
<file path=[Content_Types].xml><?xml version="1.0" encoding="utf-8"?>
<Types xmlns="http://schemas.openxmlformats.org/package/2006/content-types">
  <Default Extension="fntdata" ContentType="application/x-fontdata"/>
  <Default Extension="jpeg" ContentType="image/jpeg"/>
  <Default Extension="png" ContentType="image/png"/>
  <Default Extension="rels" ContentType="application/vnd.openxmlformats-package.relationships+xml"/>
  <Default Extension="xml" ContentType="application/xml"/>
  <Override PartName="/docProps/custom.xml" ContentType="application/vnd.openxmlformats-officedocument.custom-properties+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styles.xml" ContentType="application/vnd.openxmlformats-officedocument.spreadsheetml.styles+xml"/>
  <Override PartName="/xl/workbook.xml" ContentType="application/vnd.openxmlformats-officedocument.spreadsheetml.sheet.main+xml"/>
  <Override PartName="/xl/theme/theme1.xml" ContentType="application/vnd.openxmlformats-officedocument.theme+xml"/>
  <Override PartName="/xl/sharedStrings.xml" ContentType="application/vnd.openxmlformats-officedocument.spreadsheetml.sharedStrings+xml"/>
  <Override PartName="/xl/externalLinks/externalLink10.xml" ContentType="application/vnd.openxmlformats-officedocument.spreadsheetml.externalLink+xml"/>
  <Override PartName="/xl/externalLinks/externalLink1.xml" ContentType="application/vnd.openxmlformats-officedocument.spreadsheetml.externalLink+xml"/>
  <Override PartName="/xl/externalLinks/externalLink20.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11.xml" ContentType="application/vnd.openxmlformats-officedocument.spreadsheetml.externalLink+xml"/>
  <Override PartName="/xl/externalLinks/externalLink7.xml" ContentType="application/vnd.openxmlformats-officedocument.spreadsheetml.externalLink+xml"/>
  <Override PartName="/xl/externalLinks/externalLink12.xml" ContentType="application/vnd.openxmlformats-officedocument.spreadsheetml.externalLink+xml"/>
  <Override PartName="/xl/externalLinks/externalLink8.xml" ContentType="application/vnd.openxmlformats-officedocument.spreadsheetml.externalLink+xml"/>
  <Override PartName="/xl/externalLinks/externalLink13.xml" ContentType="application/vnd.openxmlformats-officedocument.spreadsheetml.externalLink+xml"/>
  <Override PartName="/xl/externalLinks/externalLink9.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5" Type="http://schemas.openxmlformats.org/officeDocument/2006/relationships/customXml" Target="../customXml/item1.xml"/><Relationship Id="rId6" Type="http://schemas.openxmlformats.org/officeDocument/2006/relationships/customXml" Target="../customXml/item2.xml"/><Relationship Id="rId7" Type="http://schemas.openxmlformats.org/officeDocument/2006/relationships/customXml" Target="../customXml/item3.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fileVersion appName="Calc" lowestEdited="7"/>
  <workbookPr backupFile="false" showObjects="all" date1904="false"/>
  <workbookProtection/>
  <bookViews>
    <workbookView showHorizontalScroll="true" showVerticalScroll="true" showSheetTabs="true" xWindow="0" yWindow="0" windowWidth="16384" windowHeight="8192" tabRatio="500" firstSheet="4" activeTab="0"/>
  </bookViews>
  <sheets>
    <sheet name="DECLARAÇÕES GERAIS" sheetId="1" state="visible" r:id="rId3"/>
    <sheet name="Resumo Proposta" sheetId="2" state="hidden" r:id="rId4"/>
    <sheet name="Proposta" sheetId="3" state="hidden" r:id="rId5"/>
    <sheet name="CRONOGRAMA DE Proposta" sheetId="4" state="hidden" r:id="rId6"/>
    <sheet name="1ResumoAdit" sheetId="5" state="visible" r:id="rId7"/>
    <sheet name="1MP_ADT" sheetId="6" state="visible" r:id="rId8"/>
    <sheet name="2ResumoAdt" sheetId="7" state="visible" r:id="rId9"/>
    <sheet name="2MP_ADT_2_2" sheetId="8" state="visible" r:id="rId10"/>
    <sheet name="2MP_ADT_2" sheetId="9" state="visible" r:id="rId11"/>
    <sheet name="2MP_ADT" sheetId="10" state="visible" r:id="rId12"/>
    <sheet name="1" sheetId="11" state="hidden" r:id="rId13"/>
    <sheet name="DADOS" sheetId="12" state="visible" r:id="rId14"/>
    <sheet name="1Resumo_MP" sheetId="13" state="visible" r:id="rId15"/>
    <sheet name="1MP" sheetId="14" state="visible" r:id="rId16"/>
    <sheet name="2ResumoMP" sheetId="15" state="visible" r:id="rId17"/>
    <sheet name="2MP" sheetId="16" state="visible" r:id="rId18"/>
    <sheet name="2 MED ADTV (2)" sheetId="17" state="hidden" r:id="rId19"/>
    <sheet name="PROPOSTA_CRONO" sheetId="18" state="hidden" r:id="rId20"/>
    <sheet name="PRIMEIRA MP (2)" sheetId="19" state="hidden" r:id="rId21"/>
    <sheet name="3ResumoP" sheetId="20" state="visible" r:id="rId22"/>
    <sheet name="3MP" sheetId="21" state="visible" r:id="rId23"/>
    <sheet name="3MP-CRONO" sheetId="22" state="hidden" r:id="rId24"/>
    <sheet name="RELATÓRIO FOTOGRÁFICO" sheetId="23" state="hidden" r:id="rId25"/>
    <sheet name="Composições" sheetId="24" state="hidden" r:id="rId26"/>
    <sheet name="Orçamento Analítico" sheetId="25" state="hidden" r:id="rId27"/>
    <sheet name="CURVA ABC" sheetId="26" state="hidden" r:id="rId28"/>
    <sheet name="Curva ABC de Serviços " sheetId="27" state="hidden" r:id="rId29"/>
    <sheet name="MAPA DE COTAÇÃO" sheetId="28" state="hidden" r:id="rId30"/>
    <sheet name="BDI" sheetId="29" state="hidden" r:id="rId31"/>
    <sheet name="BDI DIFERENCIADO" sheetId="30" state="hidden" r:id="rId32"/>
    <sheet name="ENCARGOS SOCIAIS" sheetId="31" state="hidden"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s>
  <definedNames>
    <definedName function="false" hidden="false" localSheetId="13" name="_xlnm.Print_Area" vbProcedure="false">'1MP'!$A$1:$K$187</definedName>
    <definedName function="false" hidden="false" localSheetId="13" name="_xlnm.Print_Titles" vbProcedure="false">'1MP'!$1:$10</definedName>
    <definedName function="false" hidden="false" localSheetId="5" name="_xlnm.Print_Area" vbProcedure="false">'1MP_ADT'!$A$1:$K$126</definedName>
    <definedName function="false" hidden="false" localSheetId="5" name="_xlnm.Print_Titles" vbProcedure="false">'1MP_ADT'!$1:$10</definedName>
    <definedName function="false" hidden="false" localSheetId="12" name="_xlnm.Print_Area" vbProcedure="false">'1Resumo_MP'!$A$1:$D$38</definedName>
    <definedName function="false" hidden="false" localSheetId="4" name="_xlnm.Print_Area" vbProcedure="false">'1ResumoAdit'!$A$1:$D$31</definedName>
    <definedName function="false" hidden="false" localSheetId="16" name="_xlnm.Print_Area" vbProcedure="false">'2 MED ADTV (2)'!$A$1:$K$126</definedName>
    <definedName function="false" hidden="false" localSheetId="16" name="_xlnm.Print_Titles" vbProcedure="false">'2 MED ADTV (2)'!$1:$10</definedName>
    <definedName function="false" hidden="false" localSheetId="15" name="_xlnm.Print_Area" vbProcedure="false">'2MP'!$A$1:$K$187,'2MP'!$M$10:$M$178</definedName>
    <definedName function="false" hidden="false" localSheetId="15" name="_xlnm.Print_Titles" vbProcedure="false">'2MP'!$1:$10</definedName>
    <definedName function="false" hidden="false" localSheetId="9" name="_xlnm.Print_Area" vbProcedure="false">'2MP_ADT'!$A$1:$K$126</definedName>
    <definedName function="false" hidden="false" localSheetId="9" name="_xlnm.Print_Titles" vbProcedure="false">'2MP_ADT'!$1:$10</definedName>
    <definedName function="false" hidden="false" localSheetId="8" name="_xlnm.Print_Area" vbProcedure="false">'2MP_ADT_2'!$A$1:$K$126</definedName>
    <definedName function="false" hidden="false" localSheetId="8" name="_xlnm.Print_Titles" vbProcedure="false">'2MP_ADT_2'!$1:$10</definedName>
    <definedName function="false" hidden="false" localSheetId="7" name="_xlnm.Print_Area" vbProcedure="false">'2MP_ADT_2_2'!$A$1:$K$126</definedName>
    <definedName function="false" hidden="false" localSheetId="7" name="_xlnm.Print_Titles" vbProcedure="false">'2MP_ADT_2_2'!$1:$10</definedName>
    <definedName function="false" hidden="false" localSheetId="6" name="_xlnm.Print_Area" vbProcedure="false">'2ResumoAdt'!$A$1:$D$32</definedName>
    <definedName function="false" hidden="false" localSheetId="14" name="_xlnm.Print_Area" vbProcedure="false">'2ResumoMP'!$A$1:$D$38</definedName>
    <definedName function="false" hidden="false" localSheetId="20" name="_xlnm.Print_Area" vbProcedure="false">'3MP'!$A$1:$K$187,'3MP'!$M$10:$M$178</definedName>
    <definedName function="false" hidden="false" localSheetId="20" name="_xlnm.Print_Titles" vbProcedure="false">'3MP'!$1:$10</definedName>
    <definedName function="false" hidden="false" localSheetId="21" name="_xlnm.Print_Area" vbProcedure="false">'3MP-CRONO'!$A$1:$V$47</definedName>
    <definedName function="false" hidden="false" localSheetId="19" name="_xlnm.Print_Area" vbProcedure="false">'3ResumoP'!$A$1:$D$38</definedName>
    <definedName function="false" hidden="false" localSheetId="28" name="_xlnm.Print_Area" vbProcedure="false">BDI!$A$1:$F$28</definedName>
    <definedName function="false" hidden="false" localSheetId="29" name="_xlnm.Print_Area" vbProcedure="false">'BDI DIFERENCIADO'!$A$1:$F$28</definedName>
    <definedName function="false" hidden="false" localSheetId="23" name="_xlnm.Print_Area" vbProcedure="false">Composições!$A$1:$K$2953</definedName>
    <definedName function="false" hidden="false" localSheetId="23" name="_xlnm.Print_Titles" vbProcedure="false">Composições!$1:$7</definedName>
    <definedName function="false" hidden="false" localSheetId="3" name="_xlnm.Print_Area" vbProcedure="false">'CRONOGRAMA DE Proposta'!$A$1:$G$46</definedName>
    <definedName function="false" hidden="true" localSheetId="3" name="_xlnm._FilterDatabase" vbProcedure="false">'CRONOGRAMA DE Proposta'!$A$6:$G$36</definedName>
    <definedName function="false" hidden="false" localSheetId="25" name="_xlnm.Print_Area" vbProcedure="false">'CURVA ABC'!$A$1:$K$104</definedName>
    <definedName function="false" hidden="false" localSheetId="25" name="_xlnm.Print_Titles" vbProcedure="false">'CURVA ABC'!$1:$7</definedName>
    <definedName function="false" hidden="false" localSheetId="26" name="_xlnm.Print_Titles" vbProcedure="false">'Curva ABC de Serviços '!$1:$11</definedName>
    <definedName function="false" hidden="false" localSheetId="0" name="_xlnm.Print_Area" vbProcedure="false">'DECLARAÇÕES GERAIS'!$A$1:$D$31</definedName>
    <definedName function="false" hidden="false" localSheetId="30" name="_xlnm.Print_Area" vbProcedure="false">'ENCARGOS SOCIAIS'!$A$1:$F$53</definedName>
    <definedName function="false" hidden="false" localSheetId="27" name="_xlnm.Print_Area" vbProcedure="false">'MAPA DE COTAÇÃO'!$A$1:$H$376</definedName>
    <definedName function="false" hidden="false" localSheetId="27" name="_xlnm.Print_Titles" vbProcedure="false">'MAPA DE COTAÇÃO'!$1:$6</definedName>
    <definedName function="false" hidden="false" localSheetId="24" name="_xlnm.Print_Titles" vbProcedure="false">'Orçamento Analítico'!$1:$6</definedName>
    <definedName function="false" hidden="false" localSheetId="18" name="_xlnm.Print_Area" vbProcedure="false">'PRIMEIRA MP (2)'!$A$1:$K$187</definedName>
    <definedName function="false" hidden="false" localSheetId="18" name="_xlnm.Print_Titles" vbProcedure="false">'PRIMEIRA MP (2)'!$10:$10</definedName>
    <definedName function="false" hidden="false" localSheetId="2" name="_xlnm.Print_Area" vbProcedure="false">Proposta!$A$1:$K$184</definedName>
    <definedName function="false" hidden="false" localSheetId="2" name="_xlnm.Print_Titles" vbProcedure="false">Proposta!$1:$7</definedName>
    <definedName function="false" hidden="false" localSheetId="17" name="_xlnm.Print_Area" vbProcedure="false">PROPOSTA_CRONO!$A$1:$G$46</definedName>
    <definedName function="false" hidden="true" localSheetId="17" name="_xlnm._FilterDatabase" vbProcedure="false">PROPOSTA_CRONO!$A$6:$G$36</definedName>
    <definedName function="false" hidden="false" localSheetId="1" name="_xlnm.Print_Area" vbProcedure="false">'Resumo Proposta'!$A$1:$D$35</definedName>
    <definedName function="false" hidden="false" name="a" vbProcedure="false">#ref!</definedName>
    <definedName function="false" hidden="true" name="aaaaa" vbProcedure="false">{#N/A,#N/A,FALSE,"MO (2)"}</definedName>
    <definedName function="false" hidden="false" name="ABRIGO_PARA_REGISTRO_DE_GAVETA_E_VÁLVULA_DE_RETENÇÃO" vbProcedure="false">#ref!</definedName>
    <definedName function="false" hidden="false" name="ACADEMIA_EXTERNA" vbProcedure="false">#ref!</definedName>
    <definedName function="false" hidden="false" name="ACESSIBILIDADE" vbProcedure="false">#ref!</definedName>
    <definedName function="false" hidden="true" name="ad" vbProcedure="false">{#N/A,#N/A,FALSE,"MO (2)"}</definedName>
    <definedName function="false" hidden="false" name="ADMINISTRAÇÃO_DE_OBRA" vbProcedure="false">#ref!</definedName>
    <definedName function="false" hidden="false" name="AHADGH" vbProcedure="false">#ref!</definedName>
    <definedName function="false" hidden="true" name="alex" vbProcedure="false">{#N/A,#N/A,FALSE,"MO (2)"}</definedName>
    <definedName function="false" hidden="false" name="ALVENARIA___QUADRA" vbProcedure="false">#ref!</definedName>
    <definedName function="false" hidden="true" name="am" vbProcedure="false">{#N/A,#N/A,FALSE,"MO (2)"}</definedName>
    <definedName function="false" hidden="true" name="AMELI" vbProcedure="false">{#N/A,#N/A,FALSE,"MO (2)"}</definedName>
    <definedName function="false" hidden="false" name="ANAL_SINTETICO" vbProcedure="false">#ref!</definedName>
    <definedName function="false" hidden="false" name="ANAL_SINTETICO_NOVO" vbProcedure="false">#ref!</definedName>
    <definedName function="false" hidden="false" name="ANAL_SINTETICO_NOVO_DESC" vbProcedure="false">#ref!</definedName>
    <definedName function="false" hidden="false" name="ANALÍTICO" vbProcedure="false">#ref!</definedName>
    <definedName function="false" hidden="true" name="anscount" vbProcedure="false">3</definedName>
    <definedName function="false" hidden="true" name="ant" vbProcedure="false">{#N/A,#N/A,FALSE,"MO (2)"}</definedName>
    <definedName function="false" hidden="false" name="ARQUIBANCADA" vbProcedure="false">#ref!</definedName>
    <definedName function="false" hidden="false" name="ARQUIBANCADA___QUADRA" vbProcedure="false">#ref!</definedName>
    <definedName function="false" hidden="true" name="AS" vbProcedure="false">#ref!</definedName>
    <definedName function="false" hidden="true" name="asasa" vbProcedure="false">{#N/A,#N/A,FALSE,"MO (2)"}</definedName>
    <definedName function="false" hidden="false" name="asdas" vbProcedure="false">#ref!</definedName>
    <definedName function="false" hidden="false" name="ATHSFATJ" vbProcedure="false">#ref!</definedName>
    <definedName function="false" hidden="false" name="base" vbProcedure="false">#ref!</definedName>
    <definedName function="false" hidden="true" name="bbbb" vbProcedure="false">{#N/A,#N/A,FALSE,"MO (2)"}</definedName>
    <definedName function="false" hidden="true" name="bbbbbbb" vbProcedure="false">{#N/A,#N/A,FALSE,"MO (2)"}</definedName>
    <definedName function="false" hidden="false" name="BDI" vbProcedure="false">#ref!</definedName>
    <definedName function="false" hidden="true" name="Bloco" vbProcedure="false">#ref!</definedName>
    <definedName function="false" hidden="true" name="Bloco2" vbProcedure="false">#ref!</definedName>
    <definedName function="false" hidden="false" name="BLOCOS_EDUCACIONAIS" vbProcedure="false">#ref!</definedName>
    <definedName function="false" hidden="false" name="BLOCOS_SOBRE_ESTACAS___QUADRA" vbProcedure="false">#ref!</definedName>
    <definedName function="false" hidden="false" name="BLOCO_SOBRE_ESTACAS" vbProcedure="false">#ref!</definedName>
    <definedName function="false" hidden="false" name="Boletim" vbProcedure="false">#ref!</definedName>
    <definedName function="false" hidden="false" name="Boletim_10" vbProcedure="false">#ref!</definedName>
    <definedName function="false" hidden="true" name="BRITA_DRENO" vbProcedure="false">{#N/A,#N/A,TRUE,"Plan1"}</definedName>
    <definedName function="false" hidden="true" name="BRITA_TSD" vbProcedure="false">{#N/A,#N/A,TRUE,"Plan1"}</definedName>
    <definedName function="false" hidden="true" name="BRITA_TSD_2" vbProcedure="false">{#N/A,#N/A,TRUE,"Plan1"}</definedName>
    <definedName function="false" hidden="true" name="BVBZ" vbProcedure="false">{#N/A,#N/A,FALSE,"MO (2)"}</definedName>
    <definedName function="false" hidden="false" name="C.Comp.Anal.SINAPI.ONE_DES" vbProcedure="false">#ref!</definedName>
    <definedName function="false" hidden="false" name="C.Comp.Sint.SINAPI.ONE_DES" vbProcedure="false">#ref!</definedName>
    <definedName function="false" hidden="false" name="C.Ins.PROPRIO" vbProcedure="false">#ref!</definedName>
    <definedName function="false" hidden="false" name="C.Ins.SINAPI.ONE_DES" vbProcedure="false">#ref!</definedName>
    <definedName function="false" hidden="false" name="C.PLAN_SINTETICA" vbProcedure="false">#ref!</definedName>
    <definedName function="false" hidden="false" name="C.PLAN_SINTETICA_RESUMO" vbProcedure="false">#ref!</definedName>
    <definedName function="false" hidden="false" name="CABEAMENTO_ESTRUTURADO" vbProcedure="false">#ref!</definedName>
    <definedName function="false" hidden="true" name="CadIns" vbProcedure="false">#ref!</definedName>
    <definedName function="false" hidden="true" name="CadSrv" vbProcedure="false">#ref!</definedName>
    <definedName function="false" hidden="false" name="CAIXAS_SIFONADAS_E_RALOS" vbProcedure="false">#ref!</definedName>
    <definedName function="false" hidden="true" name="capa1" vbProcedure="false">{#N/A,#N/A,TRUE,"Serviços"}</definedName>
    <definedName function="false" hidden="true" name="capa2" vbProcedure="false">{#N/A,#N/A,TRUE,"Serviços"}</definedName>
    <definedName function="false" hidden="true" name="CCC" vbProcedure="false">{#N/A,#N/A,FALSE,"MO (2)"}</definedName>
    <definedName function="false" hidden="true" name="cch" vbProcedure="false">#N/A</definedName>
    <definedName function="false" hidden="true" name="CdQtEqA" vbProcedure="false">2</definedName>
    <definedName function="false" hidden="true" name="CdQtEqP" vbProcedure="false">2</definedName>
    <definedName function="false" hidden="true" name="CdQtMoA" vbProcedure="false">2</definedName>
    <definedName function="false" hidden="true" name="CdQtMoP" vbProcedure="false">2</definedName>
    <definedName function="false" hidden="true" name="CdQtMpA" vbProcedure="false">5</definedName>
    <definedName function="false" hidden="true" name="CdQtMpP" vbProcedure="false">5</definedName>
    <definedName function="false" hidden="true" name="CdQtTrA" vbProcedure="false">2</definedName>
    <definedName function="false" hidden="true" name="CdQtTrP" vbProcedure="false">2</definedName>
    <definedName function="false" hidden="true" name="Chave" vbProcedure="false">#ref!</definedName>
    <definedName function="false" hidden="true" name="Chave1" vbProcedure="false">#ref!</definedName>
    <definedName function="false" hidden="false" name="CISTERNA" vbProcedure="false">#ref!</definedName>
    <definedName function="false" hidden="true" name="Clas" vbProcedure="false">MAX(LEN(#ref!))</definedName>
    <definedName function="false" hidden="true" name="Cliente" vbProcedure="false">""</definedName>
    <definedName function="false" hidden="true" name="Cls" vbProcedure="false">#N/A</definedName>
    <definedName function="false" hidden="false" name="CNPJ" vbProcedure="false">#ref!</definedName>
    <definedName function="false" hidden="false" name="CNPJ." vbProcedure="false">#ref!</definedName>
    <definedName function="false" hidden="false" name="CNPJ.." vbProcedure="false">#ref!</definedName>
    <definedName function="false" hidden="false" name="CNPJ..." vbProcedure="false">#ref!</definedName>
    <definedName function="false" hidden="false" name="CNPJ....." vbProcedure="false">#ref!</definedName>
    <definedName function="false" hidden="false" name="CNPJ......" vbProcedure="false">#ref!</definedName>
    <definedName function="false" hidden="false" name="CNPJ......." vbProcedure="false">#ref!</definedName>
    <definedName function="false" hidden="false" name="CNPJ........" vbProcedure="false">#ref!</definedName>
    <definedName function="false" hidden="false" name="CNPJ........." vbProcedure="false">#ref!</definedName>
    <definedName function="false" hidden="false" name="COBERTURA" vbProcedure="false">#ref!</definedName>
    <definedName function="false" hidden="false" name="COBERTURA_QUADRA" vbProcedure="false">#ref!</definedName>
    <definedName function="false" hidden="false" name="COBERTURA___QUADRA" vbProcedure="false">#ref!</definedName>
    <definedName function="false" hidden="false" name="CODIGO" vbProcedure="false">#ref!</definedName>
    <definedName function="false" hidden="true" name="Coluna" vbProcedure="false">#ref!</definedName>
    <definedName function="false" hidden="false" name="COMBATE_A_INCÊNDIO___QUADRA" vbProcedure="false">#ref!</definedName>
    <definedName function="false" hidden="true" name="Comp" vbProcedure="false">#ref!</definedName>
    <definedName function="false" hidden="false" name="Comp.Anal.SINAPI.ONE_DES" vbProcedure="false">#ref!</definedName>
    <definedName function="false" hidden="false" name="Comp.Sint.SINAPI.ONE_DES" vbProcedure="false">#ref!</definedName>
    <definedName function="false" hidden="false" name="COMPOSICAO133" vbProcedure="false">#ref!</definedName>
    <definedName function="false" hidden="false" name="COMPOSICAOC138" vbProcedure="false">#ref!</definedName>
    <definedName function="false" hidden="false" name="COMPOSICAOE131" vbProcedure="false">#ref!</definedName>
    <definedName function="false" hidden="false" name="COMPOSICAOE132" vbProcedure="false">#ref!</definedName>
    <definedName function="false" hidden="false" name="COMPOSICAOE133" vbProcedure="false">#ref!</definedName>
    <definedName function="false" hidden="false" name="COMPOSICAOE134" vbProcedure="false">#ref!</definedName>
    <definedName function="false" hidden="false" name="COMPOSICAOE136" vbProcedure="false">#ref!</definedName>
    <definedName function="false" hidden="false" name="COMPOSICAOE137" vbProcedure="false">#ref!</definedName>
    <definedName function="false" hidden="false" name="COMPOSICAOE139" vbProcedure="false">#ref!</definedName>
    <definedName function="false" hidden="false" name="COMPOSICAOE140" vbProcedure="false">#ref!</definedName>
    <definedName function="false" hidden="false" name="COMPOSICAOE141" vbProcedure="false">#ref!</definedName>
    <definedName function="false" hidden="false" name="COMPOSICAOE142" vbProcedure="false">#ref!</definedName>
    <definedName function="false" hidden="false" name="COMPOSICAOE143" vbProcedure="false">#ref!</definedName>
    <definedName function="false" hidden="false" name="COMPOSICAOE144" vbProcedure="false">#ref!</definedName>
    <definedName function="false" hidden="false" name="COMPOSICAOE145" vbProcedure="false">#ref!</definedName>
    <definedName function="false" hidden="false" name="COMPOSICAOE146" vbProcedure="false">#ref!</definedName>
    <definedName function="false" hidden="false" name="COMPOSICAOE147" vbProcedure="false">#ref!</definedName>
    <definedName function="false" hidden="false" name="COMPOSICAOE148" vbProcedure="false">#ref!</definedName>
    <definedName function="false" hidden="false" name="COMPOSICAOE149" vbProcedure="false">#ref!</definedName>
    <definedName function="false" hidden="false" name="COMPOSICAOE150" vbProcedure="false">#ref!</definedName>
    <definedName function="false" hidden="false" name="COMPOSICAOE151" vbProcedure="false">#ref!</definedName>
    <definedName function="false" hidden="false" name="COMPOSICAOE152" vbProcedure="false">#ref!</definedName>
    <definedName function="false" hidden="false" name="COMPOSICAOE154" vbProcedure="false">#ref!</definedName>
    <definedName function="false" hidden="false" name="COMPOSICAOE19" vbProcedure="false">#ref!</definedName>
    <definedName function="false" hidden="false" name="COMPOSICAOE20" vbProcedure="false">#ref!</definedName>
    <definedName function="false" hidden="false" name="COMPOSICAOE21" vbProcedure="false">#ref!</definedName>
    <definedName function="false" hidden="false" name="COMPOSICAOE22" vbProcedure="false">#ref!</definedName>
    <definedName function="false" hidden="false" name="COMPOSICAOE23" vbProcedure="false">#ref!</definedName>
    <definedName function="false" hidden="false" name="COMPOSICAOE24" vbProcedure="false">#ref!</definedName>
    <definedName function="false" hidden="false" name="COMPOSICAOI1" vbProcedure="false">#ref!</definedName>
    <definedName function="false" hidden="false" name="COMPOSICAOI10" vbProcedure="false">#ref!</definedName>
    <definedName function="false" hidden="false" name="COMPOSICAOI100" vbProcedure="false">#ref!</definedName>
    <definedName function="false" hidden="false" name="COMPOSICAOI101" vbProcedure="false">#ref!</definedName>
    <definedName function="false" hidden="false" name="COMPOSICAOI102" vbProcedure="false">#ref!</definedName>
    <definedName function="false" hidden="false" name="COMPOSICAOI103" vbProcedure="false">#ref!</definedName>
    <definedName function="false" hidden="false" name="COMPOSICAOI104" vbProcedure="false">#ref!</definedName>
    <definedName function="false" hidden="false" name="COMPOSICAOI105" vbProcedure="false">#ref!</definedName>
    <definedName function="false" hidden="false" name="COMPOSICAOI106" vbProcedure="false">#ref!</definedName>
    <definedName function="false" hidden="false" name="COMPOSICAOI107" vbProcedure="false">#ref!</definedName>
    <definedName function="false" hidden="false" name="COMPOSICAOI108" vbProcedure="false">#ref!</definedName>
    <definedName function="false" hidden="false" name="COMPOSICAOI109" vbProcedure="false">#ref!</definedName>
    <definedName function="false" hidden="false" name="COMPOSICAOI11" vbProcedure="false">#ref!</definedName>
    <definedName function="false" hidden="false" name="COMPOSICAOI110" vbProcedure="false">#ref!</definedName>
    <definedName function="false" hidden="false" name="COMPOSICAOI111" vbProcedure="false">#ref!</definedName>
    <definedName function="false" hidden="false" name="COMPOSICAOI112" vbProcedure="false">#ref!</definedName>
    <definedName function="false" hidden="false" name="COMPOSICAOI113" vbProcedure="false">#ref!</definedName>
    <definedName function="false" hidden="false" name="COMPOSICAOI114" vbProcedure="false">#ref!</definedName>
    <definedName function="false" hidden="false" name="COMPOSICAOI115" vbProcedure="false">#ref!</definedName>
    <definedName function="false" hidden="false" name="COMPOSICAOI116" vbProcedure="false">#ref!</definedName>
    <definedName function="false" hidden="false" name="COMPOSICAOI117" vbProcedure="false">#ref!</definedName>
    <definedName function="false" hidden="false" name="COMPOSICAOI118" vbProcedure="false">#ref!</definedName>
    <definedName function="false" hidden="false" name="COMPOSICAOI119" vbProcedure="false">#ref!</definedName>
    <definedName function="false" hidden="false" name="COMPOSICAOI12" vbProcedure="false">#ref!</definedName>
    <definedName function="false" hidden="false" name="COMPOSICAOI120" vbProcedure="false">#ref!</definedName>
    <definedName function="false" hidden="false" name="COMPOSICAOI121" vbProcedure="false">#ref!</definedName>
    <definedName function="false" hidden="false" name="COMPOSICAOI122" vbProcedure="false">#ref!</definedName>
    <definedName function="false" hidden="false" name="COMPOSICAOI123" vbProcedure="false">#ref!</definedName>
    <definedName function="false" hidden="false" name="COMPOSICAOI124" vbProcedure="false">#ref!</definedName>
    <definedName function="false" hidden="false" name="COMPOSICAOI125" vbProcedure="false">#ref!</definedName>
    <definedName function="false" hidden="false" name="COMPOSICAOI126" vbProcedure="false">#ref!</definedName>
    <definedName function="false" hidden="false" name="COMPOSICAOI127" vbProcedure="false">#ref!</definedName>
    <definedName function="false" hidden="false" name="COMPOSICAOI128" vbProcedure="false">#ref!</definedName>
    <definedName function="false" hidden="false" name="COMPOSICAOI129" vbProcedure="false">#ref!</definedName>
    <definedName function="false" hidden="false" name="COMPOSICAOI13" vbProcedure="false">#ref!</definedName>
    <definedName function="false" hidden="false" name="COMPOSICAOI130" vbProcedure="false">#ref!</definedName>
    <definedName function="false" hidden="false" name="COMPOSICAOI135" vbProcedure="false">#ref!</definedName>
    <definedName function="false" hidden="false" name="COMPOSICAOI14" vbProcedure="false">#ref!</definedName>
    <definedName function="false" hidden="false" name="COMPOSICAOI15" vbProcedure="false">#ref!</definedName>
    <definedName function="false" hidden="false" name="COMPOSICAOI153" vbProcedure="false">#ref!</definedName>
    <definedName function="false" hidden="false" name="COMPOSICAOI155" vbProcedure="false">#ref!</definedName>
    <definedName function="false" hidden="false" name="COMPOSICAOI156" vbProcedure="false">#ref!</definedName>
    <definedName function="false" hidden="false" name="COMPOSICAOI157" vbProcedure="false">#ref!</definedName>
    <definedName function="false" hidden="false" name="COMPOSICAOI16" vbProcedure="false">#ref!</definedName>
    <definedName function="false" hidden="false" name="COMPOSICAOI17" vbProcedure="false">#ref!</definedName>
    <definedName function="false" hidden="false" name="COMPOSICAOI18" vbProcedure="false">#ref!</definedName>
    <definedName function="false" hidden="false" name="COMPOSICAOI2" vbProcedure="false">#ref!</definedName>
    <definedName function="false" hidden="false" name="COMPOSICAOI200" vbProcedure="false">#ref!</definedName>
    <definedName function="false" hidden="false" name="COMPOSICAOI202" vbProcedure="false">#ref!</definedName>
    <definedName function="false" hidden="false" name="COMPOSICAOI203" vbProcedure="false">#ref!</definedName>
    <definedName function="false" hidden="false" name="COMPOSICAOI204" vbProcedure="false">#ref!</definedName>
    <definedName function="false" hidden="false" name="COMPOSICAOI3" vbProcedure="false">#ref!</definedName>
    <definedName function="false" hidden="false" name="COMPOSICAOI4" vbProcedure="false">#ref!</definedName>
    <definedName function="false" hidden="false" name="COMPOSICAOI5" vbProcedure="false">#ref!</definedName>
    <definedName function="false" hidden="false" name="COMPOSICAOI6" vbProcedure="false">#ref!</definedName>
    <definedName function="false" hidden="false" name="COMPOSICAOI7" vbProcedure="false">#ref!</definedName>
    <definedName function="false" hidden="false" name="COMPOSICAOI8" vbProcedure="false">#ref!</definedName>
    <definedName function="false" hidden="false" name="COMPOSICAOI87" vbProcedure="false">#ref!</definedName>
    <definedName function="false" hidden="false" name="COMPOSICAOI88" vbProcedure="false">#ref!</definedName>
    <definedName function="false" hidden="false" name="COMPOSICAOI89" vbProcedure="false">#ref!</definedName>
    <definedName function="false" hidden="false" name="COMPOSICAOI9" vbProcedure="false">#ref!</definedName>
    <definedName function="false" hidden="false" name="COMPOSICAOI90" vbProcedure="false">#ref!</definedName>
    <definedName function="false" hidden="false" name="COMPOSICAOI91" vbProcedure="false">#ref!</definedName>
    <definedName function="false" hidden="false" name="COMPOSICAOI92" vbProcedure="false">#ref!</definedName>
    <definedName function="false" hidden="false" name="COMPOSICAOI93" vbProcedure="false">#ref!</definedName>
    <definedName function="false" hidden="false" name="COMPOSICAOI94" vbProcedure="false">#ref!</definedName>
    <definedName function="false" hidden="false" name="COMPOSICAOI95" vbProcedure="false">#ref!</definedName>
    <definedName function="false" hidden="false" name="COMPOSICAOI96" vbProcedure="false">#ref!</definedName>
    <definedName function="false" hidden="false" name="COMPOSICAOI97" vbProcedure="false">#ref!</definedName>
    <definedName function="false" hidden="false" name="COMPOSICAOI98" vbProcedure="false">#ref!</definedName>
    <definedName function="false" hidden="false" name="COMPOSICAOI99" vbProcedure="false">#ref!</definedName>
    <definedName function="false" hidden="false" name="COMPOSICAOL64" vbProcedure="false">#ref!</definedName>
    <definedName function="false" hidden="false" name="COMPOSICAOL65" vbProcedure="false">#ref!</definedName>
    <definedName function="false" hidden="false" name="COMPOSICAOL67" vbProcedure="false">#ref!</definedName>
    <definedName function="false" hidden="false" name="COMPOSICAOL68" vbProcedure="false">#ref!</definedName>
    <definedName function="false" hidden="false" name="COMPOSICAOL69" vbProcedure="false">#ref!</definedName>
    <definedName function="false" hidden="false" name="COMPOSICAOL70" vbProcedure="false">#ref!</definedName>
    <definedName function="false" hidden="false" name="COMPOSICAOL71" vbProcedure="false">#ref!</definedName>
    <definedName function="false" hidden="false" name="COMPOSICAOL72" vbProcedure="false">#ref!</definedName>
    <definedName function="false" hidden="false" name="COMPOSICAOL73" vbProcedure="false">#ref!</definedName>
    <definedName function="false" hidden="false" name="COMPOSICAOL74" vbProcedure="false">#ref!</definedName>
    <definedName function="false" hidden="false" name="COMPOSICAOL75" vbProcedure="false">#ref!</definedName>
    <definedName function="false" hidden="false" name="COMPOSICAOL76" vbProcedure="false">#ref!</definedName>
    <definedName function="false" hidden="false" name="COMPOSICAOL77" vbProcedure="false">#ref!</definedName>
    <definedName function="false" hidden="false" name="COMPOSICAOL78" vbProcedure="false">#ref!</definedName>
    <definedName function="false" hidden="false" name="COMPOSICAOL79" vbProcedure="false">#ref!</definedName>
    <definedName function="false" hidden="false" name="COMPOSICAOL80" vbProcedure="false">#ref!</definedName>
    <definedName function="false" hidden="false" name="COMPOSICAOL81" vbProcedure="false">#ref!</definedName>
    <definedName function="false" hidden="false" name="COMPOSICAOL82" vbProcedure="false">#ref!</definedName>
    <definedName function="false" hidden="false" name="COMPOSICAOL83" vbProcedure="false">#ref!</definedName>
    <definedName function="false" hidden="false" name="COMPOSICAOL84" vbProcedure="false">#ref!</definedName>
    <definedName function="false" hidden="false" name="COMPOSICAOL85" vbProcedure="false">#ref!</definedName>
    <definedName function="false" hidden="false" name="COMPOSICAOL86" vbProcedure="false">#ref!</definedName>
    <definedName function="false" hidden="false" name="COMPOSICAOL87" vbProcedure="false">#ref!</definedName>
    <definedName function="false" hidden="false" name="COMPOSIÇÃO" vbProcedure="false">#ref!</definedName>
    <definedName function="false" hidden="false" name="COMPOSIÇÕES" vbProcedure="false">#ref!</definedName>
    <definedName function="false" hidden="false" name="COMP_DESONERADO" vbProcedure="false">#ref!</definedName>
    <definedName function="false" hidden="false" name="COMP_HONERADO" vbProcedure="false">#ref!</definedName>
    <definedName function="false" hidden="false" name="COMP_ONERADO" vbProcedure="false">#ref!</definedName>
    <definedName function="false" hidden="false" name="CONTRAPISO_ARMADO" vbProcedure="false">#ref!</definedName>
    <definedName function="false" hidden="false" name="CONTRAPISO_ARMADO___QUADRA" vbProcedure="false">#ref!</definedName>
    <definedName function="false" hidden="false" name="CONTRA_PISO_QUADRA" vbProcedure="false">#ref!</definedName>
    <definedName function="false" hidden="true" name="COTACAO" vbProcedure="false">#ref!</definedName>
    <definedName function="false" hidden="false" name="COTAÇÕES" vbProcedure="false">#ref!</definedName>
    <definedName function="false" hidden="false" name="CPF" vbProcedure="false">#ref!</definedName>
    <definedName function="false" hidden="true" name="CpuAux" vbProcedure="false">#ref!</definedName>
    <definedName function="false" hidden="true" name="CPUs" vbProcedure="false">#ref!</definedName>
    <definedName function="false" hidden="true" name="CRIT" vbProcedure="false">#ref!</definedName>
    <definedName function="false" hidden="true" name="CRO" vbProcedure="false">{#N/A,#N/A,FALSE,"MO (2)"}</definedName>
    <definedName function="false" hidden="true" name="Cron" vbProcedure="false">{#N/A,#N/A,FALSE,"MO (2)"}</definedName>
    <definedName function="false" hidden="true" name="cronograma" vbProcedure="false">{#N/A,#N/A,TRUE,"Plan1"}</definedName>
    <definedName function="false" hidden="true" name="cu" vbProcedure="false">{#N/A,#N/A,TRUE,"Serviços"}</definedName>
    <definedName function="false" hidden="true" name="Cun" vbProcedure="false">VLOOKUP(#ref!,#ref!,5,0)</definedName>
    <definedName function="false" hidden="true" name="CunEq" vbProcedure="false">SUM(IF(#ref! =#ref!,(#ref!)*(#ref!="EQ")))</definedName>
    <definedName function="false" hidden="true" name="CunMo" vbProcedure="false">SUM(IF(#ref! =#ref!,(#ref!)*(#ref!="MO")))</definedName>
    <definedName function="false" hidden="true" name="CunMp" vbProcedure="false">SUM(IF(#ref! =#ref!,(#ref!)*(#ref!="MP")))</definedName>
    <definedName function="false" hidden="false" name="C_DESONERADA" vbProcedure="false">#ref!</definedName>
    <definedName function="false" hidden="false" name="C_ONERADA" vbProcedure="false">#ref!</definedName>
    <definedName function="false" hidden="true" name="DAER1" vbProcedure="false">{#N/A,#N/A,TRUE,"Serviços"}</definedName>
    <definedName function="false" hidden="true" name="Daniel" vbProcedure="false">{#N/A,#N/A,FALSE,"MO (2)"}</definedName>
    <definedName function="false" hidden="true" name="ddere" vbProcedure="false">{#N/A,#N/A,FALSE,"MO (2)"}</definedName>
    <definedName function="false" hidden="false" name="DEMOLIÇÕES" vbProcedure="false">#ref!</definedName>
    <definedName function="false" hidden="true" name="DescAux" vbProcedure="false">#N/A</definedName>
    <definedName function="false" hidden="true" name="dfdfdfd" vbProcedure="false">{#N/A,#N/A,FALSE,"MO (2)"}</definedName>
    <definedName function="false" hidden="true" name="DGF" vbProcedure="false">{#N/A,#N/A,FALSE,"MO (2)"}</definedName>
    <definedName function="false" hidden="false" name="DRENAGEM" vbProcedure="false">#ref!</definedName>
    <definedName function="false" hidden="false" name="DRENAGEM_DA_ÁREA_INTERNA" vbProcedure="false">#ref!</definedName>
    <definedName function="false" hidden="false" name="DRENO_DE_CONDICIONADORES_DE_AR" vbProcedure="false">#ref!</definedName>
    <definedName function="false" hidden="true" name="eeeee" vbProcedure="false">{#N/A,#N/A,FALSE,"MO (2)"}</definedName>
    <definedName function="false" hidden="false" name="ELEMENTO_DE_VEDAÇÃO" vbProcedure="false">#ref!</definedName>
    <definedName function="false" hidden="false" name="ELÉTRICAS" vbProcedure="false">#ref!</definedName>
    <definedName function="false" hidden="false" name="ELÉTRICA_QUADRA" vbProcedure="false">#ref!</definedName>
    <definedName function="false" hidden="true" name="EmpAux" vbProcedure="false">""</definedName>
    <definedName function="false" hidden="true" name="Empr" vbProcedure="false">#ref!</definedName>
    <definedName function="false" hidden="true" name="eng." vbProcedure="false">{#N/A,#N/A,FALSE,"MO (2)"}</definedName>
    <definedName function="false" hidden="true" name="ENGENHARIA" vbProcedure="false">{#N/A,#N/A,FALSE,"MO (2)"}</definedName>
    <definedName function="false" hidden="true" name="EQ" vbProcedure="false">#ref!</definedName>
    <definedName function="false" hidden="false" name="eqrrewr" vbProcedure="false">#ref!</definedName>
    <definedName function="false" hidden="false" name="EQT_TB_ESQUADRIA_N__ESQUADRIA" vbProcedure="false">#ref!</definedName>
    <definedName function="false" hidden="true" name="ereerer" vbProcedure="false">{#N/A,#N/A,FALSE,"MO (2)"}</definedName>
    <definedName function="false" hidden="false" name="ESQUADRIAS" vbProcedure="false">#ref!</definedName>
    <definedName function="false" hidden="false" name="ESTACAS__BLOCOS_E_VIGAS_BALDRAME_QUADRA" vbProcedure="false">#ref!</definedName>
    <definedName function="false" hidden="false" name="ESTACA_ESCAVADA" vbProcedure="false">#ref!</definedName>
    <definedName function="false" hidden="false" name="ESTRUTURA" vbProcedure="false">#ref!</definedName>
    <definedName function="false" hidden="false" name="ESTRUTURA_COBERTURA_BLOCOS" vbProcedure="false">#ref!</definedName>
    <definedName function="false" hidden="false" name="ESTRUTURA_DA_FOSSA_SÉPTICA" vbProcedure="false">#ref!</definedName>
    <definedName function="false" hidden="false" name="ESTRUTURA_QUADRA" vbProcedure="false">#ref!</definedName>
    <definedName function="false" hidden="false" name="ETQ_Fonte" vbProcedure="false">#ref!</definedName>
    <definedName function="false" hidden="false" name="ETQ_ID_TB_GERAL" vbProcedure="false">#ref!</definedName>
    <definedName function="false" hidden="false" name="ETQ_Resumo_Bitola_Aço" vbProcedure="false">#ref!</definedName>
    <definedName function="false" hidden="false" name="ETQ_TB_AGRUPADOR" vbProcedure="false">#ref!</definedName>
    <definedName function="false" hidden="false" name="ETQ_TB_AGRUPADOR_ID" vbProcedure="false">#ref!</definedName>
    <definedName function="false" hidden="false" name="ETQ_TB_ESPECIFICAÇÃO_ID_ESPECIFICAÇÃO" vbProcedure="false">#ref!</definedName>
    <definedName function="false" hidden="false" name="ETQ_TB_ID_Alvenaria" vbProcedure="false">#ref!</definedName>
    <definedName function="false" hidden="false" name="ETQ_TB_LEVANTAMENTO_ACABAMENTO_ID" vbProcedure="false">#ref!</definedName>
    <definedName function="false" hidden="false" name="ETQ_TB_TIPO" vbProcedure="false">#ref!</definedName>
    <definedName function="false" hidden="false" name="ETQ_TB_TIPO_ESQUADRIA" vbProcedure="false">#ref!</definedName>
    <definedName function="false" hidden="false" name="ETQ_TB_TIPO_FORMA" vbProcedure="false">#ref!</definedName>
    <definedName function="false" hidden="false" name="ETQ_TB_TIPO_ITEM" vbProcedure="false">#ref!</definedName>
    <definedName function="false" hidden="false" name="ETQ_TB_UNIDADES" vbProcedure="false">#ref!</definedName>
    <definedName function="false" hidden="false" name="ETQ_Tipo_Cobertura" vbProcedure="false">#ref!</definedName>
    <definedName function="false" hidden="false" name="ETQ_Tipo_Elemento_Drenagem" vbProcedure="false">#ref!</definedName>
    <definedName function="false" hidden="false" name="ETQ_Tipo_Impermeabilização" vbProcedure="false">#ref!</definedName>
    <definedName function="false" hidden="false" name="ETQ_Tipo_Instalação_HidroSanitária" vbProcedure="false">#ref!</definedName>
    <definedName function="false" hidden="false" name="ETQ_Tipo_Metodologia" vbProcedure="false">#ref!</definedName>
    <definedName function="false" hidden="false" name="ETQ_Tipo_Peça" vbProcedure="false">#ref!</definedName>
    <definedName function="false" hidden="false" name="ETQ_Tipo_Vedação" vbProcedure="false">#ref!</definedName>
    <definedName function="false" hidden="false" name="ETQ_Tipo_Índice" vbProcedure="false">#ref!</definedName>
    <definedName function="false" hidden="true" name="EU" vbProcedure="false">{#N/A,#N/A,FALSE,"MO (2)"}</definedName>
    <definedName function="false" hidden="false" name="EXTINTOR_DE_INCÊNCIO" vbProcedure="false">#ref!</definedName>
    <definedName function="false" hidden="true" name="FATURAS2002" vbProcedure="false">{#N/A,#N/A,TRUE,"Serviços"}</definedName>
    <definedName function="false" hidden="true" name="fgff" vbProcedure="false">{#N/A,#N/A,FALSE,"MO (2)"}</definedName>
    <definedName function="false" hidden="false" name="FILTRO_ANAERÓBICO" vbProcedure="false">#ref!</definedName>
    <definedName function="false" hidden="true" name="FOLHA01" vbProcedure="false">{#N/A,#N/A,TRUE,"Serviços"}</definedName>
    <definedName function="false" hidden="false" name="FOSSA_SÉPTICA" vbProcedure="false">#ref!</definedName>
    <definedName function="false" hidden="true" name="gfgfgfg" vbProcedure="false">{#N/A,#N/A,FALSE,"MO (2)"}</definedName>
    <definedName function="false" hidden="true" name="ghghgh" vbProcedure="false">{#N/A,#N/A,FALSE,"MO (2)"}</definedName>
    <definedName function="false" hidden="true" name="GHJ" vbProcedure="false">{#N/A,#N/A,FALSE,"MO (2)"}</definedName>
    <definedName function="false" hidden="false" name="GLP__GÁS_LIQUEFEITO_DE_PETRÓLEO" vbProcedure="false">#ref!</definedName>
    <definedName function="false" hidden="true" name="gtryfj" vbProcedure="false">{#N/A,#N/A,TRUE,"Serviços"}</definedName>
    <definedName function="false" hidden="true" name="hhhhh" vbProcedure="false">{#N/A,#N/A,FALSE,"MO (2)"}</definedName>
    <definedName function="false" hidden="false" name="HIDRANTE_DE_PAREDE" vbProcedure="false">#ref!</definedName>
    <definedName function="false" hidden="false" name="HIDRANTE_DE_RECALQUE" vbProcedure="false">#ref!</definedName>
    <definedName function="false" hidden="false" name="HIDRÁULICAS" vbProcedure="false">#ref!</definedName>
    <definedName function="false" hidden="true" name="hjhjhjhju" vbProcedure="false">{#N/A,#N/A,FALSE,"MO (2)"}</definedName>
    <definedName function="false" hidden="true" name="i" vbProcedure="false">{#N/A,#N/A,FALSE,"MO (2)"}</definedName>
    <definedName function="false" hidden="false" name="ILUMINAÇÃO_DE_EMERGÊNCIA" vbProcedure="false">#ref!</definedName>
    <definedName function="false" hidden="false" name="IMPLANTAÇÃO_DE_CANTEIRO" vbProcedure="false">#ref!</definedName>
    <definedName function="false" hidden="false" name="IMPLEMENTOS_ESPORTIVOS" vbProcedure="false">#ref!</definedName>
    <definedName function="false" hidden="false" name="INFRAESTRUTURA" vbProcedure="false">#ref!</definedName>
    <definedName function="false" hidden="false" name="INFRAESTRUTURA_DA_CISTERNA" vbProcedure="false">#ref!</definedName>
    <definedName function="false" hidden="false" name="INFRAESTRUTURA_DA_FOSSA_SÉPTICA" vbProcedure="false">#ref!</definedName>
    <definedName function="false" hidden="false" name="INFRAESTRUTURA_DO_RESERVATÓRIO_METÁLICO" vbProcedure="false">#ref!</definedName>
    <definedName function="false" hidden="false" name="INFRAESTRUTURA_QUADRA" vbProcedure="false">#ref!</definedName>
    <definedName function="false" hidden="false" name="INFRA_ESTRUTURRA___QUADRA" vbProcedure="false">#ref!</definedName>
    <definedName function="false" hidden="false" name="Ins.SINAPI.ONE_DES" vbProcedure="false">#ref!</definedName>
    <definedName function="false" hidden="false" name="INSTALAÇÕES" vbProcedure="false">#ref!</definedName>
    <definedName function="false" hidden="false" name="INSTALAÇÕES_DE_REGISTROS" vbProcedure="false">#ref!</definedName>
    <definedName function="false" hidden="false" name="INSTALAÇÕES_ELÉTRICAS___QUADRA" vbProcedure="false">#ref!</definedName>
    <definedName function="false" hidden="false" name="INSUMO" vbProcedure="false">#ref!</definedName>
    <definedName function="false" hidden="false" name="INSUMOS" vbProcedure="false">#ref!</definedName>
    <definedName function="false" hidden="false" name="INS_DESONERADO" vbProcedure="false">#ref!</definedName>
    <definedName function="false" hidden="false" name="INS_HONERADO" vbProcedure="false">#ref!</definedName>
    <definedName function="false" hidden="false" name="INS_ONERADO" vbProcedure="false">#ref!</definedName>
    <definedName function="false" hidden="true" name="Itens" vbProcedure="false">#ref!</definedName>
    <definedName function="false" hidden="false" name="ITENS_GERAIS" vbProcedure="false">#ref!</definedName>
    <definedName function="false" hidden="false" name="ITENS_GERAIS___QUADRA" vbProcedure="false">#ref!</definedName>
    <definedName function="false" hidden="false" name="I_ACE_BR40_07_2020" vbProcedure="false">#ref!</definedName>
    <definedName function="false" hidden="false" name="I_DESONERADA" vbProcedure="false">#ref!</definedName>
    <definedName function="false" hidden="false" name="I_ESQ_J01_08_2020" vbProcedure="false">#ref!</definedName>
    <definedName function="false" hidden="false" name="I_ESQ_J04_08_2020" vbProcedure="false">#ref!</definedName>
    <definedName function="false" hidden="false" name="I_ESQ_J05_08_2020" vbProcedure="false">#ref!</definedName>
    <definedName function="false" hidden="false" name="I_ESQ_J06_08_2020" vbProcedure="false">#ref!</definedName>
    <definedName function="false" hidden="false" name="I_ESQ_J07_08_2020" vbProcedure="false">#ref!</definedName>
    <definedName function="false" hidden="false" name="I_ESQ_P1_08_2020" vbProcedure="false">#ref!</definedName>
    <definedName function="false" hidden="false" name="I_ESQ_P6_08_2020" vbProcedure="false">#ref!</definedName>
    <definedName function="false" hidden="false" name="I_ESQ_PT02_08_2020" vbProcedure="false">#ref!</definedName>
    <definedName function="false" hidden="false" name="I_INC_TP_60x40_05_2020" vbProcedure="false">#ref!</definedName>
    <definedName function="false" hidden="false" name="I_INEL_ACE_VE03_05_2020" vbProcedure="false">#ref!</definedName>
    <definedName function="false" hidden="false" name="I_INEL_CB95_EPR_05_2020" vbProcedure="false">#ref!</definedName>
    <definedName function="false" hidden="false" name="I_ONERADA" vbProcedure="false">#ref!</definedName>
    <definedName function="false" hidden="true" name="j" vbProcedure="false">{#N/A,#N/A,FALSE,"MO (2)"}</definedName>
    <definedName function="false" hidden="true" name="JANEIRO2003" vbProcedure="false">{#N/A,#N/A,TRUE,"Serviços"}</definedName>
    <definedName function="false" hidden="true" name="jhjhjhjju" vbProcedure="false">{#N/A,#N/A,FALSE,"MO (2)"}</definedName>
    <definedName function="false" hidden="true" name="jjjjj" vbProcedure="false">{#N/A,#N/A,FALSE,"MO (2)"}</definedName>
    <definedName function="false" hidden="true" name="JJJJJL" vbProcedure="false">{#N/A,#N/A,FALSE,"MO (2)"}</definedName>
    <definedName function="false" hidden="true" name="jo" vbProcedure="false">{#N/A,#N/A,FALSE,"MO (2)"}</definedName>
    <definedName function="false" hidden="true" name="kkkkkk" vbProcedure="false">{#N/A,#N/A,FALSE,"MO (2)"}</definedName>
    <definedName function="false" hidden="true" name="klklklkl" vbProcedure="false">{#N/A,#N/A,FALSE,"MO (2)"}</definedName>
    <definedName function="false" hidden="true" name="la" vbProcedure="false">{#N/A,#N/A,FALSE,"MO (2)"}</definedName>
    <definedName function="false" hidden="false" name="LIMPEZA" vbProcedure="false">#ref!</definedName>
    <definedName function="false" hidden="false" name="LOUÇAS_E_ACESSÓRIOS" vbProcedure="false">#ref!</definedName>
    <definedName function="false" hidden="true" name="lu" vbProcedure="false">{#N/A,#N/A,FALSE,"MO (2)"}</definedName>
    <definedName function="false" hidden="false" name="MAPA" vbProcedure="false">#ref!</definedName>
    <definedName function="false" hidden="false" name="MAPA_COTACAO_RES" vbProcedure="false">#ref!</definedName>
    <definedName function="false" hidden="false" name="MAPA_RES" vbProcedure="false">#ref!</definedName>
    <definedName function="false" hidden="false" name="MAPA_RESUMIDO" vbProcedure="false">#ref!</definedName>
    <definedName function="false" hidden="true" name="Max" vbProcedure="false">COUNTIF(#ref!,"&lt;&gt;0")+3</definedName>
    <definedName function="false" hidden="true" name="Mob" vbProcedure="false">#ref!</definedName>
    <definedName function="false" hidden="true" name="Modelo" vbProcedure="false">#ref!</definedName>
    <definedName function="false" hidden="false" name="MOVIMENTAÇÃO_DE_SOLO" vbProcedure="false">#ref!</definedName>
    <definedName function="false" hidden="false" name="MOVIMENTO_DE_TERRA___QUADRA" vbProcedure="false">#ref!</definedName>
    <definedName function="false" hidden="true" name="MP" vbProcedure="false">#ref!</definedName>
    <definedName function="false" hidden="false" name="MURETA_QUADRA" vbProcedure="false">#ref!</definedName>
    <definedName function="false" hidden="false" name="MURETA___QUADRA" vbProcedure="false">#ref!</definedName>
    <definedName function="false" hidden="false" name="MURO" vbProcedure="false">#ref!</definedName>
    <definedName function="false" hidden="true" name="NLEq" vbProcedure="false">4</definedName>
    <definedName function="false" hidden="true" name="NLMo" vbProcedure="false">6</definedName>
    <definedName function="false" hidden="true" name="NLMp" vbProcedure="false">5</definedName>
    <definedName function="false" hidden="true" name="NLTr" vbProcedure="false">3</definedName>
    <definedName function="false" hidden="true" name="NONE" vbProcedure="false">{#N/A,#N/A,TRUE,"Serviços"}</definedName>
    <definedName function="false" hidden="false" name="OBRA" vbProcedure="false">#ref!</definedName>
    <definedName function="false" hidden="true" name="OnOff" vbProcedure="false">"ON"</definedName>
    <definedName function="false" hidden="true" name="Ordem" vbProcedure="false">#ref!</definedName>
    <definedName function="false" hidden="true" name="Origem" vbProcedure="false">#ref!</definedName>
    <definedName function="false" hidden="false" name="Orçamento" vbProcedure="false">#ref!</definedName>
    <definedName function="false" hidden="false" name="ORÇAMENTO_CustoUnitario" vbProcedure="false">NA()</definedName>
    <definedName function="false" hidden="false" name="ORÇAMENTO_PrecoUnitarioLicitado" vbProcedure="false">NA()</definedName>
    <definedName function="false" hidden="true" name="orçamrest" vbProcedure="false">{#N/A,#N/A,TRUE,"Serviços"}</definedName>
    <definedName function="false" hidden="false" name="PAVIMENTAÇÃO_E_DRENAGEM_SUPERFICIAL_QUADRA" vbProcedure="false">#ref!</definedName>
    <definedName function="false" hidden="false" name="PAVIMENTAÇÃO_E_DRENAGEM_SUPERFICIAL___QUADRA" vbProcedure="false">#ref!</definedName>
    <definedName function="false" hidden="false" name="PEITORIS__DIVISÓRIAS_E_BANCADAS_DE_PEDRA" vbProcedure="false">#ref!</definedName>
    <definedName function="false" hidden="false" name="PILARES" vbProcedure="false">#ref!</definedName>
    <definedName function="false" hidden="false" name="PINTURA_QUADRA" vbProcedure="false">#ref!</definedName>
    <definedName function="false" hidden="false" name="PINTURA__BLOCOS__MURO_E_GRADIL" vbProcedure="false">#ref!</definedName>
    <definedName function="false" hidden="false" name="PISOS" vbProcedure="false">#ref!</definedName>
    <definedName function="false" hidden="false" name="PLAN.ORC_RESUMO" vbProcedure="false">#ref!</definedName>
    <definedName function="false" hidden="true" name="Plan1" vbProcedure="false">#ref!</definedName>
    <definedName function="false" hidden="false" name="PLAN_ORC" vbProcedure="false">#ref!</definedName>
    <definedName function="false" hidden="false" name="PLAN_ORCAMENTARIA" vbProcedure="false">#ref!</definedName>
    <definedName function="false" hidden="false" name="PLAN_SINTETICA" vbProcedure="false">#ref!</definedName>
    <definedName function="false" hidden="false" name="PLAN_SINTETICA_RESUMO" vbProcedure="false">#ref!</definedName>
    <definedName function="false" hidden="true" name="popopopo" vbProcedure="false">{#N/A,#N/A,FALSE,"MO (2)"}</definedName>
    <definedName function="false" hidden="true" name="Posição" vbProcedure="false">#ref!</definedName>
    <definedName function="false" hidden="true" name="Prd" vbProcedure="false">#N/A</definedName>
    <definedName function="false" hidden="true" name="PrdAux" vbProcedure="false">#N/A</definedName>
    <definedName function="false" hidden="true" name="PROD_1" vbProcedure="false">{#N/A,#N/A,TRUE,"Serviços"}</definedName>
    <definedName function="false" hidden="true" name="PSCIPISAMU" vbProcedure="false">#ref!</definedName>
    <definedName function="false" hidden="false" name="PSCIP___SEGURANÇA_CONTRA_INCÊNDIO_E_PÂNICO" vbProcedure="false">#ref!</definedName>
    <definedName function="false" hidden="true" name="Pto" vbProcedure="false">ROUND(#ref!*#ref!,2)</definedName>
    <definedName function="false" hidden="false" name="PÓRTICO" vbProcedure="false">#ref!</definedName>
    <definedName function="false" hidden="false" name="q" vbProcedure="false">#ref!</definedName>
    <definedName function="false" hidden="true" name="QD" vbProcedure="false">#ref!</definedName>
    <definedName function="false" hidden="true" name="qqqqq" vbProcedure="false">{#N/A,#N/A,FALSE,"MO (2)"}</definedName>
    <definedName function="false" hidden="true" name="QTD" vbProcedure="false">#ref!</definedName>
    <definedName function="false" hidden="true" name="QtEq" vbProcedure="false">#ref!</definedName>
    <definedName function="false" hidden="true" name="QtMo" vbProcedure="false">#ref!</definedName>
    <definedName function="false" hidden="true" name="QtMp" vbProcedure="false">#ref!</definedName>
    <definedName function="false" hidden="true" name="QtTr" vbProcedure="false">#ref!</definedName>
    <definedName function="false" hidden="false" name="QUADRA_POLIESPORTIVA" vbProcedure="false">#ref!</definedName>
    <definedName function="false" hidden="true" name="REL" vbProcedure="false">{#N/A,#N/A,TRUE,"Serviços"}</definedName>
    <definedName function="false" hidden="true" name="Relat" vbProcedure="false">#ref!</definedName>
    <definedName function="false" hidden="true" name="res" vbProcedure="false">{#N/A,#N/A,FALSE,"MO (2)"}</definedName>
    <definedName function="false" hidden="false" name="RESERVAMENTO_DE_ÁGUA_POTÁVEL" vbProcedure="false">#ref!</definedName>
    <definedName function="false" hidden="false" name="RESERVATÓRIO_METÁLICO" vbProcedure="false">#ref!</definedName>
    <definedName function="false" hidden="true" name="resu" vbProcedure="false">{#N/A,#N/A,FALSE,"MO (2)"}</definedName>
    <definedName function="false" hidden="true" name="resumoii" vbProcedure="false">{#N/A,#N/A,FALSE,"MO (2)"}</definedName>
    <definedName function="false" hidden="true" name="resumou" vbProcedure="false">{#N/A,#N/A,TRUE,"Plan1"}</definedName>
    <definedName function="false" hidden="false" name="REVESTIMENTO" vbProcedure="false">#ref!</definedName>
    <definedName function="false" hidden="false" name="REVESTIMENTO_E_PINUTURA___QUADRA" vbProcedure="false">#ref!</definedName>
    <definedName function="false" hidden="true" name="rr" vbProcedure="false">{#N/A,#N/A,TRUE,"Serviços"}</definedName>
    <definedName function="false" hidden="true" name="rrff" vbProcedure="false">{#N/A,#N/A,TRUE,"Serviços"}</definedName>
    <definedName function="false" hidden="true" name="SADADWE" vbProcedure="false">{#N/A,#N/A,FALSE,"MO (2)"}</definedName>
    <definedName function="false" hidden="true" name="salete" vbProcedure="false">{#N/A,#N/A,FALSE,"MO (2)"}</definedName>
    <definedName function="false" hidden="true" name="salete.com" vbProcedure="false">{#N/A,#N/A,FALSE,"MO (2)"}</definedName>
    <definedName function="false" hidden="true" name="SAMU" vbProcedure="false">#ref!</definedName>
    <definedName function="false" hidden="false" name="SANITÁRIAS" vbProcedure="false">#ref!</definedName>
    <definedName function="false" hidden="false" name="SAPATAS" vbProcedure="false">#ref!</definedName>
    <definedName function="false" hidden="true" name="SASA" vbProcedure="false">{#N/A,#N/A,FALSE,"MO (2)"}</definedName>
    <definedName function="false" hidden="true" name="sasa.com" vbProcedure="false">{#N/A,#N/A,FALSE,"MO (2)"}</definedName>
    <definedName function="false" hidden="true" name="sasaasa" vbProcedure="false">{#N/A,#N/A,FALSE,"MO (2)"}</definedName>
    <definedName function="false" hidden="true" name="SASADE" vbProcedure="false">{#N/A,#N/A,FALSE,"MO (2)"}</definedName>
    <definedName function="false" hidden="true" name="SASASA" vbProcedure="false">{#N/A,#N/A,FALSE,"MO (2)"}</definedName>
    <definedName function="false" hidden="true" name="SCIPSAMU" vbProcedure="false">#ref!</definedName>
    <definedName function="false" hidden="false" name="SDC92982_05_2020" vbProcedure="false">#ref!</definedName>
    <definedName function="false" hidden="false" name="SDC92984_05_2020" vbProcedure="false">#ref!</definedName>
    <definedName function="false" hidden="false" name="SDC92986_05_2020" vbProcedure="false">#ref!</definedName>
    <definedName function="false" hidden="false" name="SDC92988_05_2020" vbProcedure="false">#ref!</definedName>
    <definedName function="false" hidden="false" name="SDC_INC_20964_05_2020" vbProcedure="false">#ref!</definedName>
    <definedName function="false" hidden="false" name="SDC_J01_05_2020" vbProcedure="false">#ref!</definedName>
    <definedName function="false" hidden="false" name="SDC_J02_05_2020" vbProcedure="false">#ref!</definedName>
    <definedName function="false" hidden="false" name="SDC_J03_05_2020" vbProcedure="false">#ref!</definedName>
    <definedName function="false" hidden="false" name="SDC_J04_05_2020" vbProcedure="false">#ref!</definedName>
    <definedName function="false" hidden="false" name="SDC_J05_05_2020" vbProcedure="false">#ref!</definedName>
    <definedName function="false" hidden="false" name="SDC_J06_05_2020" vbProcedure="false">#ref!</definedName>
    <definedName function="false" hidden="false" name="SDC_J07_05_2020" vbProcedure="false">#ref!</definedName>
    <definedName function="false" hidden="false" name="SDC_J08_05_2020" vbProcedure="false">#ref!</definedName>
    <definedName function="false" hidden="false" name="SDC_P04_05_2020" vbProcedure="false">#ref!</definedName>
    <definedName function="false" hidden="false" name="SDC_P06_05_2020" vbProcedure="false">#ref!</definedName>
    <definedName function="false" hidden="true" name="sdsdsds" vbProcedure="false">{#N/A,#N/A,FALSE,"MO (2)"}</definedName>
    <definedName function="false" hidden="true" name="sdsdsdsx" vbProcedure="false">{#N/A,#N/A,FALSE,"MO (2)"}</definedName>
    <definedName function="false" hidden="true" name="sencount" vbProcedure="false">1</definedName>
    <definedName function="false" hidden="false" name="Serviços" vbProcedure="false">#ref!</definedName>
    <definedName function="false" hidden="false" name="SERVIÇOS_COMPLEMENTARES_DA_OBRA" vbProcedure="false">#ref!</definedName>
    <definedName function="false" hidden="false" name="SERVIÇOS_COMPLEMENTARES_DA_QUADRA" vbProcedure="false">#ref!</definedName>
    <definedName function="false" hidden="false" name="SERVIÇOS_CONSTRUTIVOS_COMPLEMENTARES___QUADRA" vbProcedure="false">#ref!</definedName>
    <definedName function="false" hidden="false" name="SERVIÇOS_PRELIMINARES" vbProcedure="false">#ref!</definedName>
    <definedName function="false" hidden="true" name="SETEMBRO" vbProcedure="false">{#N/A,#N/A,TRUE,"Serviços"}</definedName>
    <definedName function="false" hidden="false" name="SINALIZAÇÃO___SAÍDA_DE_EMERGÊNCIA" vbProcedure="false">#ref!</definedName>
    <definedName function="false" hidden="false" name="SISTEMA_DE_ACIONAMENTO_DE_HIDRANTE" vbProcedure="false">#ref!</definedName>
    <definedName function="false" hidden="false" name="SISTEMA_DE_ALARME_DE_EMERGÊNCIA" vbProcedure="false">#ref!</definedName>
    <definedName function="false" hidden="false" name="SomaAgrup" vbProcedure="false">NA()</definedName>
    <definedName function="false" hidden="false" name="SPDA___SISTEMAS_DE_PROTEÇÃO_CONTRA_DESCARGA_ATMOSFÉRICA" vbProcedure="false">#ref!</definedName>
    <definedName function="false" hidden="false" name="SPDA___SISTEMA_DE_PROTEÇÃO_CONTRA_DESCARGAS_ATMOSFÉRICAS___QUADRA" vbProcedure="false">#ref!</definedName>
    <definedName function="false" hidden="true" name="SRV" vbProcedure="false">#ref!</definedName>
    <definedName function="false" hidden="true" name="SS" vbProcedure="false">{#N/A,#N/A,FALSE,"MO (2)"}</definedName>
    <definedName function="false" hidden="true" name="SSS" vbProcedure="false">{#N/A,#N/A,FALSE,"MO (2)"}</definedName>
    <definedName function="false" hidden="true" name="ssssss" vbProcedure="false">{#N/A,#N/A,FALSE,"MO (2)"}</definedName>
    <definedName function="false" hidden="true" name="sssssssssssssssssssss" vbProcedure="false">{#N/A,#N/A,TRUE,"Plan1"}</definedName>
    <definedName function="false" hidden="false" name="SUMIDOURO" vbProcedure="false">#ref!</definedName>
    <definedName function="false" hidden="false" name="SUPERESTRUTURA" vbProcedure="false">#ref!</definedName>
    <definedName function="false" hidden="true" name="Tachas" vbProcedure="false">{#N/A,#N/A,TRUE,"Plan1"}</definedName>
    <definedName function="false" hidden="false" name="TB_Inclinação" vbProcedure="false">#ref!</definedName>
    <definedName function="false" hidden="false" name="TELHAMENTO" vbProcedure="false">#ref!</definedName>
    <definedName function="false" hidden="true" name="thiago" vbProcedure="false">{#N/A,#N/A,FALSE,"MO (2)"}</definedName>
    <definedName function="false" hidden="false" name="TOTEM" vbProcedure="false">#ref!</definedName>
    <definedName function="false" hidden="true" name="Transporte_Brita_TSD" vbProcedure="false">{#N/A,#N/A,TRUE,"Plan1"}</definedName>
    <definedName function="false" hidden="true" name="tttt" vbProcedure="false">{#N/A,#N/A,FALSE,"MO (2)"}</definedName>
    <definedName function="false" hidden="false" name="TUBOS_E_CONEXOES_SANIT" vbProcedure="false">#ref!</definedName>
    <definedName function="false" hidden="false" name="TUBOS_E_CONEXÕES_HIDRO" vbProcedure="false">#ref!</definedName>
    <definedName function="false" hidden="true" name="TYUIO" vbProcedure="false">{#N/A,#N/A,TRUE,"Serviços"}</definedName>
    <definedName function="false" hidden="true" name="UnidAux" vbProcedure="false">#N/A</definedName>
    <definedName function="false" hidden="false" name="URBANIZAÇÃO__PAISAGISMO" vbProcedure="false">#ref!</definedName>
    <definedName function="false" hidden="true" name="Usinagem" vbProcedure="false">{#N/A,#N/A,FALSE,"MO (2)"}</definedName>
    <definedName function="false" hidden="false" name="VIDRO" vbProcedure="false">#ref!</definedName>
    <definedName function="false" hidden="false" name="VIGAS" vbProcedure="false">#ref!</definedName>
    <definedName function="false" hidden="false" name="VIGAS_BALDRAMES" vbProcedure="false">#ref!</definedName>
    <definedName function="false" hidden="false" name="VIGAS_BALDRAMES___QUADRA" vbProcedure="false">#ref!</definedName>
    <definedName function="false" hidden="true" name="vm" vbProcedure="false">{#N/A,#N/A,FALSE,"MO (2)"}</definedName>
    <definedName function="false" hidden="false" name="VTOTAL1" vbProcedure="false">NA()</definedName>
    <definedName function="false" hidden="true" name="vvv" vbProcedure="false">{#N/A,#N/A,FALSE,"MO (2)"}</definedName>
    <definedName function="false" hidden="true" name="wewewew" vbProcedure="false">{#N/A,#N/A,FALSE,"MO (2)"}</definedName>
    <definedName function="false" hidden="true" name="wrn.mo2." vbProcedure="false">{#N/A,#N/A,FALSE,"MO (2)"}</definedName>
    <definedName function="false" hidden="true" name="wrn.relext." vbProcedure="false">{#N/A,#N/A,TRUE,"Plan1"}</definedName>
    <definedName function="false" hidden="true" name="wrn.Tipo." vbProcedure="false">{#N/A,#N/A,TRUE,"Serviços"}</definedName>
    <definedName function="false" hidden="true" name="wwwww" vbProcedure="false">{#N/A,#N/A,FALSE,"MO (2)"}</definedName>
    <definedName function="false" hidden="true" name="wwwwww" vbProcedure="false">{#N/A,#N/A,FALSE,"MO (2)"}</definedName>
    <definedName function="false" hidden="true" name="xxxxx" vbProcedure="false">{#N/A,#N/A,FALSE,"MO (2)"}</definedName>
    <definedName function="false" hidden="true" name="Y" vbProcedure="false">{#N/A,#N/A,FALSE,"MO (2)"}</definedName>
    <definedName function="false" hidden="true" name="z" vbProcedure="false">{#N/A,#N/A,FALSE,"MO (2)"}</definedName>
    <definedName function="false" hidden="true" name="zaza" vbProcedure="false">{#N/A,#N/A,FALSE,"MO (2)"}</definedName>
    <definedName function="false" hidden="true" name="zzzzz" vbProcedure="false">{#N/A,#N/A,FALSE,"MO (2)"}</definedName>
    <definedName function="false" hidden="false" name="_1347_" vbProcedure="false">#ref!</definedName>
    <definedName function="false" hidden="false" name="_1348" vbProcedure="false">[1]composições!#ref!</definedName>
    <definedName function="false" hidden="true" name="_b1" vbProcedure="false">{#N/A,#N/A,FALSE,"MO (2)"}</definedName>
    <definedName function="false" hidden="true" name="_Key1" vbProcedure="false">#ref!</definedName>
    <definedName function="false" hidden="true" name="_Order1" vbProcedure="false">255</definedName>
    <definedName function="false" hidden="true" name="_Order2" vbProcedure="false">255</definedName>
    <definedName function="false" hidden="true" name="__CEF200" vbProcedure="false">{#N/A,#N/A,FALSE,"MO (2)"}</definedName>
    <definedName function="false" hidden="true" name="__CEF222" vbProcedure="false">{#N/A,#N/A,FALSE,"MO (2)"}</definedName>
    <definedName function="false" hidden="true" name="__CEF300" vbProcedure="false">{#N/A,#N/A,FALSE,"MO (2)"}</definedName>
    <definedName function="false" hidden="true" name="__CEF500" vbProcedure="false">{#N/A,#N/A,FALSE,"MO (2)"}</definedName>
    <definedName function="false" hidden="true" name="__OUT98" vbProcedure="false">{#N/A,#N/A,TRUE,"Serviços"}</definedName>
    <definedName function="false" hidden="true" name="___OUT98" vbProcedure="false">{#N/A,#N/A,TRUE,"Serviços"}</definedName>
    <definedName function="false" hidden="true" name="____b1" vbProcedure="false">{#N/A,#N/A,FALSE,"MO (2)"}</definedName>
    <definedName function="false" hidden="true" name="____OUT98" vbProcedure="false">{#N/A,#N/A,TRUE,"Serviços"}</definedName>
    <definedName function="false" hidden="true" name="_____b1" vbProcedure="false">{#N/A,#N/A,FALSE,"MO (2)"}</definedName>
    <definedName function="false" hidden="true" name="_____OUT98" vbProcedure="false">{#N/A,#N/A,TRUE,"Serviços"}</definedName>
    <definedName function="false" hidden="true" name="______b1" vbProcedure="false">{#N/A,#N/A,FALSE,"MO (2)"}</definedName>
    <definedName function="false" hidden="true" name="______OUT98" vbProcedure="false">{#N/A,#N/A,TRUE,"Serviços"}</definedName>
    <definedName function="false" hidden="true" name="_______OUT98" vbProcedure="false">{#N/A,#N/A,TRUE,"Serviços"}</definedName>
    <definedName function="false" hidden="true" name="________b1" vbProcedure="false">{#N/A,#N/A,FALSE,"MO (2)"}</definedName>
    <definedName function="false" hidden="true" name="________OUT98" vbProcedure="false">{#N/A,#N/A,TRUE,"Serviços"}</definedName>
    <definedName function="false" hidden="true" name="_________OUT98" vbProcedure="false">{#N/A,#N/A,TRUE,"Serviços"}</definedName>
    <definedName function="false" hidden="true" name="__________OUT98" vbProcedure="false">{#N/A,#N/A,TRUE,"Serviços"}</definedName>
    <definedName function="false" hidden="true" name="___________OUT98" vbProcedure="false">{#N/A,#N/A,TRUE,"Serviços"}</definedName>
    <definedName function="false" hidden="true" name="____________OUT98" vbProcedure="false">{#N/A,#N/A,TRUE,"Serviços"}</definedName>
    <definedName function="false" hidden="true" name="_____________OUT98" vbProcedure="false">{#N/A,#N/A,TRUE,"Serviços"}</definedName>
    <definedName function="false" hidden="true" name="Ç" vbProcedure="false">{#N/A,#N/A,FALSE,"MO (2)"}</definedName>
    <definedName function="false" hidden="true" name="çl" vbProcedure="false">{#N/A,#N/A,FALSE,"MO (2)"}</definedName>
    <definedName function="false" hidden="false" localSheetId="3" name="a" vbProcedure="false">#ref!</definedName>
    <definedName function="false" hidden="false" localSheetId="3" name="ABRIGO_PARA_REGISTRO_DE_GAVETA_E_VÁLVULA_DE_RETENÇÃO" vbProcedure="false">#ref!</definedName>
    <definedName function="false" hidden="false" localSheetId="3" name="ACADEMIA_EXTERNA" vbProcedure="false">#ref!</definedName>
    <definedName function="false" hidden="false" localSheetId="3" name="ACESSIBILIDADE" vbProcedure="false">#ref!</definedName>
    <definedName function="false" hidden="false" localSheetId="3" name="ADMINISTRAÇÃO_DE_OBRA" vbProcedure="false">#ref!</definedName>
    <definedName function="false" hidden="false" localSheetId="3" name="ALVENARIA___QUADRA" vbProcedure="false">#ref!</definedName>
    <definedName function="false" hidden="false" localSheetId="3" name="ANAL_SINTETICO_NOVO" vbProcedure="false">#ref!</definedName>
    <definedName function="false" hidden="false" localSheetId="3" name="ANAL_SINTETICO_NOVO_DESC" vbProcedure="false">#ref!</definedName>
    <definedName function="false" hidden="false" localSheetId="3" name="ARQUIBANCADA" vbProcedure="false">#ref!</definedName>
    <definedName function="false" hidden="false" localSheetId="3" name="ARQUIBANCADA___QUADRA" vbProcedure="false">#ref!</definedName>
    <definedName function="false" hidden="true" localSheetId="3" name="AS" vbProcedure="false">#ref!</definedName>
    <definedName function="false" hidden="false" localSheetId="3" name="asdas" vbProcedure="false">#ref!</definedName>
    <definedName function="false" hidden="false" localSheetId="3" name="base" vbProcedure="false">#ref!</definedName>
    <definedName function="false" hidden="true" localSheetId="3" name="Bloco" vbProcedure="false">#ref!</definedName>
    <definedName function="false" hidden="true" localSheetId="3" name="Bloco2" vbProcedure="false">#ref!</definedName>
    <definedName function="false" hidden="false" localSheetId="3" name="BLOCOS_EDUCACIONAIS" vbProcedure="false">#ref!</definedName>
    <definedName function="false" hidden="false" localSheetId="3" name="BLOCOS_SOBRE_ESTACAS___QUADRA" vbProcedure="false">#ref!</definedName>
    <definedName function="false" hidden="false" localSheetId="3" name="BLOCO_SOBRE_ESTACAS" vbProcedure="false">#ref!</definedName>
    <definedName function="false" hidden="false" localSheetId="3" name="C.Comp.Anal.SINAPI.ONE_DES" vbProcedure="false">#ref!</definedName>
    <definedName function="false" hidden="false" localSheetId="3" name="C.Comp.Sint.SINAPI.ONE_DES" vbProcedure="false">#ref!</definedName>
    <definedName function="false" hidden="false" localSheetId="3" name="C.Ins.SINAPI.ONE_DES" vbProcedure="false">#ref!</definedName>
    <definedName function="false" hidden="false" localSheetId="3" name="CABEAMENTO_ESTRUTURADO" vbProcedure="false">#ref!</definedName>
    <definedName function="false" hidden="true" localSheetId="3" name="CadIns" vbProcedure="false">#ref!</definedName>
    <definedName function="false" hidden="true" localSheetId="3" name="CadSrv" vbProcedure="false">#ref!</definedName>
    <definedName function="false" hidden="false" localSheetId="3" name="CAIXAS_SIFONADAS_E_RALOS" vbProcedure="false">#ref!</definedName>
    <definedName function="false" hidden="true" localSheetId="3" name="Chave" vbProcedure="false">#ref!</definedName>
    <definedName function="false" hidden="true" localSheetId="3" name="Chave1" vbProcedure="false">#ref!</definedName>
    <definedName function="false" hidden="false" localSheetId="3" name="CISTERNA" vbProcedure="false">#ref!</definedName>
    <definedName function="false" hidden="true" localSheetId="3" name="Clas" vbProcedure="false">MAX(LEN(#ref!))</definedName>
    <definedName function="false" hidden="false" localSheetId="3" name="COBERTURA" vbProcedure="false">#ref!</definedName>
    <definedName function="false" hidden="false" localSheetId="3" name="COBERTURA_QUADRA" vbProcedure="false">#ref!</definedName>
    <definedName function="false" hidden="false" localSheetId="3" name="COBERTURA___QUADRA" vbProcedure="false">#ref!</definedName>
    <definedName function="false" hidden="false" localSheetId="3" name="CODIGO" vbProcedure="false">#ref!</definedName>
    <definedName function="false" hidden="true" localSheetId="3" name="Coluna" vbProcedure="false">#ref!</definedName>
    <definedName function="false" hidden="false" localSheetId="3" name="COMBATE_A_INCÊNDIO___QUADRA" vbProcedure="false">#ref!</definedName>
    <definedName function="false" hidden="true" localSheetId="3" name="Comp" vbProcedure="false">#ref!</definedName>
    <definedName function="false" hidden="false" localSheetId="3" name="Comp.Anal.SINAPI.ONE_DES" vbProcedure="false">#ref!</definedName>
    <definedName function="false" hidden="false" localSheetId="3" name="Comp.Sint.SINAPI.ONE_DES" vbProcedure="false">#ref!</definedName>
    <definedName function="false" hidden="false" localSheetId="3" name="COMPOSICAO133" vbProcedure="false">#ref!</definedName>
    <definedName function="false" hidden="false" localSheetId="3" name="COMPOSICAOC138" vbProcedure="false">#ref!</definedName>
    <definedName function="false" hidden="false" localSheetId="3" name="COMPOSICAOE131" vbProcedure="false">#ref!</definedName>
    <definedName function="false" hidden="false" localSheetId="3" name="COMPOSICAOE132" vbProcedure="false">#ref!</definedName>
    <definedName function="false" hidden="false" localSheetId="3" name="COMPOSICAOE133" vbProcedure="false">#ref!</definedName>
    <definedName function="false" hidden="false" localSheetId="3" name="COMPOSICAOE134" vbProcedure="false">#ref!</definedName>
    <definedName function="false" hidden="false" localSheetId="3" name="COMPOSICAOE137" vbProcedure="false">#ref!</definedName>
    <definedName function="false" hidden="false" localSheetId="3" name="COMPOSICAOE139" vbProcedure="false">#ref!</definedName>
    <definedName function="false" hidden="false" localSheetId="3" name="COMPOSICAOE140" vbProcedure="false">#ref!</definedName>
    <definedName function="false" hidden="false" localSheetId="3" name="COMPOSICAOE141" vbProcedure="false">#ref!</definedName>
    <definedName function="false" hidden="false" localSheetId="3" name="COMPOSICAOE142" vbProcedure="false">#ref!</definedName>
    <definedName function="false" hidden="false" localSheetId="3" name="COMPOSICAOE143" vbProcedure="false">#ref!</definedName>
    <definedName function="false" hidden="false" localSheetId="3" name="COMPOSICAOE144" vbProcedure="false">#ref!</definedName>
    <definedName function="false" hidden="false" localSheetId="3" name="COMPOSICAOE145" vbProcedure="false">#ref!</definedName>
    <definedName function="false" hidden="false" localSheetId="3" name="COMPOSICAOE146" vbProcedure="false">#ref!</definedName>
    <definedName function="false" hidden="false" localSheetId="3" name="COMPOSICAOE147" vbProcedure="false">#ref!</definedName>
    <definedName function="false" hidden="false" localSheetId="3" name="COMPOSICAOE148" vbProcedure="false">#ref!</definedName>
    <definedName function="false" hidden="false" localSheetId="3" name="COMPOSICAOE149" vbProcedure="false">#ref!</definedName>
    <definedName function="false" hidden="false" localSheetId="3" name="COMPOSICAOE150" vbProcedure="false">#ref!</definedName>
    <definedName function="false" hidden="false" localSheetId="3" name="COMPOSICAOE151" vbProcedure="false">#ref!</definedName>
    <definedName function="false" hidden="false" localSheetId="3" name="COMPOSICAOE152" vbProcedure="false">#ref!</definedName>
    <definedName function="false" hidden="false" localSheetId="3" name="COMPOSICAOE154" vbProcedure="false">#ref!</definedName>
    <definedName function="false" hidden="false" localSheetId="3" name="COMPOSICAOE19" vbProcedure="false">#ref!</definedName>
    <definedName function="false" hidden="false" localSheetId="3" name="COMPOSICAOE20" vbProcedure="false">#ref!</definedName>
    <definedName function="false" hidden="false" localSheetId="3" name="COMPOSICAOE21" vbProcedure="false">#ref!</definedName>
    <definedName function="false" hidden="false" localSheetId="3" name="COMPOSICAOE22" vbProcedure="false">#ref!</definedName>
    <definedName function="false" hidden="false" localSheetId="3" name="COMPOSICAOE23" vbProcedure="false">#ref!</definedName>
    <definedName function="false" hidden="false" localSheetId="3" name="COMPOSICAOE24" vbProcedure="false">#ref!</definedName>
    <definedName function="false" hidden="false" localSheetId="3" name="COMPOSICAOI1" vbProcedure="false">#ref!</definedName>
    <definedName function="false" hidden="false" localSheetId="3" name="COMPOSICAOI10" vbProcedure="false">#ref!</definedName>
    <definedName function="false" hidden="false" localSheetId="3" name="COMPOSICAOI109" vbProcedure="false">#ref!</definedName>
    <definedName function="false" hidden="false" localSheetId="3" name="COMPOSICAOI11" vbProcedure="false">#ref!</definedName>
    <definedName function="false" hidden="false" localSheetId="3" name="COMPOSICAOI110" vbProcedure="false">#ref!</definedName>
    <definedName function="false" hidden="false" localSheetId="3" name="COMPOSICAOI114" vbProcedure="false">#ref!</definedName>
    <definedName function="false" hidden="false" localSheetId="3" name="COMPOSICAOI115" vbProcedure="false">#ref!</definedName>
    <definedName function="false" hidden="false" localSheetId="3" name="COMPOSICAOI117" vbProcedure="false">#ref!</definedName>
    <definedName function="false" hidden="false" localSheetId="3" name="COMPOSICAOI119" vbProcedure="false">#ref!</definedName>
    <definedName function="false" hidden="false" localSheetId="3" name="COMPOSICAOI12" vbProcedure="false">#ref!</definedName>
    <definedName function="false" hidden="false" localSheetId="3" name="COMPOSICAOI13" vbProcedure="false">#ref!</definedName>
    <definedName function="false" hidden="false" localSheetId="3" name="COMPOSICAOI135" vbProcedure="false">#ref!</definedName>
    <definedName function="false" hidden="false" localSheetId="3" name="COMPOSICAOI14" vbProcedure="false">#ref!</definedName>
    <definedName function="false" hidden="false" localSheetId="3" name="COMPOSICAOI15" vbProcedure="false">#ref!</definedName>
    <definedName function="false" hidden="false" localSheetId="3" name="COMPOSICAOI153" vbProcedure="false">#ref!</definedName>
    <definedName function="false" hidden="false" localSheetId="3" name="COMPOSICAOI155" vbProcedure="false">#ref!</definedName>
    <definedName function="false" hidden="false" localSheetId="3" name="COMPOSICAOI156" vbProcedure="false">#ref!</definedName>
    <definedName function="false" hidden="false" localSheetId="3" name="COMPOSICAOI157" vbProcedure="false">#ref!</definedName>
    <definedName function="false" hidden="false" localSheetId="3" name="COMPOSICAOI16" vbProcedure="false">#ref!</definedName>
    <definedName function="false" hidden="false" localSheetId="3" name="COMPOSICAOI17" vbProcedure="false">#ref!</definedName>
    <definedName function="false" hidden="false" localSheetId="3" name="COMPOSICAOI18" vbProcedure="false">#ref!</definedName>
    <definedName function="false" hidden="false" localSheetId="3" name="COMPOSICAOI2" vbProcedure="false">#ref!</definedName>
    <definedName function="false" hidden="false" localSheetId="3" name="COMPOSICAOI200" vbProcedure="false">#ref!</definedName>
    <definedName function="false" hidden="false" localSheetId="3" name="COMPOSICAOI202" vbProcedure="false">#ref!</definedName>
    <definedName function="false" hidden="false" localSheetId="3" name="COMPOSICAOI204" vbProcedure="false">#ref!</definedName>
    <definedName function="false" hidden="false" localSheetId="3" name="COMPOSICAOI3" vbProcedure="false">#ref!</definedName>
    <definedName function="false" hidden="false" localSheetId="3" name="COMPOSICAOI4" vbProcedure="false">#ref!</definedName>
    <definedName function="false" hidden="false" localSheetId="3" name="COMPOSICAOI5" vbProcedure="false">#ref!</definedName>
    <definedName function="false" hidden="false" localSheetId="3" name="COMPOSICAOI6" vbProcedure="false">#ref!</definedName>
    <definedName function="false" hidden="false" localSheetId="3" name="COMPOSICAOI7" vbProcedure="false">#ref!</definedName>
    <definedName function="false" hidden="false" localSheetId="3" name="COMPOSICAOI8" vbProcedure="false">#ref!</definedName>
    <definedName function="false" hidden="false" localSheetId="3" name="COMPOSICAOI87" vbProcedure="false">#ref!</definedName>
    <definedName function="false" hidden="false" localSheetId="3" name="COMPOSICAOI88" vbProcedure="false">#ref!</definedName>
    <definedName function="false" hidden="false" localSheetId="3" name="COMPOSICAOI89" vbProcedure="false">#ref!</definedName>
    <definedName function="false" hidden="false" localSheetId="3" name="COMPOSICAOI90" vbProcedure="false">#ref!</definedName>
    <definedName function="false" hidden="false" localSheetId="3" name="COMPOSICAOI91" vbProcedure="false">#ref!</definedName>
    <definedName function="false" hidden="false" localSheetId="3" name="COMPOSICAOI92" vbProcedure="false">#ref!</definedName>
    <definedName function="false" hidden="false" localSheetId="3" name="COMPOSICAOI93" vbProcedure="false">#ref!</definedName>
    <definedName function="false" hidden="false" localSheetId="3" name="COMPOSICAOI94" vbProcedure="false">#ref!</definedName>
    <definedName function="false" hidden="false" localSheetId="3" name="COMPOSICAOI96" vbProcedure="false">#ref!</definedName>
    <definedName function="false" hidden="false" localSheetId="3" name="COMPOSICAOI97" vbProcedure="false">#ref!</definedName>
    <definedName function="false" hidden="false" localSheetId="3" name="COMPOSICAOI98" vbProcedure="false">#ref!</definedName>
    <definedName function="false" hidden="false" localSheetId="3" name="COMPOSICAOL71" vbProcedure="false">#ref!</definedName>
    <definedName function="false" hidden="false" localSheetId="3" name="COMPOSICAOL74" vbProcedure="false">#ref!</definedName>
    <definedName function="false" hidden="false" localSheetId="3" name="COMPOSICAOL75" vbProcedure="false">#ref!</definedName>
    <definedName function="false" hidden="false" localSheetId="3" name="COMPOSICAOL83" vbProcedure="false">#ref!</definedName>
    <definedName function="false" hidden="false" localSheetId="3" name="COMPOSIÇÕES" vbProcedure="false">#ref!</definedName>
    <definedName function="false" hidden="false" localSheetId="3" name="COMP_DESONERADO" vbProcedure="false">#ref!</definedName>
    <definedName function="false" hidden="false" localSheetId="3" name="COMP_HONERADO" vbProcedure="false">#ref!</definedName>
    <definedName function="false" hidden="false" localSheetId="3" name="COMP_ONERADO" vbProcedure="false">#ref!</definedName>
    <definedName function="false" hidden="false" localSheetId="3" name="CONTRAPISO_ARMADO" vbProcedure="false">#ref!</definedName>
    <definedName function="false" hidden="false" localSheetId="3" name="CONTRAPISO_ARMADO___QUADRA" vbProcedure="false">#ref!</definedName>
    <definedName function="false" hidden="false" localSheetId="3" name="CONTRA_PISO_QUADRA" vbProcedure="false">#ref!</definedName>
    <definedName function="false" hidden="true" localSheetId="3" name="COTACAO" vbProcedure="false">#ref!</definedName>
    <definedName function="false" hidden="true" localSheetId="3" name="CpuAux" vbProcedure="false">#ref!</definedName>
    <definedName function="false" hidden="true" localSheetId="3" name="CPUs" vbProcedure="false">#ref!</definedName>
    <definedName function="false" hidden="true" localSheetId="3" name="CRIT" vbProcedure="false">#ref!</definedName>
    <definedName function="false" hidden="true" localSheetId="3" name="Cun" vbProcedure="false">VLOOKUP(#ref!,#ref!,5,0)</definedName>
    <definedName function="false" hidden="true" localSheetId="3" name="CunEq" vbProcedure="false">SUM(IF(#ref! =#ref!,(#ref!)*(#ref!="EQ")))</definedName>
    <definedName function="false" hidden="true" localSheetId="3" name="CunMo" vbProcedure="false">SUM(IF(#ref! =#ref!,(#ref!)*(#ref!="MO")))</definedName>
    <definedName function="false" hidden="true" localSheetId="3" name="CunMp" vbProcedure="false">SUM(IF(#ref! =#ref!,(#ref!)*(#ref!="MP")))</definedName>
    <definedName function="false" hidden="false" localSheetId="3" name="C_DESONERADA" vbProcedure="false">#ref!</definedName>
    <definedName function="false" hidden="false" localSheetId="3" name="C_ONERADA" vbProcedure="false">#ref!</definedName>
    <definedName function="false" hidden="false" localSheetId="3" name="DEMOLIÇÕES" vbProcedure="false">#ref!</definedName>
    <definedName function="false" hidden="false" localSheetId="3" name="DRENAGEM" vbProcedure="false">#ref!</definedName>
    <definedName function="false" hidden="false" localSheetId="3" name="DRENAGEM_DA_ÁREA_INTERNA" vbProcedure="false">#ref!</definedName>
    <definedName function="false" hidden="false" localSheetId="3" name="DRENO_DE_CONDICIONADORES_DE_AR" vbProcedure="false">#ref!</definedName>
    <definedName function="false" hidden="false" localSheetId="3" name="ELEMENTO_DE_VEDAÇÃO" vbProcedure="false">#ref!</definedName>
    <definedName function="false" hidden="false" localSheetId="3" name="ELÉTRICAS" vbProcedure="false">#ref!</definedName>
    <definedName function="false" hidden="false" localSheetId="3" name="ELÉTRICA_QUADRA" vbProcedure="false">#ref!</definedName>
    <definedName function="false" hidden="true" localSheetId="3" name="EQ" vbProcedure="false">#ref!</definedName>
    <definedName function="false" hidden="false" localSheetId="3" name="eqrrewr" vbProcedure="false">#ref!</definedName>
    <definedName function="false" hidden="false" localSheetId="3" name="ESQUADRIAS" vbProcedure="false">#ref!</definedName>
    <definedName function="false" hidden="false" localSheetId="3" name="ESTACAS__BLOCOS_E_VIGAS_BALDRAME_QUADRA" vbProcedure="false">#ref!</definedName>
    <definedName function="false" hidden="false" localSheetId="3" name="ESTACA_ESCAVADA" vbProcedure="false">#ref!</definedName>
    <definedName function="false" hidden="false" localSheetId="3" name="ESTRUTURA" vbProcedure="false">#ref!</definedName>
    <definedName function="false" hidden="false" localSheetId="3" name="ESTRUTURA_COBERTURA_BLOCOS" vbProcedure="false">#ref!</definedName>
    <definedName function="false" hidden="false" localSheetId="3" name="ESTRUTURA_DA_FOSSA_SÉPTICA" vbProcedure="false">#ref!</definedName>
    <definedName function="false" hidden="false" localSheetId="3" name="ESTRUTURA_QUADRA" vbProcedure="false">#ref!</definedName>
    <definedName function="false" hidden="false" localSheetId="3" name="ETQ_Tipo_Cobertura" vbProcedure="false">#ref!</definedName>
    <definedName function="false" hidden="false" localSheetId="3" name="ETQ_Tipo_Elemento_Drenagem" vbProcedure="false">#ref!</definedName>
    <definedName function="false" hidden="false" localSheetId="3" name="ETQ_Tipo_Impermeabilização" vbProcedure="false">#ref!</definedName>
    <definedName function="false" hidden="false" localSheetId="3" name="EXTINTOR_DE_INCÊNCIO" vbProcedure="false">#ref!</definedName>
    <definedName function="false" hidden="false" localSheetId="3" name="FILTRO_ANAERÓBICO" vbProcedure="false">#ref!</definedName>
    <definedName function="false" hidden="false" localSheetId="3" name="FOSSA_SÉPTICA" vbProcedure="false">#ref!</definedName>
    <definedName function="false" hidden="false" localSheetId="3" name="GLP__GÁS_LIQUEFEITO_DE_PETRÓLEO" vbProcedure="false">#ref!</definedName>
    <definedName function="false" hidden="false" localSheetId="3" name="HIDRANTE_DE_PAREDE" vbProcedure="false">#ref!</definedName>
    <definedName function="false" hidden="false" localSheetId="3" name="HIDRANTE_DE_RECALQUE" vbProcedure="false">#ref!</definedName>
    <definedName function="false" hidden="false" localSheetId="3" name="HIDRÁULICAS" vbProcedure="false">#ref!</definedName>
    <definedName function="false" hidden="false" localSheetId="3" name="ILUMINAÇÃO_DE_EMERGÊNCIA" vbProcedure="false">#ref!</definedName>
    <definedName function="false" hidden="false" localSheetId="3" name="IMPLANTAÇÃO_DE_CANTEIRO" vbProcedure="false">#ref!</definedName>
    <definedName function="false" hidden="false" localSheetId="3" name="IMPLEMENTOS_ESPORTIVOS" vbProcedure="false">#ref!</definedName>
    <definedName function="false" hidden="false" localSheetId="3" name="INFRAESTRUTURA" vbProcedure="false">#ref!</definedName>
    <definedName function="false" hidden="false" localSheetId="3" name="INFRAESTRUTURA_DA_CISTERNA" vbProcedure="false">#ref!</definedName>
    <definedName function="false" hidden="false" localSheetId="3" name="INFRAESTRUTURA_DA_FOSSA_SÉPTICA" vbProcedure="false">#ref!</definedName>
    <definedName function="false" hidden="false" localSheetId="3" name="INFRAESTRUTURA_DO_RESERVATÓRIO_METÁLICO" vbProcedure="false">#ref!</definedName>
    <definedName function="false" hidden="false" localSheetId="3" name="INFRAESTRUTURA_QUADRA" vbProcedure="false">#ref!</definedName>
    <definedName function="false" hidden="false" localSheetId="3" name="INFRA_ESTRUTURRA___QUADRA" vbProcedure="false">#ref!</definedName>
    <definedName function="false" hidden="false" localSheetId="3" name="Ins.SINAPI.ONE_DES" vbProcedure="false">#ref!</definedName>
    <definedName function="false" hidden="false" localSheetId="3" name="INSTALAÇÕES" vbProcedure="false">#ref!</definedName>
    <definedName function="false" hidden="false" localSheetId="3" name="INSTALAÇÕES_DE_REGISTROS" vbProcedure="false">#ref!</definedName>
    <definedName function="false" hidden="false" localSheetId="3" name="INSTALAÇÕES_ELÉTRICAS___QUADRA" vbProcedure="false">#ref!</definedName>
    <definedName function="false" hidden="false" localSheetId="3" name="INSUMOS" vbProcedure="false">#ref!</definedName>
    <definedName function="false" hidden="false" localSheetId="3" name="INS_DESONERADO" vbProcedure="false">#ref!</definedName>
    <definedName function="false" hidden="false" localSheetId="3" name="INS_HONERADO" vbProcedure="false">#ref!</definedName>
    <definedName function="false" hidden="false" localSheetId="3" name="INS_ONERADO" vbProcedure="false">#ref!</definedName>
    <definedName function="false" hidden="true" localSheetId="3" name="Itens" vbProcedure="false">#ref!</definedName>
    <definedName function="false" hidden="false" localSheetId="3" name="ITENS_GERAIS" vbProcedure="false">#ref!</definedName>
    <definedName function="false" hidden="false" localSheetId="3" name="ITENS_GERAIS___QUADRA" vbProcedure="false">#ref!</definedName>
    <definedName function="false" hidden="false" localSheetId="3" name="I_ACE_BR40_07_2020" vbProcedure="false">#ref!</definedName>
    <definedName function="false" hidden="false" localSheetId="3" name="I_DESONERADA" vbProcedure="false">#ref!</definedName>
    <definedName function="false" hidden="false" localSheetId="3" name="I_ONERADA" vbProcedure="false">#ref!</definedName>
    <definedName function="false" hidden="false" localSheetId="3" name="LIMPEZA" vbProcedure="false">#ref!</definedName>
    <definedName function="false" hidden="false" localSheetId="3" name="LOUÇAS_E_ACESSÓRIOS" vbProcedure="false">#ref!</definedName>
    <definedName function="false" hidden="false" localSheetId="3" name="MAPA_RES" vbProcedure="false">#ref!</definedName>
    <definedName function="false" hidden="false" localSheetId="3" name="MAPA_RESUMIDO" vbProcedure="false">#ref!</definedName>
    <definedName function="false" hidden="true" localSheetId="3" name="Max" vbProcedure="false">COUNTIF(#ref!,"&lt;&gt;0")+3</definedName>
    <definedName function="false" hidden="true" localSheetId="3" name="Mob" vbProcedure="false">#ref!</definedName>
    <definedName function="false" hidden="true" localSheetId="3" name="Modelo" vbProcedure="false">#ref!</definedName>
    <definedName function="false" hidden="false" localSheetId="3" name="MOVIMENTAÇÃO_DE_SOLO" vbProcedure="false">#ref!</definedName>
    <definedName function="false" hidden="false" localSheetId="3" name="MOVIMENTO_DE_TERRA___QUADRA" vbProcedure="false">#ref!</definedName>
    <definedName function="false" hidden="true" localSheetId="3" name="MP" vbProcedure="false">#ref!</definedName>
    <definedName function="false" hidden="false" localSheetId="3" name="MURETA_QUADRA" vbProcedure="false">#ref!</definedName>
    <definedName function="false" hidden="false" localSheetId="3" name="MURETA___QUADRA" vbProcedure="false">#ref!</definedName>
    <definedName function="false" hidden="false" localSheetId="3" name="MURO" vbProcedure="false">#ref!</definedName>
    <definedName function="false" hidden="true" localSheetId="3" name="Ordem" vbProcedure="false">#ref!</definedName>
    <definedName function="false" hidden="true" localSheetId="3" name="Origem" vbProcedure="false">#ref!</definedName>
    <definedName function="false" hidden="false" localSheetId="3" name="PAVIMENTAÇÃO_E_DRENAGEM_SUPERFICIAL_QUADRA" vbProcedure="false">#ref!</definedName>
    <definedName function="false" hidden="false" localSheetId="3" name="PAVIMENTAÇÃO_E_DRENAGEM_SUPERFICIAL___QUADRA" vbProcedure="false">#ref!</definedName>
    <definedName function="false" hidden="false" localSheetId="3" name="PEITORIS__DIVISÓRIAS_E_BANCADAS_DE_PEDRA" vbProcedure="false">#ref!</definedName>
    <definedName function="false" hidden="false" localSheetId="3" name="PILARES" vbProcedure="false">#ref!</definedName>
    <definedName function="false" hidden="false" localSheetId="3" name="PINTURA_QUADRA" vbProcedure="false">#ref!</definedName>
    <definedName function="false" hidden="false" localSheetId="3" name="PINTURA__BLOCOS__MURO_E_GRADIL" vbProcedure="false">#ref!</definedName>
    <definedName function="false" hidden="false" localSheetId="3" name="PISOS" vbProcedure="false">#ref!</definedName>
    <definedName function="false" hidden="false" localSheetId="3" name="PLAN.ORC_RESUMO" vbProcedure="false">#ref!</definedName>
    <definedName function="false" hidden="true" localSheetId="3" name="Plan1" vbProcedure="false">#ref!</definedName>
    <definedName function="false" hidden="false" localSheetId="3" name="PLAN_ORC" vbProcedure="false">#ref!</definedName>
    <definedName function="false" hidden="false" localSheetId="3" name="PLAN_ORCAMENTARIA" vbProcedure="false">#ref!</definedName>
    <definedName function="false" hidden="true" localSheetId="3" name="Posição" vbProcedure="false">#ref!</definedName>
    <definedName function="false" hidden="true" localSheetId="3" name="PSCIPISAMU" vbProcedure="false">#ref!</definedName>
    <definedName function="false" hidden="false" localSheetId="3" name="PSCIP___SEGURANÇA_CONTRA_INCÊNDIO_E_PÂNICO" vbProcedure="false">#ref!</definedName>
    <definedName function="false" hidden="false" localSheetId="3" name="PÓRTICO" vbProcedure="false">#ref!</definedName>
    <definedName function="false" hidden="false" localSheetId="3" name="q" vbProcedure="false">#ref!</definedName>
    <definedName function="false" hidden="true" localSheetId="3" name="QD" vbProcedure="false">#ref!</definedName>
    <definedName function="false" hidden="true" localSheetId="3" name="QTD" vbProcedure="false">#ref!</definedName>
    <definedName function="false" hidden="true" localSheetId="3" name="QtEq" vbProcedure="false">#ref!</definedName>
    <definedName function="false" hidden="true" localSheetId="3" name="QtMo" vbProcedure="false">#ref!</definedName>
    <definedName function="false" hidden="true" localSheetId="3" name="QtMp" vbProcedure="false">#ref!</definedName>
    <definedName function="false" hidden="true" localSheetId="3" name="QtTr" vbProcedure="false">#ref!</definedName>
    <definedName function="false" hidden="false" localSheetId="3" name="QUADRA_POLIESPORTIVA" vbProcedure="false">#ref!</definedName>
    <definedName function="false" hidden="true" localSheetId="3" name="Relat" vbProcedure="false">#ref!</definedName>
    <definedName function="false" hidden="false" localSheetId="3" name="RESERVAMENTO_DE_ÁGUA_POTÁVEL" vbProcedure="false">#ref!</definedName>
    <definedName function="false" hidden="false" localSheetId="3" name="RESERVATÓRIO_METÁLICO" vbProcedure="false">#ref!</definedName>
    <definedName function="false" hidden="false" localSheetId="3" name="REVESTIMENTO" vbProcedure="false">#ref!</definedName>
    <definedName function="false" hidden="false" localSheetId="3" name="REVESTIMENTO_E_PINUTURA___QUADRA" vbProcedure="false">#ref!</definedName>
    <definedName function="false" hidden="true" localSheetId="3" name="SAMU" vbProcedure="false">#ref!</definedName>
    <definedName function="false" hidden="false" localSheetId="3" name="SANITÁRIAS" vbProcedure="false">#ref!</definedName>
    <definedName function="false" hidden="false" localSheetId="3" name="SAPATAS" vbProcedure="false">#ref!</definedName>
    <definedName function="false" hidden="true" localSheetId="3" name="SCIPSAMU" vbProcedure="false">#ref!</definedName>
    <definedName function="false" hidden="false" localSheetId="3" name="SERVIÇOS_COMPLEMENTARES_DA_OBRA" vbProcedure="false">#ref!</definedName>
    <definedName function="false" hidden="false" localSheetId="3" name="SERVIÇOS_COMPLEMENTARES_DA_QUADRA" vbProcedure="false">#ref!</definedName>
    <definedName function="false" hidden="false" localSheetId="3" name="SERVIÇOS_CONSTRUTIVOS_COMPLEMENTARES___QUADRA" vbProcedure="false">#ref!</definedName>
    <definedName function="false" hidden="false" localSheetId="3" name="SERVIÇOS_PRELIMINARES" vbProcedure="false">#ref!</definedName>
    <definedName function="false" hidden="false" localSheetId="3" name="SINALIZAÇÃO___SAÍDA_DE_EMERGÊNCIA" vbProcedure="false">#ref!</definedName>
    <definedName function="false" hidden="false" localSheetId="3" name="SISTEMA_DE_ACIONAMENTO_DE_HIDRANTE" vbProcedure="false">#ref!</definedName>
    <definedName function="false" hidden="false" localSheetId="3" name="SISTEMA_DE_ALARME_DE_EMERGÊNCIA" vbProcedure="false">#ref!</definedName>
    <definedName function="false" hidden="false" localSheetId="3" name="SPDA___SISTEMAS_DE_PROTEÇÃO_CONTRA_DESCARGA_ATMOSFÉRICA" vbProcedure="false">#ref!</definedName>
    <definedName function="false" hidden="false" localSheetId="3" name="SPDA___SISTEMA_DE_PROTEÇÃO_CONTRA_DESCARGAS_ATMOSFÉRICAS___QUADRA" vbProcedure="false">#ref!</definedName>
    <definedName function="false" hidden="true" localSheetId="3" name="SRV" vbProcedure="false">#ref!</definedName>
    <definedName function="false" hidden="false" localSheetId="3" name="SUMIDOURO" vbProcedure="false">#ref!</definedName>
    <definedName function="false" hidden="false" localSheetId="3" name="SUPERESTRUTURA" vbProcedure="false">#ref!</definedName>
    <definedName function="false" hidden="false" localSheetId="3" name="TELHAMENTO" vbProcedure="false">#ref!</definedName>
    <definedName function="false" hidden="false" localSheetId="3" name="TOTEM" vbProcedure="false">#ref!</definedName>
    <definedName function="false" hidden="false" localSheetId="3" name="TUBOS_E_CONEXOES_SANIT" vbProcedure="false">#ref!</definedName>
    <definedName function="false" hidden="false" localSheetId="3" name="TUBOS_E_CONEXÕES_HIDRO" vbProcedure="false">#ref!</definedName>
    <definedName function="false" hidden="false" localSheetId="3" name="URBANIZAÇÃO__PAISAGISMO" vbProcedure="false">#ref!</definedName>
    <definedName function="false" hidden="false" localSheetId="3" name="VIDRO" vbProcedure="false">#ref!</definedName>
    <definedName function="false" hidden="false" localSheetId="3" name="VIGAS" vbProcedure="false">#ref!</definedName>
    <definedName function="false" hidden="false" localSheetId="3" name="VIGAS_BALDRAMES" vbProcedure="false">#ref!</definedName>
    <definedName function="false" hidden="false" localSheetId="3" name="VIGAS_BALDRAMES___QUADRA" vbProcedure="false">#ref!</definedName>
    <definedName function="false" hidden="false" localSheetId="3" name="_1347_" vbProcedure="false">#ref!</definedName>
    <definedName function="false" hidden="false" localSheetId="17" name="a" vbProcedure="false">#ref!</definedName>
    <definedName function="false" hidden="true" localSheetId="17" name="aaaaa" vbProcedure="false">{#N/A,#N/A,FALSE,"MO (2)"}</definedName>
    <definedName function="false" hidden="false" localSheetId="17" name="ABRIGO_PARA_REGISTRO_DE_GAVETA_E_VÁLVULA_DE_RETENÇÃO" vbProcedure="false">#ref!</definedName>
    <definedName function="false" hidden="false" localSheetId="17" name="ACADEMIA_EXTERNA" vbProcedure="false">[1]sintético!#ref!</definedName>
    <definedName function="false" hidden="false" localSheetId="17" name="ACESSIBILIDADE" vbProcedure="false">#ref!</definedName>
    <definedName function="false" hidden="true" localSheetId="17" name="ad" vbProcedure="false">{#N/A,#N/A,FALSE,"MO (2)"}</definedName>
    <definedName function="false" hidden="false" localSheetId="17" name="ADMINISTRAÇÃO_DE_OBRA" vbProcedure="false">#ref!</definedName>
    <definedName function="false" hidden="false" localSheetId="17" name="AHADGH" vbProcedure="false">[3]!CADASTRO_FORN[cnpj ou pregão]</definedName>
    <definedName function="false" hidden="true" localSheetId="17" name="alex" vbProcedure="false">{#N/A,#N/A,FALSE,"MO (2)"}</definedName>
    <definedName function="false" hidden="false" localSheetId="17" name="ALVENARIA___QUADRA" vbProcedure="false">#ref!</definedName>
    <definedName function="false" hidden="true" localSheetId="17" name="am" vbProcedure="false">{#N/A,#N/A,FALSE,"MO (2)"}</definedName>
    <definedName function="false" hidden="true" localSheetId="17" name="AMELI" vbProcedure="false">{#N/A,#N/A,FALSE,"MO (2)"}</definedName>
    <definedName function="false" hidden="false" localSheetId="17" name="ANAL_SINTETICO" vbProcedure="false">'[1]C.C.U'!$A$6:$K$8998</definedName>
    <definedName function="false" hidden="false" localSheetId="17" name="ANAL_SINTETICO_NOVO" vbProcedure="false">'[2]C.C.U'!$A$3:$K$21104</definedName>
    <definedName function="false" hidden="false" localSheetId="17" name="ANAL_SINTETICO_NOVO_DESC" vbProcedure="false">'[2]C.C.U'!$A$3:$M$21104</definedName>
    <definedName function="false" hidden="false" localSheetId="17" name="ANALÍTICO" vbProcedure="false">'[3]ORDEM ANALÍTICA'!$C$5:$I$438</definedName>
    <definedName function="false" hidden="true" localSheetId="17" name="ant" vbProcedure="false">{#N/A,#N/A,FALSE,"MO (2)"}</definedName>
    <definedName function="false" hidden="false" localSheetId="17" name="ARQUIBANCADA" vbProcedure="false">[1]sintético!#ref!</definedName>
    <definedName function="false" hidden="false" localSheetId="17" name="ARQUIBANCADA___QUADRA" vbProcedure="false">#ref!</definedName>
    <definedName function="false" hidden="true" localSheetId="17" name="AS" vbProcedure="false">#ref!</definedName>
    <definedName function="false" hidden="true" localSheetId="17" name="asasa" vbProcedure="false">{#N/A,#N/A,FALSE,"MO (2)"}</definedName>
    <definedName function="false" hidden="false" localSheetId="17" name="asdas" vbProcedure="false">[6]elétrica!#ref!</definedName>
    <definedName function="false" hidden="false" localSheetId="17" name="ATHSFATJ" vbProcedure="false">[3]!CADASTRO_FORN[cnpj ou pregão]</definedName>
    <definedName function="false" hidden="false" localSheetId="17" name="base" vbProcedure="false">#ref!</definedName>
    <definedName function="false" hidden="true" localSheetId="17" name="bbbb" vbProcedure="false">{#N/A,#N/A,FALSE,"MO (2)"}</definedName>
    <definedName function="false" hidden="true" localSheetId="17" name="bbbbbbb" vbProcedure="false">{#N/A,#N/A,FALSE,"MO (2)"}</definedName>
    <definedName function="false" hidden="false" localSheetId="17" name="BDI" vbProcedure="false">'[4]estimativa de custo IRMA DULCE'!$I$7</definedName>
    <definedName function="false" hidden="true" localSheetId="17" name="Bloco" vbProcedure="false">#ref!</definedName>
    <definedName function="false" hidden="true" localSheetId="17" name="Bloco2" vbProcedure="false">#ref!</definedName>
    <definedName function="false" hidden="false" localSheetId="17" name="BLOCOS_EDUCACIONAIS" vbProcedure="false">#ref!</definedName>
    <definedName function="false" hidden="false" localSheetId="17" name="BLOCOS_SOBRE_ESTACAS___QUADRA" vbProcedure="false">#ref!</definedName>
    <definedName function="false" hidden="false" localSheetId="17" name="BLOCO_SOBRE_ESTACAS" vbProcedure="false">[1]sintético!#ref!</definedName>
    <definedName function="false" hidden="false" localSheetId="17" name="Boletim" vbProcedure="false">[5]Boletim_10!$A$4:$D$2730</definedName>
    <definedName function="false" hidden="false" localSheetId="17" name="Boletim_10" vbProcedure="false">[5]Boletim_10!$A$2:$F$2730</definedName>
    <definedName function="false" hidden="true" localSheetId="17" name="BRITA_DRENO" vbProcedure="false">{#N/A,#N/A,TRUE,"Plan1"}</definedName>
    <definedName function="false" hidden="true" localSheetId="17" name="BRITA_TSD" vbProcedure="false">{#N/A,#N/A,TRUE,"Plan1"}</definedName>
    <definedName function="false" hidden="true" localSheetId="17" name="BRITA_TSD_2" vbProcedure="false">{#N/A,#N/A,TRUE,"Plan1"}</definedName>
    <definedName function="false" hidden="true" localSheetId="17" name="BVBZ" vbProcedure="false">{#N/A,#N/A,FALSE,"MO (2)"}</definedName>
    <definedName function="false" hidden="false" localSheetId="17" name="C.Comp.Anal.SINAPI.ONE_DES" vbProcedure="false">#ref!</definedName>
    <definedName function="false" hidden="false" localSheetId="17" name="C.Comp.Sint.SINAPI.ONE_DES" vbProcedure="false">#ref!</definedName>
    <definedName function="false" hidden="false" localSheetId="17" name="C.Ins.PROPRIO" vbProcedure="false">'[6]Mapa de Cotação Resumido'!$A$3:$A$151</definedName>
    <definedName function="false" hidden="false" localSheetId="17" name="C.Ins.SINAPI.ONE_DES" vbProcedure="false">#ref!</definedName>
    <definedName function="false" hidden="false" localSheetId="17" name="C.PLAN_SINTETICA" vbProcedure="false">'[7]Plan.Sintética'!$A$12:$A$1137</definedName>
    <definedName function="false" hidden="false" localSheetId="17" name="C.PLAN_SINTETICA_RESUMO" vbProcedure="false">'[7]Plan.Sintética'!$G$12:$G$1137</definedName>
    <definedName function="false" hidden="false" localSheetId="17" name="CABEAMENTO_ESTRUTURADO" vbProcedure="false">#ref!</definedName>
    <definedName function="false" hidden="true" localSheetId="17" name="CadIns" vbProcedure="false">#ref!</definedName>
    <definedName function="false" hidden="true" localSheetId="17" name="CadSrv" vbProcedure="false">#ref!</definedName>
    <definedName function="false" hidden="false" localSheetId="17" name="CAIXAS_SIFONADAS_E_RALOS" vbProcedure="false">#ref!</definedName>
    <definedName function="false" hidden="true" localSheetId="17" name="capa1" vbProcedure="false">{#N/A,#N/A,TRUE,"Serviços"}</definedName>
    <definedName function="false" hidden="true" localSheetId="17" name="capa2" vbProcedure="false">{#N/A,#N/A,TRUE,"Serviços"}</definedName>
    <definedName function="false" hidden="true" localSheetId="17" name="CCC" vbProcedure="false">{#N/A,#N/A,FALSE,"MO (2)"}</definedName>
    <definedName function="false" hidden="true" localSheetId="17" name="Chave" vbProcedure="false">#ref!</definedName>
    <definedName function="false" hidden="true" localSheetId="17" name="Chave1" vbProcedure="false">#ref!</definedName>
    <definedName function="false" hidden="false" localSheetId="17" name="CISTERNA" vbProcedure="false">[1]sintético!#ref!</definedName>
    <definedName function="false" hidden="true" localSheetId="17" name="Clas" vbProcedure="false">MAX(LEN(#ref!))</definedName>
    <definedName function="false" hidden="false" localSheetId="17" name="CNPJ" vbProcedure="false">[11]!CADASTRO_FORN[cnpj ou pregão]</definedName>
    <definedName function="false" hidden="false" localSheetId="17" name="CNPJ." vbProcedure="false">[12]!CADASTRO_FORN[cnpj ou pregão]</definedName>
    <definedName function="false" hidden="false" localSheetId="17" name="CNPJ.." vbProcedure="false">[12]!CADASTRO_FORN[cnpj ou pregão]</definedName>
    <definedName function="false" hidden="false" localSheetId="17" name="CNPJ..." vbProcedure="false">[12]!CADASTRO_FORN[cnpj ou pregão]</definedName>
    <definedName function="false" hidden="false" localSheetId="17" name="CNPJ....." vbProcedure="false">[13]!CADASTRO_FORN[cnpj ou pregão]</definedName>
    <definedName function="false" hidden="false" localSheetId="17" name="CNPJ......" vbProcedure="false">[13]!CADASTRO_FORN[cnpj ou pregão]</definedName>
    <definedName function="false" hidden="false" localSheetId="17" name="CNPJ......." vbProcedure="false">[3]!CADASTRO_FORN[cnpj ou pregão]</definedName>
    <definedName function="false" hidden="false" localSheetId="17" name="CNPJ........" vbProcedure="false">[3]!CADASTRO_FORN[cnpj ou pregão]</definedName>
    <definedName function="false" hidden="false" localSheetId="17" name="CNPJ........." vbProcedure="false">[3]!CADASTRO_FORN[cnpj ou pregão]</definedName>
    <definedName function="false" hidden="false" localSheetId="17" name="COBERTURA" vbProcedure="false">#ref!</definedName>
    <definedName function="false" hidden="false" localSheetId="17" name="COBERTURA_QUADRA" vbProcedure="false">[1]sintético!#ref!</definedName>
    <definedName function="false" hidden="false" localSheetId="17" name="COBERTURA___QUADRA" vbProcedure="false">#ref!</definedName>
    <definedName function="false" hidden="false" localSheetId="17" name="CODIGO" vbProcedure="false">#ref!</definedName>
    <definedName function="false" hidden="true" localSheetId="17" name="Coluna" vbProcedure="false">#ref!</definedName>
    <definedName function="false" hidden="false" localSheetId="17" name="COMBATE_A_INCÊNDIO___QUADRA" vbProcedure="false">#ref!</definedName>
    <definedName function="false" hidden="true" localSheetId="17" name="Comp" vbProcedure="false">#ref!</definedName>
    <definedName function="false" hidden="false" localSheetId="17" name="Comp.Anal.SINAPI.ONE_DES" vbProcedure="false">#ref!</definedName>
    <definedName function="false" hidden="false" localSheetId="17" name="Comp.Sint.SINAPI.ONE_DES" vbProcedure="false">#ref!</definedName>
    <definedName function="false" hidden="false" localSheetId="17" name="COMPOSICAO133" vbProcedure="false">[6]elétrica!#ref!</definedName>
    <definedName function="false" hidden="false" localSheetId="17" name="COMPOSICAOC138" vbProcedure="false">[6]infra!#ref!</definedName>
    <definedName function="false" hidden="false" localSheetId="17" name="COMPOSICAOE131" vbProcedure="false">[6]elétrica!#ref!</definedName>
    <definedName function="false" hidden="false" localSheetId="17" name="COMPOSICAOE132" vbProcedure="false">[6]elétrica!#ref!</definedName>
    <definedName function="false" hidden="false" localSheetId="17" name="COMPOSICAOE133" vbProcedure="false">[6]elétrica!#ref!</definedName>
    <definedName function="false" hidden="false" localSheetId="17" name="COMPOSICAOE134" vbProcedure="false">[6]elétrica!#ref!</definedName>
    <definedName function="false" hidden="false" localSheetId="17" name="COMPOSICAOE136" vbProcedure="false">[4]ELÉTRICA!$F$25</definedName>
    <definedName function="false" hidden="false" localSheetId="17" name="COMPOSICAOE137" vbProcedure="false">[6]elétrica!#ref!</definedName>
    <definedName function="false" hidden="false" localSheetId="17" name="COMPOSICAOE139" vbProcedure="false">[6]elétrica!#ref!</definedName>
    <definedName function="false" hidden="false" localSheetId="17" name="COMPOSICAOE140" vbProcedure="false">[6]elétrica!#ref!</definedName>
    <definedName function="false" hidden="false" localSheetId="17" name="COMPOSICAOE141" vbProcedure="false">[6]elétrica!#ref!</definedName>
    <definedName function="false" hidden="false" localSheetId="17" name="COMPOSICAOE142" vbProcedure="false">[6]elétrica!#ref!</definedName>
    <definedName function="false" hidden="false" localSheetId="17" name="COMPOSICAOE143" vbProcedure="false">[6]elétrica!#ref!</definedName>
    <definedName function="false" hidden="false" localSheetId="17" name="COMPOSICAOE144" vbProcedure="false">[6]elétrica!#ref!</definedName>
    <definedName function="false" hidden="false" localSheetId="17" name="COMPOSICAOE145" vbProcedure="false">[6]elétrica!#ref!</definedName>
    <definedName function="false" hidden="false" localSheetId="17" name="COMPOSICAOE146" vbProcedure="false">[6]elétrica!#ref!</definedName>
    <definedName function="false" hidden="false" localSheetId="17" name="COMPOSICAOE147" vbProcedure="false">[6]elétrica!#ref!</definedName>
    <definedName function="false" hidden="false" localSheetId="17" name="COMPOSICAOE148" vbProcedure="false">[6]elétrica!#ref!</definedName>
    <definedName function="false" hidden="false" localSheetId="17" name="COMPOSICAOE149" vbProcedure="false">[6]elétrica!#ref!</definedName>
    <definedName function="false" hidden="false" localSheetId="17" name="COMPOSICAOE150" vbProcedure="false">[6]elétrica!#ref!</definedName>
    <definedName function="false" hidden="false" localSheetId="17" name="COMPOSICAOE151" vbProcedure="false">[6]elétrica!#ref!</definedName>
    <definedName function="false" hidden="false" localSheetId="17" name="COMPOSICAOE152" vbProcedure="false">[6]elétrica!#ref!</definedName>
    <definedName function="false" hidden="false" localSheetId="17" name="COMPOSICAOE154" vbProcedure="false">[6]elétrica!#ref!</definedName>
    <definedName function="false" hidden="false" localSheetId="17" name="COMPOSICAOE19" vbProcedure="false">#ref!</definedName>
    <definedName function="false" hidden="false" localSheetId="17" name="COMPOSICAOE20" vbProcedure="false">#ref!</definedName>
    <definedName function="false" hidden="false" localSheetId="17" name="COMPOSICAOE21" vbProcedure="false">#ref!</definedName>
    <definedName function="false" hidden="false" localSheetId="17" name="COMPOSICAOE22" vbProcedure="false">#ref!</definedName>
    <definedName function="false" hidden="false" localSheetId="17" name="COMPOSICAOE23" vbProcedure="false">#ref!</definedName>
    <definedName function="false" hidden="false" localSheetId="17" name="COMPOSICAOE24" vbProcedure="false">#ref!</definedName>
    <definedName function="false" hidden="false" localSheetId="17" name="COMPOSICAOI1" vbProcedure="false">#ref!</definedName>
    <definedName function="false" hidden="false" localSheetId="17" name="COMPOSICAOI10" vbProcedure="false">#ref!</definedName>
    <definedName function="false" hidden="false" localSheetId="17" name="COMPOSICAOI100" vbProcedure="false">[4]INFRA!$F$80</definedName>
    <definedName function="false" hidden="false" localSheetId="17" name="COMPOSICAOI101" vbProcedure="false">[4]INFRA!$F$98</definedName>
    <definedName function="false" hidden="false" localSheetId="17" name="COMPOSICAOI102" vbProcedure="false">[4]INFRA!$F$116</definedName>
    <definedName function="false" hidden="false" localSheetId="17" name="COMPOSICAOI103" vbProcedure="false">[4]INFRA!$F$134</definedName>
    <definedName function="false" hidden="false" localSheetId="17" name="COMPOSICAOI104" vbProcedure="false">[4]INFRA!$F$152</definedName>
    <definedName function="false" hidden="false" localSheetId="17" name="COMPOSICAOI105" vbProcedure="false">[4]INFRA!$F$170</definedName>
    <definedName function="false" hidden="false" localSheetId="17" name="COMPOSICAOI106" vbProcedure="false">[4]INFRA!$F$188</definedName>
    <definedName function="false" hidden="false" localSheetId="17" name="COMPOSICAOI107" vbProcedure="false">[4]INFRA!$F$206</definedName>
    <definedName function="false" hidden="false" localSheetId="17" name="COMPOSICAOI108" vbProcedure="false">[4]INFRA!$F$224</definedName>
    <definedName function="false" hidden="false" localSheetId="17" name="COMPOSICAOI109" vbProcedure="false">[6]infra!#ref!</definedName>
    <definedName function="false" hidden="false" localSheetId="17" name="COMPOSICAOI11" vbProcedure="false">#ref!</definedName>
    <definedName function="false" hidden="false" localSheetId="17" name="COMPOSICAOI110" vbProcedure="false">[6]infra!#ref!</definedName>
    <definedName function="false" hidden="false" localSheetId="17" name="COMPOSICAOI111" vbProcedure="false">[4]INFRA!$F$242</definedName>
    <definedName function="false" hidden="false" localSheetId="17" name="COMPOSICAOI112" vbProcedure="false">[4]INFRA!$F$261</definedName>
    <definedName function="false" hidden="false" localSheetId="17" name="COMPOSICAOI113" vbProcedure="false">[4]INFRA!$F$279</definedName>
    <definedName function="false" hidden="false" localSheetId="17" name="COMPOSICAOI114" vbProcedure="false">[6]infra!#ref!</definedName>
    <definedName function="false" hidden="false" localSheetId="17" name="COMPOSICAOI115" vbProcedure="false">[6]infra!#ref!</definedName>
    <definedName function="false" hidden="false" localSheetId="17" name="COMPOSICAOI116" vbProcedure="false">[4]INFRA!$F$297</definedName>
    <definedName function="false" hidden="false" localSheetId="17" name="COMPOSICAOI117" vbProcedure="false">[6]infra!#ref!</definedName>
    <definedName function="false" hidden="false" localSheetId="17" name="COMPOSICAOI118" vbProcedure="false">[4]INFRA!$F$315</definedName>
    <definedName function="false" hidden="false" localSheetId="17" name="COMPOSICAOI119" vbProcedure="false">[6]infra!#ref!</definedName>
    <definedName function="false" hidden="false" localSheetId="17" name="COMPOSICAOI12" vbProcedure="false">#ref!</definedName>
    <definedName function="false" hidden="false" localSheetId="17" name="COMPOSICAOI120" vbProcedure="false">[4]INFRA!$F$334</definedName>
    <definedName function="false" hidden="false" localSheetId="17" name="COMPOSICAOI121" vbProcedure="false">[4]INFRA!$F$352</definedName>
    <definedName function="false" hidden="false" localSheetId="17" name="COMPOSICAOI122" vbProcedure="false">[4]INFRA!$F$370</definedName>
    <definedName function="false" hidden="false" localSheetId="17" name="COMPOSICAOI123" vbProcedure="false">[4]INFRA!$F$388</definedName>
    <definedName function="false" hidden="false" localSheetId="17" name="COMPOSICAOI124" vbProcedure="false">[4]INFRA!$F$406</definedName>
    <definedName function="false" hidden="false" localSheetId="17" name="COMPOSICAOI125" vbProcedure="false">[4]INFRA!$F$424</definedName>
    <definedName function="false" hidden="false" localSheetId="17" name="COMPOSICAOI126" vbProcedure="false">[4]INFRA!$F$442</definedName>
    <definedName function="false" hidden="false" localSheetId="17" name="COMPOSICAOI127" vbProcedure="false">[4]INFRA!$F$460</definedName>
    <definedName function="false" hidden="false" localSheetId="17" name="COMPOSICAOI128" vbProcedure="false">[4]INFRA!$F$478</definedName>
    <definedName function="false" hidden="false" localSheetId="17" name="COMPOSICAOI129" vbProcedure="false">[4]INFRA!$F$496</definedName>
    <definedName function="false" hidden="false" localSheetId="17" name="COMPOSICAOI13" vbProcedure="false">#ref!</definedName>
    <definedName function="false" hidden="false" localSheetId="17" name="COMPOSICAOI130" vbProcedure="false">[4]INFRA!$F$514</definedName>
    <definedName function="false" hidden="false" localSheetId="17" name="COMPOSICAOI135" vbProcedure="false">[6]elétrica!#ref!</definedName>
    <definedName function="false" hidden="false" localSheetId="17" name="COMPOSICAOI14" vbProcedure="false">#ref!</definedName>
    <definedName function="false" hidden="false" localSheetId="17" name="COMPOSICAOI15" vbProcedure="false">#ref!</definedName>
    <definedName function="false" hidden="false" localSheetId="17" name="COMPOSICAOI153" vbProcedure="false">[6]infra!#ref!</definedName>
    <definedName function="false" hidden="false" localSheetId="17" name="COMPOSICAOI155" vbProcedure="false">[6]infra!#ref!</definedName>
    <definedName function="false" hidden="false" localSheetId="17" name="COMPOSICAOI156" vbProcedure="false">[6]infra!#ref!</definedName>
    <definedName function="false" hidden="false" localSheetId="17" name="COMPOSICAOI157" vbProcedure="false">[6]infra!#ref!</definedName>
    <definedName function="false" hidden="false" localSheetId="17" name="COMPOSICAOI16" vbProcedure="false">#ref!</definedName>
    <definedName function="false" hidden="false" localSheetId="17" name="COMPOSICAOI17" vbProcedure="false">#ref!</definedName>
    <definedName function="false" hidden="false" localSheetId="17" name="COMPOSICAOI18" vbProcedure="false">#ref!</definedName>
    <definedName function="false" hidden="false" localSheetId="17" name="COMPOSICAOI2" vbProcedure="false">#ref!</definedName>
    <definedName function="false" hidden="false" localSheetId="17" name="COMPOSICAOI200" vbProcedure="false">[6]infra!#ref!</definedName>
    <definedName function="false" hidden="false" localSheetId="17" name="COMPOSICAOI202" vbProcedure="false">[6]infra!#ref!</definedName>
    <definedName function="false" hidden="false" localSheetId="17" name="COMPOSICAOI203" vbProcedure="false">[4]INFRA!$F$532</definedName>
    <definedName function="false" hidden="false" localSheetId="17" name="COMPOSICAOI204" vbProcedure="false">[6]infra!#ref!</definedName>
    <definedName function="false" hidden="false" localSheetId="17" name="COMPOSICAOI3" vbProcedure="false">#ref!</definedName>
    <definedName function="false" hidden="false" localSheetId="17" name="COMPOSICAOI4" vbProcedure="false">#ref!</definedName>
    <definedName function="false" hidden="false" localSheetId="17" name="COMPOSICAOI5" vbProcedure="false">#ref!</definedName>
    <definedName function="false" hidden="false" localSheetId="17" name="COMPOSICAOI6" vbProcedure="false">#ref!</definedName>
    <definedName function="false" hidden="false" localSheetId="17" name="COMPOSICAOI7" vbProcedure="false">#ref!</definedName>
    <definedName function="false" hidden="false" localSheetId="17" name="COMPOSICAOI8" vbProcedure="false">#ref!</definedName>
    <definedName function="false" hidden="false" localSheetId="17" name="COMPOSICAOI87" vbProcedure="false">[6]infra!#ref!</definedName>
    <definedName function="false" hidden="false" localSheetId="17" name="COMPOSICAOI88" vbProcedure="false">[6]infra!#ref!</definedName>
    <definedName function="false" hidden="false" localSheetId="17" name="COMPOSICAOI89" vbProcedure="false">[6]infra!#ref!</definedName>
    <definedName function="false" hidden="false" localSheetId="17" name="COMPOSICAOI9" vbProcedure="false">[4]INFRA!$F$27</definedName>
    <definedName function="false" hidden="false" localSheetId="17" name="COMPOSICAOI90" vbProcedure="false">[6]infra!#ref!</definedName>
    <definedName function="false" hidden="false" localSheetId="17" name="COMPOSICAOI91" vbProcedure="false">[6]infra!#ref!</definedName>
    <definedName function="false" hidden="false" localSheetId="17" name="COMPOSICAOI92" vbProcedure="false">[6]infra!#ref!</definedName>
    <definedName function="false" hidden="false" localSheetId="17" name="COMPOSICAOI93" vbProcedure="false">[6]infra!#ref!</definedName>
    <definedName function="false" hidden="false" localSheetId="17" name="COMPOSICAOI94" vbProcedure="false">[6]infra!#ref!</definedName>
    <definedName function="false" hidden="false" localSheetId="17" name="COMPOSICAOI95" vbProcedure="false">[4]INFRA!$F$44</definedName>
    <definedName function="false" hidden="false" localSheetId="17" name="COMPOSICAOI96" vbProcedure="false">[6]infra!#ref!</definedName>
    <definedName function="false" hidden="false" localSheetId="17" name="COMPOSICAOI97" vbProcedure="false">[6]infra!#ref!</definedName>
    <definedName function="false" hidden="false" localSheetId="17" name="COMPOSICAOI98" vbProcedure="false">[6]infra!#ref!</definedName>
    <definedName function="false" hidden="false" localSheetId="17" name="COMPOSICAOI99" vbProcedure="false">[4]INFRA!$F$62</definedName>
    <definedName function="false" hidden="false" localSheetId="17" name="COMPOSICAOL64" vbProcedure="false">'[4]LÓGICA 2'!$F$24</definedName>
    <definedName function="false" hidden="false" localSheetId="17" name="COMPOSICAOL65" vbProcedure="false">'[4]LÓGICA 2'!$F$42</definedName>
    <definedName function="false" hidden="false" localSheetId="17" name="COMPOSICAOL67" vbProcedure="false">'[4]LÓGICA 2'!$F$78</definedName>
    <definedName function="false" hidden="false" localSheetId="17" name="COMPOSICAOL68" vbProcedure="false">'[4]LÓGICA 2'!$F$96</definedName>
    <definedName function="false" hidden="false" localSheetId="17" name="COMPOSICAOL69" vbProcedure="false">'[4]LÓGICA 2'!$F$116</definedName>
    <definedName function="false" hidden="false" localSheetId="17" name="COMPOSICAOL70" vbProcedure="false">'[4]LÓGICA 2'!$F$134</definedName>
    <definedName function="false" hidden="false" localSheetId="17" name="COMPOSICAOL71" vbProcedure="false">'[6]lógica 2'!#ref!</definedName>
    <definedName function="false" hidden="false" localSheetId="17" name="COMPOSICAOL72" vbProcedure="false">'[4]LÓGICA 2'!$F$155</definedName>
    <definedName function="false" hidden="false" localSheetId="17" name="COMPOSICAOL73" vbProcedure="false">'[4]LÓGICA 2'!$F$177</definedName>
    <definedName function="false" hidden="false" localSheetId="17" name="COMPOSICAOL74" vbProcedure="false">'[6]lógica 2'!#ref!</definedName>
    <definedName function="false" hidden="false" localSheetId="17" name="COMPOSICAOL75" vbProcedure="false">'[6]lógica 2'!#ref!</definedName>
    <definedName function="false" hidden="false" localSheetId="17" name="COMPOSICAOL76" vbProcedure="false">'[4]LÓGICA 2'!$F$195</definedName>
    <definedName function="false" hidden="false" localSheetId="17" name="COMPOSICAOL77" vbProcedure="false">'[4]LÓGICA 2'!$F$213</definedName>
    <definedName function="false" hidden="false" localSheetId="17" name="COMPOSICAOL78" vbProcedure="false">'[4]LÓGICA 2'!$F$231</definedName>
    <definedName function="false" hidden="false" localSheetId="17" name="COMPOSICAOL79" vbProcedure="false">'[4]LÓGICA 2'!$F$249</definedName>
    <definedName function="false" hidden="false" localSheetId="17" name="COMPOSICAOL80" vbProcedure="false">'[4]LÓGICA 2'!$F$267</definedName>
    <definedName function="false" hidden="false" localSheetId="17" name="COMPOSICAOL81" vbProcedure="false">'[4]LÓGICA 2'!$F$285</definedName>
    <definedName function="false" hidden="false" localSheetId="17" name="COMPOSICAOL82" vbProcedure="false">'[4]LÓGICA 2'!$F$303</definedName>
    <definedName function="false" hidden="false" localSheetId="17" name="COMPOSICAOL83" vbProcedure="false">'[6]lógica 2'!#ref!</definedName>
    <definedName function="false" hidden="false" localSheetId="17" name="COMPOSICAOL84" vbProcedure="false">'[4]LÓGICA 2'!$F$321</definedName>
    <definedName function="false" hidden="false" localSheetId="17" name="COMPOSICAOL85" vbProcedure="false">'[4]LÓGICA 2'!$F$339</definedName>
    <definedName function="false" hidden="false" localSheetId="17" name="COMPOSICAOL86" vbProcedure="false">'[4]LÓGICA 2'!$F$357</definedName>
    <definedName function="false" hidden="false" localSheetId="17" name="COMPOSICAOL87" vbProcedure="false">'[4]LÓGICA 2'!$F$374</definedName>
    <definedName function="false" hidden="false" localSheetId="17" name="COMPOSIÇÃO" vbProcedure="false">'[8]COMPOSIÇÃO SINAPI_08-2020'!$A$7:$D$6703</definedName>
    <definedName function="false" hidden="false" localSheetId="17" name="COMPOSIÇÕES" vbProcedure="false">#ref!</definedName>
    <definedName function="false" hidden="false" localSheetId="17" name="COMP_DESONERADO" vbProcedure="false">[2]COMP_FEV_21_DESONERADO!$A$7:$D$10000</definedName>
    <definedName function="false" hidden="false" localSheetId="17" name="COMP_HONERADO" vbProcedure="false">[2]COMP_FEV_21_HONERADA!$A$7:$D$10000</definedName>
    <definedName function="false" hidden="false" localSheetId="17" name="COMP_ONERADO" vbProcedure="false">#ref!</definedName>
    <definedName function="false" hidden="false" localSheetId="17" name="CONTRAPISO_ARMADO" vbProcedure="false">#ref!</definedName>
    <definedName function="false" hidden="false" localSheetId="17" name="CONTRAPISO_ARMADO___QUADRA" vbProcedure="false">#ref!</definedName>
    <definedName function="false" hidden="false" localSheetId="17" name="CONTRA_PISO_QUADRA" vbProcedure="false">[1]sintético!#ref!</definedName>
    <definedName function="false" hidden="true" localSheetId="17" name="COTACAO" vbProcedure="false">#ref!</definedName>
    <definedName function="false" hidden="false" localSheetId="17" name="COTAÇÕES" vbProcedure="false">'[3]MAPA COT.'!$A$5:$D$95</definedName>
    <definedName function="false" hidden="false" localSheetId="17" name="CPF" vbProcedure="false">[15]!CADASTRO_FORN[cnpj ou pregão]</definedName>
    <definedName function="false" hidden="true" localSheetId="17" name="CpuAux" vbProcedure="false">#ref!</definedName>
    <definedName function="false" hidden="true" localSheetId="17" name="CPUs" vbProcedure="false">#ref!</definedName>
    <definedName function="false" hidden="true" localSheetId="17" name="CRIT" vbProcedure="false">#ref!</definedName>
    <definedName function="false" hidden="true" localSheetId="17" name="CRO" vbProcedure="false">{#N/A,#N/A,FALSE,"MO (2)"}</definedName>
    <definedName function="false" hidden="true" localSheetId="17" name="Cron" vbProcedure="false">{#N/A,#N/A,FALSE,"MO (2)"}</definedName>
    <definedName function="false" hidden="true" localSheetId="17" name="cronograma" vbProcedure="false">{#N/A,#N/A,TRUE,"Plan1"}</definedName>
    <definedName function="false" hidden="true" localSheetId="17" name="cu" vbProcedure="false">{#N/A,#N/A,TRUE,"Serviços"}</definedName>
    <definedName function="false" hidden="true" localSheetId="17" name="Cun" vbProcedure="false">VLOOKUP(#ref!,[16]!REC,5,0)</definedName>
    <definedName function="false" hidden="true" localSheetId="17" name="CunEq" vbProcedure="false">SUM(IF(#ref! =#ref!,(#ref!)*(#ref!="EQ")))</definedName>
    <definedName function="false" hidden="true" localSheetId="17" name="CunMo" vbProcedure="false">SUM(IF(#ref! =#ref!,(#ref!)*(#ref!="MO")))</definedName>
    <definedName function="false" hidden="true" localSheetId="17" name="CunMp" vbProcedure="false">SUM(IF(#ref! =#ref!,(#ref!)*(#ref!="MP")))</definedName>
    <definedName function="false" hidden="false" localSheetId="17" name="C_DESONERADA" vbProcedure="false">#ref!</definedName>
    <definedName function="false" hidden="false" localSheetId="17" name="C_ONERADA" vbProcedure="false">#ref!</definedName>
    <definedName function="false" hidden="true" localSheetId="17" name="DAER1" vbProcedure="false">{#N/A,#N/A,TRUE,"Serviços"}</definedName>
    <definedName function="false" hidden="true" localSheetId="17" name="Daniel" vbProcedure="false">{#N/A,#N/A,FALSE,"MO (2)"}</definedName>
    <definedName function="false" hidden="true" localSheetId="17" name="ddere" vbProcedure="false">{#N/A,#N/A,FALSE,"MO (2)"}</definedName>
    <definedName function="false" hidden="false" localSheetId="17" name="DEMOLIÇÕES" vbProcedure="false">[17]sintético!#ref!</definedName>
    <definedName function="false" hidden="true" localSheetId="17" name="dfdfdfd" vbProcedure="false">{#N/A,#N/A,FALSE,"MO (2)"}</definedName>
    <definedName function="false" hidden="true" localSheetId="17" name="DGF" vbProcedure="false">{#N/A,#N/A,FALSE,"MO (2)"}</definedName>
    <definedName function="false" hidden="false" localSheetId="17" name="DRENAGEM" vbProcedure="false">#ref!</definedName>
    <definedName function="false" hidden="false" localSheetId="17" name="DRENAGEM_DA_ÁREA_INTERNA" vbProcedure="false">[1]sintético!#ref!</definedName>
    <definedName function="false" hidden="false" localSheetId="17" name="DRENO_DE_CONDICIONADORES_DE_AR" vbProcedure="false">[1]sintético!#ref!</definedName>
    <definedName function="false" hidden="true" localSheetId="17" name="eeeee" vbProcedure="false">{#N/A,#N/A,FALSE,"MO (2)"}</definedName>
    <definedName function="false" hidden="false" localSheetId="17" name="ELEMENTO_DE_VEDAÇÃO" vbProcedure="false">#ref!</definedName>
    <definedName function="false" hidden="false" localSheetId="17" name="ELÉTRICAS" vbProcedure="false">#ref!</definedName>
    <definedName function="false" hidden="false" localSheetId="17" name="ELÉTRICA_QUADRA" vbProcedure="false">[1]sintético!#ref!</definedName>
    <definedName function="false" hidden="true" localSheetId="17" name="Empr" vbProcedure="false">[9]Dados!$B$6</definedName>
    <definedName function="false" hidden="true" localSheetId="17" name="eng." vbProcedure="false">{#N/A,#N/A,FALSE,"MO (2)"}</definedName>
    <definedName function="false" hidden="true" localSheetId="17" name="ENGENHARIA" vbProcedure="false">{#N/A,#N/A,FALSE,"MO (2)"}</definedName>
    <definedName function="false" hidden="true" localSheetId="17" name="EQ" vbProcedure="false">#ref!</definedName>
    <definedName function="false" hidden="false" localSheetId="17" name="eqrrewr" vbProcedure="false">[6]infra!#ref!</definedName>
    <definedName function="false" hidden="false" localSheetId="17" name="EQT_TB_ESQUADRIA_N__ESQUADRIA" vbProcedure="false">[19]!TB_ESQUADRIA[N°_ESQUADRIA]</definedName>
    <definedName function="false" hidden="true" localSheetId="17" name="ereerer" vbProcedure="false">{#N/A,#N/A,FALSE,"MO (2)"}</definedName>
    <definedName function="false" hidden="false" localSheetId="17" name="ESQUADRIAS" vbProcedure="false">#ref!</definedName>
    <definedName function="false" hidden="false" localSheetId="17" name="ESTACAS__BLOCOS_E_VIGAS_BALDRAME_QUADRA" vbProcedure="false">[1]sintético!#ref!</definedName>
    <definedName function="false" hidden="false" localSheetId="17" name="ESTACA_ESCAVADA" vbProcedure="false">[1]sintético!#ref!</definedName>
    <definedName function="false" hidden="false" localSheetId="17" name="ESTRUTURA" vbProcedure="false">#ref!</definedName>
    <definedName function="false" hidden="false" localSheetId="17" name="ESTRUTURA_COBERTURA_BLOCOS" vbProcedure="false">#ref!</definedName>
    <definedName function="false" hidden="false" localSheetId="17" name="ESTRUTURA_DA_FOSSA_SÉPTICA" vbProcedure="false">[1]sintético!#ref!</definedName>
    <definedName function="false" hidden="false" localSheetId="17" name="ESTRUTURA_QUADRA" vbProcedure="false">[1]sintético!#ref!</definedName>
    <definedName function="false" hidden="false" localSheetId="17" name="ETQ_Fonte" vbProcedure="false">[19]!TB_Fonte[fonte]</definedName>
    <definedName function="false" hidden="false" localSheetId="17" name="ETQ_ID_TB_GERAL" vbProcedure="false">[19]!TB_Geral[id]</definedName>
    <definedName function="false" hidden="false" localSheetId="17" name="ETQ_Resumo_Bitola_Aço" vbProcedure="false">[19]!TB_Resultado_Aço_SETOP[ø_bitola_'[mm']]</definedName>
    <definedName function="false" hidden="false" localSheetId="17" name="ETQ_TB_AGRUPADOR" vbProcedure="false">[19]!TB_Agrupador[agrupador]</definedName>
    <definedName function="false" hidden="false" localSheetId="17" name="ETQ_TB_AGRUPADOR_ID" vbProcedure="false">[19]!TB_AGRUPADOR_1[id]</definedName>
    <definedName function="false" hidden="false" localSheetId="17" name="ETQ_TB_ESPECIFICAÇÃO_ID_ESPECIFICAÇÃO" vbProcedure="false">[19]!TB_ESPECIFICAÇÃO[ID_ESPECIFICAÇÃO]</definedName>
    <definedName function="false" hidden="false" localSheetId="17" name="ETQ_TB_ID_Alvenaria" vbProcedure="false">[19]!TB_LEVANTAMENTO_ACABAMENTO33[id]</definedName>
    <definedName function="false" hidden="false" localSheetId="17" name="ETQ_TB_LEVANTAMENTO_ACABAMENTO_ID" vbProcedure="false">[20]!TB_LEVANTAMENTO_ACABAMENTO[id]</definedName>
    <definedName function="false" hidden="false" localSheetId="17" name="ETQ_TB_TIPO" vbProcedure="false">[19]!TB_TIPO[tipo]</definedName>
    <definedName function="false" hidden="false" localSheetId="17" name="ETQ_TB_TIPO_ESQUADRIA" vbProcedure="false">[19]!TB_TIPO_ESQUADRIA[tipo_esq]</definedName>
    <definedName function="false" hidden="false" localSheetId="17" name="ETQ_TB_TIPO_FORMA" vbProcedure="false">[19]!TB_TIPO_FORMA[forma atex]</definedName>
    <definedName function="false" hidden="false" localSheetId="17" name="ETQ_TB_TIPO_ITEM" vbProcedure="false">[19]!TB_TIPO_ITEM[tipo_item]</definedName>
    <definedName function="false" hidden="false" localSheetId="17" name="ETQ_TB_UNIDADES" vbProcedure="false">[19]!TB_Unidades[unidade]</definedName>
    <definedName function="false" hidden="false" localSheetId="17" name="ETQ_Tipo_Cobertura" vbProcedure="false">#ref!</definedName>
    <definedName function="false" hidden="false" localSheetId="17" name="ETQ_Tipo_Elemento_Drenagem" vbProcedure="false">#ref!</definedName>
    <definedName function="false" hidden="false" localSheetId="17" name="ETQ_Tipo_Impermeabilização" vbProcedure="false">#ref!</definedName>
    <definedName function="false" hidden="false" localSheetId="17" name="ETQ_Tipo_Instalação_HidroSanitária" vbProcedure="false">[19]!TB_Tipo_Item_Geral[tipo_item]</definedName>
    <definedName function="false" hidden="false" localSheetId="17" name="ETQ_Tipo_Metodologia" vbProcedure="false">[19]!TB_Tipo_Metologia_Calculo[[#all],[metologia_cálculo]]</definedName>
    <definedName function="false" hidden="false" localSheetId="17" name="ETQ_Tipo_Peça" vbProcedure="false">[19]!TB_Tipo_Peça[TIPO_PEÇA]</definedName>
    <definedName function="false" hidden="false" localSheetId="17" name="ETQ_Tipo_Vedação" vbProcedure="false">[19]!TB_Tipo_Vedação[TIPO_VEDAÇÃO]</definedName>
    <definedName function="false" hidden="false" localSheetId="17" name="ETQ_Tipo_Índice" vbProcedure="false">[19]!TB_Tipo_Índice_Geral[TIPO_ÍNDICE]</definedName>
    <definedName function="false" hidden="true" localSheetId="17" name="EU" vbProcedure="false">{#N/A,#N/A,FALSE,"MO (2)"}</definedName>
    <definedName function="false" hidden="false" localSheetId="17" name="EXTINTOR_DE_INCÊNCIO" vbProcedure="false">#ref!</definedName>
    <definedName function="false" hidden="true" localSheetId="17" name="FATURAS2002" vbProcedure="false">{#N/A,#N/A,TRUE,"Serviços"}</definedName>
    <definedName function="false" hidden="true" localSheetId="17" name="fgff" vbProcedure="false">{#N/A,#N/A,FALSE,"MO (2)"}</definedName>
    <definedName function="false" hidden="false" localSheetId="17" name="FILTRO_ANAERÓBICO" vbProcedure="false">[1]sintético!#ref!</definedName>
    <definedName function="false" hidden="true" localSheetId="17" name="FOLHA01" vbProcedure="false">{#N/A,#N/A,TRUE,"Serviços"}</definedName>
    <definedName function="false" hidden="false" localSheetId="17" name="FOSSA_SÉPTICA" vbProcedure="false">[1]sintético!#ref!</definedName>
    <definedName function="false" hidden="true" localSheetId="17" name="gfgfgfg" vbProcedure="false">{#N/A,#N/A,FALSE,"MO (2)"}</definedName>
    <definedName function="false" hidden="true" localSheetId="17" name="ghghgh" vbProcedure="false">{#N/A,#N/A,FALSE,"MO (2)"}</definedName>
    <definedName function="false" hidden="true" localSheetId="17" name="GHJ" vbProcedure="false">{#N/A,#N/A,FALSE,"MO (2)"}</definedName>
    <definedName function="false" hidden="false" localSheetId="17" name="GLP__GÁS_LIQUEFEITO_DE_PETRÓLEO" vbProcedure="false">#ref!</definedName>
    <definedName function="false" hidden="true" localSheetId="17" name="gtryfj" vbProcedure="false">{#N/A,#N/A,TRUE,"Serviços"}</definedName>
    <definedName function="false" hidden="true" localSheetId="17" name="hhhhh" vbProcedure="false">{#N/A,#N/A,FALSE,"MO (2)"}</definedName>
    <definedName function="false" hidden="false" localSheetId="17" name="HIDRANTE_DE_PAREDE" vbProcedure="false">#ref!</definedName>
    <definedName function="false" hidden="false" localSheetId="17" name="HIDRANTE_DE_RECALQUE" vbProcedure="false">#ref!</definedName>
    <definedName function="false" hidden="false" localSheetId="17" name="HIDRÁULICAS" vbProcedure="false">#ref!</definedName>
    <definedName function="false" hidden="true" localSheetId="17" name="hjhjhjhju" vbProcedure="false">{#N/A,#N/A,FALSE,"MO (2)"}</definedName>
    <definedName function="false" hidden="true" localSheetId="17" name="i" vbProcedure="false">{#N/A,#N/A,FALSE,"MO (2)"}</definedName>
    <definedName function="false" hidden="false" localSheetId="17" name="ILUMINAÇÃO_DE_EMERGÊNCIA" vbProcedure="false">#ref!</definedName>
    <definedName function="false" hidden="false" localSheetId="17" name="IMPLANTAÇÃO_DE_CANTEIRO" vbProcedure="false">[2]SINTÉTICO!$E$11</definedName>
    <definedName function="false" hidden="false" localSheetId="17" name="IMPLEMENTOS_ESPORTIVOS" vbProcedure="false">[1]sintético!#ref!</definedName>
    <definedName function="false" hidden="false" localSheetId="17" name="INFRAESTRUTURA" vbProcedure="false">#ref!</definedName>
    <definedName function="false" hidden="false" localSheetId="17" name="INFRAESTRUTURA_DA_CISTERNA" vbProcedure="false">[1]sintético!#ref!</definedName>
    <definedName function="false" hidden="false" localSheetId="17" name="INFRAESTRUTURA_DA_FOSSA_SÉPTICA" vbProcedure="false">[1]sintético!#ref!</definedName>
    <definedName function="false" hidden="false" localSheetId="17" name="INFRAESTRUTURA_DO_RESERVATÓRIO_METÁLICO" vbProcedure="false">[1]sintético!#ref!</definedName>
    <definedName function="false" hidden="false" localSheetId="17" name="INFRAESTRUTURA_QUADRA" vbProcedure="false">[1]sintético!#ref!</definedName>
    <definedName function="false" hidden="false" localSheetId="17" name="INFRA_ESTRUTURRA___QUADRA" vbProcedure="false">#ref!</definedName>
    <definedName function="false" hidden="false" localSheetId="17" name="Ins.SINAPI.ONE_DES" vbProcedure="false">#ref!</definedName>
    <definedName function="false" hidden="false" localSheetId="17" name="INSTALAÇÕES" vbProcedure="false">#ref!</definedName>
    <definedName function="false" hidden="false" localSheetId="17" name="INSTALAÇÕES_DE_REGISTROS" vbProcedure="false">#ref!</definedName>
    <definedName function="false" hidden="false" localSheetId="17" name="INSTALAÇÕES_ELÉTRICAS___QUADRA" vbProcedure="false">#ref!</definedName>
    <definedName function="false" hidden="false" localSheetId="17" name="INSUMO" vbProcedure="false">'[8]INSUMO SINAPI_08-2020'!$A$9:$D$5287</definedName>
    <definedName function="false" hidden="false" localSheetId="17" name="INSUMOS" vbProcedure="false">#ref!</definedName>
    <definedName function="false" hidden="false" localSheetId="17" name="INS_DESONERADO" vbProcedure="false">[2]INS_FEV_21_DESONERADO!$A$8:$D$10000</definedName>
    <definedName function="false" hidden="false" localSheetId="17" name="INS_HONERADO" vbProcedure="false">[2]INS_FEV_21_HONERADA!$A$7:$D$10000</definedName>
    <definedName function="false" hidden="false" localSheetId="17" name="INS_ONERADO" vbProcedure="false">#ref!</definedName>
    <definedName function="false" hidden="true" localSheetId="17" name="Itens" vbProcedure="false">#ref!</definedName>
    <definedName function="false" hidden="false" localSheetId="17" name="ITENS_GERAIS" vbProcedure="false">#ref!</definedName>
    <definedName function="false" hidden="false" localSheetId="17" name="ITENS_GERAIS___QUADRA" vbProcedure="false">#ref!</definedName>
    <definedName function="false" hidden="false" localSheetId="17" name="I_ACE_BR40_07_2020" vbProcedure="false">[2]COMPOSIÇÕES!$B$636</definedName>
    <definedName function="false" hidden="false" localSheetId="17" name="I_DESONERADA" vbProcedure="false">#ref!</definedName>
    <definedName function="false" hidden="false" localSheetId="17" name="I_ESQ_J01_08_2020" vbProcedure="false">[2]COMPOSIÇÕES!$B$719</definedName>
    <definedName function="false" hidden="false" localSheetId="17" name="I_ESQ_J04_08_2020" vbProcedure="false">[2]COMPOSIÇÕES!$B$747</definedName>
    <definedName function="false" hidden="false" localSheetId="17" name="I_ESQ_J05_08_2020" vbProcedure="false">[2]COMPOSIÇÕES!$B$761</definedName>
    <definedName function="false" hidden="false" localSheetId="17" name="I_ESQ_J06_08_2020" vbProcedure="false">[2]COMPOSIÇÕES!$B$775</definedName>
    <definedName function="false" hidden="false" localSheetId="17" name="I_ESQ_J07_08_2020" vbProcedure="false">[2]COMPOSIÇÕES!$B$787</definedName>
    <definedName function="false" hidden="false" localSheetId="17" name="I_ESQ_P1_08_2020" vbProcedure="false">[2]COMPOSIÇÕES!$B$608</definedName>
    <definedName function="false" hidden="false" localSheetId="17" name="I_ESQ_P6_08_2020" vbProcedure="false">[2]COMPOSIÇÕES!$B$692</definedName>
    <definedName function="false" hidden="false" localSheetId="17" name="I_ESQ_PT02_08_2020" vbProcedure="false">[2]COMPOSIÇÕES!$B$580</definedName>
    <definedName function="false" hidden="false" localSheetId="17" name="I_INC_TP_60x40_05_2020" vbProcedure="false">[2]COMPOSIÇÕES!$B$1323</definedName>
    <definedName function="false" hidden="false" localSheetId="17" name="I_INEL_ACE_VE03_05_2020" vbProcedure="false">'[10]COMPOSIÇÕES AUXILIARES'!$B$1194</definedName>
    <definedName function="false" hidden="false" localSheetId="17" name="I_INEL_CB95_EPR_05_2020" vbProcedure="false">[2]COMPOSIÇÕES!$B$1348</definedName>
    <definedName function="false" hidden="false" localSheetId="17" name="I_ONERADA" vbProcedure="false">#ref!</definedName>
    <definedName function="false" hidden="true" localSheetId="17" name="j" vbProcedure="false">{#N/A,#N/A,FALSE,"MO (2)"}</definedName>
    <definedName function="false" hidden="true" localSheetId="17" name="JANEIRO2003" vbProcedure="false">{#N/A,#N/A,TRUE,"Serviços"}</definedName>
    <definedName function="false" hidden="true" localSheetId="17" name="jhjhjhjju" vbProcedure="false">{#N/A,#N/A,FALSE,"MO (2)"}</definedName>
    <definedName function="false" hidden="true" localSheetId="17" name="jjjjj" vbProcedure="false">{#N/A,#N/A,FALSE,"MO (2)"}</definedName>
    <definedName function="false" hidden="true" localSheetId="17" name="JJJJJL" vbProcedure="false">{#N/A,#N/A,FALSE,"MO (2)"}</definedName>
    <definedName function="false" hidden="true" localSheetId="17" name="jo" vbProcedure="false">{#N/A,#N/A,FALSE,"MO (2)"}</definedName>
    <definedName function="false" hidden="true" localSheetId="17" name="kkkkkk" vbProcedure="false">{#N/A,#N/A,FALSE,"MO (2)"}</definedName>
    <definedName function="false" hidden="true" localSheetId="17" name="klklklkl" vbProcedure="false">{#N/A,#N/A,FALSE,"MO (2)"}</definedName>
    <definedName function="false" hidden="true" localSheetId="17" name="la" vbProcedure="false">{#N/A,#N/A,FALSE,"MO (2)"}</definedName>
    <definedName function="false" hidden="false" localSheetId="17" name="LIMPEZA" vbProcedure="false">#ref!</definedName>
    <definedName function="false" hidden="false" localSheetId="17" name="LOUÇAS_E_ACESSÓRIOS" vbProcedure="false">#ref!</definedName>
    <definedName function="false" hidden="true" localSheetId="17" name="lu" vbProcedure="false">{#N/A,#N/A,FALSE,"MO (2)"}</definedName>
    <definedName function="false" hidden="false" localSheetId="17" name="MAPA" vbProcedure="false">'[11]Mapa Sintético'!$A$3:$D$10</definedName>
    <definedName function="false" hidden="false" localSheetId="17" name="MAPA_COTACAO_RES" vbProcedure="false">'[6]Mapa de Cotação Resumido'!$A$3:$D$101</definedName>
    <definedName function="false" hidden="false" localSheetId="17" name="MAPA_RES" vbProcedure="false">#ref!</definedName>
    <definedName function="false" hidden="false" localSheetId="17" name="MAPA_RESUMIDO" vbProcedure="false">'[2]MAPA RESUMIDO'!$A$5:$D$9499</definedName>
    <definedName function="false" hidden="true" localSheetId="17" name="Max" vbProcedure="false">COUNTIF(#ref!,"&lt;&gt;0")+3</definedName>
    <definedName function="false" hidden="true" localSheetId="17" name="Mob" vbProcedure="false">#ref!</definedName>
    <definedName function="false" hidden="true" localSheetId="17" name="Modelo" vbProcedure="false">#ref!</definedName>
    <definedName function="false" hidden="false" localSheetId="17" name="MOVIMENTAÇÃO_DE_SOLO" vbProcedure="false">[1]sintético!#ref!</definedName>
    <definedName function="false" hidden="false" localSheetId="17" name="MOVIMENTO_DE_TERRA___QUADRA" vbProcedure="false">#ref!</definedName>
    <definedName function="false" hidden="true" localSheetId="17" name="MP" vbProcedure="false">#ref!</definedName>
    <definedName function="false" hidden="false" localSheetId="17" name="MURETA_QUADRA" vbProcedure="false">[1]sintético!#ref!</definedName>
    <definedName function="false" hidden="false" localSheetId="17" name="MURETA___QUADRA" vbProcedure="false">#ref!</definedName>
    <definedName function="false" hidden="false" localSheetId="17" name="MURO" vbProcedure="false">#ref!</definedName>
    <definedName function="false" hidden="true" localSheetId="17" name="NONE" vbProcedure="false">{#N/A,#N/A,TRUE,"Serviços"}</definedName>
    <definedName function="false" hidden="false" localSheetId="17" name="OBRA" vbProcedure="false">[12]Obra!$A$10:$H$399</definedName>
    <definedName function="false" hidden="true" localSheetId="17" name="Ordem" vbProcedure="false">#ref!</definedName>
    <definedName function="false" hidden="true" localSheetId="17" name="Origem" vbProcedure="false">#ref!</definedName>
    <definedName function="false" hidden="true" localSheetId="17" name="orçamrest" vbProcedure="false">{#N/A,#N/A,TRUE,"Serviços"}</definedName>
    <definedName function="false" hidden="false" localSheetId="17" name="PAVIMENTAÇÃO_E_DRENAGEM_SUPERFICIAL_QUADRA" vbProcedure="false">[1]sintético!#ref!</definedName>
    <definedName function="false" hidden="false" localSheetId="17" name="PAVIMENTAÇÃO_E_DRENAGEM_SUPERFICIAL___QUADRA" vbProcedure="false">#ref!</definedName>
    <definedName function="false" hidden="false" localSheetId="17" name="PEITORIS__DIVISÓRIAS_E_BANCADAS_DE_PEDRA" vbProcedure="false">#ref!</definedName>
    <definedName function="false" hidden="false" localSheetId="17" name="PILARES" vbProcedure="false">#ref!</definedName>
    <definedName function="false" hidden="false" localSheetId="17" name="PINTURA_QUADRA" vbProcedure="false">[1]sintético!#ref!</definedName>
    <definedName function="false" hidden="false" localSheetId="17" name="PINTURA__BLOCOS__MURO_E_GRADIL" vbProcedure="false">#ref!</definedName>
    <definedName function="false" hidden="false" localSheetId="17" name="PISOS" vbProcedure="false">#ref!</definedName>
    <definedName function="false" hidden="false" localSheetId="17" name="PLAN.ORC_RESUMO" vbProcedure="false">[2]SINTÉTICO!$E$6:$P$10044</definedName>
    <definedName function="false" hidden="true" localSheetId="17" name="Plan1" vbProcedure="false">#ref!</definedName>
    <definedName function="false" hidden="false" localSheetId="17" name="PLAN_ORC" vbProcedure="false">[2]SINTÉTICO!$A$6:$P$1253</definedName>
    <definedName function="false" hidden="false" localSheetId="17" name="PLAN_ORCAMENTARIA" vbProcedure="false">#ref!</definedName>
    <definedName function="false" hidden="false" localSheetId="17" name="PLAN_SINTETICA" vbProcedure="false">'[7]Plan.Sintética'!$A$12:$R$1137</definedName>
    <definedName function="false" hidden="false" localSheetId="17" name="PLAN_SINTETICA_RESUMO" vbProcedure="false">'[7]Plan.Sintética'!$G$12:$R$1137</definedName>
    <definedName function="false" hidden="true" localSheetId="17" name="popopopo" vbProcedure="false">{#N/A,#N/A,FALSE,"MO (2)"}</definedName>
    <definedName function="false" hidden="true" localSheetId="17" name="Posição" vbProcedure="false">#ref!</definedName>
    <definedName function="false" hidden="true" localSheetId="17" name="PROD_1" vbProcedure="false">{#N/A,#N/A,TRUE,"Serviços"}</definedName>
    <definedName function="false" hidden="true" localSheetId="17" name="PSCIPISAMU" vbProcedure="false">#ref!</definedName>
    <definedName function="false" hidden="false" localSheetId="17" name="PSCIP___SEGURANÇA_CONTRA_INCÊNDIO_E_PÂNICO" vbProcedure="false">#ref!</definedName>
    <definedName function="false" hidden="true" localSheetId="17" name="Pto" vbProcedure="false">ROUND([13]Planilha!$D1*[13]Planilha!$E1,2)</definedName>
    <definedName function="false" hidden="false" localSheetId="17" name="PÓRTICO" vbProcedure="false">#ref!</definedName>
    <definedName function="false" hidden="false" localSheetId="17" name="q" vbProcedure="false">[6]infra!#ref!</definedName>
    <definedName function="false" hidden="true" localSheetId="17" name="QD" vbProcedure="false">#ref!</definedName>
    <definedName function="false" hidden="true" localSheetId="17" name="qqqqq" vbProcedure="false">{#N/A,#N/A,FALSE,"MO (2)"}</definedName>
    <definedName function="false" hidden="true" localSheetId="17" name="QTD" vbProcedure="false">#ref!</definedName>
    <definedName function="false" hidden="true" localSheetId="17" name="QtEq" vbProcedure="false">#ref!</definedName>
    <definedName function="false" hidden="true" localSheetId="17" name="QtMo" vbProcedure="false">#ref!</definedName>
    <definedName function="false" hidden="true" localSheetId="17" name="QtMp" vbProcedure="false">#ref!</definedName>
    <definedName function="false" hidden="true" localSheetId="17" name="QtTr" vbProcedure="false">#ref!</definedName>
    <definedName function="false" hidden="false" localSheetId="17" name="QUADRA_POLIESPORTIVA" vbProcedure="false">[1]sintético!#ref!</definedName>
    <definedName function="false" hidden="true" localSheetId="17" name="REL" vbProcedure="false">{#N/A,#N/A,TRUE,"Serviços"}</definedName>
    <definedName function="false" hidden="true" localSheetId="17" name="Relat" vbProcedure="false">#ref!</definedName>
    <definedName function="false" hidden="true" localSheetId="17" name="res" vbProcedure="false">{#N/A,#N/A,FALSE,"MO (2)"}</definedName>
    <definedName function="false" hidden="false" localSheetId="17" name="RESERVAMENTO_DE_ÁGUA_POTÁVEL" vbProcedure="false">#ref!</definedName>
    <definedName function="false" hidden="false" localSheetId="17" name="RESERVATÓRIO_METÁLICO" vbProcedure="false">[1]sintético!#ref!</definedName>
    <definedName function="false" hidden="true" localSheetId="17" name="resu" vbProcedure="false">{#N/A,#N/A,FALSE,"MO (2)"}</definedName>
    <definedName function="false" hidden="true" localSheetId="17" name="resumoii" vbProcedure="false">{#N/A,#N/A,FALSE,"MO (2)"}</definedName>
    <definedName function="false" hidden="true" localSheetId="17" name="resumou" vbProcedure="false">{#N/A,#N/A,TRUE,"Plan1"}</definedName>
    <definedName function="false" hidden="false" localSheetId="17" name="REVESTIMENTO" vbProcedure="false">#ref!</definedName>
    <definedName function="false" hidden="false" localSheetId="17" name="REVESTIMENTO_E_PINUTURA___QUADRA" vbProcedure="false">#ref!</definedName>
    <definedName function="false" hidden="true" localSheetId="17" name="rr" vbProcedure="false">{#N/A,#N/A,TRUE,"Serviços"}</definedName>
    <definedName function="false" hidden="true" localSheetId="17" name="rrff" vbProcedure="false">{#N/A,#N/A,TRUE,"Serviços"}</definedName>
    <definedName function="false" hidden="true" localSheetId="17" name="SADADWE" vbProcedure="false">{#N/A,#N/A,FALSE,"MO (2)"}</definedName>
    <definedName function="false" hidden="true" localSheetId="17" name="salete" vbProcedure="false">{#N/A,#N/A,FALSE,"MO (2)"}</definedName>
    <definedName function="false" hidden="true" localSheetId="17" name="salete.com" vbProcedure="false">{#N/A,#N/A,FALSE,"MO (2)"}</definedName>
    <definedName function="false" hidden="true" localSheetId="17" name="SAMU" vbProcedure="false">#ref!</definedName>
    <definedName function="false" hidden="false" localSheetId="17" name="SANITÁRIAS" vbProcedure="false">#ref!</definedName>
    <definedName function="false" hidden="false" localSheetId="17" name="SAPATAS" vbProcedure="false">[1]sintético!#ref!</definedName>
    <definedName function="false" hidden="true" localSheetId="17" name="SASA" vbProcedure="false">{#N/A,#N/A,FALSE,"MO (2)"}</definedName>
    <definedName function="false" hidden="true" localSheetId="17" name="sasa.com" vbProcedure="false">{#N/A,#N/A,FALSE,"MO (2)"}</definedName>
    <definedName function="false" hidden="true" localSheetId="17" name="sasaasa" vbProcedure="false">{#N/A,#N/A,FALSE,"MO (2)"}</definedName>
    <definedName function="false" hidden="true" localSheetId="17" name="SASADE" vbProcedure="false">{#N/A,#N/A,FALSE,"MO (2)"}</definedName>
    <definedName function="false" hidden="true" localSheetId="17" name="SASASA" vbProcedure="false">{#N/A,#N/A,FALSE,"MO (2)"}</definedName>
    <definedName function="false" hidden="true" localSheetId="17" name="SCIPSAMU" vbProcedure="false">#ref!</definedName>
    <definedName function="false" hidden="false" localSheetId="17" name="SDC92982_05_2020" vbProcedure="false">[2]COMPOSIÇÕES!$C$1362</definedName>
    <definedName function="false" hidden="false" localSheetId="17" name="SDC92984_05_2020" vbProcedure="false">[2]COMPOSIÇÕES!$C$1375</definedName>
    <definedName function="false" hidden="false" localSheetId="17" name="SDC92986_05_2020" vbProcedure="false">[2]COMPOSIÇÕES!$C$1388</definedName>
    <definedName function="false" hidden="false" localSheetId="17" name="SDC92988_05_2020" vbProcedure="false">[2]COMPOSIÇÕES!$C$1349</definedName>
    <definedName function="false" hidden="false" localSheetId="17" name="SDC_INC_20964_05_2020" vbProcedure="false">[2]COMPOSIÇÕES!$C$1299</definedName>
    <definedName function="false" hidden="false" localSheetId="17" name="SDC_J01_05_2020" vbProcedure="false">[2]COMPOSIÇÕES!$C$706</definedName>
    <definedName function="false" hidden="false" localSheetId="17" name="SDC_J02_05_2020" vbProcedure="false">[2]COMPOSIÇÕES!$C$720</definedName>
    <definedName function="false" hidden="false" localSheetId="17" name="SDC_J03_05_2020" vbProcedure="false">'[10]COMPOSIÇÕES AUXILIARES'!$C$1170</definedName>
    <definedName function="false" hidden="false" localSheetId="17" name="SDC_J04_05_2020" vbProcedure="false">[2]COMPOSIÇÕES!$C$734</definedName>
    <definedName function="false" hidden="false" localSheetId="17" name="SDC_J05_05_2020" vbProcedure="false">[2]COMPOSIÇÕES!$C$748</definedName>
    <definedName function="false" hidden="false" localSheetId="17" name="SDC_J06_05_2020" vbProcedure="false">[2]COMPOSIÇÕES!$C$762</definedName>
    <definedName function="false" hidden="false" localSheetId="17" name="SDC_J07_05_2020" vbProcedure="false">[2]COMPOSIÇÕES!$C$776</definedName>
    <definedName function="false" hidden="false" localSheetId="17" name="SDC_J08_05_2020" vbProcedure="false">[2]COMPOSIÇÕES!$C$790</definedName>
    <definedName function="false" hidden="false" localSheetId="17" name="SDC_P04_05_2020" vbProcedure="false">[2]COMPOSIÇÕES!$C$651</definedName>
    <definedName function="false" hidden="false" localSheetId="17" name="SDC_P06_05_2020" vbProcedure="false">[2]COMPOSIÇÕES!$C$679</definedName>
    <definedName function="false" hidden="true" localSheetId="17" name="sdsdsds" vbProcedure="false">{#N/A,#N/A,FALSE,"MO (2)"}</definedName>
    <definedName function="false" hidden="true" localSheetId="17" name="sdsdsdsx" vbProcedure="false">{#N/A,#N/A,FALSE,"MO (2)"}</definedName>
    <definedName function="false" hidden="false" localSheetId="17" name="Serviços" vbProcedure="false">[14]Solum!$A$3:$AD$2430</definedName>
    <definedName function="false" hidden="false" localSheetId="17" name="SERVIÇOS_COMPLEMENTARES_DA_OBRA" vbProcedure="false">#ref!</definedName>
    <definedName function="false" hidden="false" localSheetId="17" name="SERVIÇOS_COMPLEMENTARES_DA_QUADRA" vbProcedure="false">[1]sintético!#ref!</definedName>
    <definedName function="false" hidden="false" localSheetId="17" name="SERVIÇOS_CONSTRUTIVOS_COMPLEMENTARES___QUADRA" vbProcedure="false">#ref!</definedName>
    <definedName function="false" hidden="false" localSheetId="17" name="SERVIÇOS_PRELIMINARES" vbProcedure="false">#ref!</definedName>
    <definedName function="false" hidden="true" localSheetId="17" name="SETEMBRO" vbProcedure="false">{#N/A,#N/A,TRUE,"Serviços"}</definedName>
    <definedName function="false" hidden="false" localSheetId="17" name="SINALIZAÇÃO___SAÍDA_DE_EMERGÊNCIA" vbProcedure="false">#ref!</definedName>
    <definedName function="false" hidden="false" localSheetId="17" name="SISTEMA_DE_ACIONAMENTO_DE_HIDRANTE" vbProcedure="false">#ref!</definedName>
    <definedName function="false" hidden="false" localSheetId="17" name="SISTEMA_DE_ALARME_DE_EMERGÊNCIA" vbProcedure="false">#ref!</definedName>
    <definedName function="false" hidden="false" localSheetId="17" name="SPDA___SISTEMAS_DE_PROTEÇÃO_CONTRA_DESCARGA_ATMOSFÉRICA" vbProcedure="false">#ref!</definedName>
    <definedName function="false" hidden="false" localSheetId="17" name="SPDA___SISTEMA_DE_PROTEÇÃO_CONTRA_DESCARGAS_ATMOSFÉRICAS___QUADRA" vbProcedure="false">#ref!</definedName>
    <definedName function="false" hidden="true" localSheetId="17" name="SRV" vbProcedure="false">#ref!</definedName>
    <definedName function="false" hidden="true" localSheetId="17" name="SS" vbProcedure="false">{#N/A,#N/A,FALSE,"MO (2)"}</definedName>
    <definedName function="false" hidden="true" localSheetId="17" name="SSS" vbProcedure="false">{#N/A,#N/A,FALSE,"MO (2)"}</definedName>
    <definedName function="false" hidden="true" localSheetId="17" name="ssssss" vbProcedure="false">{#N/A,#N/A,FALSE,"MO (2)"}</definedName>
    <definedName function="false" hidden="true" localSheetId="17" name="sssssssssssssssssssss" vbProcedure="false">{#N/A,#N/A,TRUE,"Plan1"}</definedName>
    <definedName function="false" hidden="false" localSheetId="17" name="SUMIDOURO" vbProcedure="false">[1]sintético!#ref!</definedName>
    <definedName function="false" hidden="false" localSheetId="17" name="SUPERESTRUTURA" vbProcedure="false">#ref!</definedName>
    <definedName function="false" hidden="true" localSheetId="17" name="Tachas" vbProcedure="false">{#N/A,#N/A,TRUE,"Plan1"}</definedName>
    <definedName function="false" hidden="false" localSheetId="17" name="TB_Inclinação" vbProcedure="false">[19]!TB_Fórmula_Inclinação[#data]</definedName>
    <definedName function="false" hidden="false" localSheetId="17" name="TELHAMENTO" vbProcedure="false">#ref!</definedName>
    <definedName function="false" hidden="true" localSheetId="17" name="thiago" vbProcedure="false">{#N/A,#N/A,FALSE,"MO (2)"}</definedName>
    <definedName function="false" hidden="false" localSheetId="17" name="TOTEM" vbProcedure="false">#ref!</definedName>
    <definedName function="false" hidden="true" localSheetId="17" name="Transporte_Brita_TSD" vbProcedure="false">{#N/A,#N/A,TRUE,"Plan1"}</definedName>
    <definedName function="false" hidden="true" localSheetId="17" name="tttt" vbProcedure="false">{#N/A,#N/A,FALSE,"MO (2)"}</definedName>
    <definedName function="false" hidden="false" localSheetId="17" name="TUBOS_E_CONEXOES_SANIT" vbProcedure="false">#ref!</definedName>
    <definedName function="false" hidden="false" localSheetId="17" name="TUBOS_E_CONEXÕES_HIDRO" vbProcedure="false">#ref!</definedName>
    <definedName function="false" hidden="true" localSheetId="17" name="TYUIO" vbProcedure="false">{#N/A,#N/A,TRUE,"Serviços"}</definedName>
    <definedName function="false" hidden="false" localSheetId="17" name="URBANIZAÇÃO__PAISAGISMO" vbProcedure="false">#ref!</definedName>
    <definedName function="false" hidden="true" localSheetId="17" name="Usinagem" vbProcedure="false">{#N/A,#N/A,FALSE,"MO (2)"}</definedName>
    <definedName function="false" hidden="false" localSheetId="17" name="VIDRO" vbProcedure="false">#ref!</definedName>
    <definedName function="false" hidden="false" localSheetId="17" name="VIGAS" vbProcedure="false">#ref!</definedName>
    <definedName function="false" hidden="false" localSheetId="17" name="VIGAS_BALDRAMES" vbProcedure="false">#ref!</definedName>
    <definedName function="false" hidden="false" localSheetId="17" name="VIGAS_BALDRAMES___QUADRA" vbProcedure="false">#ref!</definedName>
    <definedName function="false" hidden="true" localSheetId="17" name="vm" vbProcedure="false">{#N/A,#N/A,FALSE,"MO (2)"}</definedName>
    <definedName function="false" hidden="true" localSheetId="17" name="vvv" vbProcedure="false">{#N/A,#N/A,FALSE,"MO (2)"}</definedName>
    <definedName function="false" hidden="true" localSheetId="17" name="wewewew" vbProcedure="false">{#N/A,#N/A,FALSE,"MO (2)"}</definedName>
    <definedName function="false" hidden="true" localSheetId="17" name="wrn.mo2." vbProcedure="false">{#N/A,#N/A,FALSE,"MO (2)"}</definedName>
    <definedName function="false" hidden="true" localSheetId="17" name="wrn.relext." vbProcedure="false">{#N/A,#N/A,TRUE,"Plan1"}</definedName>
    <definedName function="false" hidden="true" localSheetId="17" name="wrn.Tipo." vbProcedure="false">{#N/A,#N/A,TRUE,"Serviços"}</definedName>
    <definedName function="false" hidden="true" localSheetId="17" name="wwwww" vbProcedure="false">{#N/A,#N/A,FALSE,"MO (2)"}</definedName>
    <definedName function="false" hidden="true" localSheetId="17" name="wwwwww" vbProcedure="false">{#N/A,#N/A,FALSE,"MO (2)"}</definedName>
    <definedName function="false" hidden="true" localSheetId="17" name="xxxxx" vbProcedure="false">{#N/A,#N/A,FALSE,"MO (2)"}</definedName>
    <definedName function="false" hidden="true" localSheetId="17" name="Y" vbProcedure="false">{#N/A,#N/A,FALSE,"MO (2)"}</definedName>
    <definedName function="false" hidden="true" localSheetId="17" name="z" vbProcedure="false">{#N/A,#N/A,FALSE,"MO (2)"}</definedName>
    <definedName function="false" hidden="true" localSheetId="17" name="zaza" vbProcedure="false">{#N/A,#N/A,FALSE,"MO (2)"}</definedName>
    <definedName function="false" hidden="true" localSheetId="17" name="zzzzz" vbProcedure="false">{#N/A,#N/A,FALSE,"MO (2)"}</definedName>
    <definedName function="false" hidden="false" localSheetId="17" name="_1347_" vbProcedure="false">[1]composições!#ref!</definedName>
    <definedName function="false" hidden="true" localSheetId="17" name="_b1" vbProcedure="false">{#N/A,#N/A,FALSE,"MO (2)"}</definedName>
    <definedName function="false" hidden="true" localSheetId="17" name="_Key1" vbProcedure="false">'[15]1.6'!$A$11</definedName>
    <definedName function="false" hidden="true" localSheetId="17" name="__CEF200" vbProcedure="false">{#N/A,#N/A,FALSE,"MO (2)"}</definedName>
    <definedName function="false" hidden="true" localSheetId="17" name="__CEF222" vbProcedure="false">{#N/A,#N/A,FALSE,"MO (2)"}</definedName>
    <definedName function="false" hidden="true" localSheetId="17" name="__CEF300" vbProcedure="false">{#N/A,#N/A,FALSE,"MO (2)"}</definedName>
    <definedName function="false" hidden="true" localSheetId="17" name="__CEF500" vbProcedure="false">{#N/A,#N/A,FALSE,"MO (2)"}</definedName>
    <definedName function="false" hidden="true" localSheetId="17" name="__OUT98" vbProcedure="false">{#N/A,#N/A,TRUE,"Serviços"}</definedName>
    <definedName function="false" hidden="true" localSheetId="17" name="___OUT98" vbProcedure="false">{#N/A,#N/A,TRUE,"Serviços"}</definedName>
    <definedName function="false" hidden="true" localSheetId="17" name="____b1" vbProcedure="false">{#N/A,#N/A,FALSE,"MO (2)"}</definedName>
    <definedName function="false" hidden="true" localSheetId="17" name="____OUT98" vbProcedure="false">{#N/A,#N/A,TRUE,"Serviços"}</definedName>
    <definedName function="false" hidden="true" localSheetId="17" name="_____b1" vbProcedure="false">{#N/A,#N/A,FALSE,"MO (2)"}</definedName>
    <definedName function="false" hidden="true" localSheetId="17" name="_____OUT98" vbProcedure="false">{#N/A,#N/A,TRUE,"Serviços"}</definedName>
    <definedName function="false" hidden="true" localSheetId="17" name="______b1" vbProcedure="false">{#N/A,#N/A,FALSE,"MO (2)"}</definedName>
    <definedName function="false" hidden="true" localSheetId="17" name="______OUT98" vbProcedure="false">{#N/A,#N/A,TRUE,"Serviços"}</definedName>
    <definedName function="false" hidden="true" localSheetId="17" name="_______OUT98" vbProcedure="false">{#N/A,#N/A,TRUE,"Serviços"}</definedName>
    <definedName function="false" hidden="true" localSheetId="17" name="________b1" vbProcedure="false">{#N/A,#N/A,FALSE,"MO (2)"}</definedName>
    <definedName function="false" hidden="true" localSheetId="17" name="________OUT98" vbProcedure="false">{#N/A,#N/A,TRUE,"Serviços"}</definedName>
    <definedName function="false" hidden="true" localSheetId="17" name="_________OUT98" vbProcedure="false">{#N/A,#N/A,TRUE,"Serviços"}</definedName>
    <definedName function="false" hidden="true" localSheetId="17" name="__________OUT98" vbProcedure="false">{#N/A,#N/A,TRUE,"Serviços"}</definedName>
    <definedName function="false" hidden="true" localSheetId="17" name="___________OUT98" vbProcedure="false">{#N/A,#N/A,TRUE,"Serviços"}</definedName>
    <definedName function="false" hidden="true" localSheetId="17" name="____________OUT98" vbProcedure="false">{#N/A,#N/A,TRUE,"Serviços"}</definedName>
    <definedName function="false" hidden="true" localSheetId="17" name="_____________OUT98" vbProcedure="false">{#N/A,#N/A,TRUE,"Serviços"}</definedName>
    <definedName function="false" hidden="true" localSheetId="17" name="Ç" vbProcedure="false">{#N/A,#N/A,FALSE,"MO (2)"}</definedName>
    <definedName function="false" hidden="true" localSheetId="17" name="çl" vbProcedure="false">{#N/A,#N/A,FALSE,"MO (2)"}</definedName>
    <definedName function="false" hidden="false" localSheetId="21" name="Boletim" vbProcedure="false">[16]Boletim_10!$A$4:$D$2730</definedName>
    <definedName function="false" hidden="false" localSheetId="21" name="Boletim_10" vbProcedure="false">[16]Boletim_10!$A$2:$F$2730</definedName>
    <definedName function="false" hidden="false" localSheetId="21" name="OBRA" vbProcedure="false">[17]Obra!$A$10:$H$399</definedName>
    <definedName function="false" hidden="false" localSheetId="21" name="Serviços" vbProcedure="false">[18]Serviços!$A$3:$AE$2694</definedName>
    <definedName function="false" hidden="false" localSheetId="27" name="a" vbProcedure="false">#ref!</definedName>
    <definedName function="false" hidden="true" localSheetId="27" name="aaaaa" vbProcedure="false">{#N/A,#N/A,FALSE,"MO (2)"}</definedName>
    <definedName function="false" hidden="false" localSheetId="27" name="ABRIGO_PARA_REGISTRO_DE_GAVETA_E_VÁLVULA_DE_RETENÇÃO" vbProcedure="false">#ref!</definedName>
    <definedName function="false" hidden="false" localSheetId="27" name="ACADEMIA_EXTERNA" vbProcedure="false">#ref!</definedName>
    <definedName function="false" hidden="false" localSheetId="27" name="ACESSIBILIDADE" vbProcedure="false">#ref!</definedName>
    <definedName function="false" hidden="true" localSheetId="27" name="ad" vbProcedure="false">{#N/A,#N/A,FALSE,"MO (2)"}</definedName>
    <definedName function="false" hidden="false" localSheetId="27" name="ADMINISTRAÇÃO_DE_OBRA" vbProcedure="false">#ref!</definedName>
    <definedName function="false" hidden="true" localSheetId="27" name="alex" vbProcedure="false">{#N/A,#N/A,FALSE,"MO (2)"}</definedName>
    <definedName function="false" hidden="false" localSheetId="27" name="ALVENARIA___QUADRA" vbProcedure="false">#ref!</definedName>
    <definedName function="false" hidden="true" localSheetId="27" name="am" vbProcedure="false">{#N/A,#N/A,FALSE,"MO (2)"}</definedName>
    <definedName function="false" hidden="true" localSheetId="27" name="AMELI" vbProcedure="false">{#N/A,#N/A,FALSE,"MO (2)"}</definedName>
    <definedName function="false" hidden="false" localSheetId="27" name="ANAL_SINTETICO_NOVO" vbProcedure="false">#ref!</definedName>
    <definedName function="false" hidden="false" localSheetId="27" name="ANAL_SINTETICO_NOVO_DESC" vbProcedure="false">#ref!</definedName>
    <definedName function="false" hidden="true" localSheetId="27" name="ant" vbProcedure="false">{#N/A,#N/A,FALSE,"MO (2)"}</definedName>
    <definedName function="false" hidden="false" localSheetId="27" name="ARQUIBANCADA" vbProcedure="false">#ref!</definedName>
    <definedName function="false" hidden="false" localSheetId="27" name="ARQUIBANCADA___QUADRA" vbProcedure="false">#ref!</definedName>
    <definedName function="false" hidden="true" localSheetId="27" name="AS" vbProcedure="false">#ref!</definedName>
    <definedName function="false" hidden="true" localSheetId="27" name="asasa" vbProcedure="false">{#N/A,#N/A,FALSE,"MO (2)"}</definedName>
    <definedName function="false" hidden="false" localSheetId="27" name="asdas" vbProcedure="false">#ref!</definedName>
    <definedName function="false" hidden="false" localSheetId="27" name="base" vbProcedure="false">#ref!</definedName>
    <definedName function="false" hidden="true" localSheetId="27" name="bbbb" vbProcedure="false">{#N/A,#N/A,FALSE,"MO (2)"}</definedName>
    <definedName function="false" hidden="true" localSheetId="27" name="bbbbbbb" vbProcedure="false">{#N/A,#N/A,FALSE,"MO (2)"}</definedName>
    <definedName function="false" hidden="true" localSheetId="27" name="Bloco" vbProcedure="false">#ref!</definedName>
    <definedName function="false" hidden="true" localSheetId="27" name="Bloco2" vbProcedure="false">#ref!</definedName>
    <definedName function="false" hidden="false" localSheetId="27" name="BLOCOS_EDUCACIONAIS" vbProcedure="false">#ref!</definedName>
    <definedName function="false" hidden="false" localSheetId="27" name="BLOCOS_SOBRE_ESTACAS___QUADRA" vbProcedure="false">#ref!</definedName>
    <definedName function="false" hidden="false" localSheetId="27" name="BLOCO_SOBRE_ESTACAS" vbProcedure="false">#ref!</definedName>
    <definedName function="false" hidden="true" localSheetId="27" name="BRITA_DRENO" vbProcedure="false">{#N/A,#N/A,TRUE,"Plan1"}</definedName>
    <definedName function="false" hidden="true" localSheetId="27" name="BRITA_TSD" vbProcedure="false">{#N/A,#N/A,TRUE,"Plan1"}</definedName>
    <definedName function="false" hidden="true" localSheetId="27" name="BRITA_TSD_2" vbProcedure="false">{#N/A,#N/A,TRUE,"Plan1"}</definedName>
    <definedName function="false" hidden="true" localSheetId="27" name="BVBZ" vbProcedure="false">{#N/A,#N/A,FALSE,"MO (2)"}</definedName>
    <definedName function="false" hidden="false" localSheetId="27" name="C.Comp.Anal.SINAPI.ONE_DES" vbProcedure="false">#ref!</definedName>
    <definedName function="false" hidden="false" localSheetId="27" name="C.Comp.Sint.SINAPI.ONE_DES" vbProcedure="false">#ref!</definedName>
    <definedName function="false" hidden="false" localSheetId="27" name="C.Ins.SINAPI.ONE_DES" vbProcedure="false">#ref!</definedName>
    <definedName function="false" hidden="false" localSheetId="27" name="CABEAMENTO_ESTRUTURADO" vbProcedure="false">#ref!</definedName>
    <definedName function="false" hidden="true" localSheetId="27" name="CadIns" vbProcedure="false">#ref!</definedName>
    <definedName function="false" hidden="true" localSheetId="27" name="CadSrv" vbProcedure="false">#ref!</definedName>
    <definedName function="false" hidden="false" localSheetId="27" name="CAIXAS_SIFONADAS_E_RALOS" vbProcedure="false">#ref!</definedName>
    <definedName function="false" hidden="true" localSheetId="27" name="capa1" vbProcedure="false">{#N/A,#N/A,TRUE,"Serviços"}</definedName>
    <definedName function="false" hidden="true" localSheetId="27" name="capa2" vbProcedure="false">{#N/A,#N/A,TRUE,"Serviços"}</definedName>
    <definedName function="false" hidden="true" localSheetId="27" name="CCC" vbProcedure="false">{#N/A,#N/A,FALSE,"MO (2)"}</definedName>
    <definedName function="false" hidden="true" localSheetId="27" name="Chave" vbProcedure="false">#ref!</definedName>
    <definedName function="false" hidden="true" localSheetId="27" name="Chave1" vbProcedure="false">#ref!</definedName>
    <definedName function="false" hidden="false" localSheetId="27" name="CISTERNA" vbProcedure="false">#ref!</definedName>
    <definedName function="false" hidden="true" localSheetId="27" name="Clas" vbProcedure="false">MAX(LEN(#ref!))</definedName>
    <definedName function="false" hidden="false" localSheetId="27" name="COBERTURA" vbProcedure="false">#ref!</definedName>
    <definedName function="false" hidden="false" localSheetId="27" name="COBERTURA_QUADRA" vbProcedure="false">#ref!</definedName>
    <definedName function="false" hidden="false" localSheetId="27" name="COBERTURA___QUADRA" vbProcedure="false">#ref!</definedName>
    <definedName function="false" hidden="false" localSheetId="27" name="CODIGO" vbProcedure="false">#ref!</definedName>
    <definedName function="false" hidden="true" localSheetId="27" name="Coluna" vbProcedure="false">#ref!</definedName>
    <definedName function="false" hidden="false" localSheetId="27" name="COMBATE_A_INCÊNDIO___QUADRA" vbProcedure="false">#ref!</definedName>
    <definedName function="false" hidden="true" localSheetId="27" name="Comp" vbProcedure="false">#ref!</definedName>
    <definedName function="false" hidden="false" localSheetId="27" name="Comp.Anal.SINAPI.ONE_DES" vbProcedure="false">#ref!</definedName>
    <definedName function="false" hidden="false" localSheetId="27" name="Comp.Sint.SINAPI.ONE_DES" vbProcedure="false">#ref!</definedName>
    <definedName function="false" hidden="false" localSheetId="27" name="COMPOSICAO133" vbProcedure="false">#ref!</definedName>
    <definedName function="false" hidden="false" localSheetId="27" name="COMPOSICAOC138" vbProcedure="false">#ref!</definedName>
    <definedName function="false" hidden="false" localSheetId="27" name="COMPOSICAOE131" vbProcedure="false">#ref!</definedName>
    <definedName function="false" hidden="false" localSheetId="27" name="COMPOSICAOE132" vbProcedure="false">#ref!</definedName>
    <definedName function="false" hidden="false" localSheetId="27" name="COMPOSICAOE133" vbProcedure="false">#ref!</definedName>
    <definedName function="false" hidden="false" localSheetId="27" name="COMPOSICAOE134" vbProcedure="false">#ref!</definedName>
    <definedName function="false" hidden="false" localSheetId="27" name="COMPOSICAOE137" vbProcedure="false">#ref!</definedName>
    <definedName function="false" hidden="false" localSheetId="27" name="COMPOSICAOE139" vbProcedure="false">#ref!</definedName>
    <definedName function="false" hidden="false" localSheetId="27" name="COMPOSICAOE140" vbProcedure="false">#ref!</definedName>
    <definedName function="false" hidden="false" localSheetId="27" name="COMPOSICAOE141" vbProcedure="false">#ref!</definedName>
    <definedName function="false" hidden="false" localSheetId="27" name="COMPOSICAOE142" vbProcedure="false">#ref!</definedName>
    <definedName function="false" hidden="false" localSheetId="27" name="COMPOSICAOE143" vbProcedure="false">#ref!</definedName>
    <definedName function="false" hidden="false" localSheetId="27" name="COMPOSICAOE144" vbProcedure="false">#ref!</definedName>
    <definedName function="false" hidden="false" localSheetId="27" name="COMPOSICAOE145" vbProcedure="false">#ref!</definedName>
    <definedName function="false" hidden="false" localSheetId="27" name="COMPOSICAOE146" vbProcedure="false">#ref!</definedName>
    <definedName function="false" hidden="false" localSheetId="27" name="COMPOSICAOE147" vbProcedure="false">#ref!</definedName>
    <definedName function="false" hidden="false" localSheetId="27" name="COMPOSICAOE148" vbProcedure="false">#ref!</definedName>
    <definedName function="false" hidden="false" localSheetId="27" name="COMPOSICAOE149" vbProcedure="false">#ref!</definedName>
    <definedName function="false" hidden="false" localSheetId="27" name="COMPOSICAOE150" vbProcedure="false">#ref!</definedName>
    <definedName function="false" hidden="false" localSheetId="27" name="COMPOSICAOE151" vbProcedure="false">#ref!</definedName>
    <definedName function="false" hidden="false" localSheetId="27" name="COMPOSICAOE152" vbProcedure="false">#ref!</definedName>
    <definedName function="false" hidden="false" localSheetId="27" name="COMPOSICAOE154" vbProcedure="false">#ref!</definedName>
    <definedName function="false" hidden="false" localSheetId="27" name="COMPOSICAOE19" vbProcedure="false">#ref!</definedName>
    <definedName function="false" hidden="false" localSheetId="27" name="COMPOSICAOE20" vbProcedure="false">#ref!</definedName>
    <definedName function="false" hidden="false" localSheetId="27" name="COMPOSICAOE21" vbProcedure="false">#ref!</definedName>
    <definedName function="false" hidden="false" localSheetId="27" name="COMPOSICAOE22" vbProcedure="false">#ref!</definedName>
    <definedName function="false" hidden="false" localSheetId="27" name="COMPOSICAOE23" vbProcedure="false">#ref!</definedName>
    <definedName function="false" hidden="false" localSheetId="27" name="COMPOSICAOE24" vbProcedure="false">#ref!</definedName>
    <definedName function="false" hidden="false" localSheetId="27" name="COMPOSICAOI1" vbProcedure="false">#ref!</definedName>
    <definedName function="false" hidden="false" localSheetId="27" name="COMPOSICAOI10" vbProcedure="false">#ref!</definedName>
    <definedName function="false" hidden="false" localSheetId="27" name="COMPOSICAOI109" vbProcedure="false">#ref!</definedName>
    <definedName function="false" hidden="false" localSheetId="27" name="COMPOSICAOI11" vbProcedure="false">#ref!</definedName>
    <definedName function="false" hidden="false" localSheetId="27" name="COMPOSICAOI110" vbProcedure="false">#ref!</definedName>
    <definedName function="false" hidden="false" localSheetId="27" name="COMPOSICAOI114" vbProcedure="false">#ref!</definedName>
    <definedName function="false" hidden="false" localSheetId="27" name="COMPOSICAOI115" vbProcedure="false">#ref!</definedName>
    <definedName function="false" hidden="false" localSheetId="27" name="COMPOSICAOI117" vbProcedure="false">#ref!</definedName>
    <definedName function="false" hidden="false" localSheetId="27" name="COMPOSICAOI119" vbProcedure="false">#ref!</definedName>
    <definedName function="false" hidden="false" localSheetId="27" name="COMPOSICAOI12" vbProcedure="false">#ref!</definedName>
    <definedName function="false" hidden="false" localSheetId="27" name="COMPOSICAOI13" vbProcedure="false">#ref!</definedName>
    <definedName function="false" hidden="false" localSheetId="27" name="COMPOSICAOI135" vbProcedure="false">#ref!</definedName>
    <definedName function="false" hidden="false" localSheetId="27" name="COMPOSICAOI14" vbProcedure="false">#ref!</definedName>
    <definedName function="false" hidden="false" localSheetId="27" name="COMPOSICAOI15" vbProcedure="false">#ref!</definedName>
    <definedName function="false" hidden="false" localSheetId="27" name="COMPOSICAOI153" vbProcedure="false">#ref!</definedName>
    <definedName function="false" hidden="false" localSheetId="27" name="COMPOSICAOI155" vbProcedure="false">#ref!</definedName>
    <definedName function="false" hidden="false" localSheetId="27" name="COMPOSICAOI156" vbProcedure="false">#ref!</definedName>
    <definedName function="false" hidden="false" localSheetId="27" name="COMPOSICAOI157" vbProcedure="false">#ref!</definedName>
    <definedName function="false" hidden="false" localSheetId="27" name="COMPOSICAOI16" vbProcedure="false">#ref!</definedName>
    <definedName function="false" hidden="false" localSheetId="27" name="COMPOSICAOI17" vbProcedure="false">#ref!</definedName>
    <definedName function="false" hidden="false" localSheetId="27" name="COMPOSICAOI18" vbProcedure="false">#ref!</definedName>
    <definedName function="false" hidden="false" localSheetId="27" name="COMPOSICAOI2" vbProcedure="false">#ref!</definedName>
    <definedName function="false" hidden="false" localSheetId="27" name="COMPOSICAOI200" vbProcedure="false">#ref!</definedName>
    <definedName function="false" hidden="false" localSheetId="27" name="COMPOSICAOI202" vbProcedure="false">#ref!</definedName>
    <definedName function="false" hidden="false" localSheetId="27" name="COMPOSICAOI204" vbProcedure="false">#ref!</definedName>
    <definedName function="false" hidden="false" localSheetId="27" name="COMPOSICAOI3" vbProcedure="false">#ref!</definedName>
    <definedName function="false" hidden="false" localSheetId="27" name="COMPOSICAOI4" vbProcedure="false">#ref!</definedName>
    <definedName function="false" hidden="false" localSheetId="27" name="COMPOSICAOI5" vbProcedure="false">#ref!</definedName>
    <definedName function="false" hidden="false" localSheetId="27" name="COMPOSICAOI6" vbProcedure="false">#ref!</definedName>
    <definedName function="false" hidden="false" localSheetId="27" name="COMPOSICAOI7" vbProcedure="false">#ref!</definedName>
    <definedName function="false" hidden="false" localSheetId="27" name="COMPOSICAOI8" vbProcedure="false">#ref!</definedName>
    <definedName function="false" hidden="false" localSheetId="27" name="COMPOSICAOI87" vbProcedure="false">#ref!</definedName>
    <definedName function="false" hidden="false" localSheetId="27" name="COMPOSICAOI88" vbProcedure="false">#ref!</definedName>
    <definedName function="false" hidden="false" localSheetId="27" name="COMPOSICAOI89" vbProcedure="false">#ref!</definedName>
    <definedName function="false" hidden="false" localSheetId="27" name="COMPOSICAOI90" vbProcedure="false">#ref!</definedName>
    <definedName function="false" hidden="false" localSheetId="27" name="COMPOSICAOI91" vbProcedure="false">#ref!</definedName>
    <definedName function="false" hidden="false" localSheetId="27" name="COMPOSICAOI92" vbProcedure="false">#ref!</definedName>
    <definedName function="false" hidden="false" localSheetId="27" name="COMPOSICAOI93" vbProcedure="false">#ref!</definedName>
    <definedName function="false" hidden="false" localSheetId="27" name="COMPOSICAOI94" vbProcedure="false">#ref!</definedName>
    <definedName function="false" hidden="false" localSheetId="27" name="COMPOSICAOI96" vbProcedure="false">#ref!</definedName>
    <definedName function="false" hidden="false" localSheetId="27" name="COMPOSICAOI97" vbProcedure="false">#ref!</definedName>
    <definedName function="false" hidden="false" localSheetId="27" name="COMPOSICAOI98" vbProcedure="false">#ref!</definedName>
    <definedName function="false" hidden="false" localSheetId="27" name="COMPOSICAOL71" vbProcedure="false">#ref!</definedName>
    <definedName function="false" hidden="false" localSheetId="27" name="COMPOSICAOL74" vbProcedure="false">#ref!</definedName>
    <definedName function="false" hidden="false" localSheetId="27" name="COMPOSICAOL75" vbProcedure="false">#ref!</definedName>
    <definedName function="false" hidden="false" localSheetId="27" name="COMPOSICAOL83" vbProcedure="false">#ref!</definedName>
    <definedName function="false" hidden="false" localSheetId="27" name="COMPOSIÇÕES" vbProcedure="false">#ref!</definedName>
    <definedName function="false" hidden="false" localSheetId="27" name="COMP_DESONERADO" vbProcedure="false">#ref!</definedName>
    <definedName function="false" hidden="false" localSheetId="27" name="COMP_ONERADO" vbProcedure="false">#ref!</definedName>
    <definedName function="false" hidden="false" localSheetId="27" name="CONTRAPISO_ARMADO" vbProcedure="false">#ref!</definedName>
    <definedName function="false" hidden="false" localSheetId="27" name="CONTRAPISO_ARMADO___QUADRA" vbProcedure="false">#ref!</definedName>
    <definedName function="false" hidden="false" localSheetId="27" name="CONTRA_PISO_QUADRA" vbProcedure="false">#ref!</definedName>
    <definedName function="false" hidden="true" localSheetId="27" name="COTACAO" vbProcedure="false">#ref!</definedName>
    <definedName function="false" hidden="true" localSheetId="27" name="CpuAux" vbProcedure="false">#ref!</definedName>
    <definedName function="false" hidden="true" localSheetId="27" name="CPUs" vbProcedure="false">#ref!</definedName>
    <definedName function="false" hidden="true" localSheetId="27" name="CRIT" vbProcedure="false">#ref!</definedName>
    <definedName function="false" hidden="true" localSheetId="27" name="CRO" vbProcedure="false">{#N/A,#N/A,FALSE,"MO (2)"}</definedName>
    <definedName function="false" hidden="true" localSheetId="27" name="Cron" vbProcedure="false">{#N/A,#N/A,FALSE,"MO (2)"}</definedName>
    <definedName function="false" hidden="true" localSheetId="27" name="cronograma" vbProcedure="false">{#N/A,#N/A,TRUE,"Plan1"}</definedName>
    <definedName function="false" hidden="true" localSheetId="27" name="cu" vbProcedure="false">{#N/A,#N/A,TRUE,"Serviços"}</definedName>
    <definedName function="false" hidden="true" localSheetId="27" name="Cun" vbProcedure="false">VLOOKUP(#ref!,#ref!,5,0)</definedName>
    <definedName function="false" hidden="true" localSheetId="27" name="CunEq" vbProcedure="false">SUM(IF(#ref! =#ref!,(#ref!)*(#ref!="EQ")))</definedName>
    <definedName function="false" hidden="true" localSheetId="27" name="CunMo" vbProcedure="false">SUM(IF(#ref! =#ref!,(#ref!)*(#ref!="MO")))</definedName>
    <definedName function="false" hidden="true" localSheetId="27" name="CunMp" vbProcedure="false">SUM(IF(#ref! =#ref!,(#ref!)*(#ref!="MP")))</definedName>
    <definedName function="false" hidden="false" localSheetId="27" name="C_DESONERADA" vbProcedure="false">#ref!</definedName>
    <definedName function="false" hidden="false" localSheetId="27" name="C_ONERADA" vbProcedure="false">#ref!</definedName>
    <definedName function="false" hidden="true" localSheetId="27" name="DAER1" vbProcedure="false">{#N/A,#N/A,TRUE,"Serviços"}</definedName>
    <definedName function="false" hidden="true" localSheetId="27" name="Daniel" vbProcedure="false">{#N/A,#N/A,FALSE,"MO (2)"}</definedName>
    <definedName function="false" hidden="true" localSheetId="27" name="ddere" vbProcedure="false">{#N/A,#N/A,FALSE,"MO (2)"}</definedName>
    <definedName function="false" hidden="true" localSheetId="27" name="dfdfdfd" vbProcedure="false">{#N/A,#N/A,FALSE,"MO (2)"}</definedName>
    <definedName function="false" hidden="true" localSheetId="27" name="DGF" vbProcedure="false">{#N/A,#N/A,FALSE,"MO (2)"}</definedName>
    <definedName function="false" hidden="false" localSheetId="27" name="DRENAGEM" vbProcedure="false">#ref!</definedName>
    <definedName function="false" hidden="false" localSheetId="27" name="DRENAGEM_DA_ÁREA_INTERNA" vbProcedure="false">#ref!</definedName>
    <definedName function="false" hidden="false" localSheetId="27" name="DRENO_DE_CONDICIONADORES_DE_AR" vbProcedure="false">#ref!</definedName>
    <definedName function="false" hidden="true" localSheetId="27" name="eeeee" vbProcedure="false">{#N/A,#N/A,FALSE,"MO (2)"}</definedName>
    <definedName function="false" hidden="false" localSheetId="27" name="ELEMENTO_DE_VEDAÇÃO" vbProcedure="false">#ref!</definedName>
    <definedName function="false" hidden="false" localSheetId="27" name="ELÉTRICAS" vbProcedure="false">#ref!</definedName>
    <definedName function="false" hidden="false" localSheetId="27" name="ELÉTRICA_QUADRA" vbProcedure="false">#ref!</definedName>
    <definedName function="false" hidden="true" localSheetId="27" name="eng." vbProcedure="false">{#N/A,#N/A,FALSE,"MO (2)"}</definedName>
    <definedName function="false" hidden="true" localSheetId="27" name="ENGENHARIA" vbProcedure="false">{#N/A,#N/A,FALSE,"MO (2)"}</definedName>
    <definedName function="false" hidden="true" localSheetId="27" name="EQ" vbProcedure="false">#ref!</definedName>
    <definedName function="false" hidden="false" localSheetId="27" name="eqrrewr" vbProcedure="false">#ref!</definedName>
    <definedName function="false" hidden="true" localSheetId="27" name="ereerer" vbProcedure="false">{#N/A,#N/A,FALSE,"MO (2)"}</definedName>
    <definedName function="false" hidden="false" localSheetId="27" name="ESQUADRIAS" vbProcedure="false">#ref!</definedName>
    <definedName function="false" hidden="false" localSheetId="27" name="ESTACAS__BLOCOS_E_VIGAS_BALDRAME_QUADRA" vbProcedure="false">#ref!</definedName>
    <definedName function="false" hidden="false" localSheetId="27" name="ESTACA_ESCAVADA" vbProcedure="false">#ref!</definedName>
    <definedName function="false" hidden="false" localSheetId="27" name="ESTRUTURA" vbProcedure="false">#ref!</definedName>
    <definedName function="false" hidden="false" localSheetId="27" name="ESTRUTURA_COBERTURA_BLOCOS" vbProcedure="false">#ref!</definedName>
    <definedName function="false" hidden="false" localSheetId="27" name="ESTRUTURA_DA_FOSSA_SÉPTICA" vbProcedure="false">#ref!</definedName>
    <definedName function="false" hidden="false" localSheetId="27" name="ESTRUTURA_QUADRA" vbProcedure="false">#ref!</definedName>
    <definedName function="false" hidden="false" localSheetId="27" name="ETQ_Tipo_Cobertura" vbProcedure="false">#ref!</definedName>
    <definedName function="false" hidden="false" localSheetId="27" name="ETQ_Tipo_Elemento_Drenagem" vbProcedure="false">#ref!</definedName>
    <definedName function="false" hidden="false" localSheetId="27" name="ETQ_Tipo_Impermeabilização" vbProcedure="false">#ref!</definedName>
    <definedName function="false" hidden="true" localSheetId="27" name="EU" vbProcedure="false">{#N/A,#N/A,FALSE,"MO (2)"}</definedName>
    <definedName function="false" hidden="false" localSheetId="27" name="EXTINTOR_DE_INCÊNCIO" vbProcedure="false">#ref!</definedName>
    <definedName function="false" hidden="true" localSheetId="27" name="FATURAS2002" vbProcedure="false">{#N/A,#N/A,TRUE,"Serviços"}</definedName>
    <definedName function="false" hidden="true" localSheetId="27" name="fgff" vbProcedure="false">{#N/A,#N/A,FALSE,"MO (2)"}</definedName>
    <definedName function="false" hidden="false" localSheetId="27" name="FILTRO_ANAERÓBICO" vbProcedure="false">#ref!</definedName>
    <definedName function="false" hidden="true" localSheetId="27" name="FOLHA01" vbProcedure="false">{#N/A,#N/A,TRUE,"Serviços"}</definedName>
    <definedName function="false" hidden="false" localSheetId="27" name="FOSSA_SÉPTICA" vbProcedure="false">#ref!</definedName>
    <definedName function="false" hidden="true" localSheetId="27" name="gfgfgfg" vbProcedure="false">{#N/A,#N/A,FALSE,"MO (2)"}</definedName>
    <definedName function="false" hidden="true" localSheetId="27" name="ghghgh" vbProcedure="false">{#N/A,#N/A,FALSE,"MO (2)"}</definedName>
    <definedName function="false" hidden="true" localSheetId="27" name="GHJ" vbProcedure="false">{#N/A,#N/A,FALSE,"MO (2)"}</definedName>
    <definedName function="false" hidden="false" localSheetId="27" name="GLP__GÁS_LIQUEFEITO_DE_PETRÓLEO" vbProcedure="false">#ref!</definedName>
    <definedName function="false" hidden="true" localSheetId="27" name="gtryfj" vbProcedure="false">{#N/A,#N/A,TRUE,"Serviços"}</definedName>
    <definedName function="false" hidden="true" localSheetId="27" name="hhhhh" vbProcedure="false">{#N/A,#N/A,FALSE,"MO (2)"}</definedName>
    <definedName function="false" hidden="false" localSheetId="27" name="HIDRANTE_DE_PAREDE" vbProcedure="false">#ref!</definedName>
    <definedName function="false" hidden="false" localSheetId="27" name="HIDRANTE_DE_RECALQUE" vbProcedure="false">#ref!</definedName>
    <definedName function="false" hidden="false" localSheetId="27" name="HIDRÁULICAS" vbProcedure="false">#ref!</definedName>
    <definedName function="false" hidden="true" localSheetId="27" name="hjhjhjhju" vbProcedure="false">{#N/A,#N/A,FALSE,"MO (2)"}</definedName>
    <definedName function="false" hidden="true" localSheetId="27" name="i" vbProcedure="false">{#N/A,#N/A,FALSE,"MO (2)"}</definedName>
    <definedName function="false" hidden="false" localSheetId="27" name="ILUMINAÇÃO_DE_EMERGÊNCIA" vbProcedure="false">#ref!</definedName>
    <definedName function="false" hidden="false" localSheetId="27" name="IMPLANTAÇÃO_DE_CANTEIRO" vbProcedure="false">#ref!</definedName>
    <definedName function="false" hidden="false" localSheetId="27" name="IMPLEMENTOS_ESPORTIVOS" vbProcedure="false">#ref!</definedName>
    <definedName function="false" hidden="false" localSheetId="27" name="INFRAESTRUTURA" vbProcedure="false">#ref!</definedName>
    <definedName function="false" hidden="false" localSheetId="27" name="INFRAESTRUTURA_DA_CISTERNA" vbProcedure="false">#ref!</definedName>
    <definedName function="false" hidden="false" localSheetId="27" name="INFRAESTRUTURA_DA_FOSSA_SÉPTICA" vbProcedure="false">#ref!</definedName>
    <definedName function="false" hidden="false" localSheetId="27" name="INFRAESTRUTURA_DO_RESERVATÓRIO_METÁLICO" vbProcedure="false">#ref!</definedName>
    <definedName function="false" hidden="false" localSheetId="27" name="INFRAESTRUTURA_QUADRA" vbProcedure="false">#ref!</definedName>
    <definedName function="false" hidden="false" localSheetId="27" name="INFRA_ESTRUTURRA___QUADRA" vbProcedure="false">#ref!</definedName>
    <definedName function="false" hidden="false" localSheetId="27" name="Ins.SINAPI.ONE_DES" vbProcedure="false">#ref!</definedName>
    <definedName function="false" hidden="false" localSheetId="27" name="INSTALAÇÕES" vbProcedure="false">#ref!</definedName>
    <definedName function="false" hidden="false" localSheetId="27" name="INSTALAÇÕES_DE_REGISTROS" vbProcedure="false">#ref!</definedName>
    <definedName function="false" hidden="false" localSheetId="27" name="INSTALAÇÕES_ELÉTRICAS___QUADRA" vbProcedure="false">#ref!</definedName>
    <definedName function="false" hidden="false" localSheetId="27" name="INSUMOS" vbProcedure="false">#ref!</definedName>
    <definedName function="false" hidden="false" localSheetId="27" name="INS_DESONERADO" vbProcedure="false">#ref!</definedName>
    <definedName function="false" hidden="false" localSheetId="27" name="INS_ONERADO" vbProcedure="false">#ref!</definedName>
    <definedName function="false" hidden="true" localSheetId="27" name="Itens" vbProcedure="false">#ref!</definedName>
    <definedName function="false" hidden="false" localSheetId="27" name="ITENS_GERAIS" vbProcedure="false">#ref!</definedName>
    <definedName function="false" hidden="false" localSheetId="27" name="ITENS_GERAIS___QUADRA" vbProcedure="false">#ref!</definedName>
    <definedName function="false" hidden="false" localSheetId="27" name="I_DESONERADA" vbProcedure="false">#ref!</definedName>
    <definedName function="false" hidden="false" localSheetId="27" name="I_ONERADA" vbProcedure="false">#ref!</definedName>
    <definedName function="false" hidden="true" localSheetId="27" name="j" vbProcedure="false">{#N/A,#N/A,FALSE,"MO (2)"}</definedName>
    <definedName function="false" hidden="true" localSheetId="27" name="JANEIRO2003" vbProcedure="false">{#N/A,#N/A,TRUE,"Serviços"}</definedName>
    <definedName function="false" hidden="true" localSheetId="27" name="jhjhjhjju" vbProcedure="false">{#N/A,#N/A,FALSE,"MO (2)"}</definedName>
    <definedName function="false" hidden="true" localSheetId="27" name="jjjjj" vbProcedure="false">{#N/A,#N/A,FALSE,"MO (2)"}</definedName>
    <definedName function="false" hidden="true" localSheetId="27" name="JJJJJL" vbProcedure="false">{#N/A,#N/A,FALSE,"MO (2)"}</definedName>
    <definedName function="false" hidden="true" localSheetId="27" name="jo" vbProcedure="false">{#N/A,#N/A,FALSE,"MO (2)"}</definedName>
    <definedName function="false" hidden="true" localSheetId="27" name="kkkkkk" vbProcedure="false">{#N/A,#N/A,FALSE,"MO (2)"}</definedName>
    <definedName function="false" hidden="true" localSheetId="27" name="klklklkl" vbProcedure="false">{#N/A,#N/A,FALSE,"MO (2)"}</definedName>
    <definedName function="false" hidden="true" localSheetId="27" name="la" vbProcedure="false">{#N/A,#N/A,FALSE,"MO (2)"}</definedName>
    <definedName function="false" hidden="false" localSheetId="27" name="LIMPEZA" vbProcedure="false">#ref!</definedName>
    <definedName function="false" hidden="false" localSheetId="27" name="LOUÇAS_E_ACESSÓRIOS" vbProcedure="false">#ref!</definedName>
    <definedName function="false" hidden="true" localSheetId="27" name="lu" vbProcedure="false">{#N/A,#N/A,FALSE,"MO (2)"}</definedName>
    <definedName function="false" hidden="false" localSheetId="27" name="MAPA_RES" vbProcedure="false">#ref!</definedName>
    <definedName function="false" hidden="true" localSheetId="27" name="Max" vbProcedure="false">COUNTIF(#ref!,"&lt;&gt;0")+3</definedName>
    <definedName function="false" hidden="true" localSheetId="27" name="Mob" vbProcedure="false">#ref!</definedName>
    <definedName function="false" hidden="true" localSheetId="27" name="Modelo" vbProcedure="false">#ref!</definedName>
    <definedName function="false" hidden="false" localSheetId="27" name="MOVIMENTAÇÃO_DE_SOLO" vbProcedure="false">#ref!</definedName>
    <definedName function="false" hidden="false" localSheetId="27" name="MOVIMENTO_DE_TERRA___QUADRA" vbProcedure="false">#ref!</definedName>
    <definedName function="false" hidden="true" localSheetId="27" name="MP" vbProcedure="false">#ref!</definedName>
    <definedName function="false" hidden="false" localSheetId="27" name="MURETA_QUADRA" vbProcedure="false">#ref!</definedName>
    <definedName function="false" hidden="false" localSheetId="27" name="MURETA___QUADRA" vbProcedure="false">#ref!</definedName>
    <definedName function="false" hidden="false" localSheetId="27" name="MURO" vbProcedure="false">#ref!</definedName>
    <definedName function="false" hidden="true" localSheetId="27" name="NONE" vbProcedure="false">{#N/A,#N/A,TRUE,"Serviços"}</definedName>
    <definedName function="false" hidden="true" localSheetId="27" name="Ordem" vbProcedure="false">#ref!</definedName>
    <definedName function="false" hidden="true" localSheetId="27" name="Origem" vbProcedure="false">#ref!</definedName>
    <definedName function="false" hidden="true" localSheetId="27" name="orçamrest" vbProcedure="false">{#N/A,#N/A,TRUE,"Serviços"}</definedName>
    <definedName function="false" hidden="false" localSheetId="27" name="PAVIMENTAÇÃO_E_DRENAGEM_SUPERFICIAL_QUADRA" vbProcedure="false">#ref!</definedName>
    <definedName function="false" hidden="false" localSheetId="27" name="PAVIMENTAÇÃO_E_DRENAGEM_SUPERFICIAL___QUADRA" vbProcedure="false">#ref!</definedName>
    <definedName function="false" hidden="false" localSheetId="27" name="PEITORIS__DIVISÓRIAS_E_BANCADAS_DE_PEDRA" vbProcedure="false">#ref!</definedName>
    <definedName function="false" hidden="false" localSheetId="27" name="PILARES" vbProcedure="false">#ref!</definedName>
    <definedName function="false" hidden="false" localSheetId="27" name="PINTURA_QUADRA" vbProcedure="false">#ref!</definedName>
    <definedName function="false" hidden="false" localSheetId="27" name="PINTURA__BLOCOS__MURO_E_GRADIL" vbProcedure="false">#ref!</definedName>
    <definedName function="false" hidden="false" localSheetId="27" name="PISOS" vbProcedure="false">#ref!</definedName>
    <definedName function="false" hidden="false" localSheetId="27" name="PLAN.ORC_RESUMO" vbProcedure="false">#ref!</definedName>
    <definedName function="false" hidden="true" localSheetId="27" name="Plan1" vbProcedure="false">#ref!</definedName>
    <definedName function="false" hidden="false" localSheetId="27" name="PLAN_ORC" vbProcedure="false">#ref!</definedName>
    <definedName function="false" hidden="false" localSheetId="27" name="PLAN_ORCAMENTARIA" vbProcedure="false">#ref!</definedName>
    <definedName function="false" hidden="true" localSheetId="27" name="popopopo" vbProcedure="false">{#N/A,#N/A,FALSE,"MO (2)"}</definedName>
    <definedName function="false" hidden="true" localSheetId="27" name="Posição" vbProcedure="false">#ref!</definedName>
    <definedName function="false" hidden="true" localSheetId="27" name="PROD_1" vbProcedure="false">{#N/A,#N/A,TRUE,"Serviços"}</definedName>
    <definedName function="false" hidden="true" localSheetId="27" name="PSCIPISAMU" vbProcedure="false">#ref!</definedName>
    <definedName function="false" hidden="false" localSheetId="27" name="PSCIP___SEGURANÇA_CONTRA_INCÊNDIO_E_PÂNICO" vbProcedure="false">#ref!</definedName>
    <definedName function="false" hidden="false" localSheetId="27" name="PÓRTICO" vbProcedure="false">#ref!</definedName>
    <definedName function="false" hidden="false" localSheetId="27" name="q" vbProcedure="false">#ref!</definedName>
    <definedName function="false" hidden="true" localSheetId="27" name="QD" vbProcedure="false">#ref!</definedName>
    <definedName function="false" hidden="true" localSheetId="27" name="qqqqq" vbProcedure="false">{#N/A,#N/A,FALSE,"MO (2)"}</definedName>
    <definedName function="false" hidden="true" localSheetId="27" name="QTD" vbProcedure="false">#ref!</definedName>
    <definedName function="false" hidden="true" localSheetId="27" name="QtEq" vbProcedure="false">#ref!</definedName>
    <definedName function="false" hidden="true" localSheetId="27" name="QtMo" vbProcedure="false">#ref!</definedName>
    <definedName function="false" hidden="true" localSheetId="27" name="QtMp" vbProcedure="false">#ref!</definedName>
    <definedName function="false" hidden="true" localSheetId="27" name="QtTr" vbProcedure="false">#ref!</definedName>
    <definedName function="false" hidden="false" localSheetId="27" name="QUADRA_POLIESPORTIVA" vbProcedure="false">#ref!</definedName>
    <definedName function="false" hidden="true" localSheetId="27" name="REL" vbProcedure="false">{#N/A,#N/A,TRUE,"Serviços"}</definedName>
    <definedName function="false" hidden="true" localSheetId="27" name="Relat" vbProcedure="false">#ref!</definedName>
    <definedName function="false" hidden="true" localSheetId="27" name="res" vbProcedure="false">{#N/A,#N/A,FALSE,"MO (2)"}</definedName>
    <definedName function="false" hidden="false" localSheetId="27" name="RESERVAMENTO_DE_ÁGUA_POTÁVEL" vbProcedure="false">#ref!</definedName>
    <definedName function="false" hidden="false" localSheetId="27" name="RESERVATÓRIO_METÁLICO" vbProcedure="false">#ref!</definedName>
    <definedName function="false" hidden="true" localSheetId="27" name="resu" vbProcedure="false">{#N/A,#N/A,FALSE,"MO (2)"}</definedName>
    <definedName function="false" hidden="true" localSheetId="27" name="resumoii" vbProcedure="false">{#N/A,#N/A,FALSE,"MO (2)"}</definedName>
    <definedName function="false" hidden="true" localSheetId="27" name="resumou" vbProcedure="false">{#N/A,#N/A,TRUE,"Plan1"}</definedName>
    <definedName function="false" hidden="false" localSheetId="27" name="REVESTIMENTO" vbProcedure="false">#ref!</definedName>
    <definedName function="false" hidden="false" localSheetId="27" name="REVESTIMENTO_E_PINUTURA___QUADRA" vbProcedure="false">#ref!</definedName>
    <definedName function="false" hidden="true" localSheetId="27" name="rr" vbProcedure="false">{#N/A,#N/A,TRUE,"Serviços"}</definedName>
    <definedName function="false" hidden="true" localSheetId="27" name="rrff" vbProcedure="false">{#N/A,#N/A,TRUE,"Serviços"}</definedName>
    <definedName function="false" hidden="true" localSheetId="27" name="SADADWE" vbProcedure="false">{#N/A,#N/A,FALSE,"MO (2)"}</definedName>
    <definedName function="false" hidden="true" localSheetId="27" name="salete" vbProcedure="false">{#N/A,#N/A,FALSE,"MO (2)"}</definedName>
    <definedName function="false" hidden="true" localSheetId="27" name="salete.com" vbProcedure="false">{#N/A,#N/A,FALSE,"MO (2)"}</definedName>
    <definedName function="false" hidden="true" localSheetId="27" name="SAMU" vbProcedure="false">#ref!</definedName>
    <definedName function="false" hidden="false" localSheetId="27" name="SANITÁRIAS" vbProcedure="false">#ref!</definedName>
    <definedName function="false" hidden="false" localSheetId="27" name="SAPATAS" vbProcedure="false">#ref!</definedName>
    <definedName function="false" hidden="true" localSheetId="27" name="SASA" vbProcedure="false">{#N/A,#N/A,FALSE,"MO (2)"}</definedName>
    <definedName function="false" hidden="true" localSheetId="27" name="sasa.com" vbProcedure="false">{#N/A,#N/A,FALSE,"MO (2)"}</definedName>
    <definedName function="false" hidden="true" localSheetId="27" name="sasaasa" vbProcedure="false">{#N/A,#N/A,FALSE,"MO (2)"}</definedName>
    <definedName function="false" hidden="true" localSheetId="27" name="SASADE" vbProcedure="false">{#N/A,#N/A,FALSE,"MO (2)"}</definedName>
    <definedName function="false" hidden="true" localSheetId="27" name="SASASA" vbProcedure="false">{#N/A,#N/A,FALSE,"MO (2)"}</definedName>
    <definedName function="false" hidden="true" localSheetId="27" name="SCIPSAMU" vbProcedure="false">#ref!</definedName>
    <definedName function="false" hidden="true" localSheetId="27" name="sdsdsds" vbProcedure="false">{#N/A,#N/A,FALSE,"MO (2)"}</definedName>
    <definedName function="false" hidden="true" localSheetId="27" name="sdsdsdsx" vbProcedure="false">{#N/A,#N/A,FALSE,"MO (2)"}</definedName>
    <definedName function="false" hidden="false" localSheetId="27" name="SERVIÇOS_COMPLEMENTARES_DA_OBRA" vbProcedure="false">#ref!</definedName>
    <definedName function="false" hidden="false" localSheetId="27" name="SERVIÇOS_COMPLEMENTARES_DA_QUADRA" vbProcedure="false">#ref!</definedName>
    <definedName function="false" hidden="false" localSheetId="27" name="SERVIÇOS_CONSTRUTIVOS_COMPLEMENTARES___QUADRA" vbProcedure="false">#ref!</definedName>
    <definedName function="false" hidden="false" localSheetId="27" name="SERVIÇOS_PRELIMINARES" vbProcedure="false">#ref!</definedName>
    <definedName function="false" hidden="true" localSheetId="27" name="SETEMBRO" vbProcedure="false">{#N/A,#N/A,TRUE,"Serviços"}</definedName>
    <definedName function="false" hidden="false" localSheetId="27" name="SINALIZAÇÃO___SAÍDA_DE_EMERGÊNCIA" vbProcedure="false">#ref!</definedName>
    <definedName function="false" hidden="false" localSheetId="27" name="SISTEMA_DE_ACIONAMENTO_DE_HIDRANTE" vbProcedure="false">#ref!</definedName>
    <definedName function="false" hidden="false" localSheetId="27" name="SISTEMA_DE_ALARME_DE_EMERGÊNCIA" vbProcedure="false">#ref!</definedName>
    <definedName function="false" hidden="false" localSheetId="27" name="SPDA___SISTEMAS_DE_PROTEÇÃO_CONTRA_DESCARGA_ATMOSFÉRICA" vbProcedure="false">#ref!</definedName>
    <definedName function="false" hidden="false" localSheetId="27" name="SPDA___SISTEMA_DE_PROTEÇÃO_CONTRA_DESCARGAS_ATMOSFÉRICAS___QUADRA" vbProcedure="false">#ref!</definedName>
    <definedName function="false" hidden="true" localSheetId="27" name="SRV" vbProcedure="false">#ref!</definedName>
    <definedName function="false" hidden="true" localSheetId="27" name="SS" vbProcedure="false">{#N/A,#N/A,FALSE,"MO (2)"}</definedName>
    <definedName function="false" hidden="true" localSheetId="27" name="SSS" vbProcedure="false">{#N/A,#N/A,FALSE,"MO (2)"}</definedName>
    <definedName function="false" hidden="true" localSheetId="27" name="ssssss" vbProcedure="false">{#N/A,#N/A,FALSE,"MO (2)"}</definedName>
    <definedName function="false" hidden="true" localSheetId="27" name="sssssssssssssssssssss" vbProcedure="false">{#N/A,#N/A,TRUE,"Plan1"}</definedName>
    <definedName function="false" hidden="false" localSheetId="27" name="SUMIDOURO" vbProcedure="false">#ref!</definedName>
    <definedName function="false" hidden="false" localSheetId="27" name="SUPERESTRUTURA" vbProcedure="false">#ref!</definedName>
    <definedName function="false" hidden="true" localSheetId="27" name="Tachas" vbProcedure="false">{#N/A,#N/A,TRUE,"Plan1"}</definedName>
    <definedName function="false" hidden="false" localSheetId="27" name="TELHAMENTO" vbProcedure="false">#ref!</definedName>
    <definedName function="false" hidden="true" localSheetId="27" name="thiago" vbProcedure="false">{#N/A,#N/A,FALSE,"MO (2)"}</definedName>
    <definedName function="false" hidden="false" localSheetId="27" name="TOTEM" vbProcedure="false">#ref!</definedName>
    <definedName function="false" hidden="true" localSheetId="27" name="Transporte_Brita_TSD" vbProcedure="false">{#N/A,#N/A,TRUE,"Plan1"}</definedName>
    <definedName function="false" hidden="true" localSheetId="27" name="tttt" vbProcedure="false">{#N/A,#N/A,FALSE,"MO (2)"}</definedName>
    <definedName function="false" hidden="false" localSheetId="27" name="TUBOS_E_CONEXOES_SANIT" vbProcedure="false">#ref!</definedName>
    <definedName function="false" hidden="false" localSheetId="27" name="TUBOS_E_CONEXÕES_HIDRO" vbProcedure="false">#ref!</definedName>
    <definedName function="false" hidden="true" localSheetId="27" name="TYUIO" vbProcedure="false">{#N/A,#N/A,TRUE,"Serviços"}</definedName>
    <definedName function="false" hidden="false" localSheetId="27" name="URBANIZAÇÃO__PAISAGISMO" vbProcedure="false">#ref!</definedName>
    <definedName function="false" hidden="true" localSheetId="27" name="Usinagem" vbProcedure="false">{#N/A,#N/A,FALSE,"MO (2)"}</definedName>
    <definedName function="false" hidden="false" localSheetId="27" name="VIDRO" vbProcedure="false">#ref!</definedName>
    <definedName function="false" hidden="false" localSheetId="27" name="VIGAS" vbProcedure="false">#ref!</definedName>
    <definedName function="false" hidden="false" localSheetId="27" name="VIGAS_BALDRAMES" vbProcedure="false">#ref!</definedName>
    <definedName function="false" hidden="false" localSheetId="27" name="VIGAS_BALDRAMES___QUADRA" vbProcedure="false">#ref!</definedName>
    <definedName function="false" hidden="true" localSheetId="27" name="vm" vbProcedure="false">{#N/A,#N/A,FALSE,"MO (2)"}</definedName>
    <definedName function="false" hidden="true" localSheetId="27" name="vvv" vbProcedure="false">{#N/A,#N/A,FALSE,"MO (2)"}</definedName>
    <definedName function="false" hidden="true" localSheetId="27" name="wewewew" vbProcedure="false">{#N/A,#N/A,FALSE,"MO (2)"}</definedName>
    <definedName function="false" hidden="true" localSheetId="27" name="wrn.mo2." vbProcedure="false">{#N/A,#N/A,FALSE,"MO (2)"}</definedName>
    <definedName function="false" hidden="true" localSheetId="27" name="wrn.relext." vbProcedure="false">{#N/A,#N/A,TRUE,"Plan1"}</definedName>
    <definedName function="false" hidden="true" localSheetId="27" name="wrn.Tipo." vbProcedure="false">{#N/A,#N/A,TRUE,"Serviços"}</definedName>
    <definedName function="false" hidden="true" localSheetId="27" name="wwwww" vbProcedure="false">{#N/A,#N/A,FALSE,"MO (2)"}</definedName>
    <definedName function="false" hidden="true" localSheetId="27" name="wwwwww" vbProcedure="false">{#N/A,#N/A,FALSE,"MO (2)"}</definedName>
    <definedName function="false" hidden="true" localSheetId="27" name="xxxxx" vbProcedure="false">{#N/A,#N/A,FALSE,"MO (2)"}</definedName>
    <definedName function="false" hidden="true" localSheetId="27" name="Y" vbProcedure="false">{#N/A,#N/A,FALSE,"MO (2)"}</definedName>
    <definedName function="false" hidden="true" localSheetId="27" name="z" vbProcedure="false">{#N/A,#N/A,FALSE,"MO (2)"}</definedName>
    <definedName function="false" hidden="true" localSheetId="27" name="zaza" vbProcedure="false">{#N/A,#N/A,FALSE,"MO (2)"}</definedName>
    <definedName function="false" hidden="true" localSheetId="27" name="zzzzz" vbProcedure="false">{#N/A,#N/A,FALSE,"MO (2)"}</definedName>
    <definedName function="false" hidden="true" localSheetId="27" name="_b1" vbProcedure="false">{#N/A,#N/A,FALSE,"MO (2)"}</definedName>
    <definedName function="false" hidden="true" localSheetId="27" name="__CEF200" vbProcedure="false">{#N/A,#N/A,FALSE,"MO (2)"}</definedName>
    <definedName function="false" hidden="true" localSheetId="27" name="__CEF222" vbProcedure="false">{#N/A,#N/A,FALSE,"MO (2)"}</definedName>
    <definedName function="false" hidden="true" localSheetId="27" name="__CEF300" vbProcedure="false">{#N/A,#N/A,FALSE,"MO (2)"}</definedName>
    <definedName function="false" hidden="true" localSheetId="27" name="__CEF500" vbProcedure="false">{#N/A,#N/A,FALSE,"MO (2)"}</definedName>
    <definedName function="false" hidden="true" localSheetId="27" name="__OUT98" vbProcedure="false">{#N/A,#N/A,TRUE,"Serviços"}</definedName>
    <definedName function="false" hidden="true" localSheetId="27" name="___OUT98" vbProcedure="false">{#N/A,#N/A,TRUE,"Serviços"}</definedName>
    <definedName function="false" hidden="true" localSheetId="27" name="____b1" vbProcedure="false">{#N/A,#N/A,FALSE,"MO (2)"}</definedName>
    <definedName function="false" hidden="true" localSheetId="27" name="____OUT98" vbProcedure="false">{#N/A,#N/A,TRUE,"Serviços"}</definedName>
    <definedName function="false" hidden="true" localSheetId="27" name="_____b1" vbProcedure="false">{#N/A,#N/A,FALSE,"MO (2)"}</definedName>
    <definedName function="false" hidden="true" localSheetId="27" name="_____OUT98" vbProcedure="false">{#N/A,#N/A,TRUE,"Serviços"}</definedName>
    <definedName function="false" hidden="true" localSheetId="27" name="______b1" vbProcedure="false">{#N/A,#N/A,FALSE,"MO (2)"}</definedName>
    <definedName function="false" hidden="true" localSheetId="27" name="______OUT98" vbProcedure="false">{#N/A,#N/A,TRUE,"Serviços"}</definedName>
    <definedName function="false" hidden="true" localSheetId="27" name="_______OUT98" vbProcedure="false">{#N/A,#N/A,TRUE,"Serviços"}</definedName>
    <definedName function="false" hidden="true" localSheetId="27" name="________b1" vbProcedure="false">{#N/A,#N/A,FALSE,"MO (2)"}</definedName>
    <definedName function="false" hidden="true" localSheetId="27" name="________OUT98" vbProcedure="false">{#N/A,#N/A,TRUE,"Serviços"}</definedName>
    <definedName function="false" hidden="true" localSheetId="27" name="_________OUT98" vbProcedure="false">{#N/A,#N/A,TRUE,"Serviços"}</definedName>
    <definedName function="false" hidden="true" localSheetId="27" name="__________OUT98" vbProcedure="false">{#N/A,#N/A,TRUE,"Serviços"}</definedName>
    <definedName function="false" hidden="true" localSheetId="27" name="___________OUT98" vbProcedure="false">{#N/A,#N/A,TRUE,"Serviços"}</definedName>
    <definedName function="false" hidden="true" localSheetId="27" name="____________OUT98" vbProcedure="false">{#N/A,#N/A,TRUE,"Serviços"}</definedName>
    <definedName function="false" hidden="true" localSheetId="27" name="_____________OUT98" vbProcedure="false">{#N/A,#N/A,TRUE,"Serviços"}</definedName>
    <definedName function="false" hidden="true" localSheetId="27" name="Ç" vbProcedure="false">{#N/A,#N/A,FALSE,"MO (2)"}</definedName>
    <definedName function="false" hidden="true" localSheetId="27" name="çl" vbProcedure="false">{#N/A,#N/A,FALSE,"MO (2)"}</definedName>
    <definedName function="false" hidden="false" localSheetId="28" name="a" vbProcedure="false">#ref!</definedName>
    <definedName function="false" hidden="true" localSheetId="28" name="aaaaa" vbProcedure="false">{#N/A,#N/A,FALSE,"MO (2)"}</definedName>
    <definedName function="false" hidden="false" localSheetId="28" name="ABRIGO_PARA_REGISTRO_DE_GAVETA_E_VÁLVULA_DE_RETENÇÃO" vbProcedure="false">#ref!</definedName>
    <definedName function="false" hidden="false" localSheetId="28" name="ACADEMIA_EXTERNA" vbProcedure="false">#ref!</definedName>
    <definedName function="false" hidden="false" localSheetId="28" name="ACESSIBILIDADE" vbProcedure="false">#ref!</definedName>
    <definedName function="false" hidden="true" localSheetId="28" name="ad" vbProcedure="false">{#N/A,#N/A,FALSE,"MO (2)"}</definedName>
    <definedName function="false" hidden="false" localSheetId="28" name="ADMINISTRAÇÃO_DE_OBRA" vbProcedure="false">#ref!</definedName>
    <definedName function="false" hidden="true" localSheetId="28" name="alex" vbProcedure="false">{#N/A,#N/A,FALSE,"MO (2)"}</definedName>
    <definedName function="false" hidden="false" localSheetId="28" name="ALVENARIA___QUADRA" vbProcedure="false">#ref!</definedName>
    <definedName function="false" hidden="true" localSheetId="28" name="am" vbProcedure="false">{#N/A,#N/A,FALSE,"MO (2)"}</definedName>
    <definedName function="false" hidden="true" localSheetId="28" name="AMELI" vbProcedure="false">{#N/A,#N/A,FALSE,"MO (2)"}</definedName>
    <definedName function="false" hidden="false" localSheetId="28" name="ANAL_SINTETICO_NOVO" vbProcedure="false">#ref!</definedName>
    <definedName function="false" hidden="false" localSheetId="28" name="ANAL_SINTETICO_NOVO_DESC" vbProcedure="false">#ref!</definedName>
    <definedName function="false" hidden="true" localSheetId="28" name="ant" vbProcedure="false">{#N/A,#N/A,FALSE,"MO (2)"}</definedName>
    <definedName function="false" hidden="false" localSheetId="28" name="ARQUIBANCADA" vbProcedure="false">#ref!</definedName>
    <definedName function="false" hidden="false" localSheetId="28" name="ARQUIBANCADA___QUADRA" vbProcedure="false">#ref!</definedName>
    <definedName function="false" hidden="true" localSheetId="28" name="AS" vbProcedure="false">#ref!</definedName>
    <definedName function="false" hidden="true" localSheetId="28" name="asasa" vbProcedure="false">{#N/A,#N/A,FALSE,"MO (2)"}</definedName>
    <definedName function="false" hidden="false" localSheetId="28" name="base" vbProcedure="false">#ref!</definedName>
    <definedName function="false" hidden="true" localSheetId="28" name="bbbb" vbProcedure="false">{#N/A,#N/A,FALSE,"MO (2)"}</definedName>
    <definedName function="false" hidden="true" localSheetId="28" name="bbbbbbb" vbProcedure="false">{#N/A,#N/A,FALSE,"MO (2)"}</definedName>
    <definedName function="false" hidden="true" localSheetId="28" name="Bloco" vbProcedure="false">#ref!</definedName>
    <definedName function="false" hidden="true" localSheetId="28" name="Bloco2" vbProcedure="false">#ref!</definedName>
    <definedName function="false" hidden="false" localSheetId="28" name="BLOCOS_EDUCACIONAIS" vbProcedure="false">#ref!</definedName>
    <definedName function="false" hidden="false" localSheetId="28" name="BLOCOS_SOBRE_ESTACAS___QUADRA" vbProcedure="false">#ref!</definedName>
    <definedName function="false" hidden="false" localSheetId="28" name="BLOCO_SOBRE_ESTACAS" vbProcedure="false">#ref!</definedName>
    <definedName function="false" hidden="true" localSheetId="28" name="BRITA_DRENO" vbProcedure="false">{#N/A,#N/A,TRUE,"Plan1"}</definedName>
    <definedName function="false" hidden="true" localSheetId="28" name="BRITA_TSD" vbProcedure="false">{#N/A,#N/A,TRUE,"Plan1"}</definedName>
    <definedName function="false" hidden="true" localSheetId="28" name="BRITA_TSD_2" vbProcedure="false">{#N/A,#N/A,TRUE,"Plan1"}</definedName>
    <definedName function="false" hidden="true" localSheetId="28" name="BVBZ" vbProcedure="false">{#N/A,#N/A,FALSE,"MO (2)"}</definedName>
    <definedName function="false" hidden="false" localSheetId="28" name="C.Comp.Anal.SINAPI.ONE_DES" vbProcedure="false">#ref!</definedName>
    <definedName function="false" hidden="false" localSheetId="28" name="C.Comp.Sint.SINAPI.ONE_DES" vbProcedure="false">#ref!</definedName>
    <definedName function="false" hidden="false" localSheetId="28" name="C.Ins.SINAPI.ONE_DES" vbProcedure="false">#ref!</definedName>
    <definedName function="false" hidden="false" localSheetId="28" name="CABEAMENTO_ESTRUTURADO" vbProcedure="false">#ref!</definedName>
    <definedName function="false" hidden="true" localSheetId="28" name="CadIns" vbProcedure="false">#ref!</definedName>
    <definedName function="false" hidden="true" localSheetId="28" name="CadSrv" vbProcedure="false">#ref!</definedName>
    <definedName function="false" hidden="false" localSheetId="28" name="CAIXAS_SIFONADAS_E_RALOS" vbProcedure="false">#ref!</definedName>
    <definedName function="false" hidden="true" localSheetId="28" name="capa1" vbProcedure="false">{#N/A,#N/A,TRUE,"Serviços"}</definedName>
    <definedName function="false" hidden="true" localSheetId="28" name="capa2" vbProcedure="false">{#N/A,#N/A,TRUE,"Serviços"}</definedName>
    <definedName function="false" hidden="true" localSheetId="28" name="CCC" vbProcedure="false">{#N/A,#N/A,FALSE,"MO (2)"}</definedName>
    <definedName function="false" hidden="true" localSheetId="28" name="Chave" vbProcedure="false">#ref!</definedName>
    <definedName function="false" hidden="true" localSheetId="28" name="Chave1" vbProcedure="false">#ref!</definedName>
    <definedName function="false" hidden="false" localSheetId="28" name="CISTERNA" vbProcedure="false">#ref!</definedName>
    <definedName function="false" hidden="true" localSheetId="28" name="Clas" vbProcedure="false">MAX(LEN(#ref!))</definedName>
    <definedName function="false" hidden="false" localSheetId="28" name="COBERTURA" vbProcedure="false">#ref!</definedName>
    <definedName function="false" hidden="false" localSheetId="28" name="COBERTURA_QUADRA" vbProcedure="false">#ref!</definedName>
    <definedName function="false" hidden="false" localSheetId="28" name="COBERTURA___QUADRA" vbProcedure="false">#ref!</definedName>
    <definedName function="false" hidden="false" localSheetId="28" name="CODIGO" vbProcedure="false">#ref!</definedName>
    <definedName function="false" hidden="true" localSheetId="28" name="Coluna" vbProcedure="false">#ref!</definedName>
    <definedName function="false" hidden="false" localSheetId="28" name="COMBATE_A_INCÊNDIO___QUADRA" vbProcedure="false">#ref!</definedName>
    <definedName function="false" hidden="true" localSheetId="28" name="Comp" vbProcedure="false">#ref!</definedName>
    <definedName function="false" hidden="false" localSheetId="28" name="Comp.Anal.SINAPI.ONE_DES" vbProcedure="false">#ref!</definedName>
    <definedName function="false" hidden="false" localSheetId="28" name="Comp.Sint.SINAPI.ONE_DES" vbProcedure="false">#ref!</definedName>
    <definedName function="false" hidden="false" localSheetId="28" name="COMPOSICAO133" vbProcedure="false">#ref!</definedName>
    <definedName function="false" hidden="false" localSheetId="28" name="COMPOSICAOC138" vbProcedure="false">#ref!</definedName>
    <definedName function="false" hidden="false" localSheetId="28" name="COMPOSICAOE137" vbProcedure="false">#ref!</definedName>
    <definedName function="false" hidden="false" localSheetId="28" name="COMPOSICAOE139" vbProcedure="false">#ref!</definedName>
    <definedName function="false" hidden="false" localSheetId="28" name="COMPOSICAOE19" vbProcedure="false">#ref!</definedName>
    <definedName function="false" hidden="false" localSheetId="28" name="COMPOSICAOE20" vbProcedure="false">#ref!</definedName>
    <definedName function="false" hidden="false" localSheetId="28" name="COMPOSICAOE21" vbProcedure="false">#ref!</definedName>
    <definedName function="false" hidden="false" localSheetId="28" name="COMPOSICAOE22" vbProcedure="false">#ref!</definedName>
    <definedName function="false" hidden="false" localSheetId="28" name="COMPOSICAOE23" vbProcedure="false">#ref!</definedName>
    <definedName function="false" hidden="false" localSheetId="28" name="COMPOSICAOE24" vbProcedure="false">#ref!</definedName>
    <definedName function="false" hidden="false" localSheetId="28" name="COMPOSICAOI1" vbProcedure="false">#ref!</definedName>
    <definedName function="false" hidden="false" localSheetId="28" name="COMPOSICAOI10" vbProcedure="false">#ref!</definedName>
    <definedName function="false" hidden="false" localSheetId="28" name="COMPOSICAOI109" vbProcedure="false">#ref!</definedName>
    <definedName function="false" hidden="false" localSheetId="28" name="COMPOSICAOI11" vbProcedure="false">#ref!</definedName>
    <definedName function="false" hidden="false" localSheetId="28" name="COMPOSICAOI110" vbProcedure="false">#ref!</definedName>
    <definedName function="false" hidden="false" localSheetId="28" name="COMPOSICAOI114" vbProcedure="false">#ref!</definedName>
    <definedName function="false" hidden="false" localSheetId="28" name="COMPOSICAOI115" vbProcedure="false">#ref!</definedName>
    <definedName function="false" hidden="false" localSheetId="28" name="COMPOSICAOI117" vbProcedure="false">#ref!</definedName>
    <definedName function="false" hidden="false" localSheetId="28" name="COMPOSICAOI119" vbProcedure="false">#ref!</definedName>
    <definedName function="false" hidden="false" localSheetId="28" name="COMPOSICAOI12" vbProcedure="false">#ref!</definedName>
    <definedName function="false" hidden="false" localSheetId="28" name="COMPOSICAOI13" vbProcedure="false">#ref!</definedName>
    <definedName function="false" hidden="false" localSheetId="28" name="COMPOSICAOI135" vbProcedure="false">#ref!</definedName>
    <definedName function="false" hidden="false" localSheetId="28" name="COMPOSICAOI14" vbProcedure="false">#ref!</definedName>
    <definedName function="false" hidden="false" localSheetId="28" name="COMPOSICAOI15" vbProcedure="false">#ref!</definedName>
    <definedName function="false" hidden="false" localSheetId="28" name="COMPOSICAOI153" vbProcedure="false">#ref!</definedName>
    <definedName function="false" hidden="false" localSheetId="28" name="COMPOSICAOI155" vbProcedure="false">#ref!</definedName>
    <definedName function="false" hidden="false" localSheetId="28" name="COMPOSICAOI16" vbProcedure="false">#ref!</definedName>
    <definedName function="false" hidden="false" localSheetId="28" name="COMPOSICAOI17" vbProcedure="false">#ref!</definedName>
    <definedName function="false" hidden="false" localSheetId="28" name="COMPOSICAOI18" vbProcedure="false">#ref!</definedName>
    <definedName function="false" hidden="false" localSheetId="28" name="COMPOSICAOI2" vbProcedure="false">#ref!</definedName>
    <definedName function="false" hidden="false" localSheetId="28" name="COMPOSICAOI200" vbProcedure="false">#ref!</definedName>
    <definedName function="false" hidden="false" localSheetId="28" name="COMPOSICAOI202" vbProcedure="false">#ref!</definedName>
    <definedName function="false" hidden="false" localSheetId="28" name="COMPOSICAOI204" vbProcedure="false">#ref!</definedName>
    <definedName function="false" hidden="false" localSheetId="28" name="COMPOSICAOI3" vbProcedure="false">#ref!</definedName>
    <definedName function="false" hidden="false" localSheetId="28" name="COMPOSICAOI4" vbProcedure="false">#ref!</definedName>
    <definedName function="false" hidden="false" localSheetId="28" name="COMPOSICAOI5" vbProcedure="false">#ref!</definedName>
    <definedName function="false" hidden="false" localSheetId="28" name="COMPOSICAOI6" vbProcedure="false">#ref!</definedName>
    <definedName function="false" hidden="false" localSheetId="28" name="COMPOSICAOI7" vbProcedure="false">#ref!</definedName>
    <definedName function="false" hidden="false" localSheetId="28" name="COMPOSICAOI8" vbProcedure="false">#ref!</definedName>
    <definedName function="false" hidden="false" localSheetId="28" name="COMPOSICAOI87" vbProcedure="false">#ref!</definedName>
    <definedName function="false" hidden="false" localSheetId="28" name="COMPOSICAOI88" vbProcedure="false">#ref!</definedName>
    <definedName function="false" hidden="false" localSheetId="28" name="COMPOSICAOI90" vbProcedure="false">#ref!</definedName>
    <definedName function="false" hidden="false" localSheetId="28" name="COMPOSICAOI91" vbProcedure="false">#ref!</definedName>
    <definedName function="false" hidden="false" localSheetId="28" name="COMPOSICAOI96" vbProcedure="false">#ref!</definedName>
    <definedName function="false" hidden="false" localSheetId="28" name="COMPOSICAOI97" vbProcedure="false">#ref!</definedName>
    <definedName function="false" hidden="false" localSheetId="28" name="COMPOSICAOL71" vbProcedure="false">#ref!</definedName>
    <definedName function="false" hidden="false" localSheetId="28" name="COMPOSICAOL74" vbProcedure="false">#ref!</definedName>
    <definedName function="false" hidden="false" localSheetId="28" name="COMPOSICAOL75" vbProcedure="false">#ref!</definedName>
    <definedName function="false" hidden="false" localSheetId="28" name="COMPOSICAOL83" vbProcedure="false">#ref!</definedName>
    <definedName function="false" hidden="false" localSheetId="28" name="COMPOSIÇÕES" vbProcedure="false">#ref!</definedName>
    <definedName function="false" hidden="false" localSheetId="28" name="COMP_DESONERADO" vbProcedure="false">#ref!</definedName>
    <definedName function="false" hidden="false" localSheetId="28" name="COMP_HONERADO" vbProcedure="false">#ref!</definedName>
    <definedName function="false" hidden="false" localSheetId="28" name="COMP_ONERADO" vbProcedure="false">#ref!</definedName>
    <definedName function="false" hidden="false" localSheetId="28" name="CONTRAPISO_ARMADO" vbProcedure="false">#ref!</definedName>
    <definedName function="false" hidden="false" localSheetId="28" name="CONTRAPISO_ARMADO___QUADRA" vbProcedure="false">#ref!</definedName>
    <definedName function="false" hidden="false" localSheetId="28" name="CONTRA_PISO_QUADRA" vbProcedure="false">#ref!</definedName>
    <definedName function="false" hidden="true" localSheetId="28" name="COTACAO" vbProcedure="false">#ref!</definedName>
    <definedName function="false" hidden="true" localSheetId="28" name="CpuAux" vbProcedure="false">#ref!</definedName>
    <definedName function="false" hidden="true" localSheetId="28" name="CPUs" vbProcedure="false">#ref!</definedName>
    <definedName function="false" hidden="true" localSheetId="28" name="CRIT" vbProcedure="false">#ref!</definedName>
    <definedName function="false" hidden="true" localSheetId="28" name="CRO" vbProcedure="false">{#N/A,#N/A,FALSE,"MO (2)"}</definedName>
    <definedName function="false" hidden="true" localSheetId="28" name="Cron" vbProcedure="false">{#N/A,#N/A,FALSE,"MO (2)"}</definedName>
    <definedName function="false" hidden="true" localSheetId="28" name="cronograma" vbProcedure="false">{#N/A,#N/A,TRUE,"Plan1"}</definedName>
    <definedName function="false" hidden="true" localSheetId="28" name="cu" vbProcedure="false">{#N/A,#N/A,TRUE,"Serviços"}</definedName>
    <definedName function="false" hidden="true" localSheetId="28" name="Cun" vbProcedure="false">VLOOKUP(#ref!,#ref!,5,0)</definedName>
    <definedName function="false" hidden="true" localSheetId="28" name="CunEq" vbProcedure="false">SUM(IF(#ref! =#ref!,(#ref!)*(#ref!="EQ")))</definedName>
    <definedName function="false" hidden="true" localSheetId="28" name="CunMo" vbProcedure="false">SUM(IF(#ref! =#ref!,(#ref!)*(#ref!="MO")))</definedName>
    <definedName function="false" hidden="true" localSheetId="28" name="CunMp" vbProcedure="false">SUM(IF(#ref! =#ref!,(#ref!)*(#ref!="MP")))</definedName>
    <definedName function="false" hidden="false" localSheetId="28" name="C_DESONERADA" vbProcedure="false">#ref!</definedName>
    <definedName function="false" hidden="false" localSheetId="28" name="C_ONERADA" vbProcedure="false">#ref!</definedName>
    <definedName function="false" hidden="true" localSheetId="28" name="DAER1" vbProcedure="false">{#N/A,#N/A,TRUE,"Serviços"}</definedName>
    <definedName function="false" hidden="true" localSheetId="28" name="Daniel" vbProcedure="false">{#N/A,#N/A,FALSE,"MO (2)"}</definedName>
    <definedName function="false" hidden="true" localSheetId="28" name="ddere" vbProcedure="false">{#N/A,#N/A,FALSE,"MO (2)"}</definedName>
    <definedName function="false" hidden="true" localSheetId="28" name="dfdfdfd" vbProcedure="false">{#N/A,#N/A,FALSE,"MO (2)"}</definedName>
    <definedName function="false" hidden="true" localSheetId="28" name="DGF" vbProcedure="false">{#N/A,#N/A,FALSE,"MO (2)"}</definedName>
    <definedName function="false" hidden="false" localSheetId="28" name="DRENAGEM" vbProcedure="false">#ref!</definedName>
    <definedName function="false" hidden="false" localSheetId="28" name="DRENAGEM_DA_ÁREA_INTERNA" vbProcedure="false">#ref!</definedName>
    <definedName function="false" hidden="false" localSheetId="28" name="DRENO_DE_CONDICIONADORES_DE_AR" vbProcedure="false">#ref!</definedName>
    <definedName function="false" hidden="true" localSheetId="28" name="eeeee" vbProcedure="false">{#N/A,#N/A,FALSE,"MO (2)"}</definedName>
    <definedName function="false" hidden="false" localSheetId="28" name="ELEMENTO_DE_VEDAÇÃO" vbProcedure="false">#ref!</definedName>
    <definedName function="false" hidden="false" localSheetId="28" name="ELÉTRICAS" vbProcedure="false">#ref!</definedName>
    <definedName function="false" hidden="false" localSheetId="28" name="ELÉTRICA_QUADRA" vbProcedure="false">#ref!</definedName>
    <definedName function="false" hidden="true" localSheetId="28" name="eng." vbProcedure="false">{#N/A,#N/A,FALSE,"MO (2)"}</definedName>
    <definedName function="false" hidden="true" localSheetId="28" name="ENGENHARIA" vbProcedure="false">{#N/A,#N/A,FALSE,"MO (2)"}</definedName>
    <definedName function="false" hidden="true" localSheetId="28" name="EQ" vbProcedure="false">#ref!</definedName>
    <definedName function="false" hidden="false" localSheetId="28" name="eqrrewr" vbProcedure="false">#ref!</definedName>
    <definedName function="false" hidden="true" localSheetId="28" name="ereerer" vbProcedure="false">{#N/A,#N/A,FALSE,"MO (2)"}</definedName>
    <definedName function="false" hidden="false" localSheetId="28" name="ESQUADRIAS" vbProcedure="false">#ref!</definedName>
    <definedName function="false" hidden="false" localSheetId="28" name="ESTACAS__BLOCOS_E_VIGAS_BALDRAME_QUADRA" vbProcedure="false">#ref!</definedName>
    <definedName function="false" hidden="false" localSheetId="28" name="ESTACA_ESCAVADA" vbProcedure="false">#ref!</definedName>
    <definedName function="false" hidden="false" localSheetId="28" name="ESTRUTURA" vbProcedure="false">#ref!</definedName>
    <definedName function="false" hidden="false" localSheetId="28" name="ESTRUTURA_COBERTURA_BLOCOS" vbProcedure="false">#ref!</definedName>
    <definedName function="false" hidden="false" localSheetId="28" name="ESTRUTURA_DA_FOSSA_SÉPTICA" vbProcedure="false">#ref!</definedName>
    <definedName function="false" hidden="false" localSheetId="28" name="ESTRUTURA_QUADRA" vbProcedure="false">#ref!</definedName>
    <definedName function="false" hidden="false" localSheetId="28" name="ETQ_Tipo_Cobertura" vbProcedure="false">#ref!</definedName>
    <definedName function="false" hidden="false" localSheetId="28" name="ETQ_Tipo_Elemento_Drenagem" vbProcedure="false">#ref!</definedName>
    <definedName function="false" hidden="false" localSheetId="28" name="ETQ_Tipo_Impermeabilização" vbProcedure="false">#ref!</definedName>
    <definedName function="false" hidden="true" localSheetId="28" name="EU" vbProcedure="false">{#N/A,#N/A,FALSE,"MO (2)"}</definedName>
    <definedName function="false" hidden="false" localSheetId="28" name="EXTINTOR_DE_INCÊNCIO" vbProcedure="false">#ref!</definedName>
    <definedName function="false" hidden="true" localSheetId="28" name="FATURAS2002" vbProcedure="false">{#N/A,#N/A,TRUE,"Serviços"}</definedName>
    <definedName function="false" hidden="true" localSheetId="28" name="fgff" vbProcedure="false">{#N/A,#N/A,FALSE,"MO (2)"}</definedName>
    <definedName function="false" hidden="false" localSheetId="28" name="FILTRO_ANAERÓBICO" vbProcedure="false">#ref!</definedName>
    <definedName function="false" hidden="true" localSheetId="28" name="FOLHA01" vbProcedure="false">{#N/A,#N/A,TRUE,"Serviços"}</definedName>
    <definedName function="false" hidden="false" localSheetId="28" name="FOSSA_SÉPTICA" vbProcedure="false">#ref!</definedName>
    <definedName function="false" hidden="true" localSheetId="28" name="gfgfgfg" vbProcedure="false">{#N/A,#N/A,FALSE,"MO (2)"}</definedName>
    <definedName function="false" hidden="true" localSheetId="28" name="ghghgh" vbProcedure="false">{#N/A,#N/A,FALSE,"MO (2)"}</definedName>
    <definedName function="false" hidden="true" localSheetId="28" name="GHJ" vbProcedure="false">{#N/A,#N/A,FALSE,"MO (2)"}</definedName>
    <definedName function="false" hidden="false" localSheetId="28" name="GLP__GÁS_LIQUEFEITO_DE_PETRÓLEO" vbProcedure="false">#ref!</definedName>
    <definedName function="false" hidden="true" localSheetId="28" name="gtryfj" vbProcedure="false">{#N/A,#N/A,TRUE,"Serviços"}</definedName>
    <definedName function="false" hidden="true" localSheetId="28" name="hhhhh" vbProcedure="false">{#N/A,#N/A,FALSE,"MO (2)"}</definedName>
    <definedName function="false" hidden="false" localSheetId="28" name="HIDRANTE_DE_PAREDE" vbProcedure="false">#ref!</definedName>
    <definedName function="false" hidden="false" localSheetId="28" name="HIDRANTE_DE_RECALQUE" vbProcedure="false">#ref!</definedName>
    <definedName function="false" hidden="false" localSheetId="28" name="HIDRÁULICAS" vbProcedure="false">#ref!</definedName>
    <definedName function="false" hidden="true" localSheetId="28" name="hjhjhjhju" vbProcedure="false">{#N/A,#N/A,FALSE,"MO (2)"}</definedName>
    <definedName function="false" hidden="true" localSheetId="28" name="i" vbProcedure="false">{#N/A,#N/A,FALSE,"MO (2)"}</definedName>
    <definedName function="false" hidden="false" localSheetId="28" name="ILUMINAÇÃO_DE_EMERGÊNCIA" vbProcedure="false">#ref!</definedName>
    <definedName function="false" hidden="false" localSheetId="28" name="IMPLANTAÇÃO_DE_CANTEIRO" vbProcedure="false">#ref!</definedName>
    <definedName function="false" hidden="false" localSheetId="28" name="IMPLEMENTOS_ESPORTIVOS" vbProcedure="false">#ref!</definedName>
    <definedName function="false" hidden="false" localSheetId="28" name="INFRAESTRUTURA" vbProcedure="false">#ref!</definedName>
    <definedName function="false" hidden="false" localSheetId="28" name="INFRAESTRUTURA_DA_CISTERNA" vbProcedure="false">#ref!</definedName>
    <definedName function="false" hidden="false" localSheetId="28" name="INFRAESTRUTURA_DA_FOSSA_SÉPTICA" vbProcedure="false">#ref!</definedName>
    <definedName function="false" hidden="false" localSheetId="28" name="INFRAESTRUTURA_DO_RESERVATÓRIO_METÁLICO" vbProcedure="false">#ref!</definedName>
    <definedName function="false" hidden="false" localSheetId="28" name="INFRAESTRUTURA_QUADRA" vbProcedure="false">#ref!</definedName>
    <definedName function="false" hidden="false" localSheetId="28" name="INFRA_ESTRUTURRA___QUADRA" vbProcedure="false">#ref!</definedName>
    <definedName function="false" hidden="false" localSheetId="28" name="Ins.SINAPI.ONE_DES" vbProcedure="false">#ref!</definedName>
    <definedName function="false" hidden="false" localSheetId="28" name="INSTALAÇÕES" vbProcedure="false">#ref!</definedName>
    <definedName function="false" hidden="false" localSheetId="28" name="INSTALAÇÕES_DE_REGISTROS" vbProcedure="false">#ref!</definedName>
    <definedName function="false" hidden="false" localSheetId="28" name="INSTALAÇÕES_ELÉTRICAS___QUADRA" vbProcedure="false">#ref!</definedName>
    <definedName function="false" hidden="false" localSheetId="28" name="INSUMOS" vbProcedure="false">#ref!</definedName>
    <definedName function="false" hidden="false" localSheetId="28" name="INS_DESONERADO" vbProcedure="false">#ref!</definedName>
    <definedName function="false" hidden="false" localSheetId="28" name="INS_HONERADO" vbProcedure="false">#ref!</definedName>
    <definedName function="false" hidden="false" localSheetId="28" name="INS_ONERADO" vbProcedure="false">#ref!</definedName>
    <definedName function="false" hidden="true" localSheetId="28" name="Itens" vbProcedure="false">#ref!</definedName>
    <definedName function="false" hidden="false" localSheetId="28" name="ITENS_GERAIS" vbProcedure="false">#ref!</definedName>
    <definedName function="false" hidden="false" localSheetId="28" name="ITENS_GERAIS___QUADRA" vbProcedure="false">#ref!</definedName>
    <definedName function="false" hidden="false" localSheetId="28" name="I_ACE_BR40_07_2020" vbProcedure="false">#ref!</definedName>
    <definedName function="false" hidden="false" localSheetId="28" name="I_DESONERADA" vbProcedure="false">#ref!</definedName>
    <definedName function="false" hidden="false" localSheetId="28" name="I_ONERADA" vbProcedure="false">#ref!</definedName>
    <definedName function="false" hidden="true" localSheetId="28" name="j" vbProcedure="false">{#N/A,#N/A,FALSE,"MO (2)"}</definedName>
    <definedName function="false" hidden="true" localSheetId="28" name="JANEIRO2003" vbProcedure="false">{#N/A,#N/A,TRUE,"Serviços"}</definedName>
    <definedName function="false" hidden="true" localSheetId="28" name="jhjhjhjju" vbProcedure="false">{#N/A,#N/A,FALSE,"MO (2)"}</definedName>
    <definedName function="false" hidden="true" localSheetId="28" name="jjjjj" vbProcedure="false">{#N/A,#N/A,FALSE,"MO (2)"}</definedName>
    <definedName function="false" hidden="true" localSheetId="28" name="JJJJJL" vbProcedure="false">{#N/A,#N/A,FALSE,"MO (2)"}</definedName>
    <definedName function="false" hidden="true" localSheetId="28" name="jo" vbProcedure="false">{#N/A,#N/A,FALSE,"MO (2)"}</definedName>
    <definedName function="false" hidden="true" localSheetId="28" name="kkkkkk" vbProcedure="false">{#N/A,#N/A,FALSE,"MO (2)"}</definedName>
    <definedName function="false" hidden="true" localSheetId="28" name="klklklkl" vbProcedure="false">{#N/A,#N/A,FALSE,"MO (2)"}</definedName>
    <definedName function="false" hidden="true" localSheetId="28" name="la" vbProcedure="false">{#N/A,#N/A,FALSE,"MO (2)"}</definedName>
    <definedName function="false" hidden="false" localSheetId="28" name="LIMPEZA" vbProcedure="false">#ref!</definedName>
    <definedName function="false" hidden="false" localSheetId="28" name="LOUÇAS_E_ACESSÓRIOS" vbProcedure="false">#ref!</definedName>
    <definedName function="false" hidden="true" localSheetId="28" name="lu" vbProcedure="false">{#N/A,#N/A,FALSE,"MO (2)"}</definedName>
    <definedName function="false" hidden="false" localSheetId="28" name="MAPA_RES" vbProcedure="false">#ref!</definedName>
    <definedName function="false" hidden="false" localSheetId="28" name="MAPA_RESUMIDO" vbProcedure="false">#ref!</definedName>
    <definedName function="false" hidden="true" localSheetId="28" name="Max" vbProcedure="false">COUNTIF(#ref!,"&lt;&gt;0")+3</definedName>
    <definedName function="false" hidden="true" localSheetId="28" name="Mob" vbProcedure="false">#ref!</definedName>
    <definedName function="false" hidden="true" localSheetId="28" name="Modelo" vbProcedure="false">#ref!</definedName>
    <definedName function="false" hidden="false" localSheetId="28" name="MOVIMENTAÇÃO_DE_SOLO" vbProcedure="false">#ref!</definedName>
    <definedName function="false" hidden="false" localSheetId="28" name="MOVIMENTO_DE_TERRA___QUADRA" vbProcedure="false">#ref!</definedName>
    <definedName function="false" hidden="true" localSheetId="28" name="MP" vbProcedure="false">#ref!</definedName>
    <definedName function="false" hidden="false" localSheetId="28" name="MURETA_QUADRA" vbProcedure="false">#ref!</definedName>
    <definedName function="false" hidden="false" localSheetId="28" name="MURETA___QUADRA" vbProcedure="false">#ref!</definedName>
    <definedName function="false" hidden="false" localSheetId="28" name="MURO" vbProcedure="false">#ref!</definedName>
    <definedName function="false" hidden="true" localSheetId="28" name="NONE" vbProcedure="false">{#N/A,#N/A,TRUE,"Serviços"}</definedName>
    <definedName function="false" hidden="true" localSheetId="28" name="Ordem" vbProcedure="false">#ref!</definedName>
    <definedName function="false" hidden="true" localSheetId="28" name="Origem" vbProcedure="false">#ref!</definedName>
    <definedName function="false" hidden="true" localSheetId="28" name="orçamrest" vbProcedure="false">{#N/A,#N/A,TRUE,"Serviços"}</definedName>
    <definedName function="false" hidden="false" localSheetId="28" name="PAVIMENTAÇÃO_E_DRENAGEM_SUPERFICIAL_QUADRA" vbProcedure="false">#ref!</definedName>
    <definedName function="false" hidden="false" localSheetId="28" name="PAVIMENTAÇÃO_E_DRENAGEM_SUPERFICIAL___QUADRA" vbProcedure="false">#ref!</definedName>
    <definedName function="false" hidden="false" localSheetId="28" name="PEITORIS__DIVISÓRIAS_E_BANCADAS_DE_PEDRA" vbProcedure="false">#ref!</definedName>
    <definedName function="false" hidden="false" localSheetId="28" name="PILARES" vbProcedure="false">#ref!</definedName>
    <definedName function="false" hidden="false" localSheetId="28" name="PINTURA_QUADRA" vbProcedure="false">#ref!</definedName>
    <definedName function="false" hidden="false" localSheetId="28" name="PINTURA__BLOCOS__MURO_E_GRADIL" vbProcedure="false">#ref!</definedName>
    <definedName function="false" hidden="false" localSheetId="28" name="PISOS" vbProcedure="false">#ref!</definedName>
    <definedName function="false" hidden="false" localSheetId="28" name="PLAN.ORC_RESUMO" vbProcedure="false">#ref!</definedName>
    <definedName function="false" hidden="true" localSheetId="28" name="Plan1" vbProcedure="false">#ref!</definedName>
    <definedName function="false" hidden="false" localSheetId="28" name="PLAN_ORC" vbProcedure="false">#ref!</definedName>
    <definedName function="false" hidden="false" localSheetId="28" name="PLAN_ORCAMENTARIA" vbProcedure="false">#ref!</definedName>
    <definedName function="false" hidden="true" localSheetId="28" name="popopopo" vbProcedure="false">{#N/A,#N/A,FALSE,"MO (2)"}</definedName>
    <definedName function="false" hidden="true" localSheetId="28" name="Posição" vbProcedure="false">#ref!</definedName>
    <definedName function="false" hidden="true" localSheetId="28" name="PROD_1" vbProcedure="false">{#N/A,#N/A,TRUE,"Serviços"}</definedName>
    <definedName function="false" hidden="true" localSheetId="28" name="PSCIPISAMU" vbProcedure="false">#ref!</definedName>
    <definedName function="false" hidden="false" localSheetId="28" name="PSCIP___SEGURANÇA_CONTRA_INCÊNDIO_E_PÂNICO" vbProcedure="false">#ref!</definedName>
    <definedName function="false" hidden="false" localSheetId="28" name="PÓRTICO" vbProcedure="false">#ref!</definedName>
    <definedName function="false" hidden="false" localSheetId="28" name="q" vbProcedure="false">#ref!</definedName>
    <definedName function="false" hidden="true" localSheetId="28" name="QD" vbProcedure="false">#ref!</definedName>
    <definedName function="false" hidden="true" localSheetId="28" name="qqqqq" vbProcedure="false">{#N/A,#N/A,FALSE,"MO (2)"}</definedName>
    <definedName function="false" hidden="true" localSheetId="28" name="QTD" vbProcedure="false">#ref!</definedName>
    <definedName function="false" hidden="true" localSheetId="28" name="QtEq" vbProcedure="false">#ref!</definedName>
    <definedName function="false" hidden="true" localSheetId="28" name="QtMo" vbProcedure="false">#ref!</definedName>
    <definedName function="false" hidden="true" localSheetId="28" name="QtMp" vbProcedure="false">#ref!</definedName>
    <definedName function="false" hidden="true" localSheetId="28" name="QtTr" vbProcedure="false">#ref!</definedName>
    <definedName function="false" hidden="false" localSheetId="28" name="QUADRA_POLIESPORTIVA" vbProcedure="false">#ref!</definedName>
    <definedName function="false" hidden="true" localSheetId="28" name="REL" vbProcedure="false">{#N/A,#N/A,TRUE,"Serviços"}</definedName>
    <definedName function="false" hidden="true" localSheetId="28" name="Relat" vbProcedure="false">#ref!</definedName>
    <definedName function="false" hidden="true" localSheetId="28" name="res" vbProcedure="false">{#N/A,#N/A,FALSE,"MO (2)"}</definedName>
    <definedName function="false" hidden="false" localSheetId="28" name="RESERVAMENTO_DE_ÁGUA_POTÁVEL" vbProcedure="false">#ref!</definedName>
    <definedName function="false" hidden="false" localSheetId="28" name="RESERVATÓRIO_METÁLICO" vbProcedure="false">#ref!</definedName>
    <definedName function="false" hidden="true" localSheetId="28" name="resu" vbProcedure="false">{#N/A,#N/A,FALSE,"MO (2)"}</definedName>
    <definedName function="false" hidden="true" localSheetId="28" name="resumoii" vbProcedure="false">{#N/A,#N/A,FALSE,"MO (2)"}</definedName>
    <definedName function="false" hidden="true" localSheetId="28" name="resumou" vbProcedure="false">{#N/A,#N/A,TRUE,"Plan1"}</definedName>
    <definedName function="false" hidden="false" localSheetId="28" name="REVESTIMENTO" vbProcedure="false">#ref!</definedName>
    <definedName function="false" hidden="false" localSheetId="28" name="REVESTIMENTO_E_PINUTURA___QUADRA" vbProcedure="false">#ref!</definedName>
    <definedName function="false" hidden="true" localSheetId="28" name="rr" vbProcedure="false">{#N/A,#N/A,TRUE,"Serviços"}</definedName>
    <definedName function="false" hidden="true" localSheetId="28" name="rrff" vbProcedure="false">{#N/A,#N/A,TRUE,"Serviços"}</definedName>
    <definedName function="false" hidden="true" localSheetId="28" name="SADADWE" vbProcedure="false">{#N/A,#N/A,FALSE,"MO (2)"}</definedName>
    <definedName function="false" hidden="true" localSheetId="28" name="salete" vbProcedure="false">{#N/A,#N/A,FALSE,"MO (2)"}</definedName>
    <definedName function="false" hidden="true" localSheetId="28" name="salete.com" vbProcedure="false">{#N/A,#N/A,FALSE,"MO (2)"}</definedName>
    <definedName function="false" hidden="true" localSheetId="28" name="SAMU" vbProcedure="false">#ref!</definedName>
    <definedName function="false" hidden="false" localSheetId="28" name="SANITÁRIAS" vbProcedure="false">#ref!</definedName>
    <definedName function="false" hidden="false" localSheetId="28" name="SAPATAS" vbProcedure="false">#ref!</definedName>
    <definedName function="false" hidden="true" localSheetId="28" name="SASA" vbProcedure="false">{#N/A,#N/A,FALSE,"MO (2)"}</definedName>
    <definedName function="false" hidden="true" localSheetId="28" name="sasa.com" vbProcedure="false">{#N/A,#N/A,FALSE,"MO (2)"}</definedName>
    <definedName function="false" hidden="true" localSheetId="28" name="sasaasa" vbProcedure="false">{#N/A,#N/A,FALSE,"MO (2)"}</definedName>
    <definedName function="false" hidden="true" localSheetId="28" name="SASADE" vbProcedure="false">{#N/A,#N/A,FALSE,"MO (2)"}</definedName>
    <definedName function="false" hidden="true" localSheetId="28" name="SASASA" vbProcedure="false">{#N/A,#N/A,FALSE,"MO (2)"}</definedName>
    <definedName function="false" hidden="true" localSheetId="28" name="SCIPSAMU" vbProcedure="false">#ref!</definedName>
    <definedName function="false" hidden="true" localSheetId="28" name="sdsdsds" vbProcedure="false">{#N/A,#N/A,FALSE,"MO (2)"}</definedName>
    <definedName function="false" hidden="true" localSheetId="28" name="sdsdsdsx" vbProcedure="false">{#N/A,#N/A,FALSE,"MO (2)"}</definedName>
    <definedName function="false" hidden="false" localSheetId="28" name="SERVIÇOS_COMPLEMENTARES_DA_OBRA" vbProcedure="false">#ref!</definedName>
    <definedName function="false" hidden="false" localSheetId="28" name="SERVIÇOS_COMPLEMENTARES_DA_QUADRA" vbProcedure="false">#ref!</definedName>
    <definedName function="false" hidden="false" localSheetId="28" name="SERVIÇOS_CONSTRUTIVOS_COMPLEMENTARES___QUADRA" vbProcedure="false">#ref!</definedName>
    <definedName function="false" hidden="false" localSheetId="28" name="SERVIÇOS_PRELIMINARES" vbProcedure="false">#ref!</definedName>
    <definedName function="false" hidden="true" localSheetId="28" name="SETEMBRO" vbProcedure="false">{#N/A,#N/A,TRUE,"Serviços"}</definedName>
    <definedName function="false" hidden="false" localSheetId="28" name="SINALIZAÇÃO___SAÍDA_DE_EMERGÊNCIA" vbProcedure="false">#ref!</definedName>
    <definedName function="false" hidden="false" localSheetId="28" name="SISTEMA_DE_ACIONAMENTO_DE_HIDRANTE" vbProcedure="false">#ref!</definedName>
    <definedName function="false" hidden="false" localSheetId="28" name="SISTEMA_DE_ALARME_DE_EMERGÊNCIA" vbProcedure="false">#ref!</definedName>
    <definedName function="false" hidden="false" localSheetId="28" name="SPDA___SISTEMAS_DE_PROTEÇÃO_CONTRA_DESCARGA_ATMOSFÉRICA" vbProcedure="false">#ref!</definedName>
    <definedName function="false" hidden="false" localSheetId="28" name="SPDA___SISTEMA_DE_PROTEÇÃO_CONTRA_DESCARGAS_ATMOSFÉRICAS___QUADRA" vbProcedure="false">#ref!</definedName>
    <definedName function="false" hidden="true" localSheetId="28" name="SRV" vbProcedure="false">#ref!</definedName>
    <definedName function="false" hidden="true" localSheetId="28" name="SS" vbProcedure="false">{#N/A,#N/A,FALSE,"MO (2)"}</definedName>
    <definedName function="false" hidden="true" localSheetId="28" name="SSS" vbProcedure="false">{#N/A,#N/A,FALSE,"MO (2)"}</definedName>
    <definedName function="false" hidden="true" localSheetId="28" name="ssssss" vbProcedure="false">{#N/A,#N/A,FALSE,"MO (2)"}</definedName>
    <definedName function="false" hidden="true" localSheetId="28" name="sssssssssssssssssssss" vbProcedure="false">{#N/A,#N/A,TRUE,"Plan1"}</definedName>
    <definedName function="false" hidden="false" localSheetId="28" name="SUMIDOURO" vbProcedure="false">#ref!</definedName>
    <definedName function="false" hidden="false" localSheetId="28" name="SUPERESTRUTURA" vbProcedure="false">#ref!</definedName>
    <definedName function="false" hidden="true" localSheetId="28" name="Tachas" vbProcedure="false">{#N/A,#N/A,TRUE,"Plan1"}</definedName>
    <definedName function="false" hidden="false" localSheetId="28" name="TELHAMENTO" vbProcedure="false">#ref!</definedName>
    <definedName function="false" hidden="true" localSheetId="28" name="thiago" vbProcedure="false">{#N/A,#N/A,FALSE,"MO (2)"}</definedName>
    <definedName function="false" hidden="false" localSheetId="28" name="TOTEM" vbProcedure="false">#ref!</definedName>
    <definedName function="false" hidden="true" localSheetId="28" name="Transporte_Brita_TSD" vbProcedure="false">{#N/A,#N/A,TRUE,"Plan1"}</definedName>
    <definedName function="false" hidden="true" localSheetId="28" name="tttt" vbProcedure="false">{#N/A,#N/A,FALSE,"MO (2)"}</definedName>
    <definedName function="false" hidden="false" localSheetId="28" name="TUBOS_E_CONEXOES_SANIT" vbProcedure="false">#ref!</definedName>
    <definedName function="false" hidden="false" localSheetId="28" name="TUBOS_E_CONEXÕES_HIDRO" vbProcedure="false">#ref!</definedName>
    <definedName function="false" hidden="true" localSheetId="28" name="TYUIO" vbProcedure="false">{#N/A,#N/A,TRUE,"Serviços"}</definedName>
    <definedName function="false" hidden="false" localSheetId="28" name="URBANIZAÇÃO__PAISAGISMO" vbProcedure="false">#ref!</definedName>
    <definedName function="false" hidden="true" localSheetId="28" name="Usinagem" vbProcedure="false">{#N/A,#N/A,FALSE,"MO (2)"}</definedName>
    <definedName function="false" hidden="false" localSheetId="28" name="VIDRO" vbProcedure="false">#ref!</definedName>
    <definedName function="false" hidden="false" localSheetId="28" name="VIGAS" vbProcedure="false">#ref!</definedName>
    <definedName function="false" hidden="false" localSheetId="28" name="VIGAS_BALDRAMES" vbProcedure="false">#ref!</definedName>
    <definedName function="false" hidden="false" localSheetId="28" name="VIGAS_BALDRAMES___QUADRA" vbProcedure="false">#ref!</definedName>
    <definedName function="false" hidden="true" localSheetId="28" name="vm" vbProcedure="false">{#N/A,#N/A,FALSE,"MO (2)"}</definedName>
    <definedName function="false" hidden="true" localSheetId="28" name="vvv" vbProcedure="false">{#N/A,#N/A,FALSE,"MO (2)"}</definedName>
    <definedName function="false" hidden="true" localSheetId="28" name="wewewew" vbProcedure="false">{#N/A,#N/A,FALSE,"MO (2)"}</definedName>
    <definedName function="false" hidden="true" localSheetId="28" name="wrn.mo2." vbProcedure="false">{#N/A,#N/A,FALSE,"MO (2)"}</definedName>
    <definedName function="false" hidden="true" localSheetId="28" name="wrn.relext." vbProcedure="false">{#N/A,#N/A,TRUE,"Plan1"}</definedName>
    <definedName function="false" hidden="true" localSheetId="28" name="wrn.Tipo." vbProcedure="false">{#N/A,#N/A,TRUE,"Serviços"}</definedName>
    <definedName function="false" hidden="true" localSheetId="28" name="wwwww" vbProcedure="false">{#N/A,#N/A,FALSE,"MO (2)"}</definedName>
    <definedName function="false" hidden="true" localSheetId="28" name="wwwwww" vbProcedure="false">{#N/A,#N/A,FALSE,"MO (2)"}</definedName>
    <definedName function="false" hidden="true" localSheetId="28" name="xxxxx" vbProcedure="false">{#N/A,#N/A,FALSE,"MO (2)"}</definedName>
    <definedName function="false" hidden="true" localSheetId="28" name="Y" vbProcedure="false">{#N/A,#N/A,FALSE,"MO (2)"}</definedName>
    <definedName function="false" hidden="true" localSheetId="28" name="z" vbProcedure="false">{#N/A,#N/A,FALSE,"MO (2)"}</definedName>
    <definedName function="false" hidden="true" localSheetId="28" name="zaza" vbProcedure="false">{#N/A,#N/A,FALSE,"MO (2)"}</definedName>
    <definedName function="false" hidden="true" localSheetId="28" name="zzzzz" vbProcedure="false">{#N/A,#N/A,FALSE,"MO (2)"}</definedName>
    <definedName function="false" hidden="true" localSheetId="28" name="_b1" vbProcedure="false">{#N/A,#N/A,FALSE,"MO (2)"}</definedName>
    <definedName function="false" hidden="true" localSheetId="28" name="__CEF200" vbProcedure="false">{#N/A,#N/A,FALSE,"MO (2)"}</definedName>
    <definedName function="false" hidden="true" localSheetId="28" name="__CEF222" vbProcedure="false">{#N/A,#N/A,FALSE,"MO (2)"}</definedName>
    <definedName function="false" hidden="true" localSheetId="28" name="__CEF300" vbProcedure="false">{#N/A,#N/A,FALSE,"MO (2)"}</definedName>
    <definedName function="false" hidden="true" localSheetId="28" name="__CEF500" vbProcedure="false">{#N/A,#N/A,FALSE,"MO (2)"}</definedName>
    <definedName function="false" hidden="true" localSheetId="28" name="__OUT98" vbProcedure="false">{#N/A,#N/A,TRUE,"Serviços"}</definedName>
    <definedName function="false" hidden="true" localSheetId="28" name="___OUT98" vbProcedure="false">{#N/A,#N/A,TRUE,"Serviços"}</definedName>
    <definedName function="false" hidden="true" localSheetId="28" name="____b1" vbProcedure="false">{#N/A,#N/A,FALSE,"MO (2)"}</definedName>
    <definedName function="false" hidden="true" localSheetId="28" name="____OUT98" vbProcedure="false">{#N/A,#N/A,TRUE,"Serviços"}</definedName>
    <definedName function="false" hidden="true" localSheetId="28" name="_____b1" vbProcedure="false">{#N/A,#N/A,FALSE,"MO (2)"}</definedName>
    <definedName function="false" hidden="true" localSheetId="28" name="_____OUT98" vbProcedure="false">{#N/A,#N/A,TRUE,"Serviços"}</definedName>
    <definedName function="false" hidden="true" localSheetId="28" name="______b1" vbProcedure="false">{#N/A,#N/A,FALSE,"MO (2)"}</definedName>
    <definedName function="false" hidden="true" localSheetId="28" name="______OUT98" vbProcedure="false">{#N/A,#N/A,TRUE,"Serviços"}</definedName>
    <definedName function="false" hidden="true" localSheetId="28" name="_______OUT98" vbProcedure="false">{#N/A,#N/A,TRUE,"Serviços"}</definedName>
    <definedName function="false" hidden="true" localSheetId="28" name="________b1" vbProcedure="false">{#N/A,#N/A,FALSE,"MO (2)"}</definedName>
    <definedName function="false" hidden="true" localSheetId="28" name="________OUT98" vbProcedure="false">{#N/A,#N/A,TRUE,"Serviços"}</definedName>
    <definedName function="false" hidden="true" localSheetId="28" name="_________OUT98" vbProcedure="false">{#N/A,#N/A,TRUE,"Serviços"}</definedName>
    <definedName function="false" hidden="true" localSheetId="28" name="__________OUT98" vbProcedure="false">{#N/A,#N/A,TRUE,"Serviços"}</definedName>
    <definedName function="false" hidden="true" localSheetId="28" name="___________OUT98" vbProcedure="false">{#N/A,#N/A,TRUE,"Serviços"}</definedName>
    <definedName function="false" hidden="true" localSheetId="28" name="____________OUT98" vbProcedure="false">{#N/A,#N/A,TRUE,"Serviços"}</definedName>
    <definedName function="false" hidden="true" localSheetId="28" name="_____________OUT98" vbProcedure="false">{#N/A,#N/A,TRUE,"Serviços"}</definedName>
    <definedName function="false" hidden="true" localSheetId="28" name="Ç" vbProcedure="false">{#N/A,#N/A,FALSE,"MO (2)"}</definedName>
    <definedName function="false" hidden="true" localSheetId="28" name="çl" vbProcedure="false">{#N/A,#N/A,FALSE,"MO (2)"}</definedName>
    <definedName function="false" hidden="false" localSheetId="29" name="a" vbProcedure="false">#ref!</definedName>
    <definedName function="false" hidden="true" localSheetId="29" name="aaaaa" vbProcedure="false">{#N/A,#N/A,FALSE,"MO (2)"}</definedName>
    <definedName function="false" hidden="false" localSheetId="29" name="ABRIGO_PARA_REGISTRO_DE_GAVETA_E_VÁLVULA_DE_RETENÇÃO" vbProcedure="false">#ref!</definedName>
    <definedName function="false" hidden="false" localSheetId="29" name="ACADEMIA_EXTERNA" vbProcedure="false">#ref!</definedName>
    <definedName function="false" hidden="false" localSheetId="29" name="ACESSIBILIDADE" vbProcedure="false">#ref!</definedName>
    <definedName function="false" hidden="true" localSheetId="29" name="ad" vbProcedure="false">{#N/A,#N/A,FALSE,"MO (2)"}</definedName>
    <definedName function="false" hidden="false" localSheetId="29" name="ADMINISTRAÇÃO_DE_OBRA" vbProcedure="false">#ref!</definedName>
    <definedName function="false" hidden="true" localSheetId="29" name="alex" vbProcedure="false">{#N/A,#N/A,FALSE,"MO (2)"}</definedName>
    <definedName function="false" hidden="false" localSheetId="29" name="ALVENARIA___QUADRA" vbProcedure="false">#ref!</definedName>
    <definedName function="false" hidden="true" localSheetId="29" name="am" vbProcedure="false">{#N/A,#N/A,FALSE,"MO (2)"}</definedName>
    <definedName function="false" hidden="true" localSheetId="29" name="AMELI" vbProcedure="false">{#N/A,#N/A,FALSE,"MO (2)"}</definedName>
    <definedName function="false" hidden="false" localSheetId="29" name="ANAL_SINTETICO_NOVO" vbProcedure="false">#ref!</definedName>
    <definedName function="false" hidden="false" localSheetId="29" name="ANAL_SINTETICO_NOVO_DESC" vbProcedure="false">#ref!</definedName>
    <definedName function="false" hidden="true" localSheetId="29" name="ant" vbProcedure="false">{#N/A,#N/A,FALSE,"MO (2)"}</definedName>
    <definedName function="false" hidden="false" localSheetId="29" name="ARQUIBANCADA" vbProcedure="false">#ref!</definedName>
    <definedName function="false" hidden="false" localSheetId="29" name="ARQUIBANCADA___QUADRA" vbProcedure="false">#ref!</definedName>
    <definedName function="false" hidden="true" localSheetId="29" name="AS" vbProcedure="false">#ref!</definedName>
    <definedName function="false" hidden="true" localSheetId="29" name="asasa" vbProcedure="false">{#N/A,#N/A,FALSE,"MO (2)"}</definedName>
    <definedName function="false" hidden="false" localSheetId="29" name="base" vbProcedure="false">#ref!</definedName>
    <definedName function="false" hidden="true" localSheetId="29" name="bbbb" vbProcedure="false">{#N/A,#N/A,FALSE,"MO (2)"}</definedName>
    <definedName function="false" hidden="true" localSheetId="29" name="bbbbbbb" vbProcedure="false">{#N/A,#N/A,FALSE,"MO (2)"}</definedName>
    <definedName function="false" hidden="true" localSheetId="29" name="Bloco" vbProcedure="false">#ref!</definedName>
    <definedName function="false" hidden="true" localSheetId="29" name="Bloco2" vbProcedure="false">#ref!</definedName>
    <definedName function="false" hidden="false" localSheetId="29" name="BLOCOS_EDUCACIONAIS" vbProcedure="false">#ref!</definedName>
    <definedName function="false" hidden="false" localSheetId="29" name="BLOCOS_SOBRE_ESTACAS___QUADRA" vbProcedure="false">#ref!</definedName>
    <definedName function="false" hidden="false" localSheetId="29" name="BLOCO_SOBRE_ESTACAS" vbProcedure="false">#ref!</definedName>
    <definedName function="false" hidden="true" localSheetId="29" name="BRITA_DRENO" vbProcedure="false">{#N/A,#N/A,TRUE,"Plan1"}</definedName>
    <definedName function="false" hidden="true" localSheetId="29" name="BRITA_TSD" vbProcedure="false">{#N/A,#N/A,TRUE,"Plan1"}</definedName>
    <definedName function="false" hidden="true" localSheetId="29" name="BRITA_TSD_2" vbProcedure="false">{#N/A,#N/A,TRUE,"Plan1"}</definedName>
    <definedName function="false" hidden="true" localSheetId="29" name="BVBZ" vbProcedure="false">{#N/A,#N/A,FALSE,"MO (2)"}</definedName>
    <definedName function="false" hidden="false" localSheetId="29" name="C.Comp.Anal.SINAPI.ONE_DES" vbProcedure="false">#ref!</definedName>
    <definedName function="false" hidden="false" localSheetId="29" name="C.Comp.Sint.SINAPI.ONE_DES" vbProcedure="false">#ref!</definedName>
    <definedName function="false" hidden="false" localSheetId="29" name="C.Ins.SINAPI.ONE_DES" vbProcedure="false">#ref!</definedName>
    <definedName function="false" hidden="false" localSheetId="29" name="CABEAMENTO_ESTRUTURADO" vbProcedure="false">#ref!</definedName>
    <definedName function="false" hidden="true" localSheetId="29" name="CadIns" vbProcedure="false">#ref!</definedName>
    <definedName function="false" hidden="true" localSheetId="29" name="CadSrv" vbProcedure="false">#ref!</definedName>
    <definedName function="false" hidden="false" localSheetId="29" name="CAIXAS_SIFONADAS_E_RALOS" vbProcedure="false">#ref!</definedName>
    <definedName function="false" hidden="true" localSheetId="29" name="capa1" vbProcedure="false">{#N/A,#N/A,TRUE,"Serviços"}</definedName>
    <definedName function="false" hidden="true" localSheetId="29" name="capa2" vbProcedure="false">{#N/A,#N/A,TRUE,"Serviços"}</definedName>
    <definedName function="false" hidden="true" localSheetId="29" name="CCC" vbProcedure="false">{#N/A,#N/A,FALSE,"MO (2)"}</definedName>
    <definedName function="false" hidden="true" localSheetId="29" name="Chave" vbProcedure="false">#ref!</definedName>
    <definedName function="false" hidden="true" localSheetId="29" name="Chave1" vbProcedure="false">#ref!</definedName>
    <definedName function="false" hidden="false" localSheetId="29" name="CISTERNA" vbProcedure="false">#ref!</definedName>
    <definedName function="false" hidden="true" localSheetId="29" name="Clas" vbProcedure="false">MAX(LEN(#ref!))</definedName>
    <definedName function="false" hidden="false" localSheetId="29" name="COBERTURA" vbProcedure="false">#ref!</definedName>
    <definedName function="false" hidden="false" localSheetId="29" name="COBERTURA_QUADRA" vbProcedure="false">#ref!</definedName>
    <definedName function="false" hidden="false" localSheetId="29" name="COBERTURA___QUADRA" vbProcedure="false">#ref!</definedName>
    <definedName function="false" hidden="false" localSheetId="29" name="CODIGO" vbProcedure="false">#ref!</definedName>
    <definedName function="false" hidden="true" localSheetId="29" name="Coluna" vbProcedure="false">#ref!</definedName>
    <definedName function="false" hidden="false" localSheetId="29" name="COMBATE_A_INCÊNDIO___QUADRA" vbProcedure="false">#ref!</definedName>
    <definedName function="false" hidden="true" localSheetId="29" name="Comp" vbProcedure="false">#ref!</definedName>
    <definedName function="false" hidden="false" localSheetId="29" name="Comp.Anal.SINAPI.ONE_DES" vbProcedure="false">#ref!</definedName>
    <definedName function="false" hidden="false" localSheetId="29" name="Comp.Sint.SINAPI.ONE_DES" vbProcedure="false">#ref!</definedName>
    <definedName function="false" hidden="false" localSheetId="29" name="COMPOSICAO133" vbProcedure="false">#ref!</definedName>
    <definedName function="false" hidden="false" localSheetId="29" name="COMPOSICAOC138" vbProcedure="false">#ref!</definedName>
    <definedName function="false" hidden="false" localSheetId="29" name="COMPOSICAOE137" vbProcedure="false">#ref!</definedName>
    <definedName function="false" hidden="false" localSheetId="29" name="COMPOSICAOE139" vbProcedure="false">#ref!</definedName>
    <definedName function="false" hidden="false" localSheetId="29" name="COMPOSICAOE19" vbProcedure="false">#ref!</definedName>
    <definedName function="false" hidden="false" localSheetId="29" name="COMPOSICAOE20" vbProcedure="false">#ref!</definedName>
    <definedName function="false" hidden="false" localSheetId="29" name="COMPOSICAOE21" vbProcedure="false">#ref!</definedName>
    <definedName function="false" hidden="false" localSheetId="29" name="COMPOSICAOE22" vbProcedure="false">#ref!</definedName>
    <definedName function="false" hidden="false" localSheetId="29" name="COMPOSICAOE23" vbProcedure="false">#ref!</definedName>
    <definedName function="false" hidden="false" localSheetId="29" name="COMPOSICAOE24" vbProcedure="false">#ref!</definedName>
    <definedName function="false" hidden="false" localSheetId="29" name="COMPOSICAOI1" vbProcedure="false">#ref!</definedName>
    <definedName function="false" hidden="false" localSheetId="29" name="COMPOSICAOI10" vbProcedure="false">#ref!</definedName>
    <definedName function="false" hidden="false" localSheetId="29" name="COMPOSICAOI109" vbProcedure="false">#ref!</definedName>
    <definedName function="false" hidden="false" localSheetId="29" name="COMPOSICAOI11" vbProcedure="false">#ref!</definedName>
    <definedName function="false" hidden="false" localSheetId="29" name="COMPOSICAOI110" vbProcedure="false">#ref!</definedName>
    <definedName function="false" hidden="false" localSheetId="29" name="COMPOSICAOI114" vbProcedure="false">#ref!</definedName>
    <definedName function="false" hidden="false" localSheetId="29" name="COMPOSICAOI115" vbProcedure="false">#ref!</definedName>
    <definedName function="false" hidden="false" localSheetId="29" name="COMPOSICAOI117" vbProcedure="false">#ref!</definedName>
    <definedName function="false" hidden="false" localSheetId="29" name="COMPOSICAOI119" vbProcedure="false">#ref!</definedName>
    <definedName function="false" hidden="false" localSheetId="29" name="COMPOSICAOI12" vbProcedure="false">#ref!</definedName>
    <definedName function="false" hidden="false" localSheetId="29" name="COMPOSICAOI13" vbProcedure="false">#ref!</definedName>
    <definedName function="false" hidden="false" localSheetId="29" name="COMPOSICAOI135" vbProcedure="false">#ref!</definedName>
    <definedName function="false" hidden="false" localSheetId="29" name="COMPOSICAOI14" vbProcedure="false">#ref!</definedName>
    <definedName function="false" hidden="false" localSheetId="29" name="COMPOSICAOI15" vbProcedure="false">#ref!</definedName>
    <definedName function="false" hidden="false" localSheetId="29" name="COMPOSICAOI153" vbProcedure="false">#ref!</definedName>
    <definedName function="false" hidden="false" localSheetId="29" name="COMPOSICAOI155" vbProcedure="false">#ref!</definedName>
    <definedName function="false" hidden="false" localSheetId="29" name="COMPOSICAOI16" vbProcedure="false">#ref!</definedName>
    <definedName function="false" hidden="false" localSheetId="29" name="COMPOSICAOI17" vbProcedure="false">#ref!</definedName>
    <definedName function="false" hidden="false" localSheetId="29" name="COMPOSICAOI18" vbProcedure="false">#ref!</definedName>
    <definedName function="false" hidden="false" localSheetId="29" name="COMPOSICAOI2" vbProcedure="false">#ref!</definedName>
    <definedName function="false" hidden="false" localSheetId="29" name="COMPOSICAOI200" vbProcedure="false">#ref!</definedName>
    <definedName function="false" hidden="false" localSheetId="29" name="COMPOSICAOI202" vbProcedure="false">#ref!</definedName>
    <definedName function="false" hidden="false" localSheetId="29" name="COMPOSICAOI204" vbProcedure="false">#ref!</definedName>
    <definedName function="false" hidden="false" localSheetId="29" name="COMPOSICAOI3" vbProcedure="false">#ref!</definedName>
    <definedName function="false" hidden="false" localSheetId="29" name="COMPOSICAOI4" vbProcedure="false">#ref!</definedName>
    <definedName function="false" hidden="false" localSheetId="29" name="COMPOSICAOI5" vbProcedure="false">#ref!</definedName>
    <definedName function="false" hidden="false" localSheetId="29" name="COMPOSICAOI6" vbProcedure="false">#ref!</definedName>
    <definedName function="false" hidden="false" localSheetId="29" name="COMPOSICAOI7" vbProcedure="false">#ref!</definedName>
    <definedName function="false" hidden="false" localSheetId="29" name="COMPOSICAOI8" vbProcedure="false">#ref!</definedName>
    <definedName function="false" hidden="false" localSheetId="29" name="COMPOSICAOI87" vbProcedure="false">#ref!</definedName>
    <definedName function="false" hidden="false" localSheetId="29" name="COMPOSICAOI88" vbProcedure="false">#ref!</definedName>
    <definedName function="false" hidden="false" localSheetId="29" name="COMPOSICAOI90" vbProcedure="false">#ref!</definedName>
    <definedName function="false" hidden="false" localSheetId="29" name="COMPOSICAOI91" vbProcedure="false">#ref!</definedName>
    <definedName function="false" hidden="false" localSheetId="29" name="COMPOSICAOI96" vbProcedure="false">#ref!</definedName>
    <definedName function="false" hidden="false" localSheetId="29" name="COMPOSICAOI97" vbProcedure="false">#ref!</definedName>
    <definedName function="false" hidden="false" localSheetId="29" name="COMPOSICAOL71" vbProcedure="false">#ref!</definedName>
    <definedName function="false" hidden="false" localSheetId="29" name="COMPOSICAOL74" vbProcedure="false">#ref!</definedName>
    <definedName function="false" hidden="false" localSheetId="29" name="COMPOSICAOL75" vbProcedure="false">#ref!</definedName>
    <definedName function="false" hidden="false" localSheetId="29" name="COMPOSICAOL83" vbProcedure="false">#ref!</definedName>
    <definedName function="false" hidden="false" localSheetId="29" name="COMPOSIÇÕES" vbProcedure="false">#ref!</definedName>
    <definedName function="false" hidden="false" localSheetId="29" name="COMP_DESONERADO" vbProcedure="false">#ref!</definedName>
    <definedName function="false" hidden="false" localSheetId="29" name="COMP_HONERADO" vbProcedure="false">#ref!</definedName>
    <definedName function="false" hidden="false" localSheetId="29" name="COMP_ONERADO" vbProcedure="false">#ref!</definedName>
    <definedName function="false" hidden="false" localSheetId="29" name="CONTRAPISO_ARMADO" vbProcedure="false">#ref!</definedName>
    <definedName function="false" hidden="false" localSheetId="29" name="CONTRAPISO_ARMADO___QUADRA" vbProcedure="false">#ref!</definedName>
    <definedName function="false" hidden="false" localSheetId="29" name="CONTRA_PISO_QUADRA" vbProcedure="false">#ref!</definedName>
    <definedName function="false" hidden="true" localSheetId="29" name="COTACAO" vbProcedure="false">#ref!</definedName>
    <definedName function="false" hidden="true" localSheetId="29" name="CpuAux" vbProcedure="false">#ref!</definedName>
    <definedName function="false" hidden="true" localSheetId="29" name="CPUs" vbProcedure="false">#ref!</definedName>
    <definedName function="false" hidden="true" localSheetId="29" name="CRIT" vbProcedure="false">#ref!</definedName>
    <definedName function="false" hidden="true" localSheetId="29" name="CRO" vbProcedure="false">{#N/A,#N/A,FALSE,"MO (2)"}</definedName>
    <definedName function="false" hidden="true" localSheetId="29" name="Cron" vbProcedure="false">{#N/A,#N/A,FALSE,"MO (2)"}</definedName>
    <definedName function="false" hidden="true" localSheetId="29" name="cronograma" vbProcedure="false">{#N/A,#N/A,TRUE,"Plan1"}</definedName>
    <definedName function="false" hidden="true" localSheetId="29" name="cu" vbProcedure="false">{#N/A,#N/A,TRUE,"Serviços"}</definedName>
    <definedName function="false" hidden="true" localSheetId="29" name="Cun" vbProcedure="false">VLOOKUP(#ref!,#ref!,5,0)</definedName>
    <definedName function="false" hidden="true" localSheetId="29" name="CunEq" vbProcedure="false">SUM(IF(#ref! =#ref!,(#ref!)*(#ref!="EQ")))</definedName>
    <definedName function="false" hidden="true" localSheetId="29" name="CunMo" vbProcedure="false">SUM(IF(#ref! =#ref!,(#ref!)*(#ref!="MO")))</definedName>
    <definedName function="false" hidden="true" localSheetId="29" name="CunMp" vbProcedure="false">SUM(IF(#ref! =#ref!,(#ref!)*(#ref!="MP")))</definedName>
    <definedName function="false" hidden="false" localSheetId="29" name="C_DESONERADA" vbProcedure="false">#ref!</definedName>
    <definedName function="false" hidden="false" localSheetId="29" name="C_ONERADA" vbProcedure="false">#ref!</definedName>
    <definedName function="false" hidden="true" localSheetId="29" name="DAER1" vbProcedure="false">{#N/A,#N/A,TRUE,"Serviços"}</definedName>
    <definedName function="false" hidden="true" localSheetId="29" name="Daniel" vbProcedure="false">{#N/A,#N/A,FALSE,"MO (2)"}</definedName>
    <definedName function="false" hidden="true" localSheetId="29" name="ddere" vbProcedure="false">{#N/A,#N/A,FALSE,"MO (2)"}</definedName>
    <definedName function="false" hidden="true" localSheetId="29" name="dfdfdfd" vbProcedure="false">{#N/A,#N/A,FALSE,"MO (2)"}</definedName>
    <definedName function="false" hidden="true" localSheetId="29" name="DGF" vbProcedure="false">{#N/A,#N/A,FALSE,"MO (2)"}</definedName>
    <definedName function="false" hidden="false" localSheetId="29" name="DRENAGEM" vbProcedure="false">#ref!</definedName>
    <definedName function="false" hidden="false" localSheetId="29" name="DRENAGEM_DA_ÁREA_INTERNA" vbProcedure="false">#ref!</definedName>
    <definedName function="false" hidden="false" localSheetId="29" name="DRENO_DE_CONDICIONADORES_DE_AR" vbProcedure="false">#ref!</definedName>
    <definedName function="false" hidden="true" localSheetId="29" name="eeeee" vbProcedure="false">{#N/A,#N/A,FALSE,"MO (2)"}</definedName>
    <definedName function="false" hidden="false" localSheetId="29" name="ELEMENTO_DE_VEDAÇÃO" vbProcedure="false">#ref!</definedName>
    <definedName function="false" hidden="false" localSheetId="29" name="ELÉTRICAS" vbProcedure="false">#ref!</definedName>
    <definedName function="false" hidden="false" localSheetId="29" name="ELÉTRICA_QUADRA" vbProcedure="false">#ref!</definedName>
    <definedName function="false" hidden="true" localSheetId="29" name="eng." vbProcedure="false">{#N/A,#N/A,FALSE,"MO (2)"}</definedName>
    <definedName function="false" hidden="true" localSheetId="29" name="ENGENHARIA" vbProcedure="false">{#N/A,#N/A,FALSE,"MO (2)"}</definedName>
    <definedName function="false" hidden="true" localSheetId="29" name="EQ" vbProcedure="false">#ref!</definedName>
    <definedName function="false" hidden="false" localSheetId="29" name="eqrrewr" vbProcedure="false">#ref!</definedName>
    <definedName function="false" hidden="true" localSheetId="29" name="ereerer" vbProcedure="false">{#N/A,#N/A,FALSE,"MO (2)"}</definedName>
    <definedName function="false" hidden="false" localSheetId="29" name="ESQUADRIAS" vbProcedure="false">#ref!</definedName>
    <definedName function="false" hidden="false" localSheetId="29" name="ESTACAS__BLOCOS_E_VIGAS_BALDRAME_QUADRA" vbProcedure="false">#ref!</definedName>
    <definedName function="false" hidden="false" localSheetId="29" name="ESTACA_ESCAVADA" vbProcedure="false">#ref!</definedName>
    <definedName function="false" hidden="false" localSheetId="29" name="ESTRUTURA" vbProcedure="false">#ref!</definedName>
    <definedName function="false" hidden="false" localSheetId="29" name="ESTRUTURA_COBERTURA_BLOCOS" vbProcedure="false">#ref!</definedName>
    <definedName function="false" hidden="false" localSheetId="29" name="ESTRUTURA_DA_FOSSA_SÉPTICA" vbProcedure="false">#ref!</definedName>
    <definedName function="false" hidden="false" localSheetId="29" name="ESTRUTURA_QUADRA" vbProcedure="false">#ref!</definedName>
    <definedName function="false" hidden="false" localSheetId="29" name="ETQ_Tipo_Cobertura" vbProcedure="false">#ref!</definedName>
    <definedName function="false" hidden="false" localSheetId="29" name="ETQ_Tipo_Elemento_Drenagem" vbProcedure="false">#ref!</definedName>
    <definedName function="false" hidden="false" localSheetId="29" name="ETQ_Tipo_Impermeabilização" vbProcedure="false">#ref!</definedName>
    <definedName function="false" hidden="true" localSheetId="29" name="EU" vbProcedure="false">{#N/A,#N/A,FALSE,"MO (2)"}</definedName>
    <definedName function="false" hidden="false" localSheetId="29" name="EXTINTOR_DE_INCÊNCIO" vbProcedure="false">#ref!</definedName>
    <definedName function="false" hidden="true" localSheetId="29" name="FATURAS2002" vbProcedure="false">{#N/A,#N/A,TRUE,"Serviços"}</definedName>
    <definedName function="false" hidden="true" localSheetId="29" name="fgff" vbProcedure="false">{#N/A,#N/A,FALSE,"MO (2)"}</definedName>
    <definedName function="false" hidden="false" localSheetId="29" name="FILTRO_ANAERÓBICO" vbProcedure="false">#ref!</definedName>
    <definedName function="false" hidden="true" localSheetId="29" name="FOLHA01" vbProcedure="false">{#N/A,#N/A,TRUE,"Serviços"}</definedName>
    <definedName function="false" hidden="false" localSheetId="29" name="FOSSA_SÉPTICA" vbProcedure="false">#ref!</definedName>
    <definedName function="false" hidden="true" localSheetId="29" name="gfgfgfg" vbProcedure="false">{#N/A,#N/A,FALSE,"MO (2)"}</definedName>
    <definedName function="false" hidden="true" localSheetId="29" name="ghghgh" vbProcedure="false">{#N/A,#N/A,FALSE,"MO (2)"}</definedName>
    <definedName function="false" hidden="true" localSheetId="29" name="GHJ" vbProcedure="false">{#N/A,#N/A,FALSE,"MO (2)"}</definedName>
    <definedName function="false" hidden="false" localSheetId="29" name="GLP__GÁS_LIQUEFEITO_DE_PETRÓLEO" vbProcedure="false">#ref!</definedName>
    <definedName function="false" hidden="true" localSheetId="29" name="gtryfj" vbProcedure="false">{#N/A,#N/A,TRUE,"Serviços"}</definedName>
    <definedName function="false" hidden="true" localSheetId="29" name="hhhhh" vbProcedure="false">{#N/A,#N/A,FALSE,"MO (2)"}</definedName>
    <definedName function="false" hidden="false" localSheetId="29" name="HIDRANTE_DE_PAREDE" vbProcedure="false">#ref!</definedName>
    <definedName function="false" hidden="false" localSheetId="29" name="HIDRANTE_DE_RECALQUE" vbProcedure="false">#ref!</definedName>
    <definedName function="false" hidden="false" localSheetId="29" name="HIDRÁULICAS" vbProcedure="false">#ref!</definedName>
    <definedName function="false" hidden="true" localSheetId="29" name="hjhjhjhju" vbProcedure="false">{#N/A,#N/A,FALSE,"MO (2)"}</definedName>
    <definedName function="false" hidden="true" localSheetId="29" name="i" vbProcedure="false">{#N/A,#N/A,FALSE,"MO (2)"}</definedName>
    <definedName function="false" hidden="false" localSheetId="29" name="ILUMINAÇÃO_DE_EMERGÊNCIA" vbProcedure="false">#ref!</definedName>
    <definedName function="false" hidden="false" localSheetId="29" name="IMPLANTAÇÃO_DE_CANTEIRO" vbProcedure="false">#ref!</definedName>
    <definedName function="false" hidden="false" localSheetId="29" name="IMPLEMENTOS_ESPORTIVOS" vbProcedure="false">#ref!</definedName>
    <definedName function="false" hidden="false" localSheetId="29" name="INFRAESTRUTURA" vbProcedure="false">#ref!</definedName>
    <definedName function="false" hidden="false" localSheetId="29" name="INFRAESTRUTURA_DA_CISTERNA" vbProcedure="false">#ref!</definedName>
    <definedName function="false" hidden="false" localSheetId="29" name="INFRAESTRUTURA_DA_FOSSA_SÉPTICA" vbProcedure="false">#ref!</definedName>
    <definedName function="false" hidden="false" localSheetId="29" name="INFRAESTRUTURA_DO_RESERVATÓRIO_METÁLICO" vbProcedure="false">#ref!</definedName>
    <definedName function="false" hidden="false" localSheetId="29" name="INFRAESTRUTURA_QUADRA" vbProcedure="false">#ref!</definedName>
    <definedName function="false" hidden="false" localSheetId="29" name="INFRA_ESTRUTURRA___QUADRA" vbProcedure="false">#ref!</definedName>
    <definedName function="false" hidden="false" localSheetId="29" name="Ins.SINAPI.ONE_DES" vbProcedure="false">#ref!</definedName>
    <definedName function="false" hidden="false" localSheetId="29" name="INSTALAÇÕES" vbProcedure="false">#ref!</definedName>
    <definedName function="false" hidden="false" localSheetId="29" name="INSTALAÇÕES_DE_REGISTROS" vbProcedure="false">#ref!</definedName>
    <definedName function="false" hidden="false" localSheetId="29" name="INSTALAÇÕES_ELÉTRICAS___QUADRA" vbProcedure="false">#ref!</definedName>
    <definedName function="false" hidden="false" localSheetId="29" name="INSUMOS" vbProcedure="false">#ref!</definedName>
    <definedName function="false" hidden="false" localSheetId="29" name="INS_DESONERADO" vbProcedure="false">#ref!</definedName>
    <definedName function="false" hidden="false" localSheetId="29" name="INS_HONERADO" vbProcedure="false">#ref!</definedName>
    <definedName function="false" hidden="false" localSheetId="29" name="INS_ONERADO" vbProcedure="false">#ref!</definedName>
    <definedName function="false" hidden="true" localSheetId="29" name="Itens" vbProcedure="false">#ref!</definedName>
    <definedName function="false" hidden="false" localSheetId="29" name="ITENS_GERAIS" vbProcedure="false">#ref!</definedName>
    <definedName function="false" hidden="false" localSheetId="29" name="ITENS_GERAIS___QUADRA" vbProcedure="false">#ref!</definedName>
    <definedName function="false" hidden="false" localSheetId="29" name="I_ACE_BR40_07_2020" vbProcedure="false">#ref!</definedName>
    <definedName function="false" hidden="false" localSheetId="29" name="I_DESONERADA" vbProcedure="false">#ref!</definedName>
    <definedName function="false" hidden="false" localSheetId="29" name="I_ONERADA" vbProcedure="false">#ref!</definedName>
    <definedName function="false" hidden="true" localSheetId="29" name="j" vbProcedure="false">{#N/A,#N/A,FALSE,"MO (2)"}</definedName>
    <definedName function="false" hidden="true" localSheetId="29" name="JANEIRO2003" vbProcedure="false">{#N/A,#N/A,TRUE,"Serviços"}</definedName>
    <definedName function="false" hidden="true" localSheetId="29" name="jhjhjhjju" vbProcedure="false">{#N/A,#N/A,FALSE,"MO (2)"}</definedName>
    <definedName function="false" hidden="true" localSheetId="29" name="jjjjj" vbProcedure="false">{#N/A,#N/A,FALSE,"MO (2)"}</definedName>
    <definedName function="false" hidden="true" localSheetId="29" name="JJJJJL" vbProcedure="false">{#N/A,#N/A,FALSE,"MO (2)"}</definedName>
    <definedName function="false" hidden="true" localSheetId="29" name="jo" vbProcedure="false">{#N/A,#N/A,FALSE,"MO (2)"}</definedName>
    <definedName function="false" hidden="true" localSheetId="29" name="kkkkkk" vbProcedure="false">{#N/A,#N/A,FALSE,"MO (2)"}</definedName>
    <definedName function="false" hidden="true" localSheetId="29" name="klklklkl" vbProcedure="false">{#N/A,#N/A,FALSE,"MO (2)"}</definedName>
    <definedName function="false" hidden="true" localSheetId="29" name="la" vbProcedure="false">{#N/A,#N/A,FALSE,"MO (2)"}</definedName>
    <definedName function="false" hidden="false" localSheetId="29" name="LIMPEZA" vbProcedure="false">#ref!</definedName>
    <definedName function="false" hidden="false" localSheetId="29" name="LOUÇAS_E_ACESSÓRIOS" vbProcedure="false">#ref!</definedName>
    <definedName function="false" hidden="true" localSheetId="29" name="lu" vbProcedure="false">{#N/A,#N/A,FALSE,"MO (2)"}</definedName>
    <definedName function="false" hidden="false" localSheetId="29" name="MAPA_RES" vbProcedure="false">#ref!</definedName>
    <definedName function="false" hidden="false" localSheetId="29" name="MAPA_RESUMIDO" vbProcedure="false">#ref!</definedName>
    <definedName function="false" hidden="true" localSheetId="29" name="Max" vbProcedure="false">COUNTIF(#ref!,"&lt;&gt;0")+3</definedName>
    <definedName function="false" hidden="true" localSheetId="29" name="Mob" vbProcedure="false">#ref!</definedName>
    <definedName function="false" hidden="true" localSheetId="29" name="Modelo" vbProcedure="false">#ref!</definedName>
    <definedName function="false" hidden="false" localSheetId="29" name="MOVIMENTAÇÃO_DE_SOLO" vbProcedure="false">#ref!</definedName>
    <definedName function="false" hidden="false" localSheetId="29" name="MOVIMENTO_DE_TERRA___QUADRA" vbProcedure="false">#ref!</definedName>
    <definedName function="false" hidden="true" localSheetId="29" name="MP" vbProcedure="false">#ref!</definedName>
    <definedName function="false" hidden="false" localSheetId="29" name="MURETA_QUADRA" vbProcedure="false">#ref!</definedName>
    <definedName function="false" hidden="false" localSheetId="29" name="MURETA___QUADRA" vbProcedure="false">#ref!</definedName>
    <definedName function="false" hidden="false" localSheetId="29" name="MURO" vbProcedure="false">#ref!</definedName>
    <definedName function="false" hidden="true" localSheetId="29" name="NONE" vbProcedure="false">{#N/A,#N/A,TRUE,"Serviços"}</definedName>
    <definedName function="false" hidden="true" localSheetId="29" name="Ordem" vbProcedure="false">#ref!</definedName>
    <definedName function="false" hidden="true" localSheetId="29" name="Origem" vbProcedure="false">#ref!</definedName>
    <definedName function="false" hidden="true" localSheetId="29" name="orçamrest" vbProcedure="false">{#N/A,#N/A,TRUE,"Serviços"}</definedName>
    <definedName function="false" hidden="false" localSheetId="29" name="PAVIMENTAÇÃO_E_DRENAGEM_SUPERFICIAL_QUADRA" vbProcedure="false">#ref!</definedName>
    <definedName function="false" hidden="false" localSheetId="29" name="PAVIMENTAÇÃO_E_DRENAGEM_SUPERFICIAL___QUADRA" vbProcedure="false">#ref!</definedName>
    <definedName function="false" hidden="false" localSheetId="29" name="PEITORIS__DIVISÓRIAS_E_BANCADAS_DE_PEDRA" vbProcedure="false">#ref!</definedName>
    <definedName function="false" hidden="false" localSheetId="29" name="PILARES" vbProcedure="false">#ref!</definedName>
    <definedName function="false" hidden="false" localSheetId="29" name="PINTURA_QUADRA" vbProcedure="false">#ref!</definedName>
    <definedName function="false" hidden="false" localSheetId="29" name="PINTURA__BLOCOS__MURO_E_GRADIL" vbProcedure="false">#ref!</definedName>
    <definedName function="false" hidden="false" localSheetId="29" name="PISOS" vbProcedure="false">#ref!</definedName>
    <definedName function="false" hidden="false" localSheetId="29" name="PLAN.ORC_RESUMO" vbProcedure="false">#ref!</definedName>
    <definedName function="false" hidden="true" localSheetId="29" name="Plan1" vbProcedure="false">#ref!</definedName>
    <definedName function="false" hidden="false" localSheetId="29" name="PLAN_ORC" vbProcedure="false">#ref!</definedName>
    <definedName function="false" hidden="false" localSheetId="29" name="PLAN_ORCAMENTARIA" vbProcedure="false">#ref!</definedName>
    <definedName function="false" hidden="true" localSheetId="29" name="popopopo" vbProcedure="false">{#N/A,#N/A,FALSE,"MO (2)"}</definedName>
    <definedName function="false" hidden="true" localSheetId="29" name="Posição" vbProcedure="false">#ref!</definedName>
    <definedName function="false" hidden="true" localSheetId="29" name="PROD_1" vbProcedure="false">{#N/A,#N/A,TRUE,"Serviços"}</definedName>
    <definedName function="false" hidden="true" localSheetId="29" name="PSCIPISAMU" vbProcedure="false">#ref!</definedName>
    <definedName function="false" hidden="false" localSheetId="29" name="PSCIP___SEGURANÇA_CONTRA_INCÊNDIO_E_PÂNICO" vbProcedure="false">#ref!</definedName>
    <definedName function="false" hidden="false" localSheetId="29" name="PÓRTICO" vbProcedure="false">#ref!</definedName>
    <definedName function="false" hidden="false" localSheetId="29" name="q" vbProcedure="false">#ref!</definedName>
    <definedName function="false" hidden="true" localSheetId="29" name="QD" vbProcedure="false">#ref!</definedName>
    <definedName function="false" hidden="true" localSheetId="29" name="qqqqq" vbProcedure="false">{#N/A,#N/A,FALSE,"MO (2)"}</definedName>
    <definedName function="false" hidden="true" localSheetId="29" name="QTD" vbProcedure="false">#ref!</definedName>
    <definedName function="false" hidden="true" localSheetId="29" name="QtEq" vbProcedure="false">#ref!</definedName>
    <definedName function="false" hidden="true" localSheetId="29" name="QtMo" vbProcedure="false">#ref!</definedName>
    <definedName function="false" hidden="true" localSheetId="29" name="QtMp" vbProcedure="false">#ref!</definedName>
    <definedName function="false" hidden="true" localSheetId="29" name="QtTr" vbProcedure="false">#ref!</definedName>
    <definedName function="false" hidden="false" localSheetId="29" name="QUADRA_POLIESPORTIVA" vbProcedure="false">#ref!</definedName>
    <definedName function="false" hidden="true" localSheetId="29" name="REL" vbProcedure="false">{#N/A,#N/A,TRUE,"Serviços"}</definedName>
    <definedName function="false" hidden="true" localSheetId="29" name="Relat" vbProcedure="false">#ref!</definedName>
    <definedName function="false" hidden="true" localSheetId="29" name="res" vbProcedure="false">{#N/A,#N/A,FALSE,"MO (2)"}</definedName>
    <definedName function="false" hidden="false" localSheetId="29" name="RESERVAMENTO_DE_ÁGUA_POTÁVEL" vbProcedure="false">#ref!</definedName>
    <definedName function="false" hidden="false" localSheetId="29" name="RESERVATÓRIO_METÁLICO" vbProcedure="false">#ref!</definedName>
    <definedName function="false" hidden="true" localSheetId="29" name="resu" vbProcedure="false">{#N/A,#N/A,FALSE,"MO (2)"}</definedName>
    <definedName function="false" hidden="true" localSheetId="29" name="resumoii" vbProcedure="false">{#N/A,#N/A,FALSE,"MO (2)"}</definedName>
    <definedName function="false" hidden="true" localSheetId="29" name="resumou" vbProcedure="false">{#N/A,#N/A,TRUE,"Plan1"}</definedName>
    <definedName function="false" hidden="false" localSheetId="29" name="REVESTIMENTO" vbProcedure="false">#ref!</definedName>
    <definedName function="false" hidden="false" localSheetId="29" name="REVESTIMENTO_E_PINUTURA___QUADRA" vbProcedure="false">#ref!</definedName>
    <definedName function="false" hidden="true" localSheetId="29" name="rr" vbProcedure="false">{#N/A,#N/A,TRUE,"Serviços"}</definedName>
    <definedName function="false" hidden="true" localSheetId="29" name="rrff" vbProcedure="false">{#N/A,#N/A,TRUE,"Serviços"}</definedName>
    <definedName function="false" hidden="true" localSheetId="29" name="SADADWE" vbProcedure="false">{#N/A,#N/A,FALSE,"MO (2)"}</definedName>
    <definedName function="false" hidden="true" localSheetId="29" name="salete" vbProcedure="false">{#N/A,#N/A,FALSE,"MO (2)"}</definedName>
    <definedName function="false" hidden="true" localSheetId="29" name="salete.com" vbProcedure="false">{#N/A,#N/A,FALSE,"MO (2)"}</definedName>
    <definedName function="false" hidden="true" localSheetId="29" name="SAMU" vbProcedure="false">#ref!</definedName>
    <definedName function="false" hidden="false" localSheetId="29" name="SANITÁRIAS" vbProcedure="false">#ref!</definedName>
    <definedName function="false" hidden="false" localSheetId="29" name="SAPATAS" vbProcedure="false">#ref!</definedName>
    <definedName function="false" hidden="true" localSheetId="29" name="SASA" vbProcedure="false">{#N/A,#N/A,FALSE,"MO (2)"}</definedName>
    <definedName function="false" hidden="true" localSheetId="29" name="sasa.com" vbProcedure="false">{#N/A,#N/A,FALSE,"MO (2)"}</definedName>
    <definedName function="false" hidden="true" localSheetId="29" name="sasaasa" vbProcedure="false">{#N/A,#N/A,FALSE,"MO (2)"}</definedName>
    <definedName function="false" hidden="true" localSheetId="29" name="SASADE" vbProcedure="false">{#N/A,#N/A,FALSE,"MO (2)"}</definedName>
    <definedName function="false" hidden="true" localSheetId="29" name="SASASA" vbProcedure="false">{#N/A,#N/A,FALSE,"MO (2)"}</definedName>
    <definedName function="false" hidden="true" localSheetId="29" name="SCIPSAMU" vbProcedure="false">#ref!</definedName>
    <definedName function="false" hidden="true" localSheetId="29" name="sdsdsds" vbProcedure="false">{#N/A,#N/A,FALSE,"MO (2)"}</definedName>
    <definedName function="false" hidden="true" localSheetId="29" name="sdsdsdsx" vbProcedure="false">{#N/A,#N/A,FALSE,"MO (2)"}</definedName>
    <definedName function="false" hidden="false" localSheetId="29" name="SERVIÇOS_COMPLEMENTARES_DA_OBRA" vbProcedure="false">#ref!</definedName>
    <definedName function="false" hidden="false" localSheetId="29" name="SERVIÇOS_COMPLEMENTARES_DA_QUADRA" vbProcedure="false">#ref!</definedName>
    <definedName function="false" hidden="false" localSheetId="29" name="SERVIÇOS_CONSTRUTIVOS_COMPLEMENTARES___QUADRA" vbProcedure="false">#ref!</definedName>
    <definedName function="false" hidden="false" localSheetId="29" name="SERVIÇOS_PRELIMINARES" vbProcedure="false">#ref!</definedName>
    <definedName function="false" hidden="true" localSheetId="29" name="SETEMBRO" vbProcedure="false">{#N/A,#N/A,TRUE,"Serviços"}</definedName>
    <definedName function="false" hidden="false" localSheetId="29" name="SINALIZAÇÃO___SAÍDA_DE_EMERGÊNCIA" vbProcedure="false">#ref!</definedName>
    <definedName function="false" hidden="false" localSheetId="29" name="SISTEMA_DE_ACIONAMENTO_DE_HIDRANTE" vbProcedure="false">#ref!</definedName>
    <definedName function="false" hidden="false" localSheetId="29" name="SISTEMA_DE_ALARME_DE_EMERGÊNCIA" vbProcedure="false">#ref!</definedName>
    <definedName function="false" hidden="false" localSheetId="29" name="SPDA___SISTEMAS_DE_PROTEÇÃO_CONTRA_DESCARGA_ATMOSFÉRICA" vbProcedure="false">#ref!</definedName>
    <definedName function="false" hidden="false" localSheetId="29" name="SPDA___SISTEMA_DE_PROTEÇÃO_CONTRA_DESCARGAS_ATMOSFÉRICAS___QUADRA" vbProcedure="false">#ref!</definedName>
    <definedName function="false" hidden="true" localSheetId="29" name="SRV" vbProcedure="false">#ref!</definedName>
    <definedName function="false" hidden="true" localSheetId="29" name="SS" vbProcedure="false">{#N/A,#N/A,FALSE,"MO (2)"}</definedName>
    <definedName function="false" hidden="true" localSheetId="29" name="SSS" vbProcedure="false">{#N/A,#N/A,FALSE,"MO (2)"}</definedName>
    <definedName function="false" hidden="true" localSheetId="29" name="ssssss" vbProcedure="false">{#N/A,#N/A,FALSE,"MO (2)"}</definedName>
    <definedName function="false" hidden="true" localSheetId="29" name="sssssssssssssssssssss" vbProcedure="false">{#N/A,#N/A,TRUE,"Plan1"}</definedName>
    <definedName function="false" hidden="false" localSheetId="29" name="SUMIDOURO" vbProcedure="false">#ref!</definedName>
    <definedName function="false" hidden="false" localSheetId="29" name="SUPERESTRUTURA" vbProcedure="false">#ref!</definedName>
    <definedName function="false" hidden="true" localSheetId="29" name="Tachas" vbProcedure="false">{#N/A,#N/A,TRUE,"Plan1"}</definedName>
    <definedName function="false" hidden="false" localSheetId="29" name="TELHAMENTO" vbProcedure="false">#ref!</definedName>
    <definedName function="false" hidden="true" localSheetId="29" name="thiago" vbProcedure="false">{#N/A,#N/A,FALSE,"MO (2)"}</definedName>
    <definedName function="false" hidden="false" localSheetId="29" name="TOTEM" vbProcedure="false">#ref!</definedName>
    <definedName function="false" hidden="true" localSheetId="29" name="Transporte_Brita_TSD" vbProcedure="false">{#N/A,#N/A,TRUE,"Plan1"}</definedName>
    <definedName function="false" hidden="true" localSheetId="29" name="tttt" vbProcedure="false">{#N/A,#N/A,FALSE,"MO (2)"}</definedName>
    <definedName function="false" hidden="false" localSheetId="29" name="TUBOS_E_CONEXOES_SANIT" vbProcedure="false">#ref!</definedName>
    <definedName function="false" hidden="false" localSheetId="29" name="TUBOS_E_CONEXÕES_HIDRO" vbProcedure="false">#ref!</definedName>
    <definedName function="false" hidden="true" localSheetId="29" name="TYUIO" vbProcedure="false">{#N/A,#N/A,TRUE,"Serviços"}</definedName>
    <definedName function="false" hidden="false" localSheetId="29" name="URBANIZAÇÃO__PAISAGISMO" vbProcedure="false">#ref!</definedName>
    <definedName function="false" hidden="true" localSheetId="29" name="Usinagem" vbProcedure="false">{#N/A,#N/A,FALSE,"MO (2)"}</definedName>
    <definedName function="false" hidden="false" localSheetId="29" name="VIDRO" vbProcedure="false">#ref!</definedName>
    <definedName function="false" hidden="false" localSheetId="29" name="VIGAS" vbProcedure="false">#ref!</definedName>
    <definedName function="false" hidden="false" localSheetId="29" name="VIGAS_BALDRAMES" vbProcedure="false">#ref!</definedName>
    <definedName function="false" hidden="false" localSheetId="29" name="VIGAS_BALDRAMES___QUADRA" vbProcedure="false">#ref!</definedName>
    <definedName function="false" hidden="true" localSheetId="29" name="vm" vbProcedure="false">{#N/A,#N/A,FALSE,"MO (2)"}</definedName>
    <definedName function="false" hidden="true" localSheetId="29" name="vvv" vbProcedure="false">{#N/A,#N/A,FALSE,"MO (2)"}</definedName>
    <definedName function="false" hidden="true" localSheetId="29" name="wewewew" vbProcedure="false">{#N/A,#N/A,FALSE,"MO (2)"}</definedName>
    <definedName function="false" hidden="true" localSheetId="29" name="wrn.mo2." vbProcedure="false">{#N/A,#N/A,FALSE,"MO (2)"}</definedName>
    <definedName function="false" hidden="true" localSheetId="29" name="wrn.relext." vbProcedure="false">{#N/A,#N/A,TRUE,"Plan1"}</definedName>
    <definedName function="false" hidden="true" localSheetId="29" name="wrn.Tipo." vbProcedure="false">{#N/A,#N/A,TRUE,"Serviços"}</definedName>
    <definedName function="false" hidden="true" localSheetId="29" name="wwwww" vbProcedure="false">{#N/A,#N/A,FALSE,"MO (2)"}</definedName>
    <definedName function="false" hidden="true" localSheetId="29" name="wwwwww" vbProcedure="false">{#N/A,#N/A,FALSE,"MO (2)"}</definedName>
    <definedName function="false" hidden="true" localSheetId="29" name="xxxxx" vbProcedure="false">{#N/A,#N/A,FALSE,"MO (2)"}</definedName>
    <definedName function="false" hidden="true" localSheetId="29" name="Y" vbProcedure="false">{#N/A,#N/A,FALSE,"MO (2)"}</definedName>
    <definedName function="false" hidden="true" localSheetId="29" name="z" vbProcedure="false">{#N/A,#N/A,FALSE,"MO (2)"}</definedName>
    <definedName function="false" hidden="true" localSheetId="29" name="zaza" vbProcedure="false">{#N/A,#N/A,FALSE,"MO (2)"}</definedName>
    <definedName function="false" hidden="true" localSheetId="29" name="zzzzz" vbProcedure="false">{#N/A,#N/A,FALSE,"MO (2)"}</definedName>
    <definedName function="false" hidden="true" localSheetId="29" name="_b1" vbProcedure="false">{#N/A,#N/A,FALSE,"MO (2)"}</definedName>
    <definedName function="false" hidden="true" localSheetId="29" name="__CEF200" vbProcedure="false">{#N/A,#N/A,FALSE,"MO (2)"}</definedName>
    <definedName function="false" hidden="true" localSheetId="29" name="__CEF222" vbProcedure="false">{#N/A,#N/A,FALSE,"MO (2)"}</definedName>
    <definedName function="false" hidden="true" localSheetId="29" name="__CEF300" vbProcedure="false">{#N/A,#N/A,FALSE,"MO (2)"}</definedName>
    <definedName function="false" hidden="true" localSheetId="29" name="__CEF500" vbProcedure="false">{#N/A,#N/A,FALSE,"MO (2)"}</definedName>
    <definedName function="false" hidden="true" localSheetId="29" name="__OUT98" vbProcedure="false">{#N/A,#N/A,TRUE,"Serviços"}</definedName>
    <definedName function="false" hidden="true" localSheetId="29" name="___OUT98" vbProcedure="false">{#N/A,#N/A,TRUE,"Serviços"}</definedName>
    <definedName function="false" hidden="true" localSheetId="29" name="____b1" vbProcedure="false">{#N/A,#N/A,FALSE,"MO (2)"}</definedName>
    <definedName function="false" hidden="true" localSheetId="29" name="____OUT98" vbProcedure="false">{#N/A,#N/A,TRUE,"Serviços"}</definedName>
    <definedName function="false" hidden="true" localSheetId="29" name="_____b1" vbProcedure="false">{#N/A,#N/A,FALSE,"MO (2)"}</definedName>
    <definedName function="false" hidden="true" localSheetId="29" name="_____OUT98" vbProcedure="false">{#N/A,#N/A,TRUE,"Serviços"}</definedName>
    <definedName function="false" hidden="true" localSheetId="29" name="______b1" vbProcedure="false">{#N/A,#N/A,FALSE,"MO (2)"}</definedName>
    <definedName function="false" hidden="true" localSheetId="29" name="______OUT98" vbProcedure="false">{#N/A,#N/A,TRUE,"Serviços"}</definedName>
    <definedName function="false" hidden="true" localSheetId="29" name="_______OUT98" vbProcedure="false">{#N/A,#N/A,TRUE,"Serviços"}</definedName>
    <definedName function="false" hidden="true" localSheetId="29" name="________b1" vbProcedure="false">{#N/A,#N/A,FALSE,"MO (2)"}</definedName>
    <definedName function="false" hidden="true" localSheetId="29" name="________OUT98" vbProcedure="false">{#N/A,#N/A,TRUE,"Serviços"}</definedName>
    <definedName function="false" hidden="true" localSheetId="29" name="_________OUT98" vbProcedure="false">{#N/A,#N/A,TRUE,"Serviços"}</definedName>
    <definedName function="false" hidden="true" localSheetId="29" name="__________OUT98" vbProcedure="false">{#N/A,#N/A,TRUE,"Serviços"}</definedName>
    <definedName function="false" hidden="true" localSheetId="29" name="___________OUT98" vbProcedure="false">{#N/A,#N/A,TRUE,"Serviços"}</definedName>
    <definedName function="false" hidden="true" localSheetId="29" name="____________OUT98" vbProcedure="false">{#N/A,#N/A,TRUE,"Serviços"}</definedName>
    <definedName function="false" hidden="true" localSheetId="29" name="_____________OUT98" vbProcedure="false">{#N/A,#N/A,TRUE,"Serviços"}</definedName>
    <definedName function="false" hidden="true" localSheetId="29" name="Ç" vbProcedure="false">{#N/A,#N/A,FALSE,"MO (2)"}</definedName>
    <definedName function="false" hidden="true" localSheetId="29" name="çl" vbProcedure="false">{#N/A,#N/A,FALSE,"MO (2)"}</definedName>
    <definedName function="false" hidden="false" localSheetId="30" name="a" vbProcedure="false">#ref!</definedName>
    <definedName function="false" hidden="true" localSheetId="30" name="aaaaa" vbProcedure="false">{#N/A,#N/A,FALSE,"MO (2)"}</definedName>
    <definedName function="false" hidden="false" localSheetId="30" name="ABRIGO_PARA_REGISTRO_DE_GAVETA_E_VÁLVULA_DE_RETENÇÃO" vbProcedure="false">#ref!</definedName>
    <definedName function="false" hidden="false" localSheetId="30" name="ACADEMIA_EXTERNA" vbProcedure="false">#ref!</definedName>
    <definedName function="false" hidden="false" localSheetId="30" name="ACESSIBILIDADE" vbProcedure="false">#ref!</definedName>
    <definedName function="false" hidden="true" localSheetId="30" name="ad" vbProcedure="false">{#N/A,#N/A,FALSE,"MO (2)"}</definedName>
    <definedName function="false" hidden="false" localSheetId="30" name="ADMINISTRAÇÃO_DE_OBRA" vbProcedure="false">#ref!</definedName>
    <definedName function="false" hidden="true" localSheetId="30" name="alex" vbProcedure="false">{#N/A,#N/A,FALSE,"MO (2)"}</definedName>
    <definedName function="false" hidden="false" localSheetId="30" name="ALVENARIA___QUADRA" vbProcedure="false">#ref!</definedName>
    <definedName function="false" hidden="true" localSheetId="30" name="am" vbProcedure="false">{#N/A,#N/A,FALSE,"MO (2)"}</definedName>
    <definedName function="false" hidden="true" localSheetId="30" name="AMELI" vbProcedure="false">{#N/A,#N/A,FALSE,"MO (2)"}</definedName>
    <definedName function="false" hidden="false" localSheetId="30" name="ANAL_SINTETICO_NOVO" vbProcedure="false">#ref!</definedName>
    <definedName function="false" hidden="false" localSheetId="30" name="ANAL_SINTETICO_NOVO_DESC" vbProcedure="false">#ref!</definedName>
    <definedName function="false" hidden="true" localSheetId="30" name="ant" vbProcedure="false">{#N/A,#N/A,FALSE,"MO (2)"}</definedName>
    <definedName function="false" hidden="false" localSheetId="30" name="ARQUIBANCADA" vbProcedure="false">#ref!</definedName>
    <definedName function="false" hidden="false" localSheetId="30" name="ARQUIBANCADA___QUADRA" vbProcedure="false">#ref!</definedName>
    <definedName function="false" hidden="true" localSheetId="30" name="AS" vbProcedure="false">#ref!</definedName>
    <definedName function="false" hidden="true" localSheetId="30" name="asasa" vbProcedure="false">{#N/A,#N/A,FALSE,"MO (2)"}</definedName>
    <definedName function="false" hidden="false" localSheetId="30" name="base" vbProcedure="false">#ref!</definedName>
    <definedName function="false" hidden="true" localSheetId="30" name="bbbb" vbProcedure="false">{#N/A,#N/A,FALSE,"MO (2)"}</definedName>
    <definedName function="false" hidden="true" localSheetId="30" name="bbbbbbb" vbProcedure="false">{#N/A,#N/A,FALSE,"MO (2)"}</definedName>
    <definedName function="false" hidden="true" localSheetId="30" name="Bloco" vbProcedure="false">#ref!</definedName>
    <definedName function="false" hidden="true" localSheetId="30" name="Bloco2" vbProcedure="false">#ref!</definedName>
    <definedName function="false" hidden="false" localSheetId="30" name="BLOCOS_EDUCACIONAIS" vbProcedure="false">#ref!</definedName>
    <definedName function="false" hidden="false" localSheetId="30" name="BLOCOS_SOBRE_ESTACAS___QUADRA" vbProcedure="false">#ref!</definedName>
    <definedName function="false" hidden="false" localSheetId="30" name="BLOCO_SOBRE_ESTACAS" vbProcedure="false">#ref!</definedName>
    <definedName function="false" hidden="true" localSheetId="30" name="BRITA_DRENO" vbProcedure="false">{#N/A,#N/A,TRUE,"Plan1"}</definedName>
    <definedName function="false" hidden="true" localSheetId="30" name="BRITA_TSD" vbProcedure="false">{#N/A,#N/A,TRUE,"Plan1"}</definedName>
    <definedName function="false" hidden="true" localSheetId="30" name="BRITA_TSD_2" vbProcedure="false">{#N/A,#N/A,TRUE,"Plan1"}</definedName>
    <definedName function="false" hidden="true" localSheetId="30" name="BVBZ" vbProcedure="false">{#N/A,#N/A,FALSE,"MO (2)"}</definedName>
    <definedName function="false" hidden="false" localSheetId="30" name="C.Comp.Anal.SINAPI.ONE_DES" vbProcedure="false">#ref!</definedName>
    <definedName function="false" hidden="false" localSheetId="30" name="C.Comp.Sint.SINAPI.ONE_DES" vbProcedure="false">#ref!</definedName>
    <definedName function="false" hidden="false" localSheetId="30" name="C.Ins.SINAPI.ONE_DES" vbProcedure="false">#ref!</definedName>
    <definedName function="false" hidden="false" localSheetId="30" name="CABEAMENTO_ESTRUTURADO" vbProcedure="false">#ref!</definedName>
    <definedName function="false" hidden="true" localSheetId="30" name="CadIns" vbProcedure="false">#ref!</definedName>
    <definedName function="false" hidden="true" localSheetId="30" name="CadSrv" vbProcedure="false">#ref!</definedName>
    <definedName function="false" hidden="false" localSheetId="30" name="CAIXAS_SIFONADAS_E_RALOS" vbProcedure="false">#ref!</definedName>
    <definedName function="false" hidden="true" localSheetId="30" name="capa1" vbProcedure="false">{#N/A,#N/A,TRUE,"Serviços"}</definedName>
    <definedName function="false" hidden="true" localSheetId="30" name="capa2" vbProcedure="false">{#N/A,#N/A,TRUE,"Serviços"}</definedName>
    <definedName function="false" hidden="true" localSheetId="30" name="CCC" vbProcedure="false">{#N/A,#N/A,FALSE,"MO (2)"}</definedName>
    <definedName function="false" hidden="true" localSheetId="30" name="Chave" vbProcedure="false">#ref!</definedName>
    <definedName function="false" hidden="true" localSheetId="30" name="Chave1" vbProcedure="false">#ref!</definedName>
    <definedName function="false" hidden="false" localSheetId="30" name="CISTERNA" vbProcedure="false">#ref!</definedName>
    <definedName function="false" hidden="true" localSheetId="30" name="Clas" vbProcedure="false">MAX(LEN(#ref!))</definedName>
    <definedName function="false" hidden="false" localSheetId="30" name="COBERTURA" vbProcedure="false">#ref!</definedName>
    <definedName function="false" hidden="false" localSheetId="30" name="COBERTURA_QUADRA" vbProcedure="false">#ref!</definedName>
    <definedName function="false" hidden="false" localSheetId="30" name="COBERTURA___QUADRA" vbProcedure="false">#ref!</definedName>
    <definedName function="false" hidden="false" localSheetId="30" name="CODIGO" vbProcedure="false">#ref!</definedName>
    <definedName function="false" hidden="true" localSheetId="30" name="Coluna" vbProcedure="false">#ref!</definedName>
    <definedName function="false" hidden="false" localSheetId="30" name="COMBATE_A_INCÊNDIO___QUADRA" vbProcedure="false">#ref!</definedName>
    <definedName function="false" hidden="true" localSheetId="30" name="Comp" vbProcedure="false">#ref!</definedName>
    <definedName function="false" hidden="false" localSheetId="30" name="Comp.Anal.SINAPI.ONE_DES" vbProcedure="false">#ref!</definedName>
    <definedName function="false" hidden="false" localSheetId="30" name="Comp.Sint.SINAPI.ONE_DES" vbProcedure="false">#ref!</definedName>
    <definedName function="false" hidden="false" localSheetId="30" name="COMPOSICAO133" vbProcedure="false">#ref!</definedName>
    <definedName function="false" hidden="false" localSheetId="30" name="COMPOSICAOC138" vbProcedure="false">#ref!</definedName>
    <definedName function="false" hidden="false" localSheetId="30" name="COMPOSICAOE137" vbProcedure="false">#ref!</definedName>
    <definedName function="false" hidden="false" localSheetId="30" name="COMPOSICAOE139" vbProcedure="false">#ref!</definedName>
    <definedName function="false" hidden="false" localSheetId="30" name="COMPOSICAOE19" vbProcedure="false">#ref!</definedName>
    <definedName function="false" hidden="false" localSheetId="30" name="COMPOSICAOE20" vbProcedure="false">#ref!</definedName>
    <definedName function="false" hidden="false" localSheetId="30" name="COMPOSICAOE21" vbProcedure="false">#ref!</definedName>
    <definedName function="false" hidden="false" localSheetId="30" name="COMPOSICAOE22" vbProcedure="false">#ref!</definedName>
    <definedName function="false" hidden="false" localSheetId="30" name="COMPOSICAOE23" vbProcedure="false">#ref!</definedName>
    <definedName function="false" hidden="false" localSheetId="30" name="COMPOSICAOE24" vbProcedure="false">#ref!</definedName>
    <definedName function="false" hidden="false" localSheetId="30" name="COMPOSICAOI1" vbProcedure="false">#ref!</definedName>
    <definedName function="false" hidden="false" localSheetId="30" name="COMPOSICAOI10" vbProcedure="false">#ref!</definedName>
    <definedName function="false" hidden="false" localSheetId="30" name="COMPOSICAOI109" vbProcedure="false">#ref!</definedName>
    <definedName function="false" hidden="false" localSheetId="30" name="COMPOSICAOI11" vbProcedure="false">#ref!</definedName>
    <definedName function="false" hidden="false" localSheetId="30" name="COMPOSICAOI110" vbProcedure="false">#ref!</definedName>
    <definedName function="false" hidden="false" localSheetId="30" name="COMPOSICAOI114" vbProcedure="false">#ref!</definedName>
    <definedName function="false" hidden="false" localSheetId="30" name="COMPOSICAOI115" vbProcedure="false">#ref!</definedName>
    <definedName function="false" hidden="false" localSheetId="30" name="COMPOSICAOI117" vbProcedure="false">#ref!</definedName>
    <definedName function="false" hidden="false" localSheetId="30" name="COMPOSICAOI119" vbProcedure="false">#ref!</definedName>
    <definedName function="false" hidden="false" localSheetId="30" name="COMPOSICAOI12" vbProcedure="false">#ref!</definedName>
    <definedName function="false" hidden="false" localSheetId="30" name="COMPOSICAOI13" vbProcedure="false">#ref!</definedName>
    <definedName function="false" hidden="false" localSheetId="30" name="COMPOSICAOI135" vbProcedure="false">#ref!</definedName>
    <definedName function="false" hidden="false" localSheetId="30" name="COMPOSICAOI14" vbProcedure="false">#ref!</definedName>
    <definedName function="false" hidden="false" localSheetId="30" name="COMPOSICAOI15" vbProcedure="false">#ref!</definedName>
    <definedName function="false" hidden="false" localSheetId="30" name="COMPOSICAOI153" vbProcedure="false">#ref!</definedName>
    <definedName function="false" hidden="false" localSheetId="30" name="COMPOSICAOI155" vbProcedure="false">#ref!</definedName>
    <definedName function="false" hidden="false" localSheetId="30" name="COMPOSICAOI16" vbProcedure="false">#ref!</definedName>
    <definedName function="false" hidden="false" localSheetId="30" name="COMPOSICAOI17" vbProcedure="false">#ref!</definedName>
    <definedName function="false" hidden="false" localSheetId="30" name="COMPOSICAOI18" vbProcedure="false">#ref!</definedName>
    <definedName function="false" hidden="false" localSheetId="30" name="COMPOSICAOI2" vbProcedure="false">#ref!</definedName>
    <definedName function="false" hidden="false" localSheetId="30" name="COMPOSICAOI200" vbProcedure="false">#ref!</definedName>
    <definedName function="false" hidden="false" localSheetId="30" name="COMPOSICAOI202" vbProcedure="false">#ref!</definedName>
    <definedName function="false" hidden="false" localSheetId="30" name="COMPOSICAOI204" vbProcedure="false">#ref!</definedName>
    <definedName function="false" hidden="false" localSheetId="30" name="COMPOSICAOI3" vbProcedure="false">#ref!</definedName>
    <definedName function="false" hidden="false" localSheetId="30" name="COMPOSICAOI4" vbProcedure="false">#ref!</definedName>
    <definedName function="false" hidden="false" localSheetId="30" name="COMPOSICAOI5" vbProcedure="false">#ref!</definedName>
    <definedName function="false" hidden="false" localSheetId="30" name="COMPOSICAOI6" vbProcedure="false">#ref!</definedName>
    <definedName function="false" hidden="false" localSheetId="30" name="COMPOSICAOI7" vbProcedure="false">#ref!</definedName>
    <definedName function="false" hidden="false" localSheetId="30" name="COMPOSICAOI8" vbProcedure="false">#ref!</definedName>
    <definedName function="false" hidden="false" localSheetId="30" name="COMPOSICAOI87" vbProcedure="false">#ref!</definedName>
    <definedName function="false" hidden="false" localSheetId="30" name="COMPOSICAOI88" vbProcedure="false">#ref!</definedName>
    <definedName function="false" hidden="false" localSheetId="30" name="COMPOSICAOI89" vbProcedure="false">#ref!</definedName>
    <definedName function="false" hidden="false" localSheetId="30" name="COMPOSICAOI90" vbProcedure="false">#ref!</definedName>
    <definedName function="false" hidden="false" localSheetId="30" name="COMPOSICAOI91" vbProcedure="false">#ref!</definedName>
    <definedName function="false" hidden="false" localSheetId="30" name="COMPOSICAOI96" vbProcedure="false">#ref!</definedName>
    <definedName function="false" hidden="false" localSheetId="30" name="COMPOSICAOI97" vbProcedure="false">#ref!</definedName>
    <definedName function="false" hidden="false" localSheetId="30" name="COMPOSICAOL71" vbProcedure="false">#ref!</definedName>
    <definedName function="false" hidden="false" localSheetId="30" name="COMPOSICAOL74" vbProcedure="false">#ref!</definedName>
    <definedName function="false" hidden="false" localSheetId="30" name="COMPOSICAOL75" vbProcedure="false">#ref!</definedName>
    <definedName function="false" hidden="false" localSheetId="30" name="COMPOSICAOL83" vbProcedure="false">#ref!</definedName>
    <definedName function="false" hidden="false" localSheetId="30" name="COMPOSIÇÕES" vbProcedure="false">#ref!</definedName>
    <definedName function="false" hidden="false" localSheetId="30" name="COMP_DESONERADO" vbProcedure="false">#ref!</definedName>
    <definedName function="false" hidden="false" localSheetId="30" name="COMP_HONERADO" vbProcedure="false">#ref!</definedName>
    <definedName function="false" hidden="false" localSheetId="30" name="COMP_ONERADO" vbProcedure="false">#ref!</definedName>
    <definedName function="false" hidden="false" localSheetId="30" name="CONTRAPISO_ARMADO" vbProcedure="false">#ref!</definedName>
    <definedName function="false" hidden="false" localSheetId="30" name="CONTRAPISO_ARMADO___QUADRA" vbProcedure="false">#ref!</definedName>
    <definedName function="false" hidden="false" localSheetId="30" name="CONTRA_PISO_QUADRA" vbProcedure="false">#ref!</definedName>
    <definedName function="false" hidden="true" localSheetId="30" name="COTACAO" vbProcedure="false">#ref!</definedName>
    <definedName function="false" hidden="true" localSheetId="30" name="CpuAux" vbProcedure="false">#ref!</definedName>
    <definedName function="false" hidden="true" localSheetId="30" name="CPUs" vbProcedure="false">#ref!</definedName>
    <definedName function="false" hidden="true" localSheetId="30" name="CRIT" vbProcedure="false">#ref!</definedName>
    <definedName function="false" hidden="true" localSheetId="30" name="CRO" vbProcedure="false">{#N/A,#N/A,FALSE,"MO (2)"}</definedName>
    <definedName function="false" hidden="true" localSheetId="30" name="Cron" vbProcedure="false">{#N/A,#N/A,FALSE,"MO (2)"}</definedName>
    <definedName function="false" hidden="true" localSheetId="30" name="cronograma" vbProcedure="false">{#N/A,#N/A,TRUE,"Plan1"}</definedName>
    <definedName function="false" hidden="true" localSheetId="30" name="cu" vbProcedure="false">{#N/A,#N/A,TRUE,"Serviços"}</definedName>
    <definedName function="false" hidden="true" localSheetId="30" name="Cun" vbProcedure="false">VLOOKUP(#ref!,#ref!,5,0)</definedName>
    <definedName function="false" hidden="true" localSheetId="30" name="CunEq" vbProcedure="false">SUM(IF(#ref! =#ref!,(#ref!)*(#ref!="EQ")))</definedName>
    <definedName function="false" hidden="true" localSheetId="30" name="CunMo" vbProcedure="false">SUM(IF(#ref! =#ref!,(#ref!)*(#ref!="MO")))</definedName>
    <definedName function="false" hidden="true" localSheetId="30" name="CunMp" vbProcedure="false">SUM(IF(#ref! =#ref!,(#ref!)*(#ref!="MP")))</definedName>
    <definedName function="false" hidden="false" localSheetId="30" name="C_DESONERADA" vbProcedure="false">#ref!</definedName>
    <definedName function="false" hidden="false" localSheetId="30" name="C_ONERADA" vbProcedure="false">#ref!</definedName>
    <definedName function="false" hidden="true" localSheetId="30" name="DAER1" vbProcedure="false">{#N/A,#N/A,TRUE,"Serviços"}</definedName>
    <definedName function="false" hidden="true" localSheetId="30" name="Daniel" vbProcedure="false">{#N/A,#N/A,FALSE,"MO (2)"}</definedName>
    <definedName function="false" hidden="true" localSheetId="30" name="ddere" vbProcedure="false">{#N/A,#N/A,FALSE,"MO (2)"}</definedName>
    <definedName function="false" hidden="true" localSheetId="30" name="dfdfdfd" vbProcedure="false">{#N/A,#N/A,FALSE,"MO (2)"}</definedName>
    <definedName function="false" hidden="true" localSheetId="30" name="DGF" vbProcedure="false">{#N/A,#N/A,FALSE,"MO (2)"}</definedName>
    <definedName function="false" hidden="false" localSheetId="30" name="DRENAGEM" vbProcedure="false">#ref!</definedName>
    <definedName function="false" hidden="false" localSheetId="30" name="DRENAGEM_DA_ÁREA_INTERNA" vbProcedure="false">#ref!</definedName>
    <definedName function="false" hidden="false" localSheetId="30" name="DRENO_DE_CONDICIONADORES_DE_AR" vbProcedure="false">#ref!</definedName>
    <definedName function="false" hidden="true" localSheetId="30" name="eeeee" vbProcedure="false">{#N/A,#N/A,FALSE,"MO (2)"}</definedName>
    <definedName function="false" hidden="false" localSheetId="30" name="ELEMENTO_DE_VEDAÇÃO" vbProcedure="false">#ref!</definedName>
    <definedName function="false" hidden="false" localSheetId="30" name="ELÉTRICAS" vbProcedure="false">#ref!</definedName>
    <definedName function="false" hidden="false" localSheetId="30" name="ELÉTRICA_QUADRA" vbProcedure="false">#ref!</definedName>
    <definedName function="false" hidden="true" localSheetId="30" name="eng." vbProcedure="false">{#N/A,#N/A,FALSE,"MO (2)"}</definedName>
    <definedName function="false" hidden="true" localSheetId="30" name="ENGENHARIA" vbProcedure="false">{#N/A,#N/A,FALSE,"MO (2)"}</definedName>
    <definedName function="false" hidden="true" localSheetId="30" name="EQ" vbProcedure="false">#ref!</definedName>
    <definedName function="false" hidden="false" localSheetId="30" name="eqrrewr" vbProcedure="false">#ref!</definedName>
    <definedName function="false" hidden="true" localSheetId="30" name="ereerer" vbProcedure="false">{#N/A,#N/A,FALSE,"MO (2)"}</definedName>
    <definedName function="false" hidden="false" localSheetId="30" name="ESQUADRIAS" vbProcedure="false">#ref!</definedName>
    <definedName function="false" hidden="false" localSheetId="30" name="ESTACAS__BLOCOS_E_VIGAS_BALDRAME_QUADRA" vbProcedure="false">#ref!</definedName>
    <definedName function="false" hidden="false" localSheetId="30" name="ESTACA_ESCAVADA" vbProcedure="false">#ref!</definedName>
    <definedName function="false" hidden="false" localSheetId="30" name="ESTRUTURA" vbProcedure="false">#ref!</definedName>
    <definedName function="false" hidden="false" localSheetId="30" name="ESTRUTURA_COBERTURA_BLOCOS" vbProcedure="false">#ref!</definedName>
    <definedName function="false" hidden="false" localSheetId="30" name="ESTRUTURA_DA_FOSSA_SÉPTICA" vbProcedure="false">#ref!</definedName>
    <definedName function="false" hidden="false" localSheetId="30" name="ESTRUTURA_QUADRA" vbProcedure="false">#ref!</definedName>
    <definedName function="false" hidden="false" localSheetId="30" name="ETQ_Tipo_Cobertura" vbProcedure="false">#ref!</definedName>
    <definedName function="false" hidden="false" localSheetId="30" name="ETQ_Tipo_Elemento_Drenagem" vbProcedure="false">#ref!</definedName>
    <definedName function="false" hidden="false" localSheetId="30" name="ETQ_Tipo_Impermeabilização" vbProcedure="false">#ref!</definedName>
    <definedName function="false" hidden="true" localSheetId="30" name="EU" vbProcedure="false">{#N/A,#N/A,FALSE,"MO (2)"}</definedName>
    <definedName function="false" hidden="false" localSheetId="30" name="EXTINTOR_DE_INCÊNCIO" vbProcedure="false">#ref!</definedName>
    <definedName function="false" hidden="true" localSheetId="30" name="FATURAS2002" vbProcedure="false">{#N/A,#N/A,TRUE,"Serviços"}</definedName>
    <definedName function="false" hidden="true" localSheetId="30" name="fgff" vbProcedure="false">{#N/A,#N/A,FALSE,"MO (2)"}</definedName>
    <definedName function="false" hidden="false" localSheetId="30" name="FILTRO_ANAERÓBICO" vbProcedure="false">#ref!</definedName>
    <definedName function="false" hidden="true" localSheetId="30" name="FOLHA01" vbProcedure="false">{#N/A,#N/A,TRUE,"Serviços"}</definedName>
    <definedName function="false" hidden="false" localSheetId="30" name="FOSSA_SÉPTICA" vbProcedure="false">#ref!</definedName>
    <definedName function="false" hidden="true" localSheetId="30" name="gfgfgfg" vbProcedure="false">{#N/A,#N/A,FALSE,"MO (2)"}</definedName>
    <definedName function="false" hidden="true" localSheetId="30" name="ghghgh" vbProcedure="false">{#N/A,#N/A,FALSE,"MO (2)"}</definedName>
    <definedName function="false" hidden="true" localSheetId="30" name="GHJ" vbProcedure="false">{#N/A,#N/A,FALSE,"MO (2)"}</definedName>
    <definedName function="false" hidden="false" localSheetId="30" name="GLP__GÁS_LIQUEFEITO_DE_PETRÓLEO" vbProcedure="false">#ref!</definedName>
    <definedName function="false" hidden="true" localSheetId="30" name="gtryfj" vbProcedure="false">{#N/A,#N/A,TRUE,"Serviços"}</definedName>
    <definedName function="false" hidden="true" localSheetId="30" name="hhhhh" vbProcedure="false">{#N/A,#N/A,FALSE,"MO (2)"}</definedName>
    <definedName function="false" hidden="false" localSheetId="30" name="HIDRANTE_DE_PAREDE" vbProcedure="false">#ref!</definedName>
    <definedName function="false" hidden="false" localSheetId="30" name="HIDRANTE_DE_RECALQUE" vbProcedure="false">#ref!</definedName>
    <definedName function="false" hidden="false" localSheetId="30" name="HIDRÁULICAS" vbProcedure="false">#ref!</definedName>
    <definedName function="false" hidden="true" localSheetId="30" name="hjhjhjhju" vbProcedure="false">{#N/A,#N/A,FALSE,"MO (2)"}</definedName>
    <definedName function="false" hidden="true" localSheetId="30" name="i" vbProcedure="false">{#N/A,#N/A,FALSE,"MO (2)"}</definedName>
    <definedName function="false" hidden="false" localSheetId="30" name="ILUMINAÇÃO_DE_EMERGÊNCIA" vbProcedure="false">#ref!</definedName>
    <definedName function="false" hidden="false" localSheetId="30" name="IMPLANTAÇÃO_DE_CANTEIRO" vbProcedure="false">#ref!</definedName>
    <definedName function="false" hidden="false" localSheetId="30" name="IMPLEMENTOS_ESPORTIVOS" vbProcedure="false">#ref!</definedName>
    <definedName function="false" hidden="false" localSheetId="30" name="INFRAESTRUTURA" vbProcedure="false">#ref!</definedName>
    <definedName function="false" hidden="false" localSheetId="30" name="INFRAESTRUTURA_DA_CISTERNA" vbProcedure="false">#ref!</definedName>
    <definedName function="false" hidden="false" localSheetId="30" name="INFRAESTRUTURA_DA_FOSSA_SÉPTICA" vbProcedure="false">#ref!</definedName>
    <definedName function="false" hidden="false" localSheetId="30" name="INFRAESTRUTURA_DO_RESERVATÓRIO_METÁLICO" vbProcedure="false">#ref!</definedName>
    <definedName function="false" hidden="false" localSheetId="30" name="INFRAESTRUTURA_QUADRA" vbProcedure="false">#ref!</definedName>
    <definedName function="false" hidden="false" localSheetId="30" name="INFRA_ESTRUTURRA___QUADRA" vbProcedure="false">#ref!</definedName>
    <definedName function="false" hidden="false" localSheetId="30" name="Ins.SINAPI.ONE_DES" vbProcedure="false">#ref!</definedName>
    <definedName function="false" hidden="false" localSheetId="30" name="INSTALAÇÕES" vbProcedure="false">#ref!</definedName>
    <definedName function="false" hidden="false" localSheetId="30" name="INSTALAÇÕES_DE_REGISTROS" vbProcedure="false">#ref!</definedName>
    <definedName function="false" hidden="false" localSheetId="30" name="INSTALAÇÕES_ELÉTRICAS___QUADRA" vbProcedure="false">#ref!</definedName>
    <definedName function="false" hidden="false" localSheetId="30" name="INSUMOS" vbProcedure="false">#ref!</definedName>
    <definedName function="false" hidden="false" localSheetId="30" name="INS_DESONERADO" vbProcedure="false">#ref!</definedName>
    <definedName function="false" hidden="false" localSheetId="30" name="INS_HONERADO" vbProcedure="false">#ref!</definedName>
    <definedName function="false" hidden="false" localSheetId="30" name="INS_ONERADO" vbProcedure="false">#ref!</definedName>
    <definedName function="false" hidden="true" localSheetId="30" name="Itens" vbProcedure="false">#ref!</definedName>
    <definedName function="false" hidden="false" localSheetId="30" name="ITENS_GERAIS" vbProcedure="false">#ref!</definedName>
    <definedName function="false" hidden="false" localSheetId="30" name="ITENS_GERAIS___QUADRA" vbProcedure="false">#ref!</definedName>
    <definedName function="false" hidden="false" localSheetId="30" name="I_ACE_BR40_07_2020" vbProcedure="false">#ref!</definedName>
    <definedName function="false" hidden="false" localSheetId="30" name="I_DESONERADA" vbProcedure="false">#ref!</definedName>
    <definedName function="false" hidden="false" localSheetId="30" name="I_ESQ_J04_08_2020" vbProcedure="false">#ref!</definedName>
    <definedName function="false" hidden="false" localSheetId="30" name="I_ESQ_J05_08_2020" vbProcedure="false">#ref!</definedName>
    <definedName function="false" hidden="false" localSheetId="30" name="I_ESQ_J06_08_2020" vbProcedure="false">#ref!</definedName>
    <definedName function="false" hidden="false" localSheetId="30" name="I_ESQ_J07_08_2020" vbProcedure="false">#ref!</definedName>
    <definedName function="false" hidden="false" localSheetId="30" name="I_ESQ_P6_08_2020" vbProcedure="false">#ref!</definedName>
    <definedName function="false" hidden="false" localSheetId="30" name="I_ESQ_PT02_08_2020" vbProcedure="false">#ref!</definedName>
    <definedName function="false" hidden="false" localSheetId="30" name="I_INC_TP_60x40_05_2020" vbProcedure="false">#ref!</definedName>
    <definedName function="false" hidden="false" localSheetId="30" name="I_ONERADA" vbProcedure="false">#ref!</definedName>
    <definedName function="false" hidden="true" localSheetId="30" name="j" vbProcedure="false">{#N/A,#N/A,FALSE,"MO (2)"}</definedName>
    <definedName function="false" hidden="true" localSheetId="30" name="JANEIRO2003" vbProcedure="false">{#N/A,#N/A,TRUE,"Serviços"}</definedName>
    <definedName function="false" hidden="true" localSheetId="30" name="jhjhjhjju" vbProcedure="false">{#N/A,#N/A,FALSE,"MO (2)"}</definedName>
    <definedName function="false" hidden="true" localSheetId="30" name="jjjjj" vbProcedure="false">{#N/A,#N/A,FALSE,"MO (2)"}</definedName>
    <definedName function="false" hidden="true" localSheetId="30" name="JJJJJL" vbProcedure="false">{#N/A,#N/A,FALSE,"MO (2)"}</definedName>
    <definedName function="false" hidden="true" localSheetId="30" name="jo" vbProcedure="false">{#N/A,#N/A,FALSE,"MO (2)"}</definedName>
    <definedName function="false" hidden="true" localSheetId="30" name="kkkkkk" vbProcedure="false">{#N/A,#N/A,FALSE,"MO (2)"}</definedName>
    <definedName function="false" hidden="true" localSheetId="30" name="klklklkl" vbProcedure="false">{#N/A,#N/A,FALSE,"MO (2)"}</definedName>
    <definedName function="false" hidden="true" localSheetId="30" name="la" vbProcedure="false">{#N/A,#N/A,FALSE,"MO (2)"}</definedName>
    <definedName function="false" hidden="false" localSheetId="30" name="LIMPEZA" vbProcedure="false">#ref!</definedName>
    <definedName function="false" hidden="false" localSheetId="30" name="LOUÇAS_E_ACESSÓRIOS" vbProcedure="false">#ref!</definedName>
    <definedName function="false" hidden="true" localSheetId="30" name="lu" vbProcedure="false">{#N/A,#N/A,FALSE,"MO (2)"}</definedName>
    <definedName function="false" hidden="false" localSheetId="30" name="MAPA_RES" vbProcedure="false">#ref!</definedName>
    <definedName function="false" hidden="false" localSheetId="30" name="MAPA_RESUMIDO" vbProcedure="false">#ref!</definedName>
    <definedName function="false" hidden="true" localSheetId="30" name="Max" vbProcedure="false">COUNTIF(#ref!,"&lt;&gt;0")+3</definedName>
    <definedName function="false" hidden="true" localSheetId="30" name="Mob" vbProcedure="false">#ref!</definedName>
    <definedName function="false" hidden="true" localSheetId="30" name="Modelo" vbProcedure="false">#ref!</definedName>
    <definedName function="false" hidden="false" localSheetId="30" name="MOVIMENTAÇÃO_DE_SOLO" vbProcedure="false">#ref!</definedName>
    <definedName function="false" hidden="false" localSheetId="30" name="MOVIMENTO_DE_TERRA___QUADRA" vbProcedure="false">#ref!</definedName>
    <definedName function="false" hidden="true" localSheetId="30" name="MP" vbProcedure="false">#ref!</definedName>
    <definedName function="false" hidden="false" localSheetId="30" name="MURETA_QUADRA" vbProcedure="false">#ref!</definedName>
    <definedName function="false" hidden="false" localSheetId="30" name="MURETA___QUADRA" vbProcedure="false">#ref!</definedName>
    <definedName function="false" hidden="false" localSheetId="30" name="MURO" vbProcedure="false">#ref!</definedName>
    <definedName function="false" hidden="true" localSheetId="30" name="NONE" vbProcedure="false">{#N/A,#N/A,TRUE,"Serviços"}</definedName>
    <definedName function="false" hidden="true" localSheetId="30" name="Ordem" vbProcedure="false">#ref!</definedName>
    <definedName function="false" hidden="true" localSheetId="30" name="Origem" vbProcedure="false">#ref!</definedName>
    <definedName function="false" hidden="true" localSheetId="30" name="orçamrest" vbProcedure="false">{#N/A,#N/A,TRUE,"Serviços"}</definedName>
    <definedName function="false" hidden="false" localSheetId="30" name="PAVIMENTAÇÃO_E_DRENAGEM_SUPERFICIAL_QUADRA" vbProcedure="false">#ref!</definedName>
    <definedName function="false" hidden="false" localSheetId="30" name="PAVIMENTAÇÃO_E_DRENAGEM_SUPERFICIAL___QUADRA" vbProcedure="false">#ref!</definedName>
    <definedName function="false" hidden="false" localSheetId="30" name="PEITORIS__DIVISÓRIAS_E_BANCADAS_DE_PEDRA" vbProcedure="false">#ref!</definedName>
    <definedName function="false" hidden="false" localSheetId="30" name="PILARES" vbProcedure="false">#ref!</definedName>
    <definedName function="false" hidden="false" localSheetId="30" name="PINTURA_QUADRA" vbProcedure="false">#ref!</definedName>
    <definedName function="false" hidden="false" localSheetId="30" name="PINTURA__BLOCOS__MURO_E_GRADIL" vbProcedure="false">#ref!</definedName>
    <definedName function="false" hidden="false" localSheetId="30" name="PISOS" vbProcedure="false">#ref!</definedName>
    <definedName function="false" hidden="false" localSheetId="30" name="PLAN.ORC_RESUMO" vbProcedure="false">#ref!</definedName>
    <definedName function="false" hidden="true" localSheetId="30" name="Plan1" vbProcedure="false">#ref!</definedName>
    <definedName function="false" hidden="false" localSheetId="30" name="PLAN_ORC" vbProcedure="false">#ref!</definedName>
    <definedName function="false" hidden="false" localSheetId="30" name="PLAN_ORCAMENTARIA" vbProcedure="false">#ref!</definedName>
    <definedName function="false" hidden="true" localSheetId="30" name="popopopo" vbProcedure="false">{#N/A,#N/A,FALSE,"MO (2)"}</definedName>
    <definedName function="false" hidden="true" localSheetId="30" name="Posição" vbProcedure="false">#ref!</definedName>
    <definedName function="false" hidden="true" localSheetId="30" name="PROD_1" vbProcedure="false">{#N/A,#N/A,TRUE,"Serviços"}</definedName>
    <definedName function="false" hidden="true" localSheetId="30" name="PSCIPISAMU" vbProcedure="false">#ref!</definedName>
    <definedName function="false" hidden="false" localSheetId="30" name="PSCIP___SEGURANÇA_CONTRA_INCÊNDIO_E_PÂNICO" vbProcedure="false">#ref!</definedName>
    <definedName function="false" hidden="false" localSheetId="30" name="PÓRTICO" vbProcedure="false">#ref!</definedName>
    <definedName function="false" hidden="false" localSheetId="30" name="q" vbProcedure="false">#ref!</definedName>
    <definedName function="false" hidden="true" localSheetId="30" name="QD" vbProcedure="false">#ref!</definedName>
    <definedName function="false" hidden="true" localSheetId="30" name="qqqqq" vbProcedure="false">{#N/A,#N/A,FALSE,"MO (2)"}</definedName>
    <definedName function="false" hidden="true" localSheetId="30" name="QTD" vbProcedure="false">#ref!</definedName>
    <definedName function="false" hidden="true" localSheetId="30" name="QtEq" vbProcedure="false">#ref!</definedName>
    <definedName function="false" hidden="true" localSheetId="30" name="QtMo" vbProcedure="false">#ref!</definedName>
    <definedName function="false" hidden="true" localSheetId="30" name="QtMp" vbProcedure="false">#ref!</definedName>
    <definedName function="false" hidden="true" localSheetId="30" name="QtTr" vbProcedure="false">#ref!</definedName>
    <definedName function="false" hidden="false" localSheetId="30" name="QUADRA_POLIESPORTIVA" vbProcedure="false">#ref!</definedName>
    <definedName function="false" hidden="true" localSheetId="30" name="REL" vbProcedure="false">{#N/A,#N/A,TRUE,"Serviços"}</definedName>
    <definedName function="false" hidden="true" localSheetId="30" name="Relat" vbProcedure="false">#ref!</definedName>
    <definedName function="false" hidden="true" localSheetId="30" name="res" vbProcedure="false">{#N/A,#N/A,FALSE,"MO (2)"}</definedName>
    <definedName function="false" hidden="false" localSheetId="30" name="RESERVAMENTO_DE_ÁGUA_POTÁVEL" vbProcedure="false">#ref!</definedName>
    <definedName function="false" hidden="false" localSheetId="30" name="RESERVATÓRIO_METÁLICO" vbProcedure="false">#ref!</definedName>
    <definedName function="false" hidden="true" localSheetId="30" name="resu" vbProcedure="false">{#N/A,#N/A,FALSE,"MO (2)"}</definedName>
    <definedName function="false" hidden="true" localSheetId="30" name="resumoii" vbProcedure="false">{#N/A,#N/A,FALSE,"MO (2)"}</definedName>
    <definedName function="false" hidden="true" localSheetId="30" name="resumou" vbProcedure="false">{#N/A,#N/A,TRUE,"Plan1"}</definedName>
    <definedName function="false" hidden="false" localSheetId="30" name="REVESTIMENTO" vbProcedure="false">#ref!</definedName>
    <definedName function="false" hidden="false" localSheetId="30" name="REVESTIMENTO_E_PINUTURA___QUADRA" vbProcedure="false">#ref!</definedName>
    <definedName function="false" hidden="true" localSheetId="30" name="rr" vbProcedure="false">{#N/A,#N/A,TRUE,"Serviços"}</definedName>
    <definedName function="false" hidden="true" localSheetId="30" name="rrff" vbProcedure="false">{#N/A,#N/A,TRUE,"Serviços"}</definedName>
    <definedName function="false" hidden="true" localSheetId="30" name="SADADWE" vbProcedure="false">{#N/A,#N/A,FALSE,"MO (2)"}</definedName>
    <definedName function="false" hidden="true" localSheetId="30" name="salete" vbProcedure="false">{#N/A,#N/A,FALSE,"MO (2)"}</definedName>
    <definedName function="false" hidden="true" localSheetId="30" name="salete.com" vbProcedure="false">{#N/A,#N/A,FALSE,"MO (2)"}</definedName>
    <definedName function="false" hidden="true" localSheetId="30" name="SAMU" vbProcedure="false">#ref!</definedName>
    <definedName function="false" hidden="false" localSheetId="30" name="SANITÁRIAS" vbProcedure="false">#ref!</definedName>
    <definedName function="false" hidden="false" localSheetId="30" name="SAPATAS" vbProcedure="false">#ref!</definedName>
    <definedName function="false" hidden="true" localSheetId="30" name="SASA" vbProcedure="false">{#N/A,#N/A,FALSE,"MO (2)"}</definedName>
    <definedName function="false" hidden="true" localSheetId="30" name="sasa.com" vbProcedure="false">{#N/A,#N/A,FALSE,"MO (2)"}</definedName>
    <definedName function="false" hidden="true" localSheetId="30" name="sasaasa" vbProcedure="false">{#N/A,#N/A,FALSE,"MO (2)"}</definedName>
    <definedName function="false" hidden="true" localSheetId="30" name="SASADE" vbProcedure="false">{#N/A,#N/A,FALSE,"MO (2)"}</definedName>
    <definedName function="false" hidden="true" localSheetId="30" name="SASASA" vbProcedure="false">{#N/A,#N/A,FALSE,"MO (2)"}</definedName>
    <definedName function="false" hidden="true" localSheetId="30" name="SCIPSAMU" vbProcedure="false">#ref!</definedName>
    <definedName function="false" hidden="false" localSheetId="30" name="SDC92982_05_2020" vbProcedure="false">#ref!</definedName>
    <definedName function="false" hidden="false" localSheetId="30" name="SDC92984_05_2020" vbProcedure="false">#ref!</definedName>
    <definedName function="false" hidden="false" localSheetId="30" name="SDC92986_05_2020" vbProcedure="false">#ref!</definedName>
    <definedName function="false" hidden="false" localSheetId="30" name="SDC92988_05_2020" vbProcedure="false">#ref!</definedName>
    <definedName function="false" hidden="false" localSheetId="30" name="SDC_INC_20964_05_2020" vbProcedure="false">#ref!</definedName>
    <definedName function="false" hidden="false" localSheetId="30" name="SDC_J01_05_2020" vbProcedure="false">#ref!</definedName>
    <definedName function="false" hidden="false" localSheetId="30" name="SDC_J02_05_2020" vbProcedure="false">#ref!</definedName>
    <definedName function="false" hidden="false" localSheetId="30" name="SDC_J04_05_2020" vbProcedure="false">#ref!</definedName>
    <definedName function="false" hidden="false" localSheetId="30" name="SDC_J05_05_2020" vbProcedure="false">#ref!</definedName>
    <definedName function="false" hidden="false" localSheetId="30" name="SDC_J06_05_2020" vbProcedure="false">#ref!</definedName>
    <definedName function="false" hidden="false" localSheetId="30" name="SDC_J07_05_2020" vbProcedure="false">#ref!</definedName>
    <definedName function="false" hidden="false" localSheetId="30" name="SDC_J08_05_2020" vbProcedure="false">#ref!</definedName>
    <definedName function="false" hidden="false" localSheetId="30" name="SDC_P06_05_2020" vbProcedure="false">#ref!</definedName>
    <definedName function="false" hidden="true" localSheetId="30" name="sdsdsds" vbProcedure="false">{#N/A,#N/A,FALSE,"MO (2)"}</definedName>
    <definedName function="false" hidden="true" localSheetId="30" name="sdsdsdsx" vbProcedure="false">{#N/A,#N/A,FALSE,"MO (2)"}</definedName>
    <definedName function="false" hidden="false" localSheetId="30" name="SERVIÇOS_COMPLEMENTARES_DA_OBRA" vbProcedure="false">#ref!</definedName>
    <definedName function="false" hidden="false" localSheetId="30" name="SERVIÇOS_COMPLEMENTARES_DA_QUADRA" vbProcedure="false">#ref!</definedName>
    <definedName function="false" hidden="false" localSheetId="30" name="SERVIÇOS_CONSTRUTIVOS_COMPLEMENTARES___QUADRA" vbProcedure="false">#ref!</definedName>
    <definedName function="false" hidden="false" localSheetId="30" name="SERVIÇOS_PRELIMINARES" vbProcedure="false">#ref!</definedName>
    <definedName function="false" hidden="true" localSheetId="30" name="SETEMBRO" vbProcedure="false">{#N/A,#N/A,TRUE,"Serviços"}</definedName>
    <definedName function="false" hidden="false" localSheetId="30" name="SINALIZAÇÃO___SAÍDA_DE_EMERGÊNCIA" vbProcedure="false">#ref!</definedName>
    <definedName function="false" hidden="false" localSheetId="30" name="SISTEMA_DE_ACIONAMENTO_DE_HIDRANTE" vbProcedure="false">#ref!</definedName>
    <definedName function="false" hidden="false" localSheetId="30" name="SISTEMA_DE_ALARME_DE_EMERGÊNCIA" vbProcedure="false">#ref!</definedName>
    <definedName function="false" hidden="false" localSheetId="30" name="SPDA___SISTEMAS_DE_PROTEÇÃO_CONTRA_DESCARGA_ATMOSFÉRICA" vbProcedure="false">#ref!</definedName>
    <definedName function="false" hidden="false" localSheetId="30" name="SPDA___SISTEMA_DE_PROTEÇÃO_CONTRA_DESCARGAS_ATMOSFÉRICAS___QUADRA" vbProcedure="false">#ref!</definedName>
    <definedName function="false" hidden="true" localSheetId="30" name="SRV" vbProcedure="false">#ref!</definedName>
    <definedName function="false" hidden="true" localSheetId="30" name="SS" vbProcedure="false">{#N/A,#N/A,FALSE,"MO (2)"}</definedName>
    <definedName function="false" hidden="true" localSheetId="30" name="SSS" vbProcedure="false">{#N/A,#N/A,FALSE,"MO (2)"}</definedName>
    <definedName function="false" hidden="true" localSheetId="30" name="ssssss" vbProcedure="false">{#N/A,#N/A,FALSE,"MO (2)"}</definedName>
    <definedName function="false" hidden="true" localSheetId="30" name="sssssssssssssssssssss" vbProcedure="false">{#N/A,#N/A,TRUE,"Plan1"}</definedName>
    <definedName function="false" hidden="false" localSheetId="30" name="SUMIDOURO" vbProcedure="false">#ref!</definedName>
    <definedName function="false" hidden="false" localSheetId="30" name="SUPERESTRUTURA" vbProcedure="false">#ref!</definedName>
    <definedName function="false" hidden="true" localSheetId="30" name="Tachas" vbProcedure="false">{#N/A,#N/A,TRUE,"Plan1"}</definedName>
    <definedName function="false" hidden="false" localSheetId="30" name="TELHAMENTO" vbProcedure="false">#ref!</definedName>
    <definedName function="false" hidden="true" localSheetId="30" name="thiago" vbProcedure="false">{#N/A,#N/A,FALSE,"MO (2)"}</definedName>
    <definedName function="false" hidden="false" localSheetId="30" name="TOTEM" vbProcedure="false">#ref!</definedName>
    <definedName function="false" hidden="true" localSheetId="30" name="Transporte_Brita_TSD" vbProcedure="false">{#N/A,#N/A,TRUE,"Plan1"}</definedName>
    <definedName function="false" hidden="true" localSheetId="30" name="tttt" vbProcedure="false">{#N/A,#N/A,FALSE,"MO (2)"}</definedName>
    <definedName function="false" hidden="false" localSheetId="30" name="TUBOS_E_CONEXOES_SANIT" vbProcedure="false">#ref!</definedName>
    <definedName function="false" hidden="false" localSheetId="30" name="TUBOS_E_CONEXÕES_HIDRO" vbProcedure="false">#ref!</definedName>
    <definedName function="false" hidden="true" localSheetId="30" name="TYUIO" vbProcedure="false">{#N/A,#N/A,TRUE,"Serviços"}</definedName>
    <definedName function="false" hidden="false" localSheetId="30" name="URBANIZAÇÃO__PAISAGISMO" vbProcedure="false">#ref!</definedName>
    <definedName function="false" hidden="true" localSheetId="30" name="Usinagem" vbProcedure="false">{#N/A,#N/A,FALSE,"MO (2)"}</definedName>
    <definedName function="false" hidden="false" localSheetId="30" name="VIDRO" vbProcedure="false">#ref!</definedName>
    <definedName function="false" hidden="false" localSheetId="30" name="VIGAS" vbProcedure="false">#ref!</definedName>
    <definedName function="false" hidden="false" localSheetId="30" name="VIGAS_BALDRAMES" vbProcedure="false">#ref!</definedName>
    <definedName function="false" hidden="false" localSheetId="30" name="VIGAS_BALDRAMES___QUADRA" vbProcedure="false">#ref!</definedName>
    <definedName function="false" hidden="true" localSheetId="30" name="vm" vbProcedure="false">{#N/A,#N/A,FALSE,"MO (2)"}</definedName>
    <definedName function="false" hidden="true" localSheetId="30" name="vvv" vbProcedure="false">{#N/A,#N/A,FALSE,"MO (2)"}</definedName>
    <definedName function="false" hidden="true" localSheetId="30" name="wewewew" vbProcedure="false">{#N/A,#N/A,FALSE,"MO (2)"}</definedName>
    <definedName function="false" hidden="true" localSheetId="30" name="wrn.mo2." vbProcedure="false">{#N/A,#N/A,FALSE,"MO (2)"}</definedName>
    <definedName function="false" hidden="true" localSheetId="30" name="wrn.relext." vbProcedure="false">{#N/A,#N/A,TRUE,"Plan1"}</definedName>
    <definedName function="false" hidden="true" localSheetId="30" name="wrn.Tipo." vbProcedure="false">{#N/A,#N/A,TRUE,"Serviços"}</definedName>
    <definedName function="false" hidden="true" localSheetId="30" name="wwwww" vbProcedure="false">{#N/A,#N/A,FALSE,"MO (2)"}</definedName>
    <definedName function="false" hidden="true" localSheetId="30" name="wwwwww" vbProcedure="false">{#N/A,#N/A,FALSE,"MO (2)"}</definedName>
    <definedName function="false" hidden="true" localSheetId="30" name="xxxxx" vbProcedure="false">{#N/A,#N/A,FALSE,"MO (2)"}</definedName>
    <definedName function="false" hidden="true" localSheetId="30" name="Y" vbProcedure="false">{#N/A,#N/A,FALSE,"MO (2)"}</definedName>
    <definedName function="false" hidden="true" localSheetId="30" name="z" vbProcedure="false">{#N/A,#N/A,FALSE,"MO (2)"}</definedName>
    <definedName function="false" hidden="true" localSheetId="30" name="zaza" vbProcedure="false">{#N/A,#N/A,FALSE,"MO (2)"}</definedName>
    <definedName function="false" hidden="true" localSheetId="30" name="zzzzz" vbProcedure="false">{#N/A,#N/A,FALSE,"MO (2)"}</definedName>
    <definedName function="false" hidden="false" localSheetId="30" name="_1347_" vbProcedure="false">#ref!</definedName>
    <definedName function="false" hidden="true" localSheetId="30" name="_b1" vbProcedure="false">{#N/A,#N/A,FALSE,"MO (2)"}</definedName>
    <definedName function="false" hidden="true" localSheetId="30" name="__CEF200" vbProcedure="false">{#N/A,#N/A,FALSE,"MO (2)"}</definedName>
    <definedName function="false" hidden="true" localSheetId="30" name="__CEF222" vbProcedure="false">{#N/A,#N/A,FALSE,"MO (2)"}</definedName>
    <definedName function="false" hidden="true" localSheetId="30" name="__CEF300" vbProcedure="false">{#N/A,#N/A,FALSE,"MO (2)"}</definedName>
    <definedName function="false" hidden="true" localSheetId="30" name="__CEF500" vbProcedure="false">{#N/A,#N/A,FALSE,"MO (2)"}</definedName>
    <definedName function="false" hidden="true" localSheetId="30" name="__OUT98" vbProcedure="false">{#N/A,#N/A,TRUE,"Serviços"}</definedName>
    <definedName function="false" hidden="true" localSheetId="30" name="___OUT98" vbProcedure="false">{#N/A,#N/A,TRUE,"Serviços"}</definedName>
    <definedName function="false" hidden="true" localSheetId="30" name="____b1" vbProcedure="false">{#N/A,#N/A,FALSE,"MO (2)"}</definedName>
    <definedName function="false" hidden="true" localSheetId="30" name="____OUT98" vbProcedure="false">{#N/A,#N/A,TRUE,"Serviços"}</definedName>
    <definedName function="false" hidden="true" localSheetId="30" name="_____b1" vbProcedure="false">{#N/A,#N/A,FALSE,"MO (2)"}</definedName>
    <definedName function="false" hidden="true" localSheetId="30" name="_____OUT98" vbProcedure="false">{#N/A,#N/A,TRUE,"Serviços"}</definedName>
    <definedName function="false" hidden="true" localSheetId="30" name="______b1" vbProcedure="false">{#N/A,#N/A,FALSE,"MO (2)"}</definedName>
    <definedName function="false" hidden="true" localSheetId="30" name="______OUT98" vbProcedure="false">{#N/A,#N/A,TRUE,"Serviços"}</definedName>
    <definedName function="false" hidden="true" localSheetId="30" name="_______OUT98" vbProcedure="false">{#N/A,#N/A,TRUE,"Serviços"}</definedName>
    <definedName function="false" hidden="true" localSheetId="30" name="________b1" vbProcedure="false">{#N/A,#N/A,FALSE,"MO (2)"}</definedName>
    <definedName function="false" hidden="true" localSheetId="30" name="________OUT98" vbProcedure="false">{#N/A,#N/A,TRUE,"Serviços"}</definedName>
    <definedName function="false" hidden="true" localSheetId="30" name="_________OUT98" vbProcedure="false">{#N/A,#N/A,TRUE,"Serviços"}</definedName>
    <definedName function="false" hidden="true" localSheetId="30" name="__________OUT98" vbProcedure="false">{#N/A,#N/A,TRUE,"Serviços"}</definedName>
    <definedName function="false" hidden="true" localSheetId="30" name="___________OUT98" vbProcedure="false">{#N/A,#N/A,TRUE,"Serviços"}</definedName>
    <definedName function="false" hidden="true" localSheetId="30" name="____________OUT98" vbProcedure="false">{#N/A,#N/A,TRUE,"Serviços"}</definedName>
    <definedName function="false" hidden="true" localSheetId="30" name="_____________OUT98" vbProcedure="false">{#N/A,#N/A,TRUE,"Serviços"}</definedName>
    <definedName function="false" hidden="true" localSheetId="30" name="Ç" vbProcedure="false">{#N/A,#N/A,FALSE,"MO (2)"}</definedName>
    <definedName function="false" hidden="true" localSheetId="30" name="çl" vbProcedure="false">{#N/A,#N/A,FALSE,"MO (2)"}</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<sst xmlns="http://schemas.openxmlformats.org/spreadsheetml/2006/main" count="70684" uniqueCount="5915">
  <si>
    <t xml:space="preserve">OBJETO - </t>
  </si>
  <si>
    <t xml:space="preserve">REFORMA E AMPLIAÇÃO DA CÂMARA MUNICIPAL</t>
  </si>
  <si>
    <t xml:space="preserve">MUNICÍPIO -</t>
  </si>
  <si>
    <t xml:space="preserve">COMODORO - MT</t>
  </si>
  <si>
    <t xml:space="preserve">REFERÊNCIA - </t>
  </si>
  <si>
    <t xml:space="preserve">SINAPI 05/2025 - SEM DESONERAÇÃO </t>
  </si>
  <si>
    <t xml:space="preserve">BDI -</t>
  </si>
  <si>
    <t xml:space="preserve">LOCAL -</t>
  </si>
  <si>
    <t xml:space="preserve">RUA BAHIA Nº 600N, BAIRRO SÃO FRANCISCO</t>
  </si>
  <si>
    <t xml:space="preserve">DECLARAÇÕES GERAIS</t>
  </si>
  <si>
    <t xml:space="preserve">DECLARAMOS QUE devido as exigências do TCU referente ao arredondamento dos orçamentos de obras públicas, é necessário a utilização da fórmula TRUNCAR;2, ou seja, apenas duas casas decimais após a vírgula. Neste sentido é praticamente impossível seguir o lance da plataforma, logo, para ser mais vantajoso para a Adminsitração Pública, concedemos um desconto ainda maior devido aos arredondamentos dos valores. </t>
  </si>
  <si>
    <t xml:space="preserve">_____________________________________</t>
  </si>
  <si>
    <t xml:space="preserve">MEXUM ENGENHARIA E CONSTRUÇÕES - CNPJ 27.406.174/0001-05</t>
  </si>
  <si>
    <t xml:space="preserve">PAULO PAZETO MEDEIROS - SÓCIO PROPRIETÁRIO E ENGENHEIRO CIVIL</t>
  </si>
  <si>
    <t xml:space="preserve">CREA MT 034442</t>
  </si>
  <si>
    <t xml:space="preserve">ENCARGOS -</t>
  </si>
  <si>
    <t xml:space="preserve">Planilha Orçamentária Resumida</t>
  </si>
  <si>
    <t xml:space="preserve">Item</t>
  </si>
  <si>
    <t xml:space="preserve">Descrição</t>
  </si>
  <si>
    <t xml:space="preserve">Total</t>
  </si>
  <si>
    <t xml:space="preserve">Peso (%)</t>
  </si>
  <si>
    <t xml:space="preserve">Total Geral</t>
  </si>
  <si>
    <t xml:space="preserve">BDI DIF:</t>
  </si>
  <si>
    <t xml:space="preserve">LOCAL</t>
  </si>
  <si>
    <t xml:space="preserve">Orçamento Sintético</t>
  </si>
  <si>
    <t xml:space="preserve">Tipo</t>
  </si>
  <si>
    <t xml:space="preserve">Banco</t>
  </si>
  <si>
    <t xml:space="preserve">Código</t>
  </si>
  <si>
    <t xml:space="preserve">Un.</t>
  </si>
  <si>
    <t xml:space="preserve">Qtd.</t>
  </si>
  <si>
    <t xml:space="preserve">Preço Unit</t>
  </si>
  <si>
    <t xml:space="preserve">Preço com BDI</t>
  </si>
  <si>
    <t xml:space="preserve">Total sem BDI</t>
  </si>
  <si>
    <t xml:space="preserve">ADMINISTRAÇÃO LOCAL</t>
  </si>
  <si>
    <t xml:space="preserve"> 1.1</t>
  </si>
  <si>
    <t xml:space="preserve">Composição</t>
  </si>
  <si>
    <t xml:space="preserve">Próprio</t>
  </si>
  <si>
    <t xml:space="preserve">COMODORO-COMP01</t>
  </si>
  <si>
    <t xml:space="preserve">ADMINISTRAÇÃO LOCAL DE OBRA</t>
  </si>
  <si>
    <t xml:space="preserve">UND</t>
  </si>
  <si>
    <t xml:space="preserve">SERVIÇOS PRELIMINARES</t>
  </si>
  <si>
    <t xml:space="preserve"> 2.1</t>
  </si>
  <si>
    <t xml:space="preserve">SINAPI</t>
  </si>
  <si>
    <t xml:space="preserve">FORNECIMENTO E INSTALAÇÃO DE PLACA DE OBRA COM CHAPA GALVANIZADA E ESTRUTURA DE MADEIRA. AF_03/2022_PS</t>
  </si>
  <si>
    <t xml:space="preserve">M2</t>
  </si>
  <si>
    <t xml:space="preserve"> 2.2</t>
  </si>
  <si>
    <t xml:space="preserve">LOCAÇÃO CONVENCIONAL DE OBRA, UTILIZANDO GABARITO DE TÁBUAS CORRIDAS PONTALETADAS A CADA 2,00M -  2 UTILIZAÇÕES. AF_03/2024</t>
  </si>
  <si>
    <t xml:space="preserve">M</t>
  </si>
  <si>
    <t xml:space="preserve"> 2.3</t>
  </si>
  <si>
    <t xml:space="preserve">LIMPEZA MANUAL DE VEGETAÇÃO EM TERRENO COM ENXADA. AF_03/2024</t>
  </si>
  <si>
    <t xml:space="preserve">DEMOLIÇÕES E RETIRADAS</t>
  </si>
  <si>
    <t xml:space="preserve"> 3.1</t>
  </si>
  <si>
    <t xml:space="preserve">DEMOLIÇÃO DE ALVENARIA DE BLOCO FURADO, DE FORMA MANUAL, SEM REAPROVEITAMENTO. AF_09/2023</t>
  </si>
  <si>
    <t xml:space="preserve">M3</t>
  </si>
  <si>
    <t xml:space="preserve"> 3.2</t>
  </si>
  <si>
    <t xml:space="preserve">SINAPI(A)</t>
  </si>
  <si>
    <t xml:space="preserve">REMOCAO MANUAL DE ENTULHO</t>
  </si>
  <si>
    <t xml:space="preserve">FUNDAÇÕES</t>
  </si>
  <si>
    <t xml:space="preserve"> 4.1</t>
  </si>
  <si>
    <t xml:space="preserve">SAPATAS</t>
  </si>
  <si>
    <t xml:space="preserve"> 4.1.1</t>
  </si>
  <si>
    <t xml:space="preserve">ESCAVAÇÃO MANUAL PARA BLOCO DE COROAMENTO OU SAPATA (SEM ESCAVAÇÃO PARA COLOCAÇÃO DE FÔRMAS). AF_01/2024</t>
  </si>
  <si>
    <t xml:space="preserve"> 4.1.2</t>
  </si>
  <si>
    <t xml:space="preserve">LASTRO DE CONCRETO MAGRO, APLICADO EM BLOCOS DE COROAMENTO OU SAPATAS, ESPESSURA DE 3 CM. AF_01/2024</t>
  </si>
  <si>
    <t xml:space="preserve"> 4.1.3</t>
  </si>
  <si>
    <t xml:space="preserve">ARMAÇÃO DE SAPATA ISOLADA, VIGA BALDRAME E SAPATA CORRIDA UTILIZANDO AÇO CA-50 DE 6,3 MM - MONTAGEM. AF_01/2024</t>
  </si>
  <si>
    <t xml:space="preserve">KG</t>
  </si>
  <si>
    <t xml:space="preserve"> 4.1.4</t>
  </si>
  <si>
    <t xml:space="preserve">ARMAÇÃO DE SAPATA ISOLADA, VIGA BALDRAME E SAPATA CORRIDA UTILIZANDO AÇO CA-50 DE 8 MM - MONTAGEM. AF_01/2024</t>
  </si>
  <si>
    <t xml:space="preserve"> 4.1.5</t>
  </si>
  <si>
    <t xml:space="preserve">CONCRETO FCK = 25MPA, TRAÇO 1:2,3:2,7 (EM MASSA SECA DE CIMENTO/ AREIA MÉDIA/ BRITA 1) - PREPARO MECÂNICO COM BETONEIRA 400 L. AF_05/2021</t>
  </si>
  <si>
    <t xml:space="preserve"> 4.1.6</t>
  </si>
  <si>
    <t xml:space="preserve">LANÇAMENTO COM USO DE BALDES, ADENSAMENTO E ACABAMENTO DE CONCRETO EM ESTRUTURAS. AF_02/2022</t>
  </si>
  <si>
    <t xml:space="preserve"> 4.2</t>
  </si>
  <si>
    <t xml:space="preserve">ARRANQUES</t>
  </si>
  <si>
    <t xml:space="preserve"> 4.2.1</t>
  </si>
  <si>
    <t xml:space="preserve">MONTAGEM E DESMONTAGEM DE FÔRMA DE PILARES RETANGULARES E ESTRUTURAS SIMILARES, PÉ-DIREITO SIMPLES, EM MADEIRA SERRADA, 4 UTILIZAÇÕES. AF_09/2020</t>
  </si>
  <si>
    <t xml:space="preserve"> 4.2.2</t>
  </si>
  <si>
    <t xml:space="preserve">ARMAÇÃO DE PILAR OU VIGA DE ESTRUTURA CONVENCIONAL DE CONCRETO ARMADO UTILIZANDO AÇO CA-60 DE 5,0 MM - MONTAGEM. AF_06/2022</t>
  </si>
  <si>
    <t xml:space="preserve"> 4.2.3</t>
  </si>
  <si>
    <t xml:space="preserve">ARMAÇÃO DE PILAR OU VIGA DE ESTRUTURA CONVENCIONAL DE CONCRETO ARMADO UTILIZANDO AÇO CA-50 DE 10,0 MM - MONTAGEM. AF_06/2022</t>
  </si>
  <si>
    <t xml:space="preserve"> 4.2.4</t>
  </si>
  <si>
    <t xml:space="preserve"> 4.2.5</t>
  </si>
  <si>
    <t xml:space="preserve"> 4.3</t>
  </si>
  <si>
    <t xml:space="preserve">VIGAS BALDRAME</t>
  </si>
  <si>
    <t xml:space="preserve"> 4.3.1</t>
  </si>
  <si>
    <t xml:space="preserve">ALVENARIA DE EMBASAMENTO COM BLOCO ESTRUTURAL DE CERÂMICA, DE 14X19X29CM E ARGAMASSA DE ASSENTAMENTO COM PREPARO EM BETONEIRA. AF_05/2020</t>
  </si>
  <si>
    <t xml:space="preserve"> 4.3.2</t>
  </si>
  <si>
    <t xml:space="preserve">FABRICAÇÃO, MONTAGEM E DESMONTAGEM DE FÔRMA PARA VIGA BALDRAME, EM MADEIRA SERRADA, E=25 MM, 4 UTILIZAÇÕES. AF_01/2024</t>
  </si>
  <si>
    <t xml:space="preserve"> 4.3.3</t>
  </si>
  <si>
    <t xml:space="preserve"> 4.3.4</t>
  </si>
  <si>
    <t xml:space="preserve">ARMAÇÃO DE PILAR OU VIGA DE ESTRUTURA CONVENCIONAL DE CONCRETO ARMADO UTILIZANDO AÇO CA-50 DE 8,0 MM - MONTAGEM. AF_06/2022</t>
  </si>
  <si>
    <t xml:space="preserve"> 4.3.5</t>
  </si>
  <si>
    <t xml:space="preserve"> 4.3.6</t>
  </si>
  <si>
    <t xml:space="preserve"> 4.3.7</t>
  </si>
  <si>
    <t xml:space="preserve">SUPERESTRUTURA</t>
  </si>
  <si>
    <t xml:space="preserve"> 5.1</t>
  </si>
  <si>
    <t xml:space="preserve">PILARES</t>
  </si>
  <si>
    <t xml:space="preserve"> 5.1.1</t>
  </si>
  <si>
    <t xml:space="preserve"> 5.1.2</t>
  </si>
  <si>
    <t xml:space="preserve"> 5.1.3</t>
  </si>
  <si>
    <t xml:space="preserve"> 5.1.4</t>
  </si>
  <si>
    <t xml:space="preserve"> 5.1.5</t>
  </si>
  <si>
    <t xml:space="preserve"> 5.2</t>
  </si>
  <si>
    <t xml:space="preserve">VIGAS DE RESPALDO</t>
  </si>
  <si>
    <t xml:space="preserve"> 5.2.1</t>
  </si>
  <si>
    <t xml:space="preserve">MONTAGEM E DESMONTAGEM DE FÔRMA DE VIGA, ESCORAMENTO COM PONTALETE DE MADEIRA, PÉ-DIREITO SIMPLES, EM MADEIRA SERRADA, 4 UTILIZAÇÕES. AF_09/2020</t>
  </si>
  <si>
    <t xml:space="preserve"> 5.2.2</t>
  </si>
  <si>
    <t xml:space="preserve"> 5.2.3</t>
  </si>
  <si>
    <t xml:space="preserve"> 5.2.4</t>
  </si>
  <si>
    <t xml:space="preserve"> 5.2.5</t>
  </si>
  <si>
    <t xml:space="preserve"> 5.2.6</t>
  </si>
  <si>
    <t xml:space="preserve">VEDAÇÕES</t>
  </si>
  <si>
    <t xml:space="preserve"> 6.1</t>
  </si>
  <si>
    <t xml:space="preserve">ALVENARIA DE VEDAÇÃO DE BLOCOS CERÂMICOS FURADOS NA HORIZONTAL DE 9X14X19 CM (ESPESSURA 9 CM) E ARGAMASSA DE ASSENTAMENTO COM PREPARO EM BETONEIRA. AF_12/2021</t>
  </si>
  <si>
    <t xml:space="preserve"> 6.2</t>
  </si>
  <si>
    <t xml:space="preserve">VERGA MOLDADA IN LOCO EM CONCRETO, ESPESSURA DE *15* CM. AF_03/2024</t>
  </si>
  <si>
    <t xml:space="preserve">COBERTURA E FORRO</t>
  </si>
  <si>
    <t xml:space="preserve"> 7.1</t>
  </si>
  <si>
    <t xml:space="preserve">FABRICAÇÃO E INSTALAÇÃO DE TESOURA INTEIRA EM AÇO, VÃO DE 6 M, PARA TELHA ONDULADA DE FIBROCIMENTO, METÁLICA, PLÁSTICA OU TERMOACÚSTICA, INCLUSO IÇAMENTO. AF_07/2019</t>
  </si>
  <si>
    <t xml:space="preserve">UN</t>
  </si>
  <si>
    <t xml:space="preserve"> 7.2</t>
  </si>
  <si>
    <t xml:space="preserve">TRAMA DE AÇO COMPOSTA POR TERÇAS PARA TELHADOS DE ATÉ 2 ÁGUAS PARA TELHA ONDULADA DE FIBROCIMENTO, METÁLICA, PLÁSTICA OU TERMOACÚSTICA, INCLUSO TRANSPORTE VERTICAL. AF_07/2019</t>
  </si>
  <si>
    <t xml:space="preserve"> 7.3</t>
  </si>
  <si>
    <t xml:space="preserve">TELHAMENTO COM TELHA METÁLICA TERMOACÚSTICA E = 30 MM, COM ATÉ 2 ÁGUAS, INCLUSO IÇAMENTO. AF_07/2019</t>
  </si>
  <si>
    <t xml:space="preserve"> 7.4</t>
  </si>
  <si>
    <t xml:space="preserve">CALHA EM CHAPA DE AÇO GALVANIZADO NÚMERO 24, DESENVOLVIMENTO DE 50 CM, INCLUSO TRANSPORTE VERTICAL. AF_07/2019</t>
  </si>
  <si>
    <t xml:space="preserve"> 7.5</t>
  </si>
  <si>
    <t xml:space="preserve">RUFO EM CHAPA DE AÇO GALVANIZADO NÚMERO 24, CORTE DE 25 CM, INCLUSO TRANSPORTE VERTICAL. AF_07/2019</t>
  </si>
  <si>
    <t xml:space="preserve"> 7.6</t>
  </si>
  <si>
    <t xml:space="preserve">RUFO EM FIBROCIMENTO PARA TELHA ONDULADA E = 6 MM, ABA DE 26 CM, INCLUSO TRANSPORTE VERTICAL, EXCETO CONTRARRUFO. AF_07/2019</t>
  </si>
  <si>
    <t xml:space="preserve"> 7.7</t>
  </si>
  <si>
    <t xml:space="preserve">FORRO EM DRYWALL PARA AMBIENTES RESIDENCIAIS, INCLUSIVE ESTRUTURA UNIDIRECIONAL DE FIXAÇÃO. AF_08/2023_PS</t>
  </si>
  <si>
    <t xml:space="preserve">ESQUADRIAS</t>
  </si>
  <si>
    <t xml:space="preserve"> 8.1</t>
  </si>
  <si>
    <t xml:space="preserve">KIT DE PORTA DE MADEIRA PARA PINTURA, SEMI-OCA (PESADA OU SUPERPESADA), PADRÃO MÉDIO, 90X210CM, ESPESSURA DE 3,5CM, ITENS INCLUSOS: DOBRADIÇAS, MONTAGEM E INSTALAÇÃO DO BATENTE, FECHADURA COM EXECUÇÃO DO FURO - FORNECIMENTO E INSTALAÇÃO. AF_12/2019</t>
  </si>
  <si>
    <t xml:space="preserve"> 8.2</t>
  </si>
  <si>
    <t xml:space="preserve">PORTAO FERRO PERFIS CHAPAS(28kg/m2)</t>
  </si>
  <si>
    <t xml:space="preserve"> 8.3</t>
  </si>
  <si>
    <t xml:space="preserve">JANELA DE ALUMÍNIO DE CORRER COM 4 FOLHAS PARA VIDROS, COM VIDROS, BATENTE, ACABAMENTO COM ACETATO OU BRILHANTE E FERRAGENS. EXCLUSIVE ALIZAR E CONTRAMARCO. FORNECIMENTO E INSTALAÇÃO. AF_12/2019</t>
  </si>
  <si>
    <t xml:space="preserve">REVESTIMENTO DE PAREDES</t>
  </si>
  <si>
    <t xml:space="preserve"> 9.1</t>
  </si>
  <si>
    <t xml:space="preserve">CHAPISCO APLICADO EM ALVENARIA (COM PRESENÇA DE VÃOS) E ESTRUTURAS DE CONCRETO DE FACHADA, COM COLHER DE PEDREIRO.  ARGAMASSA TRAÇO 1:3 COM PREPARO EM BETONEIRA 400L. AF_10/2022</t>
  </si>
  <si>
    <t xml:space="preserve"> 9.2</t>
  </si>
  <si>
    <t xml:space="preserve">EMBOÇO OU MASSA ÚNICA EM ARGAMASSA TRAÇO 1:2:8, PREPARO MANUAL, APLICADA MANUALMENTE EM PANOS CEGOS DE FACHADA (SEM PRESENÇA DE VÃOS), ESPESSURA DE 25 MM. AF_09/2022</t>
  </si>
  <si>
    <t xml:space="preserve"> 9.3</t>
  </si>
  <si>
    <t xml:space="preserve">REVESTIMENTO CERÂMICO PARA PAREDES INTERNAS COM PLACAS TIPO ESMALTADA DE DIMENSÕES 33X45 CM APLICADAS NA ALTURA INTEIRA DAS PAREDES. AF_02/2023_PE</t>
  </si>
  <si>
    <t xml:space="preserve">PISOS E REVESTIMENTO DE PISOS</t>
  </si>
  <si>
    <t xml:space="preserve"> 10.1</t>
  </si>
  <si>
    <t xml:space="preserve">LASTRO DE CONCRETO MAGRO, APLICADO EM PISOS, LAJES SOBRE SOLO OU RADIERS, ESPESSURA DE 5 CM. AF_01/2024</t>
  </si>
  <si>
    <t xml:space="preserve"> 10.2</t>
  </si>
  <si>
    <t xml:space="preserve">REVESTIMENTO CERÂMICO PARA PISO COM PLACAS TIPO PORCELANATO DE DIMENSÕES 60X60 CM APLICADA EM AMBIENTES DE ÁREA MAIOR QUE 10 M². AF_02/2023_PE</t>
  </si>
  <si>
    <t xml:space="preserve"> 10.3</t>
  </si>
  <si>
    <t xml:space="preserve">SOLEIRA EM GRANITO, LARGURA 15 CM, ESPESSURA 2,0 CM. AF_09/2020</t>
  </si>
  <si>
    <t xml:space="preserve"> 10.4</t>
  </si>
  <si>
    <t xml:space="preserve">PEITORIL LINEAR EM GRANITO OU MÁRMORE, L = 15CM, COMPRIMENTO DE ATÉ 2M, ASSENTADO COM ARGAMASSA 1:6 COM ADITIVO. AF_11/2020</t>
  </si>
  <si>
    <t xml:space="preserve"> 10.5</t>
  </si>
  <si>
    <t xml:space="preserve">RODAPÉ CERÂMICO DE 7CM DE ALTURA COM PLACAS TIPO ESMALTADA DE DIMENSÕES 60X60CM. AF_02/2023</t>
  </si>
  <si>
    <t xml:space="preserve">INSTALAÇÕES ELÉTRICAS E REDE LÓGICA</t>
  </si>
  <si>
    <t xml:space="preserve"> 11.1</t>
  </si>
  <si>
    <t xml:space="preserve">CONDUTOS E CAIXAS</t>
  </si>
  <si>
    <t xml:space="preserve"> 11.1.1</t>
  </si>
  <si>
    <t xml:space="preserve">RASGO LINEAR MECANIZADO EM ALVENARIA, PARA ELETRODUTOS, DIÂMETROS MENORES OU IGUAIS A 40 MM. AF_09/2023</t>
  </si>
  <si>
    <t xml:space="preserve"> 11.1.2</t>
  </si>
  <si>
    <t xml:space="preserve">ELETRODUTO FLEXÍVEL CORRUGADO REFORÇADO, PVC, DN 25 MM (3/4"), PARA CIRCUITOS TERMINAIS, INSTALADO EM FORRO - FORNECIMENTO E INSTALAÇÃO. AF_03/2023_PA</t>
  </si>
  <si>
    <t xml:space="preserve"> 11.1.3</t>
  </si>
  <si>
    <t xml:space="preserve">ELETRODUTO FLEXÍVEL CORRUGADO REFORÇADO, PVC, DN 32 MM (1"), PARA CIRCUITOS TERMINAIS, INSTALADO EM FORRO - FORNECIMENTO E INSTALAÇÃO. AF_03/2023_PA</t>
  </si>
  <si>
    <t xml:space="preserve"> 11.1.4</t>
  </si>
  <si>
    <t xml:space="preserve">ELETRODUTO FLEXÍVEL CORRUGADO REFORÇADO, PVC, DN 25 MM (3/4"), PARA CIRCUITOS TERMINAIS, INSTALADO EM PAREDE - FORNECIMENTO E INSTALAÇÃO. AF_03/2023</t>
  </si>
  <si>
    <t xml:space="preserve"> 11.1.5</t>
  </si>
  <si>
    <t xml:space="preserve">ELETRODUTO FLEXÍVEL CORRUGADO, PEAD, DN 50 (1 1/2"), PARA REDE ENTERRADA DE DISTRIBUIÇÃO DE ENERGIA ELÉTRICA - FORNECIMENTO E INSTALAÇÃO. AF_12/2021</t>
  </si>
  <si>
    <t xml:space="preserve"> 11.1.6</t>
  </si>
  <si>
    <t xml:space="preserve">ELETRODUTO FLEXÍVEL CORRUGADO, PEAD, DN 90 (3"), PARA REDE ENTERRADA DE DISTRIBUIÇÃO DE ENERGIA ELÉTRICA - FORNECIMENTO E INSTALAÇÃO. AF_12/2021</t>
  </si>
  <si>
    <t xml:space="preserve"> 11.1.7</t>
  </si>
  <si>
    <t xml:space="preserve">ESCAVAÇÃO MANUAL DE VALA. AF_09/2024</t>
  </si>
  <si>
    <t xml:space="preserve"> 11.2</t>
  </si>
  <si>
    <t xml:space="preserve">CABEAMENTO</t>
  </si>
  <si>
    <t xml:space="preserve"> 11.2.1</t>
  </si>
  <si>
    <t xml:space="preserve">CABO DE COBRE FLEXÍVEL ISOLADO, 1,5 MM², ANTI-CHAMA 0,6/1,0 KV, PARA CIRCUITOS TERMINAIS - FORNECIMENTO E INSTALAÇÃO. AF_03/2023</t>
  </si>
  <si>
    <t xml:space="preserve"> 11.2.2</t>
  </si>
  <si>
    <t xml:space="preserve">CABO DE COBRE FLEXÍVEL ISOLADO, 2,5 MM², ANTI-CHAMA 0,6/1,0 KV, PARA CIRCUITOS TERMINAIS - FORNECIMENTO E INSTALAÇÃO. AF_03/2023</t>
  </si>
  <si>
    <t xml:space="preserve"> 11.2.3</t>
  </si>
  <si>
    <t xml:space="preserve">CABO DE COBRE FLEXÍVEL ISOLADO, 16 MM², ANTI-CHAMA 0,6/1,0 KV, PARA DISTRIBUIÇÃO - FORNECIMENTO E INSTALAÇÃO. AF_10/2020</t>
  </si>
  <si>
    <t xml:space="preserve"> 11.2.4</t>
  </si>
  <si>
    <t xml:space="preserve">CABO DE COBRE FLEXÍVEL ISOLADO, 25 MM², ANTI-CHAMA 0,6/1,0 KV, PARA REDE ENTERRADA DE DISTRIBUIÇÃO DE ENERGIA ELÉTRICA - FORNECIMENTO E INSTALAÇÃO. AF_12/2021</t>
  </si>
  <si>
    <t xml:space="preserve"> 11.2.5</t>
  </si>
  <si>
    <t xml:space="preserve">CABO DE COBRE FLEXÍVEL ISOLADO, 4 MM², ANTI-CHAMA 0,6/1,0 KV, PARA CIRCUITOS TERMINAIS - FORNECIMENTO E INSTALAÇÃO. AF_03/2023</t>
  </si>
  <si>
    <t xml:space="preserve"> 11.3</t>
  </si>
  <si>
    <t xml:space="preserve">QUADRO DE DISTRIBUIÇÃO E DISJUNTORES</t>
  </si>
  <si>
    <t xml:space="preserve"> 11.3.1</t>
  </si>
  <si>
    <t xml:space="preserve">QUADRO DE DISTRIBUIÇÃO DE ENERGIA EM CHAPA DE AÇO GALVANIZADO, DE EMBUTIR, COM BARRAMENTO TRIFÁSICO, PARA 30 DISJUNTORES DIN 150A - FORNECIMENTO E INSTALAÇÃO. AF_10/2020</t>
  </si>
  <si>
    <t xml:space="preserve"> 11.3.2</t>
  </si>
  <si>
    <t xml:space="preserve">DISJUNTOR MONOPOLAR TIPO DIN, CORRENTE NOMINAL DE 10A - FORNECIMENTO E INSTALAÇÃO. AF_10/2020</t>
  </si>
  <si>
    <t xml:space="preserve"> 11.3.3</t>
  </si>
  <si>
    <t xml:space="preserve">DISJUNTOR BIPOLAR TIPO DIN, CORRENTE NOMINAL DE 10A - FORNECIMENTO E INSTALAÇÃO. AF_10/2020</t>
  </si>
  <si>
    <t xml:space="preserve"> 11.3.4</t>
  </si>
  <si>
    <t xml:space="preserve">DISJUNTOR BIPOLAR TIPO DIN, CORRENTE NOMINAL DE 16A - FORNECIMENTO E INSTALAÇÃO. AF_10/2020</t>
  </si>
  <si>
    <t xml:space="preserve"> 11.3.5</t>
  </si>
  <si>
    <t xml:space="preserve">DISJUNTOR TRIPOLAR TIPO DIN, CORRENTE NOMINAL DE 50A - FORNECIMENTO E INSTALAÇÃO. AF_10/2020</t>
  </si>
  <si>
    <t xml:space="preserve"> 11.3.6</t>
  </si>
  <si>
    <t xml:space="preserve">Insumo</t>
  </si>
  <si>
    <t xml:space="preserve">DISPOSITIVO DPS CLASSE II, 1 POLO, TENSAO MAXIMA DE 175 V, CORRENTE MAXIMA DE *45* KA (TIPO AC)</t>
  </si>
  <si>
    <t xml:space="preserve"> 11.3.7</t>
  </si>
  <si>
    <t xml:space="preserve">DISPOSITIVO DR, 4 POLOS, SENSIBILIDADE DE 300 MA, CORRENTE DE 63 A, TIPO AC  </t>
  </si>
  <si>
    <t xml:space="preserve"> 11.4</t>
  </si>
  <si>
    <t xml:space="preserve">LUMINÁRIAS, TOMADAS E INTERRUPTORES</t>
  </si>
  <si>
    <t xml:space="preserve"> 11.4.1</t>
  </si>
  <si>
    <t xml:space="preserve">LUMINÁRIA TIPO PLAFON QUADRADA, DE EMBUTIR, COM LED DE 24 W - FORNECIMENTO E INSTALAÇÃO. AF_09/2024</t>
  </si>
  <si>
    <t xml:space="preserve">und</t>
  </si>
  <si>
    <t xml:space="preserve"> 11.4.2</t>
  </si>
  <si>
    <t xml:space="preserve">INTERRUPTOR SIMPLES (1 MÓDULO), 10A/250V, INCLUINDO SUPORTE E PLACA - FORNECIMENTO E INSTALAÇÃO. AF_03/2023</t>
  </si>
  <si>
    <t xml:space="preserve"> 11.4.3</t>
  </si>
  <si>
    <t xml:space="preserve">TOMADA BAIXA DE EMBUTIR (1 MÓDULO), 2P+T 10 A, INCLUINDO SUPORTE E PLACA - FORNECIMENTO E INSTALAÇÃO. AF_03/2023</t>
  </si>
  <si>
    <t xml:space="preserve"> 11.4.4</t>
  </si>
  <si>
    <t xml:space="preserve">TOMADA ALTA DE EMBUTIR (1 MÓDULO), 2P+T 20 A, INCLUINDO SUPORTE E PLACA - FORNECIMENTO E INSTALAÇÃO. AF_03/2023</t>
  </si>
  <si>
    <t xml:space="preserve"> 11.4.5</t>
  </si>
  <si>
    <t xml:space="preserve">CAIXA DE PASSAGEM PVC 4X2" - FORNECIMENTO E INSTALACAO</t>
  </si>
  <si>
    <t xml:space="preserve">INSTALAÇÕES HIDROSSANITÁRIAS</t>
  </si>
  <si>
    <t xml:space="preserve"> 12.1</t>
  </si>
  <si>
    <t xml:space="preserve">INSTALAÇÕES DE ESGOTO SANITÁRIO</t>
  </si>
  <si>
    <t xml:space="preserve"> 12.1.1</t>
  </si>
  <si>
    <t xml:space="preserve">TUBO DE PVC PARA REDE COLETORA DE ESGOTO DE PAREDE MACIÇA, DN 150 MM, JUNTA ELÁSTICA  - FORNECIMENTO E ASSENTAMENTO. AF_01/2021</t>
  </si>
  <si>
    <t xml:space="preserve"> 12.1.2</t>
  </si>
  <si>
    <t xml:space="preserve">TUBO PVC, SERIE NORMAL, ESGOTO PREDIAL, DN 50 MM, FORNECIDO E INSTALADO EM RAMAL DE DESCARGA OU RAMAL DE ESGOTO SANITÁRIO. AF_08/2022</t>
  </si>
  <si>
    <t xml:space="preserve"> 12.1.3</t>
  </si>
  <si>
    <t xml:space="preserve">CAIXA ENTERRADA HIDRÁULICA RETANGULAR EM ALVENARIA COM TIJOLOS CERÂMICOS MACIÇOS, DIMENSÕES INTERNAS: 0,4X0,4X0,4 M PARA REDE DE ESGOTO. AF_12/2020</t>
  </si>
  <si>
    <t xml:space="preserve"> 12.1.4</t>
  </si>
  <si>
    <t xml:space="preserve">CAIXA SIFONADA, COM GRELHA QUADRADA, PVC, DN 150 X 150 X 50 MM, JUNTA SOLDÁVEL, FORNECIDA E INSTALADA EM RAMAL DE DESCARGA OU EM RAMAL DE ESGOTO SANITÁRIO. AF_08/2022</t>
  </si>
  <si>
    <t xml:space="preserve"> 12.1.5</t>
  </si>
  <si>
    <t xml:space="preserve">TANQUE SÉPTICO CIRCULAR, EM CONCRETO PRÉ-MOLDADO, DIÂMETRO INTERNO = 1,40 M, ALTURA INTERNA = 2,50 M, VOLUME ÚTIL: 3463,6 L (PARA 13 CONTRIBUINTES). AF_12/2020_PA</t>
  </si>
  <si>
    <t xml:space="preserve"> 12.1.6</t>
  </si>
  <si>
    <t xml:space="preserve">SUMIDOURO CIRCULAR, EM CONCRETO PRÉ-MOLDADO, DIÂMETRO INTERNO = 2,38 M, ALTURA INTERNA = 3,0 M, ÁREA DE INFILTRAÇÃO: 25 M² (PARA 10 CONTRIBUINTES). AF_12/2020_PA</t>
  </si>
  <si>
    <t xml:space="preserve"> 12.2</t>
  </si>
  <si>
    <t xml:space="preserve">INSTALAÇÕES HIDRÁULICAS</t>
  </si>
  <si>
    <t xml:space="preserve"> 12.2.1</t>
  </si>
  <si>
    <t xml:space="preserve">RASGO LINEAR MANUAL EM ALVENARIA, PARA RAMAIS/ DISTRIBUIÇÃO DE INSTALAÇÕES HIDRÁULICAS, DIÂMETROS MENORES OU IGUAIS A 40 MM. AF_09/2023</t>
  </si>
  <si>
    <t xml:space="preserve"> 12.2.2</t>
  </si>
  <si>
    <t xml:space="preserve">TUBO, PVC, SOLDÁVEL, DE 25MM, INSTALADO EM RAMAL DE DISTRIBUIÇÃO DE ÁGUA - FORNECIMENTO E INSTALAÇÃO. AF_06/2022</t>
  </si>
  <si>
    <t xml:space="preserve"> 12.2.3</t>
  </si>
  <si>
    <t xml:space="preserve">TUBO, PVC, SOLDÁVEL, DE 32MM, INSTALADO EM RAMAL DE DISTRIBUIÇÃO DE ÁGUA - FORNECIMENTO E INSTALAÇÃO. AF_06/2022</t>
  </si>
  <si>
    <t xml:space="preserve"> 12.3</t>
  </si>
  <si>
    <t xml:space="preserve">LOUÇAS E METAIS</t>
  </si>
  <si>
    <t xml:space="preserve"> 12.3.1</t>
  </si>
  <si>
    <t xml:space="preserve">VASO SANITARIO SIFONADO CONVENCIONAL COM LOUÇA BRANCA, INCLUSO CONJUNTO DE LIGAÇÃO PARA BACIA SANITÁRIA AJUSTÁVEL - FORNECIMENTO E INSTALAÇÃO. AF_01/2020</t>
  </si>
  <si>
    <t xml:space="preserve"> 12.3.2</t>
  </si>
  <si>
    <t xml:space="preserve">LAVATÓRIO LOUÇA BRANCA COM COLUNA, 45 X 55CM OU EQUIVALENTE, PADRÃO MÉDIO, INCLUSO SIFÃO TIPO GARRAFA, VÁLVULA E ENGATE FLEXÍVEL DE 40CM EM METAL CROMADO, COM TORNEIRA CROMADA DE MESA, PADRÃO MÉDIO - FORNECIMENTO E INSTALAÇÃO. AF_01/2020</t>
  </si>
  <si>
    <t xml:space="preserve"> 12.3.3</t>
  </si>
  <si>
    <t xml:space="preserve">REGISTRO DE GAVETA BRUTO, LATÃO, ROSCÁVEL, 1 1/2", COM ACABAMENTO E CANOPLA CROMADOS - FORNECIMENTO E INSTALAÇÃO. AF_08/2021</t>
  </si>
  <si>
    <t xml:space="preserve"> 12.3.4</t>
  </si>
  <si>
    <t xml:space="preserve">CAIXA D´ÁGUA EM POLIETILENO, 1000 LITROS (INCLUSOS TUBOS, CONEXÕES E TORNEIRA DE BÓIA) - FORNECIMENTO E INSTALAÇÃO. AF_06/2021</t>
  </si>
  <si>
    <t xml:space="preserve">PINTURA</t>
  </si>
  <si>
    <t xml:space="preserve"> 13.1</t>
  </si>
  <si>
    <t xml:space="preserve">PINTURA DE TETO</t>
  </si>
  <si>
    <t xml:space="preserve"> 13.1.1</t>
  </si>
  <si>
    <t xml:space="preserve">FUNDO SELADOR ACRÍLICO, APLICAÇÃO MANUAL EM TETO, UMA DEMÃO. AF_04/2023</t>
  </si>
  <si>
    <t xml:space="preserve"> 13.1.2</t>
  </si>
  <si>
    <t xml:space="preserve">EMASSAMENTO COM MASSA LÁTEX, APLICAÇÃO EM TETO, DUAS DEMÃOS, LIXAMENTO MANUAL. AF_04/2023</t>
  </si>
  <si>
    <t xml:space="preserve"> 13.1.3</t>
  </si>
  <si>
    <t xml:space="preserve">PINTURA LÁTEX ACRÍLICA STANDARD, APLICAÇÃO MANUAL EM TETO, DUAS DEMÃOS. AF_04/2023</t>
  </si>
  <si>
    <t xml:space="preserve"> 13.2</t>
  </si>
  <si>
    <t xml:space="preserve">PINTURA INTERNA</t>
  </si>
  <si>
    <t xml:space="preserve"> 13.2.1</t>
  </si>
  <si>
    <t xml:space="preserve">FUNDO SELADOR ACRÍLICO, APLICAÇÃO MANUAL EM PAREDE, UMA DEMÃO. AF_04/2023</t>
  </si>
  <si>
    <t xml:space="preserve"> 13.2.2</t>
  </si>
  <si>
    <t xml:space="preserve">EMASSAMENTO COM MASSA LÁTEX, APLICAÇÃO EM PAREDE, DUAS DEMÃOS, LIXAMENTO MANUAL. AF_04/2023</t>
  </si>
  <si>
    <t xml:space="preserve"> 13.2.3</t>
  </si>
  <si>
    <t xml:space="preserve">PINTURA LÁTEX ACRÍLICA PREMIUM, APLICAÇÃO MANUAL EM PAREDES, DUAS DEMÃOS. AF_04/2023</t>
  </si>
  <si>
    <t xml:space="preserve"> 13.3</t>
  </si>
  <si>
    <t xml:space="preserve">PINTURA EXTERNA</t>
  </si>
  <si>
    <t xml:space="preserve"> 13.3.1</t>
  </si>
  <si>
    <t xml:space="preserve">APLICAÇÃO MANUAL DE FUNDO SELADOR ACRÍLICO EM PAREDES EXTERNAS DE CASAS. AF_03/2024</t>
  </si>
  <si>
    <t xml:space="preserve"> 13.3.2</t>
  </si>
  <si>
    <t xml:space="preserve">APLICAÇÃO MANUAL DE PINTURA COM TINTA TEXTURIZADA ACRÍLICA EM PANOS CEGOS DE FACHADA (SEM PRESENÇA DE VÃOS) DE EDIFÍCIOS DE MÚLTIPLOS PAVIMENTOS, DUAS CORES. AF_03/2024</t>
  </si>
  <si>
    <t xml:space="preserve">CLIMATIZAÇÃO</t>
  </si>
  <si>
    <t xml:space="preserve"> 14.1</t>
  </si>
  <si>
    <t xml:space="preserve">AR CONDICIONADO SPLIT INVERTER, HI-WALL (PAREDE), 9000 BTU/H, CICLO FRIO - FORNECIMENTO E INSTALAÇÃO. AF_11/2021_PE</t>
  </si>
  <si>
    <t xml:space="preserve"> 14.2</t>
  </si>
  <si>
    <t xml:space="preserve">AR CONDICIONADO SPLIT INVERTER, HI-WALL (PAREDE), 18000 BTU/H, CICLO FRIO - FORNECIMENTO E INSTALAÇÃO. AF_11/2021_PE</t>
  </si>
  <si>
    <t xml:space="preserve"> 14.3</t>
  </si>
  <si>
    <t xml:space="preserve">TUBO, PVC, SOLDÁVEL, DE 25MM, INSTALADO EM DRENO DE AR-CONDICIONADO - FORNECIMENTO E INSTALAÇÃO. AF_08/2022</t>
  </si>
  <si>
    <t xml:space="preserve">SERVIÇOS DIVERSOS</t>
  </si>
  <si>
    <t xml:space="preserve"> 15.1</t>
  </si>
  <si>
    <t xml:space="preserve">PLACA DE INAUGURACAO METALICA, *40* CM X *60* CM  </t>
  </si>
  <si>
    <t xml:space="preserve">LIMPEZA FINAL E CONCLUSÃO DE OBRA</t>
  </si>
  <si>
    <t xml:space="preserve"> 16.1</t>
  </si>
  <si>
    <t xml:space="preserve">LIMPEZA DE PISO CERÂMICO OU PORCELANATO UTILIZANDO DETERGENTE NEUTRO E ESCOVAÇÃO MANUAL. AF_04/2019</t>
  </si>
  <si>
    <t xml:space="preserve"> 16.2</t>
  </si>
  <si>
    <t xml:space="preserve">LIMPEZA DE BACIA SANITÁRIA, BIDÊ OU MICTÓRIO EM LOUÇA, INCLUSIVE METAIS CORRESPONDENTES. AF_04/2019</t>
  </si>
  <si>
    <t xml:space="preserve"> 16.3</t>
  </si>
  <si>
    <t xml:space="preserve">LIMPEZA DE JANELA DE VIDRO COM CAIXILHO EM AÇO/ALUMÍNIO/PVC. AF_04/2019</t>
  </si>
  <si>
    <t xml:space="preserve">Total do BDI</t>
  </si>
  <si>
    <t xml:space="preserve">CRONOGRAMA FÍSICO FINANCEIRO</t>
  </si>
  <si>
    <t xml:space="preserve">1º mês</t>
  </si>
  <si>
    <t xml:space="preserve">2º mês</t>
  </si>
  <si>
    <t xml:space="preserve">3º mês</t>
  </si>
  <si>
    <t xml:space="preserve">4º mês</t>
  </si>
  <si>
    <t xml:space="preserve">100,00%
18.695,16</t>
  </si>
  <si>
    <t xml:space="preserve">24,20%
R$4.524,23</t>
  </si>
  <si>
    <t xml:space="preserve">23,89%
R$4.466,27</t>
  </si>
  <si>
    <t xml:space="preserve">24,04%
R$4.494,32</t>
  </si>
  <si>
    <t xml:space="preserve">27,87%
R$5.210,34</t>
  </si>
  <si>
    <t xml:space="preserve">100,00%
6.900,42</t>
  </si>
  <si>
    <t xml:space="preserve">100,00%
R$6.900,42</t>
  </si>
  <si>
    <t xml:space="preserve">-</t>
  </si>
  <si>
    <t xml:space="preserve">100,00%
821,28</t>
  </si>
  <si>
    <t xml:space="preserve">100,00%
R$821,28</t>
  </si>
  <si>
    <t xml:space="preserve">100,00%
23.578,80</t>
  </si>
  <si>
    <t xml:space="preserve">100,00%
R$23.578,80</t>
  </si>
  <si>
    <t xml:space="preserve">0,00%
7.148,61</t>
  </si>
  <si>
    <t xml:space="preserve">0,00%
4.189,14</t>
  </si>
  <si>
    <t xml:space="preserve">0,00%
12.241,05</t>
  </si>
  <si>
    <t xml:space="preserve">100,00%
21.634,86</t>
  </si>
  <si>
    <t xml:space="preserve">70,00%
R$15.144,40</t>
  </si>
  <si>
    <t xml:space="preserve">30,00%
R$6.490,46</t>
  </si>
  <si>
    <t xml:space="preserve">0,00%
4.877,32</t>
  </si>
  <si>
    <t xml:space="preserve">0,00%
16.757,54</t>
  </si>
  <si>
    <t xml:space="preserve">100,00%
39.944,71</t>
  </si>
  <si>
    <t xml:space="preserve">80,00%
R$31.955,77</t>
  </si>
  <si>
    <t xml:space="preserve">20,00%
R$7.988,94</t>
  </si>
  <si>
    <t xml:space="preserve">100,00%
38.891,51</t>
  </si>
  <si>
    <t xml:space="preserve">80,00%
R$31.113,21</t>
  </si>
  <si>
    <t xml:space="preserve">20,00%
R$7.778,30</t>
  </si>
  <si>
    <t xml:space="preserve">100,00%
27.773,78</t>
  </si>
  <si>
    <t xml:space="preserve">100,00%
R$27.773,78</t>
  </si>
  <si>
    <t xml:space="preserve">100,00%
35.852,32</t>
  </si>
  <si>
    <t xml:space="preserve">60,00%
R$21.511,39</t>
  </si>
  <si>
    <t xml:space="preserve">40,00%
R$14.340,93</t>
  </si>
  <si>
    <t xml:space="preserve">100,00%
25.150,73</t>
  </si>
  <si>
    <t xml:space="preserve">60,00%
R$15.090,44</t>
  </si>
  <si>
    <t xml:space="preserve">40,00%
R$10.060,29</t>
  </si>
  <si>
    <t xml:space="preserve">100,00%
24.727,53</t>
  </si>
  <si>
    <t xml:space="preserve">20,00%
R$4.945,51</t>
  </si>
  <si>
    <t xml:space="preserve">60,00%
R$14.836,52</t>
  </si>
  <si>
    <t xml:space="preserve">0,00%
6.041,63</t>
  </si>
  <si>
    <t xml:space="preserve">0,00%
12.377,29</t>
  </si>
  <si>
    <t xml:space="preserve">0,00%
2.165,47</t>
  </si>
  <si>
    <t xml:space="preserve">0,00%
4.143,14</t>
  </si>
  <si>
    <t xml:space="preserve">100,00%
23.468,60</t>
  </si>
  <si>
    <t xml:space="preserve">20,00%
R$4.693,72</t>
  </si>
  <si>
    <t xml:space="preserve">60,00%
R$14.081,16</t>
  </si>
  <si>
    <t xml:space="preserve">0,00%
16.404,28</t>
  </si>
  <si>
    <t xml:space="preserve">0,00%
2.813,80</t>
  </si>
  <si>
    <t xml:space="preserve">0,00%
4.250,52</t>
  </si>
  <si>
    <t xml:space="preserve">100,00%
22.087,64</t>
  </si>
  <si>
    <t xml:space="preserve">40,00%
R$8.835,06</t>
  </si>
  <si>
    <t xml:space="preserve">60,00%
R$13.252,58</t>
  </si>
  <si>
    <t xml:space="preserve">0,00%
5.561,66</t>
  </si>
  <si>
    <t xml:space="preserve">0,00%
12.362,56</t>
  </si>
  <si>
    <t xml:space="preserve">0,00%
4.163,42</t>
  </si>
  <si>
    <t xml:space="preserve">100,00%
28.195,59</t>
  </si>
  <si>
    <t xml:space="preserve">100,00%
R$28.195,59</t>
  </si>
  <si>
    <t xml:space="preserve">100,00%
1.378,09</t>
  </si>
  <si>
    <t xml:space="preserve">100,00%
R$1.378,09</t>
  </si>
  <si>
    <t xml:space="preserve">100,00%
775,15</t>
  </si>
  <si>
    <t xml:space="preserve">100,00%
R$775,15</t>
  </si>
  <si>
    <t xml:space="preserve">Porcentagem do período
Total do período</t>
  </si>
  <si>
    <t xml:space="preserve">100,00%
R$339.876,17</t>
  </si>
  <si>
    <t xml:space="preserve">24,40%
R$82.924,90</t>
  </si>
  <si>
    <t xml:space="preserve">23,89%
R$81.209,50</t>
  </si>
  <si>
    <t xml:space="preserve">23,38%
R$79.456,72</t>
  </si>
  <si>
    <t xml:space="preserve">28,33%
R$96.285,05</t>
  </si>
  <si>
    <t xml:space="preserve">Porcentagem acumulada
Total acumulado</t>
  </si>
  <si>
    <t xml:space="preserve">48,29%
R$164.134,40</t>
  </si>
  <si>
    <t xml:space="preserve">71,67%
R$243.591,12</t>
  </si>
  <si>
    <t xml:space="preserve">PREFEITURA MUNICIPAL DE COMODORO
CÂMARA MUNICIPAL DE COMODORO
SEPLAN</t>
  </si>
  <si>
    <t xml:space="preserve">PERÍODO:</t>
  </si>
  <si>
    <t xml:space="preserve">PROPRIETÁRIO: -</t>
  </si>
  <si>
    <t xml:space="preserve">FIRMA EXECUTORA:</t>
  </si>
  <si>
    <t xml:space="preserve">PRIMEIRA MEDIÇÃO DO ADITIVO</t>
  </si>
  <si>
    <t xml:space="preserve">ENCARGOS:</t>
  </si>
  <si>
    <t xml:space="preserve">Total executado</t>
  </si>
  <si>
    <t xml:space="preserve">Equivalente a
do valor da obra</t>
  </si>
  <si>
    <t xml:space="preserve">___________________________________</t>
  </si>
  <si>
    <t xml:space="preserve">ASTOLFO CAETANO PELETT</t>
  </si>
  <si>
    <t xml:space="preserve">Engenheiro Civil</t>
  </si>
  <si>
    <t xml:space="preserve">CREA RNP - 140.518.963-0</t>
  </si>
  <si>
    <t xml:space="preserve">VALOR DESTA MEDICAO</t>
  </si>
  <si>
    <t xml:space="preserve">ANTERIOR</t>
  </si>
  <si>
    <t xml:space="preserve">PRIMEIRO TERMO ADITIVO</t>
  </si>
  <si>
    <t xml:space="preserve">QUANTIDADE</t>
  </si>
  <si>
    <t xml:space="preserve">Proposta</t>
  </si>
  <si>
    <t xml:space="preserve">Executado</t>
  </si>
  <si>
    <t xml:space="preserve">TOTAL PROPOSTO</t>
  </si>
  <si>
    <t xml:space="preserve">  </t>
  </si>
  <si>
    <t xml:space="preserve">MURO</t>
  </si>
  <si>
    <t xml:space="preserve"> 1.1 </t>
  </si>
  <si>
    <t xml:space="preserve">DEMOLIÇÕES E RETIRADAS MURO FUNDOS E REFORMA</t>
  </si>
  <si>
    <t xml:space="preserve"> 1.1.1 </t>
  </si>
  <si>
    <t xml:space="preserve">m³</t>
  </si>
  <si>
    <t xml:space="preserve"> 1.1.2 </t>
  </si>
  <si>
    <t xml:space="preserve">DEMOLIÇÃO DE PISO DE CONCRETO SIMPLES, DE FORMA MANUAL, SEM REAPROVEITAMENTO. AF_09/2023</t>
  </si>
  <si>
    <t xml:space="preserve"> 1.1.3 </t>
  </si>
  <si>
    <t xml:space="preserve"> 1.1.4 </t>
  </si>
  <si>
    <t xml:space="preserve">SBC</t>
  </si>
  <si>
    <t xml:space="preserve">CARGA MANUAL E DESCARGA MECANICA DE ENTULHO</t>
  </si>
  <si>
    <t xml:space="preserve"> 1.1.5 </t>
  </si>
  <si>
    <t xml:space="preserve">TRANSPORTE COM CAMINHÃO CARROCERIA 9T, EM VIA URBANA EM REVESTIMENTO PRIMÁRIO (UNIDADE: TXKM). AF_07/2020</t>
  </si>
  <si>
    <t xml:space="preserve">TXKM</t>
  </si>
  <si>
    <t xml:space="preserve"> 1.1.6 </t>
  </si>
  <si>
    <t xml:space="preserve">REMOÇÃO DE TELHAS DE FIBROCIMENTO METÁLICA E CERÂMICA, DE FORMA MANUAL, SEM REAPROVEITAMENTO. AF_09/2023</t>
  </si>
  <si>
    <t xml:space="preserve">m²</t>
  </si>
  <si>
    <t xml:space="preserve"> 1.1.7 </t>
  </si>
  <si>
    <t xml:space="preserve">REMOÇÃO DE TRAMA DE MADEIRA PARA COBERTURA, DE FORMA MANUAL, SEM REAPROVEITAMENTO. AF_09/2023</t>
  </si>
  <si>
    <t xml:space="preserve"> 1.2 </t>
  </si>
  <si>
    <t xml:space="preserve">FUNDAÇÕES MURO</t>
  </si>
  <si>
    <t xml:space="preserve"> 1.2.1 </t>
  </si>
  <si>
    <t xml:space="preserve">SAPATAS TIPO VIGA DE EQUILIBRIO</t>
  </si>
  <si>
    <t xml:space="preserve"> 1.2.1.1 </t>
  </si>
  <si>
    <t xml:space="preserve"> 1.2.1.2 </t>
  </si>
  <si>
    <t xml:space="preserve"> 1.2.1.3 </t>
  </si>
  <si>
    <t xml:space="preserve"> 1.2.1.4 </t>
  </si>
  <si>
    <t xml:space="preserve"> 1.2.1.5 </t>
  </si>
  <si>
    <t xml:space="preserve"> 1.2.2 </t>
  </si>
  <si>
    <t xml:space="preserve">VIGAS RESPALDO BALDRAME E BROCAS</t>
  </si>
  <si>
    <t xml:space="preserve"> 1.2.2.1 </t>
  </si>
  <si>
    <t xml:space="preserve"> 1.2.2.2 </t>
  </si>
  <si>
    <t xml:space="preserve"> 1.2.2.3 </t>
  </si>
  <si>
    <t xml:space="preserve"> 1.2.2.4 </t>
  </si>
  <si>
    <t xml:space="preserve"> 1.2.2.5 </t>
  </si>
  <si>
    <t xml:space="preserve"> 1.2.2.6 </t>
  </si>
  <si>
    <t xml:space="preserve"> 1.2.2.7 </t>
  </si>
  <si>
    <t xml:space="preserve"> 1.2.3 </t>
  </si>
  <si>
    <t xml:space="preserve">PILARES MURO E REFORMA</t>
  </si>
  <si>
    <t xml:space="preserve"> 1.2.3.1 </t>
  </si>
  <si>
    <t xml:space="preserve"> 1.2.3.1.1 </t>
  </si>
  <si>
    <t xml:space="preserve"> 1.2.3.1.2 </t>
  </si>
  <si>
    <t xml:space="preserve"> 1.2.3.1.3 </t>
  </si>
  <si>
    <t xml:space="preserve"> 1.2.3.1.4 </t>
  </si>
  <si>
    <t xml:space="preserve"> 1.3 </t>
  </si>
  <si>
    <t xml:space="preserve"> 1.3.1 </t>
  </si>
  <si>
    <t xml:space="preserve"> 1.3.2 </t>
  </si>
  <si>
    <t xml:space="preserve"> 1.3.3 </t>
  </si>
  <si>
    <t xml:space="preserve">ORSE</t>
  </si>
  <si>
    <t xml:space="preserve">Portão em chapa de ferro n.º 18(1,25mm), de correr, quadro em tubo de ferro galvanizado/inter horizontal de 2", inclusive trancas/ferrolho - Rev 01</t>
  </si>
  <si>
    <t xml:space="preserve">REVESTIMENTO DO MURO</t>
  </si>
  <si>
    <t xml:space="preserve"> 2.1 </t>
  </si>
  <si>
    <t xml:space="preserve">CHAPISCO APLICADO EM ALVENARIA (COM PRESENÇA DE VÃOS) E ESTRUTURAS DE CONCRETO DE FACHADA, COM COLHER DE PEDREIRO. ARGAMASSA TRAÇO 1:3 COM PREPARO EM BETONEIRA 400L. AF_10/2022</t>
  </si>
  <si>
    <t xml:space="preserve"> 2.2 </t>
  </si>
  <si>
    <t xml:space="preserve"> 2.3 </t>
  </si>
  <si>
    <t xml:space="preserve">CHAPISCO APLICADO EM ALVENARIA (SEM PRESENÇA DE VÃOS) E ESTRUTURAS DE CONCRETO DE FACHADA, COM ROLO PARA TEXTURA ACRÍLICA. ARGAMASSA TRAÇO 1:4 E EMULSÃO POLIMÉRICA (ADESIVO) COM PREPARO MANUAL. AF_10/2022</t>
  </si>
  <si>
    <t xml:space="preserve"> 2.4 </t>
  </si>
  <si>
    <t xml:space="preserve">CAIACAO INT OU EXT SOBRE REVESTIMENTO LISO C/ADOCAO DE FIXADOR COM    COM DUAS DEMAOS</t>
  </si>
  <si>
    <t xml:space="preserve"> 2.5 </t>
  </si>
  <si>
    <t xml:space="preserve">PINTURA COM TINTA ALQUÍDICA DE FUNDO E ACABAMENTO (ESMALTE SINTÉTICO GRAFITE) APLICADA A ROLO OU PINCEL SOBRE SUPERFÍCIES METÁLICAS (EXCETO PERFIL) EXECUTADO EM OBRA (POR DEMÃO). AF_01/2020</t>
  </si>
  <si>
    <t xml:space="preserve">REDE LÓGICA</t>
  </si>
  <si>
    <t xml:space="preserve"> 3.1 </t>
  </si>
  <si>
    <t xml:space="preserve"> 3.1.1 </t>
  </si>
  <si>
    <t xml:space="preserve">RACK FECHADO PARA SERVIDOR - FORNECIMENTO E INSTALAÇÃO. AF_11/2019</t>
  </si>
  <si>
    <t xml:space="preserve"> 3.1.2 </t>
  </si>
  <si>
    <t xml:space="preserve">TOMADA DE REDE RJ45 - FORNECIMENTO E INSTALAÇÃO. AF_11/2019</t>
  </si>
  <si>
    <t xml:space="preserve"> 3.1.3 </t>
  </si>
  <si>
    <t xml:space="preserve">TOMADA PARA TELEFONE RJ11 - FORNECIMENTO E INSTALAÇÃO. AF_11/2019</t>
  </si>
  <si>
    <t xml:space="preserve"> 3.1.4 </t>
  </si>
  <si>
    <t xml:space="preserve">CAIXA DE PASSAGEM 60X60X70 FUNDO BRITA COM TAMPA</t>
  </si>
  <si>
    <t xml:space="preserve"> 3.1.5 </t>
  </si>
  <si>
    <t xml:space="preserve"> 3.1.6 </t>
  </si>
  <si>
    <t xml:space="preserve">ELETROCALHA LISA OU PERFURADA EM AÇO GALVANIZADO, LARGURA 125MM E ALTURA 50MM, INCLUSIVE EMENDA E FIXAÇÃO - FORNECIMENTO E INSTALAÇÃO. AF_04/2023</t>
  </si>
  <si>
    <t xml:space="preserve"> 3.1.7 </t>
  </si>
  <si>
    <t xml:space="preserve">ELETRODUTO FLEXÍVEL CORRUGADO REFORÇADO, PVC, DN 32 MM (1"), PARA CIRCUITOS TERMINAIS, INSTALADO EM FORRO - FORNECIMENTO E INSTALAÇÃO. AF_03/2023</t>
  </si>
  <si>
    <t xml:space="preserve"> 3.1.8 </t>
  </si>
  <si>
    <t xml:space="preserve">ELETRODUTO FLEXÍVEL CORRUGADO REFORÇADO, PVC, DN 25 MM (3/4"), PARA CIRCUITOS TERMINAIS, INSTALADO EM LAJE - FORNECIMENTO E INSTALAÇÃO. AF_03/2023</t>
  </si>
  <si>
    <t xml:space="preserve"> 3.1.9 </t>
  </si>
  <si>
    <t xml:space="preserve">Tampa de encaixe 100 X 3000 mm, zincada, para eletrocalha metálica (ref.: mopa ou similar)</t>
  </si>
  <si>
    <t xml:space="preserve">un</t>
  </si>
  <si>
    <t xml:space="preserve"> 3.1.10 </t>
  </si>
  <si>
    <t xml:space="preserve">Fornecimento e instalação de eletrocalha perfurada 100 x   50 x 3000 mm (ref.mopa ou similar)</t>
  </si>
  <si>
    <t xml:space="preserve">m</t>
  </si>
  <si>
    <t xml:space="preserve"> 3.1.11 </t>
  </si>
  <si>
    <t xml:space="preserve">ELETRICISTA COM ENCARGOS COMPLEMENTARES</t>
  </si>
  <si>
    <t xml:space="preserve">H</t>
  </si>
  <si>
    <t xml:space="preserve">DRENAGEM SUPERFICIAL E PROFUNDA</t>
  </si>
  <si>
    <t xml:space="preserve"> 4.1 </t>
  </si>
  <si>
    <t xml:space="preserve">CANALETA PRÉ-MOLDADA DE CONCRETO, COM GRELHA PERFURADA DE CONCRETO, GEOMETRIA RETANGULAR, COM DIMENSÕES INTERNAS: L=0,20 M; H=0,20 M; C=*0,60* M - FORNECIMENTO E INSTALAÇÃO. AF_05/2025</t>
  </si>
  <si>
    <t xml:space="preserve"> 4.2 </t>
  </si>
  <si>
    <t xml:space="preserve">TUBO PVC PARA ESGOTO, EB 644, D = 200 MM, COM JUNTA ELASTICA</t>
  </si>
  <si>
    <t xml:space="preserve"> 4.3 </t>
  </si>
  <si>
    <t xml:space="preserve">ESCAVACAO MANUAL A CEU ABERTO EM MATERIAL DE 1A CATEGORIA, EM PROFUNDIDADE ATE 0,50M</t>
  </si>
  <si>
    <t xml:space="preserve"> 4.4 </t>
  </si>
  <si>
    <t xml:space="preserve">REATERRO MANUAL COM APILOAMENTO MECANICO</t>
  </si>
  <si>
    <t xml:space="preserve">COBERTURA</t>
  </si>
  <si>
    <t xml:space="preserve"> 5.1 </t>
  </si>
  <si>
    <t xml:space="preserve"> 5.2 </t>
  </si>
  <si>
    <t xml:space="preserve"> 5.3 </t>
  </si>
  <si>
    <t xml:space="preserve"> 5.4 </t>
  </si>
  <si>
    <t xml:space="preserve"> 5.5 </t>
  </si>
  <si>
    <t xml:space="preserve"> 5.6 </t>
  </si>
  <si>
    <t xml:space="preserve"> 5.7 </t>
  </si>
  <si>
    <t xml:space="preserve"> 5.8 </t>
  </si>
  <si>
    <t xml:space="preserve">PINTURA COM TINTA ALQUÍDICA DE FUNDO (TIPO ZARCÃO) PULVERIZADA SOBRE SUPERFÍCIES METÁLICAS (EXCETO PERFIL) EXECUTADO EM OBRA (POR DEMÃO). AF_01/2020_PE</t>
  </si>
  <si>
    <t xml:space="preserve">PAISAGISMO LATERAL</t>
  </si>
  <si>
    <t xml:space="preserve"> 6.1 </t>
  </si>
  <si>
    <t xml:space="preserve">ESPALHAMENTO DE TERRA VEGETAL PARA O PLANTIO. AF_07/2024</t>
  </si>
  <si>
    <t xml:space="preserve"> 6.2 </t>
  </si>
  <si>
    <t xml:space="preserve"> ACP-01 </t>
  </si>
  <si>
    <t xml:space="preserve">ESPALHAMENTO DE MATERIAL PARA JARDINAGEM</t>
  </si>
  <si>
    <t xml:space="preserve">M³</t>
  </si>
  <si>
    <t xml:space="preserve">NÃO CONSTAM NO EDITAL</t>
  </si>
  <si>
    <t xml:space="preserve"> 7.1 </t>
  </si>
  <si>
    <t xml:space="preserve">PISOS E REVESTIMENTOS</t>
  </si>
  <si>
    <t xml:space="preserve"> 8.1 </t>
  </si>
  <si>
    <t xml:space="preserve"> 8.2 </t>
  </si>
  <si>
    <t xml:space="preserve">IMPERMEABILIZAÇÃO DE SUPERFÍCIE COM EMULSÃO ASFÁLTICA, 2 DEMÃOS. AF_09/2023</t>
  </si>
  <si>
    <t xml:space="preserve"> 8.3 </t>
  </si>
  <si>
    <t xml:space="preserve">CHUMBAMENTO LINEAR EM ALVENARIA PARA ELETRODUTOS COM DIÂMETROS MENORES OU IGUAIS A 40 MM. AF_09/2023</t>
  </si>
  <si>
    <t xml:space="preserve"> 8.4 </t>
  </si>
  <si>
    <t xml:space="preserve"> 8.5 </t>
  </si>
  <si>
    <t xml:space="preserve">PEITORIL LINEAR EM GRANITO OU MÁRMORE, L = 15CM, ASSENTADO COM ARGAMASSA 1:6 COM ADITIVO. AF_11/2020</t>
  </si>
  <si>
    <t xml:space="preserve">COMPLEMENTO HIDROSSANITARIO AO CONTRATO INICIAL E DRENAGEM</t>
  </si>
  <si>
    <t xml:space="preserve"> 9.1 </t>
  </si>
  <si>
    <t xml:space="preserve">SANITÁRIO</t>
  </si>
  <si>
    <t xml:space="preserve"> 9.1.1 </t>
  </si>
  <si>
    <t xml:space="preserve">TUBO PVC, SERIE NORMAL, ESGOTO PREDIAL, DN 40 MM, FORNECIDO E INSTALADO EM RAMAL DE DESCARGA OU RAMAL DE ESGOTO SANITÁRIO. AF_08/2022</t>
  </si>
  <si>
    <t xml:space="preserve"> 9.1.2 </t>
  </si>
  <si>
    <t xml:space="preserve">TUBO PVC, SERIE NORMAL, ESGOTO PREDIAL, DN 100 MM, FORNECIDO E INSTALADO EM RAMAL DE DESCARGA OU RAMAL DE ESGOTO SANITÁRIO. AF_08/2022</t>
  </si>
  <si>
    <t xml:space="preserve"> 9.1.3 </t>
  </si>
  <si>
    <t xml:space="preserve">JOELHO 90 GRAUS, PVC, SERIE NORMAL, ESGOTO PREDIAL, DN 40 MM, JUNTA SOLDÁVEL, FORNECIDO E INSTALADO EM RAMAL DE DESCARGA OU RAMAL DE ESGOTO SANITÁRIO. AF_08/2022</t>
  </si>
  <si>
    <t xml:space="preserve"> 9.1.4 </t>
  </si>
  <si>
    <t xml:space="preserve">JOELHO 90 GRAUS, PVC, SERIE NORMAL, ESGOTO PREDIAL, DN 50 MM, JUNTA ELÁSTICA, FORNECIDO E INSTALADO EM RAMAL DE DESCARGA OU RAMAL DE ESGOTO SANITÁRIO. AF_08/2022</t>
  </si>
  <si>
    <t xml:space="preserve"> 9.1.5 </t>
  </si>
  <si>
    <t xml:space="preserve">JOELHO 90 GRAUS, PVC, SERIE NORMAL, ESGOTO PREDIAL, DN 100 MM, JUNTA ELÁSTICA, FORNECIDO E INSTALADO EM RAMAL DE DESCARGA OU RAMAL DE ESGOTO SANITÁRIO. AF_08/2022</t>
  </si>
  <si>
    <t xml:space="preserve"> 9.1.6 </t>
  </si>
  <si>
    <t xml:space="preserve">JOELHO 45 GRAUS, PVC, SERIE NORMAL, ESGOTO PREDIAL, DN 40 MM, JUNTA SOLDÁVEL, FORNECIDO E INSTALADO EM RAMAL DE DESCARGA OU RAMAL DE ESGOTO SANITÁRIO. AF_08/2022</t>
  </si>
  <si>
    <t xml:space="preserve"> 9.1.7 </t>
  </si>
  <si>
    <t xml:space="preserve">JOELHO 45 GRAUS, PVC, SERIE NORMAL, ESGOTO PREDIAL, DN 50 MM, JUNTA ELÁSTICA, FORNECIDO E INSTALADO EM RAMAL DE DESCARGA OU RAMAL DE ESGOTO SANITÁRIO. AF_08/2022</t>
  </si>
  <si>
    <t xml:space="preserve"> 9.1.8 </t>
  </si>
  <si>
    <t xml:space="preserve">JOELHO 45 GRAUS, PVC, SERIE NORMAL, ESGOTO PREDIAL, DN 100 MM, JUNTA ELÁSTICA, FORNECIDO E INSTALADO EM RAMAL DE DESCARGA OU RAMAL DE ESGOTO SANITÁRIO. AF_08/2022</t>
  </si>
  <si>
    <t xml:space="preserve"> 9.1.9 </t>
  </si>
  <si>
    <t xml:space="preserve">JUNÇÃO SIMPLES, PVC, SERIE NORMAL, ESGOTO PREDIAL, DN 50 X 50 MM, JUNTA ELÁSTICA, FORNECIDO E INSTALADO EM RAMAL DE DESCARGA OU RAMAL DE ESGOTO SANITÁRIO. AF_08/2022</t>
  </si>
  <si>
    <t xml:space="preserve"> 9.1.10 </t>
  </si>
  <si>
    <t xml:space="preserve">JUNÇÃO DE REDUÇÃO INVERTIDA, PVC, SÉRIE NORMAL, ESGOTO PREDIAL, DN 100 X 50 MM, JUNTA ELÁSTICA, FORNECIDO E INSTALADO EM RAMAL DE DESCARGA OU RAMAL DE ESGOTO SANITÁRIO. AF_08/2022</t>
  </si>
  <si>
    <t xml:space="preserve"> 9.1.11 </t>
  </si>
  <si>
    <t xml:space="preserve">SUMIDOURO CIRCULAR, EM CONCRETO PRÉ-MOLDADO, DIÂMETRO INTERNO = 2,38 M, ALTURA INTERNA = 3,0 M, ÁREA DE INFILTRAÇÃO: 25 M² (PARA 10 CONTRIBUINTES). AF_12/2020</t>
  </si>
  <si>
    <t xml:space="preserve"> 9.1.12 </t>
  </si>
  <si>
    <t xml:space="preserve"> 9.1.13 </t>
  </si>
  <si>
    <t xml:space="preserve"> 9.2 </t>
  </si>
  <si>
    <t xml:space="preserve">ÁGUA FRIA</t>
  </si>
  <si>
    <t xml:space="preserve"> 9.2.1 </t>
  </si>
  <si>
    <t xml:space="preserve">REGISTRO DE GAVETA BRUTO, LATÃO, ROSCÁVEL, 3/4", COM ACABAMENTO E CANOPLA CROMADOS - FORNECIMENTO E INSTALAÇÃO. AF_08/2021</t>
  </si>
  <si>
    <t xml:space="preserve"> 9.2.2 </t>
  </si>
  <si>
    <t xml:space="preserve">ADAPTADOR CURTO COM BOLSA E ROSCA PARA REGISTRO, PVC, SOLDÁVEL, DN 25MM X 3/4, INSTALADO EM RAMAL DE DISTRIBUIÇÃO DE ÁGUA - FORNECIMENTO E INSTALAÇÃO. AF_06/2022</t>
  </si>
  <si>
    <t xml:space="preserve"> 9.2.3 </t>
  </si>
  <si>
    <t xml:space="preserve">JOELHO 90 GRAUS, PVC, SOLDÁVEL, DN 25MM, INSTALADO EM RAMAL OU SUB-RAMAL DE ÁGUA - FORNECIMENTO E INSTALAÇÃO. AF_06/2022</t>
  </si>
  <si>
    <t xml:space="preserve"> 9.2.4 </t>
  </si>
  <si>
    <t xml:space="preserve">JOELHO 90 GRAUS, PVC, SOLDÁVEL, DN 32MM, INSTALADO EM RAMAL OU SUB-RAMAL DE ÁGUA - FORNECIMENTO E INSTALAÇÃO. AF_06/2022</t>
  </si>
  <si>
    <t xml:space="preserve"> 9.2.5 </t>
  </si>
  <si>
    <t xml:space="preserve">TE, PVC, SOLDÁVEL, DN 25MM, INSTALADO EM RAMAL OU SUB-RAMAL DE ÁGUA - FORNECIMENTO E INSTALAÇÃO. AF_06/2022</t>
  </si>
  <si>
    <t xml:space="preserve"> 9.2.6 </t>
  </si>
  <si>
    <t xml:space="preserve">JOELHO 90 GRAUS COM BUCHA DE LATÃO, PVC, SOLDÁVEL, DN 25MM, X 1/2 INSTALADO EM RAMAL OU SUB-RAMAL DE ÁGUA - FORNECIMENTO E INSTALAÇÃO. AF_06/2022</t>
  </si>
  <si>
    <t xml:space="preserve"> 9.2.7 </t>
  </si>
  <si>
    <t xml:space="preserve">ADAPTADOR COM FLANGE E ANEL DE VEDAÇÃO, PVC, SOLDÁVEL, DN 32 MM X 1", INSTALADO EM RESERVAÇÃO PREDIAL DE ÁGUA - FORNECIMENTO E INSTALAÇÃO. AF_04/2024</t>
  </si>
  <si>
    <t xml:space="preserve"> 9.2.8 </t>
  </si>
  <si>
    <t xml:space="preserve">ADAPTADOR COM FLANGE E ANEL DE VEDAÇÃO, PVC, SOLDÁVEL, DN 25 MM X 3/4", INSTALADO EM RESERVAÇÃO PREDIAL DE ÁGUA - FORNECIMENTO E INSTALAÇÃO. AF_04/2024</t>
  </si>
  <si>
    <t xml:space="preserve"> 9.2.9 </t>
  </si>
  <si>
    <t xml:space="preserve">REGISTRO DE ESFERA, PVC, SOLDÁVEL, COM VOLANTE, DN 25 MM - FORNECIMENTO E INSTALAÇÃO. AF_08/2021</t>
  </si>
  <si>
    <t xml:space="preserve"> 9.2.10 </t>
  </si>
  <si>
    <t xml:space="preserve">CHUMBAMENTO LINEAR EM ALVENARIA PARA RAMAIS/DISTRIBUIÇÃO DE INSTALAÇÕES HIDRÁULICAS COM DIÂMETROS MENORES OU IGUAIS A 40 MM. AF_09/2023</t>
  </si>
  <si>
    <t xml:space="preserve"> 9.3 </t>
  </si>
  <si>
    <t xml:space="preserve">PLUVIAIS</t>
  </si>
  <si>
    <t xml:space="preserve"> 9.3.1 </t>
  </si>
  <si>
    <t xml:space="preserve"> 9.3.2 </t>
  </si>
  <si>
    <t xml:space="preserve">PREENCHER AQUI</t>
  </si>
  <si>
    <t xml:space="preserve">VALOR PAGO EM MEDIÇÕES ANTERIORES</t>
  </si>
  <si>
    <t xml:space="preserve">PROPRIETÁRIO -</t>
  </si>
  <si>
    <t xml:space="preserve">MUNICÍPIO DE COMODORO - MT</t>
  </si>
  <si>
    <t xml:space="preserve">ENDEREÇO -</t>
  </si>
  <si>
    <t xml:space="preserve">SEM DESONERAÇÃO</t>
  </si>
  <si>
    <t xml:space="preserve">EXECUTORA:</t>
  </si>
  <si>
    <t xml:space="preserve">DATA</t>
  </si>
  <si>
    <t xml:space="preserve">OIS</t>
  </si>
  <si>
    <t xml:space="preserve">PERÍODO</t>
  </si>
  <si>
    <t xml:space="preserve">PERIODO 1MP</t>
  </si>
  <si>
    <t xml:space="preserve">PRIMEIRA MEDIÇÃO PROVISÓRIA</t>
  </si>
  <si>
    <t xml:space="preserve">24/10/2025</t>
  </si>
  <si>
    <t xml:space="preserve">30/09/25</t>
  </si>
  <si>
    <t xml:space="preserve">17/11/2025</t>
  </si>
  <si>
    <t xml:space="preserve">PERIODO 2MP</t>
  </si>
  <si>
    <t xml:space="preserve">SEGUNDA MEDIÇÃO PROVISÓRIA</t>
  </si>
  <si>
    <t xml:space="preserve">01/11/25</t>
  </si>
  <si>
    <t xml:space="preserve">18/11/25</t>
  </si>
  <si>
    <t xml:space="preserve">30/11/2025</t>
  </si>
  <si>
    <t xml:space="preserve">PERIODO 3MP</t>
  </si>
  <si>
    <t xml:space="preserve">TERCEIRA MEDIÇÃO PROVISÓRIA</t>
  </si>
  <si>
    <t xml:space="preserve">12/03/26</t>
  </si>
  <si>
    <t xml:space="preserve">30/12/2025</t>
  </si>
  <si>
    <t xml:space="preserve">12/03/2026</t>
  </si>
  <si>
    <t xml:space="preserve">Valor aprovado de proposta</t>
  </si>
  <si>
    <t xml:space="preserve">PERIODO 1TA</t>
  </si>
  <si>
    <t xml:space="preserve">PRIMEIRA TERMO ADITIVO</t>
  </si>
  <si>
    <t xml:space="preserve">PERIODO 2TA</t>
  </si>
  <si>
    <t xml:space="preserve">SEGUNDA TERMO ADITIVO</t>
  </si>
  <si>
    <t xml:space="preserve">16/03/26</t>
  </si>
  <si>
    <t xml:space="preserve">PERIODO 3TA</t>
  </si>
  <si>
    <t xml:space="preserve">TERCEIRA TERMO ADITIVO</t>
  </si>
  <si>
    <t xml:space="preserve">Paulo Sérgio Bezerra
PRESIDENTE DA CÂMARA
camara@comodoro.mt.leg.br</t>
  </si>
  <si>
    <t xml:space="preserve">PREFEITURA MUNICIPAL DE COMODORO
CÂMARA MUNICIPAL DE COMODORO
SEPLAN - SECRETARIA DE PLANEJAMENTO
E ORÇAMENTO</t>
  </si>
  <si>
    <t xml:space="preserve">PROPRIETÁRIO:</t>
  </si>
  <si>
    <t xml:space="preserve">BDI :</t>
  </si>
  <si>
    <t xml:space="preserve">LOCAL:</t>
  </si>
  <si>
    <t xml:space="preserve">PREENCHER AQUI
NESTA MEDIÇÃO</t>
  </si>
  <si>
    <t xml:space="preserve">SEGUNDA MEDIÇÃO PROVISÓRIA:</t>
  </si>
  <si>
    <t xml:space="preserve">Setenta e cinco mil e sessenta e seis reais e oitenta e seis centavos</t>
  </si>
  <si>
    <t xml:space="preserve">TERCEIRA MEDIÇÃO PROVISÓRIA:</t>
  </si>
  <si>
    <t xml:space="preserve">CRONOGRAMA FISICO FINANCEIRO DE READEQUAÇÃO CONFORME TERCEIRO TERMO ADITIVO Nº  166/2014</t>
  </si>
  <si>
    <t xml:space="preserve">PRAZO: 330 DIAS - 10/12/2013 a 05/11/2014</t>
  </si>
  <si>
    <t xml:space="preserve">ITEM</t>
  </si>
  <si>
    <t xml:space="preserve">DESCRIÇÃO / ETAPA</t>
  </si>
  <si>
    <t xml:space="preserve">PERIODO</t>
  </si>
  <si>
    <t xml:space="preserve">EXECUTADO</t>
  </si>
  <si>
    <t xml:space="preserve">A EXECUTAR</t>
  </si>
  <si>
    <t xml:space="preserve">10/12/13 a 10/02/14</t>
  </si>
  <si>
    <t xml:space="preserve">11/2/14 a 29/5/14</t>
  </si>
  <si>
    <t xml:space="preserve">30/5/14 a 30/6/14</t>
  </si>
  <si>
    <t xml:space="preserve">01/7/14 a 7/8/14</t>
  </si>
  <si>
    <t xml:space="preserve">270 dias</t>
  </si>
  <si>
    <t xml:space="preserve">300 dias</t>
  </si>
  <si>
    <t xml:space="preserve">330 dias</t>
  </si>
  <si>
    <t xml:space="preserve">240 dias</t>
  </si>
  <si>
    <t xml:space="preserve">TOTAL</t>
  </si>
  <si>
    <t xml:space="preserve">Valor(R$)</t>
  </si>
  <si>
    <t xml:space="preserve">%</t>
  </si>
  <si>
    <t xml:space="preserve">Valor (R$)</t>
  </si>
  <si>
    <t xml:space="preserve">ULTIMA MP</t>
  </si>
  <si>
    <t xml:space="preserve">PRAZO</t>
  </si>
  <si>
    <t xml:space="preserve">TERMINO</t>
  </si>
  <si>
    <t xml:space="preserve">Valor Do Mês</t>
  </si>
  <si>
    <t xml:space="preserve">Valor Acomulado</t>
  </si>
  <si>
    <t xml:space="preserve">Comodoro, 07/08/2014</t>
  </si>
  <si>
    <t xml:space="preserve">SALDO DE CONTRATO</t>
  </si>
  <si>
    <t xml:space="preserve">Folha N.º</t>
  </si>
  <si>
    <t xml:space="preserve">ESTADO DE MATO GROSSO PODER LEGISLATIVO CÂMARA MUNICIPAL DE COMODORO </t>
  </si>
  <si>
    <t xml:space="preserve">1/4</t>
  </si>
  <si>
    <t xml:space="preserve">RELATÓRIO FOTOGRÁFICO DA MEDIÇÃO N° 01</t>
  </si>
  <si>
    <t xml:space="preserve">OBRA: REFORMA E AMPLIAÇÃO DA CÂMARA MUNICIPAL DE COMODORO-MT</t>
  </si>
  <si>
    <t xml:space="preserve">CONTRATO: N° 010/2025</t>
  </si>
  <si>
    <t xml:space="preserve">Obra:</t>
  </si>
  <si>
    <t xml:space="preserve">REFORMA E AMPLIAÇÃO DA CÂMARA MUNICIPAL DE COMODORO-MT</t>
  </si>
  <si>
    <t xml:space="preserve">Contratada:</t>
  </si>
  <si>
    <t xml:space="preserve">MEXUM ENGENHARIA E CONSTRUÇÕES LTDA</t>
  </si>
  <si>
    <t xml:space="preserve">Localização:</t>
  </si>
  <si>
    <t xml:space="preserve">Contrato N.º</t>
  </si>
  <si>
    <t xml:space="preserve">010/2025</t>
  </si>
  <si>
    <t xml:space="preserve">Registro Fotográfico dos Serviços Executados</t>
  </si>
  <si>
    <t xml:space="preserve">Coordenada:</t>
  </si>
  <si>
    <t xml:space="preserve">Serviço:</t>
  </si>
  <si>
    <t xml:space="preserve">EXECUÇÃO DE ALVENARIA E ESTRUTURAS EM CONCRETO ARMADO</t>
  </si>
  <si>
    <t xml:space="preserve">EXECUÇÃO DE TESOURA E TRAMAS</t>
  </si>
  <si>
    <t xml:space="preserve">EXECUÇÃO DE REBOCO</t>
  </si>
  <si>
    <t xml:space="preserve">EXECUÇÃO DE VERGAS E CONTRA VERGA</t>
  </si>
  <si>
    <t xml:space="preserve">Orçamento Analítico - Composições</t>
  </si>
  <si>
    <t xml:space="preserve">Classe/Tipo</t>
  </si>
  <si>
    <t xml:space="preserve">Unidade</t>
  </si>
  <si>
    <t xml:space="preserve">Quantidade</t>
  </si>
  <si>
    <t xml:space="preserve">Preço s/ BDI</t>
  </si>
  <si>
    <t xml:space="preserve">1.1 </t>
  </si>
  <si>
    <t xml:space="preserve">CANTEIRO DE OBRAS</t>
  </si>
  <si>
    <t xml:space="preserve"> </t>
  </si>
  <si>
    <t xml:space="preserve">Composição Auxiliar</t>
  </si>
  <si>
    <t xml:space="preserve">ENCARREGADO GERAL COM ENCARGOS COMPLEMENTARES</t>
  </si>
  <si>
    <t xml:space="preserve">SEDI - SERVICOS DIVERSOS</t>
  </si>
  <si>
    <t xml:space="preserve">ENGENHEIRO CIVIL DE OBRA JUNIOR COM ENCARGOS COMPLEMENTARES</t>
  </si>
  <si>
    <t xml:space="preserve">MO sem LS :</t>
  </si>
  <si>
    <t xml:space="preserve">LS :</t>
  </si>
  <si>
    <t xml:space="preserve">MO com LS :</t>
  </si>
  <si>
    <t xml:space="preserve">Valor do BDI :</t>
  </si>
  <si>
    <t xml:space="preserve">Valor com BDI :</t>
  </si>
  <si>
    <t xml:space="preserve">2.1 </t>
  </si>
  <si>
    <t xml:space="preserve">PAVIMENTACAO</t>
  </si>
  <si>
    <t xml:space="preserve">SERVENTE COM ENCARGOS COMPLEMENTARES</t>
  </si>
  <si>
    <t xml:space="preserve">SARRAFO *2,5 X 10* CM EM PINUS, MISTA OU EQUIVALENTE DA REGIAO - BRUTA</t>
  </si>
  <si>
    <t xml:space="preserve">Material</t>
  </si>
  <si>
    <t xml:space="preserve">CARPINTEIRO DE FORMAS COM ENCARGOS COMPLEMENTARES</t>
  </si>
  <si>
    <t xml:space="preserve">PREGO DE ACO POLIDO COM CABECA 17 X 27 (2 1/2 X 11)  </t>
  </si>
  <si>
    <t xml:space="preserve">PREGO DE ACO POLIDO COM CABECA 10 X 10 (7/8 X 17)  </t>
  </si>
  <si>
    <t xml:space="preserve">PINTURA IMUNIZANTE PARA MADEIRA, 2 DEMÃOS. AF_01/2021</t>
  </si>
  <si>
    <t xml:space="preserve">PINT - PINTURAS</t>
  </si>
  <si>
    <t xml:space="preserve">PLACA DE OBRA (PARA CONSTRUCAO CIVIL) EM CHAPA GALVANIZADA *N. 22*, ADESIVADA, DE *2,4 X 1,2* M (SEM POSTES PARA FIXACAO)                                                                                                                                                                                                                                                                                                                                                                                 </t>
  </si>
  <si>
    <t xml:space="preserve">2.2 </t>
  </si>
  <si>
    <t xml:space="preserve">SERVICOS TECNICOS</t>
  </si>
  <si>
    <t xml:space="preserve">SARRAFO NAO APARELHADO *2,5 X 7* CM, EM MACARANDUBA/MASSARANDUBA, ANGELIM, PEROBA-ROSA OU EQUIVALENTE DA REGIAO - BRUTA</t>
  </si>
  <si>
    <t xml:space="preserve">CONCRETO MAGRO PARA LASTRO, TRAÇO 1:4,5:4,5 (EM MASSA SECA DE CIMENTO/ AREIA MÉDIA/ BRITA 1) - PREPARO MANUAL. AF_05/2021</t>
  </si>
  <si>
    <t xml:space="preserve">FUES - FUNDACOES E ESTRUTURAS</t>
  </si>
  <si>
    <t xml:space="preserve">TABUA *2,5 X 23* CM EM PINUS, MISTA OU EQUIVALENTE DA REGIAO - BRUTA</t>
  </si>
  <si>
    <t xml:space="preserve">SERRA CIRCULAR DE BANCADA COM MOTOR ELÉTRICO POTÊNCIA DE 5HP, COM COIFA PARA DISCO 10" - CHI DIURNO. AF_08/2015</t>
  </si>
  <si>
    <t xml:space="preserve">CHOR - CUSTOS HORÁRIOS DE MÁQUINAS E EQUIPAMENTOS</t>
  </si>
  <si>
    <t xml:space="preserve">CHI</t>
  </si>
  <si>
    <t xml:space="preserve">TINTA LATEX ACRILICA PREMIUM, COR BRANCO FOSCO                                                                                                                                                                                                                                                                                                                                                                                                                                                            </t>
  </si>
  <si>
    <t xml:space="preserve">L</t>
  </si>
  <si>
    <t xml:space="preserve">SERRA CIRCULAR DE BANCADA COM MOTOR ELÉTRICO POTÊNCIA DE 5HP, COM COIFA PARA DISCO 10" - CHP DIURNO. AF_08/2015</t>
  </si>
  <si>
    <t xml:space="preserve">CHP</t>
  </si>
  <si>
    <t xml:space="preserve">PREGO DE ACO POLIDO COM CABECA 17 X 21 (2 X 11)  </t>
  </si>
  <si>
    <t xml:space="preserve">CAIBRO NAO APARELHADO *6 X 6* CM, EM MACARANDUBA/MASSARANDUBA, ANGELIM OU EQUIVALENTE DA REGIAO - BRUTA</t>
  </si>
  <si>
    <t xml:space="preserve">AJUDANTE DE CARPINTEIRO COM ENCARGOS COMPLEMENTARES</t>
  </si>
  <si>
    <t xml:space="preserve">2.3 </t>
  </si>
  <si>
    <t xml:space="preserve">URBANIZACAO</t>
  </si>
  <si>
    <t xml:space="preserve">3.1 </t>
  </si>
  <si>
    <t xml:space="preserve">SERVICOS PRELIMINARES</t>
  </si>
  <si>
    <t xml:space="preserve">PEDREIRO COM ENCARGOS COMPLEMENTARES</t>
  </si>
  <si>
    <t xml:space="preserve">3.2 </t>
  </si>
  <si>
    <t xml:space="preserve">4.1.1 </t>
  </si>
  <si>
    <t xml:space="preserve">MOVIMENTO DE TERRA</t>
  </si>
  <si>
    <t xml:space="preserve">4.1.2 </t>
  </si>
  <si>
    <t xml:space="preserve">FUNDACOES E ESTRUTURAS</t>
  </si>
  <si>
    <t xml:space="preserve">CONCRETO MAGRO PARA LASTRO, TRAÇO 1:4,5:4,5 (EM MASSA SECA DE CIMENTO/ AREIA MÉDIA/ BRITA 1) - PREPARO MECÂNICO COM BETONEIRA 600 L. AF_05/2021</t>
  </si>
  <si>
    <t xml:space="preserve">4.1.3 </t>
  </si>
  <si>
    <t xml:space="preserve">CORTE E DOBRA DE AÇO CA-50, DIÂMETRO DE 6,3 MM. AF_06/2022</t>
  </si>
  <si>
    <t xml:space="preserve">ARMADOR COM ENCARGOS COMPLEMENTARES</t>
  </si>
  <si>
    <t xml:space="preserve">AJUDANTE DE ARMADOR COM ENCARGOS COMPLEMENTARES</t>
  </si>
  <si>
    <t xml:space="preserve">ARAME RECOZIDO 16 BWG, D = 1,65 MM (0,016 KG/M) OU 18 BWG, D = 1,25 MM (0,01 KG/M)</t>
  </si>
  <si>
    <t xml:space="preserve">KG    </t>
  </si>
  <si>
    <t xml:space="preserve">ESPACADOR / DISTANCIADOR CIRCULAR COM ENTRADA LATERAL, EM PLASTICO, PARA VERGALHAO *4,2 A 12,5* MM, COBRIMENTO 20 MM</t>
  </si>
  <si>
    <t xml:space="preserve">4.1.4 </t>
  </si>
  <si>
    <t xml:space="preserve">CORTE E DOBRA DE AÇO CA-50, DIÂMETRO DE 8,0 MM. AF_06/2022</t>
  </si>
  <si>
    <t xml:space="preserve">4.1.5 </t>
  </si>
  <si>
    <t xml:space="preserve">PEDRA BRITADA N. 1 (9,5 a 19 MM) POSTO PEDREIRA/FORNECEDOR, SEM FRETE  </t>
  </si>
  <si>
    <t xml:space="preserve">BETONEIRA CAPACIDADE NOMINAL DE 400 L, CAPACIDADE DE MISTURA 280 L, MOTOR ELÉTRICO TRIFÁSICO POTÊNCIA DE 2 CV, SEM CARREGADOR - CHI DIURNO. AF_05/2023</t>
  </si>
  <si>
    <t xml:space="preserve">CIMENTO PORTLAND COMPOSTO CP II-32  </t>
  </si>
  <si>
    <t xml:space="preserve">BETONEIRA CAPACIDADE NOMINAL DE 400 L, CAPACIDADE DE MISTURA 280 L, MOTOR ELÉTRICO TRIFÁSICO POTÊNCIA DE 2 CV, SEM CARREGADOR - CHP DIURNO. AF_05/2023</t>
  </si>
  <si>
    <t xml:space="preserve">AREIA MEDIA - POSTO JAZIDA/FORNECEDOR (RETIRADO NA JAZIDA, SEM TRANSPORTE)  </t>
  </si>
  <si>
    <t xml:space="preserve">OPERADOR DE BETONEIRA ESTACIONÁRIA/MISTURADOR COM ENCARGOS COMPLEMENTARES</t>
  </si>
  <si>
    <t xml:space="preserve">4.1.6 </t>
  </si>
  <si>
    <t xml:space="preserve">VIBRADOR DE IMERSÃO, DIÂMETRO DE PONTEIRA 45MM, MOTOR ELÉTRICO TRIFÁSICO POTÊNCIA DE 2 CV - CHI DIURNO. AF_06/2015</t>
  </si>
  <si>
    <t xml:space="preserve">VIBRADOR DE IMERSÃO, DIÂMETRO DE PONTEIRA 45MM, MOTOR ELÉTRICO TRIFÁSICO POTÊNCIA DE 2 CV - CHP DIURNO. AF_06/2015</t>
  </si>
  <si>
    <t xml:space="preserve">4.2.1 </t>
  </si>
  <si>
    <t xml:space="preserve">PREGO DE ACO POLIDO COM CABECA DUPLA 17 X 27 (2 1/2 X 11)  </t>
  </si>
  <si>
    <t xml:space="preserve">DESMOLDANTE PROTETOR PARA FORMAS DE MADEIRA, DE BASE OLEOSA EMULSIONADA EM AGUA</t>
  </si>
  <si>
    <t xml:space="preserve">FABRICAÇÃO DE FÔRMA PARA PILARES E ESTRUTURAS SIMILARES, EM MADEIRA SERRADA, E=25 MM. AF_09/2020</t>
  </si>
  <si>
    <t xml:space="preserve">4.2.2 </t>
  </si>
  <si>
    <t xml:space="preserve">CORTE E DOBRA DE AÇO CA-60, DIÂMETRO DE 5,0 MM. AF_06/2022</t>
  </si>
  <si>
    <t xml:space="preserve">4.2.3 </t>
  </si>
  <si>
    <t xml:space="preserve">CORTE E DOBRA DE AÇO CA-50, DIÂMETRO DE 10,0 MM. AF_06/2022</t>
  </si>
  <si>
    <t xml:space="preserve">4.2.4 </t>
  </si>
  <si>
    <t xml:space="preserve">4.2.5 </t>
  </si>
  <si>
    <t xml:space="preserve">4.3.1 </t>
  </si>
  <si>
    <t xml:space="preserve">BLOCO ESTRUTURAL CERAMICO DE 14 X 19 X 29 CM (L X A X C) E 6,0 MPA</t>
  </si>
  <si>
    <t xml:space="preserve">ARGAMASSA TRAÇO 1:2:8 (EM VOLUME DE CIMENTO, CAL E AREIA MÉDIA ÚMIDA) PARA EMBOÇO/MASSA ÚNICA/ASSENTAMENTO DE ALVENARIA DE VEDAÇÃO, PREPARO MECÂNICO COM BETONEIRA 400 L. AF_08/2019</t>
  </si>
  <si>
    <t xml:space="preserve">4.3.2 </t>
  </si>
  <si>
    <t xml:space="preserve">PREGO DE ACO POLIDO COM CABECA 17 X 24 (2 1/4 X 11)  </t>
  </si>
  <si>
    <t xml:space="preserve">SARRAFO *2,5 X 7,5* CM EM PINUS, MISTA OU EQUIVALENTE DA REGIAO - BRUTA</t>
  </si>
  <si>
    <t xml:space="preserve">PONTALETE *7,5 X 7,5* CM EM PINUS, MISTA OU EQUIVALENTE DA REGIAO - BRUTA</t>
  </si>
  <si>
    <t xml:space="preserve">TABUA *2,5 X 30 CM EM PINUS, MISTA OU EQUIVALENTE DA REGIAO - BRUTA</t>
  </si>
  <si>
    <t xml:space="preserve">4.3.3 </t>
  </si>
  <si>
    <t xml:space="preserve">4.3.4 </t>
  </si>
  <si>
    <t xml:space="preserve">4.3.5 </t>
  </si>
  <si>
    <t xml:space="preserve">4.3.6 </t>
  </si>
  <si>
    <t xml:space="preserve">4.3.7 </t>
  </si>
  <si>
    <t xml:space="preserve">5.1.1 </t>
  </si>
  <si>
    <t xml:space="preserve">5.1.2 </t>
  </si>
  <si>
    <t xml:space="preserve">5.1.3 </t>
  </si>
  <si>
    <t xml:space="preserve">5.1.4 </t>
  </si>
  <si>
    <t xml:space="preserve">5.1.5 </t>
  </si>
  <si>
    <t xml:space="preserve">5.2.1 </t>
  </si>
  <si>
    <t xml:space="preserve">FABRICAÇÃO DE ESCORAS DO TIPO PONTALETE, EM MADEIRA, PARA PÉ-DIREITO SIMPLES. AF_09/2020</t>
  </si>
  <si>
    <t xml:space="preserve">TABUA NAO APARELHADA *2,5 X 20* CM, EM MACARANDUBA/MASSARANDUBA, ANGELIM OU EQUIVALENTE DA REGIAO - BRUTA</t>
  </si>
  <si>
    <t xml:space="preserve">FABRICAÇÃO DE FÔRMA PARA VIGAS, COM MADEIRA SERRADA, E = 25 MM. AF_09/2020</t>
  </si>
  <si>
    <t xml:space="preserve">5.2.2 </t>
  </si>
  <si>
    <t xml:space="preserve">5.2.3 </t>
  </si>
  <si>
    <t xml:space="preserve">5.2.4 </t>
  </si>
  <si>
    <t xml:space="preserve">5.2.5 </t>
  </si>
  <si>
    <t xml:space="preserve">5.2.6 </t>
  </si>
  <si>
    <t xml:space="preserve">6.1 </t>
  </si>
  <si>
    <t xml:space="preserve">PAREDES/PAINEIS</t>
  </si>
  <si>
    <t xml:space="preserve">PINO DE ACO COM FURO, HASTE = 27 MM (ACAO DIRETA)  </t>
  </si>
  <si>
    <t xml:space="preserve">CENTO</t>
  </si>
  <si>
    <t xml:space="preserve">TELA DE ACO SOLDADA GALVANIZADA/ZINCADA PARA ALVENARIA, FIO D = *1,20 A 1,70* MM, MALHA 15 X 15 MM, (C X L) *50 X 7,5* CM</t>
  </si>
  <si>
    <t xml:space="preserve">BLOCO CERAMICO / TIJOLO VAZADO PARA ALVENARIA DE VEDACAO, 6 FUROS NA HORIZONTAL DE 9 X 14 X 19 CM (L X A X C)</t>
  </si>
  <si>
    <t xml:space="preserve">6.2 </t>
  </si>
  <si>
    <t xml:space="preserve">CONCRETO FCK = 20MPA, TRAÇO 1:2,7:3 (EM MASSA SECA DE CIMENTO/ AREIA MÉDIA/ BRITA 1) - PREPARO MECÂNICO COM BETONEIRA 400 L. AF_05/2021</t>
  </si>
  <si>
    <t xml:space="preserve">7.1 </t>
  </si>
  <si>
    <t xml:space="preserve">INSTALAÇÃO DE TESOURA (INTEIRA OU MEIA), EM AÇO, PARA VÃOS MAIORES OU IGUAIS A 6,0 M E MENORES QUE 8,0 M, INCLUSO IÇAMENTO. AF_07/2019</t>
  </si>
  <si>
    <t xml:space="preserve">COBE - COBERTURA</t>
  </si>
  <si>
    <t xml:space="preserve">CANTONEIRA ACO ABAS IGUAIS (QUALQUER BITOLA), ESPESSURA ENTRE 1/8" E 1/4"</t>
  </si>
  <si>
    <t xml:space="preserve">MONTADOR DE ESTRUTURA METÁLICA COM ENCARGOS COMPLEMENTARES</t>
  </si>
  <si>
    <t xml:space="preserve">PERFIL "U" SIMPLES, EM CHAPA DOBRADA DE ACO LAMINADO, E = 3 MM, H = 125 MM, L = 50 MM (5,07 KG/M)</t>
  </si>
  <si>
    <t xml:space="preserve">ELETRODO REVESTIDO AWS - E7018, DIAMETRO IGUAL A 4,00 MM</t>
  </si>
  <si>
    <t xml:space="preserve">7.2 </t>
  </si>
  <si>
    <t xml:space="preserve">PERFIL "U" ENRIJECIDO, EM CHAPA DOBRADA DE ACO LAMINADO, E = 3,75 MM, H = 200 MM, L = 75 MM (9,94 KG/M)</t>
  </si>
  <si>
    <t xml:space="preserve">GUINCHO ELÉTRICO DE COLUNA, CAPACIDADE 400 KG, COM MOTO FREIO, MOTOR TRIFÁSICO DE 1,25 CV - CHI DIURNO. AF_03/2016</t>
  </si>
  <si>
    <t xml:space="preserve">PARAFUSO, COMUM, ASTM A307, SEXTAVADO, DIAMETRO 1/2" (12,7 MM), COMPRIMENTO 1" (25,4 MM)</t>
  </si>
  <si>
    <t xml:space="preserve">GUINCHO ELÉTRICO DE COLUNA, CAPACIDADE 400 KG, COM MOTO FREIO, MOTOR TRIFÁSICO DE 1,25 CV - CHP DIURNO. AF_03/2016</t>
  </si>
  <si>
    <t xml:space="preserve">7.3 </t>
  </si>
  <si>
    <t xml:space="preserve">HASTE RETA PARA GANCHO DE FERRO GALVANIZADO, COM ROSCA 1/4" X 30 CM PARA FIXACAO DE TELHA METALICA, INCLUI PORCA E ARRUELAS DE VEDACAO</t>
  </si>
  <si>
    <t xml:space="preserve">CJ</t>
  </si>
  <si>
    <t xml:space="preserve">TELHADISTA COM ENCARGOS COMPLEMENTARES</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</si>
  <si>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</si>
  <si>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M2    </t>
  </si>
  <si>
    <t xml:space="preserve">7.4 </t>
  </si>
  <si>
    <t xml:space="preserve">SOLDA EM BARRA DE ESTANHO-CHUMBO 50/50</t>
  </si>
  <si>
    <t xml:space="preserve">REBITE DE REPUXO EM ALUMINIO VAZADO, DIAMETRO 3,2 X 8 MM DE COMPRIMENTO (1KG = 1025 UNIDADES)</t>
  </si>
  <si>
    <t xml:space="preserve">PREGO DE ACO POLIDO COM CABECA 18 X 27 (2 1/2 X 10)  </t>
  </si>
  <si>
    <t xml:space="preserve">SELANTE ELASTICO MONOCOMPONENTE A BASE DE POLIURETANO (PU) PARA JUNTAS DIVERSAS</t>
  </si>
  <si>
    <t xml:space="preserve">310ML</t>
  </si>
  <si>
    <t xml:space="preserve">CALHA QUADRADA DE CHAPA DE ACO GALVANIZADA NUM 24, CORTE 50 CM</t>
  </si>
  <si>
    <t xml:space="preserve">M     </t>
  </si>
  <si>
    <t xml:space="preserve">7.5 </t>
  </si>
  <si>
    <t xml:space="preserve">RUFO INTERNO/EXTERNO DE CHAPA DE ACO GALVANIZADA NUM 24, CORTE 25 CM</t>
  </si>
  <si>
    <t xml:space="preserve">7.6 </t>
  </si>
  <si>
    <t xml:space="preserve">RUFO PARA TELHA ONDULADA DE FIBROCIMENTO, E = 6 MM, ABA *260* MM, COMPRIMENTO 1100 MM (SEM AMIANTO)</t>
  </si>
  <si>
    <t xml:space="preserve">7.7 </t>
  </si>
  <si>
    <t xml:space="preserve">REVESTIMENTO E TRATAMENTO DE SUPERFICIES</t>
  </si>
  <si>
    <t xml:space="preserve">PLACA / CHAPA DE GESSO ACARTONADO, STANDARD (ST), COR BRANCA, E = 12,5 MM, 1200 X 2400 MM (L X C)</t>
  </si>
  <si>
    <t xml:space="preserve">MASSA DE REJUNTE EM PO PARA DRYWALL, A BASE DE GESSO, SECAGEM RAPIDA, PARA TRATAMENTO DE JUNTAS DE CHAPA DE GESSO (NECESSITA ADICAO DE AGUA)</t>
  </si>
  <si>
    <t xml:space="preserve">ARAME GALVANIZADO 6 BWG, D = 5,16 MM (0,157 KG/M), OU 8 BWG, D = 4,19 MM (0,101 KG/M), OU 10 BWG, D = 3,40 MM (0,0713 KG/M)</t>
  </si>
  <si>
    <t xml:space="preserve">FITA DE PAPEL REFORCADA COM LAMINA DE METAL PARA REFORCO DE CANTOS DE CHAPA DE GESSO PARA DRYWALL</t>
  </si>
  <si>
    <t xml:space="preserve">PARAFUSO ZINCADO, AUTOBROCANTE, FLANGEADO, 4,2 MM X 19 MM</t>
  </si>
  <si>
    <t xml:space="preserve">PENDURAL OU PRESILHA REGULADORA, EM ACO GALVANIZADO, COM CORPO, MOLA E REBITE, PARA PERFIL TIPO CANALETA DE ESTRUTURA EM FORROS DRYWALL</t>
  </si>
  <si>
    <t xml:space="preserve">PARAFUSO DRY WALL, EM ACO ZINCADO, CABECA LENTILHA E PONTA BROCA (LB), LARGURA 4,2 MM, COMPRIMENTO 13 MM</t>
  </si>
  <si>
    <t xml:space="preserve">PERFIL CANALETA, FORMATO C, EM ACO ZINCADO, PARA ESTRUTURA FORRO DRYWALL, E = 0,5 MM, *46 X 18* (L X H), COMPRIMENTO 3 M</t>
  </si>
  <si>
    <t xml:space="preserve">PARAFUSO DRY WALL, EM ACO FOSFATIZADO, CABECA TROMBETA E PONTA AGULHA (TA), COMPRIMENTO 25 MM</t>
  </si>
  <si>
    <t xml:space="preserve">8.1 </t>
  </si>
  <si>
    <t xml:space="preserve">ESQUADRIAS/FERRAGENS/VIDROS</t>
  </si>
  <si>
    <t xml:space="preserve">FECHADURA DE EMBUTIR COM CILINDRO, EXTERNA, COMPLETA, ACABAMENTO PADRÃO MÉDIO, INCLUSO EXECUÇÃO DE FURO - FORNECIMENTO E INSTALAÇÃO. AF_12/2019</t>
  </si>
  <si>
    <t xml:space="preserve">ESQV - ESQUADRIAS/FERRAGENS/VIDROS</t>
  </si>
  <si>
    <t xml:space="preserve">PORTA DE MADEIRA, MACIÇA (PESADA OU SUPERPESADA), 90X210CM, ESPESSURA DE 3,5CM, INCLUSO DOBRADIÇAS - FORNECIMENTO E INSTALAÇÃO. AF_12/2019</t>
  </si>
  <si>
    <t xml:space="preserve">BATENTE PARA PORTA DE MADEIRA, FIXAÇÃO COM ARGAMASSA, PADRÃO MÉDIO - FORNECIMENTO E INSTALAÇÃO. AF_12/2019</t>
  </si>
  <si>
    <t xml:space="preserve">ALIZAR DE 5X1,5CM PARA PORTA FIXADO COM PREGOS, PADRÃO MÉDIO - FORNECIMENTO E INSTALAÇÃO. AF_12/2019</t>
  </si>
  <si>
    <t xml:space="preserve">8.2 </t>
  </si>
  <si>
    <t xml:space="preserve">INSTALACOES DE PRODUCAO</t>
  </si>
  <si>
    <t xml:space="preserve">PERFIL "L" ABAS IGUAIS 5"x5/8" (29,80kg/m)</t>
  </si>
  <si>
    <t xml:space="preserve">kg</t>
  </si>
  <si>
    <t xml:space="preserve">SERRALHEIRO</t>
  </si>
  <si>
    <t xml:space="preserve">Mão de Obra</t>
  </si>
  <si>
    <t xml:space="preserve">h</t>
  </si>
  <si>
    <t xml:space="preserve">CHAPA DE ACO FINA A QUENTE 3/16" 4,75mm (38,00kg/m2)</t>
  </si>
  <si>
    <t xml:space="preserve">AJUDANTE DE SERRALHEIRO</t>
  </si>
  <si>
    <t xml:space="preserve">8.3 </t>
  </si>
  <si>
    <t xml:space="preserve">SILICONE ACETICO USO GERAL INCOLOR 280 G  </t>
  </si>
  <si>
    <t xml:space="preserve">JANELA DE CORRER, EM ALUMINIO PERFIL 25, 120 X 150 CM (A X L), 4 FLS, BANDEIRA COM BASCULA, ACABAMENTO BRANCO OU BRILHANTE, BATENTE/REQUADRO DE 6 A 14 CM, COM VIDRO 4 MM, SEM GUARNICAO/ALIZAR</t>
  </si>
  <si>
    <t xml:space="preserve">PARAFUSO DE ACO ZINCADO COM ROSCA SOBERBA, CABECA CHATA E FENDA SIMPLES, DIAMETRO 4,2 MM, COMPRIMENTO * 32 * MM</t>
  </si>
  <si>
    <t xml:space="preserve">9.1 </t>
  </si>
  <si>
    <t xml:space="preserve">ARGAMASSA TRAÇO 1:3 (EM VOLUME DE CIMENTO E AREIA GROSSA ÚMIDA) PARA CHAPISCO CONVENCIONAL, PREPARO MECÂNICO COM BETONEIRA 400 L. AF_08/2019</t>
  </si>
  <si>
    <t xml:space="preserve">9.2 </t>
  </si>
  <si>
    <t xml:space="preserve">ARGAMASSA TRAÇO 1:2:8 (EM VOLUME DE CIMENTO, CAL E AREIA MÉDIA ÚMIDA) PARA EMBOÇO/MASSA ÚNICA/ASSENTAMENTO DE ALVENARIA DE VEDAÇÃO, PREPARO MANUAL. AF_08/2019</t>
  </si>
  <si>
    <t xml:space="preserve">TELA DE ACO SOLDADA GALVANIZADA/ZINCADA PARA ALVENARIA, FIO D = *1,24 MM, MALHA 25 X 25 MM</t>
  </si>
  <si>
    <t xml:space="preserve">9.3 </t>
  </si>
  <si>
    <t xml:space="preserve">REJUNTE CIMENTICIO, QUALQUER COR</t>
  </si>
  <si>
    <t xml:space="preserve">ARGAMASSA COLANTE AC I PARA CERAMICAS  </t>
  </si>
  <si>
    <t xml:space="preserve">REVESTIMENTO EM CERAMICA ESMALTADA, PEI MENOR OU IGUAL A 3, FORMATO MENOR OU IGUAL A 2025 CM2</t>
  </si>
  <si>
    <t xml:space="preserve">AZULEJISTA OU LADRILHISTA COM ENCARGOS COMPLEMENTARES</t>
  </si>
  <si>
    <t xml:space="preserve">10.1 </t>
  </si>
  <si>
    <t xml:space="preserve">10.2 </t>
  </si>
  <si>
    <t xml:space="preserve">PISOS</t>
  </si>
  <si>
    <t xml:space="preserve">PISO EM PORCELANATO, RETIFICADO, LISO, MONOCOLOR, ACETINADO OU POLIDO, FORMATO MAIOR QUE 2500 ATE 6400 CM2</t>
  </si>
  <si>
    <t xml:space="preserve">ARGAMASSA COLANTE TIPO AC III</t>
  </si>
  <si>
    <t xml:space="preserve">10.3 </t>
  </si>
  <si>
    <t xml:space="preserve">SOLEIRA EM GRANITO, POLIDO, TIPO ANDORINHA/ QUARTZ/ CASTELO/ CORUMBA OU OUTROS EQUIVALENTES DA REGIAO, L= *15* CM, E= *2,0* CM</t>
  </si>
  <si>
    <t xml:space="preserve">MARMORISTA/GRANITEIRO COM ENCARGOS COMPLEMENTARES</t>
  </si>
  <si>
    <t xml:space="preserve">10.4 </t>
  </si>
  <si>
    <t xml:space="preserve">PEITORIL EM MARMORE, POLIDO, BRANCO COMUM, L= *15* CM, E= *2,0* CM, COM PINGADEIRA</t>
  </si>
  <si>
    <t xml:space="preserve">ARGAMASSA TRAÇO 1:6 (EM VOLUME DE CIMENTO E AREIA MÉDIA ÚMIDA) COM ADIÇÃO DE PLASTIFICANTE PARA EMBOÇO/MASSA ÚNICA/ASSENTAMENTO DE ALVENARIA DE VEDAÇÃO, PREPARO MECÂNICO COM BETONEIRA 400 L. AF_08/2019</t>
  </si>
  <si>
    <t xml:space="preserve">10.5 </t>
  </si>
  <si>
    <t xml:space="preserve">PISO EM CERAMICA ESMALTADA, COR LISA, PEI MAIOR OU IGUAL A 4, FORMATO MAIOR QUE 2025 CM2</t>
  </si>
  <si>
    <t xml:space="preserve">11.1.1 </t>
  </si>
  <si>
    <t xml:space="preserve">AUXILIAR DE ELETRICISTA COM ENCARGOS COMPLEMENTARES</t>
  </si>
  <si>
    <t xml:space="preserve">11.1.2 </t>
  </si>
  <si>
    <t xml:space="preserve">INSTALACAO ELETRICA/ELETRIFICACAO E ILUMINACAO EXTERNA</t>
  </si>
  <si>
    <t xml:space="preserve">ELETRODUTO PVC FLEXIVEL CORRUGADO, REFORCADO, COR LARANJA, DE 25 MM, PARA LAJES E PISOS</t>
  </si>
  <si>
    <t xml:space="preserve">FIXAÇÃO DE TUBOS HORIZONTAIS DE PVC ÁGUA, PVC ESGOTO, PVC ÁGUA PLUVIAL, CPVC, PPR, COBRE OU AÇO, DIÂMETROS MENORES OU IGUAIS A 40 MM, COM ABRAÇADEIRA METÁLICA RÍGIDA TIPO U PERFIL 1 1/4", FIXADA EM PERFILADO EM LAJE. AF_09/2023_PS</t>
  </si>
  <si>
    <t xml:space="preserve">INHI - INSTALACOES HIDRO SANITARIAS</t>
  </si>
  <si>
    <t xml:space="preserve">11.1.3 </t>
  </si>
  <si>
    <t xml:space="preserve">ELETRODUTO PVC FLEXIVEL CORRUGADO, REFORCADO, COR LARANJA, DE 32 MM, PARA LAJES E PISOS</t>
  </si>
  <si>
    <t xml:space="preserve">11.1.4 </t>
  </si>
  <si>
    <t xml:space="preserve">11.1.5 </t>
  </si>
  <si>
    <t xml:space="preserve">ELETRODUTO/DUTO PEAD FLEXIVEL PAREDE SIMPLES, CORRUGACAO HELICOIDAL, COR PRETA, SEM ROSCA, DE 1 1/2", CRC 680 N, PARA CABEAMENTO SUBTERRANEO (NBR 15715)</t>
  </si>
  <si>
    <t xml:space="preserve">11.1.6 </t>
  </si>
  <si>
    <t xml:space="preserve">ELETRODUTO/DUTO PEAD FLEXIVEL PAREDE SIMPLES, CORRUGACAO HELICOIDAL, COR PRETA, SEM ROSCA, DE 3", CRC 680 N, PARA CABEAMENTO SUBTERRANEO (NBR 15715)</t>
  </si>
  <si>
    <t xml:space="preserve">11.1.7 </t>
  </si>
  <si>
    <t xml:space="preserve">11.2.1 </t>
  </si>
  <si>
    <t xml:space="preserve">FITA ISOLANTE ADESIVA ANTICHAMA, USO ATE 750 V, EM ROLO DE 19 MM X 5 M  </t>
  </si>
  <si>
    <t xml:space="preserve">CABO DE COBRE, FLEXIVEL, CLASSE 4 OU 5, ISOLACAO EM PVC/A, ANTICHAMA BWF-B, COBERTURA PVC-ST1, ANTICHAMA BWF-B, 1 CONDUTOR, 0,6/1 KV, SECAO NOMINAL 1,5 MM2</t>
  </si>
  <si>
    <t xml:space="preserve">11.2.2 </t>
  </si>
  <si>
    <t xml:space="preserve">CABO DE COBRE, FLEXIVEL, CLASSE 4 OU 5, ISOLACAO EM PVC/A, ANTICHAMA BWF-B, COBERTURA PVC-ST1, ANTICHAMA BWF-B, 1 CONDUTOR, 0,6/1 KV, SECAO NOMINAL 2,5 MM2</t>
  </si>
  <si>
    <t xml:space="preserve">11.2.3 </t>
  </si>
  <si>
    <t xml:space="preserve">CABO DE COBRE, FLEXIVEL, CLASSE 4 OU 5, ISOLACAO EM PVC/A, ANTICHAMA BWF-B, COBERTURA PVC-ST1, ANTICHAMA BWF-B, 1 CONDUTOR, 0,6/1 KV, SECAO NOMINAL 16 MM2</t>
  </si>
  <si>
    <t xml:space="preserve">11.2.4 </t>
  </si>
  <si>
    <t xml:space="preserve">CABO DE COBRE, FLEXIVEL, CLASSE 4 OU 5, ISOLACAO EM PVC/A, ANTICHAMA BWF-B, COBERTURA PVC-ST1, ANTICHAMA BWF-B, 1 CONDUTOR, 0,6/1 KV, SECAO NOMINAL 25 MM2</t>
  </si>
  <si>
    <t xml:space="preserve">11.2.5 </t>
  </si>
  <si>
    <t xml:space="preserve">CABO DE COBRE, FLEXIVEL, CLASSE 4 OU 5, ISOLACAO EM PVC/A, ANTICHAMA BWF-B, COBERTURA PVC-ST1, ANTICHAMA BWF-B, 1 CONDUTOR, 0,6/1 KV, SECAO NOMINAL 4 MM2</t>
  </si>
  <si>
    <t xml:space="preserve">11.3.1 </t>
  </si>
  <si>
    <t xml:space="preserve">QUADRO DE DISTRIBUICAO COM BARRAMENTO TRIFASICO, DE EMBUTIR, EM CHAPA DE ACO GALVANIZADO, PARA 30 DISJUNTORES DIN, 150 A</t>
  </si>
  <si>
    <t xml:space="preserve">ARGAMASSA TRAÇO 1:1:6 (EM VOLUME DE CIMENTO, CAL E AREIA MÉDIA ÚMIDA) PARA EMBOÇO/MASSA ÚNICA/ASSENTAMENTO DE ALVENARIA DE VEDAÇÃO, PREPARO MANUAL. AF_08/2019</t>
  </si>
  <si>
    <t xml:space="preserve">11.3.2 </t>
  </si>
  <si>
    <t xml:space="preserve">DISJUNTOR TERMOMAGNETICO PARA TRILHO DIN (IEC), MONOPOLAR, 6 - 32 A</t>
  </si>
  <si>
    <t xml:space="preserve">TERMINAL A COMPRESSAO EM COBRE ESTANHADO PARA CABO 2,5 MM2, 1 FURO E 1 COMPRESSAO, PARA PARAFUSO DE FIXACAO M5</t>
  </si>
  <si>
    <t xml:space="preserve">11.3.3 </t>
  </si>
  <si>
    <t xml:space="preserve">DISJUNTOR TERMOMAGNETICO PARA TRILHO DIN (IEC), BIPOLAR, 6 - 32 A</t>
  </si>
  <si>
    <t xml:space="preserve">11.3.4 </t>
  </si>
  <si>
    <t xml:space="preserve">11.3.5 </t>
  </si>
  <si>
    <t xml:space="preserve">DISJUNTOR TERMOMAGNETICO PARA TRILHO DIN (IEC), TRIPOLAR, 10 - 50 A</t>
  </si>
  <si>
    <t xml:space="preserve">TERMINAL A COMPRESSAO EM COBRE ESTANHADO PARA CABO 16 MM2, 1 FURO E 1 COMPRESSAO, PARA PARAFUSO DE FIXACAO M6</t>
  </si>
  <si>
    <t xml:space="preserve">11.4.1 </t>
  </si>
  <si>
    <t xml:space="preserve">LUMINARIA PAINEL PLAFON, DE EMBUTIR, SLIM, QUADRADA *30 X 30* CM, EM ALUMINIO ACABAMENTO BRANCO, COM ACRILICO, COM LAMPADAS LED 24W, BIVOLT</t>
  </si>
  <si>
    <t xml:space="preserve">11.4.2 </t>
  </si>
  <si>
    <t xml:space="preserve">INTERRUPTOR SIMPLES (1 MÓDULO), 10A/250V, SEM SUPORTE E SEM PLACA - FORNECIMENTO E INSTALAÇÃO. AF_03/2023</t>
  </si>
  <si>
    <t xml:space="preserve">INEL - INSTALACAO ELETRICA/ELETRIFICACAO E ILUMINACAO EXTERNA</t>
  </si>
  <si>
    <t xml:space="preserve">SUPORTE PARAFUSADO COM PLACA DE ENCAIXE 4" X 2" MÉDIO (1,30 M DO PISO) PARA PONTO ELÉTRICO - FORNECIMENTO E INSTALAÇÃO. AF_03/2023</t>
  </si>
  <si>
    <t xml:space="preserve">11.4.3 </t>
  </si>
  <si>
    <t xml:space="preserve">TOMADA BAIXA DE EMBUTIR (1 MÓDULO), 2P+T 10 A, SEM SUPORTE E SEM PLACA - FORNECIMENTO E INSTALAÇÃO. AF_03/2023</t>
  </si>
  <si>
    <t xml:space="preserve">11.4.4 </t>
  </si>
  <si>
    <t xml:space="preserve">TOMADA ALTA DE EMBUTIR (1 MÓDULO), 2P+T 20 A, SEM SUPORTE E SEM PLACA - FORNECIMENTO E INSTALAÇÃO. AF_03/2023</t>
  </si>
  <si>
    <t xml:space="preserve">11.4.5 </t>
  </si>
  <si>
    <t xml:space="preserve">CAIXA DE PASSAGEM, EM PVC, DE 4" X 2", PARA ELETRODUTO FLEXIVEL CORRUGADO  </t>
  </si>
  <si>
    <t xml:space="preserve">12.1.1 </t>
  </si>
  <si>
    <t xml:space="preserve">ASSENTAMENTO DE TUBOS E PECAS</t>
  </si>
  <si>
    <t xml:space="preserve">ASSENTADOR DE TUBOS COM ENCARGOS COMPLEMENTARES</t>
  </si>
  <si>
    <t xml:space="preserve">TUBO COLETOR DE ESGOTO, PVC, JEI, DN 150 MM (NBR 7362)</t>
  </si>
  <si>
    <t xml:space="preserve">PASTA LUBRIFICANTE PARA TUBOS E CONEXOES COM JUNTA ELASTICA, EMBALAGEM DE *400* GR (USO EM PVC, ACO, POLIETILENO E OUTROS)                                                                                                                                                                                                                                                                                                                                                                                </t>
  </si>
  <si>
    <t xml:space="preserve">12.1.2 </t>
  </si>
  <si>
    <t xml:space="preserve">INSTALACOES HIDRO SANITARIAS</t>
  </si>
  <si>
    <t xml:space="preserve">TUBO PVC SERIE NORMAL, DN 50 MM, PARA ESGOTO PREDIAL (NBR 5688)  </t>
  </si>
  <si>
    <t xml:space="preserve">ENCANADOR OU BOMBEIRO HIDRÁULICO COM ENCARGOS COMPLEMENTARES</t>
  </si>
  <si>
    <t xml:space="preserve">AUXILIAR DE ENCANADOR OU BOMBEIRO HIDRÁULICO COM ENCARGOS COMPLEMENTARES</t>
  </si>
  <si>
    <t xml:space="preserve">LIXA D'AGUA EM FOLHA, GRAO 100 </t>
  </si>
  <si>
    <t xml:space="preserve">12.1.3 </t>
  </si>
  <si>
    <t xml:space="preserve">PREPARO DE FUNDO DE VALA COM LARGURA MENOR QUE 1,5 M (ACERTO DO SOLO NATURAL). AF_08/2020</t>
  </si>
  <si>
    <t xml:space="preserve">MOVT - MOVIMENTO DE TERRA</t>
  </si>
  <si>
    <t xml:space="preserve">ARGAMASSA TRAÇO 1:3 (EM VOLUME DE CIMENTO E AREIA MÉDIA ÚMIDA) COM ADIÇÃO DE IMPERMEABILIZANTE, PREPARO MECÂNICO COM BETONEIRA 400 L. AF_08/2019</t>
  </si>
  <si>
    <t xml:space="preserve">ARGAMASSA TRAÇO 1:4 (EM VOLUME DE CIMENTO E AREIA GROSSA ÚMIDA) PARA CHAPISCO CONVENCIONAL, PREPARO MECÂNICO COM BETONEIRA 400 L. AF_08/2019</t>
  </si>
  <si>
    <t xml:space="preserve">PEÇA RETANGULAR PRÉ-MOLDADA, VOLUME DE CONCRETO DE 10 A 30 LITROS, TAXA DE AÇO APROXIMADA DE 30KG/M³. AF_03/2024</t>
  </si>
  <si>
    <t xml:space="preserve">TIJOLO CERAMICO MACICO COMUM DE *5 X 10 X 20* CM (L X A X C)</t>
  </si>
  <si>
    <t xml:space="preserve">CONCRETO FCK = 20MPA, TRAÇO 1:2,7:3 (EM MASSA SECA DE CIMENTO/ AREIA MÉDIA/ BRITA 1) - PREPARO MECÂNICO COM BETONEIRA 600 L. AF_05/2021</t>
  </si>
  <si>
    <t xml:space="preserve">12.1.4 </t>
  </si>
  <si>
    <t xml:space="preserve">SOLUCAO PREPARADORA / LIMPADORA PARA PVC, FRASCO COM 1000 CM3                                                                                                                                                                                                                                                                                                                                                                                                                                             </t>
  </si>
  <si>
    <t xml:space="preserve">CAIXA SIFONADA, PVC, 150 X 150 X 50 MM, COM GRELHA QUADRADA, BRANCA (NBR 5688)                                                                                                                                                                                                                                                                                                                                                                                                                            </t>
  </si>
  <si>
    <t xml:space="preserve">ADESIVO PLASTICO PARA PVC, FRASCO COM *850* GR                                                                                                                                                                                                                                                                                                                                                                                                                                                            </t>
  </si>
  <si>
    <t xml:space="preserve">12.1.5 </t>
  </si>
  <si>
    <t xml:space="preserve">ARGAMASSA TRAÇO 1:3 (EM VOLUME DE CIMENTO E AREIA MÉDIA ÚMIDA), PREPARO MECÂNICO COM BETONEIRA 400 L. AF_08/2019</t>
  </si>
  <si>
    <t xml:space="preserve">ANEL EM CONCRETO ARMADO, LISO, PARA, POCOS DE VISITA, POCOS DE INSPECAO, FOSSAS SEPTICAS E SUMIDOUROS, SEM FUNDO, DIAMETRO INTERNO DE 1,50 M E ALTURA DE 0,50 M</t>
  </si>
  <si>
    <t xml:space="preserve">PREPARO DE FUNDO DE VALA COM LARGURA MAIOR OU IGUAL A 1,5 M E MENOR QUE 2,5 M, COM CAMADA DE BRITA, LANÇAMENTO MECANIZADO. AF_08/2020</t>
  </si>
  <si>
    <t xml:space="preserve">PEÇA CIRCULAR PRÉ-MOLDADA, VOLUME DE CONCRETO DE 30 A 100 LITROS, TAXA DE AÇO APROXIMADA DE 30KG/M³. AF_03/2024</t>
  </si>
  <si>
    <t xml:space="preserve">RETROESCAVADEIRA SOBRE RODAS COM CARREGADEIRA, TRAÇÃO 4X4, POTÊNCIA LÍQ. 88 HP, CAÇAMBA CARREG. CAP. MÍN. 1 M3, CAÇAMBA RETRO CAP. 0,26 M3, PESO OPERACIONAL MÍN. 6.674 KG, PROFUNDIDADE ESCAVAÇÃO MÁX. 4,37 M - CHI DIURNO. AF_06/2014</t>
  </si>
  <si>
    <t xml:space="preserve">PEÇA CIRCULAR PRÉ-MOLDADA, VOLUME DE CONCRETO DE 10 A 30 LITROS, TAXA DE FIBRA DE POLIPROPILENO APROXIMADA DE 6 KG/M³. AF_03/2024_PS</t>
  </si>
  <si>
    <t xml:space="preserve">RETROESCAVADEIRA SOBRE RODAS COM CARREGADEIRA, TRAÇÃO 4X4, POTÊNCIA LÍQ. 88 HP, CAÇAMBA CARREG. CAP. MÍN. 1 M3, CAÇAMBA RETRO CAP. 0,26 M3, PESO OPERACIONAL MÍN. 6.674 KG, PROFUNDIDADE ESCAVAÇÃO MÁX. 4,37 M - CHP DIURNO. AF_06/2014</t>
  </si>
  <si>
    <t xml:space="preserve">12.1.6 </t>
  </si>
  <si>
    <t xml:space="preserve">ANEL EM CONCRETO ARMADO, PERFURADO, PARA FOSSAS SEPTICAS E SUMIDOUROS, SEM FUNDO, DIAMETRO INTERNO DE 2,50 M E ALTURA DE 0,50 M</t>
  </si>
  <si>
    <t xml:space="preserve">UN    </t>
  </si>
  <si>
    <t xml:space="preserve">PEÇA CIRCULAR PRÉ-MOLDADA, VOLUME DE CONCRETO ACIMA DE 100 LITROS, TAXA DE AÇO APROXIMADA DE 30KG/M³. AF_03/2024</t>
  </si>
  <si>
    <t xml:space="preserve">12.2.1 </t>
  </si>
  <si>
    <t xml:space="preserve">12.2.2 </t>
  </si>
  <si>
    <t xml:space="preserve">TUBO PVC, SOLDAVEL, DE 25 MM, AGUA FRIA (NBR-5648)</t>
  </si>
  <si>
    <t xml:space="preserve">12.2.3 </t>
  </si>
  <si>
    <t xml:space="preserve">TUBO PVC, SOLDAVEL, DE 32 MM, AGUA FRIA (NBR-5648)</t>
  </si>
  <si>
    <t xml:space="preserve">12.3.1 </t>
  </si>
  <si>
    <t xml:space="preserve">CONJUNTO DE LIGACAO AJUSTAVEL, PARA VASO / BACIA SANITARIA, EM PLASTICO BRANCO, COM TUBO, CANOPLA E ESPUDE</t>
  </si>
  <si>
    <t xml:space="preserve">VASO SANITARIO SIFONADO CONVENCIONAL COM  LOUÇA BRANCA - FORNECIMENTO E INSTALAÇÃO. AF_01/2020</t>
  </si>
  <si>
    <t xml:space="preserve">12.3.2 </t>
  </si>
  <si>
    <t xml:space="preserve">ENGATE FLEXÍVEL EM INOX, 1/2  X 40CM - FORNECIMENTO E INSTALAÇÃO. AF_01/2020</t>
  </si>
  <si>
    <t xml:space="preserve">SIFÃO DO TIPO GARRAFA EM METAL CROMADO 1 X 1.1/2" - FORNECIMENTO E INSTALAÇÃO. AF_01/2020</t>
  </si>
  <si>
    <t xml:space="preserve">VÁLVULA EM METAL CROMADO 1.1/2" X 1.1/2" PARA TANQUE OU LAVATÓRIO, COM OU SEM LADRÃO - FORNECIMENTO E INSTALAÇÃO. AF_01/2020</t>
  </si>
  <si>
    <t xml:space="preserve">TORNEIRA CROMADA DE MESA, 1/2" OU 3/4", PARA LAVATÓRIO, PADRÃO MÉDIO - FORNECIMENTO E INSTALAÇÃO. AF_01/2020</t>
  </si>
  <si>
    <t xml:space="preserve">LAVATÓRIO LOUÇA BRANCA COM COLUNA, 45 X 55CM OU EQUIVALENTE, PADRÃO MÉDIO - FORNECIMENTO E INSTALAÇÃO. AF_01/2020</t>
  </si>
  <si>
    <t xml:space="preserve">12.3.3 </t>
  </si>
  <si>
    <t xml:space="preserve">REGISTRO GAVETA COM ACABAMENTO E CANOPLA CROMADOS, SIMPLES, BITOLA 1 1/2" (REF 1509)</t>
  </si>
  <si>
    <t xml:space="preserve">FITA VEDA ROSCA EM ROLOS DE 18 MM X 50 M (L X C)  </t>
  </si>
  <si>
    <t xml:space="preserve">12.3.4 </t>
  </si>
  <si>
    <t xml:space="preserve">TUBO, PVC, SOLDÁVEL, DE  25MM, INSTALADO EM RESERVAÇÃO PREDIAL DE ÁGUA - FORNECIMENTO E INSTALAÇÃO. AF_04/2024</t>
  </si>
  <si>
    <t xml:space="preserve">FURO EM CAIXA D'ÁGUA COM ESPESSURA DE 2 ATÉ 5 MM E DIÂMETRO DE 25 MM. AF_06/2021</t>
  </si>
  <si>
    <t xml:space="preserve">TÊ, PVC, SOLDÁVEL, DN  25 MM INSTALADO EM RESERVAÇÃO PREDIAL DE ÁGUA - FORNECIMENTO E INSTALAÇÃO. AF_04/2024</t>
  </si>
  <si>
    <t xml:space="preserve">REGISTRO DE ESFERA, PVC, SOLDÁVEL, COM VOLANTE, DN  40 MM - FORNECIMENTO E INSTALAÇÃO. AF_08/2021</t>
  </si>
  <si>
    <t xml:space="preserve">TORNEIRA DE BOIA PARA CAIXA D'ÁGUA, ROSCÁVEL, 3/4" - FORNECIMENTO E INSTALAÇÃO. AF_08/2021</t>
  </si>
  <si>
    <t xml:space="preserve">JOELHO 90 GRAUS, PVC, SOLDÁVEL, DN 40 MM INSTALADO EM RESERVAÇÃO PREDIAL DE ÁGUA - FORNECIMENTO E INSTALAÇÃO. AF_04/2024</t>
  </si>
  <si>
    <t xml:space="preserve">REGISTRO DE ESFERA, PVC, SOLDÁVEL, COM VOLANTE, DN  25 MM - FORNECIMENTO E INSTALAÇÃO. AF_08/2021</t>
  </si>
  <si>
    <t xml:space="preserve">ADAPTADOR COM FLANGE E ANEL DE VEDAÇÃO, PVC, SOLDÁVEL, DN 40 MM X 1 1/4", INSTALADO EM RESERVAÇÃO PREDIAL DE ÁGUA - FORNECIMENTO E INSTALAÇÃO. AF_04/2024</t>
  </si>
  <si>
    <t xml:space="preserve">JOELHO 90 GRAUS COM BUCHA DE LATÃO, PVC, SOLDÁVEL, DN  25 MM X 3/4", INSTALADO EM RESERVAÇÃO PREDIAL DE ÁGUA - FORNECIMENTO E INSTALAÇÃO. AF_04/2024</t>
  </si>
  <si>
    <t xml:space="preserve">CAIXA D´ÁGUA EM POLIETILENO, 1000 LITROS - FORNECIMENTO E INSTALAÇÃO. AF_06/2021</t>
  </si>
  <si>
    <t xml:space="preserve">ADAPTADOR COM FLANGE E ANEL DE VEDAÇÃO, PVC, SOLDÁVEL, DN  25 MM X 3/4", INSTALADO EM RESERVAÇÃO PREDIAL DE ÁGUA - FORNECIMENTO E INSTALAÇÃO. AF_04/2024</t>
  </si>
  <si>
    <t xml:space="preserve">TUBO, PVC, SOLDÁVEL, DE 40MM, INSTALADO EM RESERVAÇÃO PREDIAL DE ÁGUA - FORNECIMENTO E INSTALAÇÃO. AF_04/2024</t>
  </si>
  <si>
    <t xml:space="preserve">FURO EM CAIXA D'ÁGUA COM ESPESSURA DE 2 ATÉ 5 MM E DIÂMETRO DE 40 MM. AF_06/2021</t>
  </si>
  <si>
    <t xml:space="preserve">TÊ, PVC, SOLDÁVEL, DN 40 MM INSTALADO EM RESERVAÇÃO PREDIAL DE ÁGUA - FORNECIMENTO E INSTALAÇÃO. AF_04/2024</t>
  </si>
  <si>
    <t xml:space="preserve">13.1.1 </t>
  </si>
  <si>
    <t xml:space="preserve">PINTURAS</t>
  </si>
  <si>
    <t xml:space="preserve">PINTOR COM ENCARGOS COMPLEMENTARES</t>
  </si>
  <si>
    <t xml:space="preserve">SELADOR ACRILICO OPACO PREMIUM INTERIOR/EXTERIOR                                                                                                                                                                                                                                                                                                                                                                                                                                                          </t>
  </si>
  <si>
    <t xml:space="preserve">13.1.2 </t>
  </si>
  <si>
    <t xml:space="preserve">LIXA EM FOLHA PARA PAREDE OU MADEIRA, NUMERO 120, COR VERMELHA                                                                                                                                                                                                                                                                                                                                                                                                                                            </t>
  </si>
  <si>
    <t xml:space="preserve">MASSA CORRIDA PARA SUPERFICIES DE AMBIENTES INTERNOS</t>
  </si>
  <si>
    <t xml:space="preserve">13.1.3 </t>
  </si>
  <si>
    <t xml:space="preserve">TINTA LATEX ACRILICA STANDARD, COR BRANCA  </t>
  </si>
  <si>
    <t xml:space="preserve">13.2.1 </t>
  </si>
  <si>
    <t xml:space="preserve">13.2.2 </t>
  </si>
  <si>
    <t xml:space="preserve">13.2.3 </t>
  </si>
  <si>
    <t xml:space="preserve">13.3.1 </t>
  </si>
  <si>
    <t xml:space="preserve">13.3.2 </t>
  </si>
  <si>
    <t xml:space="preserve">MASSA PREMIUM PARA TEXTURA LISA DE BASE ACRILICA, USO INTERNO E EXTERNO                                                                                                                                                                                                                                                                                                                                                                                                                                   </t>
  </si>
  <si>
    <t xml:space="preserve">14.1 </t>
  </si>
  <si>
    <t xml:space="preserve">INSTALACOES ESPECIAIS</t>
  </si>
  <si>
    <t xml:space="preserve">MECÂNICO DE REFRIGERAÇÃO COM ENCARGOS COMPLEMENTARES</t>
  </si>
  <si>
    <t xml:space="preserve">CHUMBADOR DE ACO ZINCADO, DIAMETRO 1/4" COM PARAFUSO 1/4" X 40 MM</t>
  </si>
  <si>
    <t xml:space="preserve">AJUDANTE ESPECIALIZADO COM ENCARGOS COMPLEMENTARES</t>
  </si>
  <si>
    <t xml:space="preserve">BUCHA DE NYLON SEM ABA S10, COM PARAFUSO DE 6,10 X 65 MM EM ACO ZINCADO COM ROSCA SOBERBA, CABECA CHATA E FENDA PHILLIPS</t>
  </si>
  <si>
    <t xml:space="preserve">AR CONDICIONADO SPLIT INVERTER, HI-WALL (PAREDE), 9000 BTU/H, CICLO FRIO, 60HZ, CLASSIFICACAO A (SELO PROCEL), GAS HFC, CONTROLE S/FIO</t>
  </si>
  <si>
    <t xml:space="preserve">Equipamento</t>
  </si>
  <si>
    <t xml:space="preserve">SUPORTE MAO-FRANCESA EM ACO, ABAS IGUAIS 40 CM, CAPACIDADE MINIMA 70 KG, BRANCO</t>
  </si>
  <si>
    <t xml:space="preserve">PARAFUSO DE ACO ZINCADO, SEXTAVADO, COM ROSCA INTEIRA, DIAMETRO 5/16", COMPRIMENTO 3/4", COM PORCA E ARRUELA LISA LEVE</t>
  </si>
  <si>
    <t xml:space="preserve">14.2 </t>
  </si>
  <si>
    <t xml:space="preserve">AR CONDICIONADO SPLIT INVERTER, HI-WALL (PAREDE), 18000 BTU/H, CICLO FRIO, 60HZ, CLASSIFICACAO A (SELO PROCEL), GAS HFC, CONTROLE S/FIO</t>
  </si>
  <si>
    <t xml:space="preserve">14.3 </t>
  </si>
  <si>
    <t xml:space="preserve">16.1 </t>
  </si>
  <si>
    <t xml:space="preserve">SERVICOS DIVERSOS</t>
  </si>
  <si>
    <t xml:space="preserve">DETERGENTE NEUTRO USO GERAL, CONCENTRADO</t>
  </si>
  <si>
    <t xml:space="preserve">L     </t>
  </si>
  <si>
    <t xml:space="preserve">16.2 </t>
  </si>
  <si>
    <t xml:space="preserve">DESINFETANTE PRONTO USO</t>
  </si>
  <si>
    <t xml:space="preserve">16.3 </t>
  </si>
  <si>
    <t xml:space="preserve">LIMPA VIDROS COM PULVERIZADOR</t>
  </si>
  <si>
    <t xml:space="preserve">DILUENTE AGUARRAS                                                                                                                                                                                                                                                                                                                                                                                                                                                                                         </t>
  </si>
  <si>
    <t xml:space="preserve">Composições Auxiliares</t>
  </si>
  <si>
    <t xml:space="preserve">[1]</t>
  </si>
  <si>
    <t xml:space="preserve">ADAPTADOR PVC SOLDAVEL, COM FLANGE E ANEL DE VEDACAO, 25 MM X 3/4", PARA CAIXA D'AGUA</t>
  </si>
  <si>
    <t xml:space="preserve">[2]</t>
  </si>
  <si>
    <t xml:space="preserve">ADAPTADOR PVC SOLDAVEL, COM FLANGE E ANEL DE VEDACAO, 40 MM X 1 1/4", PARA CAIXA D'AGUA</t>
  </si>
  <si>
    <t xml:space="preserve">[3]</t>
  </si>
  <si>
    <t xml:space="preserve">FERRAMENTAS - FAMILIA PEDREIRO - HORISTA (ENCARGOS COMPLEMENTARES - COLETADO CAIXA)</t>
  </si>
  <si>
    <t xml:space="preserve">AJUDANTE DE ARMADOR (HORISTA)                                                                                                                                                                                                                                                                                                                                                                                                                                                                             </t>
  </si>
  <si>
    <t xml:space="preserve">SEGURO - HORISTA (COLETADO CAIXA - ENCARGOS COMPLEMENTARES)</t>
  </si>
  <si>
    <t xml:space="preserve">EXAMES - HORISTA (COLETADO CAIXA - ENCARGOS COMPLEMENTARES)</t>
  </si>
  <si>
    <t xml:space="preserve">CURSO DE CAPACITAÇÃO PARA AJUDANTE DE ARMADOR (ENCARGOS COMPLEMENTARES) - HORISTA</t>
  </si>
  <si>
    <t xml:space="preserve">TRANSPORTE - HORISTA (COLETADO CAIXA - ENCARGOS COMPLEMENTARES)</t>
  </si>
  <si>
    <t xml:space="preserve">EPI - FAMILIA PEDREIRO - HORISTA (ENCARGOS COMPLEMENTARES - COLETADO CAIXA) </t>
  </si>
  <si>
    <t xml:space="preserve">ALIMENTACAO - HORISTA (COLETADO CAIXA - ENCARGOS COMPLEMENTARES)</t>
  </si>
  <si>
    <t xml:space="preserve">[4]</t>
  </si>
  <si>
    <t xml:space="preserve">CURSO DE CAPACITAÇÃO PARA AJUDANTE DE CARPINTEIRO (ENCARGOS COMPLEMENTARES) - HORISTA</t>
  </si>
  <si>
    <t xml:space="preserve">EPI - FAMILIA CARPINTEIRO DE FORMAS - HORISTA (ENCARGOS COMPLEMENTARES - COLETADO CAIXA)</t>
  </si>
  <si>
    <t xml:space="preserve">FERRAMENTAS - FAMILIA CARPINTEIRO DE FORMAS - HORISTA (ENCARGOS COMPLEMENTARES - COLETADO CAIXA)</t>
  </si>
  <si>
    <t xml:space="preserve">CARPINTEIRO AUXILIAR (HORISTA)                                                                                                                                                                                                                                                                                                                                                                                                                                                                            </t>
  </si>
  <si>
    <t xml:space="preserve">[5]</t>
  </si>
  <si>
    <t xml:space="preserve">EPI - FAMILIA SERVENTE - HORISTA (ENCARGOS COMPLEMENTARES - COLETADO CAIXA) </t>
  </si>
  <si>
    <t xml:space="preserve">FERRAMENTAS - FAMILIA SERVENTE - HORISTA (ENCARGOS COMPLEMENTARES - COLETADO CAIXA)</t>
  </si>
  <si>
    <t xml:space="preserve">AJUDANTE ESPECIALIZADO (HORISTA)                                                                                                                                                                                                                                                                                                                                                                                                                                                                          </t>
  </si>
  <si>
    <t xml:space="preserve">CURSO DE CAPACITAÇÃO PARA AJUDANTE ESPECIALIZADO (ENCARGOS COMPLEMENTARES) - HORISTA</t>
  </si>
  <si>
    <t xml:space="preserve">[6]</t>
  </si>
  <si>
    <t xml:space="preserve">CARPINTEIRO DE ESQUADRIA COM ENCARGOS COMPLEMENTARES</t>
  </si>
  <si>
    <t xml:space="preserve">PREGO DE ACO POLIDO SEM CABECA 15 X 15 (1 1/4 X 13)  </t>
  </si>
  <si>
    <t xml:space="preserve">GUARNICAO / ALIZAR / VISTA LISA EM MADEIRA MACICA, PARA PORTA, E = *1* CM, L = *5* CM, CEDRINHO / ANGELIM COMERCIAL / TAURI/ CURUPIXA / PEROBA / CUMARU OU EQUIVALENTE DA REGIAO</t>
  </si>
  <si>
    <t xml:space="preserve">[7]</t>
  </si>
  <si>
    <t xml:space="preserve">CAL HIDRATADA CH-I PARA ARGAMASSAS  </t>
  </si>
  <si>
    <t xml:space="preserve">[8]</t>
  </si>
  <si>
    <t xml:space="preserve">[9]</t>
  </si>
  <si>
    <t xml:space="preserve">[10]</t>
  </si>
  <si>
    <t xml:space="preserve">AREIA GROSSA - POSTO JAZIDA/FORNECEDOR (RETIRADO NA JAZIDA, SEM TRANSPORTE)  </t>
  </si>
  <si>
    <t xml:space="preserve">[11]</t>
  </si>
  <si>
    <t xml:space="preserve">ADITIVO IMPERMEABILIZANTE DE PEGA NORMAL PARA ARGAMASSAS E CONCRETOS SEM ARMACAO, LIQUIDO E ISENTO DE CLORETOS</t>
  </si>
  <si>
    <t xml:space="preserve">[12]</t>
  </si>
  <si>
    <t xml:space="preserve">ARGAMASSA TRAÇO 1:3 (EM VOLUME DE CIMENTO E AREIA MÉDIA ÚMIDA), PREPARO MANUAL. AF_08/2019</t>
  </si>
  <si>
    <t xml:space="preserve">[13]</t>
  </si>
  <si>
    <t xml:space="preserve">[14]</t>
  </si>
  <si>
    <t xml:space="preserve">[15]</t>
  </si>
  <si>
    <t xml:space="preserve">ADITIVO PLASTIFICANTE E ESTABILIZADOR PARA ARGAMASSAS DE ASSENTAMENTO E REBOCO, LIQUIDO E ISENTO DE CLORETOS</t>
  </si>
  <si>
    <t xml:space="preserve">[16]</t>
  </si>
  <si>
    <t xml:space="preserve">ARMAÇÃO DE LAJE DE ESTRUTURA CONVENCIONAL DE CONCRETO ARMADO UTILIZANDO AÇO CA-60 DE 4,2 MM - MONTAGEM. AF_06/2022</t>
  </si>
  <si>
    <t xml:space="preserve">CORTE E DOBRA DE AÇO CA-60, DIÂMETRO DE 4,2 MM. AF_06/2022</t>
  </si>
  <si>
    <t xml:space="preserve">[17]</t>
  </si>
  <si>
    <t xml:space="preserve">ARMAÇÃO DE LAJE DE ESTRUTURA CONVENCIONAL DE CONCRETO ARMADO UTILIZANDO AÇO CA-60 DE 5,0 MM - MONTAGEM. AF_06/2022</t>
  </si>
  <si>
    <t xml:space="preserve">[18]</t>
  </si>
  <si>
    <t xml:space="preserve">ARMADOR (HORISTA)                                                                                                                                                                                                                                                                                                                                                                                                                                                                                         </t>
  </si>
  <si>
    <t xml:space="preserve">CURSO DE CAPACITAÇÃO PARA ARMADOR (ENCARGOS COMPLEMENTARES) - HORISTA</t>
  </si>
  <si>
    <t xml:space="preserve">[19]</t>
  </si>
  <si>
    <t xml:space="preserve">EPI - FAMILIA OPERADOR ESCAVADEIRA - HORISTA (ENCARGOS COMPLEMENTARES - COLETADO CAIXA)</t>
  </si>
  <si>
    <t xml:space="preserve">FERRAMENTAS - FAMILIA OPERADOR ESCAVADEIRA - HORISTA (ENCARGOS COMPLEMENTARES - COLETADO CAIXA)</t>
  </si>
  <si>
    <t xml:space="preserve">ASSENTADOR DE MANILHAS (HORISTA)</t>
  </si>
  <si>
    <t xml:space="preserve">CURSO DE CAPACITAÇÃO PARA ASSENTADOR DE TUBOS (ENCARGOS COMPLEMENTARES) - HORISTA</t>
  </si>
  <si>
    <t xml:space="preserve">[20]</t>
  </si>
  <si>
    <t xml:space="preserve">FERRAMENTAS - FAMILIA ELETRICISTA - HORISTA (ENCARGOS COMPLEMENTARES - COLETADO CAIXA)</t>
  </si>
  <si>
    <t xml:space="preserve">AJUDANTE DE ELETRICISTA (HORISTA)                                                                                                                                                                                                                                                                                                                                                                                                                                                                         </t>
  </si>
  <si>
    <t xml:space="preserve">CURSO DE CAPACITAÇÃO PARA AUXILIAR DE ELETRICISTA (ENCARGOS COMPLEMENTARES) - HORISTA</t>
  </si>
  <si>
    <t xml:space="preserve">EPI - FAMILIA ELETRICISTA - HORISTA (ENCARGOS COMPLEMENTARES - COLETADO CAIXA) </t>
  </si>
  <si>
    <t xml:space="preserve">[21]</t>
  </si>
  <si>
    <t xml:space="preserve">FERRAMENTAS - FAMILIA ENCANADOR - HORISTA (ENCARGOS COMPLEMENTARES - COLETADO CAIXA)</t>
  </si>
  <si>
    <t xml:space="preserve">AUXILIAR DE ENCANADOR OU BOMBEIRO HIDRAULICO (HORISTA)                                                                                                                                                                                                                                                                                                                                                                                                                                                    </t>
  </si>
  <si>
    <t xml:space="preserve">CURSO DE CAPACITAÇÃO PARA AUXILIAR DE ENCANADOR OU BOMBEIRO HIDRÁULICO (ENCARGOS COMPLEMENTARES) - HORISTA</t>
  </si>
  <si>
    <t xml:space="preserve">EPI - FAMILIA ENCANADOR - HORISTA (ENCARGOS COMPLEMENTARES - COLETADO CAIXA) </t>
  </si>
  <si>
    <t xml:space="preserve">[22]</t>
  </si>
  <si>
    <t xml:space="preserve">CURSO DE CAPACITAÇÃO PARA AZULEJISTA OU LADRILHISTA (ENCARGOS COMPLEMENTARES) - HORISTA</t>
  </si>
  <si>
    <t xml:space="preserve">AZULEJISTA OU LADRILHEIRO (HORISTA)                                                                                                                                                                                                                                                                                                                                                                                                                                                                       </t>
  </si>
  <si>
    <t xml:space="preserve">[23]</t>
  </si>
  <si>
    <t xml:space="preserve">TINTA ASFALTICA IMPERMEABILIZANTE DISPERSA EM AGUA, PARA MATERIAIS CIMENTICIOS  </t>
  </si>
  <si>
    <t xml:space="preserve">BATENTE PARA PORTA DE MADEIRA, PADRÃO MÉDIO - FORNECIMENTO E MONTAGEM. AF_12/2019</t>
  </si>
  <si>
    <t xml:space="preserve">PREGO DE ACO POLIDO COM CABECA 19  X 36 (3 1/4  X  9)  </t>
  </si>
  <si>
    <t xml:space="preserve">[24]</t>
  </si>
  <si>
    <t xml:space="preserve">PREGO DE ACO POLIDO COM CABECA 18 X 30 (2 3/4 X 10)  </t>
  </si>
  <si>
    <t xml:space="preserve">PREGO DE ACO POLIDO COM CABECA 12 X 12  </t>
  </si>
  <si>
    <t xml:space="preserve">BATENTE / PORTAL / ADUELA / MARCO EM MADEIRA MACICA COM REBAIXO, E = *3* CM, L = *14* CM, PARA PORTAS DE GIRO DE *60 CM A 120* CM X *210* CM, CEDRINHO / ANGELIM COMERCIAL / TAURI / CURUPIXA / PEROBA / CUMARU OU EQUIVALENTE DA REGIAO (NAO INCLUI ALIZARES)</t>
  </si>
  <si>
    <t xml:space="preserve">JG</t>
  </si>
  <si>
    <t xml:space="preserve">[25]</t>
  </si>
  <si>
    <t xml:space="preserve">CUSTOS HORÁRIOS DE MÁQUINAS E EQUIPAMENTOS</t>
  </si>
  <si>
    <t xml:space="preserve">BETONEIRA CAPACIDADE NOMINAL DE 400 L, CAPACIDADE DE MISTURA 280 L, MOTOR ELÉTRICO TRIFÁSICO POTÊNCIA DE 2 CV, SEM CARREGADOR - DEPRECIAÇÃO. AF_05/2023</t>
  </si>
  <si>
    <t xml:space="preserve">BETONEIRA CAPACIDADE NOMINAL DE 400 L, CAPACIDADE DE MISTURA 280 L, MOTOR ELÉTRICO TRIFÁSICO POTÊNCIA DE 2 CV, SEM CARREGADOR - JUROS. AF_05/2023</t>
  </si>
  <si>
    <t xml:space="preserve">[26]</t>
  </si>
  <si>
    <t xml:space="preserve">BETONEIRA CAPACIDADE NOMINAL DE 400 L, CAPACIDADE DE MISTURA 280 L, MOTOR ELÉTRICO TRIFÁSICO POTÊNCIA DE 2 CV, SEM CARREGADOR - MATERIAIS NA OPERAÇÃO. AF_05/2023</t>
  </si>
  <si>
    <t xml:space="preserve">BETONEIRA CAPACIDADE NOMINAL DE 400 L, CAPACIDADE DE MISTURA 280 L, MOTOR ELÉTRICO TRIFÁSICO POTÊNCIA DE 2 CV, SEM CARREGADOR - MANUTENÇÃO. AF_05/2023</t>
  </si>
  <si>
    <t xml:space="preserve">[27]</t>
  </si>
  <si>
    <t xml:space="preserve">BETONEIRA CAPACIDADE NOMINAL 400 L, CAPACIDADE DE MISTURA 280 L, MOTOR ELETRICO TRIFASICO 220/380 V POTENCIA 2 CV, SEM CARREGADOR</t>
  </si>
  <si>
    <t xml:space="preserve">[28]</t>
  </si>
  <si>
    <t xml:space="preserve">[29]</t>
  </si>
  <si>
    <t xml:space="preserve">[30]</t>
  </si>
  <si>
    <t xml:space="preserve">ENERGIA ELETRICA ATE 2000 KWH INDUSTRIAL, SEM DEMANDA  </t>
  </si>
  <si>
    <t xml:space="preserve">ESPECIAIS</t>
  </si>
  <si>
    <t xml:space="preserve">KWH   </t>
  </si>
  <si>
    <t xml:space="preserve">[31]</t>
  </si>
  <si>
    <t xml:space="preserve">BETONEIRA CAPACIDADE NOMINAL DE 600 L, CAPACIDADE DE MISTURA 360 L, MOTOR ELÉTRICO TRIFÁSICO POTÊNCIA DE 4 CV, SEM CARREGADOR - CHI DIURNO. AF_05/2023</t>
  </si>
  <si>
    <t xml:space="preserve">BETONEIRA CAPACIDADE NOMINAL DE 600 L, CAPACIDADE DE MISTURA 360 L, MOTOR ELÉTRICO TRIFÁSICO POTÊNCIA DE 4 CV, SEM CARREGADOR - JUROS. AF_05/2023</t>
  </si>
  <si>
    <t xml:space="preserve">BETONEIRA CAPACIDADE NOMINAL DE 600 L, CAPACIDADE DE MISTURA 360 L, MOTOR ELÉTRICO TRIFÁSICO POTÊNCIA DE 4 CV, SEM CARREGADOR - DEPRECIAÇÃO. AF_05/2023</t>
  </si>
  <si>
    <t xml:space="preserve">[32]</t>
  </si>
  <si>
    <t xml:space="preserve">BETONEIRA CAPACIDADE NOMINAL DE 600 L, CAPACIDADE DE MISTURA 360 L, MOTOR ELÉTRICO TRIFÁSICO POTÊNCIA DE 4 CV, SEM CARREGADOR - CHP DIURNO. AF_05/2023</t>
  </si>
  <si>
    <t xml:space="preserve">BETONEIRA CAPACIDADE NOMINAL DE 600 L, CAPACIDADE DE MISTURA 360 L, MOTOR ELÉTRICO TRIFÁSICO POTÊNCIA DE 4 CV, SEM CARREGADOR - MATERIAIS NA OPERAÇÃO. AF_05/2023</t>
  </si>
  <si>
    <t xml:space="preserve">BETONEIRA CAPACIDADE NOMINAL DE 600 L, CAPACIDADE DE MISTURA 360 L, MOTOR ELÉTRICO TRIFÁSICO POTÊNCIA DE 4 CV, SEM CARREGADOR - MANUTENÇÃO. AF_05/2023</t>
  </si>
  <si>
    <t xml:space="preserve">[33]</t>
  </si>
  <si>
    <t xml:space="preserve">BETONEIRA, CAPACIDADE NOMINAL 600 L, CAPACIDADE DE MISTURA 360L, MOTOR ELETRICO TRIFASICO 220/380V, POTENCIA 4CV, EXCLUSO CARREGADOR</t>
  </si>
  <si>
    <t xml:space="preserve">[34]</t>
  </si>
  <si>
    <t xml:space="preserve">[35]</t>
  </si>
  <si>
    <t xml:space="preserve">[36]</t>
  </si>
  <si>
    <t xml:space="preserve">[37]</t>
  </si>
  <si>
    <t xml:space="preserve">CAIXA D'AGUA / RESERVATORIO EM POLIETILENO, 1000 LITROS, COM TAMPA</t>
  </si>
  <si>
    <t xml:space="preserve">[38]</t>
  </si>
  <si>
    <t xml:space="preserve">CURSO DE CAPACITAÇÃO PARA CARPINTEIRO DE ESQUADRIA (ENCARGOS COMPLEMENTARES) - HORISTA</t>
  </si>
  <si>
    <t xml:space="preserve">CARPINTEIRO DE ESQUADRIAS (HORISTA)                                                                                                                                                                                                                                                                                                                                                                                                                                                                       </t>
  </si>
  <si>
    <t xml:space="preserve">[39]</t>
  </si>
  <si>
    <t xml:space="preserve">CARPINTEIRO DE FORMAS PARA CONCRETO (HORISTA)</t>
  </si>
  <si>
    <t xml:space="preserve">CURSO DE CAPACITAÇÃO PARA CARPINTEIRO DE FÔRMAS (ENCARGOS COMPLEMENTARES) - HORISTA</t>
  </si>
  <si>
    <t xml:space="preserve">[40]</t>
  </si>
  <si>
    <t xml:space="preserve">COMPACTADOR DE SOLOS DE PERCUSSÃO (SOQUETE) COM MOTOR A GASOLINA 4 TEMPOS, POTÊNCIA 4 CV - CHI DIURNO. AF_08/2015</t>
  </si>
  <si>
    <t xml:space="preserve">COMPACTADOR DE SOLOS DE PERCUSSÃO (SOQUETE) COM MOTOR A GASOLINA 4 TEMPOS, POTÊNCIA 4 CV - JUROS. AF_08/2015</t>
  </si>
  <si>
    <t xml:space="preserve">COMPACTADOR DE SOLOS DE PERCUSSÃO (SOQUETE) COM MOTOR A GASOLINA 4 TEMPOS, POTÊNCIA 4 CV - DEPRECIAÇÃO. AF_08/2015</t>
  </si>
  <si>
    <t xml:space="preserve">OPERADOR DE MÁQUINAS E EQUIPAMENTOS COM ENCARGOS COMPLEMENTARES</t>
  </si>
  <si>
    <t xml:space="preserve">[41]</t>
  </si>
  <si>
    <t xml:space="preserve">COMPACTADOR DE SOLOS DE PERCUSSÃO (SOQUETE) COM MOTOR A GASOLINA 4 TEMPOS, POTÊNCIA 4 CV - CHP DIURNO. AF_08/2015</t>
  </si>
  <si>
    <t xml:space="preserve">COMPACTADOR DE SOLOS DE PERCUSSÃO (SOQUETE) COM MOTOR A GASOLINA 4 TEMPOS, POTÊNCIA 4 CV - MATERIAIS NA OPERAÇÃO. AF_08/2015</t>
  </si>
  <si>
    <t xml:space="preserve">COMPACTADOR DE SOLOS DE PERCUSSÃO (SOQUETE) COM MOTOR A GASOLINA 4 TEMPOS, POTÊNCIA 4 CV - MANUTENÇÃO. AF_08/2015</t>
  </si>
  <si>
    <t xml:space="preserve">[42]</t>
  </si>
  <si>
    <t xml:space="preserve">COMPACTADOR DE SOLOS DE PERCURSAO (SOQUETE) COM MOTOR A GASOLINA 4 TEMPOS DE 4 HP (4 CV)</t>
  </si>
  <si>
    <t xml:space="preserve">[43]</t>
  </si>
  <si>
    <t xml:space="preserve">[44]</t>
  </si>
  <si>
    <t xml:space="preserve">[45]</t>
  </si>
  <si>
    <t xml:space="preserve">GASOLINA COMUM  </t>
  </si>
  <si>
    <t xml:space="preserve">[46]</t>
  </si>
  <si>
    <t xml:space="preserve">[47]</t>
  </si>
  <si>
    <t xml:space="preserve">[48]</t>
  </si>
  <si>
    <t xml:space="preserve">CONCRETO FCK = 25MPA, TRAÇO 1:2,3:2,7 (EM MASSA SECA DE CIMENTO/ AREIA MÉDIA/ BRITA 1) - PREPARO MECÂNICO COM BETONEIRA 600 L. AF_05/2021</t>
  </si>
  <si>
    <t xml:space="preserve">[49]</t>
  </si>
  <si>
    <t xml:space="preserve">CONCRETO FCK = 30MPA, TRAÇO 1:2,1:2,5 (EM MASSA SECA DE CIMENTO/ AREIA MÉDIA/ BRITA 1) - PREPARO MECÂNICO COM BETONEIRA 600 L. AF_05/2021</t>
  </si>
  <si>
    <t xml:space="preserve">[50]</t>
  </si>
  <si>
    <t xml:space="preserve">[51]</t>
  </si>
  <si>
    <t xml:space="preserve">[52]</t>
  </si>
  <si>
    <t xml:space="preserve">ACO CA-50, 10,0 MM, VERGALHAO  </t>
  </si>
  <si>
    <t xml:space="preserve">[53]</t>
  </si>
  <si>
    <t xml:space="preserve">ACO CA-50, 6,3 MM, VERGALHAO  </t>
  </si>
  <si>
    <t xml:space="preserve">[54]</t>
  </si>
  <si>
    <t xml:space="preserve">ACO CA-50, 8,0 MM, VERGALHAO  </t>
  </si>
  <si>
    <t xml:space="preserve">[55]</t>
  </si>
  <si>
    <t xml:space="preserve">ACO CA-60, 4,2 MM, OU 5,0 MM, OU 6,0 MM, OU 7,0 MM, VERGALHAO</t>
  </si>
  <si>
    <t xml:space="preserve">[56]</t>
  </si>
  <si>
    <t xml:space="preserve">[57]</t>
  </si>
  <si>
    <t xml:space="preserve">[58]</t>
  </si>
  <si>
    <t xml:space="preserve">[59]</t>
  </si>
  <si>
    <t xml:space="preserve">[60]</t>
  </si>
  <si>
    <t xml:space="preserve">[61]</t>
  </si>
  <si>
    <t xml:space="preserve">[62]</t>
  </si>
  <si>
    <t xml:space="preserve">[63]</t>
  </si>
  <si>
    <t xml:space="preserve">[64]</t>
  </si>
  <si>
    <t xml:space="preserve">[65]</t>
  </si>
  <si>
    <t xml:space="preserve">[66]</t>
  </si>
  <si>
    <t xml:space="preserve">[67]</t>
  </si>
  <si>
    <t xml:space="preserve">CURSO DE CAPACITAÇÃO PARA ELETRICISTA (ENCARGOS COMPLEMENTARES) - HORISTA</t>
  </si>
  <si>
    <t xml:space="preserve">ELETRICISTA (HORISTA)                                                                                                                                                                                                                                                                                                                                                                                                                                                                                     </t>
  </si>
  <si>
    <t xml:space="preserve">[68]</t>
  </si>
  <si>
    <t xml:space="preserve">CURSO DE CAPACITAÇÃO PARA ENCANADOR OU BOMBEIRO HIDRÁULICO (ENCARGOS COMPLEMENTARES) - HORISTA</t>
  </si>
  <si>
    <t xml:space="preserve">ENCANADOR OU BOMBEIRO HIDRAULICO (HORISTA)                                                                                                                                                                                                                                                                                                                                                                                                                                                                </t>
  </si>
  <si>
    <t xml:space="preserve">[69]</t>
  </si>
  <si>
    <t xml:space="preserve">CURSO DE CAPACITAÇÃO PARA ENCARREGADO GERAL (ENCARGOS COMPLEMENTARES) - HORISTA</t>
  </si>
  <si>
    <t xml:space="preserve">ENCARREGADO GERAL DE OBRAS (HORISTA)                                                                                                                                                                                                                                                                                                                                                                                                                                                                      </t>
  </si>
  <si>
    <t xml:space="preserve">[70]</t>
  </si>
  <si>
    <t xml:space="preserve">CURSO DE CAPACITAÇÃO PARA ENGENHEIRO CIVIL DE OBRA JÚNIOR (ENCARGOS COMPLEMENTARES) - HORISTA</t>
  </si>
  <si>
    <t xml:space="preserve">ENGENHEIRO CIVIL DE OBRA JUNIOR (HORISTA)</t>
  </si>
  <si>
    <t xml:space="preserve">[71]</t>
  </si>
  <si>
    <t xml:space="preserve">CURSO DE CAPACITAÇÃO PARA MARMORISTA/GRANITEIRO (ENCARGOS COMPLEMENTARES) - HORISTA</t>
  </si>
  <si>
    <t xml:space="preserve">MARMORISTA / GRANITEIRO (HORISTA)                                                                                                                                                                                                                                                                                                                                                                                                                                                                         </t>
  </si>
  <si>
    <t xml:space="preserve">[72]</t>
  </si>
  <si>
    <t xml:space="preserve">CURSO DE CAPACITAÇÃO PARA MECÂNICO DE REFRIGERAÇÃO (ENCARGOS COMPLEMENTARES) - HORISTA</t>
  </si>
  <si>
    <t xml:space="preserve">MECANICO DE REFRIGERACAO (HORISTA)                                                                                                                                                                                                                                                                                                                                                                                                                                                                        </t>
  </si>
  <si>
    <t xml:space="preserve">[73]</t>
  </si>
  <si>
    <t xml:space="preserve">CURSO DE CAPACITAÇÃO PARA MONTADOR DE ESTRUTURA METÁLICA (ENCARGOS COMPLEMENTARES) - HORISTA</t>
  </si>
  <si>
    <t xml:space="preserve">MONTADOR DE ESTRUTURAS METALICAS HORISTA</t>
  </si>
  <si>
    <t xml:space="preserve">H     </t>
  </si>
  <si>
    <t xml:space="preserve">[74]</t>
  </si>
  <si>
    <t xml:space="preserve">CURSO DE CAPACITAÇÃO PARA OPERADOR DE BETONEIRA ESTACIONÁRIA/MISTURADOR (ENCARGOS COMPLEMENTARES) - HORISTA</t>
  </si>
  <si>
    <t xml:space="preserve">OPERADOR DE BETONEIRA ESTACIONARIA / MISTURADOR (HORISTA)</t>
  </si>
  <si>
    <t xml:space="preserve">[75]</t>
  </si>
  <si>
    <t xml:space="preserve">CURSO DE CAPACITAÇÃO PARA OPERADOR DE ESCAVADEIRA (ENCARGOS COMPLEMENTARES) - HORISTA</t>
  </si>
  <si>
    <t xml:space="preserve">OPERADOR DE ESCAVADEIRA (HORISTA)</t>
  </si>
  <si>
    <t xml:space="preserve">[76]</t>
  </si>
  <si>
    <t xml:space="preserve">CURSO DE CAPACITAÇÃO PARA OPERADOR DE GUINCHO (ENCARGOS COMPLEMENTARES) - HORISTA</t>
  </si>
  <si>
    <t xml:space="preserve">OPERADOR DE GUINCHO OU GUINCHEIRO (HORISTA)</t>
  </si>
  <si>
    <t xml:space="preserve">[77]</t>
  </si>
  <si>
    <t xml:space="preserve">CURSO DE CAPACITAÇÃO PARA OPERADOR DE GUINDASTE (ENCARGOS COMPLEMENTARES) - HORISTA</t>
  </si>
  <si>
    <t xml:space="preserve">OPERADOR DE GUINDASTE (HORISTA)</t>
  </si>
  <si>
    <t xml:space="preserve">[78]</t>
  </si>
  <si>
    <t xml:space="preserve">CURSO DE CAPACITAÇÃO PARA OPERADOR DE MÁQUINAS E EQUIPAMENTOS (ENCARGOS COMPLEMENTARES) - HORISTA</t>
  </si>
  <si>
    <t xml:space="preserve">OPERADOR DE MAQUINAS E TRATORES DIVERSOS - TERRAPLANAGEM (HORISTA)</t>
  </si>
  <si>
    <t xml:space="preserve">[79]</t>
  </si>
  <si>
    <t xml:space="preserve">CURSO DE CAPACITAÇÃO PARA PEDREIRO (ENCARGOS COMPLEMENTARES) - HORISTA</t>
  </si>
  <si>
    <t xml:space="preserve">PEDREIRO (HORISTA)                                                                                                                                                                                                                                                                                                                                                                                                                                                                                        </t>
  </si>
  <si>
    <t xml:space="preserve">[80]</t>
  </si>
  <si>
    <t xml:space="preserve">CURSO DE CAPACITAÇÃO PARA PINTOR (ENCARGOS COMPLEMENTARES) - HORISTA</t>
  </si>
  <si>
    <t xml:space="preserve">PINTOR (HORISTA)                                                                                                                                                                                                                                                                                                                                                                                                                                                                                          </t>
  </si>
  <si>
    <t xml:space="preserve">[81]</t>
  </si>
  <si>
    <t xml:space="preserve">CURSO DE CAPACITAÇÃO PARA SERVENTE (ENCARGOS COMPLEMENTARES) - HORISTA</t>
  </si>
  <si>
    <t xml:space="preserve">SERVENTE DE OBRAS (HORISTA)</t>
  </si>
  <si>
    <t xml:space="preserve">[82]</t>
  </si>
  <si>
    <t xml:space="preserve">CURSO DE CAPACITAÇÃO PARA TELHADISTA (ENCARGOS COMPLEMENTARES) - HORISTA</t>
  </si>
  <si>
    <t xml:space="preserve">TELHADOR / TELHADISTA (HORISTA)</t>
  </si>
  <si>
    <t xml:space="preserve">[83]</t>
  </si>
  <si>
    <t xml:space="preserve">[84]</t>
  </si>
  <si>
    <t xml:space="preserve">[85]</t>
  </si>
  <si>
    <t xml:space="preserve">FERRAMENTAS - FAMILIA ENCARREGADO GERAL - HORISTA (ENCARGOS COMPLEMENTARES - COLETADO CAIXA)</t>
  </si>
  <si>
    <t xml:space="preserve">EPI - FAMILIA ENCARREGADO GERAL - HORISTA (ENCARGOS COMPLEMENTARES - COLETADO CAIXA)</t>
  </si>
  <si>
    <t xml:space="preserve">[86]</t>
  </si>
  <si>
    <t xml:space="preserve">ENGATE / RABICHO FLEXIVEL INOX 1/2" X 40 CM</t>
  </si>
  <si>
    <t xml:space="preserve">FITA VEDA ROSCA EM ROLOS DE 18 MM X 10 M (L X C)  </t>
  </si>
  <si>
    <t xml:space="preserve">[87]</t>
  </si>
  <si>
    <t xml:space="preserve">EPI - FAMILIA ENGENHEIRO CIVIL - HORISTA (ENCARGOS COMPLEMENTARES - COLETADO CAIXA)</t>
  </si>
  <si>
    <t xml:space="preserve">FERRAMENTAS - FAMILIA ENGENHEIRO CIVIL - HORISTA (ENCARGOS COMPLEMENTARES - COLETADO CAIXA)</t>
  </si>
  <si>
    <t xml:space="preserve">[88]</t>
  </si>
  <si>
    <t xml:space="preserve">[89]</t>
  </si>
  <si>
    <t xml:space="preserve">[90]</t>
  </si>
  <si>
    <t xml:space="preserve">TABUA NAO APARELHADA *2,5 X 30* CM, EM MACARANDUBA/MASSARANDUBA, ANGELIM OU EQUIVALENTE DA REGIAO - BRUTA</t>
  </si>
  <si>
    <t xml:space="preserve">[91]</t>
  </si>
  <si>
    <t xml:space="preserve">FECHADURA ESPELHO PARA PORTA EXTERNA, EM ACO INOX (MAQUINA, TESTA E CONTRA-TESTA) E EM ZAMAC (MACANETA, LINGUETA E TRINCOS) COM ACABAMENTO CROMADO, MAQUINA DE 55 MM, INCLUINDO CHAVE TIPO CILINDRO</t>
  </si>
  <si>
    <t xml:space="preserve">[92]</t>
  </si>
  <si>
    <t xml:space="preserve">ABRACADEIRA EM ACO PARA AMARRACAO DE ELETRODUTOS, TIPO D, COM 1/2" E PARAFUSO DE FIXACAO</t>
  </si>
  <si>
    <t xml:space="preserve">[93]</t>
  </si>
  <si>
    <t xml:space="preserve">[94]</t>
  </si>
  <si>
    <t xml:space="preserve">[95]</t>
  </si>
  <si>
    <t xml:space="preserve">OPERADOR DE GUINCHO COM ENCARGOS COMPLEMENTARES</t>
  </si>
  <si>
    <t xml:space="preserve">GUINCHO ELÉTRICO DE COLUNA, CAPACIDADE 400 KG, COM MOTO FREIO, MOTOR TRIFÁSICO DE 1,25 CV - JUROS. AF_03/2016</t>
  </si>
  <si>
    <t xml:space="preserve">GUINCHO ELÉTRICO DE COLUNA, CAPACIDADE 400 KG, COM MOTO FREIO, MOTOR TRIFÁSICO DE 1,25 CV - DEPRECIAÇÃO. AF_03/2016</t>
  </si>
  <si>
    <t xml:space="preserve">[96]</t>
  </si>
  <si>
    <t xml:space="preserve">GUINCHO ELÉTRICO DE COLUNA, CAPACIDADE 400 KG, COM MOTO FREIO, MOTOR TRIFÁSICO DE 1,25 CV - MANUTENÇÃO. AF_03/2016</t>
  </si>
  <si>
    <t xml:space="preserve">GUINCHO ELÉTRICO DE COLUNA, CAPACIDADE 400 KG, COM MOTO FREIO, MOTOR TRIFÁSICO DE 1,25 CV - MATERIAIS NA OPERAÇÃO. AF_03/2016</t>
  </si>
  <si>
    <t xml:space="preserve">[97]</t>
  </si>
  <si>
    <t xml:space="preserve">GUINCHO ELETRICO DE COLUNA, CAPACIDADE 400 KG, COM MOTO FREIO, MOTOR TRIFASICO DE 1,25 CV</t>
  </si>
  <si>
    <t xml:space="preserve">[98]</t>
  </si>
  <si>
    <t xml:space="preserve">[99]</t>
  </si>
  <si>
    <t xml:space="preserve">[100]</t>
  </si>
  <si>
    <t xml:space="preserve">[101]</t>
  </si>
  <si>
    <t xml:space="preserve">GUINDASTE HIDRÁULICO AUTOPROPELIDO, COM LANÇA TELESCÓPICA 40 M, CAPACIDADE MÁXIMA 60 T, POTÊNCIA 260 KW - CHI DIURNO. AF_03/2016</t>
  </si>
  <si>
    <t xml:space="preserve">GUINDASTE HIDRÁULICO AUTOPROPELIDO, COM LANÇA TELESCÓPICA 40 M, CAPACIDADE MÁXIMA 60 T, POTÊNCIA 260 KW - DEPRECIAÇÃO. AF_03/2016</t>
  </si>
  <si>
    <t xml:space="preserve">OPERADOR DE GUINDASTE COM ENCARGOS COMPLEMENTARES</t>
  </si>
  <si>
    <t xml:space="preserve">GUINDASTE HIDRÁULICO AUTOPROPELIDO, COM LANÇA TELESCÓPICA 40 M, CAPACIDADE MÁXIMA 60 T, POTÊNCIA 260 KW - IMPOSTOS E SEGUROS. AF_03/2016</t>
  </si>
  <si>
    <t xml:space="preserve">GUINDASTE HIDRÁULICO AUTOPROPELIDO, COM LANÇA TELESCÓPICA 40 M, CAPACIDADE MÁXIMA 60 T, POTÊNCIA 260 KW - JUROS. AF_03/2016</t>
  </si>
  <si>
    <t xml:space="preserve">[102]</t>
  </si>
  <si>
    <t xml:space="preserve">GUINDASTE HIDRÁULICO AUTOPROPELIDO, COM LANÇA TELESCÓPICA 40 M, CAPACIDADE MÁXIMA 60 T, POTÊNCIA 260 KW - CHP DIURNO. AF_03/2016</t>
  </si>
  <si>
    <t xml:space="preserve">GUINDASTE HIDRÁULICO AUTOPROPELIDO, COM LANÇA TELESCÓPICA 40 M, CAPACIDADE MÁXIMA 60 T, POTÊNCIA 260 KW - MATERIAIS NA OPERAÇÃO. AF_03/2016</t>
  </si>
  <si>
    <t xml:space="preserve">GUINDASTE HIDRÁULICO AUTOPROPELIDO, COM LANÇA TELESCÓPICA 40 M, CAPACIDADE MÁXIMA 60 T, POTÊNCIA 260 KW - MANUTENÇÃO. AF_03/2016</t>
  </si>
  <si>
    <t xml:space="preserve">[103]</t>
  </si>
  <si>
    <t xml:space="preserve">GUINDASTE HIDRAULICO AUTOPROPELIDO, COM LANCA TELESCOPICA 40 M, CAPACIDADE MAXIMA 60 T, POTENCIA 260 KW, TRACAO  6 X 6</t>
  </si>
  <si>
    <t xml:space="preserve">[104]</t>
  </si>
  <si>
    <t xml:space="preserve">[105]</t>
  </si>
  <si>
    <t xml:space="preserve">[106]</t>
  </si>
  <si>
    <t xml:space="preserve">[107]</t>
  </si>
  <si>
    <t xml:space="preserve">[108]</t>
  </si>
  <si>
    <t xml:space="preserve">PARAFUSO DE ACO ZINCADO, TIPO CHUMBADOR PARABOLT, DIAMETRO 3/8", COMPRIMENTO 75 MM</t>
  </si>
  <si>
    <t xml:space="preserve">[109]</t>
  </si>
  <si>
    <t xml:space="preserve">INTERRUPTOR SIMPLES 10A, 250V (APENAS MODULO) </t>
  </si>
  <si>
    <t xml:space="preserve">[110]</t>
  </si>
  <si>
    <t xml:space="preserve">JOELHO PVC, SOLDAVEL COM ROSCA, 90 GRAUS, 25 MM X 3/4", COR MARROM, PARA AGUA FRIA PREDIAL</t>
  </si>
  <si>
    <t xml:space="preserve">[111]</t>
  </si>
  <si>
    <t xml:space="preserve">JOELHO PVC, SOLDAVEL, 90 GRAUS, 40 MM, COR MARROM, PARA AGUA FRIA PREDIAL</t>
  </si>
  <si>
    <t xml:space="preserve">[112]</t>
  </si>
  <si>
    <t xml:space="preserve">REJUNTE EPOXI, QUALQUER COR</t>
  </si>
  <si>
    <t xml:space="preserve">LAVATORIO DE LOUCA BRANCA, COM COLUNA, DIMENSOES *54 X 44* CM (L X C)                                                                                                                                                                                                                                                                                                                                                                                                                                     </t>
  </si>
  <si>
    <t xml:space="preserve">PARAFUSO NIQUELADO 3 1/2" COM ACABAMENTO CROMADO PARA FIXAR PECA SANITARIA, INCLUI PORCA CEGA, ARRUELA E BUCHA DE NYLON TAMANHO S-8</t>
  </si>
  <si>
    <t xml:space="preserve">[113]</t>
  </si>
  <si>
    <t xml:space="preserve">[114]</t>
  </si>
  <si>
    <t xml:space="preserve">[115]</t>
  </si>
  <si>
    <t xml:space="preserve">[116]</t>
  </si>
  <si>
    <t xml:space="preserve">[117]</t>
  </si>
  <si>
    <t xml:space="preserve">OPERADOR DE ESCAVADEIRA COM ENCARGOS COMPLEMENTARES</t>
  </si>
  <si>
    <t xml:space="preserve">[118]</t>
  </si>
  <si>
    <t xml:space="preserve">[119]</t>
  </si>
  <si>
    <t xml:space="preserve">[120]</t>
  </si>
  <si>
    <t xml:space="preserve">[121]</t>
  </si>
  <si>
    <t xml:space="preserve">CHAPA/PAINEL DE MADEIRA COMPENSADA RESINADA (MADEIRITE RESINADO ROSA) PARA FORMA DE CONCRETO, DE 2200 X 1100 MM, E = 6 MM</t>
  </si>
  <si>
    <t xml:space="preserve">POLIESTIRENO EXPANDIDO/EPS (ISOPOR), TIPO 2F, BLOCO  </t>
  </si>
  <si>
    <t xml:space="preserve">PREGO DE ACO POLIDO COM CABECA 15 X 15 (1 1/4 X 13)  </t>
  </si>
  <si>
    <t xml:space="preserve">CHAPA/PAINEL DE MADEIRA COMPENSADA RESINADA (MADEIRITE RESINADO ROSA) PARA FORMA DE CONCRETO, DE 2200 x 1100 MM, E = 17 MM                                                                                                                                                                                                                                                                                                                                                                                </t>
  </si>
  <si>
    <t xml:space="preserve">[122]</t>
  </si>
  <si>
    <t xml:space="preserve">FIBRA DE ACO PARA REFORCO DO CONCRETO, SOLTA, TIPO A-I, FATOR DE FORMA *50* L / D, COMPRIMENTO DE *30* MM E RESISTENCIA A TRACAO DO ACO MAIOR 1000 MPA</t>
  </si>
  <si>
    <t xml:space="preserve">CHAPA/PAINEL DE MADEIRA COMPENSADA RESINADA (MADEIRITE RESINADO ROSA) PARA FORMA DE CONCRETO, DE 2200 X 1100 MM, E = 20 MM</t>
  </si>
  <si>
    <t xml:space="preserve">[123]</t>
  </si>
  <si>
    <t xml:space="preserve">[124]</t>
  </si>
  <si>
    <t xml:space="preserve">[125]</t>
  </si>
  <si>
    <t xml:space="preserve">[126]</t>
  </si>
  <si>
    <t xml:space="preserve">FERRAMENTAS - FAMILIA PINTOR - HORISTA (ENCARGOS COMPLEMENTARES - COLETADO CAIXA)</t>
  </si>
  <si>
    <t xml:space="preserve">EPI - FAMILIA PINTOR - HORISTA (ENCARGOS COMPLEMENTARES - COLETADO CAIXA) </t>
  </si>
  <si>
    <t xml:space="preserve">[127]</t>
  </si>
  <si>
    <t xml:space="preserve">IMUNIZANTE PARA MADEIRA, INCOLOR  </t>
  </si>
  <si>
    <t xml:space="preserve">[128]</t>
  </si>
  <si>
    <t xml:space="preserve">PARAFUSO ROSCA SOBERBA ZINCADO CABECA CHATA FENDA SIMPLES 3,5 X 25 MM (1 ")  </t>
  </si>
  <si>
    <t xml:space="preserve">DOBRADICA EM ACO/FERRO, 3 1/2" X 3", E= 1,9 A 2 MM, COM ANEL, CROMADO OU ZINCADO, TAMPA BOLA, COM PARAFUSOS</t>
  </si>
  <si>
    <t xml:space="preserve">PORTA DE MADEIRA, FOLHA PESADA (NBR 15930) DE 900 X 2100 MM, DE 40 MM A 45 MM DE ESPESSURA, NUCLEO SOLIDO, CAPA LISA EM HDF, ACABAMENTO EM PRIMER PARA PINTURA</t>
  </si>
  <si>
    <t xml:space="preserve">[129]</t>
  </si>
  <si>
    <t xml:space="preserve">PEDRA BRITADA N. 0, OU PEDRISCO (4,8 A 9,5 MM) POSTO PEDREIRA/FORNECEDOR, SEM FRETE</t>
  </si>
  <si>
    <t xml:space="preserve">[130]</t>
  </si>
  <si>
    <t xml:space="preserve">[131]</t>
  </si>
  <si>
    <t xml:space="preserve">ADESIVO PLASTICO PARA PVC, FRASCO COM 175 GR  </t>
  </si>
  <si>
    <t xml:space="preserve">REGISTRO DE ESFERA, PVC, COM VOLANTE, VS, SOLDAVEL, DN 25 MM, COM CORPO DIVIDIDO</t>
  </si>
  <si>
    <t xml:space="preserve">[132]</t>
  </si>
  <si>
    <t xml:space="preserve">REGISTRO DE ESFERA, PVC, COM VOLANTE, VS, SOLDAVEL, DN 40 MM, COM CORPO DIVIDIDO</t>
  </si>
  <si>
    <t xml:space="preserve">[133]</t>
  </si>
  <si>
    <t xml:space="preserve">RETROESCAVADEIRA SOBRE RODAS COM CARREGADEIRA, TRAÇÃO 4X4, POTÊNCIA LÍQ. 88 HP, CAÇAMBA CARREG. CAP. MÍN. 1 M3, CAÇAMBA RETRO CAP. 0,26 M3, PESO OPERACIONAL MÍN. 6.674 KG, PROFUNDIDADE ESCAVAÇÃO MÁX. 4,37 M - JUROS. AF_06/2014</t>
  </si>
  <si>
    <t xml:space="preserve">RETROESCAVADEIRA SOBRE RODAS COM CARREGADEIRA, TRAÇÃO 4X4, POTÊNCIA LÍQ. 88 HP, CAÇAMBA CARREG. CAP. MÍN. 1 M3, CAÇAMBA RETRO CAP. 0,26 M3, PESO OPERACIONAL MÍN. 6.674 KG, PROFUNDIDADE ESCAVAÇÃO MÁX. 4,37 M - DEPRECIAÇÃO. AF_06/2014</t>
  </si>
  <si>
    <t xml:space="preserve">[134]</t>
  </si>
  <si>
    <t xml:space="preserve">RETROESCAVADEIRA SOBRE RODAS COM CARREGADEIRA, TRAÇÃO 4X4, POTÊNCIA LÍQ. 88 HP, CAÇAMBA CARREG. CAP. MÍN. 1 M3, CAÇAMBA RETRO CAP. 0,26 M3, PESO OPERACIONAL MÍN. 6.674 KG, PROFUNDIDADE ESCAVAÇÃO MÁX. 4,37 M - MATERIAIS NA OPERAÇÃO. AF_06/2014</t>
  </si>
  <si>
    <t xml:space="preserve">RETROESCAVADEIRA SOBRE RODAS COM CARREGADEIRA, TRAÇÃO 4X4, POTÊNCIA LÍQ. 88 HP, CAÇAMBA CARREG. CAP. MÍN. 1 M3, CAÇAMBA RETRO CAP. 0,26 M3, PESO OPERACIONAL MÍN. 6.674 KG, PROFUNDIDADE ESCAVAÇÃO MÁX. 4,37 M - MANUTENÇÃO. AF_06/2014</t>
  </si>
  <si>
    <t xml:space="preserve">[135]</t>
  </si>
  <si>
    <t xml:space="preserve">RETROESCAVADEIRA SOBRE RODAS COM CARREGADEIRA, TRACAO 4 X 4, POTENCIA LIQUIDA 88 HP, PESO OPERACIONAL MINIMO DE 6674 KG, CAPACIDADE DA CARREGADEIRA DE 1,00 M3 E DA RETROESCAVADEIRA MINIMA DE 0,26 M3, PROFUNDIDADE DE ESCAVACAO MAXIMA DE 4,37 M</t>
  </si>
  <si>
    <t xml:space="preserve">[136]</t>
  </si>
  <si>
    <t xml:space="preserve">[137]</t>
  </si>
  <si>
    <t xml:space="preserve">[138]</t>
  </si>
  <si>
    <t xml:space="preserve">OLEO DIESEL COMBUSTIVEL COMUM METROPOLITANO S-10 OU S-500</t>
  </si>
  <si>
    <t xml:space="preserve">[139]</t>
  </si>
  <si>
    <t xml:space="preserve">SERRA CIRCULAR DE BANCADA COM MOTOR ELÉTRICO POTÊNCIA DE 5HP, COM COIFA PARA DISCO 10" - DEPRECIAÇÃO. AF_08/2015</t>
  </si>
  <si>
    <t xml:space="preserve">SERRA CIRCULAR DE BANCADA COM MOTOR ELÉTRICO POTÊNCIA DE 5HP, COM COIFA PARA DISCO 10" - JUROS. AF_08/2015</t>
  </si>
  <si>
    <t xml:space="preserve">[140]</t>
  </si>
  <si>
    <t xml:space="preserve">SERRA CIRCULAR DE BANCADA COM MOTOR ELÉTRICO POTÊNCIA DE 5HP, COM COIFA PARA DISCO 10" - MATERIAIS NA OPERAÇÃO. AF_08/2015</t>
  </si>
  <si>
    <t xml:space="preserve">SERRA CIRCULAR DE BANCADA COM MOTOR ELÉTRICO POTÊNCIA DE 5HP, COM COIFA PARA DISCO 10" - MANUTENÇÃO. AF_08/2015</t>
  </si>
  <si>
    <t xml:space="preserve">[141]</t>
  </si>
  <si>
    <t xml:space="preserve">SERRA CIRCULAR DE BANCADA COM MOTOR ELETRICO, POTENCIA DE *1600* W, PARA DISCO DE DIAMETRO DE 10" (250 MM)</t>
  </si>
  <si>
    <t xml:space="preserve">[142]</t>
  </si>
  <si>
    <t xml:space="preserve">[143]</t>
  </si>
  <si>
    <t xml:space="preserve">[144]</t>
  </si>
  <si>
    <t xml:space="preserve">[145]</t>
  </si>
  <si>
    <t xml:space="preserve">[146]</t>
  </si>
  <si>
    <t xml:space="preserve">SIFAO EM METAL CROMADO PARA PIA OU LAVATORIO, 1 X 1.1/2"</t>
  </si>
  <si>
    <t xml:space="preserve">[147]</t>
  </si>
  <si>
    <t xml:space="preserve">SUPORTE DE FIXACAO PARA ESPELHO / PLACA 4" X 2", PARA 3 MODULOS, PARA INSTALACAO DE TOMADAS E INTERRUPTORES (SOMENTE SUPORTE)</t>
  </si>
  <si>
    <t xml:space="preserve">ESPELHO / PLACA DE 3 POSTOS 4" X 2", PARA INSTALACAO DE TOMADAS E INTERRUPTORES </t>
  </si>
  <si>
    <t xml:space="preserve">[148]</t>
  </si>
  <si>
    <t xml:space="preserve">TE SOLDAVEL, PVC, 90 GRAUS, 25 MM, PARA AGUA FRIA PREDIAL (NBR 5648)  </t>
  </si>
  <si>
    <t xml:space="preserve">[149]</t>
  </si>
  <si>
    <t xml:space="preserve">TE SOLDAVEL, PVC, 90 GRAUS, 40 MM, PARA AGUA FRIA PREDIAL (NBR 5648)  </t>
  </si>
  <si>
    <t xml:space="preserve">[150]</t>
  </si>
  <si>
    <t xml:space="preserve">[151]</t>
  </si>
  <si>
    <t xml:space="preserve">TOMADA 2P+T 20A, 250V (APENAS MODULO)</t>
  </si>
  <si>
    <t xml:space="preserve">[152]</t>
  </si>
  <si>
    <t xml:space="preserve">TOMADA 2P+T 10A, 250V (APENAS MODULO)</t>
  </si>
  <si>
    <t xml:space="preserve">[153]</t>
  </si>
  <si>
    <t xml:space="preserve">TORNEIRA METALICA CROMADA DE MESA PARA LAVATORIO, BICA ALTA, COM AREJADOR (REF 1195)                                                                                                                                                                                                                                                                                                                                                                                                                      </t>
  </si>
  <si>
    <t xml:space="preserve">[154]</t>
  </si>
  <si>
    <t xml:space="preserve">TORNEIRA DE BOIA CONVENCIONAL PARA CAIXA D'AGUA, AGUA FRIA, 3/4", COM HASTE E TORNEIRA METALICOS E BALAO PLASTICO                                                                                                                                                                                                                                                                                                                                                                                         </t>
  </si>
  <si>
    <t xml:space="preserve">[155]</t>
  </si>
  <si>
    <t xml:space="preserve">[156]</t>
  </si>
  <si>
    <t xml:space="preserve">TUBO PVC, SOLDAVEL, DE 40 MM, AGUA FRIA (NBR-5648)</t>
  </si>
  <si>
    <t xml:space="preserve">[157]</t>
  </si>
  <si>
    <t xml:space="preserve">VALVULA DE ESCOAMENTO PARA TANQUE, EM METAL CROMADO, 1.1/2 ", SEM LADRAO, COM TAMPAO PLASTICO                                                                                                                                                                                                                                                                                                                                                                                                             </t>
  </si>
  <si>
    <t xml:space="preserve">[158]</t>
  </si>
  <si>
    <t xml:space="preserve">BACIA SANITARIA (VASO) CONVENCIONAL, DE LOUCA BRANCA, SIFAO APARENTE, SAIDA VERTICAL (SEM ASSENTO)                                                                                                                                                                                                                                                                                                                                                                                                        </t>
  </si>
  <si>
    <t xml:space="preserve">ANEL DE VEDACAO, PVC FLEXIVEL, 100 MM, PARA SAIDA DE BACIA / VASO SANITARIO                                                                                                                                                                                                                                                                                                                                                                                                                               </t>
  </si>
  <si>
    <t xml:space="preserve">PARAFUSO NIQUELADO COM ACABAMENTO CROMADO PARA FIXAR PECA SANITARIA, INCLUI PORCA CEGA, ARRUELA E BUCHA DE NYLON TAMANHO S-10</t>
  </si>
  <si>
    <t xml:space="preserve">[159]</t>
  </si>
  <si>
    <t xml:space="preserve">VIBRADOR DE IMERSÃO, DIÂMETRO DE PONTEIRA 45MM, MOTOR ELÉTRICO TRIFÁSICO POTÊNCIA DE 2 CV - JUROS. AF_06/2015</t>
  </si>
  <si>
    <t xml:space="preserve">VIBRADOR DE IMERSÃO, DIÂMETRO DE PONTEIRA 45MM, MOTOR ELÉTRICO TRIFÁSICO POTÊNCIA DE 2 CV - DEPRECIAÇÃO. AF_06/2015</t>
  </si>
  <si>
    <t xml:space="preserve">[160]</t>
  </si>
  <si>
    <t xml:space="preserve">VIBRADOR DE IMERSÃO, DIÂMETRO DE PONTEIRA 45MM, MOTOR ELÉTRICO TRIFÁSICO POTÊNCIA DE 2 CV - MATERIAIS NA OPERAÇÃO. AF_06/2015</t>
  </si>
  <si>
    <t xml:space="preserve">VIBRADOR DE IMERSÃO, DIÂMETRO DE PONTEIRA 45MM, MOTOR ELÉTRICO TRIFÁSICO POTÊNCIA DE 2 CV - MANUTENÇÃO. AF_06/2015</t>
  </si>
  <si>
    <t xml:space="preserve">[161]</t>
  </si>
  <si>
    <t xml:space="preserve">VIBRADOR DE IMERSAO, DIAMETRO DA PONTEIRA DE *45* MM, COM MOTOR ELETRICO TRIFASICO DE 2 HP (2 CV)</t>
  </si>
  <si>
    <t xml:space="preserve">[162]</t>
  </si>
  <si>
    <t xml:space="preserve">[163]</t>
  </si>
  <si>
    <t xml:space="preserve">[164]</t>
  </si>
  <si>
    <t xml:space="preserve">REFORMA E RESTAURAÇÃO DA EE LICEU CUIABANO MARIA ARRUDA - 2024</t>
  </si>
  <si>
    <t xml:space="preserve">CUIABÁ - MT</t>
  </si>
  <si>
    <t xml:space="preserve">SINAPI - 10/2024 - Mato Grosso</t>
  </si>
  <si>
    <t xml:space="preserve">NÃO DESONERADO: Horista: 106,84% Mensalista: 65,40%</t>
  </si>
  <si>
    <t xml:space="preserve">Planilha Orçamentária Analítica</t>
  </si>
  <si>
    <t xml:space="preserve">ADMINISTRAÇÃO DA OBRA</t>
  </si>
  <si>
    <t xml:space="preserve">Und</t>
  </si>
  <si>
    <t xml:space="preserve">Quant.</t>
  </si>
  <si>
    <t xml:space="preserve">Valor Unit</t>
  </si>
  <si>
    <t xml:space="preserve"> EE-ADM-C10 </t>
  </si>
  <si>
    <t xml:space="preserve">ADMINISTRAÇÃO DE OBRAS</t>
  </si>
  <si>
    <t xml:space="preserve">SERT - SERVIÇOS TÉCNICOS</t>
  </si>
  <si>
    <t xml:space="preserve">MÊS</t>
  </si>
  <si>
    <t xml:space="preserve">SEDI - SERVIÇOS DIVERSOS</t>
  </si>
  <si>
    <t xml:space="preserve">MESTRE DE OBRAS COM ENCARGOS COMPLEMENTARES</t>
  </si>
  <si>
    <t xml:space="preserve">VIGIA DIURNO COM ENCARGOS COMPLEMENTARES</t>
  </si>
  <si>
    <t xml:space="preserve"> EE-SEDI-C01 </t>
  </si>
  <si>
    <t xml:space="preserve">VIGIA NOTURNO COM ENCARGOS COMPLEMENTARES</t>
  </si>
  <si>
    <t xml:space="preserve">ENGENHEIRO CIVIL DE OBRA PLENO COM ENCARGOS COMPLEMENTARES</t>
  </si>
  <si>
    <t xml:space="preserve">MO sem LS =&gt;</t>
  </si>
  <si>
    <t xml:space="preserve">LS =&gt;</t>
  </si>
  <si>
    <t xml:space="preserve">MO com LS =&gt;</t>
  </si>
  <si>
    <t xml:space="preserve">Valor do BDI =&gt;</t>
  </si>
  <si>
    <t xml:space="preserve">Valor com BDI =&gt;</t>
  </si>
  <si>
    <t xml:space="preserve">Quant. =&gt;</t>
  </si>
  <si>
    <t xml:space="preserve">Preço Total =&gt;</t>
  </si>
  <si>
    <t xml:space="preserve"> EE-CO-C01 </t>
  </si>
  <si>
    <t xml:space="preserve">PLACA DE OBRAS EM CHAPA DE ACO GALVANIZADO</t>
  </si>
  <si>
    <t xml:space="preserve">CANT - CANTEIRO DE OBRAS</t>
  </si>
  <si>
    <t xml:space="preserve">CONCRETO MAGRO PARA LASTRO, TRAÇO 1:4,5:4,5 (EM MASSA SECA DE CIMENTO/ AREIA MÉDIA/ BRITA 1) - PREPARO MECÂNICO COM BETONEIRA 400 L. AF_05/2021</t>
  </si>
  <si>
    <t xml:space="preserve">FUES - FUNDAÇÕES E ESTRUTURAS</t>
  </si>
  <si>
    <t xml:space="preserve">PLACA DE OBRA (PARA CONSTRUCAO CIVIL) EM CHAPA GALVANIZADA *N. 22*, ADESIVADA, DE *2,4 X 1,2* M (SEM POSTES PARA FIXACAO)</t>
  </si>
  <si>
    <t xml:space="preserve">PREGO DE ACO POLIDO COM CABECA 18 X 30 (2 3/4 X 10)</t>
  </si>
  <si>
    <t xml:space="preserve"> EE-INSTE-C27 </t>
  </si>
  <si>
    <t xml:space="preserve">ENTRADA PROVISORIA DE ENERGIA ELETRICA AEREA TRIFASICA 40A EM POSTE MADEIRA</t>
  </si>
  <si>
    <t xml:space="preserve">INEL - INSTALAÇÃO ELÉTRICA/ELETRIFICAÇÃO E ILUMINAÇÃO EXTERNA</t>
  </si>
  <si>
    <t xml:space="preserve">FITA ACO INOX PARA CINTAR POSTE, L = 19 MM, E = 0,5 MM (ROLO DE 30M)</t>
  </si>
  <si>
    <t xml:space="preserve">CINTA CIRCULAR EM ACO GALVANIZADO DE 150 MM DE DIAMETRO PARA FIXACAO DE CAIXA MEDICAO, INCLUI PARAFUSOS E PORCAS</t>
  </si>
  <si>
    <t xml:space="preserve">CABO DE COBRE NU 16 MM2 MEIO-DURO</t>
  </si>
  <si>
    <t xml:space="preserve">FIO DE COBRE, SOLIDO, CLASSE 1, ISOLACAO EM PVC/A, ANTICHAMA BWF-B, 450/750V, SECAO NOMINAL 10 MM2</t>
  </si>
  <si>
    <t xml:space="preserve">CAIXA INTERNA/EXTERNA DE MEDICAO PARA 1 MEDIDOR TRIFASICO, COM VISOR, EM CHAPA DE ACO 18 USG (PADRAO DA CONCESSIONARIA LOCAL)</t>
  </si>
  <si>
    <t xml:space="preserve">ARMACAO VERTICAL COM HASTE E CONTRA-PINO, EM CHAPA DE ACO GALVANIZADO 3/16", COM 4 ESTRIBOS E 4 ISOLADORES</t>
  </si>
  <si>
    <t xml:space="preserve">CONECTOR METALICO TIPO PARAFUSO FENDIDO (SPLIT BOLT), PARA CABOS ATE 16 MM2</t>
  </si>
  <si>
    <t xml:space="preserve">LUVA EM PVC RIGIDO ROSCAVEL, DE 1", PARA ELETRODUTO</t>
  </si>
  <si>
    <t xml:space="preserve">ELETRODUTO DE PVC RIGIDO ROSCAVEL DE 1 ", SEM LUVA</t>
  </si>
  <si>
    <t xml:space="preserve">POSTE ROLICO DE MADEIRA TRATADA, D = 20 A 25 CM, H = 12,00 M, EM EUCALIPTO OU EQUIVALENTE DA REGIAO</t>
  </si>
  <si>
    <t xml:space="preserve">HASTE DE ATERRAMENTO EM ACO COM 3,00 M DE COMPRIMENTO E DN = 5/8", REVESTIDA COM BAIXA CAMADA DE COBRE, SEM CONECTOR</t>
  </si>
  <si>
    <t xml:space="preserve">PARAFUSO DE FERRO POLIDO, SEXTAVADO, COM ROSCA PARCIAL, DIAMETRO 5/8", COMPRIMENTO 6", COM PORCA E ARRUELA DE PRESSAO MEDIA</t>
  </si>
  <si>
    <t xml:space="preserve">ARRUELA LISA, REDONDA, DE LATAO POLIDO, DIAMETRO NOMINAL 5/8", DIAMETRO EXTERNO = 34 MM, DIAMETRO DO FURO = 17 MM, ESPESSURA = *2,5* MM</t>
  </si>
  <si>
    <t xml:space="preserve">CURVA 180 GRAUS, DE PVC RIGIDO ROSCAVEL, DE 3/4", PARA ELETRODUTO</t>
  </si>
  <si>
    <t xml:space="preserve">BUCHA EM ALUMINIO, COM ROSCA, DE 1", PARA ELETRODUTO</t>
  </si>
  <si>
    <t xml:space="preserve">ARRUELA EM ALUMINIO, COM ROSCA, DE 1", PARA ELETRODUTO</t>
  </si>
  <si>
    <t xml:space="preserve">HIDRÔMETRO DN 3/4", 5,0 M3/H - FORNECIMENTO E INSTALAÇÃO. AF_03/2024</t>
  </si>
  <si>
    <t xml:space="preserve">INHI - INSTALAÇÕES HIDROS SANITÁRIAS</t>
  </si>
  <si>
    <t xml:space="preserve">FITA VEDA ROSCA EM ROLOS DE 18 MM X 50 M (L X C)</t>
  </si>
  <si>
    <t xml:space="preserve">HIDROMETRO UNIJATO / MEDIDOR DE AGUA, DN 3/4", VAZAO MAXIMA DE 5 M3/H, PARA AGUA POTAVEL FRIA, RELOJOARIA PLANA, CLASSE B, HORIZONTAL (SEM CONEXOES)0,</t>
  </si>
  <si>
    <t xml:space="preserve">KIT CAVALETE PARA MEDIÇÃO DE ÁGUA - ENTRADA PRINCIPAL, EM PVC 25 MM (3/4") - FORNECIMENTO E INSTALAÇÃO (EXCLUSIVE HIDRÔMETRO). AF_03/2024</t>
  </si>
  <si>
    <t xml:space="preserve">KIT CAVALETE, PVC, COM REGISTRO, PARA HIDROMETRO, BITOLAS 1/2" OU 3/4" - COMPLETO</t>
  </si>
  <si>
    <t xml:space="preserve"> EE-CO-C013 </t>
  </si>
  <si>
    <t xml:space="preserve">EXECUÇÃO DE RESERVATÓRIO ELEVADO DE ÁGUA (1000 LITROS) EM CANTEIRO DE OBRA, APOIADO EM ESTRUTURA DE MADEIRA</t>
  </si>
  <si>
    <t xml:space="preserve">JOELHO 90 GRAUS, PVC, SOLDÁVEL, DN 25MM, INSTALADO EM RAMAL DE DISTRIBUIÇÃO DE ÁGUA - FORNECIMENTO E INSTALAÇÃO. AF_06/2022</t>
  </si>
  <si>
    <t xml:space="preserve">KIT DE REGISTRO DE GAVETA BRUTO DE LATÃO ¾", INCLUSIVE CONEXÕES, ROSCÁVEL, INSTALADO EM RAMAL DE ÁGUA FRIA - FORNECIMENTO E INSTALAÇÃO. AF_12/2014</t>
  </si>
  <si>
    <t xml:space="preserve">TUBO, PPR, DN 32, CLASSE PN 25,  INSTALADO EM RAMAL DE DISTRIBUIÇÃO DE ÁGUA   FORNECIMENTO E INSTALAÇÃO. AF_08/2022</t>
  </si>
  <si>
    <t xml:space="preserve">ESTRUTURA DE MADEIRA PROVISÓRIA PARA SUPORTE DE CAIXA DÁGUA ELEVADA DE 1000 LITROS. AF_03/2024</t>
  </si>
  <si>
    <t xml:space="preserve"> 2.6 </t>
  </si>
  <si>
    <t xml:space="preserve"> EE-CO-C03 </t>
  </si>
  <si>
    <t xml:space="preserve">ALUGUEL CONTAINER/ESCRIT INCL INST ELET LARG=2,20 COMP=6,20M ALT=2,50M CHAPA ACO C/NERV TRAPEZ FORRO C/ISOL TERMO/ACUSTICO CHASSIS REFORC PISO COMPENS NAVAL EXC TRANSP/CARGA/DESCARGA</t>
  </si>
  <si>
    <t xml:space="preserve">MES</t>
  </si>
  <si>
    <t xml:space="preserve">LOCACAO DE CONTAINER 2,30 X 6,00 M, ALT. 2,50 M, PARA ESCRITORIO, SEM DIVISORIAS INTERNAS E SEM SANITARIO (NAO INCLUI MOBILIZACAO/DESMOBILIZACAO)</t>
  </si>
  <si>
    <t xml:space="preserve"> 2.7 </t>
  </si>
  <si>
    <t xml:space="preserve"> EE-CO-C02 </t>
  </si>
  <si>
    <t xml:space="preserve">ALUGUEL CONTAINER/SANIT C/4 VASOS/1 LAVAT/1 MIC/4 CHUV LARG= 2,20M COMPR=6,20M ALT=2,50M CHAPAS ACO C/NERV TRAPEZ FORRO C/ ISOL TERMO-ACUST CHASSIS REFORC PISO COMPENS NAVAL INCL INST RA ELETR/HIDRO-SANIT EXCL TRANSP/CARGA/DESCARGA.</t>
  </si>
  <si>
    <t xml:space="preserve">LOCACAO DE CONTAINER 2,30 X 6,00 M, ALT. 2,50 M, PARA SANITARIO, COM 4 BACIAS, 8 CHUVEIROS,1 LAVATORIO E 1 MICTORIO (NAO INCLUI MOBILIZACAO/DESMOBILIZACAO)</t>
  </si>
  <si>
    <t xml:space="preserve">DUCHA / CHUVEIRO PLASTICO SIMPLES, 5", BRANCO, PARA ACOPLAR EM HASTE 1/2", AGUA FRIA</t>
  </si>
  <si>
    <t xml:space="preserve">BACIA SANITARIA (VASO) CONVENCIONAL, DE LOUCA BRANCA, SIFAO APARENTE, SAIDA VERTICAL (SEM ASSENTO)</t>
  </si>
  <si>
    <t xml:space="preserve">LAVATORIO DE LOUCA BRANCA, SUSPENSO (SEM COLUNA), DIMENSOES *40 X 30* CM</t>
  </si>
  <si>
    <t xml:space="preserve">MICTORIO INDIVIDUAL, SIFONADO, DE LOUCA BRANCA, SEM COMPLEMENTOS</t>
  </si>
  <si>
    <t xml:space="preserve"> 2.8 </t>
  </si>
  <si>
    <t xml:space="preserve"> EE-CO-C016 </t>
  </si>
  <si>
    <t xml:space="preserve">EXECUÇÃO DE REFEITÓRIO EM CANTEIRO DE OBRA EM CHAPA DE MADEIRA COMPENSADA, NÃO INCLUSO MOBILIÁRIO E EQUIPAMENTOS</t>
  </si>
  <si>
    <t xml:space="preserve">M²</t>
  </si>
  <si>
    <t xml:space="preserve">BANCADA DE MÁRMORE SINTÉTICO 120 X 60CM, COM CUBA INTEGRADA, INCLUSO SIFÃO TIPO FLEXÍVEL EM PVC, VÁLVULA EM PLÁSTICO CROMADO TIPO AMERICANA E TORNEIRA CROMADA LONGA, DE PAREDE, PADRÃO POPULAR - FORNECIMENTO E INSTALAÇÃO. AF_01/2020</t>
  </si>
  <si>
    <t xml:space="preserve">LAVATÓRIO LOUÇA BRANCA SUSPENSO, 29,5 X 39CM OU EQUIVALENTE, PADRÃO POPULAR, INCLUSO SIFÃO FLEXÍVEL EM PVC, VÁLVULA E ENGATE FLEXÍVEL 30CM EM PLÁSTICO E TORNEIRA CROMADA DE MESA, PADRÃO POPULAR - FORNECIMENTO E INSTALAÇÃO. AF_01/2020</t>
  </si>
  <si>
    <t xml:space="preserve">PONTO DE CONSUMO TERMINAL DE ÁGUA FRIA (SUBRAMAL) COM TUBULAÇÃO DE PVC, DN 25 MM, INSTALADO EM RAMAL DE ÁGUA, INCLUSOS RASGO E CHUMBAMENTO EM ALVENARIA. AF_12/2014</t>
  </si>
  <si>
    <t xml:space="preserve">PORTA DE MADEIRA PARA PINTURA, SEMI-OCA (LEVE OU MÉDIA), 80X210CM, ESPESSURA DE 3,5CM, INCLUSO DOBRADIÇAS - FORNECIMENTO E INSTALAÇÃO. AF_12/2019</t>
  </si>
  <si>
    <t xml:space="preserve">FIXAÇÃO DE TUBOS VERTICAIS DE PVC ÁGUA, PVC ESGOTO, PVC ÁGUA PLUVIAL, CPVC, PPR, COBRE OU AÇO, DIÂMETROS MENORES OU IGUAIS A 40 MM, COM ABRAÇADEIRA METÁLICA RÍGIDA TIPO U PERFIL 1 1/4", FIXADA EM PERFILADO EM PAREDE. AF_09/2023_PS</t>
  </si>
  <si>
    <t xml:space="preserve">ELETRODUTO RÍGIDO ROSCÁVEL, PVC, DN 20 MM (1/2"), PARA CIRCUITOS TERMINAIS, INSTALADO EM FORRO - FORNECIMENTO E INSTALAÇÃO. AF_03/2023</t>
  </si>
  <si>
    <t xml:space="preserve">ELETRODUTO RÍGIDO ROSCÁVEL, PVC, DN 20 MM (1/2"), PARA CIRCUITOS TERMINAIS, INSTALADO EM PAREDE - FORNECIMENTO E INSTALAÇÃO. AF_03/2023</t>
  </si>
  <si>
    <t xml:space="preserve">CURVA 90 GRAUS PARA ELETRODUTO, PVC, ROSCÁVEL, DN 20 MM (1/2"), PARA CIRCUITOS TERMINAIS, INSTALADA EM PAREDE - FORNECIMENTO E INSTALAÇÃO. AF_03/2023</t>
  </si>
  <si>
    <t xml:space="preserve">CABO DE COBRE FLEXÍVEL ISOLADO, 1,5 MM², ANTI-CHAMA 450/750 V, PARA CIRCUITOS TERMINAIS - FORNECIMENTO E INSTALAÇÃO. AF_03/2023</t>
  </si>
  <si>
    <t xml:space="preserve">CABO DE COBRE FLEXÍVEL ISOLADO, 2,5 MM², ANTI-CHAMA 450/750 V, PARA CIRCUITOS TERMINAIS - FORNECIMENTO E INSTALAÇÃO. AF_03/2023</t>
  </si>
  <si>
    <t xml:space="preserve">CAIXA OCTOGONAL 3" X 3", PVC, INSTALADA EM LAJE - FORNECIMENTO E INSTALAÇÃO. AF_03/2023</t>
  </si>
  <si>
    <t xml:space="preserve">TOMADA BAIXA DE EMBUTIR (2 MÓDULOS), 2P+T 10 A, INCLUINDO SUPORTE E PLACA - FORNECIMENTO E INSTALAÇÃO. AF_03/2023</t>
  </si>
  <si>
    <t xml:space="preserve">INTERRUPTOR SIMPLES (1 MÓDULO) COM 1 TOMADA DE EMBUTIR 2P+T 10 A, INCLUINDO SUPORTE E PLACA - FORNECIMENTO E INSTALAÇÃO. AF_03/2023</t>
  </si>
  <si>
    <t xml:space="preserve">TRAMA DE MADEIRA COMPOSTA POR TERÇAS PARA TELHADOS DE ATÉ 2 ÁGUAS PARA TELHA ONDULADA DE FIBROCIMENTO, METÁLICA, PLÁSTICA OU TERMOACÚSTICA, INCLUSO TRANSPORTE VERTICAL. AF_07/2019</t>
  </si>
  <si>
    <t xml:space="preserve">REATERRO MANUAL DE VALAS, COM COMPACTADOR DE SOLOS DE PERCUSSÃO. AF_08/2023</t>
  </si>
  <si>
    <t xml:space="preserve">TELHAMENTO COM TELHA ONDULADA DE FIBROCIMENTO E = 6 MM, COM RECOBRIMENTO LATERAL DE 1 1/4 DE ONDA PARA TELHADO COM INCLINAÇÃO MÁXIMA DE 10°, COM ATÉ 2 ÁGUAS, INCLUSO IÇAMENTO. AF_07/2019</t>
  </si>
  <si>
    <t xml:space="preserve">LASTRO DE CONCRETO MAGRO, APLICADO EM PISOS, LAJES SOBRE SOLO OU RADIERS, ESPESSURA DE 3 CM. AF_01/2024</t>
  </si>
  <si>
    <t xml:space="preserve">CONDULETE DE PVC, TIPO B, PARA ELETRODUTO DE PVC SOLDÁVEL DN 25 MM (3/4''), APARENTE - FORNECIMENTO E INSTALAÇÃO. AF_10/2022</t>
  </si>
  <si>
    <t xml:space="preserve">CONDULETE DE PVC, TIPO LB, PARA ELETRODUTO DE PVC SOLDÁVEL DN 25 MM (3/4''), APARENTE - FORNECIMENTO E INSTALAÇÃO. AF_10/2022</t>
  </si>
  <si>
    <t xml:space="preserve">LUMINÁRIA TIPO CALHA, DE SOBREPOR, COM 2 LÂMPADAS TUBULARES FLUORESCENTES DE 36 W, COM REATOR DE PARTIDA RÁPIDA - FORNECIMENTO E INSTALAÇÃO. AF_02/2020</t>
  </si>
  <si>
    <t xml:space="preserve">CAIXA ENTERRADA HIDRÁULICA RETANGULAR, EM ALVENARIA COM BLOCOS DE CONCRETO, DIMENSÕES INTERNAS: 0,6X0,6X0,6 M PARA REDE DE ESGOTO. AF_12/2020</t>
  </si>
  <si>
    <t xml:space="preserve">CAIXA DE GORDURA SIMPLES, CIRCULAR, EM CONCRETO PRÉ-MOLDADO, DIÂMETRO INTERNO = 0,4 M, ALTURA INTERNA = 0,4 M. AF_12/2020</t>
  </si>
  <si>
    <t xml:space="preserve">PAREDE DE MADEIRA COMPENSADA PARA CONSTRUÇÃO TEMPORÁRIA EM CHAPA SIMPLES, EXTERNA, SEM VÃO. AF_03/2024</t>
  </si>
  <si>
    <t xml:space="preserve">PAREDE DE MADEIRA COMPENSADA PARA CONSTRUÇÃO TEMPORÁRIA EM CHAPA SIMPLES, EXTERNA, COM ÁREA LÍQUIDA MENOR QUE 6 M², SEM VÃO. AF_05/2018</t>
  </si>
  <si>
    <t xml:space="preserve">PAREDE DE MADEIRA COMPENSADA PARA CONSTRUÇÃO TEMPORÁRIA EM CHAPA SIMPLES, EXTERNA, COM ÁREA LÍQUIDA MAIOR OU IGUAL A 6 M², COM VÃO. AF_03/2024</t>
  </si>
  <si>
    <t xml:space="preserve">PAREDE DE MADEIRA COMPENSADA PARA CONSTRUÇÃO TEMPORÁRIA EM CHAPA SIMPLES, EXTERNA, COM ÁREA LÍQUIDA MENOR QUE 6 M², COM VÃO. AF_03/2024</t>
  </si>
  <si>
    <t xml:space="preserve">ALVENARIA DE EMBASAMENTO COM BLOCO ESTRUTURAL DE CONCRETO, DE 14X19X29CM E ARGAMASSA DE ASSENTAMENTO COM PREPARO EM BETONEIRA. AF_05/2020</t>
  </si>
  <si>
    <t xml:space="preserve">QUADRO DE DISTRIBUIÇÃO DE ENERGIA EM PVC, DE EMBUTIR, SEM BARRAMENTO, PARA 6 DISJUNTORES - FORNECIMENTO E INSTALAÇÃO. AF_10/2020</t>
  </si>
  <si>
    <t xml:space="preserve">DISJUNTOR MONOPOLAR TIPO NEMA, CORRENTE NOMINAL DE 35 ATÉ 50A - FORNECIMENTO E INSTALAÇÃO. AF_10/2020</t>
  </si>
  <si>
    <t xml:space="preserve">FECHADURA ESPELHO PARA PORTA EXTERNA, EM ACO INOX (MAQUINA, TESTA E CONTRA-TESTA) E EM ZAMAC (MACANETA, LINGUETA E TRINCOS) COM ACABAMENTO CROMADO, MAQUINA DE 40 MM, INCLUINDO CHAVE TIPO CILINDRO</t>
  </si>
  <si>
    <t xml:space="preserve">EXTINTOR DE INCENDIO PORTATIL COM CARGA DE AGUA PRESSURIZADA DE 10 L, CLASSE A</t>
  </si>
  <si>
    <t xml:space="preserve">EXTINTOR DE INCENDIO PORTATIL COM CARGA DE PO QUIMICO SECO (PQS) DE 4 KG, CLASSE BC</t>
  </si>
  <si>
    <t xml:space="preserve">FORRO DE PVC LISO, BRANCO, REGUA DE 10 CM, ESPESSURA APROXIMADA DE 8 MM (COM COLOCACAO / SEM ESTRUTURA METALICA)</t>
  </si>
  <si>
    <t xml:space="preserve">TELA PLASTICA TECIDA LISTRADA BRANCA E LARANJA, TIPO GUARDA CORPO, EM POLIETILENO MONOFILADO, ROLO 1,20 X 50 M (L X C)</t>
  </si>
  <si>
    <t xml:space="preserve"> 2.9 </t>
  </si>
  <si>
    <t xml:space="preserve"> EE-CO-C017 </t>
  </si>
  <si>
    <t xml:space="preserve">EXECUÇÃO DE ALMOXARIFADO EM CANTEIRO DE OBRA EM CHAPA DE MADEIRA COMPENSADA, INCLUSO PRATELEIRAS</t>
  </si>
  <si>
    <t xml:space="preserve">PORTA EM ALUMÍNIO DE ABRIR TIPO VENEZIANA COM GUARNIÇÃO, FIXAÇÃO COM PARAFUSOS - FORNECIMENTO E INSTALAÇÃO. AF_12/2019</t>
  </si>
  <si>
    <t xml:space="preserve">INTERRUPTOR SIMPLES (1 MÓDULO) COM 2 TOMADAS DE EMBUTIR 2P+T 10 A, INCLUINDO SUPORTE E PLACA - FORNECIMENTO E INSTALAÇÃO. AF_03/2023</t>
  </si>
  <si>
    <t xml:space="preserve">JANELA DE AÇO TIPO BASCULANTE PARA VIDROS, COM BATENTE, FERRAGENS E PINTURA ANTICORROSIVA. EXCLUSIVE VIDROS, ACABAMENTO, ALIZAR E CONTRAMARCO. FORNECIMENTO E INSTALAÇÃO. AF_12/2019</t>
  </si>
  <si>
    <t xml:space="preserve">LUMINÁRIA TIPO SPOT, DE SOBREPOR, COM 1 LÂMPADA FLUORESCENTE DE 15 W, SEM REATOR - FORNECIMENTO E INSTALAÇÃO. AF_02/2020</t>
  </si>
  <si>
    <t xml:space="preserve">LÂMPADA COMPACTA FLUORESCENTE DE 15 W, BASE E27 - FORNECIMENTO E INSTALAÇÃO. AF_02/2020</t>
  </si>
  <si>
    <t xml:space="preserve">PAREDE DE MADEIRA COMPENSADA PARA CONSTRUÇÃO TEMPORÁRIA EM CHAPA SIMPLES, INTERNA, SEM VÃO. AF_03/2024</t>
  </si>
  <si>
    <t xml:space="preserve">PAREDE DE MADEIRA COMPENSADA PARA CONSTRUÇÃO TEMPORÁRIA EM CHAPA SIMPLES, INTERNA, COM ÁREA LÍQUIDA MENOR QUE 6 M², SEM VÃO. AF_05/2018</t>
  </si>
  <si>
    <t xml:space="preserve">PAREDE DE MADEIRA COMPENSADA PARA CONSTRUÇÃO TEMPORÁRIA EM CHAPA SIMPLES, INTERNA, COM ÁREA LÍQUIDA MAIOR OU IGUAL A 6 M², COM VÃO. AF_03/2024</t>
  </si>
  <si>
    <t xml:space="preserve">PAREDE DE MADEIRA COMPENSADA PARA CONSTRUÇÃO TEMPORÁRIA EM CHAPA SIMPLES, INTERNA, COM ÁREA LÍQUIDA MENOR QUE 6 M², COM VÃO. AF_03/2024</t>
  </si>
  <si>
    <t xml:space="preserve">CAIBRO 5 X 5 CM EM PINUS, MISTA OU EQUIVALENTE DA REGIAO - BRUTA</t>
  </si>
  <si>
    <t xml:space="preserve">FERROLHO COM FECHO / TRINCO REDONDO, EM ACO GALVANIZADO / ZINCADO, DE SOBREPOR, COM COMPRIMENTO DE 8" E ESPESSURA MINIMA DA CHAPA DE 1,50 MM</t>
  </si>
  <si>
    <t xml:space="preserve"> 2.10 </t>
  </si>
  <si>
    <t xml:space="preserve"> EE-CO-C014 </t>
  </si>
  <si>
    <t xml:space="preserve">EXECUÇÃO DE CENTRAL DE ARMADURA EM CANTEIRO DE OBRA, NÃO INCLUSO MOBILIÁRIO E EQUIPAMENTOS</t>
  </si>
  <si>
    <t xml:space="preserve">INTERRUPTOR SIMPLES (2 MÓDULOS), 10A/250V, INCLUINDO SUPORTE E PLACA - FORNECIMENTO E INSTALAÇÃO. AF_03/2023</t>
  </si>
  <si>
    <t xml:space="preserve">TOMADA BAIXA DE EMBUTIR (1 MÓDULO), 2P+T 20 A, INCLUINDO SUPORTE E PLACA - FORNECIMENTO E INSTALAÇÃO. AF_03/2023</t>
  </si>
  <si>
    <t xml:space="preserve">CABO DE COBRE FLEXÍVEL ISOLADO, 16 MM², ANTI-CHAMA 450/750 V, PARA DISTRIBUIÇÃO - FORNECIMENTO E INSTALAÇÃO. AF_10/2020</t>
  </si>
  <si>
    <t xml:space="preserve">HASTE DE ATERRAMENTO, DIÂMETRO 5/8", COM 3 METROS - FORNECIMENTO E INSTALAÇÃO. AF_08/2023</t>
  </si>
  <si>
    <t xml:space="preserve">CAIXA ENTERRADA ELÉTRICA RETANGULAR, EM ALVENARIA COM TIJOLOS CERÂMICOS MACIÇOS, FUNDO COM BRITA, DIMENSÕES INTERNAS: 0,3X0,3X0,3 M. AF_12/2020</t>
  </si>
  <si>
    <t xml:space="preserve"> 2.11 </t>
  </si>
  <si>
    <t xml:space="preserve"> EE-CO-C015 </t>
  </si>
  <si>
    <t xml:space="preserve">EXECUÇÃO DE CENTRAL DE FÔRMAS, PRODUÇÃO DE ARGAMASSA OU CONCRETO EM CANTEIRO DE OBRA, NÃO INCLUSO MOBILIÁRIO E EQUIPAMENTOS</t>
  </si>
  <si>
    <t xml:space="preserve"> 2.12 </t>
  </si>
  <si>
    <t xml:space="preserve">LASTRO COM MATERIAL GRANULAR (PEDRA BRITADA N.3), APLICADO EM PISOS OU LAJES SOBRE SOLO, ESPESSURA DE *10 CM*. AF_01/2024</t>
  </si>
  <si>
    <t xml:space="preserve">PLACA VIBRATÓRIA REVERSÍVEL COM MOTOR 4 TEMPOS A GASOLINA, FORÇA CENTRÍFUGA DE 25 KN (2500 KGF), POTÊNCIA 5,5 CV - CHP DIURNO. AF_08/2015</t>
  </si>
  <si>
    <t xml:space="preserve">PLACA VIBRATÓRIA REVERSÍVEL COM MOTOR 4 TEMPOS A GASOLINA, FORÇA CENTRÍFUGA DE 25 KN (2500 KGF), POTÊNCIA 5,5 CV - CHI DIURNO. AF_08/2015</t>
  </si>
  <si>
    <t xml:space="preserve">PEDRA BRITADA N. 3 (38 A 50 MM) POSTO PEDREIRA/FORNECEDOR, SEM FRETE</t>
  </si>
  <si>
    <t xml:space="preserve"> 2.13 </t>
  </si>
  <si>
    <t xml:space="preserve"> EE-EQ-C01 </t>
  </si>
  <si>
    <t xml:space="preserve">LOCAÇÃO E MONTAGEM DE ANDAIME METÁLICO TUBULAR TIPO TORRE</t>
  </si>
  <si>
    <t xml:space="preserve">FOMA - FORNECIMENTO DE MATERIAIS E EQUIPAMENTOS</t>
  </si>
  <si>
    <t xml:space="preserve">MXMES</t>
  </si>
  <si>
    <t xml:space="preserve">MONTAGEM E DESMONTAGEM DE ANDAIME TUBULAR TIPO "TORRE" (EXCLUSIVE ANDAIME E LIMPEZA). AF_03/2024</t>
  </si>
  <si>
    <t xml:space="preserve">LOCACAO DE ANDAIME METALICO TUBULAR DE ENCAIXE, TIPO DE TORRE, CADA PAINEL COM LARGURA DE 1 ATE 1,5 M E ALTURA DE *1,00* M, INCLUINDO DIAGONAL, BARRAS DE LIGACAO, SAPATAS OU RODIZIOS E DEMAIS ITENS NECESSARIOS A MONTAGEM (NAO INCLUI INSTALACAO)</t>
  </si>
  <si>
    <t xml:space="preserve"> 2.14 </t>
  </si>
  <si>
    <t xml:space="preserve"> EE-CO-C07 </t>
  </si>
  <si>
    <t xml:space="preserve">ENSAIO DE SONDAGEM A PERCUSSÃO EM CUIABÁ (SPT) - FUROS ATÉ 10M</t>
  </si>
  <si>
    <t xml:space="preserve"> COT1103 </t>
  </si>
  <si>
    <t xml:space="preserve">SONDAGEM A PERCUSSÃO (SPT) - FUROS</t>
  </si>
  <si>
    <t xml:space="preserve"> 2.15 </t>
  </si>
  <si>
    <t xml:space="preserve">TAPUME COM COMPENSADO DE MADEIRA. AF_03/2024</t>
  </si>
  <si>
    <t xml:space="preserve">PREGO DE ACO POLIDO COM CABECA 18 X 27 (2 1/2 X 10)</t>
  </si>
  <si>
    <t xml:space="preserve">TABUA *2,5 X 15 CM EM PINUS, MISTA OU EQUIVALENTE DA REGIAO - BRUTA</t>
  </si>
  <si>
    <t xml:space="preserve">CHAPA/PAINEL DE MADEIRA COMPENSADA RESINADA (MADEIRITE RESINADO ROSA) PARA FORMA DE CONCRETO, DE 2200 X 1100 MM, E = 8 A 12 MM</t>
  </si>
  <si>
    <t xml:space="preserve"> 2.16 </t>
  </si>
  <si>
    <t xml:space="preserve">REMOÇÃO DE TAPUME/ CHAPAS METÁLICAS E DE MADEIRA, DE FORMA MANUAL, SEM REAPROVEITAMENTO. AF_09/2023</t>
  </si>
  <si>
    <t xml:space="preserve">SERP - SERVIÇOS PRELIMINARES</t>
  </si>
  <si>
    <t xml:space="preserve"> 2.17 </t>
  </si>
  <si>
    <t xml:space="preserve">PREGO DE ACO POLIDO COM CABECA 17 X 21 (2 X 11)</t>
  </si>
  <si>
    <t xml:space="preserve">TINTA LATEX ACRILICA PREMIUM, COR BRANCO FOSCO</t>
  </si>
  <si>
    <t xml:space="preserve">DEMOLIÇÃO ( OS QUANTITATIVOS DE REMOÇÃO E DEMOLIÇÃO  DE PEÇAS E TRECHOS DANIFICADOS FOI CONSIDERADO DADO A SITUAÇÃO HISTÓRICA DO PRÉDIO, EM CASO DE NECESSIDADE A EXECUÇÃO DEVE SER VALIDADO JUNTO A FISCALIZAÇÃO DE OBRA E SECEL, SENDO QUE EM TODOS OS ITENS FOI CONSIDERADO O REAPROVEITAMENTO PARCIAL).)</t>
  </si>
  <si>
    <t xml:space="preserve">DEMOLIÇÃO DE REVESTIMENTO CERÂMICO, DE FORMA MANUAL, SEM REAPROVEITAMENTO. AF_09/2023</t>
  </si>
  <si>
    <t xml:space="preserve"> 3.2 </t>
  </si>
  <si>
    <t xml:space="preserve">DEMOLIÇÃO DE PISO DE CONCRETO SIMPLES, DE FORMA MECANIZADA COM MARTELETE, SEM REAPROVEITAMENTO. AF_09/2023</t>
  </si>
  <si>
    <t xml:space="preserve">MARTELETE OU ROMPEDOR PNEUMÁTICO MANUAL, 28 KG, COM SILENCIADOR - CHP DIURNO. AF_07/2016</t>
  </si>
  <si>
    <t xml:space="preserve">MARTELETE OU ROMPEDOR PNEUMÁTICO MANUAL, 28 KG, COM SILENCIADOR - CHI DIURNO. AF_07/2016</t>
  </si>
  <si>
    <t xml:space="preserve">COMPRESSOR DE AR REBOCÁVEL, VAZÃO 89 PCM, PRESSÃO EFETIVA DE TRABALHO 102 PSI, MOTOR DIESEL, POTÊNCIA 20 CV - CHP DIURNO. AF_06/2015</t>
  </si>
  <si>
    <t xml:space="preserve">COMPRESSOR DE AR REBOCÁVEL, VAZÃO 89 PCM, PRESSÃO EFETIVA DE TRABALHO 102 PSI, MOTOR DIESEL, POTÊNCIA 20 CV - CHI DIURNO. AF_06/2015</t>
  </si>
  <si>
    <t xml:space="preserve"> 3.3 </t>
  </si>
  <si>
    <t xml:space="preserve"> EE-SP-C05 </t>
  </si>
  <si>
    <t xml:space="preserve">DEMOLIÇÃO DE PISO GRANILITE, DE FORMA MECANIZADA COM MARTELETE</t>
  </si>
  <si>
    <t xml:space="preserve"> 3.4 </t>
  </si>
  <si>
    <t xml:space="preserve"> EE-SP-C091 </t>
  </si>
  <si>
    <t xml:space="preserve">DEMOLIÇÃO DE PISO EM MADEIRA SEM REAPROVEIRAMENTO</t>
  </si>
  <si>
    <t xml:space="preserve"> 3.5 </t>
  </si>
  <si>
    <t xml:space="preserve"> EE-SP-C71 </t>
  </si>
  <si>
    <t xml:space="preserve">RETIRADA DE PISO VINÍLICO OU LAMINADO, SEM REAPROVEITAMENTO</t>
  </si>
  <si>
    <t xml:space="preserve">ASTU - ASSENTAMENTO DE TUBOS E PECAS</t>
  </si>
  <si>
    <t xml:space="preserve"> 3.6 </t>
  </si>
  <si>
    <t xml:space="preserve"> EE-SC-C344 </t>
  </si>
  <si>
    <t xml:space="preserve">REMOÇÃO DE CARPETE</t>
  </si>
  <si>
    <t xml:space="preserve">AJUDANTE DE OPERAÇÃO EM GERAL COM ENCARGOS COMPLEMENTARES</t>
  </si>
  <si>
    <t xml:space="preserve"> 3.7 </t>
  </si>
  <si>
    <t xml:space="preserve"> 3.8 </t>
  </si>
  <si>
    <t xml:space="preserve">DEMOLIÇÃO DE REVESTIMENTO CERÂMICO, DE FORMA MECANIZADA COM MARTELETE, SEM REAPROVEITAMENTO. AF_09/2023</t>
  </si>
  <si>
    <t xml:space="preserve">MARTELO DEMOLIDOR ELÉTRICO, COM POTÊNCIA DE 2.000 W, 1.000 IMPACTOS POR MINUTO, PESO DE 30 KG -  CHI DIURNO. AF_01/2021</t>
  </si>
  <si>
    <t xml:space="preserve">MARTELO DEMOLIDOR ELÉTRICO, COM POTÊNCIA DE 2.000 W, 1.000 IMPACTOS POR MINUTO, PESO DE 30 KG - CHP DIURNO. AF_01/2021</t>
  </si>
  <si>
    <t xml:space="preserve"> 3.9 </t>
  </si>
  <si>
    <t xml:space="preserve">DEMOLIÇÃO DE ARGAMASSAS, DE FORMA MANUAL, SEM REAPROVEITAMENTO. AF_09/2023</t>
  </si>
  <si>
    <t xml:space="preserve"> 3.10 </t>
  </si>
  <si>
    <t xml:space="preserve"> EE-SP-C133 </t>
  </si>
  <si>
    <t xml:space="preserve">DEMOLIÇÃO DE CONCRETO, DE FORMA MECANIZADA COM MARTELETE, SEM REAPROVEITAMENTO.</t>
  </si>
  <si>
    <t xml:space="preserve"> 3.11 </t>
  </si>
  <si>
    <t xml:space="preserve"> EE-SP-C45 </t>
  </si>
  <si>
    <t xml:space="preserve">RETIRADA DE CORRIMÃO METÁLICO</t>
  </si>
  <si>
    <t xml:space="preserve"> 3.12 </t>
  </si>
  <si>
    <t xml:space="preserve"> 3.13 </t>
  </si>
  <si>
    <t xml:space="preserve"> EE-SP-C820 </t>
  </si>
  <si>
    <t xml:space="preserve">REMOÇÃO DE TELHAS, INCLUSO LIMPEZA COM APROVEITAMENTO</t>
  </si>
  <si>
    <t xml:space="preserve"> 3.14 </t>
  </si>
  <si>
    <t xml:space="preserve">REMOÇÃO DE TELHAS DE FIBROCIMENTO, METÁLICA E CERÂMICA, DE FORMA MECANIZADA, COM USO DE GUINDASTE, SEM REAPROVEITAMENTO. AF_09/2023</t>
  </si>
  <si>
    <t xml:space="preserve"> 3.15 </t>
  </si>
  <si>
    <t xml:space="preserve">REMOÇÃO CALHAS E RUFOS, DE FORMA MANUAL, SEM REAPROVEITAMENTO. AF_09/2023</t>
  </si>
  <si>
    <t xml:space="preserve"> 3.16 </t>
  </si>
  <si>
    <t xml:space="preserve">REMOÇÃO DE CHAPAS E PERFIS DE DRYWALL, DE FORMA MANUAL, SEM REAPROVEITAMENTO. AF_09/2023</t>
  </si>
  <si>
    <t xml:space="preserve"> 3.17 </t>
  </si>
  <si>
    <t xml:space="preserve">REMOÇÃO DE PORTAS, DE FORMA MANUAL, SEM REAPROVEITAMENTO. AF_09/2023</t>
  </si>
  <si>
    <t xml:space="preserve"> 3.18 </t>
  </si>
  <si>
    <t xml:space="preserve">REMOÇÃO DE JANELAS, DE FORMA MANUAL, SEM REAPROVEITAMENTO. AF_09/2023</t>
  </si>
  <si>
    <t xml:space="preserve"> 3.19 </t>
  </si>
  <si>
    <t xml:space="preserve"> EE-SP-C40 </t>
  </si>
  <si>
    <t xml:space="preserve">RETIRADA DE GRADES, GRADIS, ALAMBRADOS, CERCAS E PORTÕES</t>
  </si>
  <si>
    <t xml:space="preserve"> 3.20 </t>
  </si>
  <si>
    <t xml:space="preserve">REMOÇÃO DE VIDRO LISO COMUM DE ESQUADRIA COM BAGUETE DE MADEIRA. AF_01/2021</t>
  </si>
  <si>
    <t xml:space="preserve">VIDRACEIRO COM ENCARGOS COMPLEMENTARES</t>
  </si>
  <si>
    <t xml:space="preserve"> 3.21 </t>
  </si>
  <si>
    <t xml:space="preserve"> EE-SP-C57 </t>
  </si>
  <si>
    <t xml:space="preserve">REMOÇÃO DE BANCADA/PRATELEIRA/DIVISÓRIA DE GRANITO/MÁRMORE, SEM REAPROVEITAMENTO</t>
  </si>
  <si>
    <t xml:space="preserve"> 3.22 </t>
  </si>
  <si>
    <t xml:space="preserve">REMOÇÃO DE FORROS DE DRYWALL, PVC E FIBROMINERAL, DE FORMA MANUAL, SEM REAPROVEITAMENTO. AF_09/2023</t>
  </si>
  <si>
    <t xml:space="preserve"> 3.23 </t>
  </si>
  <si>
    <t xml:space="preserve"> EE-SP-C115 </t>
  </si>
  <si>
    <t xml:space="preserve">RETIRADA E RECOLOCAÇÃO DE COIFA DE COZINHA</t>
  </si>
  <si>
    <t xml:space="preserve">SERRALHEIRO COM ENCARGOS COMPLEMENTARES</t>
  </si>
  <si>
    <t xml:space="preserve">AUXILIAR DE SERRALHEIRO COM ENCARGOS COMPLEMENTARES</t>
  </si>
  <si>
    <t xml:space="preserve"> 3.24 </t>
  </si>
  <si>
    <t xml:space="preserve">PODA EM ALTURA DE ÁRVORE COM DIÂMETRO DE TRONCO MAIOR OU IGUAL A 0,40 M E MENOR QUE 0,60 M. AF_03/2024</t>
  </si>
  <si>
    <t xml:space="preserve">URBA - URBANIZAÇÃO</t>
  </si>
  <si>
    <t xml:space="preserve">GUINDAUTO HIDRÁULICO, CAPACIDADE MÁXIMA DE CARGA 6200 KG, MOMENTO MÁXIMO DE CARGA 11,7 TM, ALCANCE MÁXIMO HORIZONTAL 9,70 M, INCLUSIVE CAMINHÃO TOCO PBT 16.000 KG, POTÊNCIA DE 189 CV - CHP DIURNO. AF_06/2014</t>
  </si>
  <si>
    <t xml:space="preserve">GUINDAUTO HIDRÁULICO, CAPACIDADE MÁXIMA DE CARGA 6200 KG, MOMENTO MÁXIMO DE CARGA 11,7 TM, ALCANCE MÁXIMO HORIZONTAL 9,70 M, INCLUSIVE CAMINHÃO TOCO PBT 16.000 KG, POTÊNCIA DE 189 CV - CHI DIURNO. AF_06/2014</t>
  </si>
  <si>
    <t xml:space="preserve">JARDINEIRO COM ENCARGOS COMPLEMENTARES</t>
  </si>
  <si>
    <t xml:space="preserve"> 3.25 </t>
  </si>
  <si>
    <t xml:space="preserve">PODA EM ALTURA DE ÁRVORE COM DIÂMETRO DE TRONCO MENOR QUE 0,20 M. AF_03/2024</t>
  </si>
  <si>
    <t xml:space="preserve"> 3.26 </t>
  </si>
  <si>
    <t xml:space="preserve">REMOÇÃO DE CABOS ELÉTRICOS, COM SEÇÃO DE ATÉ 2,5 MM², DE FORMA MANUAL, SEM REAPROVEITAMENTO. AF_09/2023</t>
  </si>
  <si>
    <t xml:space="preserve"> 3.27 </t>
  </si>
  <si>
    <t xml:space="preserve">REMOÇÃO DE CABOS ELÉTRICOS, COM SEÇÃO MAIOR QUE 2,5 MM² E MENOR QUE 10 MM², DE FORMA MANUAL, SEM REAPROVEITAMENTO. AF_09/2023</t>
  </si>
  <si>
    <t xml:space="preserve"> 3.28 </t>
  </si>
  <si>
    <t xml:space="preserve">REMOÇÃO DE CABOS ELÉTRICOS, COM SEÇÃO DE 16 MM², FORMA MANUAL, SEM REAPROVEITAMENTO. AF_09/2023</t>
  </si>
  <si>
    <t xml:space="preserve"> 3.29 </t>
  </si>
  <si>
    <t xml:space="preserve">REMOÇÃO DE INTERRUPTORES/TOMADAS ELÉTRICAS, DE FORMA MANUAL, SEM REAPROVEITAMENTO. AF_09/2023</t>
  </si>
  <si>
    <t xml:space="preserve"> 3.30 </t>
  </si>
  <si>
    <t xml:space="preserve">REMOÇÃO DE LUMINÁRIAS, DE FORMA MANUAL, SEM REAPROVEITAMENTO. AF_09/2023</t>
  </si>
  <si>
    <t xml:space="preserve"> 3.31 </t>
  </si>
  <si>
    <t xml:space="preserve"> EE-INSTE-C69 </t>
  </si>
  <si>
    <t xml:space="preserve">REMOÇÃO DE ELETRODUTOS, DE FORMA MANUAL, SEM REAPROVEITAMENTO</t>
  </si>
  <si>
    <t xml:space="preserve"> 3.32 </t>
  </si>
  <si>
    <t xml:space="preserve"> EE-INSTE-C212 </t>
  </si>
  <si>
    <t xml:space="preserve">REMOÇÃO DE DISJUNTORES, DE FORMA MANUAL, SEM REAPROVEITAMENTO.</t>
  </si>
  <si>
    <t xml:space="preserve">AJUDANTE DE PEDREIRO COM ENCARGOS COMPLEMENTARES</t>
  </si>
  <si>
    <t xml:space="preserve"> 3.33 </t>
  </si>
  <si>
    <t xml:space="preserve"> EE-INSTE-C800 </t>
  </si>
  <si>
    <t xml:space="preserve">REMOÇÃO DE QUADROS ELÉTRICOS, DE FORMA MANUAL, SEM REAPROVEITAMENTO.</t>
  </si>
  <si>
    <t xml:space="preserve"> 3.34 </t>
  </si>
  <si>
    <t xml:space="preserve">CARGA, MANOBRA E DESCARGA DE ENTULHO EM CAMINHÃO BASCULANTE 10 M³ - CARGA COM ESCAVADEIRA HIDRÁULICA  (CAÇAMBA DE 0,80 M³ / 111 HP) E DESCARGA LIVRE (UNIDADE: M3). AF_07/2020</t>
  </si>
  <si>
    <t xml:space="preserve">TRAN - TRANSPORTES, CARGAS E DESCARGAS</t>
  </si>
  <si>
    <t xml:space="preserve">ESCAVADEIRA HIDRÁULICA SOBRE ESTEIRAS, CAÇAMBA 0,80 M3, PESO OPERACIONAL 17 T, POTENCIA BRUTA 111 HP - CHP DIURNO. AF_06/2014</t>
  </si>
  <si>
    <t xml:space="preserve">ESCAVADEIRA HIDRÁULICA SOBRE ESTEIRAS, CAÇAMBA 0,80 M3, PESO OPERACIONAL 17 T, POTENCIA BRUTA 111 HP - CHI DIURNO. AF_06/2014</t>
  </si>
  <si>
    <t xml:space="preserve">CAMINHÃO BASCULANTE 10 M3, TRUCADO CABINE SIMPLES, PESO BRUTO TOTAL 23.000 KG, CARGA ÚTIL MÁXIMA 15.935 KG, DISTÂNCIA ENTRE EIXOS 4,80 M, POTÊNCIA 230 CV INCLUSIVE CAÇAMBA METÁLICA - CHP DIURNO. AF_06/2014</t>
  </si>
  <si>
    <t xml:space="preserve">CAMINHÃO BASCULANTE 10 M3, TRUCADO CABINE SIMPLES, PESO BRUTO TOTAL 23.000 KG, CARGA ÚTIL MÁXIMA 15.935 KG, DISTÂNCIA ENTRE EIXOS 4,80 M, POTÊNCIA 230 CV INCLUSIVE CAÇAMBA METÁLICA - CHI DIURNO. AF_06/2014</t>
  </si>
  <si>
    <t xml:space="preserve"> 3.35 </t>
  </si>
  <si>
    <t xml:space="preserve">TRANSPORTE COM CAMINHÃO BASCULANTE DE 10 M³, EM VIA URBANA PAVIMENTADA, DMT ATÉ 30 KM (UNIDADE: TXKM). AF_07/2020</t>
  </si>
  <si>
    <t xml:space="preserve">ESTRUTURAS DE CONCRETO</t>
  </si>
  <si>
    <t xml:space="preserve">CISTERNA 24,5 M³</t>
  </si>
  <si>
    <t xml:space="preserve"> 4.1.1 </t>
  </si>
  <si>
    <t xml:space="preserve">SERVIÇOS EM SOLO - CISTERNA 24,5 M³</t>
  </si>
  <si>
    <t xml:space="preserve"> 4.1.1.1 </t>
  </si>
  <si>
    <t xml:space="preserve">ESCAVAÇÃO MECANIZADA PARA BLOCO DE COROAMENTO OU SAPATA COM RETROESCAVADEIRA (INCLUINDO ESCAVAÇÃO PARA COLOCAÇÃO DE FÔRMAS). AF_01/2024</t>
  </si>
  <si>
    <t xml:space="preserve"> 4.1.1.2 </t>
  </si>
  <si>
    <t xml:space="preserve"> 4.1.1.3 </t>
  </si>
  <si>
    <t xml:space="preserve">LASTRO DE CONCRETO MAGRO, APLICADO EM BLOCOS DE COROAMENTO OU SAPATAS, ESPESSURA DE 5 CM. AF_01/2024</t>
  </si>
  <si>
    <t xml:space="preserve"> 4.1.1.4 </t>
  </si>
  <si>
    <t xml:space="preserve">REATERRO MECANIZADO DE VALA COM RETROESCAVADEIRA (CAPACIDADE DA CAÇAMBA   DA RETRO: 0,26 M³/POTÊNCIA: 88 HP), LARGURA ATÉ 0,8 M, PROFUNDIDADE ATÉ 1,5 M, COM SOLO (SEM SUBSTITUIÇÃO) DE 1ª CATEGORIA, COM COMPACTADOR DE SOLOS DE PERCUSSÃO. AF_08/2023</t>
  </si>
  <si>
    <t xml:space="preserve">CAMINHÃO PIPA 10.000 L TRUCADO, PESO BRUTO TOTAL 23.000 KG, CARGA ÚTIL MÁXIMA 15.935 KG, DISTÂNCIA ENTRE EIXOS 4,8 M, POTÊNCIA 230 CV, INCLUSIVE TANQUE DE AÇO PARA TRANSPORTE DE ÁGUA - CHP DIURNO. AF_06/2014</t>
  </si>
  <si>
    <t xml:space="preserve">CAMINHÃO PIPA 10.000 L TRUCADO, PESO BRUTO TOTAL 23.000 KG, CARGA ÚTIL MÁXIMA 15.935 KG, DISTÂNCIA ENTRE EIXOS 4,8 M, POTÊNCIA 230 CV, INCLUSIVE TANQUE DE AÇO PARA TRANSPORTE DE ÁGUA - CHI DIURNO. AF_06/2014</t>
  </si>
  <si>
    <t xml:space="preserve"> 4.1.1.5 </t>
  </si>
  <si>
    <t xml:space="preserve"> 4.1.1.6 </t>
  </si>
  <si>
    <t xml:space="preserve">TRANSPORTE COM CAMINHÃO BASCULANTE DE 10 M³, EM VIA URBANA PAVIMENTADA, DMT ATÉ 30 KM (UNIDADE: M3XKM). AF_07/2020</t>
  </si>
  <si>
    <t xml:space="preserve">M3XKM</t>
  </si>
  <si>
    <t xml:space="preserve"> 4.1.2 </t>
  </si>
  <si>
    <t xml:space="preserve">ESTRUTURA DE CONCRETO - CISTERNA 24,5 M³</t>
  </si>
  <si>
    <t xml:space="preserve"> 4.1.2.1 </t>
  </si>
  <si>
    <t xml:space="preserve">MONTAGEM E DESMONTAGEM DE FÔRMA DE LAJE MACIÇA, PÉ-DIREITO SIMPLES, EM CHAPA DE MADEIRA COMPENSADA RESINADA, 6 UTILIZAÇÕES. AF_09/2020</t>
  </si>
  <si>
    <t xml:space="preserve">FABRICAÇÃO DE FÔRMA PARA LAJES, EM CHAPA DE MADEIRA COMPENSADA RESINADA, E = 17 MM. AF_09/2020</t>
  </si>
  <si>
    <t xml:space="preserve">LOCACAO DE ESCORA METALICA TELESCOPICA, COM ALTURA REGULAVEL DE *1,80* A *3,20* M, COM CAPACIDADE DE CARGA DE NO MINIMO 1000 KGF (10 KN), INCLUSO TRIPE E FORCADO</t>
  </si>
  <si>
    <t xml:space="preserve">UNXMES</t>
  </si>
  <si>
    <t xml:space="preserve">VIGA DE ESCORAMENTO H20, DE MADEIRA, PESO DE 5,00 A 5,20 KG/M, COM EXTREMIDADES PLASTICAS</t>
  </si>
  <si>
    <t xml:space="preserve"> 4.1.2.2 </t>
  </si>
  <si>
    <t xml:space="preserve"> EE-INFRAEST-C39 </t>
  </si>
  <si>
    <t xml:space="preserve">CONCRETAGEM DE BLOCOS DE COROAMENTO E VIGAS BALDRAMES, FCK 25 MPA, COM USO DE BOMBA  LANÇAMENTO, ADENSAMENTO E ACABAMENTO.</t>
  </si>
  <si>
    <t xml:space="preserve">CONCRETO USINADO BOMBEAVEL, CLASSE DE RESISTENCIA C25, BRITA 0 E 1, SLUMP = 100 +/- 20 MM, COM BOMBEAMENTO (DISPONIBILIZACAO DE BOMBA), SEM O LANCAMENTO (NBR 8953)</t>
  </si>
  <si>
    <t xml:space="preserve"> 4.1.2.3 </t>
  </si>
  <si>
    <t xml:space="preserve">IMPERMEABILIZAÇÃO DE SUPERFÍCIE COM MEMBRANA À BASE DE RESINA ACRÍLICA, 3 DEMÃOS. AF_09/2023</t>
  </si>
  <si>
    <t xml:space="preserve">IMPE - IMPERMEABILIZAÇÕES E PROTEÇÕES DIVERSAS</t>
  </si>
  <si>
    <t xml:space="preserve">IMPERMEABILIZADOR COM ENCARGOS COMPLEMENTARES</t>
  </si>
  <si>
    <t xml:space="preserve">MEMBRANA IMPERMEABILIZANTE ACRILICA MONOCOMPONENTE</t>
  </si>
  <si>
    <t xml:space="preserve"> 4.1.2.4 </t>
  </si>
  <si>
    <t xml:space="preserve">ARMAÇÃO DO SISTEMA DE PAREDES DE CONCRETO, EXECUTADA COMO REFORÇO, VERGALHÃO DE 5,0 MM DE DIÂMETRO. AF_06/2019</t>
  </si>
  <si>
    <t xml:space="preserve"> 4.1.2.5 </t>
  </si>
  <si>
    <t xml:space="preserve">ARMAÇÃO DO SISTEMA DE PAREDES DE CONCRETO, EXECUTADA COMO REFORÇO, VERGALHÃO DE 6,3 MM DE DIÂMETRO. AF_06/2019</t>
  </si>
  <si>
    <t xml:space="preserve">ACO CA-50, 6,3 MM, VERGALHAO</t>
  </si>
  <si>
    <t xml:space="preserve"> 4.1.2.6 </t>
  </si>
  <si>
    <t xml:space="preserve">ARMAÇÃO DO SISTEMA DE PAREDES DE CONCRETO, EXECUTADA COMO REFORÇO, VERGALHÃO DE 8,0 MM DE DIÂMETRO. AF_06/2019</t>
  </si>
  <si>
    <t xml:space="preserve">ACO CA-50, 8,0 MM, VERGALHAO</t>
  </si>
  <si>
    <t xml:space="preserve"> 4.1.2.7 </t>
  </si>
  <si>
    <t xml:space="preserve">ARMAÇÃO DO SISTEMA DE PAREDES DE CONCRETO, EXECUTADA COMO REFORÇO, VERGALHÃO DE 10,0 MM DE DIÂMETRO. AF_06/2019</t>
  </si>
  <si>
    <t xml:space="preserve">ACO CA-50, 10,0 MM, VERGALHAO</t>
  </si>
  <si>
    <t xml:space="preserve"> 4.1.2.8 </t>
  </si>
  <si>
    <t xml:space="preserve">ARMAÇÃO DO SISTEMA DE PAREDES DE CONCRETO, EXECUTADA COMO REFORÇO, VERGALHÃO DE 12,5 MM DE DIÂMETRO. AF_06/2019</t>
  </si>
  <si>
    <t xml:space="preserve">ACO CA-50, 12,5 MM OU 16,0 MM, VERGALHAO</t>
  </si>
  <si>
    <t xml:space="preserve">CISTERNA - 40,00 M³</t>
  </si>
  <si>
    <t xml:space="preserve"> 4.2.1 </t>
  </si>
  <si>
    <t xml:space="preserve">SERVIÇOS EM SOLO - CISTERNA 40,00 M³</t>
  </si>
  <si>
    <t xml:space="preserve"> 4.2.1.1 </t>
  </si>
  <si>
    <t xml:space="preserve"> 4.2.1.2 </t>
  </si>
  <si>
    <t xml:space="preserve"> 4.2.1.3 </t>
  </si>
  <si>
    <t xml:space="preserve"> 4.2.1.4 </t>
  </si>
  <si>
    <t xml:space="preserve"> 4.2.1.5 </t>
  </si>
  <si>
    <t xml:space="preserve"> 4.2.1.6 </t>
  </si>
  <si>
    <t xml:space="preserve"> 4.2.2 </t>
  </si>
  <si>
    <t xml:space="preserve">PAREDES E LAJES - CISTERNA 40,00 M³</t>
  </si>
  <si>
    <t xml:space="preserve"> 4.2.2.1 </t>
  </si>
  <si>
    <t xml:space="preserve"> 4.2.2.2 </t>
  </si>
  <si>
    <t xml:space="preserve"> 4.2.2.3 </t>
  </si>
  <si>
    <t xml:space="preserve"> 4.2.2.4 </t>
  </si>
  <si>
    <t xml:space="preserve"> 4.2.2.5 </t>
  </si>
  <si>
    <t xml:space="preserve"> 4.2.2.6 </t>
  </si>
  <si>
    <t xml:space="preserve"> 4.2.2.7 </t>
  </si>
  <si>
    <t xml:space="preserve"> 4.2.3 </t>
  </si>
  <si>
    <t xml:space="preserve">VIGAS - CISTERNA 40,00 M³</t>
  </si>
  <si>
    <t xml:space="preserve"> 4.2.3.1 </t>
  </si>
  <si>
    <t xml:space="preserve">PREGO DE ACO POLIDO COM CABECA 17 X 24 (2 1/4 X 11)</t>
  </si>
  <si>
    <t xml:space="preserve">PREGO DE ACO POLIDO COM CABECA DUPLA 17 X 27 (2 1/2 X 11)</t>
  </si>
  <si>
    <t xml:space="preserve"> 4.2.3.2 </t>
  </si>
  <si>
    <t xml:space="preserve"> EE-INFRAEST-C02 </t>
  </si>
  <si>
    <t xml:space="preserve">CONCRETAGEM DE BLOCOS DE COROAMENTO E VIGAS BALDRAMES E ESTACAS, FCK 25 MPA, COM USO DE BOMBA - LANÇAMENTO, ADENSAMENTO E ACABAMENTO.</t>
  </si>
  <si>
    <t xml:space="preserve"> 4.2.3.3 </t>
  </si>
  <si>
    <t xml:space="preserve">ARMAÇÃO DE BLOCO UTILIZANDO AÇO CA-60 DE 5 MM - MONTAGEM. AF_01/2024</t>
  </si>
  <si>
    <t xml:space="preserve"> 4.2.3.4 </t>
  </si>
  <si>
    <t xml:space="preserve">ARMAÇÃO DE BLOCO UTILIZANDO AÇO CA-50 DE 10 MM - MONTAGEM. AF_01/2024</t>
  </si>
  <si>
    <t xml:space="preserve">QUADRA POLIESPORTIVA</t>
  </si>
  <si>
    <t xml:space="preserve"> 4.3.1 </t>
  </si>
  <si>
    <t xml:space="preserve">CONTRAPISO - QUADRA POLIESPORTIVA</t>
  </si>
  <si>
    <t xml:space="preserve"> 4.3.1.1 </t>
  </si>
  <si>
    <t xml:space="preserve">COMPACTAÇÃO MECÂNICA DE SOLO PARA EXECUÇÃO DE RADIER, PISO DE CONCRETO OU LAJE SOBRE SOLO, COM COMPACTADOR DE SOLOS A PERCUSSÃO. AF_09/2021</t>
  </si>
  <si>
    <t xml:space="preserve">COMPACTADOR DE SOLOS DE PERCUSÃO (SOQUETE) COM MOTOR A GASOLINA, POTÊNCIA 3 CV - CHP DIURNO. AF_09/2016</t>
  </si>
  <si>
    <t xml:space="preserve">COMPACTADOR DE SOLOS DE PERCUSÃO (SOQUETE) COM MOTOR A GASOLINA, POTÊNCIA 3 CV - CHI DIURNO. AF_09/2016</t>
  </si>
  <si>
    <t xml:space="preserve"> 4.3.1.2 </t>
  </si>
  <si>
    <t xml:space="preserve">LASTRO COM MATERIAL GRANULAR, APLICADO EM PISOS OU LAJES SOBRE SOLO, ESPESSURA DE *5 CM*. AF_01/2024</t>
  </si>
  <si>
    <t xml:space="preserve">PEDRA BRITADA N. 2 (19 A 38 MM) POSTO PEDREIRA/FORNECEDOR, SEM FRETE</t>
  </si>
  <si>
    <t xml:space="preserve"> 4.3.1.3 </t>
  </si>
  <si>
    <t xml:space="preserve">APLICAÇÃO DE LONA PLÁSTICA PARA EXECUÇÃO DE PAVIMENTOS DE CONCRETO. AF_04/2022</t>
  </si>
  <si>
    <t xml:space="preserve">PAVI - PAVIMENTAÇÃO</t>
  </si>
  <si>
    <t xml:space="preserve">LONA PLASTICA EXTRA FORTE PRETA, E = 200 MICRA</t>
  </si>
  <si>
    <t xml:space="preserve"> 4.3.1.4 </t>
  </si>
  <si>
    <t xml:space="preserve">ARMAÇÃO PARA EXECUÇÃO DE RADIER, PISO DE CONCRETO OU LAJE SOBRE SOLO, COM USO DE TELA Q-138. AF_09/2021</t>
  </si>
  <si>
    <t xml:space="preserve">TELA DE ACO SOLDADA NERVURADA, CA-60, Q-138, (2,20 KG/M2), DIAMETRO DO FIO = 4,2 MM, LARGURA = 2,45 M, ESPACAMENTO DA MALHA = 10 X 10 CM</t>
  </si>
  <si>
    <t xml:space="preserve">TRELICA NERVURADA (ESPACADOR), ALTURA = 120,0 MM, DIAMETRO DOS BANZOS INFERIORES E SUPERIOR = 6,0 MM, DIAMETRO DA DIAGONAL = 4,2 MM</t>
  </si>
  <si>
    <t xml:space="preserve"> 4.3.1.5 </t>
  </si>
  <si>
    <t xml:space="preserve"> EE-INFRAEST-C03 </t>
  </si>
  <si>
    <t xml:space="preserve">CONCRETAGEM DE RADIER, PISO OU LAJE SOBRE SOLO, FCK 25 MPA - LANÇAMENTO, ADENSAMENTO E ACABAMENTO.</t>
  </si>
  <si>
    <t xml:space="preserve"> 4.3.1.6 </t>
  </si>
  <si>
    <t xml:space="preserve"> EE-INFRAEST-C66 </t>
  </si>
  <si>
    <t xml:space="preserve">ESPACADOR OU DISTANCIADOR, EM PLASTICO, TIPO APOIO DE CORDOALHA (CARANGUEJO), PARA ARMADURA NEGATIVA E PROTENSAO, COBRIMENTO 50 MM. FORNECIMENTO E INSTALAÇÃO</t>
  </si>
  <si>
    <t xml:space="preserve">ESPACADOR OU DISTANCIADOR, EM PLASTICO, TIPO APOIO DE CORDOALHA (CARANGUEJO), PARA ARMADURA NEGATIVA E PROTENSAO, COBRIMENTO 50 MM</t>
  </si>
  <si>
    <t xml:space="preserve"> 4.3.2 </t>
  </si>
  <si>
    <t xml:space="preserve">RECUPERAÇÃO - QUADRA POLIESPORTIVA</t>
  </si>
  <si>
    <t xml:space="preserve"> 4.3.2.1 </t>
  </si>
  <si>
    <t xml:space="preserve">TRATAMENTO DE JUNTA DE DILATAÇÃO, COM TARUGO DE POLIETILENO E SELANTE PU, INCLUSO PREENCHIMENTO COM ESPUMA EXPANSIVA PU. AF_09/2023</t>
  </si>
  <si>
    <t xml:space="preserve">TARUGO DELIMITADOR DE PROFUNDIDADE EM ESPUMA DE POLIETILENO DE BAIXA DENSIDADE 10 MM, CINZA</t>
  </si>
  <si>
    <t xml:space="preserve">PRIMER DE POLIURETANO</t>
  </si>
  <si>
    <t xml:space="preserve"> 4.3.2.2 </t>
  </si>
  <si>
    <t xml:space="preserve"> EE-SUPEREST-C76 </t>
  </si>
  <si>
    <t xml:space="preserve">TRATAMENTO DE FISSURAS COM PREENCHIMENTO DE SELANTE ACRILICO</t>
  </si>
  <si>
    <t xml:space="preserve">INES - INSTALAÇÕES ESPECIAIS</t>
  </si>
  <si>
    <t xml:space="preserve">SELANTE ACRILICO PARA TRATAMENTO / ACABAMENTO SUPERFICIAL DE CONCRETO ESTAMPADO, APARENTE, PEDRAS E OUTROS</t>
  </si>
  <si>
    <t xml:space="preserve">ARGAMASSA POLIMERICA DE REPARO ESTRUTURAL, BICOMPONENTE</t>
  </si>
  <si>
    <t xml:space="preserve">TELA EM METAL PARA ESTUQUE (DEPLOYE)</t>
  </si>
  <si>
    <t xml:space="preserve"> 4.3.2.3 </t>
  </si>
  <si>
    <t xml:space="preserve"> EE-SP-C881 </t>
  </si>
  <si>
    <t xml:space="preserve">REMOÇÃO DE REBOCO PARA INVESTIGAÇÃO DE INFILTRAÇÃO E REMOÇÃO DE ÁREAS DANIFICADAS</t>
  </si>
  <si>
    <t xml:space="preserve">TALHADEIRA COM PUNHO DE PROTECAO *20 X 250* MM</t>
  </si>
  <si>
    <t xml:space="preserve">ARQUIBANCADA E VESTIARIOS</t>
  </si>
  <si>
    <t xml:space="preserve"> 4.4.1 </t>
  </si>
  <si>
    <t xml:space="preserve">CONTRA PISO - ARQUIBANCADA E VESTIARIOS</t>
  </si>
  <si>
    <t xml:space="preserve"> 4.4.1.1 </t>
  </si>
  <si>
    <t xml:space="preserve"> 4.4.1.2 </t>
  </si>
  <si>
    <t xml:space="preserve"> 4.4.1.3 </t>
  </si>
  <si>
    <t xml:space="preserve"> 4.4.1.4 </t>
  </si>
  <si>
    <t xml:space="preserve"> 4.4.1.5 </t>
  </si>
  <si>
    <t xml:space="preserve"> 4.4.1.6 </t>
  </si>
  <si>
    <t xml:space="preserve"> 4.4.1.7 </t>
  </si>
  <si>
    <t xml:space="preserve"> EE-SUPEREST-C75 </t>
  </si>
  <si>
    <t xml:space="preserve">JUNTA DE ENCONTRO COM USO DE PLACA DE EPS</t>
  </si>
  <si>
    <t xml:space="preserve">SEES - SERVIÇOS ESPECIAIS</t>
  </si>
  <si>
    <t xml:space="preserve">ML</t>
  </si>
  <si>
    <t xml:space="preserve">POLIESTIRENO EXPANDIDO/EPS (ISOPOR), TIPO 2F, PLACA, ISOLAMENTO TERMOACUSTICO, E = 20 MM, 1000 X 500 MM</t>
  </si>
  <si>
    <t xml:space="preserve"> 4.4.1.8 </t>
  </si>
  <si>
    <t xml:space="preserve">BARRAS DE TRANSFERÊNCIA, AÇO CA-25 DE 16,0 MM, PARA EXECUÇÃO DE PAVIMENTO DE CONCRETO - FORNECIMENTO E INSTALAÇÃO. AF_04/2022</t>
  </si>
  <si>
    <t xml:space="preserve">ACO CA-25, 16,0 MM, BARRA DE TRANSFERENCIA</t>
  </si>
  <si>
    <t xml:space="preserve"> 4.4.1.9 </t>
  </si>
  <si>
    <t xml:space="preserve"> 4.4.2 </t>
  </si>
  <si>
    <t xml:space="preserve">RECUPERAÇÃO - ARQUIBANCADA</t>
  </si>
  <si>
    <t xml:space="preserve"> 4.4.2.1 </t>
  </si>
  <si>
    <t xml:space="preserve"> EE-INFRAEST-C53 </t>
  </si>
  <si>
    <t xml:space="preserve">JUNTA DE DILATACAO PARA IMPERMEABILIZACAO, COM SELANTE ELASTICO MONOCOMPONENTE A BASE DE POLIURETANO, DIMENSOES 1X1CM</t>
  </si>
  <si>
    <t xml:space="preserve"> 4.4.2.2 </t>
  </si>
  <si>
    <t xml:space="preserve"> 4.5 </t>
  </si>
  <si>
    <t xml:space="preserve">MURETA DA ARQUIBANCADA</t>
  </si>
  <si>
    <t xml:space="preserve"> 4.5.1 </t>
  </si>
  <si>
    <t xml:space="preserve">SERVIÇOS EM SOLO - MURETA DA ARQUIBANCADA</t>
  </si>
  <si>
    <t xml:space="preserve"> 4.5.1.1 </t>
  </si>
  <si>
    <t xml:space="preserve">ESCAVAÇÃO MANUAL PARA BLOCO DE COROAMENTO OU SAPATA (INCLUINDO ESCAVAÇÃO PARA COLOCAÇÃO DE FÔRMAS). AF_01/2024</t>
  </si>
  <si>
    <t xml:space="preserve"> 4.5.1.2 </t>
  </si>
  <si>
    <t xml:space="preserve">ESCAVAÇÃO MANUAL PARA VIGA BALDRAME OU SAPATA CORRIDA (INCLUINDO ESCAVAÇÃO PARA COLOCAÇÃO DE FÔRMAS). AF_01/2024</t>
  </si>
  <si>
    <t xml:space="preserve"> 4.5.1.3 </t>
  </si>
  <si>
    <t xml:space="preserve"> EE-MOVT-C11 </t>
  </si>
  <si>
    <t xml:space="preserve">CORTE DE SOLO PARA EXECUÇÃO DE RAMPA</t>
  </si>
  <si>
    <t xml:space="preserve"> 4.5.1.4 </t>
  </si>
  <si>
    <t xml:space="preserve">PREPARO DE FUNDO DE VALA COM LARGURA MAIOR OU IGUAL A 1,5 M E MENOR QUE 2,5 M (ACERTO DO SOLO NATURAL). AF_08/2020</t>
  </si>
  <si>
    <t xml:space="preserve"> 4.5.1.5 </t>
  </si>
  <si>
    <t xml:space="preserve"> 4.5.1.6 </t>
  </si>
  <si>
    <t xml:space="preserve"> 4.5.1.7 </t>
  </si>
  <si>
    <t xml:space="preserve">MANTA LIQUIDA DE BASE ASFALTICA MODIFICADA COM A ADICAO DE ELASTOMEROS DILUIDOS EM SOLVENTE ORGANICO, APLICACAO A FRIO (MEMBRANA DE EMULSAO ASFALTICA PARA IMPERMEABILIZACAO FLEXIVEL)</t>
  </si>
  <si>
    <t xml:space="preserve"> 4.5.2 </t>
  </si>
  <si>
    <t xml:space="preserve">BLOCOS E ESTACAS - MURETA DE ARQUIBANCADA</t>
  </si>
  <si>
    <t xml:space="preserve"> 4.5.2.1 </t>
  </si>
  <si>
    <t xml:space="preserve">ESTACA BROCA DE CONCRETO, DIÂMETRO DE 20CM, ESCAVAÇÃO MANUAL COM TRADO CONCHA, COM ARMADURA DE ARRANQUE. AF_05/2020</t>
  </si>
  <si>
    <t xml:space="preserve"> 4.5.2.2 </t>
  </si>
  <si>
    <t xml:space="preserve">FABRICAÇÃO, MONTAGEM E DESMONTAGEM DE FÔRMA PARA BLOCO DE COROAMENTO, EM MADEIRA SERRADA, E=25 MM, 4 UTILIZAÇÕES. AF_01/2024</t>
  </si>
  <si>
    <t xml:space="preserve">PREGO DE ACO POLIDO COM CABECA 15 X 18 (1 1/2 X 13)</t>
  </si>
  <si>
    <t xml:space="preserve"> 4.5.2.3 </t>
  </si>
  <si>
    <t xml:space="preserve"> 4.5.2.4 </t>
  </si>
  <si>
    <t xml:space="preserve">ARMAÇÃO DE BLOCO UTILIZANDO AÇO CA-50 DE 6,3 MM - MONTAGEM. AF_01/2024</t>
  </si>
  <si>
    <t xml:space="preserve"> 4.5.3 </t>
  </si>
  <si>
    <t xml:space="preserve">ALVENARIA ESTRUTURAL - MURETA DE ARQUIBANCADA</t>
  </si>
  <si>
    <t xml:space="preserve"> 4.5.3.1 </t>
  </si>
  <si>
    <t xml:space="preserve">ALVENARIA DE BLOCOS DE CONCRETO ESTRUTURAL 14X19X39 CM (ESPESSURA 14 CM), FBK = 14 MPA, UTILIZANDO COLHER DE PEDREIRO. AF_10/2022</t>
  </si>
  <si>
    <t xml:space="preserve">PARE - PAREDES/PAINEIS</t>
  </si>
  <si>
    <t xml:space="preserve">ARGAMASSA TRAÇO 1:0,5:4,5 (EM VOLUME DE CIMENTO, CAL E AREIA MÉDIA ÚMIDA), PREPARO MECÂNICO COM BETONEIRA 400 L. AF_08/2019</t>
  </si>
  <si>
    <t xml:space="preserve">BLOCO DE CONCRETO ESTRUTURAL 14 X 19 X 39 CM, FBK 14 MPA (NBR 6136)</t>
  </si>
  <si>
    <t xml:space="preserve">MEIO BLOCO DE CONCRETO ESTRUTURAL 14 X 19 X 19 CM, FBK 14 MPA (NBR 6136)</t>
  </si>
  <si>
    <t xml:space="preserve">MEIO BLOCO DE CONCRETO ESTRUTURAL 14 X 19 X 34 CM, FBK 14 MPA (NBR 6136)</t>
  </si>
  <si>
    <t xml:space="preserve">CANALETA DE CONCRETO ESTRUTURAL 14 X 19 X 39 CM, FBK 14 MPA (NBR 6136)</t>
  </si>
  <si>
    <t xml:space="preserve"> 4.5.3.2 </t>
  </si>
  <si>
    <t xml:space="preserve">GRAUTE FGK=20 MPA; TRAÇO 1:0,04:1,8:2,1 (EM MASSA SECA DE CIMENTO/ CAL/ AREIA GROSSA/ BRITA 0) - PREPARO MECÂNICO COM BETONEIRA 400 L. AF_09/2021</t>
  </si>
  <si>
    <t xml:space="preserve">AREIA GROSSA - POSTO JAZIDA/FORNECEDOR (RETIRADO NA JAZIDA, SEM TRANSPORTE)</t>
  </si>
  <si>
    <t xml:space="preserve">CAL HIDRATADA CH-I PARA ARGAMASSAS</t>
  </si>
  <si>
    <t xml:space="preserve">CIMENTO PORTLAND COMPOSTO CP II-32</t>
  </si>
  <si>
    <t xml:space="preserve"> 4.5.3.3 </t>
  </si>
  <si>
    <t xml:space="preserve"> 4.5.3.4 </t>
  </si>
  <si>
    <t xml:space="preserve">ARMAÇÃO DE BLOCO UTILIZANDO AÇO CA-50 DE 8 MM - MONTAGEM. AF_01/2024</t>
  </si>
  <si>
    <t xml:space="preserve"> 4.5.3.5 </t>
  </si>
  <si>
    <t xml:space="preserve"> 4.5.3.6 </t>
  </si>
  <si>
    <t xml:space="preserve"> EE-ALV-C21 </t>
  </si>
  <si>
    <t xml:space="preserve">TELA DE AÇO SOLDADA GALVANIZADA/ZINCADA PARA ALVENARIA</t>
  </si>
  <si>
    <t xml:space="preserve">TELA DE ACO SOLDADA GALVANIZADA/ZINCADA PARA ALVENARIA, FIO D = *1,20 A 1,70* MM, MALHA 15 X 15 MM, (C X L) *50 X 12* CM</t>
  </si>
  <si>
    <t xml:space="preserve"> 4.5.4 </t>
  </si>
  <si>
    <t xml:space="preserve">CONTRAPISO - MURETA ARQUIBANCADA</t>
  </si>
  <si>
    <t xml:space="preserve"> 4.5.4.1 </t>
  </si>
  <si>
    <t xml:space="preserve"> 4.5.4.2 </t>
  </si>
  <si>
    <t xml:space="preserve"> 4.5.4.3 </t>
  </si>
  <si>
    <t xml:space="preserve"> 4.5.4.4 </t>
  </si>
  <si>
    <t xml:space="preserve"> 4.5.4.5 </t>
  </si>
  <si>
    <t xml:space="preserve"> 4.6 </t>
  </si>
  <si>
    <t xml:space="preserve">CONTRAPISO EXTERNO</t>
  </si>
  <si>
    <t xml:space="preserve"> 4.6.1 </t>
  </si>
  <si>
    <t xml:space="preserve">COMPACTAÇÃO MECÂNICA DE SOLO PARA EXECUÇÃO DE RADIER, PISO DE CONCRETO OU LAJE SOBRE SOLO, COM COMPACTADOR DE SOLOS TIPO PLACA VIBRATÓRIA. AF_09/2021</t>
  </si>
  <si>
    <t xml:space="preserve"> 4.6.2 </t>
  </si>
  <si>
    <t xml:space="preserve"> 4.6.3 </t>
  </si>
  <si>
    <t xml:space="preserve"> 4.6.4 </t>
  </si>
  <si>
    <t xml:space="preserve"> 4.6.5 </t>
  </si>
  <si>
    <t xml:space="preserve"> 4.6.6 </t>
  </si>
  <si>
    <t xml:space="preserve"> EE-INFRAEST-C04 </t>
  </si>
  <si>
    <t xml:space="preserve">JUNTA SERRADA, SEÇÃO TRANSVERSAL DIM. 5X10MM E PREENCHIMENTO COM SELANTE ELÁSTICO MONOCOMPONENTE A BASE DE POLIURETANO.</t>
  </si>
  <si>
    <t xml:space="preserve">PISO - PISOS</t>
  </si>
  <si>
    <t xml:space="preserve">CORTADORA DE PISO COM MOTOR 4 TEMPOS A GASOLINA, POTÊNCIA DE 13 HP, COM DISCO DE CORTE DIAMANTADO SEGMENTADO PARA CONCRETO, DIÂMETRO DE 350 MM, FURO DE 1" (14 X 1") - CHP DIURNO. AF_08/2015</t>
  </si>
  <si>
    <t xml:space="preserve"> 4.6.7 </t>
  </si>
  <si>
    <t xml:space="preserve"> 4.6.8 </t>
  </si>
  <si>
    <t xml:space="preserve"> EE-SUPEREST-C77 </t>
  </si>
  <si>
    <t xml:space="preserve">JUNTA DE DILATAÇÃO COM ENCHIMENTO DE SEIXO ROLADO</t>
  </si>
  <si>
    <t xml:space="preserve">SEIXO ROLADO PARA APLICACAO EM CONCRETO (POSTO PEDREIRA/FORNECEDOR, SEM FRETE)</t>
  </si>
  <si>
    <t xml:space="preserve">RIPA NAO APARELHADA *1 X 3* CM, EM MACARANDUBA/MASSARANDUBA, ANGELIM OU EQUIVALENTE DA REGIAO - BRUTA</t>
  </si>
  <si>
    <t xml:space="preserve"> 4.6.9 </t>
  </si>
  <si>
    <t xml:space="preserve"> 4.6.10 </t>
  </si>
  <si>
    <t xml:space="preserve"> 4.6.11 </t>
  </si>
  <si>
    <t xml:space="preserve">APLICAÇÃO DE GRAXA EM BARRAS DE TRANSFERÊNCIA PARA EXECUÇÃO DE PAVIMENTO DE CONCRETO. AF_04/2022</t>
  </si>
  <si>
    <t xml:space="preserve">GRAXA LUBRIFICANTE A BASE DE LITIO, DE MULTIPLAS APLICACOES E CONTENDO ADITIVOS DE EXTREMA PRESSAO (GRAU DE VISCOSIDADE NLGI 2)</t>
  </si>
  <si>
    <t xml:space="preserve"> 4.6.12 </t>
  </si>
  <si>
    <t xml:space="preserve"> 4.7 </t>
  </si>
  <si>
    <t xml:space="preserve">COBERTURA ANFITEATRO</t>
  </si>
  <si>
    <t xml:space="preserve"> 4.7.1 </t>
  </si>
  <si>
    <t xml:space="preserve"> EE-SE-C004 </t>
  </si>
  <si>
    <t xml:space="preserve">LAUDO TECNICO EMITIDO POR PROFISSIONAL ESPECIALISTA EM ESTRUTURA DE CONCRETO SOBRE CONDIÇOES DA COBERTURA DO AINFITEATRO DO LICEU CUIBANO</t>
  </si>
  <si>
    <t xml:space="preserve">ENGENHEIRO CIVIL DE OBRA SENIOR COM ENCARGOS COMPLEMENTARES</t>
  </si>
  <si>
    <t xml:space="preserve">DESENHISTA PROJETISTA COM ENCARGOS COMPLEMENTARES</t>
  </si>
  <si>
    <t xml:space="preserve">IMPERMEABILIZAÇÃO - TRATAMENTOS E LIMPEZA</t>
  </si>
  <si>
    <t xml:space="preserve">IMPERMEABILIZAÇÃO - QUADRA POLIESPORTIVA</t>
  </si>
  <si>
    <t xml:space="preserve"> 5.1.1 </t>
  </si>
  <si>
    <t xml:space="preserve">PISO</t>
  </si>
  <si>
    <t xml:space="preserve"> 5.1.1.1 </t>
  </si>
  <si>
    <t xml:space="preserve"> 5.1.2 </t>
  </si>
  <si>
    <t xml:space="preserve">PAREDE</t>
  </si>
  <si>
    <t xml:space="preserve"> 5.1.2.1 </t>
  </si>
  <si>
    <t xml:space="preserve">IMPERMEABILIZAÇÃO DE SUPERFÍCIE COM ARGAMASSA DE CIMENTO E AREIA, COM ADITIVO IMPERMEABILIZANTE, E = 1,5CM. AF_09/2023</t>
  </si>
  <si>
    <t xml:space="preserve">ARGAMASSA TRAÇO 1:3 (EM VOLUME DE CIMENTO E AREIA MÉDIA ÚMIDA) PARA CONTRAPISO, PREPARO MECÂNICO COM BETONEIRA 400 L. AF_08/2019</t>
  </si>
  <si>
    <t xml:space="preserve">IMPERMEABILIZAÇÃO - ARQUIBANCADA E VESTIARIOS</t>
  </si>
  <si>
    <t xml:space="preserve"> 5.2.1 </t>
  </si>
  <si>
    <t xml:space="preserve">LAJES</t>
  </si>
  <si>
    <t xml:space="preserve"> 5.2.1.1 </t>
  </si>
  <si>
    <t xml:space="preserve"> 5.2.1.2 </t>
  </si>
  <si>
    <t xml:space="preserve"> EE-REVST-C61 </t>
  </si>
  <si>
    <t xml:space="preserve">IMPERMEABILIZAÇÃO DE SUPERFÍCIE COM MEMBRANA À BASE DE RESINA ACRÍLICA, 3 DEMÃOS COM PROTEÇÃO</t>
  </si>
  <si>
    <t xml:space="preserve">ARGAMASSA TRAÇO 1:3 (EM VOLUME DE CIMENTO E AREIA MÉDIA ÚMIDA) PARA CONTRAPISO, PREPARO MANUAL. AF_08/2019</t>
  </si>
  <si>
    <t xml:space="preserve">CAMADA SEPARADORA DE FILME DE POLIETILENO 20 A 25 MICRA</t>
  </si>
  <si>
    <t xml:space="preserve">TELA DE FIBRA DE VIDRO, ACABAMENTO ANTI-ALCALINO, MALHA 10 X 10 MM</t>
  </si>
  <si>
    <t xml:space="preserve"> 5.2.2 </t>
  </si>
  <si>
    <t xml:space="preserve"> 5.2.2.1 </t>
  </si>
  <si>
    <t xml:space="preserve"> 5.2.3 </t>
  </si>
  <si>
    <t xml:space="preserve"> 5.2.3.1 </t>
  </si>
  <si>
    <t xml:space="preserve"> 5.2.4 </t>
  </si>
  <si>
    <t xml:space="preserve">LIMPEZA - ARQUIBANCADA E VESTIARIOS</t>
  </si>
  <si>
    <t xml:space="preserve"> 5.2.4.1 </t>
  </si>
  <si>
    <t xml:space="preserve"> EE-SP-C300 </t>
  </si>
  <si>
    <t xml:space="preserve">LIMPEZA GERAL DE CALHAS E RUFOS</t>
  </si>
  <si>
    <t xml:space="preserve"> 5.2.4.2 </t>
  </si>
  <si>
    <t xml:space="preserve"> EE-SE-C02 </t>
  </si>
  <si>
    <t xml:space="preserve">LIMPEZA DE LAJE COM REMANEJAMENTO DE PLACAS SOLARES</t>
  </si>
  <si>
    <t xml:space="preserve">ELETROTÉCNICO COM ENCARGOS COMPLEMENTARES</t>
  </si>
  <si>
    <t xml:space="preserve">IMPERMEABILIZAÇÃO - BLOCO EDUCACIONAL</t>
  </si>
  <si>
    <t xml:space="preserve"> 5.3.1 </t>
  </si>
  <si>
    <t xml:space="preserve"> 5.3.1.1 </t>
  </si>
  <si>
    <t xml:space="preserve"> 5.3.1.2 </t>
  </si>
  <si>
    <t xml:space="preserve">PAREDES</t>
  </si>
  <si>
    <t xml:space="preserve"> 5.3.1.2.1 </t>
  </si>
  <si>
    <t xml:space="preserve"> 5.3.1.3 </t>
  </si>
  <si>
    <t xml:space="preserve"> 5.3.1.3.1 </t>
  </si>
  <si>
    <t xml:space="preserve"> 5.3.1.3.2 </t>
  </si>
  <si>
    <t xml:space="preserve"> 5.3.2 </t>
  </si>
  <si>
    <t xml:space="preserve">RESERVATORIO</t>
  </si>
  <si>
    <t xml:space="preserve"> 5.3.2.1 </t>
  </si>
  <si>
    <t xml:space="preserve"> EE-REVST-C09 </t>
  </si>
  <si>
    <t xml:space="preserve">IMPERMEABILIZAÇÃO DE SUPERFÍCIE COM ARGAMASSA POLIMÉRICA / MEMBRANA ACRÍLICA, 4 DEMÃOS, REFORÇADA COM VÉU DE POLIÉSTER</t>
  </si>
  <si>
    <t xml:space="preserve">ARGAMASSA POLIMERICA IMPERMEABILIZANTE SEMIFLEXIVEL, BICOMPONENTE, A BASE DE CIMENTO E ADITIVOS</t>
  </si>
  <si>
    <t xml:space="preserve">TRATAMENTO</t>
  </si>
  <si>
    <t xml:space="preserve"> 5.4.1 </t>
  </si>
  <si>
    <t xml:space="preserve">ESTUCAMENTO PARA QUALQUER REVESTIMENTO, EM TETO DO SISTEMA DE PAREDES DE CONCRETO, EM AMBIENTES COM ÁREA ENTRE 5 M² E 10 M², UTILIZAÇÃO DE ARGAMASSA COLANTE. AF_10/2022</t>
  </si>
  <si>
    <t xml:space="preserve">REVE - REVESTIMENTO E TRATAMENTO DE SUPERFÍCIES</t>
  </si>
  <si>
    <t xml:space="preserve">ARGAMASSA COLANTE AC II</t>
  </si>
  <si>
    <t xml:space="preserve"> 5.4.2 </t>
  </si>
  <si>
    <t xml:space="preserve">LIMPEZA DE SUPERFÍCIE COM JATO DE ALTA PRESSÃO. AF_04/2019</t>
  </si>
  <si>
    <t xml:space="preserve">LAVADORA DE ALTA PRESSAO (LAVA-JATO) PARA AGUA FRIA, PRESSAO DE OPERACAO ENTRE 1400 E 1900 LIB/POL2, VAZAO MAXIMA ENTRE 400 E 700 L/H - CHP DIURNO. AF_05/2023</t>
  </si>
  <si>
    <t xml:space="preserve"> 5.4.3 </t>
  </si>
  <si>
    <t xml:space="preserve"> EE-COB-C561 </t>
  </si>
  <si>
    <t xml:space="preserve">IMUNIZAÇÃO DE MADEIRA CONTRA CUPIM, COM APLICAÇÃO DE 01 DEMÃO</t>
  </si>
  <si>
    <t xml:space="preserve">AJUDANTE DE PINTOR COM ENCARGOS COMPLEMENTARES</t>
  </si>
  <si>
    <t xml:space="preserve">IMUNIZANTE PARA MADEIRA, INCOLOR</t>
  </si>
  <si>
    <t xml:space="preserve">PINCEL CHATO (TRINCHA) CERDAS GRIS 1.1/2" (38 MM)</t>
  </si>
  <si>
    <t xml:space="preserve">ALVENARIA E VEDAÇOES</t>
  </si>
  <si>
    <t xml:space="preserve">BLOCO EDUCACIONAL</t>
  </si>
  <si>
    <t xml:space="preserve"> 6.1.1 </t>
  </si>
  <si>
    <t xml:space="preserve">ALVENARIA DE VEDAÇÃO DE BLOCOS CERÂMICOS FURADOS NA HORIZONTAL DE 9X19X19 CM (ESPESSURA 9 CM) E ARGAMASSA DE ASSENTAMENTO COM PREPARO EM BETONEIRA. AF_12/2021</t>
  </si>
  <si>
    <t xml:space="preserve">BLOCO CERAMICO / TIJOLO VAZADO PARA ALVENARIA DE VEDACAO, 8 FUROS NA HORIZONTAL DE 9 X 19 X 19 CM (L X A X C)</t>
  </si>
  <si>
    <t xml:space="preserve">PINO DE ACO COM FURO, HASTE = 27 MM (ACAO DIRETA)</t>
  </si>
  <si>
    <t xml:space="preserve"> 6.1.2 </t>
  </si>
  <si>
    <t xml:space="preserve">PAREDE COM SISTEMA EM CHAPAS DE GESSO PARA DRYWALL, USO INTERNO, COM DUAS FACES DUPLAS E ESTRUTURA METÁLICA COM GUIAS DUPLAS PARA PAREDES COM ÁREA LÍQUIDA MAIOR OU IGUAL A 6 M2, COM VÃOS. AF_07/2023_PS</t>
  </si>
  <si>
    <t xml:space="preserve">PINO DE ACO COM ARRUELA CONICA, DIAMETRO ARRUELA = *23* MM E COMP HASTE = *27* MM (ACAO INDIRETA)</t>
  </si>
  <si>
    <t xml:space="preserve">PERFIL GUIA, FORMATO U, EM ACO ZINCADO, PARA ESTRUTURA PAREDE DRYWALL, E = 0,5 MM, 70 X 3000 MM (L X C)</t>
  </si>
  <si>
    <t xml:space="preserve">PERFIL MONTANTE, FORMATO C, EM ACO ZINCADO, PARA ESTRUTURA PAREDE DRYWALL, E = 0,5 MM, 70 X 3000 MM (L X C)</t>
  </si>
  <si>
    <t xml:space="preserve">FITA DE PAPEL MICROPERFURADO, 50 X 150 MM, PARA TRATAMENTO DE JUNTAS DE CHAPA DE GESSO PARA DRYWALL</t>
  </si>
  <si>
    <t xml:space="preserve">PARAFUSO DRY WALL, EM ACO FOSFATIZADO, CABECA TROMBETA E PONTA AGULHA (TA), COMPRIMENTO 45 MM</t>
  </si>
  <si>
    <t xml:space="preserve"> 6.1.3 </t>
  </si>
  <si>
    <t xml:space="preserve"> EE-ALV-C13 </t>
  </si>
  <si>
    <t xml:space="preserve">PAREDE COM PLACAS DE GESSO ACARTONADO RESISTENTE A UMIDADE (RU), COR VERDE, (DRYWALL), COM DUAS FACES SIMPLES E ESTRUTURA METÁLICA COM GUIAS DUPLAS, COM VÃOS, INCLUSIVE ISOLAMENTO COM LÃ DE ROCHA.</t>
  </si>
  <si>
    <t xml:space="preserve">INSTALAÇÃO DE ISOLAMENTO COM LÃ DE ROCHA EM PAREDES DRYWALL. AF_06/2017</t>
  </si>
  <si>
    <t xml:space="preserve">PLACA / CHAPA DE GESSO ACARTONADO, RESISTENTE A UMIDADE (RU), COR VERDE, E = 12,5 MM, 1200 X 2400 MM (L X C)</t>
  </si>
  <si>
    <t xml:space="preserve"> 6.1.4 </t>
  </si>
  <si>
    <t xml:space="preserve"> 6.1.5 </t>
  </si>
  <si>
    <t xml:space="preserve">FIXAÇÃO (ENCUNHAMENTO) DE ALVENARIA DE VEDAÇÃO COM TIJOLO MACIÇO. AF_03/2024</t>
  </si>
  <si>
    <t xml:space="preserve">ARGAMASSA TRAÇO 1:2:9 (EM VOLUME DE CIMENTO, CAL E AREIA MÉDIA ÚMIDA) PARA EMBOÇO/MASSA ÚNICA/ASSENTAMENTO DE ALVENARIA DE VEDAÇÃO, PREPARO MECÂNICO COM BETONEIRA 600 L. AF_08/2019</t>
  </si>
  <si>
    <t xml:space="preserve"> 6.1.6 </t>
  </si>
  <si>
    <t xml:space="preserve">CONTRAVERGA PRÉ-MOLDADA, ESPESSURA DE *20* CM. AF_03/2024</t>
  </si>
  <si>
    <t xml:space="preserve"> 6.1.7 </t>
  </si>
  <si>
    <t xml:space="preserve">VERGA PRÉ-MOLDADA COM ATÉ 1,5 M DE VÃO, ESPESSURA DE *20* CM. AF_03/2024</t>
  </si>
  <si>
    <t xml:space="preserve"> 6.1.8 </t>
  </si>
  <si>
    <t xml:space="preserve">VERGA MOLDADA IN LOCO EM CONCRETO, ESPESSURA DE *20* CM. AF_03/2024</t>
  </si>
  <si>
    <t xml:space="preserve">CASA DE APOIO E VESTIARIOS</t>
  </si>
  <si>
    <t xml:space="preserve"> 6.2.1 </t>
  </si>
  <si>
    <t xml:space="preserve"> 6.2.2 </t>
  </si>
  <si>
    <t xml:space="preserve"> 6.2.3 </t>
  </si>
  <si>
    <t xml:space="preserve"> 6.2.4 </t>
  </si>
  <si>
    <t xml:space="preserve"> 6.2.5 </t>
  </si>
  <si>
    <t xml:space="preserve"> 6.2.6 </t>
  </si>
  <si>
    <t xml:space="preserve"> 6.3 </t>
  </si>
  <si>
    <t xml:space="preserve">QUADRA</t>
  </si>
  <si>
    <t xml:space="preserve"> 6.3.1 </t>
  </si>
  <si>
    <t xml:space="preserve"> 6.3.2 </t>
  </si>
  <si>
    <t xml:space="preserve"> 6.3.3 </t>
  </si>
  <si>
    <t xml:space="preserve">TELHAMENTO (MANTENDO A MESMAS CARACTERISTICAS DO PREDIO TOMBADO PELO PATRIMONIO HISTORICO)</t>
  </si>
  <si>
    <t xml:space="preserve"> 7.1.1 </t>
  </si>
  <si>
    <t xml:space="preserve">VESTIARIO E CASA DE APOIO</t>
  </si>
  <si>
    <t xml:space="preserve"> 7.1.1.1 </t>
  </si>
  <si>
    <t xml:space="preserve">TELHAMENTO COM TELHA CERÂMICA CAPA-CANAL, TIPO PAULISTA, COM ATÉ 2 ÁGUAS, INCLUSO TRANSPORTE VERTICAL. AF_07/2019</t>
  </si>
  <si>
    <t xml:space="preserve">TELHA DE BARRO / CERAMICA, NAO ESMALTADA, TIPO COLONIAL, CANAL, PLAN, PAULISTA, COMPRIMENTO DE *44 A 50* CM, RENDIMENTO DE COBERTURA DE *26* TELHAS/M2</t>
  </si>
  <si>
    <t xml:space="preserve">MIL</t>
  </si>
  <si>
    <t xml:space="preserve"> 7.1.1.2 </t>
  </si>
  <si>
    <t xml:space="preserve">CUMEEIRA E ESPIGÃO PARA TELHA CERÂMICA EMBOÇADA COM ARGAMASSA TRAÇO 1:2:9 (CIMENTO, CAL E AREIA), PARA TELHADOS COM MAIS DE 2 ÁGUAS, INCLUSO TRANSPORTE VERTICAL. AF_07/2019</t>
  </si>
  <si>
    <t xml:space="preserve">ARGAMASSA TRAÇO 1:2:9 (EM VOLUME DE CIMENTO, CAL E AREIA MÉDIA ÚMIDA) PARA EMBOÇO/MASSA ÚNICA/ASSENTAMENTO DE ALVENARIA DE VEDAÇÃO, PREPARO MECÂNICO COM MISTURADOR DE EIXO HORIZONTAL DE 300 KG. AF_08/2019</t>
  </si>
  <si>
    <t xml:space="preserve">CUMEEIRA PARA TELHA CERAMICA, COMPRIMENTO DE *41* CM, RENDIMENTO DE *3* TELHAS/M</t>
  </si>
  <si>
    <t xml:space="preserve"> 7.1.1.3 </t>
  </si>
  <si>
    <t xml:space="preserve"> 7.1.1.4 </t>
  </si>
  <si>
    <t xml:space="preserve">CALHA EM CHAPA DE AÇO GALVANIZADO NÚMERO 24, DESENVOLVIMENTO DE 100 CM, INCLUSO TRANSPORTE VERTICAL. AF_07/2019</t>
  </si>
  <si>
    <t xml:space="preserve">CALHA QUADRADA DE CHAPA DE ACO GALVANIZADA NUM 24, CORTE 100 CM</t>
  </si>
  <si>
    <t xml:space="preserve"> 7.1.1.5 </t>
  </si>
  <si>
    <t xml:space="preserve">RUFO EXTERNO/INTERNO EM CHAPA DE AÇO GALVANIZADO NÚMERO 26, CORTE DE 33 CM, INCLUSO IÇAMENTO. AF_07/2019</t>
  </si>
  <si>
    <t xml:space="preserve">RUFO EXTERNO/INTERNO DE CHAPA DE ACO GALVANIZADA NUM 26, CORTE 33 CM</t>
  </si>
  <si>
    <t xml:space="preserve"> 7.1.2 </t>
  </si>
  <si>
    <t xml:space="preserve"> 7.1.2.1 </t>
  </si>
  <si>
    <t xml:space="preserve"> 7.1.2.2 </t>
  </si>
  <si>
    <t xml:space="preserve"> 7.1.2.3 </t>
  </si>
  <si>
    <t xml:space="preserve"> 7.1.2.4 </t>
  </si>
  <si>
    <t xml:space="preserve"> 7.1.2.5 </t>
  </si>
  <si>
    <t xml:space="preserve"> 7.1.3 </t>
  </si>
  <si>
    <t xml:space="preserve">QUADRA POLIESPORTIVA (PRESERVANDO AS CARACTERISTICAS ORIGINAIS DA ESCOLA LICEU CUIABANO)</t>
  </si>
  <si>
    <t xml:space="preserve"> 7.1.3.1 </t>
  </si>
  <si>
    <t xml:space="preserve">CONJUNTO ARRUELAS DE VEDACAO 5/16" PARA TELHA FIBROCIMENTO (UMA ARRUELA METALICA E UMA ARRUELA PVC - CONICAS)</t>
  </si>
  <si>
    <t xml:space="preserve">PARAFUSO ZINCADO ROSCA SOBERBA, CABECA SEXTAVADA, 5/16" X 250 MM, PARA FIXACAO DE TELHA EM MADEIRA</t>
  </si>
  <si>
    <t xml:space="preserve">TELHA DE FIBROCIMENTO ONDULADA E = 6 MM, DE 2,44 X 1,10 M (SEM AMIANTO)</t>
  </si>
  <si>
    <t xml:space="preserve"> 7.1.3.2 </t>
  </si>
  <si>
    <t xml:space="preserve">CUMEEIRA PARA TELHA DE FIBROCIMENTO ONDULADA E = 6 MM, INCLUSO ACESSÓRIOS DE FIXAÇÃO E IÇAMENTO. AF_07/2019</t>
  </si>
  <si>
    <t xml:space="preserve">CUMEEIRA UNIVERSAL PARA TELHA ONDULADA DE FIBROCIMENTO, E = 6 MM, ABA 210 MM, COMPRIMENTO 1100 MM (SEM AMIANTO)</t>
  </si>
  <si>
    <t xml:space="preserve"> 7.1.3.3 </t>
  </si>
  <si>
    <t xml:space="preserve"> 7.1.3.4 </t>
  </si>
  <si>
    <t xml:space="preserve"> 7.2 </t>
  </si>
  <si>
    <t xml:space="preserve">ESTRUTURA DE COBERTURA EM MADEIRA</t>
  </si>
  <si>
    <t xml:space="preserve"> 7.2.1 </t>
  </si>
  <si>
    <t xml:space="preserve">RETIRADA E RECOLOCAÇÃO DE RIPA EM TELHADOS DE MAIS DE 2 ÁGUAS COM TELHA CERÂMICA CAPA-CANAL, INCLUSO TRANSPORTE VERTICAL. AF_07/2019</t>
  </si>
  <si>
    <t xml:space="preserve">RIPA NAO APARELHADA, *1,5 X 5* CM, EM MACARANDUBA/MASSARANDUBA, ANGELIM OU EQUIVALENTE DA REGIAO - BRUTA</t>
  </si>
  <si>
    <t xml:space="preserve">PREGO DE ACO POLIDO COM CABECA 15 X 15 (1 1/4 X 13)</t>
  </si>
  <si>
    <t xml:space="preserve"> 7.2.2 </t>
  </si>
  <si>
    <t xml:space="preserve">TRAMA DE MADEIRA COMPOSTA POR RIPAS, CAIBROS E TERÇAS PARA TELHADOS DE MAIS QUE 2 ÁGUAS PARA TELHA CERÂMICA CAPA-CANAL, INCLUSO TRANSPORTE VERTICAL. AF_07/2019</t>
  </si>
  <si>
    <t xml:space="preserve">VIGA NAO APARELHADA *6 X 12* CM, EM MACARANDUBA/MASSARANDUBA, ANGELIM OU EQUIVALENTE DA REGIAO - BRUTA</t>
  </si>
  <si>
    <t xml:space="preserve">CAIBRO NAO APARELHADO *5 X 6* CM, EM MACARANDUBA/MASSARANDUBA, ANGELIM OU EQUIVALENTE DA REGIAO - BRUTA</t>
  </si>
  <si>
    <t xml:space="preserve">PREGO DE ACO POLIDO COM CABECA 19  X 36 (3 1/4  X  9)</t>
  </si>
  <si>
    <t xml:space="preserve">PREGO DE ACO POLIDO COM CABECA 22 X 48 (4 1/4 X 5)</t>
  </si>
  <si>
    <t xml:space="preserve"> 7.3 </t>
  </si>
  <si>
    <t xml:space="preserve">ESTRUTURA METALICA DE COBERTURA - CASA DE APOIO</t>
  </si>
  <si>
    <t xml:space="preserve"> 7.3.1 </t>
  </si>
  <si>
    <t xml:space="preserve"> EE-COB-C11 </t>
  </si>
  <si>
    <t xml:space="preserve">ESTRUTURA METÁLICA COMPLETA PARA COBERTURA DO BLOCO ESCOLAR,  COM UTILIZAÇÃO DE PERFIS EM AÇO ASTM A36 - FORNECIMENTO, MONTAGEM E INSTALAÇÃO.</t>
  </si>
  <si>
    <t xml:space="preserve">INSTALAÇÃO DE TESOURA (INTEIRA OU MEIA), EM AÇO, PARA VÃOS MAIORES OU IGUAIS A 8,0 M E MENORES QUE 10,0 M, INCLUSO IÇAMENTO. AF_07/2019</t>
  </si>
  <si>
    <t xml:space="preserve">CHAPA DE ACO GROSSA, ASTM A36, E = 5/8" (15,88 MM) 124,49 KG/M2</t>
  </si>
  <si>
    <t xml:space="preserve">PERFIL "U" SIMPLES, EM CHAPA DOBRADA DE ACO LAMINADO, E = 2,65 MM, H = 75 MM, L = 40 MM (3,04 KG/M)</t>
  </si>
  <si>
    <t xml:space="preserve">CHAPA DE ACO FINA A QUENTE BITOLA MSG 13, E = 2,25 MM (18,00 KG/M2)</t>
  </si>
  <si>
    <t xml:space="preserve">PERFIL CARTOLA DE ACO GALVANIZADO, *20 X 30 X 10* MM, E = 0,8 MM</t>
  </si>
  <si>
    <t xml:space="preserve"> 7.3.2 </t>
  </si>
  <si>
    <t xml:space="preserve"> EE-PINT-C56 </t>
  </si>
  <si>
    <t xml:space="preserve">PINTURA COM TINTA ALQUÍDICA DE ACABAMENTO, 02 DEMÃOS (ESMALTE SINTÉTICO FOSCO) E PINTURA DE FUNDO, 01 DEMÃO (TIPO ZARCÃO) PULVERIZADA SOBRE SUPERFÍCIES METÁLICAS EXECUTADAS NA OBRA</t>
  </si>
  <si>
    <t xml:space="preserve">DILUENTE AGUARRAS</t>
  </si>
  <si>
    <t xml:space="preserve">FUNDO ANTICORROSIVO PARA METAIS FERROSOS (ZARCAO)</t>
  </si>
  <si>
    <t xml:space="preserve">TINTA ESMALTE SINTETICO PREMIUM FOSCO</t>
  </si>
  <si>
    <t xml:space="preserve"> 7.3.3 </t>
  </si>
  <si>
    <t xml:space="preserve"> EE-SUPEREST-C40 </t>
  </si>
  <si>
    <t xml:space="preserve">PARAFUSO DE AÇO TIPO CHUMBADOR PARABOLT (MODELO CB14200) - TAM.: Ø1/4 Ø3/8 X 2". FORNECIMENTO E INSTALAÇÃO</t>
  </si>
  <si>
    <t xml:space="preserve">AJUDANTE DE ESTRUTURA METÁLICA COM ENCARGOS COMPLEMENTARES</t>
  </si>
  <si>
    <t xml:space="preserve"> COT1156 </t>
  </si>
  <si>
    <t xml:space="preserve">CHUMBADOR  CB14200 - TAM.: Ø1/4 Ø3/8 X 2" - PARABOULT</t>
  </si>
  <si>
    <t xml:space="preserve"> 7.3.4 </t>
  </si>
  <si>
    <t xml:space="preserve"> EE-SUPEREST-C35 </t>
  </si>
  <si>
    <t xml:space="preserve">CHUMBADOR QUIMICO AQI 380 PRO - CARTUCHO 380ML - FORNECIMENTO E APLICAÇÃO</t>
  </si>
  <si>
    <t xml:space="preserve">FURADEIRA ELETROMAGNÉTICA, VELOCIDADE (SEM CARGA/ COM CARGA) 450/ 270 RPM, ESPESSURA MÁXIMA DA CHAPA A SER FURADA 50 MM, PORÇA DE ADESÃO MAGNÉTICA 17000 N, POTÊNCIA 1100 W, ALIMENTÇÃO 220 - 60 HZ, MONOFÁSICA - MATERIAIS NA OPERAÇÃO. AF_08/2019</t>
  </si>
  <si>
    <t xml:space="preserve"> COT998 </t>
  </si>
  <si>
    <t xml:space="preserve">AQI 380 PRO - CHUMBADOR QUIMICO -  380 ML</t>
  </si>
  <si>
    <t xml:space="preserve"> COT1027 </t>
  </si>
  <si>
    <t xml:space="preserve">COMPRESSOR DE AR PORTATIL (LIMPEZA DA CAVIDADE)</t>
  </si>
  <si>
    <t xml:space="preserve"> COT1029 </t>
  </si>
  <si>
    <t xml:space="preserve">BROCA COM PONTA DE VIDEA (D=1/2''X330MM)</t>
  </si>
  <si>
    <t xml:space="preserve">REVESTIMENTOS</t>
  </si>
  <si>
    <t xml:space="preserve"> 8.1.1 </t>
  </si>
  <si>
    <t xml:space="preserve"> 8.1.2 </t>
  </si>
  <si>
    <t xml:space="preserve">EMBOÇO OU MASSA ÚNICA EM ARGAMASSA TRAÇO 1:2:8, PREPARO MECÂNICO COM BETONEIRA 400 L, APLICADA MANUALMENTE EM PANOS DE FACHADA COM PRESENÇA DE VÃOS, ESPESSURA DE 25 MM. AF_08/2022</t>
  </si>
  <si>
    <t xml:space="preserve"> 8.1.3 </t>
  </si>
  <si>
    <t xml:space="preserve">REVESTIMENTO CERÂMICO PARA PAREDES INTERNAS COM PLACAS TIPO ESMALTADA DE DIMENSÕES 20X20 CM APLICADAS NA ALTURA INTEIRA DAS PAREDES.  AF_02/2023_PE</t>
  </si>
  <si>
    <t xml:space="preserve">ARGAMASSA COLANTE AC I PARA CERAMICAS</t>
  </si>
  <si>
    <t xml:space="preserve"> 8.1.4 </t>
  </si>
  <si>
    <t xml:space="preserve">EMBOÇO, EM ARGAMASSA TRAÇO 1:2:8, PREPARO MECÂNICO, APLICADO MANUALMENTE EM PAREDES INTERNAS DE AMBIENTES COM ÁREA MAIOR QUE 10M², E = 17,5MM, COM TALISCAS. AF_03/2024</t>
  </si>
  <si>
    <t xml:space="preserve"> 8.2.1 </t>
  </si>
  <si>
    <t xml:space="preserve"> 8.2.2 </t>
  </si>
  <si>
    <t xml:space="preserve"> 8.2.3 </t>
  </si>
  <si>
    <t xml:space="preserve"> 8.2.4 </t>
  </si>
  <si>
    <t xml:space="preserve"> 8.3.1 </t>
  </si>
  <si>
    <t xml:space="preserve"> 8.3.2 </t>
  </si>
  <si>
    <t xml:space="preserve"> 8.3.3 </t>
  </si>
  <si>
    <t xml:space="preserve"> 8.3.4 </t>
  </si>
  <si>
    <t xml:space="preserve"> EE-REVST-C88 </t>
  </si>
  <si>
    <t xml:space="preserve">REVESTIMENTO CERÂMICO PARA PAREDES INTERNAS COM PLACAS TIPO ESMALTADA EXTRA DE DIMENSÕES 15x15 CM APLICADAS NA ALTURA INTEIRA DAS PAREDES., INCLUSO RECORTE</t>
  </si>
  <si>
    <t xml:space="preserve">PISOS (DEVE SER MANTIDA AS CARACTERISTICAS ATUAIS DO PREDIO)</t>
  </si>
  <si>
    <t xml:space="preserve">EXECUÇÃO DE PASSEIO (CALÇADA) OU PISO DE CONCRETO COM CONCRETO MOLDADO IN LOCO, USINADO C25, ACABAMENTO CONVENCIONAL, NÃO ARMADO. AF_03/2023</t>
  </si>
  <si>
    <t xml:space="preserve">CONCRETO USINADO BOMBEAVEL, CLASSE DE RESISTENCIA C25, COM BRITA 0 E 1, SLUMP = 100 +/- 20 MM, EXCLUI SERVICO DE BOMBEAMENTO (NBR 8953)</t>
  </si>
  <si>
    <t xml:space="preserve">PISO EM GRANILITE, MARMORITE OU GRANITINA EM AMBIENTES INTERNOS, COM ESPESSURA DE 8 MM, INCLUSO MISTURA EM BETONEIRA, COLOCAÇÃO DAS JUNTAS, APLICAÇÃO DO PISO, 4 POLIMENTOS COM POLITRIZ, ESTUCAMENTO, SELADOR E CERA. AF_06/2022</t>
  </si>
  <si>
    <t xml:space="preserve">POLIDORA DE PISO (POLITRIZ), PESO DE 100KG, DIÂMETRO 450 MM, MOTOR ELÉTRICO, POTÊNCIA 4 HP - CHP DIURNO. AF_05/2023</t>
  </si>
  <si>
    <t xml:space="preserve">POLIDORA DE PISO (POLITRIZ), PESO DE 100KG, DIÂMETRO 450 MM, MOTOR ELÉTRICO, POTÊNCIA 4 HP - CHI DIURNO. AF_05/2023</t>
  </si>
  <si>
    <t xml:space="preserve">JUNTA PLASTICA DE DILATACAO PARA PISOS, COR CINZA, 17 X 3 MM (ALTURA X ESPESSURA)</t>
  </si>
  <si>
    <t xml:space="preserve">GRANILHA/ GRANA/ PEDRISCO OU AGREGADO EM MARMORE/ GRANITO/ QUARTZO E CALCARIO, PRETO, CINZA, PALHA OU BRANCO</t>
  </si>
  <si>
    <t xml:space="preserve">SELADOR ACRILICO OPACO PREMIUM INTERIOR/EXTERIOR</t>
  </si>
  <si>
    <t xml:space="preserve">CERA LIQUIDA INCOLOR MULTIPISO</t>
  </si>
  <si>
    <t xml:space="preserve">CIMENTO PORTLAND ESTRUTURAL BRANCO CPB - 32 OU CPB - 40</t>
  </si>
  <si>
    <t xml:space="preserve"> EE-REVST-C67 </t>
  </si>
  <si>
    <t xml:space="preserve">PISO EM GRANILITE, MARMORITE OU GRANITINA EM AMBIENTES INTERNOS, COM ESPESSURA DE 8 MM, COR VERMELHA INCLUSO MISTURA EM BETONEIRA, COLOCAÇÃO DAS JUNTAS, APLICAÇÃO DO PISO, 4 POLIMENTOS COM POLITRIZ, ESTUCAMENTO, SELADOR E CERA. AF_06/2022</t>
  </si>
  <si>
    <t xml:space="preserve"> COT1706 </t>
  </si>
  <si>
    <t xml:space="preserve">PIGMENTO VERMELHO 500 GR</t>
  </si>
  <si>
    <t xml:space="preserve"> EE-REVST-C20 </t>
  </si>
  <si>
    <t xml:space="preserve">RESTAURO DE PISO GRANILITE, INCLUSO 04 POLIMENTOS COM POLITRIZ, ESTUCAMENTO, SELADOR, DUAS DEMÃOS DE RESINA, E CERA.</t>
  </si>
  <si>
    <t xml:space="preserve"> COT256 </t>
  </si>
  <si>
    <t xml:space="preserve">RESINA EPOXI INCOLOR (PARA PISO GRANILITE)</t>
  </si>
  <si>
    <t xml:space="preserve"> EE-REVST-C68 </t>
  </si>
  <si>
    <t xml:space="preserve">RODAPE EM GRANILITE, ALTURA 7CM</t>
  </si>
  <si>
    <t xml:space="preserve">AREIA MEDIA - POSTO JAZIDA/FORNECEDOR (RETIRADO NA JAZIDA, SEM TRANSPORTE)</t>
  </si>
  <si>
    <t xml:space="preserve">REVESTIMENTO CERÂMICO PARA PISO COM PLACAS TIPO PORCELANATO DE DIMENSÕES 60X60 CM APLICADA EM AMBIENTES DE ÁREA ENTRE 5 M² E 10 M². AF_02/2023_PE</t>
  </si>
  <si>
    <t xml:space="preserve">PISO EM LADRILHO HIDRÁULICO APLICADO EM AMBIENTES INTERNOS DE ÁREA MENOR QUE 5 M², INCLUSO APLICAÇÃO DE RESINA. AF_09/2020</t>
  </si>
  <si>
    <t xml:space="preserve">LADRILHO HIDRAULICO, *20 X 20* CM, E= 2 CM, PADRAO COPACABANA, 2 CORES (PRETO E BRANCO)</t>
  </si>
  <si>
    <t xml:space="preserve">RESINA ACRILICA PREMIUM BASE AGUA - COR BRANCA</t>
  </si>
  <si>
    <t xml:space="preserve">RODAPÉ EM LADRILHO HIDRÁULICO, ALTURA 7 CM. AF_09/2020</t>
  </si>
  <si>
    <t xml:space="preserve"> EE-REVST-C72 </t>
  </si>
  <si>
    <t xml:space="preserve">PISO LAJOTA CERÂMICA 8X15CM (PADRÃO LICEU CUIABANO), FORNECIMENTO E ASSENTAMENTO</t>
  </si>
  <si>
    <t xml:space="preserve"> EE-REVST-C89 </t>
  </si>
  <si>
    <t xml:space="preserve">POLIMENTO E ENCERAMENTO DE PISO EM MADEIRA.</t>
  </si>
  <si>
    <t xml:space="preserve"> EE-REVST-C73 </t>
  </si>
  <si>
    <t xml:space="preserve">POLIMENTO E ENCERAMENTO DE PISO CERAMICO (CONFORME EXISTENTE NO LICEU CUIABANO)</t>
  </si>
  <si>
    <t xml:space="preserve">CALAFETADOR/CALAFATE COM ENCARGOS COMPLEMENTARES</t>
  </si>
  <si>
    <t xml:space="preserve">ASSOALHO DE MADEIRA. AF_09/2020</t>
  </si>
  <si>
    <t xml:space="preserve">PREGO DE ACO POLIDO COM CABECA 10 X 10 (7/8 X 17)</t>
  </si>
  <si>
    <t xml:space="preserve">TABUA DE MADEIRA PARA PISO, CUMARU/IPE CHAMPANHE OU EQUIVALENTE DA REGIAO, ENCAIXE MACHO/FEMEA, *10 X 2* CM</t>
  </si>
  <si>
    <t xml:space="preserve">COLA BRANCA BASE PVA</t>
  </si>
  <si>
    <t xml:space="preserve"> 9.1.14 </t>
  </si>
  <si>
    <t xml:space="preserve">RODAPÉ EM MADEIRA, ALTURA 7CM, FIXADO COM COLA. AF_09/2020</t>
  </si>
  <si>
    <t xml:space="preserve">RODAPE DE MADEIRA MACICA CUMARU/IPE CHAMPANHE OU EQUIVALENTE DA REGIAO, *1,5 X 7 CM</t>
  </si>
  <si>
    <t xml:space="preserve"> 9.1.15 </t>
  </si>
  <si>
    <t xml:space="preserve"> EE-REVST-C821 </t>
  </si>
  <si>
    <t xml:space="preserve">PISO TÊXTIL (CARPETE) EM PLACA.</t>
  </si>
  <si>
    <t xml:space="preserve">CARPETE DE NYLON EM PLACAS 50 X 50 CM PARA TRAFEGO COMERCIAL PESADO, E = 6,5 MM (INSTALADO)</t>
  </si>
  <si>
    <t xml:space="preserve">Serviços</t>
  </si>
  <si>
    <t xml:space="preserve"> 9.1.16 </t>
  </si>
  <si>
    <t xml:space="preserve">CONTRAPISO EM ARGAMASSA TRAÇO 1:4 (CIMENTO E AREIA), PREPARO MANUAL, APLICADO EM ÁREAS MOLHADAS SOBRE IMPERMEABILIZAÇÃO, ACABAMENTO NÃO REFORÇADO, ESPESSURA 3CM. AF_07/2021</t>
  </si>
  <si>
    <t xml:space="preserve">ARGAMASSA TRAÇO 1:4 (EM VOLUME DE CIMENTO E AREIA MÉDIA ÚMIDA) PARA CONTRAPISO, PREPARO MANUAL. AF_08/2019</t>
  </si>
  <si>
    <t xml:space="preserve"> 9.1.17 </t>
  </si>
  <si>
    <t xml:space="preserve">RECOMPOSIÇÃO DE PAVIMENTO EM PISO INTERTRAVADO SEXTAVADO, COM REAPROVEITAMENTO DOS BLOCOS SEXTAVADO, PARA O FECHAMENTO DE VALAS - INCLUSO RETIRADA E COLOCAÇÃO DO MATERIAL. AF_12/2020</t>
  </si>
  <si>
    <t xml:space="preserve">REMOÇÃO DE PISO DE BLOCO INTERTRAVADO OU DE PEDRA PORTUGUESA, DE FORMA MANUAL, COM REAPROVEITAMENTO. AF_09/2023</t>
  </si>
  <si>
    <t xml:space="preserve">PO DE PEDRA (POSTO PEDREIRA/FORNECEDOR, SEM FRETE)</t>
  </si>
  <si>
    <t xml:space="preserve"> 9.1.18 </t>
  </si>
  <si>
    <t xml:space="preserve">ASSENTAMENTO DE GUIA (MEIO-FIO) EM TRECHO RETO, CONFECCIONADA EM CONCRETO PRÉ-FABRICADO, DIMENSÕES 100X15X13X30 CM (COMPRIMENTO X BASE INFERIOR X BASE SUPERIOR X ALTURA). AF_01/2024</t>
  </si>
  <si>
    <t xml:space="preserve">DROP - DRENAGEM/OBRAS DE CONTENÇÃO / POÇOS DE VISITA E CAIXAS</t>
  </si>
  <si>
    <t xml:space="preserve">MEIO-FIO OU GUIA DE CONCRETO, PRE-MOLDADO, COMP 1 M, *30 X 12/15* CM (H X L1/L2)</t>
  </si>
  <si>
    <t xml:space="preserve"> 9.1.19 </t>
  </si>
  <si>
    <t xml:space="preserve">ASSENTAMENTO DE GUIA (MEIO-FIO) EM TRECHO CURVO, CONFECCIONADA EM CONCRETO PRÉ-FABRICADO, DIMENSÕES 100X15X13X30 CM (COMPRIMENTO X BASE INFERIOR X BASE SUPERIOR X ALTURA). AF_01/2024</t>
  </si>
  <si>
    <t xml:space="preserve">PISO CIMENTADO, TRAÇO 1:3 (CIMENTO E AREIA), ACABAMENTO LISO, ESPESSURA 4,0 CM, PREPARO MECÂNICO DA ARGAMASSA. AF_09/2020</t>
  </si>
  <si>
    <t xml:space="preserve"> 9.3.3 </t>
  </si>
  <si>
    <t xml:space="preserve"> 9.3.4 </t>
  </si>
  <si>
    <t xml:space="preserve">FORROS  (O FORRO DE GESSO FOI PREVISTO NA IMPOSSIBILIDADE DE MANUTENÇÃO DA LAJE APARENTE FRENTE AS NOVAS INSTALAÇÕES HIDRÁULICAS ADEQUADAS QUE DEVEM PREVER O REAPROVEITAMENTO DAS INSTALAÇÕES. DEVENDO SER VALIDADO  DURANTE A EXECUÇÃO DA OBRA )</t>
  </si>
  <si>
    <t xml:space="preserve"> 10.1 </t>
  </si>
  <si>
    <t xml:space="preserve"> 10.1.1 </t>
  </si>
  <si>
    <t xml:space="preserve">FORRO EM PLACAS DE GESSO, PARA AMBIENTES COMERCIAIS. AF_08/2023_PS</t>
  </si>
  <si>
    <t xml:space="preserve">GESSEIRO COM ENCARGOS COMPLEMENTARES</t>
  </si>
  <si>
    <t xml:space="preserve">ARAME GALVANIZADO 18 BWG, D = 1,24MM (0,009 KG/M)</t>
  </si>
  <si>
    <t xml:space="preserve">GESSO EM PO PARA REVESTIMENTOS/MOLDURAS/SANCAS E USO GERAL</t>
  </si>
  <si>
    <t xml:space="preserve">PLACA DE GESSO PARA FORRO, *60 X 60* CM, ESPESSURA DE 12 MM (SEM COLOCACAO)</t>
  </si>
  <si>
    <t xml:space="preserve">SISAL EM FIBRA / ESTOPA SISAL PARA GESSO</t>
  </si>
  <si>
    <t xml:space="preserve"> 10.1.2 </t>
  </si>
  <si>
    <t xml:space="preserve">ACABAMENTOS PARA FORRO (MOLDURA DE GESSO). AF_08/2023</t>
  </si>
  <si>
    <t xml:space="preserve">PREGO DE ACO POLIDO COM CABECA 12 X 12</t>
  </si>
  <si>
    <t xml:space="preserve"> 10.2 </t>
  </si>
  <si>
    <t xml:space="preserve">CASA DE APOIO</t>
  </si>
  <si>
    <t xml:space="preserve"> 10.2.1 </t>
  </si>
  <si>
    <t xml:space="preserve">FORRO EM RÉGUAS DE PVC, FRISADO, PARA AMBIENTES COMERCIAIS, INCLUSIVE ESTRUTURA BIDIRECIONAL DE FIXAÇÃO. AF_08/2023_PS</t>
  </si>
  <si>
    <t xml:space="preserve">FORRO DE PVC, FRISADO, BRANCO, REGUA DE 20 CM, ESPESSURA APROXIMADA DE 8 MM E COMPRIMENTO 6 M (SEM COLOCACAO)</t>
  </si>
  <si>
    <t xml:space="preserve">PARAFUSO, AUTOATARRAXANTE, CABECA CHATA, FENDA SIMPLES, EM ACO ZINCADO, 1/4" (6,35 MM) X 25 MM</t>
  </si>
  <si>
    <t xml:space="preserve"> 10.2.2 </t>
  </si>
  <si>
    <t xml:space="preserve"> EE-ACAB-C09 </t>
  </si>
  <si>
    <t xml:space="preserve">RODAFORRO DE PVC TEXTURA MADEIRA COR MARRON</t>
  </si>
  <si>
    <t xml:space="preserve">RODAFORRO EM PVC, PARA FORRO DE PVC, COMPRIMENTO 6 M</t>
  </si>
  <si>
    <t xml:space="preserve">ESQUADRIAS E VIDROS</t>
  </si>
  <si>
    <t xml:space="preserve"> 11.1 </t>
  </si>
  <si>
    <t xml:space="preserve"> 11.1.1 </t>
  </si>
  <si>
    <t xml:space="preserve">PORTAS (OBS.: QUANTITATIVO É PREVISTO A INCLUSÃO DE PORTAL E ALISAR JUNTO AS PORTAS A TITULO DE NECESSIDADE DE RECOMPOSIÇÃO, CONTUDO NOS CASOS ONDE HOUVER APROVEITAMENTO DO VÃO, E O PORTAL E ALISAR ESTEJAM EM BOAS CONDIÇÕES DE CONSERVAÇÃO, ESTAS DEVEM SER APROVEITADAS. A EXECUÇÃO DEVE SER VALIDADO JUNTO A FISCALIZAÇÃO DE OBRAS E SECEL.)</t>
  </si>
  <si>
    <t xml:space="preserve"> 11.1.1.1 </t>
  </si>
  <si>
    <t xml:space="preserve"> EE-ESQ-C308 </t>
  </si>
  <si>
    <t xml:space="preserve">PORTA DE MADEIRA DE ABRIR 01 FOLHA COM BARRA DE APOIO PCD, COM PINTURA ESMALTE COR PLATINA (0,90X2,10 M), PADRÃO MÉDIO, ESPESSURA DE 3,5 CM,  INCLUSOS DOBRADIÇAS, MONTAGEM E INSTALAÇÃO DO BATENTE, FECHADURA CROMADO ACETINADO COM EXECUÇÃO DO FURO E GUARNIÇÃO EM PINTURA ESMALTE COR BRANCO GELO, COM CHAPA METÁLICA RESISTENTE A IMPACTOS EM AMBOS OS LADOS. FORNECIMENTO E INSTALAÇÃO</t>
  </si>
  <si>
    <t xml:space="preserve">PORTA DE MADEIRA PARA PINTURA, SEMI-OCA (LEVE OU MÉDIA), 90X210CM, ESPESSURA DE 3,5CM, INCLUSO DOBRADIÇAS - FORNECIMENTO E INSTALAÇÃO. AF_12/2019</t>
  </si>
  <si>
    <t xml:space="preserve">PINTURA TINTA DE ACABAMENTO (PIGMENTADA) ESMALTE SINTÉTICO ACETINADO EM MADEIRA, 2 DEMÃOS. AF_01/2021</t>
  </si>
  <si>
    <t xml:space="preserve">CHAPA ACO INOX AISI 304 NUMERO 9 (E = 4 MM), ACABAMENTO NUMERO 1 (LAMINADO A QUENTE, FOSCO)</t>
  </si>
  <si>
    <t xml:space="preserve">BARRA DE APOIO RETA, EM ACO INOX POLIDO, COMPRIMENTO 80CM, DIAMETRO MINIMO 3 CM</t>
  </si>
  <si>
    <t xml:space="preserve">FECHADURA ROSETA REDONDA PARA PORTA EXTERNA, EM ACO INOX (MAQUINA, TESTA E CONTRA-TESTA) E EM ZAMAC (MACANETA, LINGUETA E TRINCOS) COM ACABAMENTO CROMADO, MAQUINA DE 40 MM, INCLUINDO CHAVE TIPO CILINDRO</t>
  </si>
  <si>
    <t xml:space="preserve"> 11.1.1.2 </t>
  </si>
  <si>
    <t xml:space="preserve"> EE-ESQ-C114 </t>
  </si>
  <si>
    <t xml:space="preserve">PORTA METÁLICA DE ABRIR CHAPA LISA Nº 18 COM FRISO, DIMENSÕES 90X210CM, PARA BANHEIRO PCD, INCLUSIVE REQUADRO EM METALON, BATENTES, DOBRADIÇAS DE FERRO, ALISAR METÁLICO, PUXADOR HORIZONTAL DN 1", FECHADURA EXTERNA BROCA COM MAÇANETA FIXA, REVESTIMENTO INFERIOR RESISTENTE A IMPACTOS EM CHAPA Nº18 LISA REFORÇADA SOLDADA EM REQUADRO DE METALON - COMPLETA - CONFORME DETALHE DE ESQUADRIAS PADRÃO SEDUC.</t>
  </si>
  <si>
    <t xml:space="preserve">ARGAMASSA TRAÇO 1:4 (EM VOLUME DE CIMENTO E AREIA MÉDIA ÚMIDA), PREPARO MANUAL. AF_08/2019</t>
  </si>
  <si>
    <t xml:space="preserve">PORTA DE ABRIR EM ACO, TIPO VENEZIANA, 90 X 210 CM, COM FUNDO ANTICORROSIVO / PRIMER DE PROTECAO, INCLUI FECHADURA, MACANETA E PARAFUSOS, SEM GUARNICAO/ALIZAR/VISTA</t>
  </si>
  <si>
    <t xml:space="preserve">CHAPA DE ACO FINA A QUENTE BITOLA MSG 18, E = 1,20 MM (9,60 KG/M2)</t>
  </si>
  <si>
    <t xml:space="preserve">BARRA DE APOIO RETA, EM ACO INOX POLIDO, COMPRIMENTO 70CM, DIAMETRO MINIMO 3 CM</t>
  </si>
  <si>
    <t xml:space="preserve">DOBRADICA EM ACO/FERRO, 3" X 2 1/2", E= 1,2 A 1,8 MM, SEM ANEL, CROMADO OU ZINCADO, TAMPA BOLA, COM PARAFUSOS</t>
  </si>
  <si>
    <t xml:space="preserve">FECHADURA ROSETA REDONDA PARA PORTA EXTERNA, EM ACO INOX (MAQUINA, TESTA E CONTRA-TESTA) E EM ZAMAC (MACANETA, LINGUETA E TRINCOS) COM ACABAMENTO CROMADO, MAQUINA DE 55 MM, INCLUINDO CHAVE TIPO CILINDRO</t>
  </si>
  <si>
    <t xml:space="preserve"> 11.1.1.3 </t>
  </si>
  <si>
    <t xml:space="preserve"> EE-ESQ-C231 </t>
  </si>
  <si>
    <t xml:space="preserve">PORTA DE ABRIR 90x210 CM EM MADEIRA , ESPESSURA DE 3,5CM, ITENS INCLUSOS: DOBRADIÇAS, MONTAGEM E INSTALAÇÃO DE BATENTE, FECHADURA COM VISOR DE VIDRO (DIM 0,76x0,57 m) - FORNECIMENTO E INSTALAÇÃO.</t>
  </si>
  <si>
    <t xml:space="preserve">DOBRADIÇA EM AÇO/FERRO, 3" X 21/2", E=1,9 A 2MM, SEN ANEL, CROMADO OU ZINCADO, TAMPA BOLA, COM PARAFUSOS. AF_12/2019</t>
  </si>
  <si>
    <t xml:space="preserve">KIT DE PORTA DE MADEIRA TIPO MEXICANA, MACIÇA (PESADA OU SUPERPESADA), PADRÃO POPULAR, 80X210CM, ESPESSURA DE 3CM, ITENS INCLUSOS: DOBRADIÇAS, MONTAGEM E INSTALAÇÃO DO BATENTE, SEM FECHADURA - FORNECIMENTO E INSTALAÇÃO. AF_12/2019</t>
  </si>
  <si>
    <t xml:space="preserve">RIPA APARELHADA *1,5 X 5* CM, EM MACARANDUBA/MASSARANDUBA, ANGELIM OU EQUIVALENTE DA REGIAO</t>
  </si>
  <si>
    <t xml:space="preserve">PERFIL EM ALUMINIO, FORMATO U, ABAS IGUAIS, LARGURA DE 25,4 MM (1"), ESPESSURA DE 2,38 MM (3/32") E PESO LINEAR DE APROXIMADAMENTE 0,460 KG/M</t>
  </si>
  <si>
    <t xml:space="preserve">VIDRO TEMPERADO INCOLOR E = 10 MM, SEM COLOCACAO</t>
  </si>
  <si>
    <t xml:space="preserve">SILICONE ACETICO USO GERAL INCOLOR 280 G</t>
  </si>
  <si>
    <t xml:space="preserve"> 11.1.1.4 </t>
  </si>
  <si>
    <t xml:space="preserve"> EE-ESQ-C234 </t>
  </si>
  <si>
    <t xml:space="preserve">PORTA DE ABRIR EM MADEIRA , ESPESSURA DE 3,5CM, ITENS INCLUSOS: DOBRADIÇAS, MONTAGEM E INSTALAÇÃO DE BATENTE, FECHADURA  - FORNECIMENTO E INSTALAÇÃO.</t>
  </si>
  <si>
    <t xml:space="preserve">PORTA DE MADEIRA, TIPO MEXICANA, MACIÇA (PESADA OU SUPERPESADA), 80X210CM, ESPESSURA DE 3,5CM, INCLUSO DOBRADIÇAS - FORNECIMENTO E INSTALAÇÃO. AF_12/2019</t>
  </si>
  <si>
    <t xml:space="preserve"> 11.1.1.5 </t>
  </si>
  <si>
    <t xml:space="preserve"> EE-ESQ-C40 </t>
  </si>
  <si>
    <t xml:space="preserve">PORTA DE ALUMÍNIO DE ABRIR 1F, DIMENSÕES 80X160CM, COM FECHADURA TIPO FERROLHO, EM ALUMINIO ANODIZADO NATURAL, DOBRADIÇAS - COMPLETA - CONFORME DETALHE DE ESQUADRIAS SEDUC.</t>
  </si>
  <si>
    <t xml:space="preserve">PORTA DE ABRIR EM ALUMINIO COM LAMBRI HORIZONTAL/LAMINADA, ACABAMENTO ANODIZADO NATURAL, SEM GUARNICAO/ALIZAR/VISTA</t>
  </si>
  <si>
    <t xml:space="preserve">PERFIL DE ALUMINIO ANODIZADO</t>
  </si>
  <si>
    <t xml:space="preserve"> 11.1.1.6 </t>
  </si>
  <si>
    <t xml:space="preserve"> EE-ESQ-C226 </t>
  </si>
  <si>
    <t xml:space="preserve">PORTA DE ALUMÍNIO DE ABRIR 1F, DIMENSÕES 90X160CM, COM FECHADURA TIPO FERROLHO, EM ALUMINIO ANODIZADO NATURAL, DOBRADIÇAS - COMPLETA - CONFORME DETALHE DE ESQUADRIAS PADRÃO SEDUC.</t>
  </si>
  <si>
    <t xml:space="preserve"> 11.1.1.7 </t>
  </si>
  <si>
    <t xml:space="preserve"> EE-ESQ-C155 </t>
  </si>
  <si>
    <t xml:space="preserve">PORTA METÁLICA DE ABRIR CHAPA LISA Nº 18 COM FRISO, DIMENSÕES 90X210CM, INCLUSIVE REQUADRO EM METALON, BATENTES, DOBRADIÇAS DE FERRO, ALISAR METÁLICO, MAÇANETA TIPO ALAVANCA, FECHADURA EXTERNA BROCA - COMPLETA - CONFORME DETALHE DE ESQUADRIAS PADRÃO SEDUC.</t>
  </si>
  <si>
    <t xml:space="preserve"> 11.1.1.8 </t>
  </si>
  <si>
    <t xml:space="preserve"> EE-ESQ-C154 </t>
  </si>
  <si>
    <t xml:space="preserve">PORTA METÁLICA DE ABRIR CHAPA LISA Nº 18 COM FRISO, DIMENSÕES 80X210CM, INCLUSIVE REQUADRO EM METALON, BATENTES, DOBRADIÇAS DE FERRO, ALISAR METÁLICO, MAÇANETA TIPO ALAVANCA, FECHADURA EXTERNA BROCA - COMPLETA - CONFORME DETALHE DE ESQUADRIAS PADRÃO SEDUC.</t>
  </si>
  <si>
    <t xml:space="preserve"> 11.1.1.9 </t>
  </si>
  <si>
    <t xml:space="preserve"> EE-ESQ-C117 </t>
  </si>
  <si>
    <t xml:space="preserve">PORTA METÁLICA DE ABRIR CHAPA LISA Nº 18 COM FRISO, DIMENSÕES 0,70 X 2,10CM, INCLUSIVE REQUADRO EM METALON, BATENTES, DOBRADIÇAS DE FERRO, ALISAR METÁLICO, MAÇANETA TIPO ALAVANCA, FECHADURA EXTERNA BROCA, REVESTIMENTO INFERIOR RESISTENTE A IMPACTOS EM CHAPA Nº18 LISA REFORÇADA SOLDADA EM REQUADRO DE METALON - COMPLETA - CONFORME DETALHE DE ESQUADRIAS PADRÃO SEDUC.</t>
  </si>
  <si>
    <t xml:space="preserve"> 11.1.1.10 </t>
  </si>
  <si>
    <t xml:space="preserve"> EE-ESQ-C235 </t>
  </si>
  <si>
    <t xml:space="preserve">PORTA DE ABRIR EM MADEIRA 2 FOLHAS  , ESPESSURA DE 3,5CM, ITENS INCLUSOS: DOBRADIÇAS, MONTAGEM E INSTALAÇÃO DE BATENTE, FECHADURA COM VIDRO  - FORNECIMENTO E INSTALAÇÃO.</t>
  </si>
  <si>
    <t xml:space="preserve"> 11.1.1.11 </t>
  </si>
  <si>
    <t xml:space="preserve"> EE-ESQ-C236 </t>
  </si>
  <si>
    <t xml:space="preserve">PORTA DE ABRIR EM MADEIRA DIM 80x210 CM, ESPESSURA DE 3,5CM, ITENS INCLUSOS: DOBRADIÇAS, MONTAGEM E INSTALAÇÃO DE BATENTE, FECHADURA COM VISOR DE VIDRO (DIM 0,66x0,57 m) - FORNECIMENTO E INSTALAÇÃO.</t>
  </si>
  <si>
    <t xml:space="preserve"> 11.1.1.12 </t>
  </si>
  <si>
    <t xml:space="preserve"> EE-ESQ-C229 </t>
  </si>
  <si>
    <t xml:space="preserve">RESTAURAÇÃO DE ESQUADRIAS (PORTAS) METALICAS COM MANUTENÇÃO DAS CARACTERISTICAS INICIAIS DO PREDIO LICEU CUIABANO</t>
  </si>
  <si>
    <t xml:space="preserve">LIXADEIRA DE PAREDE, COM LED, POTÊNCIA 750 W, FREQUÊNCIA 60 HZ, VELOCIDADE 1000 A 2100 RPM, DIÂMETRO DA LIXA 225 MM - MATERIAIS NA OPERAÇÃO. AF_12/2022</t>
  </si>
  <si>
    <t xml:space="preserve">MÁQUINA SOLDA ARCO COM PISTOLA DE SOLDAGEM PARA STUD BOLT DE 5 MM A 22 MM - MATERIAIS NA OPERAÇÃO. AF_05/2023</t>
  </si>
  <si>
    <t xml:space="preserve">CHAPA DE ACO FINA A FRIO BITOLA MSG 20, E = 0,90 MM (7,20 KG/M2)</t>
  </si>
  <si>
    <t xml:space="preserve">PERFIL EM ALUMINIO, FORMATO U, ABAS IGUAIS, LARGURA DE 12,70 MM (1/2 POL), ESPESSURA 1,58 MM (1/16 POL) E PESO LINEAR DE APROXIMADAMENTE 0,149 KG/M</t>
  </si>
  <si>
    <t xml:space="preserve">ELETRODO REVESTIDO AWS - E6013, DIAMETRO IGUAL A 4,00 MM</t>
  </si>
  <si>
    <t xml:space="preserve">DISCO DE CORTE DIAMANTADO SEGMENTADO DIAMETRO DE 180 MM PARA ESMERILHADEIRA 7"</t>
  </si>
  <si>
    <t xml:space="preserve">DISCO DE DESBASTE PARA METAL FERROSO EM GERAL, COM TRES TELAS, 9 X 1/4 X 7/8" (228,6 X 6,4 X 22,2 MM)</t>
  </si>
  <si>
    <t xml:space="preserve"> 11.1.2 </t>
  </si>
  <si>
    <t xml:space="preserve">JANELAS</t>
  </si>
  <si>
    <t xml:space="preserve"> 11.1.2.1 </t>
  </si>
  <si>
    <t xml:space="preserve"> EE-ESQ-C222 </t>
  </si>
  <si>
    <t xml:space="preserve">JANELA METALICA BASCULANTE COM VIDRO TEMPERADO 10,0 mm - FORNECIMENTO E INSTALAÇÃO</t>
  </si>
  <si>
    <t xml:space="preserve">JANELA BASCULANTE, ACO, COM BATENTE/REQUADRO, 60 X 60 CM (SEM VIDROS)</t>
  </si>
  <si>
    <t xml:space="preserve">FECHO / FECHADURA COM PUXADOR CONCHA, COM TRANCA TIPO TRAVA, PARA JANELA / PORTA DE CORRER (INCLUI TESTA, FECHADURA, PUXADOR) - COMPLETA</t>
  </si>
  <si>
    <t xml:space="preserve"> 11.1.2.2 </t>
  </si>
  <si>
    <t xml:space="preserve"> EE-ESQ-C223 </t>
  </si>
  <si>
    <t xml:space="preserve">JANELA METALICA MAXIN-AR COM VIDRO TEMPERADO, COMFORME PROJETO LICEU CUIABANO</t>
  </si>
  <si>
    <t xml:space="preserve">JANELA MAXIM-AR, ACO GALVANIZADO PINT. ANTICORROSIVA, COM BATENTE/REQUADRO DE 6 A 14 CM, SEM VIDRO, COM GRADE, 1 FL, 60 X 80 CM (A X L)</t>
  </si>
  <si>
    <t xml:space="preserve">VIDRO TEMPERADO VERDE E = 8 MM, SEM COLOCACAO</t>
  </si>
  <si>
    <t xml:space="preserve"> 11.1.2.3 </t>
  </si>
  <si>
    <t xml:space="preserve"> EE-ESQ-C224 </t>
  </si>
  <si>
    <t xml:space="preserve">JANELA METALICA MAXIM AR COM VIDRO TEMPERADO 10,0 mm - FORNECIMENTO E INSTALAÇÃO, CONFORME PROJETO LICEU CUIABANO</t>
  </si>
  <si>
    <t xml:space="preserve"> 11.1.2.4 </t>
  </si>
  <si>
    <t xml:space="preserve"> EE-ESQ-C270 </t>
  </si>
  <si>
    <t xml:space="preserve">JANELA GUILHOTINA 1,50 X 1,40 - ALUMÍNIO - FORNECIMENTO E INSTALAÇÃO</t>
  </si>
  <si>
    <t xml:space="preserve">BUCHA DE NYLON SEM ABA S6, COM PARAFUSO DE 4,20 X 40 MM EM ACO ZINCADO COM ROSCA SOBERBA, CABECA CHATA E FENDA PHILLIPS</t>
  </si>
  <si>
    <t xml:space="preserve">JANELA FIXA, EM ALUMINIO PERFIL 20, 60 X 80 CM (A X L), BATENTE/REQUADRO DE 3 A 14 CM, COM VIDRO 4 MM, SEM GUARNICAO/ALIZAR, ACABAMENTO ALUM BRANCO OU BRILHANTE</t>
  </si>
  <si>
    <t xml:space="preserve">TELA DE ARAME GALVANIZADA, HEXAGONAL, FIO 0,56 MM (24 BWG), MALHA 1/2", H = 1 M</t>
  </si>
  <si>
    <t xml:space="preserve"> 11.1.2.5 </t>
  </si>
  <si>
    <t xml:space="preserve"> EE-ESQ-C271 </t>
  </si>
  <si>
    <t xml:space="preserve">JANELA DE CORRER 2 FOLHAS 120x100 CM COM VIDRO TEMPERADO 10MM, BATENTE  - INSTALAÇÃO E FORNECIMENTO</t>
  </si>
  <si>
    <t xml:space="preserve">JANELA DE ALUMÍNIO DE CORRER COM 2 FOLHAS PARA VIDROS, COM VIDROS, BATENTE, ACABAMENTO COM ACETATO OU BRILHANTE E FERRAGENS. EXCLUSIVE ALIZAR E CONTRAMARCO. FORNECIMENTO E INSTALAÇÃO. AF_12/2019</t>
  </si>
  <si>
    <t xml:space="preserve">INSTALAÇÃO DE VIDRO TEMPERADO, E = 10 MM, ENCAIXADO EM PERFIL U. AF_01/2021_PS</t>
  </si>
  <si>
    <t xml:space="preserve"> 11.1.2.6 </t>
  </si>
  <si>
    <t xml:space="preserve"> EE-ESQ-C228 </t>
  </si>
  <si>
    <t xml:space="preserve">RESTAURAÇÃO DE ESQUADRIAS (JANELAS) METALICAS COM MANUTENÇÃO DAS CARACTERISTICAS INICIAIS DO PREDIO LICEU CUIABANO</t>
  </si>
  <si>
    <t xml:space="preserve"> 11.1.3 </t>
  </si>
  <si>
    <t xml:space="preserve">PORTOES</t>
  </si>
  <si>
    <t xml:space="preserve"> 11.1.3.1 </t>
  </si>
  <si>
    <t xml:space="preserve"> EE-ESQ-C17 </t>
  </si>
  <si>
    <t xml:space="preserve">PORTÃO DE ABRIR DE FERRO EM GRADIL ELETROFUNDIDO DE BARRAS CHATAS VERTICAIS ENTRELAÇADAS COM BARRA REDONDA DE 5MM, TRAMO 65X132MM, MONTANTES METÁLICOS 3"X3 CONFORME PROJETO, CADEADO.- FORNECIMENTO E INSTALAÇÃO.</t>
  </si>
  <si>
    <t xml:space="preserve">BARRA DE ACO CHATA, RETANGULAR (QUALQUER BITOLA)</t>
  </si>
  <si>
    <t xml:space="preserve">FERROLHO COM FECHO CHATO E PORTA CADEADO, EM ACO GALVANIZADO / ZINCADO, DE SOBREPOR, COM COMPRIMENTO DE 5", CHAPA COM ESPESSURA MINIMA DE 1,70 MM E LARGURA MINIMA DE 5,00 CM (FECHO REFORCADO)</t>
  </si>
  <si>
    <t xml:space="preserve">CADEADO SIMPLES, CORPO EM LATAO MACICO, COM LARGURA DE 35 MM E ALTURA DE APROX 30 MM, HASTE CEMENTADA (NAO LONGA), EM ACO TEMPERADO COM DIAMETRO DE APROX 6,0 MM, INCLUINDO 2 CHAVES</t>
  </si>
  <si>
    <t xml:space="preserve">DOBRADICA EM LATAO, 3" X 2 1/2 ", E= 1,9 A 2 MM, COM ANEL, CROMADO, TAMPA BOLA, COM PARAFUSOS</t>
  </si>
  <si>
    <t xml:space="preserve"> 11.1.3.2 </t>
  </si>
  <si>
    <t xml:space="preserve"> EE-ESQ-C198 </t>
  </si>
  <si>
    <t xml:space="preserve">PORTAO DE CORRER EM GRADIL FIXO DE BARRA DE FERRO CHATA DE 3 X 1/4" NA VERTICAL, ACABAMENTO NATURAL, COM TRILHOS E ROLDANAS - FORNECIMENTO E INSTALAÇÃO</t>
  </si>
  <si>
    <t xml:space="preserve">PORTAO DE CORRER EM GRADIL FIXO DE BARRA DE FERRO CHATA DE 3 X 1/4" NA VERTICAL, SEM REQUADRO, ACABAMENTO NATURAL, COM TRILHOS E ROLDANAS</t>
  </si>
  <si>
    <t xml:space="preserve"> 11.1.3.3 </t>
  </si>
  <si>
    <t xml:space="preserve"> 11.1.4 </t>
  </si>
  <si>
    <t xml:space="preserve">VIDROS</t>
  </si>
  <si>
    <t xml:space="preserve"> 11.1.4.1 </t>
  </si>
  <si>
    <t xml:space="preserve"> 11.1.4.2 </t>
  </si>
  <si>
    <t xml:space="preserve"> EE-ESQ-C225 </t>
  </si>
  <si>
    <t xml:space="preserve">VIDRO CANELADO 4,0 MM INCOLOR - FORNECIMENTO E INSTALAÇÃO</t>
  </si>
  <si>
    <t xml:space="preserve">VIDRO MARTELADO OU CANELADO, 4 MM - SEM COLOCACAO</t>
  </si>
  <si>
    <t xml:space="preserve">MASSA PARA VIDRO</t>
  </si>
  <si>
    <t xml:space="preserve"> 11.1.5 </t>
  </si>
  <si>
    <t xml:space="preserve">OUTROS</t>
  </si>
  <si>
    <t xml:space="preserve"> 11.1.5.1 </t>
  </si>
  <si>
    <t xml:space="preserve"> EE-ESQ-C230 </t>
  </si>
  <si>
    <t xml:space="preserve">RESTAURAÇÃO DE ESQUADRIAS DE MADEIRA COM MANUTENÇÃO DAS CARACTERISTICAS INICIAIS DO PREDIO LICEU CUIABANO</t>
  </si>
  <si>
    <t xml:space="preserve">ARQUITETO DE OBRA PLENO COM ENCARGOS COMPLEMENTARES</t>
  </si>
  <si>
    <t xml:space="preserve">MADEIRA SERRADA EM PINUS, MISTA OU EQUIVALENTE DA REGIAO - BRUTA</t>
  </si>
  <si>
    <t xml:space="preserve">PARAFUSO ZINCADO, SEXTAVADO, COM ROSCA INTEIRA, DIAMETRO 5/8", COMPRIMENTO 2 1/4"</t>
  </si>
  <si>
    <t xml:space="preserve">LIXA EM FOLHA PARA PAREDE OU MADEIRA, NUMERO 120, COR VERMELHA</t>
  </si>
  <si>
    <t xml:space="preserve"> 11.1.5.2 </t>
  </si>
  <si>
    <t xml:space="preserve"> EE-ESQ-C194 </t>
  </si>
  <si>
    <t xml:space="preserve">EXAUSTOR AXIAL COM GRADES DE PROTEÇÃO DIAMETRO 50MM COM TELA DE NYLON, CHUMBADO EM ALVENARIA - FORNECIMENTO E INSTALAÇÃO</t>
  </si>
  <si>
    <t xml:space="preserve"> COT602 </t>
  </si>
  <si>
    <t xml:space="preserve">EXAUSTOR DE PAREDE 50 CM</t>
  </si>
  <si>
    <t xml:space="preserve"> COT1148 </t>
  </si>
  <si>
    <t xml:space="preserve">TELA MOSQUETEIRO EM AÇO (PARA PROTEÇÃO NAS JANELAS)</t>
  </si>
  <si>
    <t xml:space="preserve"> 11.2 </t>
  </si>
  <si>
    <t xml:space="preserve">ARQUIBANCADA, VESTIARIOS E CASA DE APOIO</t>
  </si>
  <si>
    <t xml:space="preserve"> 11.2.1 </t>
  </si>
  <si>
    <t xml:space="preserve"> 11.2.1.1 </t>
  </si>
  <si>
    <t xml:space="preserve"> 11.2.1.2 </t>
  </si>
  <si>
    <t xml:space="preserve"> 11.2.1.3 </t>
  </si>
  <si>
    <t xml:space="preserve"> 11.2.1.4 </t>
  </si>
  <si>
    <t xml:space="preserve"> 11.2.1.5 </t>
  </si>
  <si>
    <t xml:space="preserve"> 11.2.1.6 </t>
  </si>
  <si>
    <t xml:space="preserve"> 11.2.1.7 </t>
  </si>
  <si>
    <t xml:space="preserve"> EE-ESQ-C273 </t>
  </si>
  <si>
    <t xml:space="preserve">PORTA DE METALICA, DE ABRIR,  COM CHAPA, COM GUARNIÇÕES.</t>
  </si>
  <si>
    <t xml:space="preserve">ARGAMASSA TRAÇO 1:0,5:4,5 (EM VOLUME DE CIMENTO, CAL E AREIA MÉDIA ÚMIDA) PARA ASSENTAMENTO DE ALVENARIA, PREPARO MANUAL. AF_08/2019</t>
  </si>
  <si>
    <t xml:space="preserve">PINTURA COM TINTA ACRÍLICA DE ACABAMENTO PULVERIZADA SOBRE SUPERFÍCIES METÁLICAS (EXCETO PERFIL) EXECUTADO EM OBRA (02 DEMÃOS). AF_01/2020_PE</t>
  </si>
  <si>
    <t xml:space="preserve">PORTA DE ABRIR / GIRO, EM GRADIL FERRO, COM BARRA CHATA 3 CM X 1/4", COM REQUADRO E GUARNICAO - COMPLETO - ACABAMENTO NATURAL</t>
  </si>
  <si>
    <t xml:space="preserve"> 11.2.1.8 </t>
  </si>
  <si>
    <t xml:space="preserve"> 11.2.2 </t>
  </si>
  <si>
    <t xml:space="preserve"> 11.2.2.1 </t>
  </si>
  <si>
    <t xml:space="preserve"> EE-ESQ-C274 </t>
  </si>
  <si>
    <t xml:space="preserve">JANELA DE ALUMÍNIO DE CORRER COM 6 FOLHAS (2 VENEZIANAS FIXAS, 2 VENEZIANAS DE CORRER E 2 PARA VIDRO), COM VIDROS, BATENTE, ACABAMENTO COM ACETATO OU BRILHANTE E FERRAGENS. EXCLUSIVE ALIZAR E CONTRAMARCO. FORNECIMENTO E INSTALAÇÃO.</t>
  </si>
  <si>
    <t xml:space="preserve">PINTURA COM TINTA ALQUÍDICA DE ACABAMENTO (ESMALTE SINTÉTICO ACETINADO) APLICADA A ROLO OU PINCEL SOBRE SUPERFÍCIES METÁLICAS (EXCETO PERFIL) EXECUTADO EM OBRA (POR DEMÃO). AF_01/2020</t>
  </si>
  <si>
    <t xml:space="preserve">JANELA VENEZIANA DE CORRER, EM ALUMINIO PERFIL 25, 100 X 150 CM (A X L), 6 FLS (4 VENEZIANAS E 2 VIDROS), SEM BANDEIRA, ACABAMENTO BRANCO OU BRILHANTE, BATENTE DE 8 A 9 CM, COM VIDRO 4 MM, SEM GUARNICAO / ALIZAR</t>
  </si>
  <si>
    <t xml:space="preserve"> 11.2.2.2 </t>
  </si>
  <si>
    <t xml:space="preserve"> 11.2.2.3 </t>
  </si>
  <si>
    <t xml:space="preserve"> 11.2.3 </t>
  </si>
  <si>
    <t xml:space="preserve"> 11.2.3.1 </t>
  </si>
  <si>
    <t xml:space="preserve"> EE-ESQ-C255 </t>
  </si>
  <si>
    <t xml:space="preserve">PORTÃO DE ABRIR 2F (1,80X2,10 M) , REQUADRO EM METALON , INCLUSIVE FECHADURAS EXTERNAS, DOBRADIÇAS E ACESSÓRIOS DE FIXAÇÃO E ACABAMENTO - FORNECIMENTO E INSTALAÇÃO</t>
  </si>
  <si>
    <t xml:space="preserve">CANTONEIRA (ABAS IGUAIS) EM ACO CARBONO, 25,4 MM X 3,17 MM (L X E), 1,27KG/M</t>
  </si>
  <si>
    <t xml:space="preserve">FERROLHO COM FECHO / TRINCO REDONDO, EM ACO GALVANIZADO / ZINCADO, DE SOBREPOR, COM COMPRIMENTO DE 6" E ESPESSURA MINIMA DA CHAPA DE 1,50 MM</t>
  </si>
  <si>
    <t xml:space="preserve"> 11.2.3.2 </t>
  </si>
  <si>
    <t xml:space="preserve"> EE-ESQ-C256 </t>
  </si>
  <si>
    <t xml:space="preserve">PORTÃO DE CORRER (2,15 X 2,10 M) COM GRADE METALICA COM PROTEÇÃO DE FUNDO ANTICORROSIVO, INCLUSIVE TRILHOS, RODÍZIO E FECHADURA - FORNECIMENTO E INSTALAÇÃO.</t>
  </si>
  <si>
    <t xml:space="preserve">CONCRETAGEM DE PILARES, FCK = 25 MPA,  COM USO DE BALDES - LANÇAMENTO, ADENSAMENTO E ACABAMENTO. AF_02/2022</t>
  </si>
  <si>
    <t xml:space="preserve">CHAPA DE ACO FINA A QUENTE BITOLA MSG 14, E = 2,00 MM (16,0 KG/M2)</t>
  </si>
  <si>
    <t xml:space="preserve">ELETRODO REVESTIDO AWS - E-6010, DIAMETRO IGUAL A 4,00 MM</t>
  </si>
  <si>
    <t xml:space="preserve">ROLDANA CONCAVA DUPLA, 4 RODAS, PARA PORTA DE CORRER, EM ZAMAC COM CHAPA DE ACO, ROLAMENTO INTERNO BLINDADO DE ACO REVESTIDO EM NYLON</t>
  </si>
  <si>
    <t xml:space="preserve">ACO CA-25, 10,0 MM, OU 12,5 MM, OU 16,0 MM, OU 20,0 MM, OU 25,0 MM, VERGALHAO</t>
  </si>
  <si>
    <t xml:space="preserve">FECHADURA DE SOBREPOR PARA PORTAO, EM ACO INOX COM ACABAMENTO CROMADO, CAIXA DE 100 MM, INCLUINDO CHAVE TIPO TETRA</t>
  </si>
  <si>
    <t xml:space="preserve"> 11.2.4 </t>
  </si>
  <si>
    <t xml:space="preserve">VIDRO</t>
  </si>
  <si>
    <t xml:space="preserve"> 11.2.4.1 </t>
  </si>
  <si>
    <t xml:space="preserve"> 11.2.4.2 </t>
  </si>
  <si>
    <t xml:space="preserve"> 11.3 </t>
  </si>
  <si>
    <t xml:space="preserve"> 11.3.1 </t>
  </si>
  <si>
    <t xml:space="preserve">PORTAS</t>
  </si>
  <si>
    <t xml:space="preserve"> 11.3.1.1 </t>
  </si>
  <si>
    <t xml:space="preserve"> 11.3.2 </t>
  </si>
  <si>
    <t xml:space="preserve"> 11.3.2.1 </t>
  </si>
  <si>
    <t xml:space="preserve"> 11.3.3 </t>
  </si>
  <si>
    <t xml:space="preserve"> 11.3.3.1 </t>
  </si>
  <si>
    <t xml:space="preserve"> 11.3.4 </t>
  </si>
  <si>
    <t xml:space="preserve"> 11.3.4.1 </t>
  </si>
  <si>
    <t xml:space="preserve"> 11.3.4.2 </t>
  </si>
  <si>
    <t xml:space="preserve"> EE-ESQ-C257 </t>
  </si>
  <si>
    <t xml:space="preserve">RECUPERAÇAO DO ALAMBRADO PARA QUADRA POLIESPORTIVA, CONFORME PADRÃO EXISTENTE</t>
  </si>
  <si>
    <t xml:space="preserve">TUBO ACO GALVANIZADO COM COSTURA, CLASSE MEDIA, DN 2", E = *3,65* MM, PESO *5,10* KG/M (NBR 5580)</t>
  </si>
  <si>
    <t xml:space="preserve">TUBO ACO GALVANIZADO COM COSTURA, CLASSE MEDIA, DN 1.1/4", E = *3,25* MM, PESO *3,14* KG/M (NBR 5580)</t>
  </si>
  <si>
    <t xml:space="preserve">ELETRODO REVESTIDO AWS - E6013, DIAMETRO IGUAL A 2,50 MM</t>
  </si>
  <si>
    <t xml:space="preserve">ARAME GALVANIZADO 12 BWG, D = 2,76 MM (0,048 KG/M) OU 14 BWG, D = 2,11 MM (0,026 KG/M)</t>
  </si>
  <si>
    <t xml:space="preserve"> 12.1 </t>
  </si>
  <si>
    <t xml:space="preserve"> 12.1.1 </t>
  </si>
  <si>
    <t xml:space="preserve"> EE-PINT-C82 </t>
  </si>
  <si>
    <t xml:space="preserve">EXTRATIFICAÇÃO DE PAREDES PARA PROSPECÇÃO NA TONALIDADE DA PINTURA ORIGINAL DA PAREDE</t>
  </si>
  <si>
    <t xml:space="preserve">ESTOPA</t>
  </si>
  <si>
    <t xml:space="preserve"> 12.1.2 </t>
  </si>
  <si>
    <t xml:space="preserve"> 12.1.3 </t>
  </si>
  <si>
    <t xml:space="preserve">APLICAÇÃO MANUAL DE MASSA ACRÍLICA EM SUPERFÍCIES EXTERNAS DE SACADA DE EDIFÍCIOS DE MÚLTIPLOS PAVIMENTOS, UMA DEMÃO. AF_03/2024</t>
  </si>
  <si>
    <t xml:space="preserve">MASSA ACRILICA PARA SUPERFICIES INTERNAS E EXTERNAS</t>
  </si>
  <si>
    <t xml:space="preserve"> 12.1.4 </t>
  </si>
  <si>
    <t xml:space="preserve">APLICAÇÃO MANUAL DE MASSA ACRÍLICA EM SUPERFÍCIES INTERNAS DE SACADA DE EDIFÍCIOS DE MÚLTIPLOS PAVIMENTOS, UMA DEMÃO. AF_03/2024</t>
  </si>
  <si>
    <t xml:space="preserve"> 12.1.5 </t>
  </si>
  <si>
    <t xml:space="preserve"> EE-PINT-C076 </t>
  </si>
  <si>
    <t xml:space="preserve">EMASSAMENTO DE TETO COM MASSA ACRILICA, UMA DEMÃO, LIXAMENTO MANUAL</t>
  </si>
  <si>
    <t xml:space="preserve"> 12.1.6 </t>
  </si>
  <si>
    <t xml:space="preserve"> EE-PINT-C02 </t>
  </si>
  <si>
    <t xml:space="preserve">(COR BRANCO GELO)- APLICAÇÃO MANUAL DE PINTURA COM TINTA LÁTEX ACRÍLICA EM PAREDES, DUAS DEMÃOS. AF_06/2014</t>
  </si>
  <si>
    <t xml:space="preserve"> 12.1.7 </t>
  </si>
  <si>
    <t xml:space="preserve"> EE-PINT-C79 </t>
  </si>
  <si>
    <t xml:space="preserve">(COR BRANCO GELO)- APLICAÇÃO MANUAL DE PINTURA COM TINTA LÁTEX ACRÍLICA EM PAREDES EXTERNAS, DUAS DEMÃOS. AF_06/2014</t>
  </si>
  <si>
    <t xml:space="preserve">ROLO DE LA DE CARNEIRO 23 CM (SEM CABO)</t>
  </si>
  <si>
    <t xml:space="preserve"> 12.1.8 </t>
  </si>
  <si>
    <t xml:space="preserve"> EE-PINT-C73 </t>
  </si>
  <si>
    <t xml:space="preserve">(COR BRANCO NEVE)- APLICAÇÃO MANUAL DE PINTURA COM TINTA LÁTEX ACRÍLICA EM PAREDES, DUAS DEMÃOS. AF_06/2014</t>
  </si>
  <si>
    <t xml:space="preserve"> 12.1.9 </t>
  </si>
  <si>
    <t xml:space="preserve"> EE-PINT-C077 </t>
  </si>
  <si>
    <t xml:space="preserve">(COR BRANCO NEVE)- APLICAÇÃO MANUAL DE PINTURA COM TINTA LÁTEX ACRÍLICA EM PAREDES EXTERNAS, DUAS DEMÃOS. AF_06/2014</t>
  </si>
  <si>
    <t xml:space="preserve"> 12.1.10 </t>
  </si>
  <si>
    <t xml:space="preserve"> EE-PINT-C76 </t>
  </si>
  <si>
    <t xml:space="preserve">(COR MARRON)  PINTURA ESMALTE SINTÉTICO FOSCO EM FACHADAS E MUROS EXECUTADO EM OBRA  (02 DEMÃOS).</t>
  </si>
  <si>
    <t xml:space="preserve">TINTA ESMALTE SINTETICO PREMIUM ACETINADO</t>
  </si>
  <si>
    <t xml:space="preserve"> 12.1.11 </t>
  </si>
  <si>
    <t xml:space="preserve"> EE-PINT-C15 </t>
  </si>
  <si>
    <t xml:space="preserve">(COR CINZA MÉDIO) APLICAÇÃO MANUAL DE PINTURA COM TINTA LÁTEX ACRÍLICA EM PAREDES, DUAS DEMÃOS.</t>
  </si>
  <si>
    <t xml:space="preserve"> 12.1.12 </t>
  </si>
  <si>
    <t xml:space="preserve"> EE-PINT-C04 </t>
  </si>
  <si>
    <t xml:space="preserve">APLICAÇÃO MANUAL DE LIQUIBRILHO EM PAREDES, DUAS DEMÃOS.</t>
  </si>
  <si>
    <t xml:space="preserve"> COT1382 </t>
  </si>
  <si>
    <t xml:space="preserve">VERNIZ ACRÍLICO INCOLOR 18 L</t>
  </si>
  <si>
    <t xml:space="preserve"> 12.1.13 </t>
  </si>
  <si>
    <t xml:space="preserve"> EE-PINT-C54 </t>
  </si>
  <si>
    <t xml:space="preserve">(COR BRANCO GELO)- APLICAÇÃO MANUAL DE PINTURA COM TINTA ESMALTE SINTÉTICA EM PAREDES, DUAS DEMÃOS.</t>
  </si>
  <si>
    <t xml:space="preserve"> 12.1.14 </t>
  </si>
  <si>
    <t xml:space="preserve"> EE-PINT-C339 </t>
  </si>
  <si>
    <t xml:space="preserve">APLICAÇÃO MANUAL DE PINTURA COM TINTA ESMALTE SINTETICO BRILHO, EM PAREDES, DUAS DEMÃOS</t>
  </si>
  <si>
    <t xml:space="preserve">TINTA ESMALTE SINTETICO PREMIUM BRILHANTE</t>
  </si>
  <si>
    <t xml:space="preserve"> 12.1.15 </t>
  </si>
  <si>
    <t xml:space="preserve">PINTURA COM TINTA ALQUÍDICA DE FUNDO (TIPO ZARCÃO) PULVERIZADA SOBRE PERFIL METÁLICO EXECUTADO EM FÁBRICA (POR DEMÃO). AF_01/2020_PE</t>
  </si>
  <si>
    <t xml:space="preserve"> 12.1.16 </t>
  </si>
  <si>
    <t xml:space="preserve"> EE-PINT-C27 </t>
  </si>
  <si>
    <t xml:space="preserve">(AZUL PANTONE 2758C) PINTURA DE PISO COM TINTA EPÓXI, APLICAÇÃO MANUAL, 2 DEMÃOS, INCLUSO PRIMER EPÓXI.</t>
  </si>
  <si>
    <t xml:space="preserve">DILUENTE EPOXI</t>
  </si>
  <si>
    <t xml:space="preserve">FITA CREPE ROLO DE 25 MM X 50 M</t>
  </si>
  <si>
    <t xml:space="preserve"> COT728 </t>
  </si>
  <si>
    <t xml:space="preserve">TINTA EPÓXI AZUL</t>
  </si>
  <si>
    <t xml:space="preserve">PRIMER EPOXI / EPOXIDICO</t>
  </si>
  <si>
    <t xml:space="preserve"> 12.1.17 </t>
  </si>
  <si>
    <t xml:space="preserve"> EE-PINT-C26 </t>
  </si>
  <si>
    <t xml:space="preserve">(AMARELO OURO) PINTURA DE PISO COM TINTA EPÓXI, APLICAÇÃO MANUAL, 2 DEMÃOS, INCLUSO PRIMER EPÓXI.</t>
  </si>
  <si>
    <t xml:space="preserve"> COT729 </t>
  </si>
  <si>
    <t xml:space="preserve">TINTA EPÓXI AMARELO</t>
  </si>
  <si>
    <t xml:space="preserve"> 12.1.18 </t>
  </si>
  <si>
    <t xml:space="preserve"> EE-PINT-C28 </t>
  </si>
  <si>
    <t xml:space="preserve">(VERDE BANDEIRA) PINTURA DE PISO COM TINTA EPÓXI, APLICAÇÃO MANUAL, 2 DEMÃOS, INCLUSO PRIMER EPÓXI.</t>
  </si>
  <si>
    <t xml:space="preserve"> COT730 </t>
  </si>
  <si>
    <t xml:space="preserve">TINTA EPÓXI VERDE</t>
  </si>
  <si>
    <t xml:space="preserve"> 12.1.19 </t>
  </si>
  <si>
    <t xml:space="preserve"> EE-PINT-C71 </t>
  </si>
  <si>
    <t xml:space="preserve">(CINZA MÉDIO) - PINTURA DE PISO COM TINTA POLIURETANO (PU), APLICAÇÃO MANUAL, 2 DEMÃOS, INCLUSO CATALISADOR</t>
  </si>
  <si>
    <t xml:space="preserve"> COT1671 </t>
  </si>
  <si>
    <t xml:space="preserve">CATALISADOR PARA TINTA POLIURETANO (PU)</t>
  </si>
  <si>
    <t xml:space="preserve"> COT1669 </t>
  </si>
  <si>
    <t xml:space="preserve">(CINZA MÉDIO) - TINTA PARA PISO EM EMASLTE POLIURETANO (PU)</t>
  </si>
  <si>
    <t xml:space="preserve"> 12.1.20 </t>
  </si>
  <si>
    <t xml:space="preserve">PINTURA DE PISO COM TINTA EPÓXI, APLICAÇÃO MANUAL, 2 DEMÃOS, INCLUSO PRIMER EPÓXI. AF_05/2021</t>
  </si>
  <si>
    <t xml:space="preserve">TINTA EPOXI BASE AGUA PREMIUM, BRANCA</t>
  </si>
  <si>
    <t xml:space="preserve"> 12.1.21 </t>
  </si>
  <si>
    <t xml:space="preserve">LIXAMENTO MANUAL EM SUPERFÍCIES METÁLICAS EM OBRA. AF_01/2020</t>
  </si>
  <si>
    <t xml:space="preserve">LIXA EM FOLHA PARA FERRO, NUMERO 150</t>
  </si>
  <si>
    <t xml:space="preserve"> 12.1.22 </t>
  </si>
  <si>
    <t xml:space="preserve">LIXAMENTO DE MADEIRA PARA APLICAÇÃO DE FUNDO OU PINTURA. AF_01/2021</t>
  </si>
  <si>
    <t xml:space="preserve"> 12.1.23 </t>
  </si>
  <si>
    <t xml:space="preserve"> EE-SP-C33 </t>
  </si>
  <si>
    <t xml:space="preserve">PREPARO DE SUPERFÍCIE COM LIXAMENTO DE PAREDES E TETOS.</t>
  </si>
  <si>
    <t xml:space="preserve"> 12.1.24 </t>
  </si>
  <si>
    <t xml:space="preserve"> EE-PINT-C81 </t>
  </si>
  <si>
    <t xml:space="preserve">PINTURA VERNIZ (INCOLOR) SOBRE REVESTIMENTO DE SEIXO DE PEDRA EXISTENTE 3 DEMÃOS. AF_01/2021</t>
  </si>
  <si>
    <t xml:space="preserve">VERNIZ TIPO COPAL PARA MADEIRA, BRILHANTE, USO INTERNO</t>
  </si>
  <si>
    <t xml:space="preserve"> 12.1.25 </t>
  </si>
  <si>
    <t xml:space="preserve"> EE-PINT-C90 </t>
  </si>
  <si>
    <t xml:space="preserve">LIMPEZA DE REVESTIMENTO EM SEIXO DE PEDRA EXISTENTE EM AREA EXTERNA A SER MANTIDO</t>
  </si>
  <si>
    <t xml:space="preserve"> 12.1.26 </t>
  </si>
  <si>
    <t xml:space="preserve"> EE-REVST-C62 </t>
  </si>
  <si>
    <t xml:space="preserve">RECOMPOSIÇÃO DE REVESTIMENTO COM SEIXO DE PEDRA CONFORME PADRÃO EXISTENTE</t>
  </si>
  <si>
    <t xml:space="preserve"> 12.1.27 </t>
  </si>
  <si>
    <t xml:space="preserve"> EE-SE-C63 </t>
  </si>
  <si>
    <t xml:space="preserve">RECOMPOSIÇÃO DE ELEMENTOS DECORATIVOS (CINALHAS, FRIZOS, RODA MEIO E MOLDURAS)</t>
  </si>
  <si>
    <t xml:space="preserve">ARGAMASSA INDUSTRIALIZADA MULTIUSO, PARA REVESTIMENTO INTERNO E EXTERNO E ASSENTAMENTO DE BLOCOS DIVERSOS</t>
  </si>
  <si>
    <t xml:space="preserve"> 12.1.28 </t>
  </si>
  <si>
    <t xml:space="preserve"> EE-SE-C64 </t>
  </si>
  <si>
    <t xml:space="preserve">RECOMPOSIÇÃO DE RODA MEIO DE MADEIRA</t>
  </si>
  <si>
    <t xml:space="preserve">MASSA PARA MADEIRA - INTERIOR E EXTERIOR</t>
  </si>
  <si>
    <t xml:space="preserve">MASSA PLASTICA PARA MARMORE/GRANITO</t>
  </si>
  <si>
    <t xml:space="preserve"> 12.1.29 </t>
  </si>
  <si>
    <t xml:space="preserve"> EE-PINT-C92 </t>
  </si>
  <si>
    <t xml:space="preserve">PINTURA DE QUADRO ESCOLAR COM TINTA ESMALTE A BASE AGUA ACETINADO, DUAS DEMAOS SOBRE MASSA ACRILICA</t>
  </si>
  <si>
    <t xml:space="preserve">TINTA ESMALTE BASE AGUA PREMIUM ACETINADO</t>
  </si>
  <si>
    <t xml:space="preserve"> 12.2 </t>
  </si>
  <si>
    <t xml:space="preserve">VESTIARIOS E CASA DE APOIO</t>
  </si>
  <si>
    <t xml:space="preserve"> 12.2.1 </t>
  </si>
  <si>
    <t xml:space="preserve"> 12.2.2 </t>
  </si>
  <si>
    <t xml:space="preserve"> 12.2.3 </t>
  </si>
  <si>
    <t xml:space="preserve"> 12.2.4 </t>
  </si>
  <si>
    <t xml:space="preserve"> 12.2.5 </t>
  </si>
  <si>
    <t xml:space="preserve"> 12.2.6 </t>
  </si>
  <si>
    <t xml:space="preserve"> 12.2.7 </t>
  </si>
  <si>
    <t xml:space="preserve"> 12.2.8 </t>
  </si>
  <si>
    <t xml:space="preserve"> 12.2.9 </t>
  </si>
  <si>
    <t xml:space="preserve"> 12.2.10 </t>
  </si>
  <si>
    <t xml:space="preserve"> 12.2.11 </t>
  </si>
  <si>
    <t xml:space="preserve"> 12.2.12 </t>
  </si>
  <si>
    <t xml:space="preserve"> 12.2.13 </t>
  </si>
  <si>
    <t xml:space="preserve"> EE-PINT-C09 </t>
  </si>
  <si>
    <t xml:space="preserve">(CINZA MÉDIO) PINTURA ACRILICA EM PISO, DUAS DEMAOS.</t>
  </si>
  <si>
    <t xml:space="preserve">TINTA ACRILICA PREMIUM PARA PISO</t>
  </si>
  <si>
    <t xml:space="preserve"> 12.2.14 </t>
  </si>
  <si>
    <t xml:space="preserve"> 12.2.15 </t>
  </si>
  <si>
    <t xml:space="preserve"> 12.3 </t>
  </si>
  <si>
    <t xml:space="preserve"> 12.3.1 </t>
  </si>
  <si>
    <t xml:space="preserve"> 12.3.2 </t>
  </si>
  <si>
    <t xml:space="preserve"> 12.3.3 </t>
  </si>
  <si>
    <t xml:space="preserve"> 12.3.4 </t>
  </si>
  <si>
    <t xml:space="preserve"> 12.3.5 </t>
  </si>
  <si>
    <t xml:space="preserve"> 12.3.6 </t>
  </si>
  <si>
    <t xml:space="preserve"> 12.3.7 </t>
  </si>
  <si>
    <t xml:space="preserve"> 12.3.8 </t>
  </si>
  <si>
    <t xml:space="preserve"> 12.3.9 </t>
  </si>
  <si>
    <t xml:space="preserve"> 12.3.10 </t>
  </si>
  <si>
    <t xml:space="preserve"> EE-PINT-C29 </t>
  </si>
  <si>
    <t xml:space="preserve">PINTURA ESMALTE, BRANCO GELO, DUAS DEMAOS, SOBRE SUPERFICIE METALICA, INCLUSO UMA DEMAO DE FUNDO ANTICORROSIVO. UTILIZACAO DE REVOLVER ( AR-COMPRIMIDO).</t>
  </si>
  <si>
    <t xml:space="preserve"> COT353 </t>
  </si>
  <si>
    <t xml:space="preserve">TINTA ESMALTE SINTÉTICO, COR BRANCO GELO</t>
  </si>
  <si>
    <t xml:space="preserve"> 12.3.11 </t>
  </si>
  <si>
    <t xml:space="preserve"> EE-PINT-C80 </t>
  </si>
  <si>
    <t xml:space="preserve">(COR PRETO FOSCO) PINTURA COM TINTA ESMALTE SINTÉTICO PREMIUM SOBRE SUPERFÍCIES DE MADEIRA  (02 DEMÃOS)</t>
  </si>
  <si>
    <t xml:space="preserve"> COT837 </t>
  </si>
  <si>
    <t xml:space="preserve">TINTA ESMALTE SINTÉTICO PREMIUM PRETO FOSCO</t>
  </si>
  <si>
    <t xml:space="preserve"> 12.3.12 </t>
  </si>
  <si>
    <t xml:space="preserve"> 12.3.13 </t>
  </si>
  <si>
    <t xml:space="preserve"> 12.3.14 </t>
  </si>
  <si>
    <t xml:space="preserve"> 12.3.15 </t>
  </si>
  <si>
    <t xml:space="preserve"> 12.3.16 </t>
  </si>
  <si>
    <t xml:space="preserve"> 12.3.17 </t>
  </si>
  <si>
    <t xml:space="preserve"> 12.3.18 </t>
  </si>
  <si>
    <t xml:space="preserve"> 12.3.19 </t>
  </si>
  <si>
    <t xml:space="preserve"> 12.3.20 </t>
  </si>
  <si>
    <t xml:space="preserve"> 12.3.21 </t>
  </si>
  <si>
    <t xml:space="preserve"> 12.3.22 </t>
  </si>
  <si>
    <t xml:space="preserve"> 12.3.23 </t>
  </si>
  <si>
    <t xml:space="preserve"> EE-PINT-C10 </t>
  </si>
  <si>
    <t xml:space="preserve">PINTURA EPÓXI DE FAIXAS DE DEMARCACAO EM QUADRA POLIESPORTIVA, 5 CM DE LARGURA</t>
  </si>
  <si>
    <t xml:space="preserve"> 12.3.24 </t>
  </si>
  <si>
    <t xml:space="preserve"> 12.3.25 </t>
  </si>
  <si>
    <t xml:space="preserve">DIVISORIAS / PEITORIL / PINGADEIRAS</t>
  </si>
  <si>
    <t xml:space="preserve"> 13.1 </t>
  </si>
  <si>
    <t xml:space="preserve"> 13.1.1 </t>
  </si>
  <si>
    <t xml:space="preserve"> EE-REVST-C24 </t>
  </si>
  <si>
    <t xml:space="preserve">SOLEIRA/PINGADEIRA EM GRANITO, LARGURA 17 CM, ESPESSURA 2,0 CM.</t>
  </si>
  <si>
    <t xml:space="preserve"> 13.1.2 </t>
  </si>
  <si>
    <t xml:space="preserve">DIVISORIA SANITÁRIA, TIPO CABINE, EM GRANITO CINZA POLIDO, ESP = 3CM, ASSENTADO COM ARGAMASSA COLANTE AC III-E, EXCLUSIVE FERRAGENS. AF_01/2021</t>
  </si>
  <si>
    <t xml:space="preserve">ADESIVO ESTRUTURAL A BASE DE RESINA EPOXI, BICOMPONENTE, PASTOSO (TIXOTROPICO)</t>
  </si>
  <si>
    <t xml:space="preserve">ARGAMASSA COLANTE TIPO AC III E</t>
  </si>
  <si>
    <t xml:space="preserve">DIVISORIA EM GRANITO, COM DUAS FACES POLIDAS, TIPO ANDORINHA/ QUARTZ/ CASTELO/ CORUMBA OU OUTROS EQUIVALENTES DA REGIAO, E= *3,0* CM</t>
  </si>
  <si>
    <t xml:space="preserve"> 13.1.3 </t>
  </si>
  <si>
    <t xml:space="preserve"> EE-INSTH-C414 </t>
  </si>
  <si>
    <t xml:space="preserve">BANCADA DE GRANITO CINZA POLIDO,  FORNECIMENTO E INSTALAÇÃO. AF_01/2020</t>
  </si>
  <si>
    <t xml:space="preserve">GRANITO PARA BANCADA, POLIDO, TIPO ANDORINHA/ QUARTZ/ CASTELO/ CORUMBA OU OUTROS EQUIVALENTES DA REGIAO, E= *2,5* CM</t>
  </si>
  <si>
    <t xml:space="preserve"> 13.1.4 </t>
  </si>
  <si>
    <t xml:space="preserve"> EE-INSTH-C15 </t>
  </si>
  <si>
    <t xml:space="preserve">FRONTÃO OU TESTEIRA DE GRANITO CINZA POLIDO - H ATÉ 10CM , BORDA ARREDONDADA, E=2CM.</t>
  </si>
  <si>
    <t xml:space="preserve">Edificações</t>
  </si>
  <si>
    <t xml:space="preserve">ARGAMASSA TRAÇO 1:3 (EM VOLUME DE CIMENTO E AREIA GROSSA ÚMIDA) PARA CHAPISCO CONVENCIONAL, PREPARO MANUAL. AF_08/2019</t>
  </si>
  <si>
    <t xml:space="preserve">RODAPE OU RODABANCADA EM GRANITO, POLIDO, TIPO ANDORINHA/ QUARTZ/ CASTELO/ CORUMBA OU OUTROS EQUIVALENTES DA REGIAO, H= 10 CM, E= *2,0* CM</t>
  </si>
  <si>
    <t xml:space="preserve"> 13.1.5 </t>
  </si>
  <si>
    <t xml:space="preserve"> EE-SC-C50 </t>
  </si>
  <si>
    <t xml:space="preserve">BANCADA DE AÇO INOX, PIA DA COZINHA - FORNECIMENTO E INSTALAÇÃO</t>
  </si>
  <si>
    <t xml:space="preserve">BANCADA/TAMPO ACO INOX (AISI 304), LARGURA 60 CM, COM RODABANCA (NAO INCLUI PES DE APOIO)</t>
  </si>
  <si>
    <t xml:space="preserve"> 13.1.6 </t>
  </si>
  <si>
    <t xml:space="preserve"> EE-REVST-C22 </t>
  </si>
  <si>
    <t xml:space="preserve">PRATELEIRA DE GRANITO, ESP. 3CM. FORNECIMENTO E INSTALAÇÃO.</t>
  </si>
  <si>
    <t xml:space="preserve"> 13.2 </t>
  </si>
  <si>
    <t xml:space="preserve"> 13.2.1 </t>
  </si>
  <si>
    <t xml:space="preserve"> 13.2.2 </t>
  </si>
  <si>
    <t xml:space="preserve"> 13.2.3 </t>
  </si>
  <si>
    <t xml:space="preserve"> 13.2.4 </t>
  </si>
  <si>
    <t xml:space="preserve"> 13.3 </t>
  </si>
  <si>
    <t xml:space="preserve"> 13.3.1 </t>
  </si>
  <si>
    <t xml:space="preserve"> 13.3.2 </t>
  </si>
  <si>
    <t xml:space="preserve"> 13.3.3 </t>
  </si>
  <si>
    <t xml:space="preserve"> EE-ESQ-C275 </t>
  </si>
  <si>
    <t xml:space="preserve">SOLEIRA EM GRANITO, LARGURA 36 CM, ESPESSURA 2,0 CM</t>
  </si>
  <si>
    <t xml:space="preserve">ACESSIBILIDADE</t>
  </si>
  <si>
    <t xml:space="preserve"> 14.1 </t>
  </si>
  <si>
    <t xml:space="preserve"> 14.1.1 </t>
  </si>
  <si>
    <t xml:space="preserve">PISO PODOTÁTIL DE ALERTA OU DIRECIONAL, DE BORRACHA, ASSENTADO SOBRE ARGAMASSA. AF_05/2020</t>
  </si>
  <si>
    <t xml:space="preserve">PISO TATIL DE ALERTA OU DIRECIONAL, DE BORRACHA, COLORIDO, 25 X 25 CM, E = 12 MM, PARA ARGAMASSA</t>
  </si>
  <si>
    <t xml:space="preserve"> 14.1.2 </t>
  </si>
  <si>
    <t xml:space="preserve">PISO PODOTÁTIL DE ALERTA OU DIRECIONAL, DE CONCRETO, ASSENTADO SOBRE ARGAMASSA. AF_03/2024</t>
  </si>
  <si>
    <t xml:space="preserve">PISO TATIL / PODOTATIL, LADRILHO HIDRAULICO/CONCRETO, *40 X 40* CM, E= 2,5* CM, PADRAO TATIL ALERTA OU DIRECIONAL, COR NATURAL</t>
  </si>
  <si>
    <t xml:space="preserve"> 14.1.3 </t>
  </si>
  <si>
    <t xml:space="preserve"> EE-SC-C04 </t>
  </si>
  <si>
    <t xml:space="preserve">PLACA TÁTIL EM ACRILICO BORDAS ARREDONDADAS, COM LETRAS EM ALTO RELEVO, DIM. 30X10CM, PARA AS PAREDES E PORTAS - FORNECIMENTO E COLOCACAO</t>
  </si>
  <si>
    <t xml:space="preserve"> COT277 </t>
  </si>
  <si>
    <t xml:space="preserve">PLACA TATIL EM ACRÍLICO COM LETRAS EM RELEVO/BRAILE DIM. 30X10CM (PAREDES E PORTAS)</t>
  </si>
  <si>
    <t xml:space="preserve"> COT529 </t>
  </si>
  <si>
    <t xml:space="preserve">FITA DUPLA-FACE 3M - 33M</t>
  </si>
  <si>
    <t xml:space="preserve"> 14.1.4 </t>
  </si>
  <si>
    <t xml:space="preserve"> EE-SC-C05 </t>
  </si>
  <si>
    <t xml:space="preserve">PLACA EM ACRILICO BORDAS ARREDONDADAS, COM LETRAS EM VINIL, DIM. 30X10CM, PARA AS PORTAS - FORNECIMENTO E COLOCACAO</t>
  </si>
  <si>
    <t xml:space="preserve"> COT261 </t>
  </si>
  <si>
    <t xml:space="preserve">PLACA DE ACRÍLICO COM IMPRESSÃO EM VINIL (30X10CM)</t>
  </si>
  <si>
    <t xml:space="preserve"> 14.1.5 </t>
  </si>
  <si>
    <t xml:space="preserve"> EE-SC-C07 </t>
  </si>
  <si>
    <t xml:space="preserve">ANEL DE TEXTURA PARA CORRIMÃO - A SER INSTALADO NO INÍCIO E FINAL DE CORRIMÃO, EM BORRACHA - FORNECIMENTO E INSTALAÇÃO.</t>
  </si>
  <si>
    <t xml:space="preserve"> COT14 </t>
  </si>
  <si>
    <t xml:space="preserve">ANEL TÁTIL PARA CORRIMÃO</t>
  </si>
  <si>
    <t xml:space="preserve"> 14.1.6 </t>
  </si>
  <si>
    <t xml:space="preserve"> EE-SC-C08 </t>
  </si>
  <si>
    <t xml:space="preserve">PLACA EM BRAILE PARA CORRIMÃO- FORNECIMENTO E INSTALAÇÃO.</t>
  </si>
  <si>
    <t xml:space="preserve"> COT271 </t>
  </si>
  <si>
    <t xml:space="preserve">PLACA EM BRAILE PARA CORRIMÃO (INÍCIO/FIM)</t>
  </si>
  <si>
    <t xml:space="preserve"> 14.1.7 </t>
  </si>
  <si>
    <t xml:space="preserve"> EE-SC-C17 </t>
  </si>
  <si>
    <t xml:space="preserve">BARRA DE APOIO RETA, EM ACO INOX POLIDO, COMPRIMENTO 40 CM,  FIXADA NA PAREDE - FORNECIMENTO E INSTALAÇÃO.</t>
  </si>
  <si>
    <t xml:space="preserve"> 14.1.8 </t>
  </si>
  <si>
    <t xml:space="preserve">BARRA DE APOIO RETA, EM ACO INOX POLIDO, COMPRIMENTO 80 CM,  FIXADA NA PAREDE - FORNECIMENTO E INSTALAÇÃO. AF_01/2020</t>
  </si>
  <si>
    <t xml:space="preserve"> 14.1.9 </t>
  </si>
  <si>
    <t xml:space="preserve"> EE-ESQ-C11 </t>
  </si>
  <si>
    <t xml:space="preserve">CORRIMAO DUPLO DE AÇO GALVANIZADO DE 0,92 M E 0,70 M DE ALTURA, MONTANTES TUBULARES DE 4CM ESPAÇADOS DE 1,20M, TRAVESSA SUPERIOR DE 4CM, FIXADO COM CHUMBADOR MECÂNICO - FORNECIMENTO E INSTALAÇÃO.</t>
  </si>
  <si>
    <t xml:space="preserve">CHAPA DE ACO GROSSA, ASTM A36, E = 3/8" (9,53 MM) 74,69 KG/M2</t>
  </si>
  <si>
    <t xml:space="preserve">CHUMBADOR DE ACO ZINCADO, DIAMETRO 5/8", COMPRIMENTO 6", COM PORCA</t>
  </si>
  <si>
    <t xml:space="preserve">TUBO ACO GALVANIZADO COM COSTURA, CLASSE LEVE, DN 40 MM (1 1/2"), E = 3,00 MM, *3,48* KG/M (NBR 5580)</t>
  </si>
  <si>
    <t xml:space="preserve"> 14.1.10 </t>
  </si>
  <si>
    <t xml:space="preserve"> EE-SC-C98 </t>
  </si>
  <si>
    <t xml:space="preserve">GUARDA-CORPO DE AÇO GALVANIZADO DE 1,10M DE ALTURA, DUPLO CORRIMÃO, MONTANTES TUBULARES DE 1.1/2" ESPAÇADOS DE 1,20M, COM GUIA DE BALIZAMENTO, TRAVESSA SUPERIOR DE 2", GRADIL DE BARRAS CHATAS DE 32X4,8MM, FIXADO COM CHUMBADOR MECÂNICO</t>
  </si>
  <si>
    <t xml:space="preserve">TUBO ACO GALVANIZADO COM COSTURA, CLASSE LEVE, DN 50 MM (2"), E = 3,00 MM, *4,40* KG/M (NBR 5580)</t>
  </si>
  <si>
    <t xml:space="preserve"> 14.1.11 </t>
  </si>
  <si>
    <t xml:space="preserve"> EE-SC-C221 </t>
  </si>
  <si>
    <t xml:space="preserve">RESTAURAÇÃO DE GUARDA CORPO DE MADEIRA, MANTENDO AS MESMA CARCTERISTICAS ORIGINAIS DO LICEU CUIBANO</t>
  </si>
  <si>
    <t xml:space="preserve">MARCENEIRO COM ENCARGOS COMPLEMENTARES</t>
  </si>
  <si>
    <t xml:space="preserve">PARAFUSO ZINCADO ROSCA SOBERBA, CABECA SEXTAVADA, 5/16" X 85 MM, PARA FIXACAO DE TELHA EM MADEIRA</t>
  </si>
  <si>
    <t xml:space="preserve"> 14.1.12 </t>
  </si>
  <si>
    <t xml:space="preserve"> EE-SC-C74 </t>
  </si>
  <si>
    <t xml:space="preserve">CORRIMÃO DUPLO 1 1/2", EM AÇO INOX H=0,92M E 0,70M, FIXADO EM ALVENARIA. FORNECIMENTO E INSTALAÇÃO</t>
  </si>
  <si>
    <t xml:space="preserve"> 14.1.13 </t>
  </si>
  <si>
    <t xml:space="preserve"> 14.1.14 </t>
  </si>
  <si>
    <t xml:space="preserve"> EE-SC-C256 </t>
  </si>
  <si>
    <t xml:space="preserve">GUARDA-CORPO EM AÇO INOX DE 1,10M DE ALTURA, DUPLO CORRIMÃO ALTURAS 92 E 70 CM, MONTANTES TUBULARES DE 1.1/2" ESPAÇADOS DE 1,20M, COM GUIA DE BALIZAMENTO, TRAVESSA SUPERIOR DE 2", GRADIL  COM BARRAS PARALELAS Ø1/2", INCLUSO</t>
  </si>
  <si>
    <t xml:space="preserve">CHAPA ACO INOX AISI 304 NUMERO 4 (E = 6 MM), ACABAMENTO NUMERO 1 (LAMINADO A QUENTE, FOSCO)</t>
  </si>
  <si>
    <t xml:space="preserve"> 14.1.15 </t>
  </si>
  <si>
    <t xml:space="preserve"> EE-SC-C73 </t>
  </si>
  <si>
    <t xml:space="preserve">MAPA TÁTIL EM ACRÍLICO DIMENSÕES 60X90CM, COM PEDESTAL QUADRADO EM ALUMINIO PARAFUSADA H=1,04M, COM PINTURA ELETROSTÁTICA. - FORNECIMENTO E INSTALAÇÃO.</t>
  </si>
  <si>
    <t xml:space="preserve">PINTURA COM TINTA ALQUÍDICA DE ACABAMENTO (ESMALTE SINTÉTICO ACETINADO) PULVERIZADA SOBRE SUPERFÍCIES METÁLICAS (EXCETO PERFIL) EXECUTADO EM OBRA (02 DEMÃOS). AF_01/2020_PE</t>
  </si>
  <si>
    <t xml:space="preserve"> COT1044 </t>
  </si>
  <si>
    <t xml:space="preserve">MAPA TÁTIL COMPLETO PARA SINALIZAÇÃO E LOCALIZAÇÃO DE AMBIENTES EM ACRÍLICO COM LETRAS EM ALTO RELEVO E BRAILLE. REF. TOTAL ACESSIBILIDADE / TB-32 - 60X90cm</t>
  </si>
  <si>
    <t xml:space="preserve">CHAPA/BOBINA LISA EM ALUMINIO, LIGA 1.200 - H14, QUALQUER ESPESSURA, QUALQUER LARGURA</t>
  </si>
  <si>
    <t xml:space="preserve"> 14.1.16 </t>
  </si>
  <si>
    <t xml:space="preserve"> EE-SC-C68 </t>
  </si>
  <si>
    <t xml:space="preserve">FITA ANTIDERRAPANTE 10CM - FORNECIMENTO E INSTALAÇÃO</t>
  </si>
  <si>
    <t xml:space="preserve"> COT918 </t>
  </si>
  <si>
    <t xml:space="preserve">FITA ANTIDERRAPANTE 5CM</t>
  </si>
  <si>
    <t xml:space="preserve"> 14.1.17 </t>
  </si>
  <si>
    <t xml:space="preserve"> EE-SC-C67 </t>
  </si>
  <si>
    <t xml:space="preserve">PLATAFORMA DE ACESSIBILIDADE - FORNECIMENTO E INSTALAÇÃO</t>
  </si>
  <si>
    <t xml:space="preserve"> COT920 </t>
  </si>
  <si>
    <t xml:space="preserve">PLATAFORMA ELEVATÓRIA ACESSÍVEL (DESNÍVEL MÁX 4 METROS)</t>
  </si>
  <si>
    <t xml:space="preserve"> 14.2 </t>
  </si>
  <si>
    <t xml:space="preserve"> 14.2.1 </t>
  </si>
  <si>
    <t xml:space="preserve"> 14.2.2 </t>
  </si>
  <si>
    <t xml:space="preserve"> 14.2.3 </t>
  </si>
  <si>
    <t xml:space="preserve"> 14.2.4 </t>
  </si>
  <si>
    <t xml:space="preserve"> 14.2.5 </t>
  </si>
  <si>
    <t xml:space="preserve"> 14.2.6 </t>
  </si>
  <si>
    <t xml:space="preserve"> 14.2.7 </t>
  </si>
  <si>
    <t xml:space="preserve"> 14.2.8 </t>
  </si>
  <si>
    <t xml:space="preserve">BANCO ARTICULADO, EM ACO INOX, PARA PCD, FIXADO NA PAREDE - FORNECIMENTO E INSTALAÇÃO. AF_01/2020</t>
  </si>
  <si>
    <t xml:space="preserve">BANCO ARTICULADO PARA BANHO, EM ACO INOX POLIDO, 70* CM X 45* CM</t>
  </si>
  <si>
    <t xml:space="preserve"> 14.2.9 </t>
  </si>
  <si>
    <t xml:space="preserve"> 14.2.10 </t>
  </si>
  <si>
    <t xml:space="preserve">GUARDA-CORPO DE AÇO GALVANIZADO DE 1,10M DE ALTURA, MONTANTES TUBULARES DE 1.1/2  ESPAÇADOS DE 1,20M, TRAVESSA SUPERIOR DE 2 , GRADIL FORMADO POR BARRAS CHATAS EM FERRO DE 32X4,8MM, FIXADO COM CHUMBADOR MECÂNICO. AF_04/2019_PS</t>
  </si>
  <si>
    <t xml:space="preserve"> 14.2.11 </t>
  </si>
  <si>
    <t xml:space="preserve">GUARDA-CORPO DE AÇO GALVANIZADO DE 1,10M, MONTANTES TUBULARES DE 1.1/4" ESPAÇADOS DE 1,20M, TRAVESSA SUPERIOR DE 1.1/2", GRADIL FORMADO POR TUBOS HORIZONTAIS DE 1" E VERTICAIS DE 3/4", FIXADO COM CHUMBADOR MECÂNICO. AF_04/2019_PS</t>
  </si>
  <si>
    <t xml:space="preserve">TUBO ACO GALVANIZADO COM COSTURA, CLASSE LEVE, DN 20 MM (3/4"), E = 2,25 MM, *1,3* KG/M (NBR 5580)</t>
  </si>
  <si>
    <t xml:space="preserve">TUBO ACO GALVANIZADO COM COSTURA, CLASSE LEVE, DN 25 MM (1"), E = 2,65 MM, *2,11* KG/M (NBR 5580)</t>
  </si>
  <si>
    <t xml:space="preserve">TUBO ACO GALVANIZADO COM COSTURA, CLASSE LEVE, DN 32 MM (1 1/4"), E = 2,65 MM, *2,71* KG/M (NBR 5580)</t>
  </si>
  <si>
    <t xml:space="preserve"> 14.3 </t>
  </si>
  <si>
    <t xml:space="preserve"> 14.3.1 </t>
  </si>
  <si>
    <t xml:space="preserve"> 14.3.2 </t>
  </si>
  <si>
    <t xml:space="preserve"> 14.3.3 </t>
  </si>
  <si>
    <t xml:space="preserve"> 14.3.4 </t>
  </si>
  <si>
    <t xml:space="preserve"> 14.3.5 </t>
  </si>
  <si>
    <t xml:space="preserve"> 14.3.6 </t>
  </si>
  <si>
    <t xml:space="preserve"> 14.3.7 </t>
  </si>
  <si>
    <t xml:space="preserve"> 14.3.8 </t>
  </si>
  <si>
    <t xml:space="preserve"> 14.3.9 </t>
  </si>
  <si>
    <t xml:space="preserve"> 14.3.10 </t>
  </si>
  <si>
    <t xml:space="preserve"> 14.3.11 </t>
  </si>
  <si>
    <t xml:space="preserve"> 14.3.12 </t>
  </si>
  <si>
    <t xml:space="preserve">URBANIZAÇÃO E PAISAGISMO</t>
  </si>
  <si>
    <t xml:space="preserve"> 15.1 </t>
  </si>
  <si>
    <t xml:space="preserve"> EE-SC-C22 </t>
  </si>
  <si>
    <t xml:space="preserve">BANCO EM MADEIRA DE LEI DIM. C=1,82M L=0,4M E H=0,50M, INCLUSO ACESSÓRIOS E FIXAÇÕES, ESTRUTURA DE METALON 5X5CM (COM PINTURA ESMALTE SINTÉTICA COR PRETA NO METALON), MADEIRAMENTO E=2CM COM ACABAMENTO EM VERNIZ POLIURETANO BRILHANTE- FORNECIMENTO E INSTALAÇÃO.</t>
  </si>
  <si>
    <t xml:space="preserve">PINTURA COM TINTA ALQUÍDICA DE ACABAMENTO (ESMALTE SINTÉTICO ACETINADO) APLICADA A ROLO OU PINCEL SOBRE PERFIL METÁLICO EXECUTADO EM FÁBRICA (POR DEMÃO). AF_01/2020</t>
  </si>
  <si>
    <t xml:space="preserve">PINTURA VERNIZ (INCOLOR) POLIURETÂNICO (RESINA ALQUÍDICA MODIFICADA) EM MADEIRA, 3 DEMÃOS. AF_01/2021</t>
  </si>
  <si>
    <t xml:space="preserve">PARAFUSO FRANCES ZINCADO, DIAMETRO 1/2", COMPRIMENTO 4", COM PORCA E ARRUELA</t>
  </si>
  <si>
    <t xml:space="preserve">TABUA APARELHADA *2,5 X 15* CM, EM MACARANDUBA/MASSARANDUBA, ANGELIM OU EQUIVALENTE DA REGIAO</t>
  </si>
  <si>
    <t xml:space="preserve"> 15.2 </t>
  </si>
  <si>
    <t xml:space="preserve">PLANTIO DE GRAMA ESMERALDA OU SÃO CARLOS OU CURITIBANA, EM PLACAS. AF_07/2024</t>
  </si>
  <si>
    <t xml:space="preserve">GRAMA ESMERALDA OU SAO CARLOS OU CURITIBANA, EM PLACAS, SEM PLANTIO</t>
  </si>
  <si>
    <t xml:space="preserve"> 15.3 </t>
  </si>
  <si>
    <t xml:space="preserve">PLANTIO DE ÁRVORE ORNAMENTAL COM ALTURA DE MUDA MAIOR QUE 2,00 M E MENOR OU IGUAL A 4,00 M . AF_07/2024</t>
  </si>
  <si>
    <t xml:space="preserve">MUDA DE ARVORE ORNAMENTAL, OITI/AROEIRA SALSA/ANGICO/IPE/JACARANDA OU EQUIVALENTE DA REGIAO, H= *2* M</t>
  </si>
  <si>
    <t xml:space="preserve"> 15.4 </t>
  </si>
  <si>
    <t xml:space="preserve">PLANTIO DE PALMEIRA COM ALTURA DE MUDA MENOR OU IGUAL A 2,00 M . AF_07/2024</t>
  </si>
  <si>
    <t xml:space="preserve">GUINDAUTO HIDRÁULICO, CAPACIDADE MÁXIMA DE CARGA 6500 KG, MOMENTO MÁXIMO DE CARGA 5,8 TM, ALCANCE MÁXIMO HORIZONTAL 7,60 M, INCLUSIVE CAMINHÃO TOCO PBT 9.700 KG, POTÊNCIA DE 160 CV - CHP DIURNO. AF_08/2015</t>
  </si>
  <si>
    <t xml:space="preserve">GUINDAUTO HIDRÁULICO, CAPACIDADE MÁXIMA DE CARGA 6500 KG, MOMENTO MÁXIMO DE CARGA 5,8 TM, ALCANCE MÁXIMO HORIZONTAL 7,60 M, INCLUSIVE CAMINHÃO TOCO PBT 9.700 KG, POTÊNCIA DE 160 CV - CHI DIURNO. AF_08/2015</t>
  </si>
  <si>
    <t xml:space="preserve">MUDA DE PALMEIRA ARECA, H= *1,50* M</t>
  </si>
  <si>
    <t xml:space="preserve"> 15.5 </t>
  </si>
  <si>
    <t xml:space="preserve"> EE-URB-C30 </t>
  </si>
  <si>
    <t xml:space="preserve">ARBUSTO PINGO DE OURO - FORNECIMENTO E PLANTIO</t>
  </si>
  <si>
    <t xml:space="preserve">MUDA DE ARBUSTO, PINGO DE OURO/ VIOLETEIRA, H = *10 A 20* CM</t>
  </si>
  <si>
    <t xml:space="preserve"> 15.6 </t>
  </si>
  <si>
    <t xml:space="preserve"> EE-URB-C51 </t>
  </si>
  <si>
    <t xml:space="preserve">PLANTIO DE GRAMA BERMUDA COM MISTURA DE TERRA VEGETAL, ADUBO, COMPOSTO ORGÂNICO E AREIA INCLUSO ESPALHAMENTO PARA CAMPO</t>
  </si>
  <si>
    <t xml:space="preserve">TERRA VEGETAL (GRANEL)</t>
  </si>
  <si>
    <t xml:space="preserve">FERTILIZANTE NPK - 4: 14: 8</t>
  </si>
  <si>
    <t xml:space="preserve">FERTILIZANTE ORGANICO COMPOSTO, CLASSE A</t>
  </si>
  <si>
    <t xml:space="preserve"> LC COT 02 </t>
  </si>
  <si>
    <t xml:space="preserve">SEMENTE DE GRAMA BERMUDA </t>
  </si>
  <si>
    <t xml:space="preserve"> 15.7 </t>
  </si>
  <si>
    <t xml:space="preserve">LASTRO COM MATERIAL GRANULAR (PEDRA BRITADA N.2), APLICADO EM PISOS OU LAJES SOBRE SOLO, ESPESSURA DE *10 CM*. AF_01/2024</t>
  </si>
  <si>
    <t xml:space="preserve">SERVIÇOS COMPLEMENTARES</t>
  </si>
  <si>
    <t xml:space="preserve"> 16.1 </t>
  </si>
  <si>
    <t xml:space="preserve"> 16.1.1 </t>
  </si>
  <si>
    <t xml:space="preserve"> EE-SC-C41 </t>
  </si>
  <si>
    <t xml:space="preserve">ESPELHO CRISTAL, ESPESSURA 4MM, FIXADO COM SILICONE, SEM MOLDURA</t>
  </si>
  <si>
    <t xml:space="preserve">ESPELHO CRISTAL E = 4 MM</t>
  </si>
  <si>
    <t xml:space="preserve"> 16.1.2 </t>
  </si>
  <si>
    <t xml:space="preserve"> EE-SP-C152 </t>
  </si>
  <si>
    <t xml:space="preserve">QUADRO DE VIDRO TEMPERADO SERIGRAFADO 6MM COM FUNDO ADESIVADO DE BRANCO MEDINDO 1,60X1,00M, COM CANTOS ARREDONDADOS E LAPIDADOS, FIXADO ATRAVES DE ESPASSADORES EM ALUMINIO - FORNECIMENTO E INSTALAÇÃO</t>
  </si>
  <si>
    <t xml:space="preserve">CANTONEIRA EM ALUMINIO, ABAS IGUAIS, LARGURA DE 25,40 MM (1"), ESPESSURA DE 4,76 MM (3/16") E PESO LINEAR DE APROXIMADAMENTE 0,593 KG/M</t>
  </si>
  <si>
    <t xml:space="preserve">BUCHA DE NYLON SEM ABA S8, COM PARAFUSO DE 4,80 X 50 MM EM ACO ZINCADO COM ROSCA SOBERBA, CABECA CHATA E FENDA PHILLIPS</t>
  </si>
  <si>
    <t xml:space="preserve"> COT337 </t>
  </si>
  <si>
    <t xml:space="preserve">VIDRO SERIGRAFADO 2,00X 1,10 6MM (QUADRO SALA DE AULA)</t>
  </si>
  <si>
    <t xml:space="preserve"> 16.1.3 </t>
  </si>
  <si>
    <t xml:space="preserve"> EE-INSTH-C71 </t>
  </si>
  <si>
    <t xml:space="preserve">BEBEDOURO ACESSÍVEL - EQUIPAMENTO - FORNECIMENTO E INSTALAÇÃO</t>
  </si>
  <si>
    <t xml:space="preserve"> COT44 </t>
  </si>
  <si>
    <t xml:space="preserve">BEBEDOURO ACESSÍVEL SUSPENSO EM INOX ESCOVADO, PDF 300, COM SISTEMA DE BRAILE QUE IDENTIFICA BOTÕES, CAPACIDADE: 3,5L - 110/220V</t>
  </si>
  <si>
    <t xml:space="preserve"> 16.1.4 </t>
  </si>
  <si>
    <t xml:space="preserve"> EE-SC-C122 </t>
  </si>
  <si>
    <t xml:space="preserve">COIFA EM INOX (1,65X1,40 M) PARA COZINHA - INSTALAÇÃO E FORNECIMENTO.</t>
  </si>
  <si>
    <t xml:space="preserve">MONTADOR (TUBO AÇO/EQUIPAMENTOS) COM ENCARGOS COMPLEMENTARES</t>
  </si>
  <si>
    <t xml:space="preserve"> COT1685 </t>
  </si>
  <si>
    <t xml:space="preserve">CABO DE AÇO 3/16'' - 4,76 MM</t>
  </si>
  <si>
    <t xml:space="preserve"> COT1690 </t>
  </si>
  <si>
    <t xml:space="preserve">EXAUSTOR 30 CM AXIAL PARA COIFAS </t>
  </si>
  <si>
    <t xml:space="preserve">UNI</t>
  </si>
  <si>
    <t xml:space="preserve"> 16.1.5 </t>
  </si>
  <si>
    <t xml:space="preserve"> EE-SC-C15 </t>
  </si>
  <si>
    <t xml:space="preserve">PLACA DE INAUGURACAO ACO ESCOVADO, COM GRAVAÇÃO EM BAIXO RELEVO- FORNECIMENTO E INSTALAÇÃO</t>
  </si>
  <si>
    <t xml:space="preserve">PLACA DE INAUGURACAO METALICA, *40* CM X *60* CM</t>
  </si>
  <si>
    <t xml:space="preserve"> 16.1.6 </t>
  </si>
  <si>
    <t xml:space="preserve"> EE-SC-C16 </t>
  </si>
  <si>
    <t xml:space="preserve">EXECUÇÃO IN LOCO DE TOTEM EM CONCRETO ARMADO, INCLUSIVE FUNDAÇÃO.</t>
  </si>
  <si>
    <t xml:space="preserve">SEEM - SERVIÇOS EMPREITADOS</t>
  </si>
  <si>
    <t xml:space="preserve">PREPARO DE FUNDO DE VALA COM LARGURA MENOR QUE 1,5 M, COM CAMADA DE BRITA, LANÇAMENTO MANUAL. AF_08/2020</t>
  </si>
  <si>
    <t xml:space="preserve">CARGA, MANOBRA E DESCARGA DE ENTULHO EM CAMINHÃO BASCULANTE 6 M³ - CARGA COM ESCAVADEIRA HIDRÁULICA  (CAÇAMBA DE 0,80 M³ / 111 HP) E DESCARGA LIVRE (UNIDADE: M3). AF_07/2020</t>
  </si>
  <si>
    <t xml:space="preserve">TRANSPORTE COM CAMINHÃO BASCULANTE DE 6 M³, EM VIA URBANA PAVIMENTADA, DMT ATÉ 30 KM (UNIDADE: M3XKM). AF_07/2020</t>
  </si>
  <si>
    <t xml:space="preserve"> EE-INFRAEST-C01 </t>
  </si>
  <si>
    <t xml:space="preserve">CONCRETAGEM DE SAPATAS, FCK 25 MPA, COM USO DE BOMBA - LANÇAMENTO, ADENSAMENTO E ACABAMENTO. </t>
  </si>
  <si>
    <t xml:space="preserve">ARMAÇÃO DE BLOCO, VIGA BALDRAME OU SAPATA UTILIZANDO AÇO CA-50 DE 12,5 MM - MONTAGEM. AF_06/2017</t>
  </si>
  <si>
    <t xml:space="preserve">MONTAGEM E DESMONTAGEM DE FÔRMA DE PILARES RETANGULARES E ESTRUTURAS SIMILARES, PÉ-DIREITO SIMPLES, EM CHAPA DE MADEIRA COMPENSADA PLASTIFICADA, 10 UTILIZAÇÕES. AF_09/2020</t>
  </si>
  <si>
    <t xml:space="preserve">CONCRETAGEM DE PILARES, FCK = 25 MPA, COM USO DE BOMBA - LANÇAMENTO, ADENSAMENTO E ACABAMENTO. AF_02/2022_PS</t>
  </si>
  <si>
    <t xml:space="preserve"> EE-SC-C42 </t>
  </si>
  <si>
    <t xml:space="preserve">PINTURA ARTISTICA  EM SUPERFÍCIE DE CONCRETO COM TINTA ACRÍLICA - CONFORME PADRÃO SEDUC PARA LOGO DO GOVERNO (TOTEM)</t>
  </si>
  <si>
    <t xml:space="preserve">PLACA DE INAUGURACAO ACO ESCOVADO, COM GRAVAÇÃO EM BAIXO RELEVO- FORNECIMENTO E INSTALAÇÃO </t>
  </si>
  <si>
    <t xml:space="preserve">APLICAÇÃO MANUAL DE MASSA ACRÍLICA EM PAREDES EXTERNAS DE CASAS, UMA DEMÃO. AF_03/2024</t>
  </si>
  <si>
    <t xml:space="preserve">(COR CINZA MÉDIO) APLICAÇÃO MANUAL DE PINTURA COM TINTA LÁTEX ACRÍLICA EM PAREDES, DUAS DEMÃOS. </t>
  </si>
  <si>
    <t xml:space="preserve"> 16.1.7 </t>
  </si>
  <si>
    <t xml:space="preserve"> EE-SC-C48 </t>
  </si>
  <si>
    <t xml:space="preserve">EXECUÇÃO DE ABRIGO PARA RESÍDUOS SÓLIDOS, INCLUSIVE PORTÃO, FECHADURA E CADEADO.</t>
  </si>
  <si>
    <t xml:space="preserve">(COMPOSIÇÃO REPRESENTATIVA) DO SERVIÇO DE REVESTIMENTO CERÂMICO PARA AMBIENTES DE ÁREAS MOLHADAS, MEIA PAREDE OU PAREDE INTEIRA, COM PLACAS TIPO ESMALTADA EXTRA, DIMENSÕES 20X20 CM, PARA EDIFICAÇÃO HABITACIONAL MULTIFAMILIAR (PRÉDIO). AF_11/2014</t>
  </si>
  <si>
    <t xml:space="preserve">CHAPISCO APLICADO EM ALVENARIAS E ESTRUTURAS DE CONCRETO INTERNAS, COM COLHER DE PEDREIRO.  ARGAMASSA TRAÇO 1:3 COM PREPARO EM BETONEIRA 400L. AF_10/2022</t>
  </si>
  <si>
    <t xml:space="preserve">RALO SIFONADO, PVC, DN 100 X 40 MM, JUNTA SOLDÁVEL, FORNECIDO E INSTALADO EM RAMAL DE DESCARGA OU EM RAMAL DE ESGOTO SANITÁRIO. AF_08/2022</t>
  </si>
  <si>
    <t xml:space="preserve">PISO EM CONCRETO 20 MPA PREPARO MECÂNICO, ESPESSURA 7CM. AF_09/2020</t>
  </si>
  <si>
    <t xml:space="preserve">PORTA CADEADO ZINCADO OXIDADO PRETO COM CADEADO DE AÇO INOX, LARGURA DE *50* MM. AF_12/2019</t>
  </si>
  <si>
    <t xml:space="preserve">APLICAÇÃO MANUAL DE MASSA ACRÍLICA EM PAREDES EXTERNAS DE CASAS, DUAS DEMÃOS. AF_03/2024</t>
  </si>
  <si>
    <t xml:space="preserve">(COMPOSIÇÃO REPRESENTATIVA) DO SERVIÇO DE EMBOÇO/MASSA ÚNICA, APLICADO MANUALMENTE, TRAÇO 1:2:8, EM BETONEIRA DE 400L, PAREDES INTERNAS, COM EXECUÇÃO DE TALISCAS, EDIFICAÇÃO HABITACIONAL UNIFAMILIAR (CASAS) E EDIFICAÇÃO PÚBLICA PADRÃO. AF_12/2014</t>
  </si>
  <si>
    <t xml:space="preserve">LAJE PRÉ-MOLDADA UNIDIRECIONAL, BIAPOIADA, PARA FORRO, ENCHIMENTO EM CERÂMICA, VIGOTA CONVENCIONAL, ALTURA TOTAL DA LAJE (ENCHIMENTO+CAPA) = (8+3). AF_11/2020_PA</t>
  </si>
  <si>
    <t xml:space="preserve">ALVENARIA DE VEDAÇÃO DE BLOCOS CERÂMICOS FURADOS NA HORIZONTAL DE 9X9X19 CM (ESPESSURA 9 CM) E ARGAMASSA DE ASSENTAMENTO COM PREPARO EM BETONEIRA. AF_12/2021</t>
  </si>
  <si>
    <t xml:space="preserve">TELA DE ARAME GALVANIZADA QUADRANGULAR / LOSANGULAR, FIO 2,11 MM (14 BWG), MALHA 5 X 5 CM, H = 2 M</t>
  </si>
  <si>
    <t xml:space="preserve">TUBO ACO GALVANIZADO COM COSTURA, CLASSE MEDIA, DN 1.1/2", E = *3,25* MM, PESO *3,61* KG/M (NBR 5580)</t>
  </si>
  <si>
    <t xml:space="preserve"> 16.1.8 </t>
  </si>
  <si>
    <t xml:space="preserve"> EE-SE-C03 </t>
  </si>
  <si>
    <t xml:space="preserve">RESTAURAÇÃO DAS POLTRONAS DO ANFITEATRO, INCLUSO RETIRADA E RECOLOCAÇÃO COM REVISAO DA ESTRUTURA DE MADEIRA E FERRAGENS, ENVERNIZAMENTO E NOVO ESTOFAMENTO NA COR BORGONHA. MANTENDO O MESMO PADRÃO EXISTENTE</t>
  </si>
  <si>
    <t xml:space="preserve">PARAFUSO ZINCADO, SEXTAVADO, COM ROSCA SOBERBA, DIAMETRO 5/16", COMPRIMENTO 80 MM</t>
  </si>
  <si>
    <t xml:space="preserve"> LC COT 03 </t>
  </si>
  <si>
    <t xml:space="preserve">COURVIN PARA SOFÁ LEBARON - 12 CASTOR LB-12</t>
  </si>
  <si>
    <t xml:space="preserve"> LC COT 04 </t>
  </si>
  <si>
    <t xml:space="preserve">ESPUMA DENSIDADE 33</t>
  </si>
  <si>
    <t xml:space="preserve"> 16.1.9 </t>
  </si>
  <si>
    <t xml:space="preserve">INSTALAÇÃO DE ROTAÇÃO DIAGONAL DUPLA, APARELHO TRIPLO, EM TUBO DE AÇO CARBONO - EQUIPAMENTO DE GINÁSTICA PARA ACADEMIA AO AR LIVRE / ACADEMIA DA TERCEIRA IDADE - ATI, INSTALADO SOBRE PISO DE CONCRETO EXISTENTE. AF_10/2021</t>
  </si>
  <si>
    <t xml:space="preserve">CONCRETO FCK = 15MPA, TRAÇO 1:3,4:3,4 (EM MASSA SECA DE CIMENTO/ AREIA MÉDIA/ SEIXO ROLADO) - PREPARO MANUAL. AF_05/2021</t>
  </si>
  <si>
    <t xml:space="preserve">PEDRA BRITADA N. 1 (9,5 A 19 MM) POSTO PEDREIRA/FORNECEDOR, SEM FRETE</t>
  </si>
  <si>
    <t xml:space="preserve">ROTACAO DIAGONAL DUPLA, APARELHO TRIPLO, EM TUBO DE ACO CARBONO, PINTURA NO PROCESSO ELETROSTATICO - EQUIPAMENTO DE GINASTICA PARA ACADEMIA AO AR LIVRE / ACADEMIA DA TERCEIRA IDADE - ATI</t>
  </si>
  <si>
    <t xml:space="preserve"> 16.1.10 </t>
  </si>
  <si>
    <t xml:space="preserve">INSTALAÇÃO DE SIMULADOR DE CAMINHADA TRIPLO, EM TUBO DE AÇO CARBONO - EQUIPAMENTO DE GINÁSTICA PARA ACADEMIA AO AR LIVRE / ACADEMIA DA TERCEIRA IDADE - ATI, INSTALADO SOBRE PISO DE CONCRETO EXISTENTE. AF_10/2021</t>
  </si>
  <si>
    <t xml:space="preserve">SIMULADOR DE CAMINHADA TRIPLO, EM TUBO DE ACO CARBONO, PINTURA NO PROCESSO ELETROSTATICO - EQUIPAMENTO DE GINASTICA PARA ACADEMIA AO AR LIVRE / ACADEMIA DA TERCEIRA IDADE - ATI</t>
  </si>
  <si>
    <t xml:space="preserve"> 16.1.11 </t>
  </si>
  <si>
    <t xml:space="preserve">INSTALAÇÃO DE SIMULADOR DE CAVALGADA TRIPLO, EM TUBO DE AÇO CARBONO - EQUIPAMENTO DE GINÁSTICA PARA ACADEMIA AO AR LIVRE / ACADEMIA DA TERCEIRA IDADE - ATI, INSTALADO SOBRE PISO DE CONCRETO EXISTENTE. AF_10/2021</t>
  </si>
  <si>
    <t xml:space="preserve">SIMULADOR DE CAVALGADA TRIPLO, EM TUBO DE ACO CARBONO, PINTURA NO PROCESSO ELETROSTATICO - EQUIPAMENTO DE GINASTICA PARA ACADEMIA AO AR LIVRE / ACADEMIA DA TERCEIRA IDADE - ATI</t>
  </si>
  <si>
    <t xml:space="preserve"> 16.1.12 </t>
  </si>
  <si>
    <t xml:space="preserve">INSTALAÇÃO DE SIMULADOR DE REMO INDIVIDUAL, EM TUBO DE AÇO CARBONO - EQUIPAMENTO DE GINÁSTICA PARA ACADEMIA AO AR LIVRE / ACADEMIA DA TERCEIRA IDADE - ATI, INSTALADO SOBRE PISO DE CONCRETO EXISTENTE. AF_10/2021</t>
  </si>
  <si>
    <t xml:space="preserve">SIMULADOR DE REMO INDIVIDUAL, EM TUBO DE ACO CARBONO, PINTURA NO PROCESSO ELETROSTATICO - EQUIPAMENTO DE GINASTICA PARA ACADEMIA AO AR LIVRE / ACADEMIA DA TERCEIRA IDADE - ATI</t>
  </si>
  <si>
    <t xml:space="preserve"> 16.1.13 </t>
  </si>
  <si>
    <t xml:space="preserve">INSTALAÇÃO DE ALONGADOR COM TRÊS ALTURAS, EM TUBO DE AÇO CARBONO - EQUIPAMENTO DE GINÁSTICA PARA ACADEMIA AO AR LIVRE / ACADEMIA DA TERCEIRA IDADE - ATI, INSTALADO SOBRE PISO DE CONCRETO EXISTENTE. AF_10/2021</t>
  </si>
  <si>
    <t xml:space="preserve">ALONGADOR COM TRES ALTURAS, EM TUBO DE ACO CARBONO, PINTURA NO PROCESSO ELETROSTATICO - EQUIPAMENTO DE GINASTICA PARA ACADEMIA AO AR LIVRE / ACADEMIA DA TERCEIRA IDADE - ATI</t>
  </si>
  <si>
    <t xml:space="preserve"> 16.2 </t>
  </si>
  <si>
    <t xml:space="preserve"> 16.2.1 </t>
  </si>
  <si>
    <t xml:space="preserve"> 16.2.2 </t>
  </si>
  <si>
    <t xml:space="preserve"> 16.3 </t>
  </si>
  <si>
    <t xml:space="preserve"> 16.3.1 </t>
  </si>
  <si>
    <t xml:space="preserve"> 16.3.2 </t>
  </si>
  <si>
    <t xml:space="preserve"> 16.3.3 </t>
  </si>
  <si>
    <t xml:space="preserve"> EE-SC-C14 </t>
  </si>
  <si>
    <t xml:space="preserve">CONJUNTO PARA QUADRA DE VOLEI COM POSTES EM TUBO DE ACO GALVANIZADO 3", H = *255* CM, COM GANCHOS DE FIXAÇÃO COR BCA, CARRETILHA EM FERRO GALVANIZADO COM CATRATA PINT BCA, REDE DE NYLON COM 2 MM, MALHA 10 X 10 CM, ANEL PARA CABO DE AÇO, ROLDANA, INCLUSIVE TAMPA NIVELADA COM PISO. - FORNECIMENTO E INSTALAÇÃO.</t>
  </si>
  <si>
    <t xml:space="preserve">CONJUNTO PARA QUADRA DE VOLEI COM POSTES EM TUBO DE ACO GALVANIZADO 3", H = *255* CM, PINTURA EM TINTA ESMALTE SINTETICO, REDE DE NYLON COM 2 MM, MALHA 10 X 10 CM E ANTENAS OFICIAIS EM FIBRA DE VIDRO</t>
  </si>
  <si>
    <t xml:space="preserve"> 16.3.4 </t>
  </si>
  <si>
    <t xml:space="preserve">ALAMBRADO PARA QUADRA POLIESPORTIVA, ESTRUTURADO POR TUBOS DE ACO GALVANIZADO, (MONTANTES COM DIAMETRO 2", TRAVESSAS E ESCORAS COM DIÂMETRO 1 ¼"), COM TELA DE ARAME GALVANIZADO, FIO 12 BWG E MALHA QUADRADA 5X5CM (EXCETO MURETA). AF_03/2021</t>
  </si>
  <si>
    <t xml:space="preserve">TELA DE ARAME GALVANIZADA QUADRANGULAR / LOSANGULAR, FIO 2,77 MM (12 BWG), MALHA 5 X 5 CM, H = 2 M</t>
  </si>
  <si>
    <t xml:space="preserve">LIMPEZA</t>
  </si>
  <si>
    <t xml:space="preserve"> 17.1 </t>
  </si>
  <si>
    <t xml:space="preserve"> 17.1.1 </t>
  </si>
  <si>
    <t xml:space="preserve">LIMPEZA DE REVESTIMENTO CERÂMICO EM PAREDE UTILIZANDO ÁCIDO MURIÁTICO. AF_04/2019</t>
  </si>
  <si>
    <t xml:space="preserve">ACIDO CLORIDRICO / ACIDO MURIATICO, DILUICAO 10% A 12% PARA USO EM LIMPEZA</t>
  </si>
  <si>
    <t xml:space="preserve"> 17.1.2 </t>
  </si>
  <si>
    <t xml:space="preserve"> EE-SC-C82 </t>
  </si>
  <si>
    <t xml:space="preserve">LIMPEZA COMUM DE ESQUADRIAS ONDE CONTÉM VIDROS, NOS CAIXILHOS EM AÇO/ALUMÍNIO/PVC</t>
  </si>
  <si>
    <t xml:space="preserve"> 17.1.3 </t>
  </si>
  <si>
    <t xml:space="preserve"> EE-SC-C83 </t>
  </si>
  <si>
    <t xml:space="preserve">LIMPEZA GERAL DE ENTREGA DA OBRA, COM PRODUTOS PARA RETIRADA TOTAL DE SUJEIRAS DE SUPERFÍCIE, ASSIM COMO FINALIZAÇÃO COM LAVADORA DE ALTA PRESSÃO</t>
  </si>
  <si>
    <t xml:space="preserve"> 17.2 </t>
  </si>
  <si>
    <t xml:space="preserve"> 17.2.1 </t>
  </si>
  <si>
    <t xml:space="preserve"> 17.2.2 </t>
  </si>
  <si>
    <t xml:space="preserve"> 17.2.3 </t>
  </si>
  <si>
    <t xml:space="preserve"> 17.3 </t>
  </si>
  <si>
    <t xml:space="preserve"> 17.3.1 </t>
  </si>
  <si>
    <t xml:space="preserve"> 17.3.2 </t>
  </si>
  <si>
    <t xml:space="preserve"> 17.3.3 </t>
  </si>
  <si>
    <t xml:space="preserve">INSTALAÇÕES ELETRICAS / REDE DE LOGICA / SPDA</t>
  </si>
  <si>
    <t xml:space="preserve"> 18.1 </t>
  </si>
  <si>
    <t xml:space="preserve">PERFILADOS PERFURADOS E ACESSORIOS</t>
  </si>
  <si>
    <t xml:space="preserve"> 18.1.1 </t>
  </si>
  <si>
    <t xml:space="preserve"> EE-INSTE-C714 </t>
  </si>
  <si>
    <t xml:space="preserve">PERFILADO PERFURADO EM CHAPA DE AÇO, DIMENSÕES 38X38MM - FORNECIMENTO E INSTALAÇÃO</t>
  </si>
  <si>
    <t xml:space="preserve">PERFILADO PERFURADO SIMPLES 38 X 38 MM, CHAPA 22</t>
  </si>
  <si>
    <t xml:space="preserve"> 18.1.2 </t>
  </si>
  <si>
    <t xml:space="preserve"> EE-LOGETEL-C44 </t>
  </si>
  <si>
    <t xml:space="preserve">GANCHO CURTO PARA PERFILADO 44X32MM - FORNECIMENTO E INSTALAÇÃO</t>
  </si>
  <si>
    <t xml:space="preserve"> COT958 </t>
  </si>
  <si>
    <t xml:space="preserve">GANCHO CURTO PARA PERFILADO 44X32MM</t>
  </si>
  <si>
    <t xml:space="preserve"> 18.1.3 </t>
  </si>
  <si>
    <t xml:space="preserve"> EE-LOGETEL-C40 </t>
  </si>
  <si>
    <t xml:space="preserve">TALA PLANA PERFURADA OU EMENDA INTERNA  38MM PARA PERFILADO - FORNECIMENTO E INSTALAÇÃO</t>
  </si>
  <si>
    <t xml:space="preserve"> COT954 </t>
  </si>
  <si>
    <t xml:space="preserve">TALA PLANA PERFURADA 38MM</t>
  </si>
  <si>
    <t xml:space="preserve"> 18.2 </t>
  </si>
  <si>
    <t xml:space="preserve">ACESSORIOS PARA ELETRODUTO</t>
  </si>
  <si>
    <t xml:space="preserve"> 18.2.1 </t>
  </si>
  <si>
    <t xml:space="preserve">CAIXA RETANGULAR 4" X 2" ALTA (2,00 M DO PISO), PVC, INSTALADA EM PAREDE - FORNECIMENTO E INSTALAÇÃO. AF_03/2023</t>
  </si>
  <si>
    <t xml:space="preserve">CAIXA DE PASSAGEM, EM PVC, DE 4" X 2", PARA ELETRODUTO FLEXIVEL CORRUGADO</t>
  </si>
  <si>
    <t xml:space="preserve"> 18.2.2 </t>
  </si>
  <si>
    <t xml:space="preserve">CAIXA RETANGULAR 4" X 2" BAIXA (0,30 M DO PISO), PVC, INSTALADA EM PAREDE - FORNECIMENTO E INSTALAÇÃO. AF_03/2023</t>
  </si>
  <si>
    <t xml:space="preserve"> 18.2.3 </t>
  </si>
  <si>
    <t xml:space="preserve">CAIXA RETANGULAR 4" X 2" MÉDIA (1,30 M DO PISO), PVC, INSTALADA EM PAREDE - FORNECIMENTO E INSTALAÇÃO. AF_03/2023</t>
  </si>
  <si>
    <t xml:space="preserve"> 18.2.4 </t>
  </si>
  <si>
    <t xml:space="preserve">CAIXA RETANGULAR 4" X 4" ALTA (2,00 M DO PISO), PVC, INSTALADA EM PAREDE - FORNECIMENTO E INSTALAÇÃO. AF_03/2023</t>
  </si>
  <si>
    <t xml:space="preserve">CAIXA DE PASSAGEM, EM PVC, DE 4" X 4", PARA ELETRODUTO FLEXIVEL CORRUGADO</t>
  </si>
  <si>
    <t xml:space="preserve"> 18.2.5 </t>
  </si>
  <si>
    <t xml:space="preserve">CAIXA OCTOGONAL DE FUNDO MOVEL, EM PVC, DE 3" X 3", PARA ELETRODUTO FLEXIVEL CORRUGADO</t>
  </si>
  <si>
    <t xml:space="preserve"> 18.2.6 </t>
  </si>
  <si>
    <t xml:space="preserve">CONDULETE DE ALUMÍNIO, TIPO X, PARA ELETRODUTO DE AÇO GALVANIZADO DN 25 MM (1''), APARENTE - FORNECIMENTO E INSTALAÇÃO. AF_10/2022</t>
  </si>
  <si>
    <t xml:space="preserve">CONDULETE DE ALUMINIO TIPO X, PARA ELETRODUTO ROSCAVEL DE 1", COM TAMPA CEGA</t>
  </si>
  <si>
    <t xml:space="preserve"> 18.2.7 </t>
  </si>
  <si>
    <t xml:space="preserve"> EE-INSTE-C215 </t>
  </si>
  <si>
    <t xml:space="preserve">TAMPÃO 1" CONDULETE. FORNECIMENTO E INSTALAÇÃO</t>
  </si>
  <si>
    <t xml:space="preserve"> COT1554 </t>
  </si>
  <si>
    <t xml:space="preserve">TAMPÃO 1" CONDULETE</t>
  </si>
  <si>
    <t xml:space="preserve"> 18.2.8 </t>
  </si>
  <si>
    <t xml:space="preserve"> EE-INSTE-C624 </t>
  </si>
  <si>
    <t xml:space="preserve">UNIDUT CÔNICO Ø 1" - FORNECIMENTO E INSTALAÇÃO</t>
  </si>
  <si>
    <t xml:space="preserve">CONECTOR RETO DE ALUMINIO PARA ELETRODUTO DE 1", PARA ADAPTAR ENTRADA DE ELETRODUTO METALICO FLEXIVEL EM QUADROS</t>
  </si>
  <si>
    <t xml:space="preserve"> 18.3 </t>
  </si>
  <si>
    <t xml:space="preserve">ACESSÓRIOS DE USO GERAL</t>
  </si>
  <si>
    <t xml:space="preserve"> 18.3.1 </t>
  </si>
  <si>
    <t xml:space="preserve"> EE-INSTE-C335 </t>
  </si>
  <si>
    <t xml:space="preserve">ABRAÇADEIRA GALVANIZADA TIPO U 1". FORNECIMENTO E INSTALAÇÃO (ÔMEGA)</t>
  </si>
  <si>
    <t xml:space="preserve">PARAFUSO ROSCA SOBERBA ZINCADO CABECA CHATA FENDA SIMPLES 3,2 X 20 MM (3/4 ")</t>
  </si>
  <si>
    <t xml:space="preserve">ABRACADEIRA EM ACO PARA AMARRACAO DE ELETRODUTOS, TIPO U SIMPLES, COM 1"</t>
  </si>
  <si>
    <t xml:space="preserve"> 18.3.2 </t>
  </si>
  <si>
    <t xml:space="preserve"> EE-INSTE-C331 </t>
  </si>
  <si>
    <t xml:space="preserve">ARRUELA GALVANIZADA 1/4"</t>
  </si>
  <si>
    <t xml:space="preserve">UNID</t>
  </si>
  <si>
    <t xml:space="preserve"> COT22 </t>
  </si>
  <si>
    <t xml:space="preserve">ARRUELA ZINCADA LISA 1/4"</t>
  </si>
  <si>
    <t xml:space="preserve"> 18.3.3 </t>
  </si>
  <si>
    <t xml:space="preserve"> EE-INSTE-C350 </t>
  </si>
  <si>
    <t xml:space="preserve">ARRUELA GALVANIZADA 5/16"</t>
  </si>
  <si>
    <t xml:space="preserve">ARRUELA EM ACO GALVANIZADO, DIAMETRO EXTERNO = 35MM, ESPESSURA = 3MM, DIAMETRO DO FURO= 18MM</t>
  </si>
  <si>
    <t xml:space="preserve"> 18.3.4 </t>
  </si>
  <si>
    <t xml:space="preserve"> EE-INSTE-C481 </t>
  </si>
  <si>
    <t xml:space="preserve">ARRUELA DE PRESSÃO GALVANIZADA 1/4" - FORNECIMENTO E INSTALAÇÃO</t>
  </si>
  <si>
    <t xml:space="preserve"> COT1142 </t>
  </si>
  <si>
    <t xml:space="preserve">ARRUELA DE PRESSÃO GALVANIZADA 1/4''</t>
  </si>
  <si>
    <t xml:space="preserve"> 18.3.5 </t>
  </si>
  <si>
    <t xml:space="preserve"> EE-INSTE-C547 </t>
  </si>
  <si>
    <t xml:space="preserve">BUCHA FIXAÇÃO NYLON S4 - FORNECIMENTO E INSTALAÇÃO</t>
  </si>
  <si>
    <t xml:space="preserve">BUCHA DE NYLON SEM ABA S4</t>
  </si>
  <si>
    <t xml:space="preserve"> 18.3.6 </t>
  </si>
  <si>
    <t xml:space="preserve"> EE-LOGETEL-C62 </t>
  </si>
  <si>
    <t xml:space="preserve">CABO HDMI 2.0 FORNECIMENTO E INSTALAÇÃO</t>
  </si>
  <si>
    <t xml:space="preserve"> COT1326 </t>
  </si>
  <si>
    <t xml:space="preserve">CABO REDE HDMI</t>
  </si>
  <si>
    <t xml:space="preserve"> 18.3.7 </t>
  </si>
  <si>
    <t xml:space="preserve"> EE-INSTE-C92 </t>
  </si>
  <si>
    <t xml:space="preserve">INSTALAÇÃO DE MODULO DE TOMADA HDMI - FORNECIMENTO E INSTALAÇÃO</t>
  </si>
  <si>
    <t xml:space="preserve"> COT1322 </t>
  </si>
  <si>
    <t xml:space="preserve">TOMADA HDMI</t>
  </si>
  <si>
    <t xml:space="preserve"> 18.3.8 </t>
  </si>
  <si>
    <t xml:space="preserve"> EE-LOGETEL-C69 </t>
  </si>
  <si>
    <t xml:space="preserve">CABO USB 2.0 FORNECIMENTO E INSTALAÇÃO</t>
  </si>
  <si>
    <t xml:space="preserve"> COT1451 </t>
  </si>
  <si>
    <t xml:space="preserve">CABO USB</t>
  </si>
  <si>
    <t xml:space="preserve"> 18.3.9 </t>
  </si>
  <si>
    <t xml:space="preserve"> EE-LOGETEL-C97 </t>
  </si>
  <si>
    <t xml:space="preserve">INSTALAÇÃO DE MODULO DE TOMADA USB - FORNECIMENTO E INSTALAÇÃO</t>
  </si>
  <si>
    <t xml:space="preserve"> COT1447 </t>
  </si>
  <si>
    <t xml:space="preserve">MÓDULO USB</t>
  </si>
  <si>
    <t xml:space="preserve"> 18.3.10 </t>
  </si>
  <si>
    <t xml:space="preserve"> EE-LOGETEL-C49 </t>
  </si>
  <si>
    <t xml:space="preserve">FITA METÁLICA PERFURADA 18MM X 3000MM - FORNECIMENTO E INSTALAÇÃO</t>
  </si>
  <si>
    <t xml:space="preserve">FITA METALICA PERFURADA, L = *18* MM, ROLO DE 30 M, CARGA RECOMENDADA = *30* KGF</t>
  </si>
  <si>
    <t xml:space="preserve"> 18.3.11 </t>
  </si>
  <si>
    <t xml:space="preserve"> EE-INSTE-C347 </t>
  </si>
  <si>
    <t xml:space="preserve">MÃO FRANCESA SIMPLES 200 MM PARA ELETROCALHA. FORNECIMENTO E INSTALAÇÃO.</t>
  </si>
  <si>
    <t xml:space="preserve"> COT1324 </t>
  </si>
  <si>
    <t xml:space="preserve">MÃO FRANCESA SIMPLES 200 MM (ELETROCALHA)</t>
  </si>
  <si>
    <t xml:space="preserve">BUCHA DE NYLON SEM ABA S10</t>
  </si>
  <si>
    <t xml:space="preserve">PARAFUSO ZINCADO, SEXTAVADO, COM ROSCA SOBERBA, DIAMETRO 5/16", COMPRIMENTO 40 MM</t>
  </si>
  <si>
    <t xml:space="preserve"> 18.3.12 </t>
  </si>
  <si>
    <t xml:space="preserve"> EE-INSTE-C556 </t>
  </si>
  <si>
    <t xml:space="preserve">FORNECIMENTO E INSTALAÇÃO DE PARAFUSO PHILIPS GALVAN. PANELA - 2,9X25MM AUTOATARRACHANTE</t>
  </si>
  <si>
    <t xml:space="preserve"> COT504 </t>
  </si>
  <si>
    <t xml:space="preserve">PARAFUSO FENDA GALVANIZADO CABEÇA DE PANELA 2,9X25MM AUTOATARRACHANTE</t>
  </si>
  <si>
    <t xml:space="preserve"> 18.3.13 </t>
  </si>
  <si>
    <t xml:space="preserve"> EE-SPDA-C42 </t>
  </si>
  <si>
    <t xml:space="preserve">FORNECIMENTO E INSTALAÇÃO DE PARAFUSO PHILIPS GALVAN. PANELA - 4,2X32MM AUTOATARRACHANTE</t>
  </si>
  <si>
    <t xml:space="preserve">BUCHA DE NYLON SEM ABA S6</t>
  </si>
  <si>
    <t xml:space="preserve"> 18.3.14 </t>
  </si>
  <si>
    <t xml:space="preserve"> EE-INSTE-C280 </t>
  </si>
  <si>
    <t xml:space="preserve">PARAFUSO GALVANIZADO, SEXTAVADO, COM ROSCA SOBERBA, 1/4"X1 3/4" E ARRUELA DE PRESSÃO - FORNECIMENTO E INSTALAÇÃO</t>
  </si>
  <si>
    <t xml:space="preserve"> COT1143 </t>
  </si>
  <si>
    <t xml:space="preserve">PARAFUSO GALVANIZADO CABEÇA SEXTAVADA 1/4"X1.3/4" ROSCA SOBERBA</t>
  </si>
  <si>
    <t xml:space="preserve"> 18.3.15 </t>
  </si>
  <si>
    <t xml:space="preserve"> EE-INSTE-C203 </t>
  </si>
  <si>
    <t xml:space="preserve">FIXAÇÃO DE PARAFUSO GALVANIZADO, SEXTAVADO, COM ROSCA SOBERBA, 5/16"X2" E BUCHA DE NYLON S10 - FORNECIMENTO E INSTALAÇÃO</t>
  </si>
  <si>
    <t xml:space="preserve"> 18.3.16 </t>
  </si>
  <si>
    <t xml:space="preserve"> EE-INSTE-C271 </t>
  </si>
  <si>
    <t xml:space="preserve">FORNECIMENTO E INSTALAÇÃO DE PARAFUSO CABEÇA LENTILHA 1/4'' X 5/8'"</t>
  </si>
  <si>
    <t xml:space="preserve"> COT227 </t>
  </si>
  <si>
    <t xml:space="preserve">PARAFUSO GALV. CABEÇA LENTILHA 1/4" X 5/8" ROSCA TOTAL</t>
  </si>
  <si>
    <t xml:space="preserve"> 18.3.17 </t>
  </si>
  <si>
    <t xml:space="preserve"> EE-INSTE-C332 </t>
  </si>
  <si>
    <t xml:space="preserve">PORCA SEXTAVADA 1/4"</t>
  </si>
  <si>
    <t xml:space="preserve">PORCA ZINCADA, SEXTAVADA, DIAMETRO 1/4"</t>
  </si>
  <si>
    <t xml:space="preserve"> 18.4 </t>
  </si>
  <si>
    <t xml:space="preserve">ILUMINAÇÃO (LUMINARIAS, LAMPADAS,REFLETORES E ACESSORIOS)</t>
  </si>
  <si>
    <t xml:space="preserve"> 18.4.1 </t>
  </si>
  <si>
    <t xml:space="preserve"> EE-INSTE-C28 </t>
  </si>
  <si>
    <t xml:space="preserve">LUMINÁRIA COM LÂMPADA LED,  10 A 25 W (BASE E27) - FORNECIMENTO E INSTALAÇÃO.</t>
  </si>
  <si>
    <t xml:space="preserve">LUMINARIA DE TETO PLAFON/PLAFONIER EM PLASTICO COM BASE E27, POTENCIA MAXIMA 60 W (NAO INCLUI LAMPADA)</t>
  </si>
  <si>
    <t xml:space="preserve"> COT1109 </t>
  </si>
  <si>
    <t xml:space="preserve">LAMPADA DE LED ATÉ 25 W</t>
  </si>
  <si>
    <t xml:space="preserve"> 18.4.2 </t>
  </si>
  <si>
    <t xml:space="preserve"> EE-INSTE-C29 </t>
  </si>
  <si>
    <t xml:space="preserve">LUMINÁRIA TIPO CALHA, DE SOBREPOR, COM 2 LÂMPADAS TUBULARES LED DE 18 W- FORNECIMENTO E INSTALAÇÃO.</t>
  </si>
  <si>
    <t xml:space="preserve">LAMPADA LED TUBULAR BIVOLT 18/20 W, BASE G13</t>
  </si>
  <si>
    <t xml:space="preserve">LUMINARIA DE SOBREPOR EM CHAPA DE ACO COM ALETAS PLASTICAS, PARA 2 LAMPADAS, BASE E27, POTENCIA MAXIMA 40/60 W (NAO INCLUI LAMPADAS)</t>
  </si>
  <si>
    <t xml:space="preserve"> 18.4.3 </t>
  </si>
  <si>
    <t xml:space="preserve"> EE-INSTE-C691 </t>
  </si>
  <si>
    <t xml:space="preserve">POSTE DECORATIVO 15,0 M, INCLUSO ESCAVAÇÃO DE BASE E CONCRETAGEM DA MESMA COM CONCRETO 25,0 MPA - FORNECIMENTO E ASSENTAMENTO</t>
  </si>
  <si>
    <t xml:space="preserve">CONCRETO FCK = 25MPA, TRAÇO 1:2,2:2,5 (EM MASSA SECA DE CIMENTO/ AREIA MÉDIA/ SEIXO ROLADO) - PREPARO MECÂNICO COM BETONEIRA 400 L. AF_05/2021</t>
  </si>
  <si>
    <t xml:space="preserve">POSTES METALICOS AUTOPORTANTES, CONICO OU TELESCOPICO, PARA SPDA, ALTURA 15 METROS LIVRES</t>
  </si>
  <si>
    <t xml:space="preserve"> 18.4.4 </t>
  </si>
  <si>
    <t xml:space="preserve"> EE-INSTE-C337 </t>
  </si>
  <si>
    <t xml:space="preserve">POSTE DE AÇO CONICO CONTÍNUO, ENGASTADO, H=7M. - FORNECIMENTO E INSTALACAO</t>
  </si>
  <si>
    <t xml:space="preserve">POSTE CONICO CONTINUO EM ACO GALVANIZADO, RETO, ENGASTADO, H = 7 M, DIAMETRO INFERIOR = *125* MM</t>
  </si>
  <si>
    <t xml:space="preserve"> 18.4.5 </t>
  </si>
  <si>
    <t xml:space="preserve"> EE-INSTE-C338 </t>
  </si>
  <si>
    <t xml:space="preserve">BRAÇO PARA ILUMINAÇÃO PÚBLICA, EM TUBO DE AÇO GALVANIZADO, COMPRIMENTO DE 1,50 M, PARA FIXAÇÃO EM ESTRUTURA DE CONCRETO ARMADO // ALVENARIA - FORNECIMENTO E INSTALAÇÃO</t>
  </si>
  <si>
    <t xml:space="preserve">BRACO P/ LUMINARIA PUBLICA 1 X 1,50M ROMAGNOLE OU EQUIV</t>
  </si>
  <si>
    <t xml:space="preserve"> 18.4.6 </t>
  </si>
  <si>
    <t xml:space="preserve"> EE-INSTE-C594 </t>
  </si>
  <si>
    <t xml:space="preserve">LÂMPADA COMPACTA DE LED 40 W, BASE E27 - FORNECIMENTO E INSTALAÇÃO. AF_02/2020</t>
  </si>
  <si>
    <t xml:space="preserve">SOQUETE DE BAQUELITE BASE E27, PARA LAMPADAS</t>
  </si>
  <si>
    <t xml:space="preserve"> COT1605 </t>
  </si>
  <si>
    <t xml:space="preserve">Lâmpada Bulbo Led 40W BIVOLT E27 BRANCA FRIA 6500K</t>
  </si>
  <si>
    <t xml:space="preserve"> 18.4.7 </t>
  </si>
  <si>
    <t xml:space="preserve"> COMP-ELE-14 </t>
  </si>
  <si>
    <t xml:space="preserve">REFLETOR DE LED DE 50W  LUZ BRANCA COM ALÇA PARA FIXAÇÃO, 100-240V - IP-65</t>
  </si>
  <si>
    <t xml:space="preserve">LUMINARIA LED REFLETOR RETANGULAR BIVOLT, LUZ BRANCA, 50 W</t>
  </si>
  <si>
    <t xml:space="preserve"> 18.4.8 </t>
  </si>
  <si>
    <t xml:space="preserve"> EE-INSTE-C290 </t>
  </si>
  <si>
    <t xml:space="preserve">REFLETOR/PROJETOR LED, PARA ILUMINAÇÃO DE QUADRA, 200W, BIVOLT - FORNECIMENTO E INSTALAÇÃO</t>
  </si>
  <si>
    <t xml:space="preserve">FITA ISOLANTE ADESIVA ANTICHAMA, USO ATE 750 V, EM ROLO DE 19 MM X 5 M</t>
  </si>
  <si>
    <t xml:space="preserve"> COT1255 </t>
  </si>
  <si>
    <t xml:space="preserve">REFLETOR LED 200W</t>
  </si>
  <si>
    <t xml:space="preserve"> 18.4.9 </t>
  </si>
  <si>
    <t xml:space="preserve"> EE-INSTE-C178 </t>
  </si>
  <si>
    <t xml:space="preserve">REFLETOR LED, 40W - FORNECIMENTO E INSTALAÇÃO</t>
  </si>
  <si>
    <t xml:space="preserve"> COT660 </t>
  </si>
  <si>
    <t xml:space="preserve">REFLETOR 40W</t>
  </si>
  <si>
    <t xml:space="preserve"> 18.4.10 </t>
  </si>
  <si>
    <t xml:space="preserve"> EE-INSTE-C593 </t>
  </si>
  <si>
    <t xml:space="preserve">REFLETOR/PROJETOR LED, PARA ILUMINAÇÃO DE QUADRA, 400W, BIVOLT - FORNECIMENTO E INSTALAÇÃO</t>
  </si>
  <si>
    <t xml:space="preserve">RELE FOTOELETRICO INTERNO E EXTERNO BIVOLT 1000 W, DE CONECTOR, SEM BASE</t>
  </si>
  <si>
    <t xml:space="preserve">BASE PARA RELE COM SUPORTE METALICO</t>
  </si>
  <si>
    <t xml:space="preserve"> COT1709 </t>
  </si>
  <si>
    <t xml:space="preserve">REFLETOR LED 500W</t>
  </si>
  <si>
    <t xml:space="preserve"> 18.5 </t>
  </si>
  <si>
    <t xml:space="preserve">CABOS UNIPOLARES</t>
  </si>
  <si>
    <t xml:space="preserve"> 18.5.1 </t>
  </si>
  <si>
    <t xml:space="preserve"> EE-INSTE-C632 </t>
  </si>
  <si>
    <t xml:space="preserve">CABO DE COBRE FLEXÍVEL ISOLADO ATOX, 120 MM², ANTI-CHAMA 750V - FORNECIMENTO E INSTALAÇÃO.</t>
  </si>
  <si>
    <t xml:space="preserve">CABO DE COBRE FLEXIVEL NAO HALOGENADO, SEM EMISSAO DE FUMACA, 750V, SECAO NOMINAL 120 MM</t>
  </si>
  <si>
    <t xml:space="preserve"> 18.5.2 </t>
  </si>
  <si>
    <t xml:space="preserve"> EE-INSTE-C629 </t>
  </si>
  <si>
    <t xml:space="preserve">CABO DE COBRE FLEXÍVEL ISOLADO ATOX, 95 MM², ANTI-CHAMA 0,6/1,0 KV - FORNECIMENTO E INSTALAÇÃO.</t>
  </si>
  <si>
    <t xml:space="preserve"> COT1653 </t>
  </si>
  <si>
    <t xml:space="preserve">CABO ISOLADO ATOX FLEX 0,6/1kV 95 MM² - UNIPOLAR</t>
  </si>
  <si>
    <t xml:space="preserve"> 18.5.3 </t>
  </si>
  <si>
    <t xml:space="preserve"> EE-INSTE-C628 </t>
  </si>
  <si>
    <t xml:space="preserve">CABO DE COBRE FLEXÍVEL ISOLADO ATOX, 70 MM², ANTI-CHAMA 0,6/1,0 KV - FORNECIMENTO E INSTALAÇÃO.</t>
  </si>
  <si>
    <t xml:space="preserve"> COT1652 </t>
  </si>
  <si>
    <t xml:space="preserve">CABO ISOLADO ATOX FLEX 0,6/1kV 70 MM² - UNIPOLAR</t>
  </si>
  <si>
    <t xml:space="preserve"> 18.5.4 </t>
  </si>
  <si>
    <t xml:space="preserve"> EE-INSTE-C627 </t>
  </si>
  <si>
    <t xml:space="preserve">CABO DE COBRE FLEXÍVEL ISOLADO ATOX, 50 MM², ANTI-CHAMA 0,6/1,0 KV - FORNECIMENTO E INSTALAÇÃO.</t>
  </si>
  <si>
    <t xml:space="preserve"> COT1651 </t>
  </si>
  <si>
    <t xml:space="preserve">CABO ISOLADO ATOX FLEX 0,6/1kV 50 MM² - UNIPOLAR</t>
  </si>
  <si>
    <t xml:space="preserve"> 18.5.5 </t>
  </si>
  <si>
    <t xml:space="preserve"> EE-INSTE-C626 </t>
  </si>
  <si>
    <t xml:space="preserve">CABO DE COBRE FLEXÍVEL ISOLADO ATOX, 35 MM², ANTI-CHAMA 0,6/1,0 KV - FORNECIMENTO E INSTALAÇÃO.</t>
  </si>
  <si>
    <t xml:space="preserve"> COT1650 </t>
  </si>
  <si>
    <t xml:space="preserve">CABO ISOLADO ATOX FLEX 0,6/1kV 35MM² - UNIPOLAR</t>
  </si>
  <si>
    <t xml:space="preserve"> 18.5.6 </t>
  </si>
  <si>
    <t xml:space="preserve"> EE-INSTE-C578 </t>
  </si>
  <si>
    <t xml:space="preserve">CABO DE COBRE FLEXÍVEL ISOLADO ATOX, 25 MM², ANTI-CHAMA 0,6/1,0 KV - FORNECIMENTO E INSTALAÇÃO.</t>
  </si>
  <si>
    <t xml:space="preserve"> COT1649 </t>
  </si>
  <si>
    <t xml:space="preserve">CABO ISOLADO ATOX FLEX 0,6/1kV 25MM² - UNIPOLAR</t>
  </si>
  <si>
    <t xml:space="preserve"> 18.5.7 </t>
  </si>
  <si>
    <t xml:space="preserve"> EE-INSTE-C577 </t>
  </si>
  <si>
    <t xml:space="preserve">CABO DE COBRE FLEXÍVEL ISOLADO ATOX, 16 MM², ANTI-CHAMA 0,6/1,0 KV - FORNECIMENTO E INSTALAÇÃO.</t>
  </si>
  <si>
    <t xml:space="preserve"> COT1648 </t>
  </si>
  <si>
    <t xml:space="preserve">CABO ISOLADO ATOX FLEX 0,6/1kV 16 MM² - UNIPOLAR</t>
  </si>
  <si>
    <t xml:space="preserve"> 18.5.8 </t>
  </si>
  <si>
    <t xml:space="preserve"> EE-INSTE-C576 </t>
  </si>
  <si>
    <t xml:space="preserve">CABO DE COBRE FLEXÍVEL ISOLADO ATOX, 10 MM², ANTI-CHAMA 0,6/1,0 KV - FORNECIMENTO E INSTALAÇÃO.</t>
  </si>
  <si>
    <t xml:space="preserve"> COT1647 </t>
  </si>
  <si>
    <t xml:space="preserve">CABO ISOLADO ATOX FLEX 0,6/1kV 10 MM² - UNIPOLAR</t>
  </si>
  <si>
    <t xml:space="preserve"> 18.5.9 </t>
  </si>
  <si>
    <t xml:space="preserve"> EE-INSTE-C15 </t>
  </si>
  <si>
    <t xml:space="preserve">CABO DE COBRE FLEXÍVEL ISOLADO ATOX, 4 MM², ANTI-CHAMA 0,6/1,0 KV - FORNECIMENTO E INSTALAÇÃO.</t>
  </si>
  <si>
    <t xml:space="preserve"> COT1805 </t>
  </si>
  <si>
    <t xml:space="preserve">CABO ISOLADO ATOX FLEX 0,6/1kV 4 MM² - UNIPOLAR</t>
  </si>
  <si>
    <t xml:space="preserve"> 18.5.10 </t>
  </si>
  <si>
    <t xml:space="preserve">CABO DE COBRE FLEXÍVEL ISOLADO, 10 MM², ANTI-CHAMA 0,6/1,0 KV, PARA DISTRIBUIÇÃO - FORNECIMENTO E INSTALAÇÃO. AF_10/2020</t>
  </si>
  <si>
    <t xml:space="preserve">CABO DE COBRE, FLEXIVEL, CLASSE 4 OU 5, ISOLACAO EM PVC/A, ANTICHAMA BWF-B, COBERTURA PVC-ST1, ANTICHAMA BWF-B, 1 CONDUTOR, 0,6/1 KV, SECAO NOMINAL 10 MM2</t>
  </si>
  <si>
    <t xml:space="preserve"> 18.5.11 </t>
  </si>
  <si>
    <t xml:space="preserve"> 18.5.12 </t>
  </si>
  <si>
    <t xml:space="preserve"> 18.6 </t>
  </si>
  <si>
    <t xml:space="preserve">CAIXA DE PASSAGEM</t>
  </si>
  <si>
    <t xml:space="preserve"> 18.6.1 </t>
  </si>
  <si>
    <t xml:space="preserve"> 18.6.2 </t>
  </si>
  <si>
    <t xml:space="preserve">CAIXA ENTERRADA ELÉTRICA RETANGULAR, EM ALVENARIA COM BLOCOS DE CONCRETO, FUNDO COM BRITA, DIMENSÕES INTERNAS: 0,4X0,4X0,4 M. AF_12/2020</t>
  </si>
  <si>
    <t xml:space="preserve">BLOCO DE VEDACAO DE CONCRETO, 9 X 19 X 39 CM (CLASSE C - NBR 6136)</t>
  </si>
  <si>
    <t xml:space="preserve"> 18.6.3 </t>
  </si>
  <si>
    <t xml:space="preserve">CAIXA ENTERRADA ELÉTRICA RETANGULAR, EM ALVENARIA COM BLOCOS DE CONCRETO, FUNDO COM BRITA, DIMENSÕES INTERNAS: 0,6X0,6X0,6 M. AF_12/2020</t>
  </si>
  <si>
    <t xml:space="preserve">PEÇA RETANGULAR PRÉ-MOLDADA, VOLUME DE CONCRETO DE 30 A 100 LITROS, TAXA DE AÇO APROXIMADA DE 30KG/M³. AF_03/2024</t>
  </si>
  <si>
    <t xml:space="preserve"> 18.6.4 </t>
  </si>
  <si>
    <t xml:space="preserve">CAIXA ENTERRADA ELÉTRICA RETANGULAR, EM ALVENARIA COM BLOCOS DE CONCRETO, FUNDO COM BRITA, DIMENSÕES INTERNAS: 0,8X0,8X0,6 M. AF_12/2020</t>
  </si>
  <si>
    <t xml:space="preserve"> 18.6.5 </t>
  </si>
  <si>
    <t xml:space="preserve"> EE-INSTE-C263 </t>
  </si>
  <si>
    <t xml:space="preserve">TAMPA DE CONCRETO ARMADO 30X30X5CM PARA CAIXA</t>
  </si>
  <si>
    <t xml:space="preserve">SARRAFO *2,5 X 5* CM EM PINUS, MISTA OU EQUIVALENTE DA REGIAO - BRUTA</t>
  </si>
  <si>
    <t xml:space="preserve"> 18.6.6 </t>
  </si>
  <si>
    <t xml:space="preserve"> EE-INSTE-C264 </t>
  </si>
  <si>
    <t xml:space="preserve">TAMPA DE CONCRETO ARMADO 40X40X5CM PARA CAIXA</t>
  </si>
  <si>
    <t xml:space="preserve"> 18.6.7 </t>
  </si>
  <si>
    <t xml:space="preserve"> EE-INSTE-C259 </t>
  </si>
  <si>
    <t xml:space="preserve">TAMPA DE CONCRETO ARMADO 60X60X5CM PARA CAIXA</t>
  </si>
  <si>
    <t xml:space="preserve"> 18.6.8 </t>
  </si>
  <si>
    <t xml:space="preserve"> EE-INSTE-C265 </t>
  </si>
  <si>
    <t xml:space="preserve">TAMPA DE CONCRETO ARMADO 80X80X5CM PARA CAIXA</t>
  </si>
  <si>
    <t xml:space="preserve"> 18.6.9 </t>
  </si>
  <si>
    <t xml:space="preserve"> EE-INSTE-C241 </t>
  </si>
  <si>
    <t xml:space="preserve">CAIXA DE PASSAGEM METÁLICA DE EMBUTIR 20X20X10 CM</t>
  </si>
  <si>
    <t xml:space="preserve">Un</t>
  </si>
  <si>
    <t xml:space="preserve"> COT1037 </t>
  </si>
  <si>
    <t xml:space="preserve">CAIXA DE PASSAGEM METALICA DE EMBUTIR DIMENSOES 200 X 200 X 100 MM</t>
  </si>
  <si>
    <t xml:space="preserve"> 18.6.10 </t>
  </si>
  <si>
    <t xml:space="preserve"> EE-INSTE-C273 </t>
  </si>
  <si>
    <t xml:space="preserve">CAIXA DE PASSAGEM PARA APARELHO, TIPO SPLIT, DE AR CONDICIONADO, PVC, EM PAREDE - FORNECIMENTO E INSTALAÇÃO</t>
  </si>
  <si>
    <t xml:space="preserve"> COT1137 </t>
  </si>
  <si>
    <t xml:space="preserve">CAIXA DE PASSAGEM PARA AR CONDICIONADO 29X17X5</t>
  </si>
  <si>
    <t xml:space="preserve"> 18.7 </t>
  </si>
  <si>
    <t xml:space="preserve">CONDUTOS PARA AR CONDICIONADO</t>
  </si>
  <si>
    <t xml:space="preserve"> 18.7.1 </t>
  </si>
  <si>
    <t xml:space="preserve"> EE-INSTE-C167 </t>
  </si>
  <si>
    <t xml:space="preserve">CABO PP TETRAPOLAR , 2,5 MM², ANTI-CHAMA 0,6/1,0 KV - FORNECIMENTO E INSTALAÇÃO.</t>
  </si>
  <si>
    <t xml:space="preserve"> COT803 </t>
  </si>
  <si>
    <t xml:space="preserve">CABO PP TETRAPOLAR 2,5MM</t>
  </si>
  <si>
    <t xml:space="preserve"> 18.7.2 </t>
  </si>
  <si>
    <t xml:space="preserve"> EE-INSTE-C534 </t>
  </si>
  <si>
    <t xml:space="preserve">TUBO EM COBRE FLEXÍVEL, DN 3/8", COM ISOLAMENTO, INSTALADO EM RAMAL DE ALIMENTAÇÃO DE AR CONDICIONADO COM CONDENSADORA INDIVIDUAL  FORNECIMENTO E INSTALAÇÃO.</t>
  </si>
  <si>
    <t xml:space="preserve">TUBO DE COBRE FLEXIVEL, D = 3/8 ", E = 0,79 MM, PARA AR-CONDICIONADO/ INSTALACOES GAS RESIDENCIAIS E COMERCIAIS</t>
  </si>
  <si>
    <t xml:space="preserve">TUBO DE BORRACHA ELASTOMERICA FLEXIVEL, PRETA, PARA ISOLAMENTO TERMICO DE TUBULACAO, DN 3/8" (10 MM), E= 19 MM, COEFICIENTE DE CONDUTIVIDADE TERMICA 0,036W/MK, VAPOR DE AGUA MAIOR OU IGUAL A 10.000</t>
  </si>
  <si>
    <t xml:space="preserve"> 18.7.3 </t>
  </si>
  <si>
    <t xml:space="preserve"> EE-INSTE-C535 </t>
  </si>
  <si>
    <t xml:space="preserve">TUBO EM COBRE FLEXÍVEL, DN 5/8", COM ISOLAMENTO, INSTALADO EM RAMAL DE ALIMENTAÇÃO DE AR CONDICIONADO COM CONDENSADORA INDIVIDUAL  FORNECIMENTO E INSTALAÇÃO.</t>
  </si>
  <si>
    <t xml:space="preserve">TUBO DE COBRE FLEXIVEL, D = 5/8 ", E = 0,79 MM, PARA AR-CONDICIONADO/ INSTALACOES GAS RESIDENCIAIS E COMERCIAIS</t>
  </si>
  <si>
    <t xml:space="preserve">TUBO DE BORRACHA ELASTOMERICA FLEXIVEL, PRETA, PARA ISOLAMENTO TERMICO DE TUBULACAO, DN 5/8" (15 MM), E= 19 MM, COEFICIENTE DE CONDUTIVIDADE TERMICA 0,036W/MK, VAPOR DE AGUA MAIOR OU IGUAL A 10.000</t>
  </si>
  <si>
    <t xml:space="preserve"> 18.7.4 </t>
  </si>
  <si>
    <t xml:space="preserve"> EE-SC-C158 </t>
  </si>
  <si>
    <t xml:space="preserve">PAR DE SUPORTE MÃO FRANCESA PARA CONDENSADORAS 60 CM, PERFIL U REFORÇADO, PINTURA COM TINTA ALQUÍDICA DE FUNDO (TIPO ZARCÃO) E PINTURA, DUAS DEMÃOS, COM TINTA ALQUÍDICA DE ACABAMENTO (TINTA ESMALTE SINTETICO PREMIUM BRILHANTE) PULVERIZADA SOBRE SUPERFÍCIES METÁLICAS. FORNECIMENTO E INSTALAÇÃO</t>
  </si>
  <si>
    <t xml:space="preserve"> 18.7.5 </t>
  </si>
  <si>
    <t xml:space="preserve"> EE-SC-C401 </t>
  </si>
  <si>
    <t xml:space="preserve">FORNECIMENTO  E INSTALAÇÃO DE APARELHOS DE AR CONDICIONADO 30.000 BTU</t>
  </si>
  <si>
    <t xml:space="preserve"> 18.7.6 </t>
  </si>
  <si>
    <t xml:space="preserve"> EE-INSTE-C324 </t>
  </si>
  <si>
    <t xml:space="preserve">FITA PARA ISOLACAO DE DUTOS DE AR CONDICIONADO - ALUMÍNIO</t>
  </si>
  <si>
    <t xml:space="preserve"> COT1305 </t>
  </si>
  <si>
    <t xml:space="preserve">FITA PARA ISOLAÇAO - ALUMÍNIO (PARA AR CONDICIONADO) ROLO 10M</t>
  </si>
  <si>
    <t xml:space="preserve"> 18.7.7 </t>
  </si>
  <si>
    <t xml:space="preserve"> EE-INSTE-C323 </t>
  </si>
  <si>
    <t xml:space="preserve">FITA PARA ISOLACAO DE DUTOS DE AR CONDICIONADO - PVC BRANCA</t>
  </si>
  <si>
    <t xml:space="preserve"> COT1304 </t>
  </si>
  <si>
    <t xml:space="preserve">FITA PARA ISOLAÇÃO - PVC BRANCA (PARA AR CONDICIONADO) ROLO 10M</t>
  </si>
  <si>
    <t xml:space="preserve"> 18.7.8 </t>
  </si>
  <si>
    <t xml:space="preserve"> 18.8 </t>
  </si>
  <si>
    <t xml:space="preserve">DISPOSITOS ELETRICOS - EMBUTIDO</t>
  </si>
  <si>
    <t xml:space="preserve"> 18.8.1 </t>
  </si>
  <si>
    <t xml:space="preserve">DIMMER ROTATIVO (1 MÓDULO), 220V/600W, INCLUINDO SUPORTE E PLACA - FORNECIMENTO E INSTALAÇÃO. AF_03/2023</t>
  </si>
  <si>
    <t xml:space="preserve">DIMMER ROTATIVO (1 MÓDULO), 220V/600W, SEM SUPORTE E SEM PLACA - FORNECIMENTO E INSTALAÇÃO. AF_03/2023</t>
  </si>
  <si>
    <t xml:space="preserve"> 18.8.2 </t>
  </si>
  <si>
    <t xml:space="preserve"> EE-INSTE-C33 </t>
  </si>
  <si>
    <t xml:space="preserve">INTERRUPTOR BIPOLAR (1 MÓDULO), 20A/250V, INCLUINDO SUPORTE E PLACA - FORNECIMENTO E INSTALAÇÃO.</t>
  </si>
  <si>
    <t xml:space="preserve"> COT514 </t>
  </si>
  <si>
    <t xml:space="preserve">INTERRUPTOR BIPOLAR SIMPLES 20A - 1 TECLA</t>
  </si>
  <si>
    <t xml:space="preserve"> 18.8.3 </t>
  </si>
  <si>
    <t xml:space="preserve">INTERRUPTOR PARALELO (1 MÓDULO), 10A/250V, INCLUINDO SUPORTE E PLACA - FORNECIMENTO E INSTALAÇÃO. AF_03/2023</t>
  </si>
  <si>
    <t xml:space="preserve">INTERRUPTOR PARALELO (1 MÓDULO), 10A/250V, SEM SUPORTE E SEM PLACA - FORNECIMENTO E INSTALAÇÃO. AF_03/2023</t>
  </si>
  <si>
    <t xml:space="preserve"> 18.8.4 </t>
  </si>
  <si>
    <t xml:space="preserve"> 18.8.5 </t>
  </si>
  <si>
    <t xml:space="preserve">INTERRUPTOR SIMPLES (1 MÓDULO) COM INTERRUPTOR PARALELO (1 MÓDULO), 10A/250V, INCLUINDO SUPORTE E PLACA - FORNECIMENTO E INSTALAÇÃO. AF_03/2023</t>
  </si>
  <si>
    <t xml:space="preserve">INTERRUPTOR SIMPLES (1 MÓDULO) COM INTERRUPTOR PARALELO (1 MÓDULO), 10A/250V, SEM SUPORTE E SEM PLACA - FORNECIMENTO E INSTALAÇÃO. AF_03/2023</t>
  </si>
  <si>
    <t xml:space="preserve"> 18.8.6 </t>
  </si>
  <si>
    <t xml:space="preserve"> EE-INSTE-C139 </t>
  </si>
  <si>
    <t xml:space="preserve">PLACA 2X4 C/ FURO CENTRAL - FORNECIMENTO E INSTALAÇÃO</t>
  </si>
  <si>
    <t xml:space="preserve"> COT515 </t>
  </si>
  <si>
    <t xml:space="preserve">PLACA COM FURO CENTRAL 4X2</t>
  </si>
  <si>
    <t xml:space="preserve"> 18.8.7 </t>
  </si>
  <si>
    <t xml:space="preserve">TOMADA ALTA DE EMBUTIR (1 MÓDULO), 2P+T 10 A, INCLUINDO SUPORTE E PLACA - FORNECIMENTO E INSTALAÇÃO. AF_03/2023</t>
  </si>
  <si>
    <t xml:space="preserve">TOMADA ALTA DE EMBUTIR (1 MÓDULO), 2P+T 10 A, SEM SUPORTE E SEM PLACA - FORNECIMENTO E INSTALAÇÃO. AF_03/2023</t>
  </si>
  <si>
    <t xml:space="preserve"> 18.8.8 </t>
  </si>
  <si>
    <t xml:space="preserve"> 18.8.9 </t>
  </si>
  <si>
    <t xml:space="preserve">TOMADA MÉDIA DE EMBUTIR (1 MÓDULO), 2P+T 10 A, INCLUINDO SUPORTE E PLACA - FORNECIMENTO E INSTALAÇÃO. AF_03/2023</t>
  </si>
  <si>
    <t xml:space="preserve">TOMADA MÉDIA DE EMBUTIR (1 MÓDULO), 2P+T 10 A, SEM SUPORTE E SEM PLACA - FORNECIMENTO E INSTALAÇÃO. AF_03/2023</t>
  </si>
  <si>
    <t xml:space="preserve"> 18.8.10 </t>
  </si>
  <si>
    <t xml:space="preserve">TOMADA MÉDIA DE EMBUTIR (1 MÓDULO), 2P+T 20 A, INCLUINDO SUPORTE E PLACA - FORNECIMENTO E INSTALAÇÃO. AF_03/2023</t>
  </si>
  <si>
    <t xml:space="preserve">TOMADA MÉDIA DE EMBUTIR (1 MÓDULO), 2P+T 20 A, SEM SUPORTE E SEM PLACA - FORNECIMENTO E INSTALAÇÃO. AF_03/2023</t>
  </si>
  <si>
    <t xml:space="preserve"> 18.8.11 </t>
  </si>
  <si>
    <t xml:space="preserve">TOMADA BAIXA DE EMBUTIR (2 MÓDULOS), 2P+T 10 A, SEM SUPORTE E SEM PLACA - FORNECIMENTO E INSTALAÇÃO. AF_03/2023</t>
  </si>
  <si>
    <t xml:space="preserve"> 18.8.12 </t>
  </si>
  <si>
    <t xml:space="preserve"> EE-INSTE-C160 </t>
  </si>
  <si>
    <t xml:space="preserve">PLACA CEGA 4"X4", INCLUSIVE FORNECIMENTO, INSTALAÇÃO, SUPORTE E PLACA</t>
  </si>
  <si>
    <t xml:space="preserve">SUPORTE PARAFUSADO COM PLACA DE ENCAIXE 4" X 4" MÉDIO (1,30 M DO PISO) PARA PONTO ELÉTRICO - FORNECIMENTO E INSTALAÇÃO. AF_03/2023</t>
  </si>
  <si>
    <t xml:space="preserve">ESPELHO / PLACA CEGA 4" X 4", PARA INSTALACAO DE TOMADAS E INTERRUPTORES</t>
  </si>
  <si>
    <t xml:space="preserve"> 18.9 </t>
  </si>
  <si>
    <t xml:space="preserve">DISPOSITIVO ELETRICO - SOBREPOR</t>
  </si>
  <si>
    <t xml:space="preserve"> 18.9.1 </t>
  </si>
  <si>
    <t xml:space="preserve">CAMPAINHA CIGARRA (1 MÓDULO), 10A/250V, SEM SUPORTE E SEM PLACA - FORNECIMENTO E INSTALAÇÃO. AF_03/2023</t>
  </si>
  <si>
    <t xml:space="preserve">CAMPAINHA CIGARRA 127 V / 220 V (APENAS MODULO)</t>
  </si>
  <si>
    <t xml:space="preserve"> 18.9.2 </t>
  </si>
  <si>
    <t xml:space="preserve"> EE-INSTE-C522 </t>
  </si>
  <si>
    <t xml:space="preserve">SIRENE COM ALARME AUDIOVISUAL 127 V - FORNECIMENTO E INSTALAÇÃO</t>
  </si>
  <si>
    <t xml:space="preserve"> COT506 </t>
  </si>
  <si>
    <t xml:space="preserve">SIRENE AUDIOVISUAL 127V (ALARME PNE PCD)</t>
  </si>
  <si>
    <t xml:space="preserve"> 18.9.3 </t>
  </si>
  <si>
    <t xml:space="preserve">TOMADA BAIXA DE EMBUTIR (2 MÓDULOS), 2P+T 20 A, SEM SUPORTE E SEM PLACA - FORNECIMENTO E INSTALAÇÃO. AF_03/2023</t>
  </si>
  <si>
    <t xml:space="preserve"> 18.9.4 </t>
  </si>
  <si>
    <t xml:space="preserve"> 18.9.5 </t>
  </si>
  <si>
    <t xml:space="preserve"> 18.9.6 </t>
  </si>
  <si>
    <t xml:space="preserve"> 18.9.7 </t>
  </si>
  <si>
    <t xml:space="preserve">INTERRUPTOR SIMPLES (1 MÓDULO) COM 1 TOMADA DE EMBUTIR 2P+T 10 A, SEM SUPORTE E SEM PLACA - FORNECIMENTO E INSTALAÇÃO. AF_03/2023</t>
  </si>
  <si>
    <t xml:space="preserve"> 18.9.8 </t>
  </si>
  <si>
    <t xml:space="preserve"> EE-INSTE-C283 </t>
  </si>
  <si>
    <t xml:space="preserve">INTERRUPTOR 2 TECLAS SIMPLES PARA CONDULETE</t>
  </si>
  <si>
    <t xml:space="preserve">INTERRUPTOR SIMPLES 10A, 250V (APENAS MODULO)</t>
  </si>
  <si>
    <t xml:space="preserve">ESPELHO / PLACA DE 2 POSTOS 4" X 2", PARA INSTALACAO DE TOMADAS E INTERRUPTORES</t>
  </si>
  <si>
    <t xml:space="preserve"> 18.9.9 </t>
  </si>
  <si>
    <t xml:space="preserve">INTERRUPTOR PULSADOR CAMPAINHA (1 MÓDULO), 10A/250V, INCLUINDO SUPORTE E PLACA - FORNECIMENTO E INSTALAÇÃO. AF_03/2023</t>
  </si>
  <si>
    <t xml:space="preserve">INTERRUPTOR PULSADOR CAMPAINHA (1 MÓDULO), 10A/250V, SEM SUPORTE E SEM PLACA - FORNECIMENTO E INSTALAÇÃO. AF_03/2023</t>
  </si>
  <si>
    <t xml:space="preserve"> 18.9.10 </t>
  </si>
  <si>
    <t xml:space="preserve"> EE-INSTE-C580 </t>
  </si>
  <si>
    <t xml:space="preserve">CAMPAINHA SINALIZADOR LUMINOSO PARA SURDO MINI 110V, NAS CORES - VERDE, AMARELO E VERMELHO - FORNECIMENTO E INSTALAÇÃO</t>
  </si>
  <si>
    <t xml:space="preserve"> COT1677 </t>
  </si>
  <si>
    <t xml:space="preserve">CAMPAINHA SINALIZADOR LUMINOSO PARA SURDO MINI - VERDE/AMARELO/VERMELHO</t>
  </si>
  <si>
    <t xml:space="preserve"> 18.9.11 </t>
  </si>
  <si>
    <t xml:space="preserve"> 18.9.12 </t>
  </si>
  <si>
    <t xml:space="preserve"> 18.9.13 </t>
  </si>
  <si>
    <t xml:space="preserve"> 18.9.14 </t>
  </si>
  <si>
    <t xml:space="preserve"> EE-INSTE-C478 </t>
  </si>
  <si>
    <t xml:space="preserve">PLACA / ESPELHO PARA 2 FUNÇÕES 4 X 4, COM SUPORTE  - FORNECIMENTO E INSTALAÇÃO</t>
  </si>
  <si>
    <t xml:space="preserve">ESPELHO / PLACA DE 2 POSTOS 4" X 4", PARA INSTALACAO DE TOMADAS E INTERRUPTORES</t>
  </si>
  <si>
    <t xml:space="preserve">SUPORTE DE FIXACAO PARA ESPELHO / PLACA 4" X 4", PARA 6 MODULOS, PARA INSTALACAO DE TOMADAS E INTERRUPTORES (SOMENTE SUPORTE)</t>
  </si>
  <si>
    <t xml:space="preserve"> 18.10 </t>
  </si>
  <si>
    <t xml:space="preserve">DISPOSITIVO DE COMANDO</t>
  </si>
  <si>
    <t xml:space="preserve"> 18.10.1 </t>
  </si>
  <si>
    <t xml:space="preserve">RELÉ FOTOELÉTRICO PARA COMANDO DE ILUMINAÇÃO EXTERNA 1000 W - FORNECIMENTO E INSTALAÇÃO. AF_08/2020</t>
  </si>
  <si>
    <t xml:space="preserve"> 18.10.2 </t>
  </si>
  <si>
    <t xml:space="preserve"> EE-INSTE-C641 </t>
  </si>
  <si>
    <t xml:space="preserve">BASE PARA RELÉ FOTOELETRICO - FORNECIMENTO E INSTALAÇÃO</t>
  </si>
  <si>
    <t xml:space="preserve"> 18.11 </t>
  </si>
  <si>
    <t xml:space="preserve">DISPOSITO DE PROTEÇÃO</t>
  </si>
  <si>
    <t xml:space="preserve"> 18.11.1 </t>
  </si>
  <si>
    <t xml:space="preserve"> 18.11.2 </t>
  </si>
  <si>
    <t xml:space="preserve">DISJUNTOR BIPOLAR TIPO DIN, CORRENTE NOMINAL DE 20A - FORNECIMENTO E INSTALAÇÃO. AF_10/2020</t>
  </si>
  <si>
    <t xml:space="preserve">TERMINAL A COMPRESSAO EM COBRE ESTANHADO PARA CABO 4 MM2, 1 FURO E 1 COMPRESSAO, PARA PARAFUSO DE FIXACAO M5</t>
  </si>
  <si>
    <t xml:space="preserve"> 18.11.3 </t>
  </si>
  <si>
    <t xml:space="preserve">DISJUNTOR BIPOLAR TIPO DIN, CORRENTE NOMINAL DE 32A - FORNECIMENTO E INSTALAÇÃO. AF_10/2020</t>
  </si>
  <si>
    <t xml:space="preserve">TERMINAL A COMPRESSAO EM COBRE ESTANHADO PARA CABO 6 MM2, 1 FURO E 1 COMPRESSAO, PARA PARAFUSO DE FIXACAO M6</t>
  </si>
  <si>
    <t xml:space="preserve"> 18.11.4 </t>
  </si>
  <si>
    <t xml:space="preserve">DISJUNTOR BIPOLAR TIPO DIN, CORRENTE NOMINAL DE 50A - FORNECIMENTO E INSTALAÇÃO. AF_10/2020</t>
  </si>
  <si>
    <t xml:space="preserve">DISJUNTOR TERMOMAGNETICO PARA TRILHO DIN (IEC), BIPOLAR, 40 - 50 A</t>
  </si>
  <si>
    <t xml:space="preserve"> 18.11.5 </t>
  </si>
  <si>
    <t xml:space="preserve"> EE-INSTE-C171 </t>
  </si>
  <si>
    <t xml:space="preserve">DISJUNTOR TRIPOLAR TIPO DIN, CORRENTE NOMINAL DE 125A - FORNECIMENTO E INSTALAÇÃO.</t>
  </si>
  <si>
    <t xml:space="preserve">DISJUNTOR TERMOMAGNETICO TRIPOLAR 125 A / 425 V / ICC - 25 KA</t>
  </si>
  <si>
    <t xml:space="preserve"> 18.11.6 </t>
  </si>
  <si>
    <t xml:space="preserve"> EE-INSTE-C533 </t>
  </si>
  <si>
    <t xml:space="preserve">DISJUNTOR TRIPOLAR TIPO DIN, CORRENTE NOMINAL DE 150A - FORNECIMENTO E INSTALAÇÃO.</t>
  </si>
  <si>
    <t xml:space="preserve">DISJUNTOR TERMOMAGNETICO TRIPOLAR 150 A / 600 V, TIPO FXD / ICC - 35 KA</t>
  </si>
  <si>
    <t xml:space="preserve">TERMINAL A COMPRESSAO EM COBRE ESTANHADO PARA CABO 95 MM2, 1 FURO E 1 COMPRESSAO, PARA PARAFUSO DE FIXACAO M12</t>
  </si>
  <si>
    <t xml:space="preserve"> 18.11.7 </t>
  </si>
  <si>
    <t xml:space="preserve">DISJUNTOR TERMOMAGNÉTICO TRIPOLAR , CORRENTE NOMINAL DE 200A - FORNECIMENTO E INSTALAÇÃO. AF_10/2020</t>
  </si>
  <si>
    <t xml:space="preserve">DISJUNTOR TERMOMAGNETICO TRIPOLAR 200 A / 600 V, TIPO FXD / ICC - 35 KA</t>
  </si>
  <si>
    <t xml:space="preserve"> 18.11.8 </t>
  </si>
  <si>
    <t xml:space="preserve">DISJUNTOR TERMOMAGNÉTICO TRIPOLAR , CORRENTE NOMINAL DE 250A - FORNECIMENTO E INSTALAÇÃO. AF_10/2020</t>
  </si>
  <si>
    <t xml:space="preserve">TERMINAL A COMPRESSAO EM COBRE ESTANHADO PARA CABO 120 MM2, 1 FURO E 1 COMPRESSAO, PARA PARAFUSO DE FIXACAO M12</t>
  </si>
  <si>
    <t xml:space="preserve">DISJUNTOR TERMOMAGNETICO TRIPOLAR 250 A / 600 V, TIPO FXD</t>
  </si>
  <si>
    <t xml:space="preserve"> 18.11.9 </t>
  </si>
  <si>
    <t xml:space="preserve"> EE-INSTE-C505 </t>
  </si>
  <si>
    <t xml:space="preserve">DISJUNTOR TRIPOLAR TIPO DIN, CORRENTE NOMINAL DE 175A - FORNECIMENTO E INSTALAÇÃO. AF_10/2020</t>
  </si>
  <si>
    <t xml:space="preserve"> 18.11.10 </t>
  </si>
  <si>
    <t xml:space="preserve">DISJUNTOR TRIPOLAR TIPO DIN, CORRENTE NOMINAL DE 25A - FORNECIMENTO E INSTALAÇÃO. AF_10/2020</t>
  </si>
  <si>
    <t xml:space="preserve"> 18.11.11 </t>
  </si>
  <si>
    <t xml:space="preserve">DISJUNTOR TRIPOLAR TIPO DIN, CORRENTE NOMINAL DE 32A - FORNECIMENTO E INSTALAÇÃO. AF_10/2020</t>
  </si>
  <si>
    <t xml:space="preserve"> 18.11.12 </t>
  </si>
  <si>
    <t xml:space="preserve"> 18.11.13 </t>
  </si>
  <si>
    <t xml:space="preserve"> EE-INSTE-C145 </t>
  </si>
  <si>
    <t xml:space="preserve">DISJUNTOR TRIPOLAR TIPO DIN, CORRENTE NOMINAL DE 63A - FORNECIMENTO E INSTALAÇÃO.</t>
  </si>
  <si>
    <t xml:space="preserve">DISJUNTOR TERMOMAGNETICO PARA TRILHO DIN (IEC), TRIPOLAR, 63 A</t>
  </si>
  <si>
    <t xml:space="preserve"> 18.11.14 </t>
  </si>
  <si>
    <t xml:space="preserve"> 18.11.15 </t>
  </si>
  <si>
    <t xml:space="preserve">DISJUNTOR MONOPOLAR TIPO DIN, CORRENTE NOMINAL DE 16A - FORNECIMENTO E INSTALAÇÃO. AF_10/2020</t>
  </si>
  <si>
    <t xml:space="preserve"> 18.11.16 </t>
  </si>
  <si>
    <t xml:space="preserve">DISJUNTOR MONOPOLAR TIPO DIN, CORRENTE NOMINAL DE 20A - FORNECIMENTO E INSTALAÇÃO. AF_10/2020</t>
  </si>
  <si>
    <t xml:space="preserve"> 18.11.17 </t>
  </si>
  <si>
    <t xml:space="preserve">DISJUNTOR MONOPOLAR TIPO DIN, CORRENTE NOMINAL DE 25A - FORNECIMENTO E INSTALAÇÃO. AF_10/2020</t>
  </si>
  <si>
    <t xml:space="preserve"> 18.11.18 </t>
  </si>
  <si>
    <t xml:space="preserve"> EE-INSTE-C09 </t>
  </si>
  <si>
    <t xml:space="preserve">DISPOSITIVO DE PROTEÇÃO CONTRA SURTO, CLASSE II, 175V, 8KA. - FORNECIMENTO E INSTALACAO</t>
  </si>
  <si>
    <t xml:space="preserve">DISPOSITIVO DPS CLASSE II, 1 POLO, TENSAO MAXIMA DE 175 V, CORRENTE MAXIMA DE *20* KA (TIPO AC)</t>
  </si>
  <si>
    <t xml:space="preserve"> 18.11.19 </t>
  </si>
  <si>
    <t xml:space="preserve"> EE-INSTE-C163 </t>
  </si>
  <si>
    <t xml:space="preserve">DISPOSITIVO BIPOLAR DR 25 A, CORRENTE NOMINAL RESIDUAL 30mA. FORNECIMENTO E INSTALAÇÃO.</t>
  </si>
  <si>
    <t xml:space="preserve">DISPOSITIVO DR, 2 POLOS, SENSIBILIDADE DE 30 MA, CORRENTE DE 25 A, TIPO AC</t>
  </si>
  <si>
    <t xml:space="preserve"> 18.11.20 </t>
  </si>
  <si>
    <t xml:space="preserve"> EECH - C82 </t>
  </si>
  <si>
    <t xml:space="preserve">DISJUNTOR TETRAPOLAR TIPO DR (IN=30mA), CORRENTE NOMINAL DE 63A - FORNECIMENTO E INSTALAÇÃO.</t>
  </si>
  <si>
    <t xml:space="preserve">DISPOSITIVO DR, 4 POLOS, SENSIBILIDADE DE 30 MA, CORRENTE DE 63 A, TIPO AC</t>
  </si>
  <si>
    <t xml:space="preserve"> 18.11.21 </t>
  </si>
  <si>
    <t xml:space="preserve"> COMP-ELE-20 </t>
  </si>
  <si>
    <t xml:space="preserve">DISJUNTOR DR TETRAPOLAR DE 80A-30mA - FORNECIMENTO E INSTALAÇÃO</t>
  </si>
  <si>
    <t xml:space="preserve">DISPOSITIVO DR, 4 POLOS, SENSIBILIDADE DE 30 MA, CORRENTE DE 80 A, TIPO AC</t>
  </si>
  <si>
    <t xml:space="preserve"> 18.12 </t>
  </si>
  <si>
    <t xml:space="preserve">ELETROCALHA</t>
  </si>
  <si>
    <t xml:space="preserve"> 18.12.1 </t>
  </si>
  <si>
    <t xml:space="preserve"> EE-LOGETEL-C36 </t>
  </si>
  <si>
    <t xml:space="preserve">SAÍDA DUPLA PARA ELETRODUTO PERFILADO - FORNECIMENTO E INSTALAÇÃO</t>
  </si>
  <si>
    <t xml:space="preserve"> COT950 </t>
  </si>
  <si>
    <t xml:space="preserve">SAÍDA DUPLA PARA ELETRODUTO</t>
  </si>
  <si>
    <t xml:space="preserve"> 18.12.2 </t>
  </si>
  <si>
    <t xml:space="preserve"> EE-INSTE-C549 </t>
  </si>
  <si>
    <t xml:space="preserve">SAÍDA HORIZONTAL PARA ELÉTRODUTO 1'' - FORNECIMENTO E INSTALAÇÃO</t>
  </si>
  <si>
    <t xml:space="preserve"> COT1572 </t>
  </si>
  <si>
    <t xml:space="preserve">SAÍDA HORIZONTAL PARA ELETRODUTO 1"</t>
  </si>
  <si>
    <t xml:space="preserve"> 18.12.3 </t>
  </si>
  <si>
    <t xml:space="preserve"> EE-LOGETEL-C37 </t>
  </si>
  <si>
    <t xml:space="preserve">SAÍDA HORIZONTAL PARA ELETRODUTO PERFILADO - FORNECIMENTO E INSTALAÇÃO</t>
  </si>
  <si>
    <t xml:space="preserve"> COT951 </t>
  </si>
  <si>
    <t xml:space="preserve">SAÍDA HORIZONTAL PARA ELETRODUTO</t>
  </si>
  <si>
    <t xml:space="preserve"> 18.12.4 </t>
  </si>
  <si>
    <t xml:space="preserve"> EE-INSTE-C603 </t>
  </si>
  <si>
    <t xml:space="preserve">COTOVELO RETO ELETROCALHA PERFURADA EM CHAPA DE AÇO GALVANIZADA #18 100mmX100mm</t>
  </si>
  <si>
    <t xml:space="preserve">PERFILADO PERFURADO DUPLO 38 X 76 MM, CHAPA 22</t>
  </si>
  <si>
    <t xml:space="preserve"> COT1725 </t>
  </si>
  <si>
    <t xml:space="preserve"> 18.12.5 </t>
  </si>
  <si>
    <t xml:space="preserve"> EE-INSTE-C424 </t>
  </si>
  <si>
    <t xml:space="preserve">COTOVELO RETO 90° - PARA ELETROCALHA 50x50MM CHAPA 18 COM TAMPA - FORNECIMENTO E INSTALAÇÃO.</t>
  </si>
  <si>
    <t xml:space="preserve"> COT1432 </t>
  </si>
  <si>
    <t xml:space="preserve">COTOVELO RETO 90º 50X50 MM PARA PERFILADO COM TAMPA</t>
  </si>
  <si>
    <t xml:space="preserve"> COT1576 </t>
  </si>
  <si>
    <t xml:space="preserve">TAMPA DE ENCAIXE PARA ELETROCALHA - 50MM</t>
  </si>
  <si>
    <t xml:space="preserve"> 18.12.6 </t>
  </si>
  <si>
    <t xml:space="preserve"> EE-INSTE-C721 </t>
  </si>
  <si>
    <t xml:space="preserve">FORNECIMENTO E INSTALAÇÃO DE ELETROCALHA PERFURADA, CHAPA 22, 100X100MM</t>
  </si>
  <si>
    <t xml:space="preserve"> COT1723 </t>
  </si>
  <si>
    <t xml:space="preserve">ELETROCALHA PERFURADA EM CHAPA DE AÇO GALVANIZADO (100X100)</t>
  </si>
  <si>
    <t xml:space="preserve">M </t>
  </si>
  <si>
    <t xml:space="preserve"> 18.12.7 </t>
  </si>
  <si>
    <t xml:space="preserve"> EE-INSTE-C462 </t>
  </si>
  <si>
    <t xml:space="preserve">ELETROCALHA PERFURADA 100X50MM COM TAMPA - FORNECIMENTO E INSTALAÇÃO</t>
  </si>
  <si>
    <t xml:space="preserve"> COT960 </t>
  </si>
  <si>
    <t xml:space="preserve">ELETROCALHA PERFURADA TIPO C 100X50 #18</t>
  </si>
  <si>
    <t xml:space="preserve"> COT1577 </t>
  </si>
  <si>
    <t xml:space="preserve">TAMPA DE ENCAIXE PARA ELETROCALHA - 100MM</t>
  </si>
  <si>
    <t xml:space="preserve"> 18.12.8 </t>
  </si>
  <si>
    <t xml:space="preserve"> EE-INSTE-C540 </t>
  </si>
  <si>
    <t xml:space="preserve">ELETROCALHA PERFURADA 50X50MM COM TAMPA - FORNECIMENTO E INSTALAÇÃO</t>
  </si>
  <si>
    <t xml:space="preserve"> COT1264 </t>
  </si>
  <si>
    <t xml:space="preserve">ELETROCALHA PERFURADA EM CHAPA DE AÇO GALVANIZADO, COM TAMPA (50X50)</t>
  </si>
  <si>
    <t xml:space="preserve"> COT1622 </t>
  </si>
  <si>
    <t xml:space="preserve">TAMPA DE ENCAIXE PARA ELETROCALHA CHAPA #24 - 50MM</t>
  </si>
  <si>
    <t xml:space="preserve"> 18.12.9 </t>
  </si>
  <si>
    <t xml:space="preserve"> EE-INSTE-C604 </t>
  </si>
  <si>
    <t xml:space="preserve">TÊ HORIZONTAL PARA ELETROCALHA, 100X100M - FORNECIMENTO E INSTALAÇÃO</t>
  </si>
  <si>
    <t xml:space="preserve"> COT1726 </t>
  </si>
  <si>
    <t xml:space="preserve">TÊ HORIZONTAL 90° 100x100MM #18</t>
  </si>
  <si>
    <t xml:space="preserve"> 18.12.10 </t>
  </si>
  <si>
    <t xml:space="preserve"> EE-INSTE-C197 </t>
  </si>
  <si>
    <t xml:space="preserve">TÊ HORIZONTAL 90° 100x50MM #18 PARA ELETROCALHA COM TAMPA- FORNECIMENTO E INSTALAÇÃO</t>
  </si>
  <si>
    <t xml:space="preserve"> COT969 </t>
  </si>
  <si>
    <t xml:space="preserve">TÊ HORIZONTAL 90° 100x50MM #18</t>
  </si>
  <si>
    <t xml:space="preserve"> 18.12.11 </t>
  </si>
  <si>
    <t xml:space="preserve"> EE-INSTE-C341 </t>
  </si>
  <si>
    <t xml:space="preserve">TÊ HORIZONTAL RETO 90° COM TAMPA PARA ELETROCALHA 50X50 MM. FORNECIMENTO E INSTALAÇÃO.</t>
  </si>
  <si>
    <t xml:space="preserve"> COT1314 </t>
  </si>
  <si>
    <t xml:space="preserve">TÊ HORIZONTAL 90° 50X50MM</t>
  </si>
  <si>
    <t xml:space="preserve"> 18.12.12 </t>
  </si>
  <si>
    <t xml:space="preserve"> EE-INSTE-C198 </t>
  </si>
  <si>
    <t xml:space="preserve">TALA PLANA PERFURADA 100MM PARA ELETROCALHA - FORNECIMENTO E INSTALAÇÃO</t>
  </si>
  <si>
    <t xml:space="preserve"> COT970 </t>
  </si>
  <si>
    <t xml:space="preserve">TALA PLANA PERFURADA 100MM</t>
  </si>
  <si>
    <t xml:space="preserve"> 18.12.13 </t>
  </si>
  <si>
    <t xml:space="preserve"> EE-INSTE-C199 </t>
  </si>
  <si>
    <t xml:space="preserve">TALA PLANA PERFURADA 50MM PARA ELETROCALHA - FORNECIMENTO E INSTALAÇÃO</t>
  </si>
  <si>
    <t xml:space="preserve"> COT971 </t>
  </si>
  <si>
    <t xml:space="preserve">TALA PLANA PERFURADA 50MM</t>
  </si>
  <si>
    <t xml:space="preserve"> 18.12.14 </t>
  </si>
  <si>
    <t xml:space="preserve"> EE-INSTE-C705 </t>
  </si>
  <si>
    <t xml:space="preserve">TERMINAL DE FECHAMENTO PARA ELETROCALHA 100 X 100. FORNECIEMNTO E INSTALAÇÃO.</t>
  </si>
  <si>
    <t xml:space="preserve"> COT1714 </t>
  </si>
  <si>
    <t xml:space="preserve">TERMINAL DE FECHAMENTO PARA ELETROCALHA 100X100</t>
  </si>
  <si>
    <t xml:space="preserve"> 18.12.15 </t>
  </si>
  <si>
    <t xml:space="preserve"> EE-INSTE-C305 </t>
  </si>
  <si>
    <t xml:space="preserve">TERMINAL DE FECHAMENTO PARA ELETROCALHA 100 X 50. FORNECIEMNTO E INSTALAÇÃO.</t>
  </si>
  <si>
    <t xml:space="preserve"> COT1270 </t>
  </si>
  <si>
    <t xml:space="preserve">TERMINAL DE FECHAMENTO ELETROCALHA 100X50</t>
  </si>
  <si>
    <t xml:space="preserve"> 18.12.16 </t>
  </si>
  <si>
    <t xml:space="preserve"> EE-INSTE-C342 </t>
  </si>
  <si>
    <t xml:space="preserve">TERMINAL DE FECHAMENTO PARA ELETROCALHA 50 X 50. FORNECIMENTO E INSTALAÇÃO.</t>
  </si>
  <si>
    <t xml:space="preserve"> COT1317 </t>
  </si>
  <si>
    <t xml:space="preserve">TERMINAL 50X50MM</t>
  </si>
  <si>
    <t xml:space="preserve"> 18.13 </t>
  </si>
  <si>
    <t xml:space="preserve">ELETRODUTOS</t>
  </si>
  <si>
    <t xml:space="preserve"> 18.13.1 </t>
  </si>
  <si>
    <t xml:space="preserve"> EE-INSTE-C183 </t>
  </si>
  <si>
    <t xml:space="preserve">ELETRODUTO FLEXÍVEL SEALTUBE 1" - FORNECIMENTO E INSTALAÇÃO</t>
  </si>
  <si>
    <t xml:space="preserve">ELETRODUTO FLEXIVEL, EM FITA DE ACO GALVANIZADO, REVESTIDO COM PVC PRETO, DIAMETRO EXTERNO DE 32 MM, DN = 1", TIPO SEALTUBO</t>
  </si>
  <si>
    <t xml:space="preserve"> 18.13.2 </t>
  </si>
  <si>
    <t xml:space="preserve"> EE-INSTE-C500 </t>
  </si>
  <si>
    <t xml:space="preserve">ELETRODUTO FLEXÍVEL SEALTUBE 2" - FORNECIMENTO E INSTALAÇÃO</t>
  </si>
  <si>
    <t xml:space="preserve">ELETRODUTO FLEXIVEL, EM FITA DE ACO GALVANIZADO, REVESTIDO COM PVC PRETO, DIAMETRO EXTERNO DE 60 MM, DN = 2", TIPO SEALTUBO</t>
  </si>
  <si>
    <t xml:space="preserve"> 18.13.3 </t>
  </si>
  <si>
    <t xml:space="preserve">ELETRODUTO FLEXÍVEL CORRUGADO, PVC, DN 32 MM (1"), PARA CIRCUITOS TERMINAIS, INSTALADO EM FORRO - FORNECIMENTO E INSTALAÇÃO. AF_03/2023_PA</t>
  </si>
  <si>
    <t xml:space="preserve">ELETRODUTO PVC FLEXIVEL CORRUGADO, COR AMARELA, DE 32 MM</t>
  </si>
  <si>
    <t xml:space="preserve"> 18.13.4 </t>
  </si>
  <si>
    <t xml:space="preserve">ELETRODUTO FLEXÍVEL CORRUGADO, PVC, DN 32 MM (1"), PARA CIRCUITOS TERMINAIS, INSTALADO EM PAREDE - FORNECIMENTO E INSTALAÇÃO. AF_03/2023</t>
  </si>
  <si>
    <t xml:space="preserve"> 18.13.5 </t>
  </si>
  <si>
    <t xml:space="preserve">ELETRODUTO FLEXÍVEL CORRUGADO, PVC, DN 25 MM (3/4"), PARA CIRCUITOS TERMINAIS, INSTALADO EM FORRO - FORNECIMENTO E INSTALAÇÃO. AF_03/2023_PA</t>
  </si>
  <si>
    <t xml:space="preserve">ELETRODUTO PVC FLEXIVEL CORRUGADO, COR AMARELA, DE 25 MM</t>
  </si>
  <si>
    <t xml:space="preserve"> 18.13.6 </t>
  </si>
  <si>
    <t xml:space="preserve">ELETRODUTO FLEXÍVEL CORRUGADO, PVC, DN 25 MM (3/4"), PARA CIRCUITOS TERMINAIS, INSTALADO EM PAREDE - FORNECIMENTO E INSTALAÇÃO. AF_03/2023</t>
  </si>
  <si>
    <t xml:space="preserve"> 18.13.7 </t>
  </si>
  <si>
    <t xml:space="preserve"> EE-INSTE-C24 </t>
  </si>
  <si>
    <t xml:space="preserve">ELETRODUTO FLEXÍVEL CORRUGADO, PEAD, DN 1 1/4"  - FORNECIMENTO E INSTALAÇÃO.</t>
  </si>
  <si>
    <t xml:space="preserve">ELETRODUTO/DUTO PEAD FLEXIVEL PAREDE SIMPLES, CORRUGACAO HELICOIDAL, COR PRETA, SEM ROSCA, DE 1 1/4", CRC 680 N, PARA CABEAMENTO SUBTERRANEO (NBR 15715)</t>
  </si>
  <si>
    <t xml:space="preserve"> 18.13.8 </t>
  </si>
  <si>
    <t xml:space="preserve">ELETRODUTO FLEXÍVEL CORRUGADO, PEAD, DN 63 (2"), PARA REDE ENTERRADA DE DISTRIBUIÇÃO DE ENERGIA ELÉTRICA - FORNECIMENTO E INSTALAÇÃO. AF_12/2021</t>
  </si>
  <si>
    <t xml:space="preserve">ELETRODUTO/DUTO PEAD FLEXIVEL PAREDE SIMPLES, CORRUGACAO HELICOIDAL, COR PRETA, SEM ROSCA, DE 2", CRC 680 N, PARA CABEAMENTO SUBTERRANEO (NBR 15715)</t>
  </si>
  <si>
    <t xml:space="preserve"> 18.13.9 </t>
  </si>
  <si>
    <t xml:space="preserve">ELETRODUTO FLEXÍVEL CORRUGADO, PEAD, DN 100 (4"), PARA REDE ENTERRADA DE DISTRIBUIÇÃO DE ENERGIA ELÉTRICA - FORNECIMENTO E INSTALAÇÃO. AF_12/2021</t>
  </si>
  <si>
    <t xml:space="preserve">ELETRODUTO/DUTO PEAD FLEXIVEL PAREDE SIMPLES, CORRUGACAO HELICOIDAL, COR PRETA, SEM ROSCA, DE 4", CRC 680 N, PARA CABEAMENTO SUBTERRANEO (NBR 15715)</t>
  </si>
  <si>
    <t xml:space="preserve"> 18.13.10 </t>
  </si>
  <si>
    <t xml:space="preserve"> EE-INSTE-C512 </t>
  </si>
  <si>
    <t xml:space="preserve">ELETRODUTO DE AÇO GALVANIZADO, CLASSE LEVE, DN 25 MM (1"), APARENTE, INSTALADO EM PAREDE - FORNECIMENTO E INSTALAÇÃO.</t>
  </si>
  <si>
    <t xml:space="preserve">LUVA DE EMENDA PARA ELETRODUTO, AÇO GALVANIZADO, DN 25 MM (1''), APARENTE, INSTALADA EM PAREDE - FORNECIMENTO E INSTALAÇÃO. AF_11/2016_P</t>
  </si>
  <si>
    <t xml:space="preserve">ELETRODUTO EM ACO GALVANIZADO ELETROLITICO, LEVE, DIAMETRO 1", PAREDE DE 0,90 MM</t>
  </si>
  <si>
    <t xml:space="preserve"> 18.13.11 </t>
  </si>
  <si>
    <t xml:space="preserve"> COMP-ELE-28 </t>
  </si>
  <si>
    <t xml:space="preserve">ABRAÇADEIRA METÁLICA TIPO "D" COM CUNHA DIAM. 1" - FORNECIMENTO E INSTALAÇÃO</t>
  </si>
  <si>
    <t xml:space="preserve">ABRACADEIRA EM ACO PARA AMARRACAO DE ELETRODUTOS, TIPO D, COM 3/4" E CUNHA DE FIXACAO</t>
  </si>
  <si>
    <t xml:space="preserve"> 18.13.12 </t>
  </si>
  <si>
    <t xml:space="preserve"> EE-INSTE-C537 </t>
  </si>
  <si>
    <t xml:space="preserve">LUVA DE EMENDA PARA ELETRODUTO, AÇO GALVANIZADO, DN 25 MM (1''), APARENTE, INSTALADA EM PAREDE - FORNECIMENTO E INSTALAÇÃO.</t>
  </si>
  <si>
    <t xml:space="preserve">LUVA PARA ELETRODUTO, EM ACO GALVANIZADO ELETROLITICO, COM ROSCA, DIAMETRO DE 25 MM (1")</t>
  </si>
  <si>
    <t xml:space="preserve"> 18.13.13 </t>
  </si>
  <si>
    <t xml:space="preserve"> EE-INSTE-C693 </t>
  </si>
  <si>
    <t xml:space="preserve">CURVA 90 GRAUS, PARA ELETRODUTO, EM ACO GALVANIZADO ELETROLITICO, DIAMETRO DE 25 MM (1")</t>
  </si>
  <si>
    <t xml:space="preserve">CURVA 90 GRAUS PARA ELETRODUTO, EM ACO GALVANIZADO ELETROLITICO, COM ROSCA, DIAMETRO DE 25 MM (1"), ESPESSURA DE 1,50 MM</t>
  </si>
  <si>
    <t xml:space="preserve"> 18.13.14 </t>
  </si>
  <si>
    <t xml:space="preserve">RASGO LINEAR MANUAL EM ALVENARIA, PARA ELETRODUTOS, DIÂMETROS MENORES OU IGUAIS A 40 MM. AF_09/2023</t>
  </si>
  <si>
    <t xml:space="preserve"> 18.13.15 </t>
  </si>
  <si>
    <t xml:space="preserve"> 18.13.16 </t>
  </si>
  <si>
    <t xml:space="preserve">RASGO LINEAR MECANIZADO EM CONTRAPISO, PARA RAMAIS/ DISTRIBUIÇÃO DE INSTALAÇÕES HIDRÁULICAS, DIÂMETROS MENORES OU IGUAIS A 40 MM. AF_09/2023_PS</t>
  </si>
  <si>
    <t xml:space="preserve">OPERADOR DE MARTELETE OU MARTELETEIRO COM ENCARGOS COMPLEMENTARES</t>
  </si>
  <si>
    <t xml:space="preserve"> 18.13.17 </t>
  </si>
  <si>
    <t xml:space="preserve">RASGO LINEAR MECANIZADO EM CONTRAPISO, PARA RAMAIS/ DISTRIBUIÇÃO DE INSTALAÇÕES HIDRÁULICAS, DIÂMETROS MAIORES QUE 40 MM E MENORES OU IGUAIS A 75 MM. AF_09/2023_PS</t>
  </si>
  <si>
    <t xml:space="preserve"> 18.13.18 </t>
  </si>
  <si>
    <t xml:space="preserve">RASGO LINEAR MECANIZADO EM CONTRAPISO, PARA RAMAIS/ DISTRIBUIÇÃO DE INSTALAÇÕES HIDRÁULICAS, DIÂMETROS MAIORES QUE 75 MM E MENORES OU IGUAIS A 100 MM. AF_09/2023_PS</t>
  </si>
  <si>
    <t xml:space="preserve"> 18.13.19 </t>
  </si>
  <si>
    <t xml:space="preserve"> 18.14 </t>
  </si>
  <si>
    <t xml:space="preserve">QUADROS</t>
  </si>
  <si>
    <t xml:space="preserve"> 18.14.1 </t>
  </si>
  <si>
    <t xml:space="preserve"> EE-INSTE-C07 </t>
  </si>
  <si>
    <t xml:space="preserve">QUADRO DE DISTRIBUIÇÃO DE ENERGIA EM CHAPA DE AÇO GALVANIZADO, DE EMBUTIR, COM BARRAMENTO TRIFÁSICO, PARA 12 DISJUNTORES DIN 150A - FORNECIMENTO E INSTALAÇÃO.</t>
  </si>
  <si>
    <t xml:space="preserve">QUADRO DE DISTRIBUICAO COM BARRAMENTO TRIFASICO, DE EMBUTIR, EM CHAPA DE ACO GALVANIZADO, PARA 12 DISJUNTORES DIN, 100 A</t>
  </si>
  <si>
    <t xml:space="preserve"> 18.14.2 </t>
  </si>
  <si>
    <t xml:space="preserve"> EE-INSTE-C225 </t>
  </si>
  <si>
    <t xml:space="preserve">QUADRO DE DISTRIBUIÇÃO DE ENERGIA EM CHAPA DE AÇO GALVANIZADO, DE SOBREPOR, COM BARRAMENTO TRIFÁSICO, PARA 24 DISJUNTORES DIN 150A - FORNECIMENTO E INSTALAÇÃO.</t>
  </si>
  <si>
    <t xml:space="preserve"> COT981 </t>
  </si>
  <si>
    <t xml:space="preserve">QUADRO DE DISTRIBUIÇÃO DE SOBREPOR CAP. 24 DISJUNTORES, BARRAMENTO DE 225A</t>
  </si>
  <si>
    <t xml:space="preserve"> 18.14.3 </t>
  </si>
  <si>
    <t xml:space="preserve"> EE-INSTE-C223 </t>
  </si>
  <si>
    <t xml:space="preserve">QUADRO DE DISTRIBUIÇÃO DE ENERGIA EM CHAPA DE AÇO GALVANIZADO, DE EMBUTIR, COM BARRAMENTO TRIFÁSICO, PARA 32 DISJUNTORES DIN 150A - FORNECIMENTO E INSTALAÇÃO.</t>
  </si>
  <si>
    <t xml:space="preserve"> COT975 </t>
  </si>
  <si>
    <t xml:space="preserve">QUADRO DE DISTRIBUIÇÃO DE EMBUTIR CAP. 32 DISJUNTORES, BARRAMENTO DE 150A</t>
  </si>
  <si>
    <t xml:space="preserve"> 18.14.4 </t>
  </si>
  <si>
    <t xml:space="preserve"> EE-INSTE-C155 </t>
  </si>
  <si>
    <t xml:space="preserve">QUADRO DE DISTRIBUIÇÃO DE ENERGIA EM CHAPA DE AÇO GALVANIZADO, DE EMBUTIR, COM BARRAMENTO TRIFÁSICO, PARA 40 DISJUNTORES DIN 150A - FORNECIMENTO E INSTALAÇÃO.</t>
  </si>
  <si>
    <t xml:space="preserve"> COT655 </t>
  </si>
  <si>
    <t xml:space="preserve">QUADRO DISTRIBUIÇÃO CAP. 40 DISJUNTORES INCLUSO BARRAMENTO 150A</t>
  </si>
  <si>
    <t xml:space="preserve"> 18.14.5 </t>
  </si>
  <si>
    <t xml:space="preserve"> EE-INSTE-C202 </t>
  </si>
  <si>
    <t xml:space="preserve">QUADRO DE DISTRIBUIÇÃO DE ENERGIA EM CHAPA DE AÇO GALVANIZADO, DE EMBUTIR, COM BARRAMENTO TRIFÁSICO, PARA 48 DISJUNTORES DIN 100A - FORNECIMENTO E INSTALAÇÃO.</t>
  </si>
  <si>
    <t xml:space="preserve">QUADRO DE DISTRIBUICAO COM BARRAMENTO TRIFASICO, DE EMBUTIR, EM CHAPA DE ACO GALVANIZADO, PARA 48 DISJUNTORES DIN, 100 A</t>
  </si>
  <si>
    <t xml:space="preserve"> 18.14.6 </t>
  </si>
  <si>
    <t xml:space="preserve"> EE-INSTPSCIP-C60 </t>
  </si>
  <si>
    <t xml:space="preserve">QUADRO DE COMANDO PARA BOMBA 3CV - FORNECIMENTO E INSTALAÇÃO</t>
  </si>
  <si>
    <t xml:space="preserve">INSTALAÇÃO DE QUADRO ELÉTRICO PARA BOMBAS TRIFÁSICAS ATÉ 25 CV (NÃO INCLUI O FORNECIMENTO DO QUADRO). AF_12/2020</t>
  </si>
  <si>
    <t xml:space="preserve"> COT524 </t>
  </si>
  <si>
    <t xml:space="preserve">QUADRO DE COMANDO 3CV</t>
  </si>
  <si>
    <t xml:space="preserve"> 18.14.7 </t>
  </si>
  <si>
    <t xml:space="preserve"> EE-INSTPSCIP-C93 </t>
  </si>
  <si>
    <t xml:space="preserve">QUADRO DE COMANDO PARA BOMBA 5,0 CV - FORNECIMENTO E INSTALAÇÃO</t>
  </si>
  <si>
    <t xml:space="preserve"> COT303 </t>
  </si>
  <si>
    <t xml:space="preserve">QUADRO DE COMANDO PARA BOMBA 5CV</t>
  </si>
  <si>
    <t xml:space="preserve"> 18.14.8 </t>
  </si>
  <si>
    <t xml:space="preserve"> EE-INSTE-C722 </t>
  </si>
  <si>
    <t xml:space="preserve">FORNECIMENTO E INSTALAÇÃO DE QUADRO DE COMANDO PARA BOMBA 7,5CV</t>
  </si>
  <si>
    <t xml:space="preserve"> COT1724 </t>
  </si>
  <si>
    <t xml:space="preserve">QUADRO DE COMANDO 7,5CV</t>
  </si>
  <si>
    <t xml:space="preserve"> 18.14.9 </t>
  </si>
  <si>
    <t xml:space="preserve"> EE-INSTH-C27 </t>
  </si>
  <si>
    <t xml:space="preserve">QUADRO COMANDO PARA BOMBA DE RECALQUE TRIFASICA DE ATÉ 1,5CV - FORNECIMENTO E INSTALAÇÃO</t>
  </si>
  <si>
    <t xml:space="preserve"> COT634 </t>
  </si>
  <si>
    <t xml:space="preserve">QUADRO DE COMANDO PARA BOMBA TRIFÁSICA 1,5CV</t>
  </si>
  <si>
    <t xml:space="preserve"> 18.15 </t>
  </si>
  <si>
    <t xml:space="preserve">SPDA</t>
  </si>
  <si>
    <t xml:space="preserve"> 18.15.1 </t>
  </si>
  <si>
    <t xml:space="preserve">CAIXA DE INSPEÇÃO PARA ATERRAMENTO, CIRCULAR, EM POLIETILENO, DIÂMETRO INTERNO = 0,3 M. AF_12/2020</t>
  </si>
  <si>
    <t xml:space="preserve">PREPARO DE FUNDO DE VALA COM LARGURA MENOR QUE 1,5 M, COM CAMADA DE AREIA, LANÇAMENTO MANUAL. AF_08/2020</t>
  </si>
  <si>
    <t xml:space="preserve">CAIXA DE INSPECAO PARA ATERRAMENTO E PARA RAIOS, EM POLIPROPILENO, DIAMETRO = 300 MM X ALTURA = 400 MM</t>
  </si>
  <si>
    <t xml:space="preserve"> 18.15.2 </t>
  </si>
  <si>
    <t xml:space="preserve">HASTE DE ATERRAMENTO, DIÂMETRO 3/4", COM 3 METROS - FORNECIMENTO E INSTALAÇÃO. AF_08/2023</t>
  </si>
  <si>
    <t xml:space="preserve">HASTE DE ATERRAMENTO EM ACO COM 3,00 M DE COMPRIMENTO E DN = 3/4", REVESTIDA COM BAIXA CAMADA DE COBRE, SEM CONECTOR</t>
  </si>
  <si>
    <t xml:space="preserve"> 18.15.3 </t>
  </si>
  <si>
    <t xml:space="preserve"> 18.15.4 </t>
  </si>
  <si>
    <t xml:space="preserve"> EE-SPDA-C28 </t>
  </si>
  <si>
    <t xml:space="preserve">CONECTOR CABO-HASTE EM BRONZE NATURAL PARA UM CABO DE COBRE DE 16-70 MM² COM GRAMPO U.</t>
  </si>
  <si>
    <t xml:space="preserve">GRAMPO METALICO TIPO OLHAL PARA HASTE DE ATERRAMENTO DE 5/8", CONDUTOR DE *10* A 50 MM2</t>
  </si>
  <si>
    <t xml:space="preserve"> 18.15.5 </t>
  </si>
  <si>
    <t xml:space="preserve"> EE-SPDA-C54 </t>
  </si>
  <si>
    <t xml:space="preserve">SOLDA EXOTÉRMICA CARTUCHO- FORNECIMENTO E INSTALAÇÃO</t>
  </si>
  <si>
    <t xml:space="preserve"> COT324 </t>
  </si>
  <si>
    <t xml:space="preserve">SOLDA EXOTERMICA 90</t>
  </si>
  <si>
    <t xml:space="preserve"> 18.15.6 </t>
  </si>
  <si>
    <t xml:space="preserve">CORDOALHA DE COBRE NU 50 MM², ENTERRADA - FORNECIMENTO E INSTALAÇÃO. AF_08/2023</t>
  </si>
  <si>
    <t xml:space="preserve">CABO DE COBRE NU 50 MM2 MEIO-DURO</t>
  </si>
  <si>
    <t xml:space="preserve"> 18.15.7 </t>
  </si>
  <si>
    <t xml:space="preserve"> EE-SPDA-C49 </t>
  </si>
  <si>
    <t xml:space="preserve">PRESILHA PARA FIXAÇÃO DE CABO 50MM NA PAREDE - FORNECIMENTO E INSTALAÇÃO.</t>
  </si>
  <si>
    <t xml:space="preserve"> COT1043 </t>
  </si>
  <si>
    <t xml:space="preserve">PRESILHA EM LATÃO PARA CABO ATÉ 50MM COM FURO 8MM</t>
  </si>
  <si>
    <t xml:space="preserve"> 18.15.8 </t>
  </si>
  <si>
    <t xml:space="preserve">CONECTOR SPLIT-BOLT, PARA SPDA, PARA CABOS ATÉ 50 MM2 - FORNECIMENTO E INSTALAÇÃO. AF_08/2023</t>
  </si>
  <si>
    <t xml:space="preserve">CONECTOR METALICO TIPO PARAFUSO FENDIDO (SPLIT BOLT), PARA CABOS ATE 50 MM2</t>
  </si>
  <si>
    <t xml:space="preserve"> 18.15.9 </t>
  </si>
  <si>
    <t xml:space="preserve"> EE-INSTE-C32 </t>
  </si>
  <si>
    <t xml:space="preserve">FIXAÇÃO UTILIZANDO PARAFUSO AUTOTARRACHANTE 4,2X32MM E BUCHA DE NYLON S6 - FORNECIMENTO E INSTALAÇÃO.</t>
  </si>
  <si>
    <t xml:space="preserve"> 18.15.10 </t>
  </si>
  <si>
    <t xml:space="preserve"> EE-SPDA-C21 </t>
  </si>
  <si>
    <t xml:space="preserve">FIXAÇÃO UTILIZANDO PARAFUSO AÇO GALVANIZADO , CABEÇA SEXTAVADA,1/4" X  1", ROSCA SOBERBA E ´PORCA SEXTAVADA - FORNECIMENTO E INSTALAÇÃO.</t>
  </si>
  <si>
    <t xml:space="preserve">PARAFUSO ZINCADO, SEXTAVADO, COM ROSCA INTEIRA, DIAMETRO 1/4", COMPRIMENTO 1/2"</t>
  </si>
  <si>
    <t xml:space="preserve"> 18.15.11 </t>
  </si>
  <si>
    <t xml:space="preserve"> EE-SPDA-C24 </t>
  </si>
  <si>
    <t xml:space="preserve">TERMINAL AEREO EM ALUMÍNIO COM BASE DE FIXACAO H = 30CM. FORNECIMENTO E INSTALAÇÃO.</t>
  </si>
  <si>
    <t xml:space="preserve"> COT343 </t>
  </si>
  <si>
    <t xml:space="preserve">TERMINAL AÉREO EM ALUMÍNIO COM BASE DE FIXAÇÃO, H=30CM</t>
  </si>
  <si>
    <t xml:space="preserve"> 18.15.12 </t>
  </si>
  <si>
    <t xml:space="preserve"> EE-INSTE-C475 </t>
  </si>
  <si>
    <t xml:space="preserve">ISOLADOR BARRA CHATA DE ALUMINIO FIXADO COM SELANTE POLIURETANO - FORNECIMENTO E INSTALAÇÃO</t>
  </si>
  <si>
    <t xml:space="preserve">SUPORTE ISOLADOR REFORCADO DIAMETRO NOMINAL 5/16", COM ROSCA SOBERBA E BUCHA</t>
  </si>
  <si>
    <t xml:space="preserve"> 18.15.13 </t>
  </si>
  <si>
    <t xml:space="preserve"> EE-SPDA-C16 </t>
  </si>
  <si>
    <t xml:space="preserve">CONECTOR  DE MEDIÇÃO COM 2 PARAFUSOS - FORNECIMENTO E INSTALAÇÃO.</t>
  </si>
  <si>
    <t xml:space="preserve"> COT106 </t>
  </si>
  <si>
    <t xml:space="preserve">CONECTOR EMENDA PARA MEDIÇÃO 50MM - 2P PRT 901</t>
  </si>
  <si>
    <t xml:space="preserve"> 18.15.14 </t>
  </si>
  <si>
    <t xml:space="preserve"> 18.15.15 </t>
  </si>
  <si>
    <t xml:space="preserve">REATERRO MANUAL DE VALAS, COM PLACA VIBRATÓRIA. AF_08/2023</t>
  </si>
  <si>
    <t xml:space="preserve"> 18.16 </t>
  </si>
  <si>
    <t xml:space="preserve">OUTROS SERVIÇOS NA INSTALAÇÃO ELETRICA</t>
  </si>
  <si>
    <t xml:space="preserve"> 18.16.1 </t>
  </si>
  <si>
    <t xml:space="preserve"> EE-INSTE-C694 </t>
  </si>
  <si>
    <t xml:space="preserve">IDENTIFICAÇÃO DE QUADROS ELETRICOS , INCLUINDO OS CIRCUITOS COM PLACA DE ACRILICO TRANSPARENTE  - FORNECIMENTO E INSTALAÇÃO</t>
  </si>
  <si>
    <t xml:space="preserve">PLACA DE ACRILICO TRANSPARENTE ADESIVADA PARA SINALIZACAO DE PORTAS, BORDA POLIDA, DE *25 X 8*, E = 6 MM (NAO INCLUI ACESSORIOS PARA FIXACAO)</t>
  </si>
  <si>
    <t xml:space="preserve">PARAFUSO DE ACO ZINCADO COM ROSCA SOBERBA, CABECA CHATA E FENDA SIMPLES, DIAMETRO 4,8 MM, COMPRIMENTO 45 MM</t>
  </si>
  <si>
    <t xml:space="preserve"> COT1391 </t>
  </si>
  <si>
    <t xml:space="preserve">ASSESSORIOS DE ACABAMENTO DE QUADRO (ETIQUETAS DE IDENTIFICAÇÃO CIRCUITOS, DIAGRAMA UNIFILAR)</t>
  </si>
  <si>
    <t xml:space="preserve"> 18.16.2 </t>
  </si>
  <si>
    <t xml:space="preserve"> EE-PINT-C300 </t>
  </si>
  <si>
    <t xml:space="preserve">PINTURA ESMALTE, SOBRE ELETROCALHA 100X100 NA BRANCO, DUAS DEMAOS, SOBRE SUPERFICIE METALICA,</t>
  </si>
  <si>
    <t xml:space="preserve"> 18.16.3 </t>
  </si>
  <si>
    <t xml:space="preserve"> EE-PINT-C301 </t>
  </si>
  <si>
    <t xml:space="preserve">PINTURA ESMALTE, SOBRE ELETROCALHA 100X50 NA BRANCO, DUAS DEMAOS, SOBRE SUPERFICIE METALICA,</t>
  </si>
  <si>
    <t xml:space="preserve"> 18.16.4 </t>
  </si>
  <si>
    <t xml:space="preserve"> EE-PINT-C302 </t>
  </si>
  <si>
    <t xml:space="preserve">PINTURA ESMALTE, SOBRE ELETROCALHA 50X50 NA BRANCO, DUAS DEMAOS, SOBRE SUPERFICIE METALICA,</t>
  </si>
  <si>
    <t xml:space="preserve"> 18.16.5 </t>
  </si>
  <si>
    <t xml:space="preserve"> EE-PINT-C303 </t>
  </si>
  <si>
    <t xml:space="preserve">PINTURA ESMALTE, SOBRE PERFILADOS PERFURADOS 38X38 MM NA BRANCO, DUAS DEMAOS, SOBRE SUPERFICIE METALICA,</t>
  </si>
  <si>
    <t xml:space="preserve"> 18.16.6 </t>
  </si>
  <si>
    <t xml:space="preserve"> EE-PINT-C304 </t>
  </si>
  <si>
    <t xml:space="preserve">PINTURA ESMALTE, SOBRE ELETRODUTO GALVANIZADO 1" NA BRANCO, DUAS DEMAOS, SOBRE SUPERFICIE METALICA,</t>
  </si>
  <si>
    <t xml:space="preserve">INSTALAÇÕES HIDROSANITÁRIAS</t>
  </si>
  <si>
    <t xml:space="preserve"> 19.1 </t>
  </si>
  <si>
    <t xml:space="preserve">AGUA FRIA</t>
  </si>
  <si>
    <t xml:space="preserve"> 19.1.1 </t>
  </si>
  <si>
    <t xml:space="preserve">REGISTRO DE GAVETA BRUTO, LATÃO, ROSCÁVEL, 2" - FORNECIMENTO E INSTALAÇÃO. AF_08/2021</t>
  </si>
  <si>
    <t xml:space="preserve">REGISTRO GAVETA BRUTO EM LATAO FORJADO, BITOLA 2" (REF 1509)</t>
  </si>
  <si>
    <t xml:space="preserve"> 19.1.2 </t>
  </si>
  <si>
    <t xml:space="preserve">REGISTRO DE GAVETA BRUTO, LATÃO, ROSCÁVEL, 2 1/2" - FORNECIMENTO E INSTALAÇÃO. AF_08/2021</t>
  </si>
  <si>
    <t xml:space="preserve">REGISTRO GAVETA BRUTO EM LATAO FORJADO, BITOLA 2 1/2" (REF 1509)</t>
  </si>
  <si>
    <t xml:space="preserve"> 19.1.3 </t>
  </si>
  <si>
    <t xml:space="preserve">REGISTRO DE GAVETA BRUTO, LATÃO, ROSCÁVEL, 3" - FORNECIMENTO E INSTALAÇÃO. AF_08/2021</t>
  </si>
  <si>
    <t xml:space="preserve">REGISTRO GAVETA BRUTO EM LATAO FORJADO, BITOLA 3" (REF 1509)</t>
  </si>
  <si>
    <t xml:space="preserve"> 19.1.4 </t>
  </si>
  <si>
    <t xml:space="preserve">REGISTRO GAVETA COM ACABAMENTO E CANOPLA CROMADOS, SIMPLES, BITOLA 3/4" (REF 1509)</t>
  </si>
  <si>
    <t xml:space="preserve"> 19.1.5 </t>
  </si>
  <si>
    <t xml:space="preserve">REGISTRO DE GAVETA BRUTO, LATÃO, ROSCÁVEL, 1", COM ACABAMENTO E CANOPLA CROMADOS - FORNECIMENTO E INSTALAÇÃO. AF_08/2021</t>
  </si>
  <si>
    <t xml:space="preserve">REGISTRO GAVETA COM ACABAMENTO E CANOPLA CROMADOS, SIMPLES, BITOLA 1" (REF 1509)</t>
  </si>
  <si>
    <t xml:space="preserve"> 19.1.6 </t>
  </si>
  <si>
    <t xml:space="preserve"> 19.1.7 </t>
  </si>
  <si>
    <t xml:space="preserve">REGISTRO DE PRESSÃO BRUTO, LATÃO, ROSCÁVEL, 3/4", COM ACABAMENTO E CANOPLA CROMADOS - FORNECIMENTO E INSTALAÇÃO. AF_08/2021</t>
  </si>
  <si>
    <t xml:space="preserve">REGISTRO PRESSAO COM ACABAMENTO E CANOPLA CROMADA, SIMPLES, BITOLA 3/4" (REF 1416)</t>
  </si>
  <si>
    <t xml:space="preserve"> 19.1.8 </t>
  </si>
  <si>
    <t xml:space="preserve">ADAPTADOR CURTO COM BOLSA E ROSCA PARA REGISTRO, PVC, SOLDÁVEL, DN 25MM X 3/4 , INSTALADO EM RAMAL OU SUB-RAMAL DE ÁGUA - FORNECIMENTO E INSTALAÇÃO. AF_06/2022</t>
  </si>
  <si>
    <t xml:space="preserve">ADAPTADOR PVC SOLDAVEL CURTO COM BOLSA E ROSCA, 25 MM X 3/4", PARA AGUA FRIA</t>
  </si>
  <si>
    <t xml:space="preserve">ADESIVO PLASTICO PARA PVC, FRASCO COM *850* GR</t>
  </si>
  <si>
    <t xml:space="preserve">SOLUCAO PREPARADORA / LIMPADORA PARA PVC, FRASCO COM 1000 CM3</t>
  </si>
  <si>
    <t xml:space="preserve">LIXA D'AGUA EM FOLHA, GRAO 100</t>
  </si>
  <si>
    <t xml:space="preserve"> 19.1.9 </t>
  </si>
  <si>
    <t xml:space="preserve">ADAPTADOR CURTO COM BOLSA E ROSCA PARA REGISTRO, PVC, SOLDÁVEL, DN 32MM X 1 , INSTALADO EM RAMAL OU SUB-RAMAL DE ÁGUA - FORNECIMENTO E INSTALAÇÃO. AF_06/2022</t>
  </si>
  <si>
    <t xml:space="preserve">ADAPTADOR PVC SOLDAVEL CURTO COM BOLSA E ROSCA, 32 MM X 1", PARA AGUA FRIA</t>
  </si>
  <si>
    <t xml:space="preserve"> 19.1.10 </t>
  </si>
  <si>
    <t xml:space="preserve">ADAPTADOR CURTO COM BOLSA E ROSCA PARA REGISTRO, PVC, SOLDÁVEL, DN 50MM X 1.1/4", INSTALADO EM RAMAL DE DISTRIBUIÇÃO DE ÁGUA - FORNECIMENTO E INSTALAÇÃO. AF_06/2022</t>
  </si>
  <si>
    <t xml:space="preserve">ADAPTADOR PVC SOLDAVEL CURTO COM BOLSA E ROSCA, 50 MM X 1 1/4", PARA AGUA FRIA</t>
  </si>
  <si>
    <t xml:space="preserve"> 19.1.11 </t>
  </si>
  <si>
    <t xml:space="preserve">ADAPTADOR CURTO COM BOLSA E ROSCA PARA REGISTRO, PVC, SOLDÁVEL, DN 60MM X 2 , INSTALADO EM PRUMADA DE ÁGUA - FORNECIMENTO E INSTALAÇÃO. AF_06/2022</t>
  </si>
  <si>
    <t xml:space="preserve">ADAPTADOR PVC SOLDAVEL CURTO COM BOLSA E ROSCA, 60 MM X 2", PARA AGUA FRIA</t>
  </si>
  <si>
    <t xml:space="preserve"> 19.1.12 </t>
  </si>
  <si>
    <t xml:space="preserve">ADAPTADOR CURTO COM BOLSA E ROSCA PARA REGISTRO, PVC, SOLDÁVEL, DN 75MM X 2.1/2", INSTALADO EM PRUMADA DE ÁGUA - FORNECIMENTO E INSTALAÇÃO. AF_12/2014</t>
  </si>
  <si>
    <t xml:space="preserve">ADAPTADOR PVC SOLDAVEL CURTO COM BOLSA E ROSCA, 75 MM X 2 1/2", PARA AGUA FRIA</t>
  </si>
  <si>
    <t xml:space="preserve"> 19.1.13 </t>
  </si>
  <si>
    <t xml:space="preserve">ADAPTADOR CURTO COM BOLSA E ROSCA PARA REGISTRO, PVC, SOLDÁVEL, DN 85MM X 3 , INSTALADO EM PRUMADA DE ÁGUA - FORNECIMENTO E INSTALAÇÃO. AF_06/2022</t>
  </si>
  <si>
    <t xml:space="preserve">ADAPTADOR PVC SOLDAVEL CURTO COM BOLSA E ROSCA, 85 MM X 3", PARA AGUA FRIA</t>
  </si>
  <si>
    <t xml:space="preserve"> 19.1.14 </t>
  </si>
  <si>
    <t xml:space="preserve">BUCHA DE REDUÇÃO, CURTA, PVC, SOLDÁVEL, DN 32 X 25 MM, INSTALADO EM PRUMADA DE ÁGUA - FORNECIMENTO E INSTALAÇÃO. AF_06/2022</t>
  </si>
  <si>
    <t xml:space="preserve">BUCHA DE REDUCAO DE PVC, SOLDAVEL, CURTA, COM 32 X 25 MM, PARA AGUA FRIA PREDIAL</t>
  </si>
  <si>
    <t xml:space="preserve"> 19.1.15 </t>
  </si>
  <si>
    <t xml:space="preserve">BUCHA DE REDUÇÃO, LONGA, PVC, SOLDÁVEL, DN 60 X 50 MM, INSTALADO EM PRUMADA DE ÁGUA - FORNECIMENTO E INSTALAÇÃO. AF_06/2022</t>
  </si>
  <si>
    <t xml:space="preserve">BUCHA DE REDUCAO DE PVC, SOLDAVEL, LONGA, COM 60 X 50 MM, PARA AGUA FRIA PREDIAL</t>
  </si>
  <si>
    <t xml:space="preserve"> 19.1.16 </t>
  </si>
  <si>
    <t xml:space="preserve"> EE-INSTH-C360 </t>
  </si>
  <si>
    <t xml:space="preserve">BUCHA DE REDUÇÃO DE PVC, SOLDÁVEL, LONGA, COM 75 X 60 MM, PARA ÁGUA FRIA PREDIAL - FORNECIMENTO E INSTALAÇÃO</t>
  </si>
  <si>
    <t xml:space="preserve">ADESIVO PARA TUBOS CPVC, *75* G</t>
  </si>
  <si>
    <t xml:space="preserve">BUCHA DE REDUCAO DE PVC, SOLDAVEL, LONGA, COM 75 X 50 MM, PARA AGUA FRIA PREDIAL</t>
  </si>
  <si>
    <t xml:space="preserve"> 19.1.17 </t>
  </si>
  <si>
    <t xml:space="preserve"> EE-INSTH-C280 </t>
  </si>
  <si>
    <t xml:space="preserve">BUCHA DE REDUÇÃO DE PVC, SOLDÁVEL, CURTA, COM 85 X 75 MM, PARA ÁGUA FRIA PREDIAL - FORNECIMENTO E INSTALAÇÃO</t>
  </si>
  <si>
    <t xml:space="preserve"> COT340 </t>
  </si>
  <si>
    <t xml:space="preserve">BUCHA DE REDUCAO DE PVC, SOLDAVEL, CURTA COM 85 X 75 MM</t>
  </si>
  <si>
    <t xml:space="preserve"> 19.1.18 </t>
  </si>
  <si>
    <t xml:space="preserve">BUCHA DE REDUÇÃO, LONGA, PVC, SOLDÁVEL, DN 50 X 25 MM, INSTALADO EM RAMAL DE DISTRIBUIÇÃO DE ÁGUA - FORNECIMENTO E INSTALAÇÃO. AF_06/2022</t>
  </si>
  <si>
    <t xml:space="preserve">BUCHA DE REDUCAO DE PVC, SOLDAVEL, LONGA, COM 50 X 25 MM, PARA AGUA FRIA PREDIAL</t>
  </si>
  <si>
    <t xml:space="preserve"> 19.1.19 </t>
  </si>
  <si>
    <t xml:space="preserve">BUCHA DE REDUÇÃO , LONGA, PVC, SOLDÁVEL, DN 50 X 32 MM, INSTALADO EM PRUMADA DE ÁGUA - FORNECIMENTO E INSTALAÇÃO. AF_06/2022</t>
  </si>
  <si>
    <t xml:space="preserve">BUCHA DE REDUCAO DE PVC, SOLDAVEL, LONGA, COM 50 X 32 MM, PARA AGUA FRIA PREDIAL</t>
  </si>
  <si>
    <t xml:space="preserve"> 19.1.20 </t>
  </si>
  <si>
    <t xml:space="preserve">BUCHA DE REDUÇÃO, LONGA, PVC, SOLDÁVEL, DN 60 X 25 MM, INSTALADO EM PRUMADA DE ÁGUA - FORNECIMENTO E INSTALAÇÃO. AF_06/2022</t>
  </si>
  <si>
    <t xml:space="preserve">BUCHA DE REDUCAO DE PVC, SOLDAVEL, LONGA, COM 60 X 25 MM, PARA AGUA FRIA PREDIAL</t>
  </si>
  <si>
    <t xml:space="preserve"> 19.1.21 </t>
  </si>
  <si>
    <t xml:space="preserve">BUCHA DE REDUÇÃO, LONGA, PVC, SOLDÁVEL, DN 60 X 32 MM, INSTALADO EM PRUMADA DE ÁGUA - FORNECIMENTO E INSTALAÇÃO. AF_06/2022</t>
  </si>
  <si>
    <t xml:space="preserve">BUCHA DE REDUCAO DE PVC, SOLDAVEL, LONGA, COM 60 X 32 MM, PARA AGUA FRIA PREDIAL</t>
  </si>
  <si>
    <t xml:space="preserve"> 19.1.22 </t>
  </si>
  <si>
    <t xml:space="preserve">BUCHA DE REDUÇÃO, LONGA, PVC, SOLDÁVEL, DN 75 X 50 MM, INSTALADO EM PRUMADA DE ÁGUA - FORNECIMENTO E INSTALAÇÃO. AF_06/2022</t>
  </si>
  <si>
    <t xml:space="preserve"> 19.1.23 </t>
  </si>
  <si>
    <t xml:space="preserve"> EE-INSTH-C385 </t>
  </si>
  <si>
    <t xml:space="preserve">BUCHA DE REDUÇÃO, LONGA, PVC, SOLDÁVEL, DN 85 X 60 MM, INSTALADO EM PRUMADA DE ÁGUA - FORNECIMENTO E INSTALAÇÃO.</t>
  </si>
  <si>
    <t xml:space="preserve"> COT1428 </t>
  </si>
  <si>
    <t xml:space="preserve">BUCHA DE REDUCAO DE PVC, SOLDAVEL, LONGA, COM 75 X 60 MM, PARA AGUA FRIA PREDIAL</t>
  </si>
  <si>
    <t xml:space="preserve"> 19.1.24 </t>
  </si>
  <si>
    <t xml:space="preserve">JOELHO 45 GRAUS, PVC, SOLDÁVEL, DN 85MM, INSTALADO EM PRUMADA DE ÁGUA - FORNECIMENTO E INSTALAÇÃO. AF_06/2022</t>
  </si>
  <si>
    <t xml:space="preserve">JOELHO, PVC SOLDAVEL, 45 GRAUS, 85 MM, COR MARROM, PARA AGUA FRIA PREDIAL</t>
  </si>
  <si>
    <t xml:space="preserve"> 19.1.25 </t>
  </si>
  <si>
    <t xml:space="preserve">JOELHO 45 GRAUS, PVC, SOLDÁVEL, DN 75MM, INSTALADO EM PRUMADA DE ÁGUA - FORNECIMENTO E INSTALAÇÃO. AF_06/2022</t>
  </si>
  <si>
    <t xml:space="preserve">JOELHO, PVC SOLDAVEL, 45 GRAUS, 75 MM, COR MARROM, PARA AGUA FRIA PREDIAL</t>
  </si>
  <si>
    <t xml:space="preserve"> 19.1.26 </t>
  </si>
  <si>
    <t xml:space="preserve">JOELHO PVC, SOLDAVEL, 90 GRAUS, 25 MM, COR MARROM, PARA AGUA FRIA PREDIAL</t>
  </si>
  <si>
    <t xml:space="preserve"> 19.1.27 </t>
  </si>
  <si>
    <t xml:space="preserve">JOELHO PVC, SOLDAVEL, 90 GRAUS, 32 MM, COR MARROM, PARA AGUA FRIA PREDIAL</t>
  </si>
  <si>
    <t xml:space="preserve"> 19.1.28 </t>
  </si>
  <si>
    <t xml:space="preserve">JOELHO 90 GRAUS, PVC, SOLDÁVEL, DN 50MM, INSTALADO EM PRUMADA DE ÁGUA - FORNECIMENTO E INSTALAÇÃO. AF_06/2022</t>
  </si>
  <si>
    <t xml:space="preserve">JOELHO PVC, SOLDAVEL, 90 GRAUS, 50 MM, COR MARROM, PARA AGUA FRIA PREDIAL</t>
  </si>
  <si>
    <t xml:space="preserve"> 19.1.29 </t>
  </si>
  <si>
    <t xml:space="preserve">JOELHO 90 GRAUS, PVC, SOLDÁVEL, DN 60MM, INSTALADO EM PRUMADA DE ÁGUA - FORNECIMENTO E INSTALAÇÃO. AF_06/2022</t>
  </si>
  <si>
    <t xml:space="preserve">JOELHO PVC, SOLDAVEL, 90 GRAUS, 60 MM, COR MARROM, PARA AGUA FRIA PREDIAL</t>
  </si>
  <si>
    <t xml:space="preserve"> 19.1.30 </t>
  </si>
  <si>
    <t xml:space="preserve">JOELHO 90 GRAUS, PVC, SOLDÁVEL, DN 75MM, INSTALADO EM PRUMADA DE ÁGUA - FORNECIMENTO E INSTALAÇÃO. AF_06/2022</t>
  </si>
  <si>
    <t xml:space="preserve">JOELHO, PVC SOLDAVEL, 90 GRAUS, 75 MM, COR MARROM, PARA AGUA FRIA PREDIAL</t>
  </si>
  <si>
    <t xml:space="preserve"> 19.1.31 </t>
  </si>
  <si>
    <t xml:space="preserve">JOELHO 90 GRAUS, PVC, SOLDÁVEL, DN 85MM, INSTALADO EM PRUMADA DE ÁGUA - FORNECIMENTO E INSTALAÇÃO. AF_06/2022</t>
  </si>
  <si>
    <t xml:space="preserve">JOELHO PVC, SOLDAVEL, 90 GRAUS, 85 MM, COR MARROM, PARA AGUA FRIA PREDIAL</t>
  </si>
  <si>
    <t xml:space="preserve"> 19.1.32 </t>
  </si>
  <si>
    <t xml:space="preserve">TUBO, PVC, SOLDÁVEL, DE 25MM, INSTALADO EM RAMAL OU SUB-RAMAL DE ÁGUA - FORNECIMENTO E INSTALAÇÃO. AF_06/2022</t>
  </si>
  <si>
    <t xml:space="preserve"> 19.1.33 </t>
  </si>
  <si>
    <t xml:space="preserve">TUBO, PVC, SOLDÁVEL, DE 32MM, INSTALADO EM RAMAL OU SUB-RAMAL DE ÁGUA - FORNECIMENTO E INSTALAÇÃO. AF_06/2022</t>
  </si>
  <si>
    <t xml:space="preserve"> 19.1.34 </t>
  </si>
  <si>
    <t xml:space="preserve">TUBO, PVC, SOLDÁVEL, DE 50MM, INSTALADO EM PRUMADA DE ÁGUA - FORNECIMENTO E INSTALAÇÃO. AF_06/2022</t>
  </si>
  <si>
    <t xml:space="preserve">TUBO PVC, SOLDAVEL, DE 50 MM, AGUA FRIA (NBR-5648)</t>
  </si>
  <si>
    <t xml:space="preserve"> 19.1.35 </t>
  </si>
  <si>
    <t xml:space="preserve">TUBO, PVC, SOLDÁVEL, DE 60MM, INSTALADO EM PRUMADA DE ÁGUA - FORNECIMENTO E INSTALAÇÃO. AF_06/2022</t>
  </si>
  <si>
    <t xml:space="preserve">TUBO PVC, SOLDAVEL, DE 60 MM, AGUA FRIA (NBR-5648)</t>
  </si>
  <si>
    <t xml:space="preserve"> 19.1.36 </t>
  </si>
  <si>
    <t xml:space="preserve">TUBO, PVC, SOLDÁVEL, DE 75MM, INSTALADO EM PRUMADA DE ÁGUA - FORNECIMENTO E INSTALAÇÃO. AF_06/2022</t>
  </si>
  <si>
    <t xml:space="preserve">TUBO PVC, SOLDAVEL, DE 75 MM, AGUA FRIA (NBR-5648)</t>
  </si>
  <si>
    <t xml:space="preserve"> 19.1.37 </t>
  </si>
  <si>
    <t xml:space="preserve">TUBO, PVC, SOLDÁVEL, DE 85MM, INSTALADO EM PRUMADA DE ÁGUA - FORNECIMENTO E INSTALAÇÃO. AF_06/2022</t>
  </si>
  <si>
    <t xml:space="preserve">TUBO PVC, SOLDAVEL, DE 85 MM, AGUA FRIA (NBR-5648)</t>
  </si>
  <si>
    <t xml:space="preserve"> 19.1.38 </t>
  </si>
  <si>
    <t xml:space="preserve">TE SOLDAVEL, PVC, 90 GRAUS, 25 MM, PARA AGUA FRIA PREDIAL (NBR 5648)</t>
  </si>
  <si>
    <t xml:space="preserve"> 19.1.39 </t>
  </si>
  <si>
    <t xml:space="preserve">TE, PVC, SOLDÁVEL, DN 32MM, INSTALADO EM RAMAL DE DISTRIBUIÇÃO DE ÁGUA - FORNECIMENTO E INSTALAÇÃO. AF_06/2022</t>
  </si>
  <si>
    <t xml:space="preserve">TE SOLDAVEL, PVC, 90 GRAUS, 32 MM, PARA AGUA FRIA PREDIAL (NBR 5648)</t>
  </si>
  <si>
    <t xml:space="preserve"> 19.1.40 </t>
  </si>
  <si>
    <t xml:space="preserve"> EE-INSTH-C119 </t>
  </si>
  <si>
    <t xml:space="preserve">TE, PVC, SOLDÁVEL, DN 50MM, INSTALADO EM RAMAL OU SUB-RAMAL DE ÁGUA - FORNECIMENTO E INSTALAÇÃO.</t>
  </si>
  <si>
    <t xml:space="preserve">TE SOLDAVEL, PVC, 90 GRAUS,50 MM, PARA AGUA FRIA PREDIAL (NBR 5648)</t>
  </si>
  <si>
    <t xml:space="preserve"> 19.1.41 </t>
  </si>
  <si>
    <t xml:space="preserve">TE, PVC, SOLDÁVEL, DN 60MM, INSTALADO EM PRUMADA DE ÁGUA - FORNECIMENTO E INSTALAÇÃO. AF_06/2022</t>
  </si>
  <si>
    <t xml:space="preserve">TE SOLDAVEL, PVC, 90 GRAUS, 60 MM, PARA AGUA FRIA PREDIAL (NBR 5648)</t>
  </si>
  <si>
    <t xml:space="preserve"> 19.1.42 </t>
  </si>
  <si>
    <t xml:space="preserve">TE, PVC, SOLDÁVEL, DN 75MM, INSTALADO EM PRUMADA DE ÁGUA - FORNECIMENTO E INSTALAÇÃO. AF_06/2022</t>
  </si>
  <si>
    <t xml:space="preserve">TE SOLDAVEL, PVC, 90 GRAUS, 75 MM, PARA AGUA FRIA PREDIAL (NBR 5648)</t>
  </si>
  <si>
    <t xml:space="preserve"> 19.1.43 </t>
  </si>
  <si>
    <t xml:space="preserve">TE, PVC, SOLDÁVEL, DN 85MM, INSTALADO EM PRUMADA DE ÁGUA - FORNECIMENTO E INSTALAÇÃO. AF_06/2022</t>
  </si>
  <si>
    <t xml:space="preserve">TE SOLDAVEL, PVC, 90 GRAUS, 85 MM, PARA AGUA FRIA PREDIAL (NBR 5648)</t>
  </si>
  <si>
    <t xml:space="preserve"> 19.1.44 </t>
  </si>
  <si>
    <t xml:space="preserve">TÊ DE REDUÇÃO, PVC, SOLDÁVEL, DN 32 MM X  25 MM, INSTALADO EM RESERVAÇÃO PREDIAL DE ÁGUA - FORNECIMENTO E INSTALAÇÃO. AF_04/2024</t>
  </si>
  <si>
    <t xml:space="preserve">TE DE REDUCAO, PVC, SOLDAVEL, 90 GRAUS, 32 MM X 25 MM, PARA AGUA FRIA PREDIAL</t>
  </si>
  <si>
    <t xml:space="preserve"> 19.1.45 </t>
  </si>
  <si>
    <t xml:space="preserve">TÊ DE REDUÇÃO, PVC, SOLDÁVEL, DN 50MM X 25MM, INSTALADO EM RAMAL DE DISTRIBUIÇÃO DE ÁGUA - FORNECIMENTO E INSTALAÇÃO. AF_06/2022</t>
  </si>
  <si>
    <t xml:space="preserve">TE DE REDUCAO, PVC, SOLDAVEL, 90 GRAUS, 50 MM X 25 MM, PARA AGUA FRIA PREDIAL</t>
  </si>
  <si>
    <t xml:space="preserve"> 19.1.46 </t>
  </si>
  <si>
    <t xml:space="preserve"> EE-INSTH-C597 </t>
  </si>
  <si>
    <t xml:space="preserve">TE DE REDUÇÃO, 90 GRAUS, PVC, SOLDÁVEL, DN 60 MM X 50 MM, INSTALADO EM PRUMADA DE ÁGUA - FORNECIMENTO E INSTALAÇÃO.</t>
  </si>
  <si>
    <t xml:space="preserve"> COT1674 </t>
  </si>
  <si>
    <t xml:space="preserve">TE DE REDUCAO, PVC, SOLDAVEL, 90 GRAUS, 60 MM X 50 MM</t>
  </si>
  <si>
    <t xml:space="preserve"> 19.1.47 </t>
  </si>
  <si>
    <t xml:space="preserve">TE DE REDUÇÃO, PVC, SOLDÁVEL, DN 75MM X 50MM, INSTALADO EM PRUMADA DE ÁGUA - FORNECIMENTO E INSTALAÇÃO. AF_06/2022</t>
  </si>
  <si>
    <t xml:space="preserve">TE DE REDUCAO, PVC, SOLDAVEL, 90 GRAUS, 75 MM X 50 MM, PARA AGUA FRIA PREDIAL</t>
  </si>
  <si>
    <t xml:space="preserve"> 19.1.48 </t>
  </si>
  <si>
    <t xml:space="preserve"> EE-INSTH-C21 </t>
  </si>
  <si>
    <t xml:space="preserve">TE DE REDUÇÃO, PVC, SOLDÁVEL, DN 75MM X 60MM - FORNECIMENTO E INSTALAÇÃO.</t>
  </si>
  <si>
    <t xml:space="preserve"> COT486 </t>
  </si>
  <si>
    <t xml:space="preserve">TÊ DE REDUÇÃO 90 GRAUS SOLDÁVEL, PVC, DN 75MM-60MM</t>
  </si>
  <si>
    <t xml:space="preserve"> 19.1.49 </t>
  </si>
  <si>
    <t xml:space="preserve">TE DE REDUÇÃO, PVC, SOLDÁVEL, DN 85MM X 60MM, INSTALADO EM PRUMADA DE ÁGUA - FORNECIMENTO E INSTALAÇÃO. AF_06/2022</t>
  </si>
  <si>
    <t xml:space="preserve">TE DE REDUCAO, PVC, SOLDAVEL, 90 GRAUS, 85 MM X 60 MM, PARA AGUA FRIA PREDIAL</t>
  </si>
  <si>
    <t xml:space="preserve"> 19.1.50 </t>
  </si>
  <si>
    <t xml:space="preserve"> EE-INSTH-C106 </t>
  </si>
  <si>
    <t xml:space="preserve">TÊ DE REDUÇÃO, PVC, SOLDÁVEL, DN 85MM X 75MM, INSTALADO EM PRUMADA DE ÁGUA - FORNECIMENTO E INSTALAÇÃO.</t>
  </si>
  <si>
    <t xml:space="preserve"> COT632 </t>
  </si>
  <si>
    <t xml:space="preserve">TE DE REDUÇÃO, PVC, SOLDAVEL, DN 85X75MM</t>
  </si>
  <si>
    <t xml:space="preserve"> 19.1.51 </t>
  </si>
  <si>
    <t xml:space="preserve">LUVA DE CORRER, PVC, SOLDÁVEL, DN 50MM, INSTALADO EM RAMAL DE DISTRIBUIÇÃO DE ÁGUA - FORNECIMENTO E INSTALAÇÃO. AF_06/2022</t>
  </si>
  <si>
    <t xml:space="preserve">LUVA DE CORRER PARA TUBO SOLDAVEL, PVC, 50 MM, PARA AGUA FRIA PREDIAL</t>
  </si>
  <si>
    <t xml:space="preserve"> 19.1.52 </t>
  </si>
  <si>
    <t xml:space="preserve">LUVA DE CORRER, PVC, SOLDÁVEL, DN 60MM, INSTALADO EM PRUMADA DE ÁGUA   FORNECIMENTO E INSTALAÇÃO. AF_06/2022</t>
  </si>
  <si>
    <t xml:space="preserve">LUVA DE CORRER PARA TUBO SOLDAVEL, PVC, 60 MM, PARA AGUA FRIA PREDIAL</t>
  </si>
  <si>
    <t xml:space="preserve"> 19.1.53 </t>
  </si>
  <si>
    <t xml:space="preserve"> 19.1.54 </t>
  </si>
  <si>
    <t xml:space="preserve">JOELHO 90 GRAUS COM BUCHA DE LATÃO, PVC, SOLDÁVEL, DN 25MM, X 1/2  INSTALADO EM RAMAL OU SUB-RAMAL DE ÁGUA - FORNECIMENTO E INSTALAÇÃO. AF_06/2022</t>
  </si>
  <si>
    <t xml:space="preserve">JOELHO PVC, SOLDAVEL, COM BUCHA DE LATAO, 90 GRAUS, 25 MM X 1/2", PARA AGUA FRIA PREDIAL</t>
  </si>
  <si>
    <t xml:space="preserve"> 19.1.55 </t>
  </si>
  <si>
    <t xml:space="preserve"> EE-INSTH-C359 </t>
  </si>
  <si>
    <t xml:space="preserve">JOELHO 90 GRAUS COM BUCHA DE LATÃO, PVC, SOLDÁVEL, DN 32MM, X 3/4 INSTALADO EM RAMAL OU SUB-RAMAL DE ÁGUA - FORNECIMENTO E INSTALAÇÃO.</t>
  </si>
  <si>
    <t xml:space="preserve">JOELHO PVC, SOLDAVEL, COM BUCHA DE LATAO, 90 GRAUS, 32 MM X 3/4", PARA AGUA FRIA PREDIAL</t>
  </si>
  <si>
    <t xml:space="preserve"> 19.1.56 </t>
  </si>
  <si>
    <t xml:space="preserve">LUVA SOLDÁVEL E COM ROSCA, PVC, SOLDÁVEL, DN 25MM X 3/4 , INSTALADO EM RAMAL OU SUB-RAMAL DE ÁGUA - FORNECIMENTO E INSTALAÇÃO. AF_06/2022</t>
  </si>
  <si>
    <t xml:space="preserve">LUVA SOLDAVEL COM ROSCA, PVC, 25 MM X 3/4", PARA AGUA FRIA PREDIAL</t>
  </si>
  <si>
    <t xml:space="preserve"> 19.1.57 </t>
  </si>
  <si>
    <t xml:space="preserve"> 19.1.58 </t>
  </si>
  <si>
    <t xml:space="preserve">CHUMBAMENTO LINEAR EM ALVENARIA PARA RAMAIS/DISTRIBUIÇÃO DE INSTALAÇÕES HIDRÁULICAS COM DIÂMETROS MAIORES QUE 40 MM E MENORES OU IGUAIS A 75 MM. AF_09/2023</t>
  </si>
  <si>
    <t xml:space="preserve"> 19.1.59 </t>
  </si>
  <si>
    <t xml:space="preserve"> 19.1.60 </t>
  </si>
  <si>
    <t xml:space="preserve">RASGO LINEAR MANUAL EM ALVENARIA, PARA RAMAIS/ DISTRIBUIÇÃO DE INSTALAÇÕES HIDRÁULICAS, DIÂMETROS MAIORES QUE 40 MM E MENORES OU IGUAIS A 75 MM. AF_09/2023</t>
  </si>
  <si>
    <t xml:space="preserve"> 19.1.61 </t>
  </si>
  <si>
    <t xml:space="preserve">ENGATE FLEXÍVEL EM INOX, 1/2  X 30CM - FORNECIMENTO E INSTALAÇÃO. AF_01/2020</t>
  </si>
  <si>
    <t xml:space="preserve">FITA VEDA ROSCA EM ROLOS DE 18 MM X 10 M (L X C)</t>
  </si>
  <si>
    <t xml:space="preserve">ENGATE / RABICHO FLEXIVEL INOX 1/2" X 30 CM</t>
  </si>
  <si>
    <t xml:space="preserve"> 19.2 </t>
  </si>
  <si>
    <t xml:space="preserve">IRRIGAÇÃO / RESERVA TÉCNICA DE INCÊNDIO CISTERNA 40 M³</t>
  </si>
  <si>
    <t xml:space="preserve"> 19.2.1 </t>
  </si>
  <si>
    <t xml:space="preserve">JOELHO 90 GRAUS, PVC, SOLDÁVEL, DN 50MM, INSTALADO EM RAMAL DE DISTRIBUIÇÃO DE ÁGUA - FORNECIMENTO E INSTALAÇÃO. AF_06/2022</t>
  </si>
  <si>
    <t xml:space="preserve"> 19.2.2 </t>
  </si>
  <si>
    <t xml:space="preserve"> 19.2.3 </t>
  </si>
  <si>
    <t xml:space="preserve">TE, PVC, SOLDÁVEL, DN 50MM, INSTALADO EM RAMAL DE DISTRIBUIÇÃO DE ÁGUA - FORNECIMENTO E INSTALAÇÃO. AF_06/2022</t>
  </si>
  <si>
    <t xml:space="preserve"> 19.2.4 </t>
  </si>
  <si>
    <t xml:space="preserve"> 19.2.5 </t>
  </si>
  <si>
    <t xml:space="preserve">REGISTRO DE GAVETA BRUTO, LATÃO, ROSCÁVEL, 1 1/2" - FORNECIMENTO E INSTALAÇÃO. AF_08/2021</t>
  </si>
  <si>
    <t xml:space="preserve">REGISTRO GAVETA BRUTO EM LATAO FORJADO, BITOLA 1 1/2" (REF 1509)</t>
  </si>
  <si>
    <t xml:space="preserve"> 19.2.6 </t>
  </si>
  <si>
    <t xml:space="preserve"> 19.2.7 </t>
  </si>
  <si>
    <t xml:space="preserve">ADAPTADOR CURTO COM BOLSA E ROSCA PARA REGISTRO, PVC, SOLDÁVEL, DN 50MM X 1.1/2", INSTALADO EM RAMAL DE DISTRIBUIÇÃO DE ÁGUA - FORNECIMENTO E INSTALAÇÃO. AF_06/2022</t>
  </si>
  <si>
    <t xml:space="preserve">ADAPTADOR PVC SOLDAVEL CURTO COM BOLSA E ROSCA, 50 MM X1 1/2", PARA AGUA FRIA</t>
  </si>
  <si>
    <t xml:space="preserve"> 19.2.8 </t>
  </si>
  <si>
    <t xml:space="preserve"> 19.2.9 </t>
  </si>
  <si>
    <t xml:space="preserve"> EE-INSTPSCIP-C98 </t>
  </si>
  <si>
    <t xml:space="preserve">BOMBA TRIFÁSICA 5CV - FORNECIMENTO E INSTALAÇÃO.</t>
  </si>
  <si>
    <t xml:space="preserve">MONTADOR ELETROMECÃNICO COM ENCARGOS COMPLEMENTARES</t>
  </si>
  <si>
    <t xml:space="preserve">BOMBA CENTRIFUGA MOTOR ELETRICO TRIFASICO 5HP, DIAMETRO DE SUCCAO X ELEVACAO 2" X 1 1/2", DIAMETRO DO ROTOR 155 MM, HM/Q: 40 M / 20,40 M3/H A 46 M / 9,20 M3/H</t>
  </si>
  <si>
    <t xml:space="preserve">Equipamento para Aquisição Permanente</t>
  </si>
  <si>
    <t xml:space="preserve"> 19.2.10 </t>
  </si>
  <si>
    <t xml:space="preserve">TORNEIRA DE BOIA PARA CAIXA D'ÁGUA, ROSCÁVEL, 1" - FORNECIMENTO E INSTALAÇÃO. AF_08/2021</t>
  </si>
  <si>
    <t xml:space="preserve">TORNEIRA DE BOIA CONVENCIONAL PARA CAIXA D'AGUA, 1", AGUA FRIA, COM HASTE E TORNEIRA METALICOS E BALAO PLASTICO</t>
  </si>
  <si>
    <t xml:space="preserve"> 19.2.11 </t>
  </si>
  <si>
    <t xml:space="preserve">CHAVE DE BOIA AUTOMÁTICA SUPERIOR/INFERIOR 15A/250V - FORNECIMENTO E INSTALAÇÃO. AF_12/2020</t>
  </si>
  <si>
    <t xml:space="preserve">AUTOMATICO DE BOIA SUPERIOR / INFERIOR, *15* A / 250 V</t>
  </si>
  <si>
    <t xml:space="preserve"> 19.2.12 </t>
  </si>
  <si>
    <t xml:space="preserve"> EE-INSTH-C33 </t>
  </si>
  <si>
    <t xml:space="preserve">CASA DE BOMBAS DIMENSÕES 1,50X1,50M H=1,00M, ALVENARIA EM BLOCO DE CONCRETO E=9CM, INCLUSO PORTA DE FERRO DE ABRIR TIPO CHATA.</t>
  </si>
  <si>
    <t xml:space="preserve">PORTA DE FERRO, DE ABRIR, TIPO GRADE COM CHAPA, COM GUARNIÇÕES. AF_12/2019</t>
  </si>
  <si>
    <t xml:space="preserve">ALVENARIA DE VEDAÇÃO DE BLOCOS VAZADOS DE CONCRETO DE 9X19X39 CM (ESPESSURA 9 CM) E ARGAMASSA DE ASSENTAMENTO COM PREPARO EM BETONEIRA. AF_12/2021</t>
  </si>
  <si>
    <t xml:space="preserve">EXECUÇÃO DE PASSEIO (CALÇADA) OU PISO DE CONCRETO COM CONCRETO MOLDADO IN LOCO, USINADO, ACABAMENTO CONVENCIONAL, ESPESSURA 8 CM, ARMADO. AF_08/2022</t>
  </si>
  <si>
    <t xml:space="preserve"> 19.2.13 </t>
  </si>
  <si>
    <t xml:space="preserve"> 19.2.14 </t>
  </si>
  <si>
    <t xml:space="preserve">VÁLVULA DE RETENÇÃO HORIZONTAL, DE BRONZE, ROSCÁVEL, 2"  - FORNECIMENTO E INSTALAÇÃO. AF_08/2021</t>
  </si>
  <si>
    <t xml:space="preserve">VALVULA DE RETENCAO HORIZONTAL, DE BRONZE (PN-25), 2", 400 PSI, TAMPA DE PORCA DE UNIAO, EXTREMIDADES COM ROSCA</t>
  </si>
  <si>
    <t xml:space="preserve"> 19.2.15 </t>
  </si>
  <si>
    <t xml:space="preserve">VÁLVULA DE RETENÇÃO, DE BRONZE, PÉ COM CRIVOS, ROSCÁVEL, 1 1/2" - FORNECIMENTO E INSTALAÇÃO. AF_08/2021</t>
  </si>
  <si>
    <t xml:space="preserve">VALVULA DE RETENCAO DE BRONZE, PE COM CRIVOS, EXTREMIDADE COM ROSCA, DE 1 1/2", PARA FUNDO DE POCO</t>
  </si>
  <si>
    <t xml:space="preserve"> 19.2.16 </t>
  </si>
  <si>
    <t xml:space="preserve">UNIÃO, PVC, SOLDÁVEL, DN 60MM, INSTALADO EM PRUMADA DE ÁGUA - FORNECIMENTO E INSTALAÇÃO. AF_06/2022</t>
  </si>
  <si>
    <t xml:space="preserve">UNIAO PVC, SOLDAVEL, 60 MM, PARA AGUA FRIA PREDIAL</t>
  </si>
  <si>
    <t xml:space="preserve"> 19.2.17 </t>
  </si>
  <si>
    <t xml:space="preserve">UNIÃO, PVC, SOLDÁVEL, DN 50MM, INSTALADO EM PRUMADA DE ÁGUA - FORNECIMENTO E INSTALAÇÃO. AF_06/2022</t>
  </si>
  <si>
    <t xml:space="preserve">UNIAO PVC, SOLDAVEL, 50 MM, PARA AGUA FRIA PREDIAL</t>
  </si>
  <si>
    <t xml:space="preserve"> 19.2.18 </t>
  </si>
  <si>
    <t xml:space="preserve"> 19.2.19 </t>
  </si>
  <si>
    <t xml:space="preserve"> 19.3 </t>
  </si>
  <si>
    <t xml:space="preserve">CISTERNA 22,5 M³</t>
  </si>
  <si>
    <t xml:space="preserve"> 19.3.1 </t>
  </si>
  <si>
    <t xml:space="preserve">JOELHO 90 GRAUS, PVC, SOLDÁVEL, DN 40MM, INSTALADO EM PRUMADA DE ÁGUA - FORNECIMENTO E INSTALAÇÃO. AF_06/2022</t>
  </si>
  <si>
    <t xml:space="preserve"> 19.3.2 </t>
  </si>
  <si>
    <t xml:space="preserve"> 19.3.3 </t>
  </si>
  <si>
    <t xml:space="preserve">TE, PVC, SOLDÁVEL, DN 40MM, INSTALADO EM PRUMADA DE ÁGUA - FORNECIMENTO E INSTALAÇÃO. AF_06/2022</t>
  </si>
  <si>
    <t xml:space="preserve">TE SOLDAVEL, PVC, 90 GRAUS, 40 MM, PARA AGUA FRIA PREDIAL (NBR 5648)</t>
  </si>
  <si>
    <t xml:space="preserve"> 19.3.4 </t>
  </si>
  <si>
    <t xml:space="preserve">TE, PVC, SOLDÁVEL, DN 50MM, INSTALADO EM PRUMADA DE ÁGUA - FORNECIMENTO E INSTALAÇÃO. AF_06/2022</t>
  </si>
  <si>
    <t xml:space="preserve"> 19.3.5 </t>
  </si>
  <si>
    <t xml:space="preserve">REGISTRO DE GAVETA BRUTO, LATÃO, ROSCÁVEL, 1 1/4" - FORNECIMENTO E INSTALAÇÃO. AF_08/2021</t>
  </si>
  <si>
    <t xml:space="preserve">REGISTRO GAVETA BRUTO EM LATAO FORJADO, BITOLA 1 1/4" (REF 1509)</t>
  </si>
  <si>
    <t xml:space="preserve"> 19.3.6 </t>
  </si>
  <si>
    <t xml:space="preserve"> 19.3.7 </t>
  </si>
  <si>
    <t xml:space="preserve">ADAPTADOR CURTO COM BOLSA E ROSCA PARA REGISTRO, PVC, SOLDÁVEL, DN 40MM X 1.1/2 , INSTALADO EM PRUMADA DE ÁGUA - FORNECIMENTO E INSTALAÇÃO. AF_06/2022</t>
  </si>
  <si>
    <t xml:space="preserve">ADAPTADOR PVC SOLDAVEL CURTO COM BOLSA E ROSCA, 40 MM X 1 1/2", PARA AGUA FRIA</t>
  </si>
  <si>
    <t xml:space="preserve"> 19.3.8 </t>
  </si>
  <si>
    <t xml:space="preserve">ADAPTADOR CURTO COM BOLSA E ROSCA PARA REGISTRO, PVC, SOLDÁVEL, DN 50 MM X 1 1/2", INSTALADO EM RESERVAÇÃO PREDIAL DE ÁGUA - FORNECIMENTO E INSTALAÇÃO. AF_04/2024</t>
  </si>
  <si>
    <t xml:space="preserve"> 19.3.9 </t>
  </si>
  <si>
    <t xml:space="preserve">BOMBA CENTRÍFUGA, TRIFÁSICA, 1 CV OU 0,99 HP, HM 14 A 40 M, Q 0,6 A 8,4 M3/H - FORNECIMENTO E INSTALAÇÃO. AF_12/2020</t>
  </si>
  <si>
    <t xml:space="preserve">BOMBA CENTRIFUGA MOTOR ELETRICO TRIFASICO 0,99HP DIAMETRO DE SUCCAO X ELEVACAO 1" X 1", DIAMETRO DO ROTOR 145 MM, HM/Q: 14 M / 8,4 M3/H A 40 M / 0,60 M3/H</t>
  </si>
  <si>
    <t xml:space="preserve">VERGALHAO ZINCADO ROSCA TOTAL, 1/4" (6,3 MM)</t>
  </si>
  <si>
    <t xml:space="preserve"> 19.3.10 </t>
  </si>
  <si>
    <t xml:space="preserve"> 19.3.11 </t>
  </si>
  <si>
    <t xml:space="preserve"> 19.3.12 </t>
  </si>
  <si>
    <t xml:space="preserve"> 19.3.13 </t>
  </si>
  <si>
    <t xml:space="preserve"> 19.3.14 </t>
  </si>
  <si>
    <t xml:space="preserve">VÁLVULA DE RETENÇÃO HORIZONTAL, DE BRONZE, ROSCÁVEL, 1 1/2"  - FORNECIMENTO E INSTALAÇÃO. AF_08/2021</t>
  </si>
  <si>
    <t xml:space="preserve">VALVULA DE RETENCAO HORIZONTAL, DE BRONZE (PN-25), 1 1/2", 400 PSI, TAMPA DE PORCA DE UNIAO, EXTREMIDADES COM ROSCA</t>
  </si>
  <si>
    <t xml:space="preserve"> 19.3.15 </t>
  </si>
  <si>
    <t xml:space="preserve"> 19.3.16 </t>
  </si>
  <si>
    <t xml:space="preserve">UNIÃO, PVC, SOLDÁVEL, DN 40MM, INSTALADO EM RAMAL DE DISTRIBUIÇÃO DE ÁGUA - FORNECIMENTO E INSTALAÇÃO. AF_06/2022</t>
  </si>
  <si>
    <t xml:space="preserve">UNIAO PVC, SOLDAVEL, 40 MM, PARA AGUA FRIA PREDIAL</t>
  </si>
  <si>
    <t xml:space="preserve"> 19.3.17 </t>
  </si>
  <si>
    <t xml:space="preserve"> 19.3.18 </t>
  </si>
  <si>
    <t xml:space="preserve">TUBO, PVC, SOLDÁVEL, DE 40MM, INSTALADO EM PRUMADA DE ÁGUA - FORNECIMENTO E INSTALAÇÃO. AF_06/2022</t>
  </si>
  <si>
    <t xml:space="preserve"> 19.3.19 </t>
  </si>
  <si>
    <t xml:space="preserve"> 19.4 </t>
  </si>
  <si>
    <t xml:space="preserve"> 19.4.1 </t>
  </si>
  <si>
    <t xml:space="preserve">CAIXA ENTERRADA HIDRÁULICA RETANGULAR EM ALVENARIA COM TIJOLOS CERÂMICOS MACIÇOS, DIMENSÕES INTERNAS: 0,6X0,6X0,6 M PARA REDE DE ESGOTO. AF_12/2020</t>
  </si>
  <si>
    <t xml:space="preserve">PREGO DE ACO POLIDO COM CABECA 17 X 27 (2 1/2 X 11)</t>
  </si>
  <si>
    <t xml:space="preserve"> 19.4.2 </t>
  </si>
  <si>
    <t xml:space="preserve"> EE-INSTH-C387 </t>
  </si>
  <si>
    <t xml:space="preserve">CAIXA DE GORDURA ESPECIAL (CAPACIDADE: 920 L, RETANGULAR, EM ALVENARIA COM BLOCOS DE CONCRETO, DIMENSÕES INTERNAS = 0,9X1,8 M, ALTURA INTERNA = 0,6 M.</t>
  </si>
  <si>
    <t xml:space="preserve"> 19.4.3 </t>
  </si>
  <si>
    <t xml:space="preserve"> EE-INSTH-C96 </t>
  </si>
  <si>
    <t xml:space="preserve">CAIXA SIFONADA, PVC, DN 150 X 150 X 50 MM, JUNTA ELÁSTICA, FORNECIDA E INSTALADA EM RAMAL DE DESCARGA OU EM RAMAL DE ESGOTO SANITÁRIO</t>
  </si>
  <si>
    <t xml:space="preserve">ANEL BORRACHA PARA TUBO ESGOTO PREDIAL, DN 50 MM (NBR 5688)</t>
  </si>
  <si>
    <t xml:space="preserve">PASTA LUBRIFICANTE PARA TUBOS E CONEXOES COM JUNTA ELASTICA, EMBALAGEM DE *400* GR (USO EM PVC, ACO, POLIETILENO E OUTROS)</t>
  </si>
  <si>
    <t xml:space="preserve">CAIXA SIFONADA, PVC, 150 X 150 X 50 MM, COM GRELHA QUADRADA, BRANCA (NBR 5688)</t>
  </si>
  <si>
    <t xml:space="preserve"> 19.4.4 </t>
  </si>
  <si>
    <t xml:space="preserve">CAIXA SIFONADA, PVC, DN 100 X 100 X 50 MM, JUNTA ELÁSTICA, FORNECIDA E INSTALADA EM RAMAL DE DESCARGA OU EM RAMAL DE ESGOTO SANITÁRIO. AF_08/2022</t>
  </si>
  <si>
    <t xml:space="preserve">CAIXA SIFONADA PVC, 100 X 100 X 50 MM, COM GRELHA REDONDA, BRANCA</t>
  </si>
  <si>
    <t xml:space="preserve"> 19.4.5 </t>
  </si>
  <si>
    <t xml:space="preserve">CAIXA SIFONADA, PVC, DN 150 X 185 X 75 MM, JUNTA ELÁSTICA, FORNECIDA E INSTALADA EM RAMAL DE DESCARGA OU EM RAMAL DE ESGOTO SANITÁRIO. AF_08/2022</t>
  </si>
  <si>
    <t xml:space="preserve">CAIXA SIFONADA, PVC, 150 X *185* X 75 MM, COM GRELHA QUADRADA, BRANCA</t>
  </si>
  <si>
    <t xml:space="preserve"> 19.4.6 </t>
  </si>
  <si>
    <t xml:space="preserve"> EE-INSTH-C241 </t>
  </si>
  <si>
    <t xml:space="preserve">RALO LINEAR AÇO INOX COM TELA ANTI-INSETO - 0,15 x 1,00M - FORNECIMENTO E INSTALAÇÃO</t>
  </si>
  <si>
    <t xml:space="preserve"> COT987 </t>
  </si>
  <si>
    <t xml:space="preserve">RALO LINEAR AÇO INOX COM TELA ANTI INSETO</t>
  </si>
  <si>
    <t xml:space="preserve"> 19.4.7 </t>
  </si>
  <si>
    <t xml:space="preserve">RALO SIFONADO CILINDRICO, PVC, 100 X 40 MM, COM GRELHA REDONDA BRANCA</t>
  </si>
  <si>
    <t xml:space="preserve"> 19.4.8 </t>
  </si>
  <si>
    <t xml:space="preserve">CURVA CURTA 90 GRAUS, PVC, SERIE NORMAL, ESGOTO PREDIAL, DN 100 MM, JUNTA ELÁSTICA, FORNECIDO E INSTALADO EM PRUMADA DE ESGOTO SANITÁRIO OU VENTILAÇÃO. AF_08/2022</t>
  </si>
  <si>
    <t xml:space="preserve">ANEL BORRACHA PARA TUBO ESGOTO PREDIAL, DN 100 MM (NBR 5688)</t>
  </si>
  <si>
    <t xml:space="preserve">CURVA PVC CURTA 90 GRAUS, DN 100 MM, PARA ESGOTO PREDIAL</t>
  </si>
  <si>
    <t xml:space="preserve"> 19.4.9 </t>
  </si>
  <si>
    <t xml:space="preserve">CURVA CURTA 90 GRAUS, PVC, SERIE NORMAL, ESGOTO PREDIAL, DN 40 MM, JUNTA SOLDÁVEL, FORNECIDO E INSTALADO EM RAMAL DE DESCARGA OU RAMAL DE ESGOTO SANITÁRIO. AF_08/2022</t>
  </si>
  <si>
    <t xml:space="preserve">CURVA PVC CURTA 90 GRAUS, DN 40 MM, PARA ESGOTO PREDIAL</t>
  </si>
  <si>
    <t xml:space="preserve"> 19.4.10 </t>
  </si>
  <si>
    <t xml:space="preserve">CURVA LONGA 90 GRAUS, PVC, SERIE NORMAL, ESGOTO PREDIAL, DN 100 MM, JUNTA ELÁSTICA, FORNECIDO E INSTALADO EM RAMAL DE DESCARGA OU RAMAL DE ESGOTO SANITÁRIO. AF_08/2022</t>
  </si>
  <si>
    <t xml:space="preserve">CURVA PVC LONGA 90 GRAUS, DN 100 MM, PARA ESGOTO PREDIAL</t>
  </si>
  <si>
    <t xml:space="preserve"> 19.4.11 </t>
  </si>
  <si>
    <t xml:space="preserve">CURVA CURTA 90 GRAUS, PVC, SERIE NORMAL, ESGOTO PREDIAL, DN 50 MM, JUNTA ELÁSTICA, FORNECIDO E INSTALADO EM RAMAL DE DESCARGA OU RAMAL DE ESGOTO SANITÁRIO. AF_08/2022</t>
  </si>
  <si>
    <t xml:space="preserve">CURVA PVC CURTA 90 GRAUS, DN 50 MM, PARA ESGOTO PREDIAL</t>
  </si>
  <si>
    <t xml:space="preserve"> 19.4.12 </t>
  </si>
  <si>
    <t xml:space="preserve">JOELHO 45 GRAUS, PVC, SERIE NORMAL, ESGOTO PREDIAL, DN 150 MM, JUNTA ELÁSTICA, FORNECIDO E INSTALADO EM SUBCOLETOR AÉREO DE ESGOTO SANITÁRIO. AF_08/2022</t>
  </si>
  <si>
    <t xml:space="preserve">ANEL BORRACHA, PARA TUBO PVC, REDE COLETOR ESGOTO, DN 150 MM (NBR 7362)</t>
  </si>
  <si>
    <t xml:space="preserve">JOELHO PVC, SOLDAVEL, PB, 45 GRAUS, DN 150 MM, PARA ESGOTO PREDIAL</t>
  </si>
  <si>
    <t xml:space="preserve"> 19.4.13 </t>
  </si>
  <si>
    <t xml:space="preserve">JOELHO PVC, SOLDAVEL, PB, 45 GRAUS, DN 100 MM, PARA ESGOTO PREDIAL</t>
  </si>
  <si>
    <t xml:space="preserve"> 19.4.14 </t>
  </si>
  <si>
    <t xml:space="preserve">JOELHO 45 GRAUS, PVC, SERIE NORMAL, ESGOTO PREDIAL, DN 75 MM, JUNTA ELÁSTICA, FORNECIDO E INSTALADO EM RAMAL DE DESCARGA OU RAMAL DE ESGOTO SANITÁRIO. AF_08/2022</t>
  </si>
  <si>
    <t xml:space="preserve">ANEL BORRACHA PARA TUBO ESGOTO PREDIAL, DN 75 MM (NBR 5688)</t>
  </si>
  <si>
    <t xml:space="preserve">JOELHO PVC, SOLDAVEL, PB, 45 GRAUS, DN 75 MM, PARA ESGOTO PREDIAL</t>
  </si>
  <si>
    <t xml:space="preserve"> 19.4.15 </t>
  </si>
  <si>
    <t xml:space="preserve">JOELHO PVC, SOLDAVEL, PB, 45 GRAUS, DN 50 MM, PARA ESGOTO PREDIAL</t>
  </si>
  <si>
    <t xml:space="preserve"> 19.4.16 </t>
  </si>
  <si>
    <t xml:space="preserve">JOELHO 45 GRAUS, PVC, SOLDÁVEL, DN 40MM, INSTALADO EM PRUMADA DE ÁGUA - FORNECIMENTO E INSTALAÇÃO. AF_06/2022</t>
  </si>
  <si>
    <t xml:space="preserve">JOELHO, PVC SOLDAVEL, 45 GRAUS, 40 MM, COR MARROM, PARA AGUA FRIA PREDIAL</t>
  </si>
  <si>
    <t xml:space="preserve"> 19.4.17 </t>
  </si>
  <si>
    <t xml:space="preserve">JOELHO 90 GRAUS, PVC, SERIE NORMAL, ESGOTO PREDIAL, DN 75 MM, JUNTA ELÁSTICA, FORNECIDO E INSTALADO EM RAMAL DE DESCARGA OU RAMAL DE ESGOTO SANITÁRIO. AF_08/2022</t>
  </si>
  <si>
    <t xml:space="preserve">JOELHO PVC, SOLDAVEL, PB, 90 GRAUS, DN 75 MM, PARA ESGOTO PREDIAL</t>
  </si>
  <si>
    <t xml:space="preserve"> 19.4.18 </t>
  </si>
  <si>
    <t xml:space="preserve">JOELHO PVC, SOLDAVEL, PB, 90 GRAUS, DN 50 MM, PARA ESGOTO PREDIAL</t>
  </si>
  <si>
    <t xml:space="preserve"> 19.4.19 </t>
  </si>
  <si>
    <t xml:space="preserve">JOELHO PVC, SOLDAVEL, BB, 90 GRAUS, SEM ANEL, DN 40 MM, PARA ESGOTO PREDIAL SECUNDARIO</t>
  </si>
  <si>
    <t xml:space="preserve"> 19.4.20 </t>
  </si>
  <si>
    <t xml:space="preserve"> EE-INSTH-C07 </t>
  </si>
  <si>
    <t xml:space="preserve">JOELHO PVC, COM BOLSA E ANEL, 90 GRAUS, DN 40MM X 1 1/2", SERIE NORMAL, PARA ESGOTO PREDIAL</t>
  </si>
  <si>
    <t xml:space="preserve">JOELHO PVC, COM BOLSA E ANEL, 90 GRAUS, DN 40 X *38* MM, SERIE NORMAL, PARA ESGOTO PREDIAL</t>
  </si>
  <si>
    <t xml:space="preserve"> 19.4.21 </t>
  </si>
  <si>
    <t xml:space="preserve"> EE-INSTH-C363 </t>
  </si>
  <si>
    <t xml:space="preserve">JUNÇÃO SIMPLES, PVC, SERIE NORMAL, ESGOTO PREDIAL, DN 100 X 50 MM, JUNTA ELÁSTICA, FORNECIDO E INSTALADO EM PRUMADA DE ESGOTO SANITÁRIO OU VENTILAÇÃO. AF_12/2014</t>
  </si>
  <si>
    <t xml:space="preserve">JUNCAO SIMPLES DE REDUCAO, PVC, DN 100 X 50 MM, SERIE NORMAL PARA ESGOTO PREDIAL</t>
  </si>
  <si>
    <t xml:space="preserve"> 19.4.22 </t>
  </si>
  <si>
    <t xml:space="preserve"> EE-INSTH-C83 </t>
  </si>
  <si>
    <t xml:space="preserve">JUNÇÃO SIMPLES, PVC, SERIE NORMAL, ESGOTO PREDIAL, DN 100 X 75 MM, JUNTA ELÁSTICA, FORNECIDO E INSTALADO EM RAMAL DE DESCARGA OU RAMAL DE ESGOTO SANITÁRIO.</t>
  </si>
  <si>
    <t xml:space="preserve">JUNCAO SIMPLES DE REDUCAO, PVC, DN 100 X 75 MM, SERIE NORMAL PARA ESGOTO PREDIAL</t>
  </si>
  <si>
    <t xml:space="preserve"> 19.4.23 </t>
  </si>
  <si>
    <t xml:space="preserve">JUNÇÃO SIMPLES, PVC, SERIE NORMAL, ESGOTO PREDIAL, DN 100 X 100 MM, JUNTA ELÁSTICA, FORNECIDO E INSTALADO EM RAMAL DE DESCARGA OU RAMAL DE ESGOTO SANITÁRIO. AF_08/2022</t>
  </si>
  <si>
    <t xml:space="preserve">JUNCAO SIMPLES, PVC, 45 GRAUS, DN 100 X 100 MM, SERIE NORMAL PARA ESGOTO PREDIAL</t>
  </si>
  <si>
    <t xml:space="preserve"> 19.4.24 </t>
  </si>
  <si>
    <t xml:space="preserve">JUNÇÃO SIMPLES, PVC, SERIE NORMAL, ESGOTO PREDIAL, DN 50 X 50 MM, JUNTA ELÁSTICA, FORNECIDO E INSTALADO EM PRUMADA DE ESGOTO SANITÁRIO OU VENTILAÇÃO. AF_08/2022</t>
  </si>
  <si>
    <t xml:space="preserve">JUNCAO SIMPLES, PVC, 45 GRAUS, DN 50 X 50 MM, SERIE NORMAL PARA ESGOTO PREDIAL</t>
  </si>
  <si>
    <t xml:space="preserve"> 19.4.25 </t>
  </si>
  <si>
    <t xml:space="preserve"> EE-INSTH-C146 </t>
  </si>
  <si>
    <t xml:space="preserve">JUNÇÃO SIMPLES, PVC, SERIE NORMAL, ESGOTO PREDIAL, DN 75 X 50 MM, JUNTA ELÁSTICA, FORNECIDO E INSTALADO EM PRUMADA DE ESGOTO SANITÁRIO OU VENTILAÇÃO.</t>
  </si>
  <si>
    <t xml:space="preserve">JUNCAO SIMPLES, PVC, 45 GRAUS, DN 75 X 75 MM, SERIE NORMAL PARA ESGOTO PREDIAL</t>
  </si>
  <si>
    <t xml:space="preserve">REDUCAO EXCENTRICA PVC, DN 75 X 50 MM, PARA ESGOTO PREDIAL</t>
  </si>
  <si>
    <t xml:space="preserve"> 19.4.26 </t>
  </si>
  <si>
    <t xml:space="preserve">JUNÇÃO SIMPLES, PVC, SERIE NORMAL, ESGOTO PREDIAL, DN 75 X 75 MM, JUNTA ELÁSTICA, FORNECIDO E INSTALADO EM RAMAL DE DESCARGA OU RAMAL DE ESGOTO SANITÁRIO. AF_08/2022</t>
  </si>
  <si>
    <t xml:space="preserve"> 19.4.27 </t>
  </si>
  <si>
    <t xml:space="preserve">LUVA SIMPLES, PVC, SÉRIE NORMAL, ESGOTO PREDIAL, DN 150 MM, JUNTA ELÁSTICA, FORNECIDO E INSTALADO EM SUBCOLETOR AÉREO DE ESGOTO SANITÁRIO. AF_08/2022</t>
  </si>
  <si>
    <t xml:space="preserve">LUVA SIMPLES, PVC, SOLDAVEL, DN 150 MM, SERIE NORMAL, PARA ESGOTO PREDIAL</t>
  </si>
  <si>
    <t xml:space="preserve"> 19.4.28 </t>
  </si>
  <si>
    <t xml:space="preserve">LUVA SIMPLES, PVC, SERIE NORMAL, ESGOTO PREDIAL, DN 100 MM, JUNTA ELÁSTICA, FORNECIDO E INSTALADO EM PRUMADA DE ESGOTO SANITÁRIO OU VENTILAÇÃO. AF_08/2022</t>
  </si>
  <si>
    <t xml:space="preserve">LUVA SIMPLES, PVC, SOLDAVEL, DN 100 MM, SERIE NORMAL, PARA ESGOTO PREDIAL</t>
  </si>
  <si>
    <t xml:space="preserve"> 19.4.29 </t>
  </si>
  <si>
    <t xml:space="preserve">LUVA SIMPLES, PVC, SERIE NORMAL, ESGOTO PREDIAL, DN 50 MM, JUNTA ELÁSTICA, FORNECIDO E INSTALADO EM PRUMADA DE ESGOTO SANITÁRIO OU VENTILAÇÃO. AF_08/2022</t>
  </si>
  <si>
    <t xml:space="preserve">LUVA SIMPLES, PVC, SOLDAVEL, DN 50 MM, SERIE NORMAL, PARA ESGOTO PREDIAL</t>
  </si>
  <si>
    <t xml:space="preserve"> 19.4.30 </t>
  </si>
  <si>
    <t xml:space="preserve">LUVA SIMPLES, PVC, SERIE NORMAL, ESGOTO PREDIAL, DN 40 MM, JUNTA SOLDÁVEL, FORNECIDO E INSTALADO EM RAMAL DE DESCARGA OU RAMAL DE ESGOTO SANITÁRIO. AF_08/2022</t>
  </si>
  <si>
    <t xml:space="preserve">LUVA SIMPLES, PVC, SOLDAVEL, DN 40 MM, SERIE NORMAL, PARA ESGOTO PREDIAL</t>
  </si>
  <si>
    <t xml:space="preserve"> 19.4.31 </t>
  </si>
  <si>
    <t xml:space="preserve"> EE-INSTH-C84 </t>
  </si>
  <si>
    <t xml:space="preserve">REDUÇÃO EXCÊNTRICA, PVC,  DN 75 X 50 MM, JUNTA ELÁSTICA. - FORNECIMENTO E INSTALAÇÃO.</t>
  </si>
  <si>
    <t xml:space="preserve"> 19.4.32 </t>
  </si>
  <si>
    <t xml:space="preserve">REDUÇÃO EXCÊNTRICA, PVC, SERIE R, ÁGUA PLUVIAL, DN 100 X 75 MM, JUNTA ELÁSTICA, FORNECIDO E INSTALADO EM RAMAL DE ENCAMINHAMENTO. AF_06/2022</t>
  </si>
  <si>
    <t xml:space="preserve">ANEL BORRACHA, DN 75 MM, PARA TUBO SERIE REFORCADA ESGOTO PREDIAL</t>
  </si>
  <si>
    <t xml:space="preserve">ANEL BORRACHA, DN 100 MM, PARA TUBO SERIE REFORCADA ESGOTO PREDIAL</t>
  </si>
  <si>
    <t xml:space="preserve">REDUCAO EXCENTRICA PVC, SERIE R, DN 100 X 75 MM, PARA ESGOTO PREDIAL</t>
  </si>
  <si>
    <t xml:space="preserve"> 19.4.33 </t>
  </si>
  <si>
    <t xml:space="preserve"> 19.4.34 </t>
  </si>
  <si>
    <t xml:space="preserve">TUBO PVC SERIE NORMAL, DN 40 MM, PARA ESGOTO PREDIAL (NBR 5688)</t>
  </si>
  <si>
    <t xml:space="preserve"> 19.4.35 </t>
  </si>
  <si>
    <t xml:space="preserve">TUBO PVC SERIE NORMAL, DN 50 MM, PARA ESGOTO PREDIAL (NBR 5688)</t>
  </si>
  <si>
    <t xml:space="preserve"> 19.4.36 </t>
  </si>
  <si>
    <t xml:space="preserve">TUBO PVC, SERIE NORMAL, ESGOTO PREDIAL, DN 75 MM, FORNECIDO E INSTALADO EM RAMAL DE DESCARGA OU RAMAL DE ESGOTO SANITÁRIO. AF_08/2022</t>
  </si>
  <si>
    <t xml:space="preserve">TUBO PVC SERIE NORMAL, DN 75 MM, PARA ESGOTO PREDIAL (NBR 5688)</t>
  </si>
  <si>
    <t xml:space="preserve"> 19.4.37 </t>
  </si>
  <si>
    <t xml:space="preserve">TUBO PVC SERIE NORMAL, DN 100 MM, PARA ESGOTO PREDIAL (NBR 5688)</t>
  </si>
  <si>
    <t xml:space="preserve"> 19.4.38 </t>
  </si>
  <si>
    <t xml:space="preserve">TUBO PVC, SERIE NORMAL, ESGOTO PREDIAL, DN 150 MM, FORNECIDO E INSTALADO EM SUBCOLETOR AÉREO DE ESGOTO SANITÁRIO. AF_08/2022</t>
  </si>
  <si>
    <t xml:space="preserve">TUBO PVC SERIE NORMAL, DN 150 MM, PARA ESGOTO PREDIAL (NBR 5688)</t>
  </si>
  <si>
    <t xml:space="preserve"> 19.4.39 </t>
  </si>
  <si>
    <t xml:space="preserve"> 19.4.40 </t>
  </si>
  <si>
    <t xml:space="preserve"> 19.4.41 </t>
  </si>
  <si>
    <t xml:space="preserve"> 19.4.42 </t>
  </si>
  <si>
    <t xml:space="preserve">CHUMBAMENTO LINEAR EM CONTRAPISO PARA RAMAIS/DISTRIBUIÇÃO DE INSTALAÇÕES HIDRÁULICAS COM DIÂMETROS MENORES OU IGUAIS A 40 MM. AF_09/2023</t>
  </si>
  <si>
    <t xml:space="preserve"> 19.4.43 </t>
  </si>
  <si>
    <t xml:space="preserve">CHUMBAMENTO LINEAR EM CONTRAPISO PARA RAMAIS/DISTRIBUIÇÃO DE INSTALAÇÕES HIDRÁULICAS COM DIÂMETROS MAIORES QUE 40 MM E MENORES OU IGUAIS A 75 MM. AF_09/2023</t>
  </si>
  <si>
    <t xml:space="preserve"> 19.4.44 </t>
  </si>
  <si>
    <t xml:space="preserve">CHUMBAMENTO LINEAR EM CONTRAPISO PARA RAMAIS/DISTRIBUIÇÃO DE INSTALAÇÕES HIDRÁULICAS COM DIÂMETROS MAIORES QUE 75 MM E MENORES OU IGUAIS A 100 MM. AF_09/2023</t>
  </si>
  <si>
    <t xml:space="preserve"> 19.5 </t>
  </si>
  <si>
    <t xml:space="preserve">VENTILAÇÃO SANITARIA</t>
  </si>
  <si>
    <t xml:space="preserve"> 19.5.1 </t>
  </si>
  <si>
    <t xml:space="preserve">TERMINAL DE VENTILAÇÃO, PVC, SÉRIE NORMAL, ESGOTO PREDIAL, DN 50 MM, JUNTA SOLDÁVEL, FORNECIDO E INSTALADO EM PRUMADA DE ESGOTO SANITÁRIO OU VENTILAÇÃO. AF_08/2022</t>
  </si>
  <si>
    <t xml:space="preserve">TERMINAL DE VENTILACAO, 50 MM, SERIE NORMAL, ESGOTO PREDIAL</t>
  </si>
  <si>
    <t xml:space="preserve"> 19.5.2 </t>
  </si>
  <si>
    <t xml:space="preserve">TERMINAL DE VENTILAÇÃO, PVC, SÉRIE NORMAL, ESGOTO PREDIAL, DN 75 MM, JUNTA SOLDÁVEL, FORNECIDO E INSTALADO EM PRUMADA DE ESGOTO SANITÁRIO OU VENTILAÇÃO. AF_08/2022</t>
  </si>
  <si>
    <t xml:space="preserve">TERMINAL DE VENTILACAO, 75 MM, SERIE NORMAL, ESGOTO PREDIAL</t>
  </si>
  <si>
    <t xml:space="preserve"> 19.5.3 </t>
  </si>
  <si>
    <t xml:space="preserve">LUVA SIMPLES, PVC, SERIE NORMAL, ESGOTO PREDIAL, DN 75 MM, JUNTA ELÁSTICA, FORNECIDO E INSTALADO EM PRUMADA DE ESGOTO SANITÁRIO OU VENTILAÇÃO. AF_08/2022</t>
  </si>
  <si>
    <t xml:space="preserve">LUVA SIMPLES, PVC, SOLDAVEL, DN 75 MM, SERIE NORMAL, PARA ESGOTO PREDIAL</t>
  </si>
  <si>
    <t xml:space="preserve"> 19.5.4 </t>
  </si>
  <si>
    <t xml:space="preserve"> 19.5.5 </t>
  </si>
  <si>
    <t xml:space="preserve">REDUÇÃO EXCÊNTRICA, PVC, SERIE R, ÁGUA PLUVIAL, DN 75 X 50 MM, JUNTA ELÁSTICA, FORNECIDO E INSTALADO EM RAMAL DE ENCAMINHAMENTO. AF_06/2022</t>
  </si>
  <si>
    <t xml:space="preserve">REDUCAO EXCENTRICA PVC, SERIE R, DN 75 X 50 MM, PARA ESGOTO PREDIAL</t>
  </si>
  <si>
    <t xml:space="preserve">ANEL BORRACHA, DN 50 MM, PARA TUBO SERIE REFORCADA ESGOTO PREDIAL</t>
  </si>
  <si>
    <t xml:space="preserve"> 19.5.6 </t>
  </si>
  <si>
    <t xml:space="preserve">JOELHO 45 GRAUS, PVC, SERIE NORMAL, ESGOTO PREDIAL, DN 75 MM, JUNTA ELÁSTICA, FORNECIDO E INSTALADO EM PRUMADA DE ESGOTO SANITÁRIO OU VENTILAÇÃO. AF_08/2022</t>
  </si>
  <si>
    <t xml:space="preserve"> 19.5.7 </t>
  </si>
  <si>
    <t xml:space="preserve">JOELHO 45 GRAUS, PVC, SERIE NORMAL, ESGOTO PREDIAL, DN 50 MM, JUNTA ELÁSTICA, FORNECIDO E INSTALADO EM PRUMADA DE ESGOTO SANITÁRIO OU VENTILAÇÃO. AF_08/2022</t>
  </si>
  <si>
    <t xml:space="preserve"> 19.5.8 </t>
  </si>
  <si>
    <t xml:space="preserve"> 19.5.9 </t>
  </si>
  <si>
    <t xml:space="preserve"> 19.5.10 </t>
  </si>
  <si>
    <t xml:space="preserve">TUBO PVC, SERIE NORMAL, ESGOTO PREDIAL, DN 50 MM, FORNECIDO E INSTALADO EM PRUMADA DE ESGOTO SANITÁRIO OU VENTILAÇÃO. AF_08/2022</t>
  </si>
  <si>
    <t xml:space="preserve"> 19.5.11 </t>
  </si>
  <si>
    <t xml:space="preserve">TUBO PVC, SERIE NORMAL, ESGOTO PREDIAL, DN 75 MM, FORNECIDO E INSTALADO EM PRUMADA DE ESGOTO SANITÁRIO OU VENTILAÇÃO. AF_08/2022</t>
  </si>
  <si>
    <t xml:space="preserve"> 19.5.12 </t>
  </si>
  <si>
    <t xml:space="preserve">TE, PVC, SÉRIE NORMAL, ESGOTO PREDIAL, DN 100 X 50 MM, JUNTA ELÁSTICA, FORNECIDO E INSTALADO EM PRUMADA DE ESGOTO SANITÁRIO OU VENTILAÇÃO. AF_08/2022</t>
  </si>
  <si>
    <t xml:space="preserve">TE SANITARIO DE REDUCAO, PVC, DN 100 X 50 MM, SERIE NORMAL, PARA ESGOTO PREDIAL</t>
  </si>
  <si>
    <t xml:space="preserve"> 19.5.13 </t>
  </si>
  <si>
    <t xml:space="preserve">TE, PVC, SÉRIE NORMAL, ESGOTO PREDIAL, DN 100 X 75 MM, JUNTA ELÁSTICA, FORNECIDO E INSTALADO EM PRUMADA DE ESGOTO SANITÁRIO OU VENTILAÇÃO. AF_08/2022</t>
  </si>
  <si>
    <t xml:space="preserve">TE SANITARIO DE REDUCAO, PVC, DN 100 X 75 MM, SERIE NORMAL PARA ESGOTO PREDIAL</t>
  </si>
  <si>
    <t xml:space="preserve"> 19.5.14 </t>
  </si>
  <si>
    <t xml:space="preserve">TE, PVC, SERIE NORMAL, ESGOTO PREDIAL, DN 50 X 50 MM, JUNTA ELÁSTICA, FORNECIDO E INSTALADO EM PRUMADA DE ESGOTO SANITÁRIO OU VENTILAÇÃO. AF_08/2022</t>
  </si>
  <si>
    <t xml:space="preserve">TE SANITARIO, PVC, DN 50 X 50 MM, SERIE NORMAL, PARA ESGOTO PREDIAL</t>
  </si>
  <si>
    <t xml:space="preserve"> 19.5.15 </t>
  </si>
  <si>
    <t xml:space="preserve">TE, PVC, SERIE NORMAL, ESGOTO PREDIAL, DN 75 X 75 MM, JUNTA ELÁSTICA, FORNECIDO E INSTALADO EM PRUMADA DE ESGOTO SANITÁRIO OU VENTILAÇÃO. AF_08/2022</t>
  </si>
  <si>
    <t xml:space="preserve">TE SANITARIO, PVC, DN 75 X 75 MM, SERIE NORMAL PARA ESGOTO PREDIAL</t>
  </si>
  <si>
    <t xml:space="preserve"> 19.5.16 </t>
  </si>
  <si>
    <t xml:space="preserve"> EE-INSTH-C175 </t>
  </si>
  <si>
    <t xml:space="preserve">TE, PVC, SERIE NORMAL, ESGOTO PREDIAL, DN 75 X 50 MM, JUNTA ELÁSTICA, FORNECIMENTO E INSTALAÇÃO</t>
  </si>
  <si>
    <t xml:space="preserve"> COT1796 </t>
  </si>
  <si>
    <t xml:space="preserve">TE SANITARIO, PVC, DN 75 X 50 MM</t>
  </si>
  <si>
    <t xml:space="preserve"> 19.5.17 </t>
  </si>
  <si>
    <t xml:space="preserve"> 19.5.18 </t>
  </si>
  <si>
    <t xml:space="preserve"> 19.5.19 </t>
  </si>
  <si>
    <t xml:space="preserve">JUNÇÃO SIMPLES, PVC, SERIE NORMAL, ESGOTO PREDIAL, DN 75 X 75 MM, JUNTA ELÁSTICA, FORNECIDO E INSTALADO EM PRUMADA DE ESGOTO SANITÁRIO OU VENTILAÇÃO. AF_08/2022</t>
  </si>
  <si>
    <t xml:space="preserve"> 19.5.20 </t>
  </si>
  <si>
    <t xml:space="preserve"> 19.5.21 </t>
  </si>
  <si>
    <t xml:space="preserve"> 19.5.22 </t>
  </si>
  <si>
    <t xml:space="preserve"> 19.5.23 </t>
  </si>
  <si>
    <t xml:space="preserve"> 19.6 </t>
  </si>
  <si>
    <t xml:space="preserve">SISTEMA DE TRATAMENTO DE EFLUENTES (ESGOTO)</t>
  </si>
  <si>
    <t xml:space="preserve"> 19.6.1 </t>
  </si>
  <si>
    <t xml:space="preserve">TANQUE SÉPTICO D=2,38 M H=2,50 M</t>
  </si>
  <si>
    <t xml:space="preserve"> 19.6.1.1 </t>
  </si>
  <si>
    <t xml:space="preserve">TAMPA CIRCULAR PARA ESGOTO E DRENAGEM, EM FERRO FUNDIDO, DIÂMETRO INTERNO = 0,6 M. AF_12/2020</t>
  </si>
  <si>
    <t xml:space="preserve">TAMPAO FOFO ARTICULADO, COM BASE / REQUADRO, CLASSE B125 CARGA MAX 12,5 T, REDONDO, TAMPA 600 MM (COM INSCRICAO EM RELEVO DO TIPO DE REDE)</t>
  </si>
  <si>
    <t xml:space="preserve"> 19.6.1.2 </t>
  </si>
  <si>
    <t xml:space="preserve">ESCAVAÇÃO MECANIZADA DE VALA COM PROF. MAIOR QUE 1,5 M E ATÉ 3,0 M (MÉDIA MONTANTE E JUSANTE/UMA COMPOSIÇÃO POR TRECHO), ESCAVADEIRA (0,8 M3), LARG. MENOR QUE 1,5 M, EM SOLO MOLE, LOCAIS COM BAIXO NÍVEL DE INTERFERÊNCIA. AF_09/2024</t>
  </si>
  <si>
    <t xml:space="preserve"> 19.6.1.3 </t>
  </si>
  <si>
    <t xml:space="preserve"> 19.6.1.4 </t>
  </si>
  <si>
    <t xml:space="preserve">REATERRO MECANIZADO DE VALA COM RETROESCAVADEIRA (CAPACIDADE DA CAÇAMBA   DA RETRO: 0,26 M³/POTÊNCIA: 88 HP), LARGURA ATÉ 0,8 M, PROFUNDIDADE 1,5 A 3,0 M, COM SOLO (SEM SUBSTITUIÇÃO) DE 1ª CATEGORIA, COM COMPACTADOR DE SOLOS DE PERCUSSÃO AF_08/2023</t>
  </si>
  <si>
    <t xml:space="preserve"> 19.6.1.5 </t>
  </si>
  <si>
    <t xml:space="preserve"> 19.6.1.6 </t>
  </si>
  <si>
    <t xml:space="preserve">TANQUE SÉPTICO CIRCULAR, EM CONCRETO PRÉ-MOLDADO, DIÂMETRO INTERNO = 2,38 M, ALTURA INTERNA = 2,50 M, VOLUME ÚTIL: 10009,8 L (PARA 69 CONTRIBUINTES). AF_12/2020_PA</t>
  </si>
  <si>
    <t xml:space="preserve">ANEL EM CONCRETO ARMADO, LISO, PARA FOSSAS SEPTICAS E SUMIDOUROS, SEM FUNDO, DIAMETRO INTERNO DE 2,50 M E ALTURA DE 0,50 M</t>
  </si>
  <si>
    <t xml:space="preserve"> 19.6.1.7 </t>
  </si>
  <si>
    <t xml:space="preserve"> 19.6.1.8 </t>
  </si>
  <si>
    <t xml:space="preserve"> 19.6.2 </t>
  </si>
  <si>
    <t xml:space="preserve">TANQUE SÉPTICO D=1,88 M H=2,50 M</t>
  </si>
  <si>
    <t xml:space="preserve"> 19.6.2.1 </t>
  </si>
  <si>
    <t xml:space="preserve"> 19.6.2.2 </t>
  </si>
  <si>
    <t xml:space="preserve"> 19.6.2.3 </t>
  </si>
  <si>
    <t xml:space="preserve"> 19.6.2.4 </t>
  </si>
  <si>
    <t xml:space="preserve"> 19.6.2.5 </t>
  </si>
  <si>
    <t xml:space="preserve"> 19.6.2.6 </t>
  </si>
  <si>
    <t xml:space="preserve">TANQUE SÉPTICO CIRCULAR, EM CONCRETO PRÉ-MOLDADO, DIÂMETRO INTERNO = 1,88 M, ALTURA INTERNA = 2,50 M, VOLUME ÚTIL: 6245,8 L (PARA 32 CONTRIBUINTES). AF_12/2020_PA</t>
  </si>
  <si>
    <t xml:space="preserve">ANEL EM CONCRETO ARMADO, LISO, PARA FOSSAS SEPTICAS E SUMIDOUROS, SEM FUNDO, DIAMETRO INTERNO DE 2,00 M E ALTURA DE 0,50 M</t>
  </si>
  <si>
    <t xml:space="preserve"> 19.6.2.7 </t>
  </si>
  <si>
    <t xml:space="preserve"> 19.6.2.8 </t>
  </si>
  <si>
    <t xml:space="preserve"> 19.6.3 </t>
  </si>
  <si>
    <t xml:space="preserve">FILTRO ANAERÓBICO D=2,88 M  H=1,5M</t>
  </si>
  <si>
    <t xml:space="preserve"> 19.6.3.1 </t>
  </si>
  <si>
    <t xml:space="preserve">ESCAVAÇÃO MECANIZADA DE VALA COM PROF. MAIOR QUE 1,5 M ATÉ 3,0 M (MÉDIA MONTANTE E JUSANTE/UMA COMPOSIÇÃO POR TRECHO), ESCAVADEIRA (0,8 M3), LARGURA ATÉ 1,5 M, EM SOLO DE 1A CATEGORIA, EM LOCAIS COM ALTO NÍVEL DE INTERFERÊNCIA. AF_09/2024</t>
  </si>
  <si>
    <t xml:space="preserve"> 19.6.3.2 </t>
  </si>
  <si>
    <t xml:space="preserve"> 19.6.3.3 </t>
  </si>
  <si>
    <t xml:space="preserve"> 19.6.3.4 </t>
  </si>
  <si>
    <t xml:space="preserve"> 19.6.3.5 </t>
  </si>
  <si>
    <t xml:space="preserve"> 19.6.3.6 </t>
  </si>
  <si>
    <t xml:space="preserve">FILTRO ANAERÓBIO CIRCULAR, EM CONCRETO PRÉ-MOLDADO, DIÂMETRO INTERNO = 2,88 M, ALTURA INTERNA = 1,50 M, VOLUME ÚTIL: 7817,3 L (PARA 75 CONTRIBUINTES). AF_12/2020_PA</t>
  </si>
  <si>
    <t xml:space="preserve">ANEL EM CONCRETO ARMADO, LISO, PARA POCOS DE INSPECAO, SEM FUNDO, DIAMETRO INTERNO DE 0,60 M E ALTURA DE 0,50 M</t>
  </si>
  <si>
    <t xml:space="preserve">ANEL EM CONCRETO ARMADO, LISO, PARA FOSSAS SEPTICAS E SUMIDOUROS, SEM FUNDO, DIAMETRO INTERNO DE 3,00 M E ALTURA DE 0,50 M</t>
  </si>
  <si>
    <t xml:space="preserve"> 19.6.3.7 </t>
  </si>
  <si>
    <t xml:space="preserve"> 19.6.3.8 </t>
  </si>
  <si>
    <t xml:space="preserve"> 19.6.4 </t>
  </si>
  <si>
    <t xml:space="preserve">FILTRO ANAERÓBICO D=2,38 M H=1,5 M</t>
  </si>
  <si>
    <t xml:space="preserve"> 19.6.4.1 </t>
  </si>
  <si>
    <t xml:space="preserve"> 19.6.4.2 </t>
  </si>
  <si>
    <t xml:space="preserve"> 19.6.4.3 </t>
  </si>
  <si>
    <t xml:space="preserve"> 19.6.4.4 </t>
  </si>
  <si>
    <t xml:space="preserve"> 19.6.4.5 </t>
  </si>
  <si>
    <t xml:space="preserve"> 19.6.4.6 </t>
  </si>
  <si>
    <t xml:space="preserve">FILTRO ANAERÓBIO CIRCULAR, EM CONCRETO PRÉ-MOLDADO, DIÂMETRO INTERNO = 2,38 M, ALTURA INTERNA = 1,50 M, VOLUME ÚTIL: 5338,6 L (PARA 34 CONTRIBUINTES). AF_12/2020_PA</t>
  </si>
  <si>
    <t xml:space="preserve"> 19.6.4.7 </t>
  </si>
  <si>
    <t xml:space="preserve"> 19.6.4.8 </t>
  </si>
  <si>
    <t xml:space="preserve"> 19.7 </t>
  </si>
  <si>
    <t xml:space="preserve">ACESSÓRIO E LOUÇAS PARA BANHEIROS, AREA DE SERVIÇO E COZINHA</t>
  </si>
  <si>
    <t xml:space="preserve"> 19.7.1 </t>
  </si>
  <si>
    <t xml:space="preserve"> EE-INSTH-C64 </t>
  </si>
  <si>
    <t xml:space="preserve">CHUVEIRO - DUCHA PLÁSTICA ATÉ 5'', INCLUSO HASTE 1/2" - FORNECIMENTO E INSTALAÇÃO</t>
  </si>
  <si>
    <t xml:space="preserve">BRACO OU HASTE COM CANOPLA PLASTICA, 1/2 ", PARA CHUVEIRO SIMPLES</t>
  </si>
  <si>
    <t xml:space="preserve"> 19.7.2 </t>
  </si>
  <si>
    <t xml:space="preserve">MICTÓRIO SIFONADO LOUÇA BRANCA - PADRÃO MÉDIO - FORNECIMENTO E INSTALAÇÃO. AF_01/2020</t>
  </si>
  <si>
    <t xml:space="preserve">VALVULA DE DESCARGA EM METAL CROMADO PARA MICTORIO COM ACIONAMENTO POR PRESSAO E FECHAMENTO AUTOMATICO</t>
  </si>
  <si>
    <t xml:space="preserve"> 19.7.3 </t>
  </si>
  <si>
    <t xml:space="preserve"> EE-INSTH-C30 </t>
  </si>
  <si>
    <t xml:space="preserve">DUCHA HIGIENICA PLASTICA COM REGISTRO METALICO 1/2 ", FORNECIMENTO E INSTALAÇÃO. AF_01/2020</t>
  </si>
  <si>
    <t xml:space="preserve">DUCHA HIGIENICA PLASTICA COM REGISTRO METALICO 1/2"</t>
  </si>
  <si>
    <t xml:space="preserve"> 19.7.4 </t>
  </si>
  <si>
    <t xml:space="preserve">CUBA DE EMBUTIR OVAL EM LOUÇA BRANCA, 35 X 50CM OU EQUIVALENTE, INCLUSO VÁLVULA EM METAL CROMADO E SIFÃO FLEXÍVEL EM PVC - FORNECIMENTO E INSTALAÇÃO. AF_01/2020</t>
  </si>
  <si>
    <t xml:space="preserve">SIFÃO DO TIPO FLEXÍVEL EM PVC 1  X 1.1/2  - FORNECIMENTO E INSTALAÇÃO. AF_01/2020</t>
  </si>
  <si>
    <t xml:space="preserve">CUBA DE EMBUTIR OVAL EM LOUÇA BRANCA, 35 X 50CM OU EQUIVALENTE - FORNECIMENTO E INSTALAÇÃO. AF_01/2020</t>
  </si>
  <si>
    <t xml:space="preserve"> 19.7.5 </t>
  </si>
  <si>
    <t xml:space="preserve">LAVATÓRIO LOUÇA BRANCA COM COLUNA, *44 X 35,5* CM, PADRÃO POPULAR - FORNECIMENTO E INSTALAÇÃO. AF_01/2020</t>
  </si>
  <si>
    <t xml:space="preserve">LAVATORIO DE LOUCA BRANCA, COM COLUNA, DIMENSOES *44 X 35* CM (L X C)</t>
  </si>
  <si>
    <t xml:space="preserve"> 19.7.6 </t>
  </si>
  <si>
    <t xml:space="preserve">TORNEIRA METALICA CROMADA DE MESA PARA LAVATORIO, BICA ALTA, COM AREJADOR (REF 1195)</t>
  </si>
  <si>
    <t xml:space="preserve"> 19.7.7 </t>
  </si>
  <si>
    <t xml:space="preserve"> 19.7.8 </t>
  </si>
  <si>
    <t xml:space="preserve">ASSENTO SANITÁRIO CONVENCIONAL - FORNECIMENTO E INSTALACAO. AF_01/2020</t>
  </si>
  <si>
    <t xml:space="preserve">ASSENTO SANITARIO DE PLASTICO, TIPO CONVENCIONAL</t>
  </si>
  <si>
    <t xml:space="preserve"> 19.7.9 </t>
  </si>
  <si>
    <t xml:space="preserve">VÁLVULA DE DESCARGA METÁLICA, BASE 1 1/2", ACABAMENTO METALICO CROMADO - FORNECIMENTO E INSTALAÇÃO. AF_08/2021</t>
  </si>
  <si>
    <t xml:space="preserve">VALVULA DE DESCARGA METALICA, BASE 1 1/2" E ACABAMENTO METALICO CROMADO</t>
  </si>
  <si>
    <t xml:space="preserve"> 19.7.10 </t>
  </si>
  <si>
    <t xml:space="preserve"> EE-INSTH-C22 </t>
  </si>
  <si>
    <t xml:space="preserve">TOALHEIRO PLÁSTICO TIPO DISPENSER PARA PAPEL TOALHA INTERFOLHADO</t>
  </si>
  <si>
    <t xml:space="preserve">TOALHEIRO PLASTICO TIPO DISPENSER PARA PAPEL TOALHA INTERFOLHADO</t>
  </si>
  <si>
    <t xml:space="preserve"> 19.7.11 </t>
  </si>
  <si>
    <t xml:space="preserve">PAPELEIRA DE PAREDE EM METAL CROMADO SEM TAMPA, INCLUSO FIXAÇÃO. AF_01/2020</t>
  </si>
  <si>
    <t xml:space="preserve">PAPELEIRA DE PAREDE EM METAL CROMADO SEM TAMPA</t>
  </si>
  <si>
    <t xml:space="preserve"> 19.7.12 </t>
  </si>
  <si>
    <t xml:space="preserve">SABONETEIRA PLASTICA TIPO DISPENSER PARA SABONETE LIQUIDO COM RESERVATORIO 800 A 1500 ML, INCLUSO FIXAÇÃO. AF_01/2020</t>
  </si>
  <si>
    <t xml:space="preserve">SABONETEIRA PLASTICA TIPO DISPENSER PARA SABONETE LIQUIDO COM RESERVATORIO 800 A 1500 ML</t>
  </si>
  <si>
    <t xml:space="preserve"> 19.7.13 </t>
  </si>
  <si>
    <t xml:space="preserve">TORNEIRA CROMADA 1/2" OU 3/4" PARA TANQUE, PADRÃO MÉDIO - FORNECIMENTO E INSTALAÇÃO. AF_01/2020</t>
  </si>
  <si>
    <t xml:space="preserve">TORNEIRA METALICA CROMADA CANO CURTO, SEM BICO, SEM AREJADOR, DE PAREDE, PARA TANQUE E USO GERAL, 1/2" OU 3/4" (REF 1143)</t>
  </si>
  <si>
    <t xml:space="preserve"> 19.7.14 </t>
  </si>
  <si>
    <t xml:space="preserve"> EE-INSTH-C278 </t>
  </si>
  <si>
    <t xml:space="preserve">TORNEIRA FLEXÍVEL DE PAREDE, ATÉ Ø3/4", PARA PIA DE COZINHA (LAVA PANELAS - INDUSTRIAL) - FORNECIMENTO E INSTALAÇÃO</t>
  </si>
  <si>
    <t xml:space="preserve"> COT1075 </t>
  </si>
  <si>
    <t xml:space="preserve">TORNEIRA GOURMET FLEXÍVEL - MONOCOMANDO ATÉ Ø3/4" DE PAREDE</t>
  </si>
  <si>
    <t xml:space="preserve"> 19.7.15 </t>
  </si>
  <si>
    <t xml:space="preserve"> EE-INSTH-C228 </t>
  </si>
  <si>
    <t xml:space="preserve">TORNEIRA DE JARDIM, COM SUPORTE PARA PROTEÇÃO ANTI-IMPACTO, H=0,75M ACIMA DO SOLO, INCLUSO ESCAVAÇÃO E DESCARTE DE SOLO. FORNECIMENTO E INSTALAÇÃO.</t>
  </si>
  <si>
    <t xml:space="preserve">CONCRETO FCK = 15MPA, TRAÇO 1:3,4:3,5 (EM MASSA SECA DE CIMENTO/ AREIA MÉDIA/ BRITA 1) - PREPARO MANUAL. AF_05/2021</t>
  </si>
  <si>
    <t xml:space="preserve">TRANSPORTE COM CAMINHÃO BASCULANTE DE 10 M³, EM VIA URBANA PAVIMENTADA, ADICIONAL PARA DMT EXCEDENTE A 30 KM (UNIDADE: M3XKM). AF_07/2020</t>
  </si>
  <si>
    <t xml:space="preserve">JOELHO PVC, SOLDAVEL, COM BUCHA DE LATAO, 90 GRAUS, 25 MM X 3/4", PARA AGUA FRIA PREDIAL</t>
  </si>
  <si>
    <t xml:space="preserve">TORNEIRA METALICA CROMADA PARA JARDIM / TANQUE, COM BICO PLASTICO, CANO LONGO, DE PAREDE, PADRAO POPULAR / USO GERAL, 1/2" OU 3/4" (REF 1153 / 1130)</t>
  </si>
  <si>
    <t xml:space="preserve"> 19.7.16 </t>
  </si>
  <si>
    <t xml:space="preserve">TANQUE DE LOUÇA BRANCA COM COLUNA, 30L OU EQUIVALENTE - FORNECIMENTO E INSTALAÇÃO. AF_01/2020</t>
  </si>
  <si>
    <t xml:space="preserve">TANQUE DE LOUCA BRANCA, COM COLUNA, *30* L</t>
  </si>
  <si>
    <t xml:space="preserve"> 19.7.17 </t>
  </si>
  <si>
    <t xml:space="preserve">REMOÇÃO DE LOUÇAS, DE FORMA MANUAL, SEM REAPROVEITAMENTO. AF_09/2023</t>
  </si>
  <si>
    <t xml:space="preserve"> 19.7.18 </t>
  </si>
  <si>
    <t xml:space="preserve">REMOÇÃO DE TUBULAÇÕES (TUBOS E CONEXÕES) DE ÁGUA FRIA, DE FORMA MANUAL, SEM REAPROVEITAMENTO. AF_09/2023</t>
  </si>
  <si>
    <t xml:space="preserve"> 19.8 </t>
  </si>
  <si>
    <t xml:space="preserve">ACESSÓRIO E LOUÇAS PARA BANHEIROS PCDs</t>
  </si>
  <si>
    <t xml:space="preserve"> 19.8.1 </t>
  </si>
  <si>
    <t xml:space="preserve">VASO SANITARIO SIFONADO CONVENCIONAL PARA PCD SEM FURO FRONTAL COM LOUÇA BRANCA SEM ASSENTO, INCLUSO CONJUNTO DE LIGAÇÃO PARA BACIA SANITÁRIA AJUSTÁVEL - FORNECIMENTO E INSTALAÇÃO. AF_01/2020</t>
  </si>
  <si>
    <t xml:space="preserve">VASO SANITARIO SIFONADO CONVENCIONAL PARA PCD SEM FURO FRONTAL COM  LOUÇA BRANCA SEM ASSENTO -  FORNECIMENTO E INSTALAÇÃO. AF_01/2020</t>
  </si>
  <si>
    <t xml:space="preserve"> 19.8.2 </t>
  </si>
  <si>
    <t xml:space="preserve"> 19.8.3 </t>
  </si>
  <si>
    <t xml:space="preserve"> EE-INSTH-C391 </t>
  </si>
  <si>
    <t xml:space="preserve">ASSENTO SANITÁRIO PCD - FORNECIMENTO E INSTALAÇÃO</t>
  </si>
  <si>
    <t xml:space="preserve"> COT1656 </t>
  </si>
  <si>
    <t xml:space="preserve">ASSENTO PCD </t>
  </si>
  <si>
    <t xml:space="preserve"> 19.8.4 </t>
  </si>
  <si>
    <t xml:space="preserve"> EE-INSTH-C51 </t>
  </si>
  <si>
    <t xml:space="preserve">VÁLVULA DE DESCARGA METÁLICA COM ALAVANCA, BASE 1 1/2 ", ACABAMENTO METALICO CROMADO PARA PCD - FORNECIMENTO E INSTALAÇÃO. AF_01/2019</t>
  </si>
  <si>
    <t xml:space="preserve"> COT04 </t>
  </si>
  <si>
    <t xml:space="preserve">ACABAMENTO METAL CROMADO, PARA VALVULA DESCARGA, COM ALAVANCA PARA PCD</t>
  </si>
  <si>
    <t xml:space="preserve"> 19.8.5 </t>
  </si>
  <si>
    <t xml:space="preserve"> EE-INSTH-C23 </t>
  </si>
  <si>
    <t xml:space="preserve">LAVATÓRIO DE LOUÇA BRANCA COM COLUNA SUSPENSA  465X350MM PARA PCD, 	TORNEIRA DE PRESSÃO CROMADA DE MESA (INCLUSIVE ALAVANCA DE ACIONAMENTO) E ACESSÓRIOS ENGATE, SIFÃO CROMADO E VÁLVULA - FORNECIMENTO E INSTALAÇÃO</t>
  </si>
  <si>
    <t xml:space="preserve"> COT193 </t>
  </si>
  <si>
    <t xml:space="preserve">LAVATÓRIO DE LOUÇA BRANCA PCD</t>
  </si>
  <si>
    <t xml:space="preserve"> COT102 </t>
  </si>
  <si>
    <t xml:space="preserve">COLUNA SUSPENSA PCD - REF L51 + CS 1V</t>
  </si>
  <si>
    <t xml:space="preserve"> COT360 </t>
  </si>
  <si>
    <t xml:space="preserve">TORNEIRA DE PRESSÃO CROMADA DE MESA, PARA LAVATÓRIO PCD, COM ALAVANCA DE ACIONAMENTO</t>
  </si>
  <si>
    <t xml:space="preserve"> 19.8.6 </t>
  </si>
  <si>
    <t xml:space="preserve"> 19.8.7 </t>
  </si>
  <si>
    <t xml:space="preserve"> 19.8.8 </t>
  </si>
  <si>
    <t xml:space="preserve"> 19.8.9 </t>
  </si>
  <si>
    <t xml:space="preserve"> 19.9 </t>
  </si>
  <si>
    <t xml:space="preserve">DRENAGEM - BLOCO EDUCACIONAL E QUADRA POLIESPORTIVA</t>
  </si>
  <si>
    <t xml:space="preserve"> 19.9.1 </t>
  </si>
  <si>
    <t xml:space="preserve">ESCAVAÇÃO MECANIZADA DE VALA COM PROF. ATÉ 1,5 M (MÉDIA MONTANTE E JUSANTE/UMA COMPOSIÇÃO POR TRECHO), ESCAVADEIRA (0,8 M3),LARG. MENOR QUE 1,5 M, EM SOLO DE 1A CATEGORIA, LOCAIS COM BAIXO NÍVEL DE INTERFERÊNCIA. AF_09/2024</t>
  </si>
  <si>
    <t xml:space="preserve"> 19.9.2 </t>
  </si>
  <si>
    <t xml:space="preserve"> 19.9.3 </t>
  </si>
  <si>
    <t xml:space="preserve">CAMINHÃO BASCULANTE 6 M3 TOCO, PESO BRUTO TOTAL 16.000 KG, CARGA ÚTIL MÁXIMA 11.130 KG, DISTÂNCIA ENTRE EIXOS 5,36 M, POTÊNCIA 185 CV, INCLUSIVE CAÇAMBA METÁLICA - CHP DIURNO. AF_06/2014</t>
  </si>
  <si>
    <t xml:space="preserve">CAMINHÃO BASCULANTE 6 M3 TOCO, PESO BRUTO TOTAL 16.000 KG, CARGA ÚTIL MÁXIMA 11.130 KG, DISTÂNCIA ENTRE EIXOS 5,36 M, POTÊNCIA 185 CV, INCLUSIVE CAÇAMBA METÁLICA - CHI DIURNO. AF_06/2014</t>
  </si>
  <si>
    <t xml:space="preserve"> 19.9.4 </t>
  </si>
  <si>
    <t xml:space="preserve"> 19.9.5 </t>
  </si>
  <si>
    <t xml:space="preserve"> 19.9.6 </t>
  </si>
  <si>
    <t xml:space="preserve"> 19.9.7 </t>
  </si>
  <si>
    <t xml:space="preserve"> 19.9.8 </t>
  </si>
  <si>
    <t xml:space="preserve">TUBO DE PEAD CORRUGADO PERFURADO, DN 100 MM, PARA DRENO - FORNECIMENTO E ASSENTAMENTO. AF_07/2021</t>
  </si>
  <si>
    <t xml:space="preserve">TUBO DRENO, CORRUGADO, ESPIRALADO, FLEXIVEL, PERFURADO, EM POLIETILENO DE ALTA DENSIDADE (PEAD), DN 100 MM, (4") PARA DRENAGEM - EM ROLO (NORMA DNIT 093/2006 - E.M)</t>
  </si>
  <si>
    <t xml:space="preserve"> 19.9.9 </t>
  </si>
  <si>
    <t xml:space="preserve">GEOTÊXTIL NÃO TECIDO 100% POLIÉSTER, RESISTÊNCIA A TRAÇÃO DE 14 KN/M (RT - 14), INSTALADO EM DRENO - FORNECIMENTO E INSTALAÇÃO. AF_07/2021</t>
  </si>
  <si>
    <t xml:space="preserve">GEOTEXTIL NAO TECIDO AGULHADO DE FILAMENTOS CONTINUOS 100% POLIESTER, RESITENCIA A TRACAO = 14 KN/M</t>
  </si>
  <si>
    <t xml:space="preserve"> 19.9.10 </t>
  </si>
  <si>
    <t xml:space="preserve">TUBO PVC, SÉRIE R, ÁGUA PLUVIAL, DN 100 MM, FORNECIDO E INSTALADO EM RAMAL DE ENCAMINHAMENTO. AF_06/2022</t>
  </si>
  <si>
    <t xml:space="preserve">TUBO PVC, SERIE R, DN 100 MM, PARA ESGOTO OU AGUAS PLUVIAIS PREDIAL (NBR 5688)</t>
  </si>
  <si>
    <t xml:space="preserve"> 19.9.11 </t>
  </si>
  <si>
    <t xml:space="preserve">TUBO PVC, SÉRIE R, ÁGUA PLUVIAL, DN 150 MM, FORNECIDO E INSTALADO EM CONDUTORES VERTICAIS DE ÁGUAS PLUVIAIS. AF_06/2022</t>
  </si>
  <si>
    <t xml:space="preserve">TUBO PVC, SERIE R, DN 150 MM, PARA ESGOTO OU AGUAS PLUVIAIS PREDIAL (NBR 5688)</t>
  </si>
  <si>
    <t xml:space="preserve"> 19.9.12 </t>
  </si>
  <si>
    <t xml:space="preserve"> EE-INSTH-C314 </t>
  </si>
  <si>
    <t xml:space="preserve">CAIXA ENTERRADA  COM GRELHA PARA ESCOAMENTO COM ALTA VAZÃO DE DRENAGEM, EM FERRO FUNDIDO, 60X60CM , EM ALVENARIA COM BLOCOS DE CONCRETO, DIMENSÕES INTERNAS: 0,6X0,6X0,6 M PARA REDE DE DRENAGEM.</t>
  </si>
  <si>
    <t xml:space="preserve"> EE-INSTH-C67 </t>
  </si>
  <si>
    <t xml:space="preserve">GRELHA DE CONCRETO PARA CANALETA LARG = 40CM E ESPESSURA =10CM - FORNECIMENTO E INSTALAÇÃO</t>
  </si>
  <si>
    <t xml:space="preserve"> COT1253 </t>
  </si>
  <si>
    <t xml:space="preserve">GRELHA PARA ESCOAMENTO COM ALTA VAZÃO DE DRENAGEM, EM FERRO FUNDIDO, 60X60CM</t>
  </si>
  <si>
    <t xml:space="preserve"> 19.9.13 </t>
  </si>
  <si>
    <t xml:space="preserve">CAIXA ENTERRADA HIDRÁULICA RETANGULAR, EM ALVENARIA COM BLOCOS DE CONCRETO, DIMENSÕES INTERNAS: 0,6X0,6X0,6 M PARA REDE DE DRENAGEM. AF_12/2020</t>
  </si>
  <si>
    <t xml:space="preserve"> 19.9.14 </t>
  </si>
  <si>
    <t xml:space="preserve">CAIXA ENTERRADA HIDRÁULICA RETANGULAR EM ALVENARIA COM TIJOLOS CERÂMICOS MACIÇOS, DIMENSÕES INTERNAS: 0,8X0,8X0,6 M PARA REDE DE DRENAGEM. AF_12/2020</t>
  </si>
  <si>
    <t xml:space="preserve"> 19.9.15 </t>
  </si>
  <si>
    <t xml:space="preserve"> EE-INSTH-C160 </t>
  </si>
  <si>
    <t xml:space="preserve">CAIXA ENTERRADA HIDRÁULICA RETANGULAR COM GRELHA, EM ALVENARIA COM BLOCOS DE CONCRETO, DIMENSÕES INTERNAS: 0,8X0,8X0,6 M PARA REDE DE DRENAGEM</t>
  </si>
  <si>
    <t xml:space="preserve"> 19.9.16 </t>
  </si>
  <si>
    <t xml:space="preserve">LUVA DE CORRER, PVC, SERIE NORMAL, ESGOTO PREDIAL, DN 75 MM, JUNTA ELÁSTICA, FORNECIDO E INSTALADO EM RAMAL DE DESCARGA OU RAMAL DE ESGOTO SANITÁRIO. AF_08/2022</t>
  </si>
  <si>
    <t xml:space="preserve">LUVA DE CORRER, PVC, DN 75 MM, PARA ESGOTO PREDIAL</t>
  </si>
  <si>
    <t xml:space="preserve"> 19.9.17 </t>
  </si>
  <si>
    <t xml:space="preserve">LUVA SIMPLES, PVC, SERIE R, ÁGUA PLUVIAL, DN 100 MM, JUNTA ELÁSTICA, FORNECIDO E INSTALADO EM RAMAL DE ENCAMINHAMENTO. AF_06/2022</t>
  </si>
  <si>
    <t xml:space="preserve">LUVA SIMPLES, PVC SERIE R, 100 MM, PARA ESGOTO PREDIAL</t>
  </si>
  <si>
    <t xml:space="preserve"> 19.9.18 </t>
  </si>
  <si>
    <t xml:space="preserve">LUVA SIMPLES, PVC, SERIE R, ÁGUA PLUVIAL, DN 150 MM, JUNTA ELÁSTICA, FORNECIDO E INSTALADO EM RAMAL DE ENCAMINHAMENTO. AF_06/2022</t>
  </si>
  <si>
    <t xml:space="preserve">ANEL BORRACHA, DN 150 MM, PARA TUBO SERIE REFORCADA ESGOTO PREDIAL</t>
  </si>
  <si>
    <t xml:space="preserve">LUVA SIMPLES, PVC SERIE R, 150 MM, PARA ESGOTO PREDIAL</t>
  </si>
  <si>
    <t xml:space="preserve"> 19.9.19 </t>
  </si>
  <si>
    <t xml:space="preserve">TUBO DE CONCRETO (SIMPLES) PARA REDES COLETORAS DE ÁGUAS PLUVIAIS, DIÂMETRO DE 300 MM, JUNTA RÍGIDA, INSTALADO EM LOCAL COM BAIXO NÍVEL DE INTERFERÊNCIAS - FORNECIMENTO E ASSENTAMENTO. AF_03/2024</t>
  </si>
  <si>
    <t xml:space="preserve">TUBO DE CONCRETO SIMPLES PARA AGUAS PLUVIAIS, CLASSE PS1, COM ENCAIXE PONTA E BOLSA, DIAMETRO NOMINAL DE 300 MM</t>
  </si>
  <si>
    <t xml:space="preserve"> 19.9.20 </t>
  </si>
  <si>
    <t xml:space="preserve">TUBO DE CONCRETO (SIMPLES) PARA REDES COLETORAS DE ÁGUAS PLUVIAIS, DIÂMETRO DE 400 MM, JUNTA RÍGIDA, INSTALADO EM LOCAL COM BAIXO NÍVEL DE INTERFERÊNCIAS - FORNECIMENTO E ASSENTAMENTO. AF_03/2024</t>
  </si>
  <si>
    <t xml:space="preserve">TUBO DE CONCRETO SIMPLES PARA AGUAS PLUVIAIS, CLASSE PS1, COM ENCAIXE PONTA E BOLSA, DIAMETRO NOMINAL DE 400 MM</t>
  </si>
  <si>
    <t xml:space="preserve"> 19.9.21 </t>
  </si>
  <si>
    <t xml:space="preserve"> 19.9.22 </t>
  </si>
  <si>
    <t xml:space="preserve"> EE-INSTH-C138 </t>
  </si>
  <si>
    <t xml:space="preserve">CANALETA DE DRENAGEM (SECAO INT. 40x30CM) EXECUTADA COM  BLOCOS DE CONCRETO NÃO ESTRUTURAL (E=10CM) - (EXCLUSIVE A GRELHA)</t>
  </si>
  <si>
    <t xml:space="preserve">ESCAVAÇÃO MANUAL PARA VIGA BALDRAME OU SAPATA CORRIDA (SEM ESCAVAÇÃO PARA COLOCAÇÃO DE FÔRMAS). AF_01/2024</t>
  </si>
  <si>
    <t xml:space="preserve">CHAPISCO APLICADO EM ALVENARIA (SEM PRESENÇA DE VÃOS) E ESTRUTURAS DE CONCRETO DE FACHADA, COM COLHER DE PEDREIRO.  ARGAMASSA TRAÇO 1:3 COM PREPARO EM BETONEIRA 400L. AF_10/2022</t>
  </si>
  <si>
    <t xml:space="preserve">IMPERMEABILIZAÇÃO DE PAREDES COM ARGAMASSA DE CIMENTO E AREIA, COM ADITIVO IMPERMEABILIZANTE, E = 2CM. AF_06/2018</t>
  </si>
  <si>
    <t xml:space="preserve">LASTRO COM MATERIAL GRANULAR (AREIA MÉDIA), APLICADO EM PISOS OU LAJES SOBRE SOLO, ESPESSURA DE *10 CM*. AF_01/2024</t>
  </si>
  <si>
    <t xml:space="preserve"> 19.9.23 </t>
  </si>
  <si>
    <t xml:space="preserve"> EE-INSTH-C321 </t>
  </si>
  <si>
    <t xml:space="preserve">GRELHA  LINEAR EM FERRO FUNDIDO COM TELA ANTI-INSETO - 0,40X1,00M - FORNECIMENTO E INSTALAÇÃO</t>
  </si>
  <si>
    <t xml:space="preserve"> COT1260 </t>
  </si>
  <si>
    <t xml:space="preserve">GRELHA FOFO SIMPLES COM REQUADRO 400 X 1000 MM</t>
  </si>
  <si>
    <t xml:space="preserve"> 19.10 </t>
  </si>
  <si>
    <t xml:space="preserve">DRENAGEM - CAMPO DE FUTEBOL</t>
  </si>
  <si>
    <t xml:space="preserve"> 19.10.1 </t>
  </si>
  <si>
    <t xml:space="preserve"> 19.10.2 </t>
  </si>
  <si>
    <t xml:space="preserve"> 19.10.3 </t>
  </si>
  <si>
    <t xml:space="preserve"> 19.10.4 </t>
  </si>
  <si>
    <t xml:space="preserve"> 19.10.5 </t>
  </si>
  <si>
    <t xml:space="preserve"> 19.10.6 </t>
  </si>
  <si>
    <t xml:space="preserve"> 19.10.7 </t>
  </si>
  <si>
    <t xml:space="preserve"> 19.11 </t>
  </si>
  <si>
    <t xml:space="preserve">DRENO DOS CONDICIONADORES DE AR</t>
  </si>
  <si>
    <t xml:space="preserve"> 19.11.1 </t>
  </si>
  <si>
    <t xml:space="preserve"> 19.11.2 </t>
  </si>
  <si>
    <t xml:space="preserve">TUBO, PVC, SOLDÁVEL, DE 32MM, INSTALADO EM DRENO DE AR CONDICIONADO - FORNECIMENTO E INSTALAÇÃO. AF_08/2022</t>
  </si>
  <si>
    <t xml:space="preserve"> 19.11.3 </t>
  </si>
  <si>
    <t xml:space="preserve">TE, PVC, SOLDÁVEL, DN 25MM, INSTALADO EM DRENO DE AR-CONDICIONADO - FORNECIMENTO E INSTALAÇÃO. AF_08/2022</t>
  </si>
  <si>
    <t xml:space="preserve"> 19.11.4 </t>
  </si>
  <si>
    <t xml:space="preserve">TE, PVC, SOLDÁVEL, DN 32 MM, INSTALADO EM DRENO DE AR CONDICIONADO - FORNECIMENTO E INSTALAÇÃO. AF_08/2022</t>
  </si>
  <si>
    <t xml:space="preserve"> 19.11.5 </t>
  </si>
  <si>
    <t xml:space="preserve">JOELHO 90 GRAUS, PVC, SOLDÁVEL, DN 25MM, INSTALADO EM DRENO DE AR-CONDICIONADO - FORNECIMENTO E INSTALAÇÃO. AF_08/2022</t>
  </si>
  <si>
    <t xml:space="preserve"> 19.11.6 </t>
  </si>
  <si>
    <t xml:space="preserve">JOELHO 45 GRAUS, PVC, SOLDÁVEL, DN 25MM, INSTALADO EM DRENO DE AR-CONDICIONADO - FORNECIMENTO E INSTALAÇÃO. AF_08/2022</t>
  </si>
  <si>
    <t xml:space="preserve">JOELHO, PVC SOLDAVEL, 45 GRAUS, 25 MM, COR MARROM, PARA AGUA FRIA PREDIAL</t>
  </si>
  <si>
    <t xml:space="preserve"> 19.11.7 </t>
  </si>
  <si>
    <t xml:space="preserve"> 19.11.8 </t>
  </si>
  <si>
    <t xml:space="preserve"> 19.11.9 </t>
  </si>
  <si>
    <t xml:space="preserve"> 19.11.10 </t>
  </si>
  <si>
    <t xml:space="preserve">GLP</t>
  </si>
  <si>
    <t xml:space="preserve"> 20.1 </t>
  </si>
  <si>
    <t xml:space="preserve">LABORATORIO</t>
  </si>
  <si>
    <t xml:space="preserve"> 20.1.1 </t>
  </si>
  <si>
    <t xml:space="preserve"> 20.1.2 </t>
  </si>
  <si>
    <t xml:space="preserve"> 20.1.3 </t>
  </si>
  <si>
    <t xml:space="preserve"> 20.1.4 </t>
  </si>
  <si>
    <t xml:space="preserve"> 20.1.5 </t>
  </si>
  <si>
    <t xml:space="preserve"> EE-GAS-C04 </t>
  </si>
  <si>
    <t xml:space="preserve">ABRIGO PARA CENTRAL DE GLP PARA 02 CILINDROS COM CAPACIDADE DE P45, EM ALVENARIA DE BLOCOS CERÂMICOS, PORTÃO TELA DE ARAME GALVANIZADO, DIMENSÕES CONFORME PROJETO PADRÃO SEDUC</t>
  </si>
  <si>
    <t xml:space="preserve">EMBOÇO, EM ARGAMASSA TRAÇO 1:2:8, PREPARO MANUAL, APLICADO MANUALMENTE EM PAREDES INTERNAS DE AMBIENTES COM ÁREA MAIOR QUE 10M², E = 17,5MM, COM TALISCAS. AF_03/2024</t>
  </si>
  <si>
    <t xml:space="preserve">PINTURA LÁTEX ACRÍLICA PREMIUM, APLICAÇÃO MANUAL EM TETO, DUAS DEMÃOS. AF_04/2023</t>
  </si>
  <si>
    <t xml:space="preserve">PINTURA COM TINTA ALQUÍDICA DE ACABAMENTO (ESMALTE SINTÉTICO ACETINADO) PULVERIZADA SOBRE PERFIL METÁLICO EXECUTADO EM FÁBRICA (POR DEMÃO). AF_01/2020_PE</t>
  </si>
  <si>
    <t xml:space="preserve">INVERSOR DE SOLDA MONOFÁSICO DE 160 A, POTÊNCIA DE 5400 W, TENSÃO DE 220 V, PARA SOLDA COM ELETRODOS DE 2,0 A 4,0 MM E PROCESSO TIG - CHP DIURNO. AF_06/2018</t>
  </si>
  <si>
    <t xml:space="preserve">INVERSOR DE SOLDA MONOFÁSICO DE 160 A, POTÊNCIA DE 5400 W, TENSÃO DE 220 V, PARA SOLDA COM ELETRODOS DE 2,0 A 4,0 MM E PROCESSO TIG - CHI DIURNO. AF_06/2018</t>
  </si>
  <si>
    <t xml:space="preserve">SOLDADOR COM ENCARGOS COMPLEMENTARES</t>
  </si>
  <si>
    <t xml:space="preserve">PORTAO DE ABRIR / GIRO, EM GRADIL DE METALON REDONDO DE 3/4" VERTICAL, COM REQUADRO, ACABAMENTO NATURAL - COMPLETO</t>
  </si>
  <si>
    <t xml:space="preserve"> 20.1.6 </t>
  </si>
  <si>
    <t xml:space="preserve">TUBO DE AÇO PRETO SEM COSTURA, CLASSE MÉDIA, CONEXÃO SOLDADA, DN 20 (3/4"), INSTALADO EM RAMAIS E SUB-RAMAIS DE GÁS - FORNECIMENTO E INSTALAÇÃO. AF_10/2020</t>
  </si>
  <si>
    <t xml:space="preserve">TUBO ACO CARBONO SEM COSTURA 3/4", E= *2,87 MM, SCHEDULE 40, *1,69 KG/M</t>
  </si>
  <si>
    <t xml:space="preserve"> 20.1.7 </t>
  </si>
  <si>
    <t xml:space="preserve">CURVA 90 GRAUS, EM AÇO, CONEXÃO SOLDADA, DN 20 (3/4"), INSTALADO EM RAMAIS E SUB-RAMAIS DE GÁS - FORNECIMENTO E INSTALAÇÃO. AF_10/2020</t>
  </si>
  <si>
    <t xml:space="preserve">CURVA 90 GRAUS EM ACO CARBONO, RAIO CURTO, SOLDAVEL, PRESSAO 3.000 LBS, DN 3/4"</t>
  </si>
  <si>
    <t xml:space="preserve"> 20.1.8 </t>
  </si>
  <si>
    <t xml:space="preserve">TÊ, EM AÇO, CONEXÃO SOLDADA, DN 20 (3/4"), INSTALADO EM RAMAIS E SUB-RAMAIS DE GÁS - FORNECIMENTO E INSTALAÇÃO. AF_10/2020</t>
  </si>
  <si>
    <t xml:space="preserve">TE 90 GRAUS EM ACO CARBONO, SOLDAVEL, PRESSAO 3.000 LBS, DN 3/4"</t>
  </si>
  <si>
    <t xml:space="preserve"> 20.1.9 </t>
  </si>
  <si>
    <t xml:space="preserve"> EE-GAS-C05 </t>
  </si>
  <si>
    <t xml:space="preserve">REGULADOR DE GÁS 2° ESTÁGIO DE 2KG/H - FORNECIMENTO E INSTALAÇÃO - GÁS.</t>
  </si>
  <si>
    <t xml:space="preserve">REGISTRO OU REGULADOR DE GAS COZINHA, VAZAO DE 2 KG/H, 2,8 KPA</t>
  </si>
  <si>
    <t xml:space="preserve"> 20.1.10 </t>
  </si>
  <si>
    <t xml:space="preserve"> EE-GAS-C08 </t>
  </si>
  <si>
    <t xml:space="preserve">VÁLVULA DE ESFERA  3/4'' - INSTALADO EM REDE DE GÁS - FORNECIMENTO E INSTALAÇÃO.</t>
  </si>
  <si>
    <t xml:space="preserve">VALVULA DE ESFERA BRUTA EM BRONZE, BITOLA 3/4" (REF 1552-B)</t>
  </si>
  <si>
    <t xml:space="preserve"> 20.1.11 </t>
  </si>
  <si>
    <t xml:space="preserve"> EE-GAS-C01 </t>
  </si>
  <si>
    <t xml:space="preserve">VÁLVULA SOLENOIDE P BLOQUEIO AUTOMÁTICO - Ø3/4" - INSTALAÇÕES DE GÁS</t>
  </si>
  <si>
    <t xml:space="preserve">FITA VEDA ROSCA EM ROLOS DE 18 MM X 25 M (L X C)</t>
  </si>
  <si>
    <t xml:space="preserve"> COT374 </t>
  </si>
  <si>
    <t xml:space="preserve">VÁLVULA SOLENOIDE P BLOQUEIO AUTOMÁTICO - Ø3/4"</t>
  </si>
  <si>
    <t xml:space="preserve"> 20.1.12 </t>
  </si>
  <si>
    <t xml:space="preserve"> EE-GAS-C06 </t>
  </si>
  <si>
    <t xml:space="preserve">MANOMETRO 3/4"- FORNECIMENTO E COLOCACAO</t>
  </si>
  <si>
    <t xml:space="preserve"> COT210 </t>
  </si>
  <si>
    <t xml:space="preserve">MANÔMETRO 3/4"</t>
  </si>
  <si>
    <t xml:space="preserve"> 20.1.13 </t>
  </si>
  <si>
    <t xml:space="preserve"> EE-GAS-C11 </t>
  </si>
  <si>
    <t xml:space="preserve">TAMPÃO NPT 3/4" - FORNECIMENTO E INSTALAÇÃO - PARA GÁS.</t>
  </si>
  <si>
    <t xml:space="preserve">CAP OU TAMPAO DE FERRO GALVANIZADO, COM ROSCA BSP, DE 3/4"</t>
  </si>
  <si>
    <t xml:space="preserve"> 20.1.14 </t>
  </si>
  <si>
    <t xml:space="preserve"> EE-GAS-C10 </t>
  </si>
  <si>
    <t xml:space="preserve">REGULADOR DE ALTA PRESSÃO, 1º ESTÁGIO - INSTALAÇÃO DE GÁS</t>
  </si>
  <si>
    <t xml:space="preserve"> COT316 </t>
  </si>
  <si>
    <t xml:space="preserve">REGULADOR DE 1ª ESTÁGIO - AP40</t>
  </si>
  <si>
    <t xml:space="preserve"> 20.1.15 </t>
  </si>
  <si>
    <t xml:space="preserve">LUVA COM REDUÇÃO, EM AÇO, CONEXÃO SOLDADA, DN 20 X 15 MM (3/4" X 1/2"), INSTALADO EM RAMAIS E SUB-RAMAIS DE GÁS - FORNECIMENTO E INSTALAÇÃO. AF_10/2020</t>
  </si>
  <si>
    <t xml:space="preserve">LUVA DE REDUCAO EM ACO CARBONO, COM ENCAIXE PARA SOLDA DN SW, PRESSAO 3.000 LBS, 3/4" X 1/2"</t>
  </si>
  <si>
    <t xml:space="preserve"> 20.1.16 </t>
  </si>
  <si>
    <t xml:space="preserve"> EE-GAS-C15 </t>
  </si>
  <si>
    <t xml:space="preserve">PIGTAIL FLEXÍVEL, REVESTIDO COM BORRACHA SINTÉTICA RESISTENTE, DN 3/4 COMPRIMENTO ATÉ 1,00M</t>
  </si>
  <si>
    <t xml:space="preserve"> COT248 </t>
  </si>
  <si>
    <t xml:space="preserve">PIGTAIL OU CHICOTE FLEXÍVEL DN 3/4" COMP. ATÉ 1 M</t>
  </si>
  <si>
    <t xml:space="preserve"> 20.1.17 </t>
  </si>
  <si>
    <t xml:space="preserve"> EE-GAS-C09 </t>
  </si>
  <si>
    <t xml:space="preserve">QUADRO DE INSPEÇÃO 40X40CM DE EMBUTIR DE FERRO PARA ABRIGO DA VÁLVULA DE ESFERA</t>
  </si>
  <si>
    <t xml:space="preserve">CAIXA DE PASSAGEM/ LUZ / TELEFONIA, DE EMBUTIR, EM CHAPA DE ACO GALVANIZADO, DIMENSOES 40 X 40 X *12* CM (PADRAO CONCESSIONARIA LOCAL)</t>
  </si>
  <si>
    <t xml:space="preserve"> 20.1.18 </t>
  </si>
  <si>
    <t xml:space="preserve"> 20.1.19 </t>
  </si>
  <si>
    <t xml:space="preserve">UNIÃO, EM FERRO GALVANIZADO, CONEXÃO ROSQUEADA, DN 20 (3/4"), INSTALADO EM RAMAIS E SUB-RAMAIS DE GÁS - FORNECIMENTO E INSTALAÇÃO. AF_10/2020</t>
  </si>
  <si>
    <t xml:space="preserve">UNIAO DE FERRO GALVANIZADO, COM ROSCA BSP, COM ASSENTO PLANO, DE 3/4"</t>
  </si>
  <si>
    <t xml:space="preserve"> 20.2 </t>
  </si>
  <si>
    <t xml:space="preserve">COZINHA</t>
  </si>
  <si>
    <t xml:space="preserve"> 20.2.1 </t>
  </si>
  <si>
    <t xml:space="preserve"> 20.2.2 </t>
  </si>
  <si>
    <t xml:space="preserve"> 20.2.3 </t>
  </si>
  <si>
    <t xml:space="preserve"> 20.2.4 </t>
  </si>
  <si>
    <t xml:space="preserve"> 20.2.5 </t>
  </si>
  <si>
    <t xml:space="preserve"> 20.2.6 </t>
  </si>
  <si>
    <t xml:space="preserve"> 20.2.7 </t>
  </si>
  <si>
    <t xml:space="preserve"> 20.2.8 </t>
  </si>
  <si>
    <t xml:space="preserve">TÊ, EM AÇO, CONEXÃO SOLDADA, DN 65 (2 1/2"), INSTALADO EM REDE DE ALIMENTAÇÃO PARA SPRINKLER - FORNECIMENTO E INSTALAÇÃO. AF_10/2020</t>
  </si>
  <si>
    <t xml:space="preserve">TE 90 GRAUS EM ACO CARBONO, SOLDAVEL, PRESSAO 3.000 LBS, DN 2 1/2"</t>
  </si>
  <si>
    <t xml:space="preserve"> 20.2.9 </t>
  </si>
  <si>
    <t xml:space="preserve"> 20.2.10 </t>
  </si>
  <si>
    <t xml:space="preserve"> 20.2.11 </t>
  </si>
  <si>
    <t xml:space="preserve"> 20.2.12 </t>
  </si>
  <si>
    <t xml:space="preserve"> 20.2.13 </t>
  </si>
  <si>
    <t xml:space="preserve"> 20.2.14 </t>
  </si>
  <si>
    <t xml:space="preserve"> 20.2.15 </t>
  </si>
  <si>
    <t xml:space="preserve"> 20.2.16 </t>
  </si>
  <si>
    <t xml:space="preserve"> 20.2.17 </t>
  </si>
  <si>
    <t xml:space="preserve"> 20.2.18 </t>
  </si>
  <si>
    <t xml:space="preserve"> 20.2.19 </t>
  </si>
  <si>
    <t xml:space="preserve">INCENDIO</t>
  </si>
  <si>
    <t xml:space="preserve"> 21.1 </t>
  </si>
  <si>
    <t xml:space="preserve">SISTEMA DE ACIONAMENTO DO HIDRANTE DE PAREDE</t>
  </si>
  <si>
    <t xml:space="preserve"> 21.1.1 </t>
  </si>
  <si>
    <t xml:space="preserve">CAIXA DE INCÊNDIO 45X75X17CM - FORNECIMENTO E INSTALAÇÃO. AF_10/2020</t>
  </si>
  <si>
    <t xml:space="preserve">CAIXA DE INCENDIO/ABRIGO PARA MANGUEIRA, DE EMBUTIR/INTERNA, COM 75 X 45 X 17 CM, EM CHAPA DE ACO, PORTA COM VENTILACAO, VISOR COM A INSCRICAO "INCENDIO", SUPORTE/CESTA INTERNA PARA A MANGUEIRA, PINTURA ELETROSTATICA VERMELHA</t>
  </si>
  <si>
    <t xml:space="preserve"> 21.1.2 </t>
  </si>
  <si>
    <t xml:space="preserve">NIPLE, EM FERRO GALVANIZADO, DN 65 (2 1/2"), CONEXÃO ROSQUEADA, INSTALADO EM REDE DE ALIMENTAÇÃO PARA HIDRANTE - FORNECIMENTO E INSTALAÇÃO. AF_10/2020</t>
  </si>
  <si>
    <t xml:space="preserve">NIPLE DE FERRO GALVANIZADO, COM ROSCA BSP, DE 2 1/2"</t>
  </si>
  <si>
    <t xml:space="preserve"> 21.1.3 </t>
  </si>
  <si>
    <t xml:space="preserve"> EE-INSTPSCIP-C22 </t>
  </si>
  <si>
    <t xml:space="preserve">ACIONADOR MANUAL, LIGA-DESLIGA, BOTOEIRA, TIPO QUEBRA VIDRO, PARA ACIONAMENTO DA BOMBA DE HIDRANTE - FORNECIMENTO E INSTALAÇÃO.</t>
  </si>
  <si>
    <t xml:space="preserve"> COT06 </t>
  </si>
  <si>
    <t xml:space="preserve">ACIONADOR MANUAL LIGA DESLIGA, BOTOEIRA, TIPO QUEBRA VIDRO, PARA ACIONAMENTO DA BOMBA DO HIDRANTE</t>
  </si>
  <si>
    <t xml:space="preserve"> 21.1.4 </t>
  </si>
  <si>
    <t xml:space="preserve"> EE-INSTPSCIP-C15 </t>
  </si>
  <si>
    <t xml:space="preserve">REGISTRO/VALVULA GLOBO ANGULAR 45 GRAUS EM LATAO PARA HIDRANTES DE INCÊNDIO PREDIAL DN 2.1/2, COM VOLANTE, CLASSE DE PRESSAO DE ATE 200 PSI - FORNECIMENTO E INSTALACAO</t>
  </si>
  <si>
    <t xml:space="preserve">REGISTRO OU VALVULA GLOBO ANGULAR EM LATAO, PARA HIDRANTES EM INSTALACAO PREDIAL DE INCENDIO, 45 GRAUS, DIAMETRO DE 2 1/2", COM VOLANTE, CLASSE DE PRESSAO DE ATE 200 PSI</t>
  </si>
  <si>
    <t xml:space="preserve"> 21.1.5 </t>
  </si>
  <si>
    <t xml:space="preserve"> EE-INSTPSCIP-C17 </t>
  </si>
  <si>
    <t xml:space="preserve">CONJUNTO DE MANGUEIRA PARA COMBATE A INCENDIO EM FIBRA DE POLIESTER PURA, COM 1.1/2", REVESTIDA INTERNAMENTE, COM 1 LANCE DE 30M CADA - TIPO 2 - FORNECIMENTO E INSTALAÇÃO</t>
  </si>
  <si>
    <t xml:space="preserve">MANGUEIRA DE INCENDIO, TIPO 2, DE 1 1/2", COMPRIMENTO = 30 M, TECIDO EM FIO DE POLIESTER E TUBO INTERNO EM BORRACHA SINTETICA, COM UNIOES</t>
  </si>
  <si>
    <t xml:space="preserve"> 21.1.6 </t>
  </si>
  <si>
    <t xml:space="preserve"> EE-INSTPSCIP-C18 </t>
  </si>
  <si>
    <t xml:space="preserve">ADAPTADOR STORZ PARA ENGATE RÁPIDO 2 1/2" x 1 1/2"  COM TAMPÃO E CORRENTE (INCÊNDIO), INCLUSIVE REDUÇÃO, E CHAVE PARA CONEXÃO DE MANGUEIRA - FORNECIMENTO E INSTALAÇÃO</t>
  </si>
  <si>
    <t xml:space="preserve">UNIAO TIPO STORZ, COM EMPATACAO INTERNA TIPO ANEL DE EXPANSAO, ENGATE RAPIDO 2 1/2", PARA MANGUEIRA DE COMBATE A INCENDIO PREDIAL</t>
  </si>
  <si>
    <t xml:space="preserve">REDUCAO FIXA TIPO STORZ, ENGATE RAPIDO 2.1/2" X 1.1/2", EM LATAO, PARA INSTALACAO PREDIAL COMBATE A INCENDIO PREDIAL</t>
  </si>
  <si>
    <t xml:space="preserve">TAMPAO COM CORRENTE, EM LATAO, ENGATE RAPIDO 2 1/2", PARA INSTALACAO PREDIAL DE COMBATE A INCENDIO</t>
  </si>
  <si>
    <t xml:space="preserve">CHAVE DUPLA PARA CONEXOES TIPO STORZ, ENGATE RAPIDO 1 1/2" X 2 1/2", EM LATAO, PARA INSTALACAO PREDIAL COMBATE A INCENDIO</t>
  </si>
  <si>
    <t xml:space="preserve"> 21.1.7 </t>
  </si>
  <si>
    <t xml:space="preserve"> EE-INSTPSCIP-C19 </t>
  </si>
  <si>
    <t xml:space="preserve">ESGUICHO JATO SÓLIDO REGULÁVEL- 1 1/2" - FORNECIMENTO E INSTALAÇÃO</t>
  </si>
  <si>
    <t xml:space="preserve">ESGUICHO JATO REGULAVEL, TIPO ELKHART, ENGATE RAPIDO 1 1/2", PARA COMBATE A INCENDIO</t>
  </si>
  <si>
    <t xml:space="preserve"> 21.1.8 </t>
  </si>
  <si>
    <t xml:space="preserve">TUBO DE AÇO GALVANIZADO COM COSTURA, CLASSE MÉDIA, DN 65 (2 1/2"), CONEXÃO ROSQUEADA, INSTALADO EM REDE DE ALIMENTAÇÃO PARA HIDRANTE - FORNECIMENTO E INSTALAÇÃO. AF_10/2020</t>
  </si>
  <si>
    <t xml:space="preserve">TUBO ACO GALVANIZADO COM COSTURA, CLASSE MEDIA, DN 2.1/2", E = *3,65* MM, PESO *6,51* KG/M (NBR 5580)</t>
  </si>
  <si>
    <t xml:space="preserve"> 21.1.9 </t>
  </si>
  <si>
    <t xml:space="preserve">COTOVELO 90 GRAUS, EM FERRO GALVANIZADO, CONEXÃO ROSQUEADA, DN 65 MM (2 1/2"), INSTALADO EM RESERVAÇÃO PREDIAL DE ÁGUA - FORNECIMENTO E INSTALAÇÃO. AF_04/2024</t>
  </si>
  <si>
    <t xml:space="preserve">COTOVELO 90 GRAUS DE FERRO GALVANIZADO, COM ROSCA BSP, DE 2 1/2"</t>
  </si>
  <si>
    <t xml:space="preserve"> 21.1.10 </t>
  </si>
  <si>
    <t xml:space="preserve">TÊ, EM FERRO GALVANIZADO, CONEXÃO ROSQUEADA, DN 65 (2 1/2"), INSTALADO EM REDE DE ALIMENTAÇÃO PARA HIDRANTE - FORNECIMENTO E INSTALAÇÃO. AF_10/2020</t>
  </si>
  <si>
    <t xml:space="preserve">TE DE FERRO GALVANIZADO, DE 2 1/2"</t>
  </si>
  <si>
    <t xml:space="preserve"> 21.1.11 </t>
  </si>
  <si>
    <t xml:space="preserve">LUVA, EM FERRO GALVANIZADO, CONEXÃO ROSQUEADA, DN 65 MM (2 1/2"), INSTALADO EM RESERVAÇÃO PREDIAL DE ÁGUA - FORNECIMENTO E INSTALAÇÃO. AF_04/2024</t>
  </si>
  <si>
    <t xml:space="preserve">LUVA DE FERRO GALVANIZADO, COM ROSCA BSP, DE 2 1/2"</t>
  </si>
  <si>
    <t xml:space="preserve"> 21.1.12 </t>
  </si>
  <si>
    <t xml:space="preserve">VÁLVULA DE RETENÇÃO HORIZONTAL, DE BRONZE, ROSCÁVEL, 2 1/2" - FORNECIMENTO E INSTALAÇÃO. AF_08/2021</t>
  </si>
  <si>
    <t xml:space="preserve">VALVULA DE RETENCAO HORIZONTAL, DE BRONZE (PN-25), 2 1/2", 400 PSI, TAMPA DE PORCA DE UNIAO, EXTREMIDADES COM ROSCA</t>
  </si>
  <si>
    <t xml:space="preserve"> 21.1.13 </t>
  </si>
  <si>
    <t xml:space="preserve"> EE-INSTH-C666 </t>
  </si>
  <si>
    <t xml:space="preserve">VALVULA DE SUCÇÃO 2.1/2" - FORNECIMENTO E INSTALAÇÃO</t>
  </si>
  <si>
    <t xml:space="preserve">LIPR - LIGAÇÕES PREDIAIS ÁGUA/ESGOTO/ENERGIA/TELEFONE</t>
  </si>
  <si>
    <t xml:space="preserve"> COT1646 </t>
  </si>
  <si>
    <t xml:space="preserve">VALVULA DE SUCÇÃO 2.1/2" EM AÇO GALVANIZADO</t>
  </si>
  <si>
    <t xml:space="preserve"> 21.1.14 </t>
  </si>
  <si>
    <t xml:space="preserve">CURVA 90 GRAUS, EM AÇO, CONEXÃO SOLDADA, DN 65 (2 1/2"), INSTALADO EM REDE DE ALIMENTAÇÃO PARA HIDRANTE - FORNECIMENTO E INSTALAÇÃO. AF_10/2020</t>
  </si>
  <si>
    <t xml:space="preserve">CURVA 90 GRAUS EM ACO CARBONO, RAIO CURTO, SOLDAVEL, PRESSAO 3.000 LBS, DN 2 1/2"</t>
  </si>
  <si>
    <t xml:space="preserve"> 21.1.15 </t>
  </si>
  <si>
    <t xml:space="preserve"> 21.1.16 </t>
  </si>
  <si>
    <t xml:space="preserve"> EE-PINT-C57 </t>
  </si>
  <si>
    <t xml:space="preserve">PINTURA DE PISO COM TINTA EPÓXI, APLICAÇÃO MANUAL, 2 DEMÃOS, INCLUSO PRIMER EPÓXI.( DEMARCAÇÃO EM PISO PARA SINALIZAÇÃO DE ACESSIBILIDADE/ INCÊNDIO/ ESTACIONAMENTO/PCD/IDOSO)</t>
  </si>
  <si>
    <t xml:space="preserve"> 21.1.17 </t>
  </si>
  <si>
    <t xml:space="preserve"> 21.1.18 </t>
  </si>
  <si>
    <t xml:space="preserve"> 21.2 </t>
  </si>
  <si>
    <t xml:space="preserve">SISTEMA E ACIONAMENTO DO HIDRANTE DE RECALQIE</t>
  </si>
  <si>
    <t xml:space="preserve"> 21.2.1 </t>
  </si>
  <si>
    <t xml:space="preserve"> 21.2.2 </t>
  </si>
  <si>
    <t xml:space="preserve"> 21.2.3 </t>
  </si>
  <si>
    <t xml:space="preserve">COTOVELO 45 GRAUS, EM FERRO GALVANIZADO, CONEXÃO ROSQUEADA, DN 65 MM (2 1/2"), INSTALADO EM RESERVAÇÃO PREDIAL DE ÁGUA - FORNECIMENTO E INSTALAÇÃO. AF_04/2024</t>
  </si>
  <si>
    <t xml:space="preserve">COTOVELO 45 GRAUS DE FERRO GALVANIZADO, COM ROSCA BSP, DE 2 1/2"</t>
  </si>
  <si>
    <t xml:space="preserve"> 21.2.4 </t>
  </si>
  <si>
    <t xml:space="preserve"> 21.2.5 </t>
  </si>
  <si>
    <t xml:space="preserve"> 21.2.6 </t>
  </si>
  <si>
    <t xml:space="preserve"> EE-INSTPSCIP-C21 </t>
  </si>
  <si>
    <t xml:space="preserve">CAIXA ENTERRADA RETANGULAR, EM ALVENARIA COM TIJOLOS CERÂMICOS MACIÇOS, FUNDO COM BRITA, DIMENSÕES INTERNAS: 0,5X0,3X0,5 M, INCLUSIVE ARGAMASSA PARA CHAPISCO , ASSENTAMENTO E REBOCO, TAMPA DE FERRO DIM. 60X40CM COM A INSCRIÇÃO INCÊNDIO - FORNECIMENTO E INSTALAÇÃO.</t>
  </si>
  <si>
    <t xml:space="preserve">PREPARO DE FUNDO DE VALA COM LARGURA MENOR QUE 1,5 M, COM CAMADA DE BRITA, LANÇAMENTO MECANIZADO. AF_08/2020</t>
  </si>
  <si>
    <t xml:space="preserve">ALVENARIA DE VEDAÇÃO DE BLOCOS CERÂMICOS MACIÇOS DE 5X10X20CM (ESPESSURA 10CM) E ARGAMASSA DE ASSENTAMENTO COM PREPARO EM BETONEIRA. AF_05/2020</t>
  </si>
  <si>
    <t xml:space="preserve">TAMPAO FOFO SIMPLES COM BASE / REQUADRO, CLASSE A15 CARGA MAX. 1,5 T, 400 X 600 MM (COM INSCRICAO EM RELEVO DO TIPO DE REDE)</t>
  </si>
  <si>
    <t xml:space="preserve"> 21.2.7 </t>
  </si>
  <si>
    <t xml:space="preserve"> EE-INSTPSCIP-C66 </t>
  </si>
  <si>
    <t xml:space="preserve">CAIXA DE ABRIGO PARA HIDRANTE DE RECALQUE - DIM 40X40CM. FORNECIMENTO E INSTALAÇÃO</t>
  </si>
  <si>
    <t xml:space="preserve"> COT470 </t>
  </si>
  <si>
    <t xml:space="preserve">CAIXA DE ABRIGO PARA HIDRANTE DE RECALQUE 40X40CM</t>
  </si>
  <si>
    <t xml:space="preserve"> 21.3 </t>
  </si>
  <si>
    <t xml:space="preserve">EXTINTOR DE INCÊNDIO</t>
  </si>
  <si>
    <t xml:space="preserve"> 21.3.1 </t>
  </si>
  <si>
    <t xml:space="preserve">EXTINTOR DE INCÊNDIO PORTÁTIL COM CARGA DE PQS DE 6 KG, CLASSE BC - FORNECIMENTO E INSTALAÇÃO. AF_10/2020_PE</t>
  </si>
  <si>
    <t xml:space="preserve">BUCHA DE NYLON, DIAMETRO DO FURO 8 MM, COMPRIMENTO 40 MM, COM PARAFUSO DE ROSCA SOBERBA, CABECA CHATA, FENDA SIMPLES, 4,8 X 50 MM</t>
  </si>
  <si>
    <t xml:space="preserve">EXTINTOR DE INCENDIO PORTATIL COM CARGA DE PO QUIMICO SECO (PQS) DE 6 KG, CLASSE BC</t>
  </si>
  <si>
    <t xml:space="preserve"> 21.3.2 </t>
  </si>
  <si>
    <t xml:space="preserve"> EE-INSTPSCIP-C01 </t>
  </si>
  <si>
    <t xml:space="preserve">PLACA DE SINALIZAÇÃO DE EXTINTOR 20X40CM - FORNECIMENTO E INSTALAÇÃO</t>
  </si>
  <si>
    <t xml:space="preserve">PLACA DE SINALIZACAO DE SEGURANCA CONTRA INCENDIO, FOTOLUMINESCENTE, RETANGULAR, *20 X 40* CM, EM PVC *2* MM ANTI-CHAMAS (SIMBOLOS, CORES E PICTOGRAMAS CONFORME NBR 16820)</t>
  </si>
  <si>
    <t xml:space="preserve"> 21.3.3 </t>
  </si>
  <si>
    <t xml:space="preserve"> EE-INSTPSCIP-C27 </t>
  </si>
  <si>
    <t xml:space="preserve">GANCHO PARA SEGURAR EXTINTORES - FORNECIMENTO E INSTALAÇÃO</t>
  </si>
  <si>
    <t xml:space="preserve"> COT464 </t>
  </si>
  <si>
    <t xml:space="preserve">SUPORTE PAREDE PARA EXTINTORES</t>
  </si>
  <si>
    <t xml:space="preserve"> 21.3.4 </t>
  </si>
  <si>
    <t xml:space="preserve"> 21.4 </t>
  </si>
  <si>
    <t xml:space="preserve">SINALIZAÇÃO - SAIDA DE EMERGÊNCIA</t>
  </si>
  <si>
    <t xml:space="preserve"> 21.4.1 </t>
  </si>
  <si>
    <t xml:space="preserve"> EE-INSTPSCIP-C02 </t>
  </si>
  <si>
    <t xml:space="preserve">PLACA DE SINALIZAÇÃO SAÍDA 20X40CM - FORNECIMENTO E INSTALAÇÃO</t>
  </si>
  <si>
    <t xml:space="preserve"> 21.4.2 </t>
  </si>
  <si>
    <t xml:space="preserve"> EE-INSTPSCIP-C04 </t>
  </si>
  <si>
    <t xml:space="preserve">PLACA DE SINALIZAÇÃO DE CASA DE BOMBA 15X25CM - FORNECIMENTO E INSTALAÇÃO</t>
  </si>
  <si>
    <t xml:space="preserve">PLACA DE SINALIZACAO DE SEGURANCA CONTRA INCENDIO, FOTOLUMINESCENTE, RETANGULAR, *13 X 26* CM, EM PVC *2* MM ANTI-CHAMAS (SIMBOLOS, CORES E PICTOGRAMAS CONFORME NBR 16820)</t>
  </si>
  <si>
    <t xml:space="preserve"> 21.4.3 </t>
  </si>
  <si>
    <t xml:space="preserve"> EE-INSTPSCIP-C05 </t>
  </si>
  <si>
    <t xml:space="preserve">PLACA DE SINALIZAÇÃO PONTO DE ENCONTRO DE BRIGADA DE INCÊNDIO 80X50CM. FORNECIMENTO E INSTALAÇÃO</t>
  </si>
  <si>
    <t xml:space="preserve"> COT1445 </t>
  </si>
  <si>
    <t xml:space="preserve">PLACA DE SINALIZAÇÃO PONTO DE BRIGADA DE INCÊNDIO - 80x50CM</t>
  </si>
  <si>
    <t xml:space="preserve"> 21.4.4 </t>
  </si>
  <si>
    <t xml:space="preserve"> EE-INSTPSCIP-C06 </t>
  </si>
  <si>
    <t xml:space="preserve">PLACA M1 DE IDENTIFICAÇÃO DE TODOS OS PREVENTIVOS INSTALADOS NA EDIFICAÇÃO 40X60CM - FORNECIMENTO E INSTALAÇÃO</t>
  </si>
  <si>
    <t xml:space="preserve"> COT272 </t>
  </si>
  <si>
    <t xml:space="preserve">PLACA M1  40 X 60 - IDENTIFICAÇÃO DE TODOS OS PREVENTIVOS INSTALADOS NA EDIFICAÇÃO</t>
  </si>
  <si>
    <t xml:space="preserve"> 21.4.5 </t>
  </si>
  <si>
    <t xml:space="preserve"> EE-INSTPSCIP-C70 </t>
  </si>
  <si>
    <t xml:space="preserve">PLACA M2 DE INFORMATIVO DE POPULAÇÃO MÁXIMA NA EDIFICAÇÃO 13X23CM - FORNECIMENTO E INSTALAÇÃO</t>
  </si>
  <si>
    <t xml:space="preserve"> COT802 </t>
  </si>
  <si>
    <t xml:space="preserve">PLACA M2  13 X 23 - INFORMATIVO DE POPULAÇÃO MAXIMA</t>
  </si>
  <si>
    <t xml:space="preserve"> 21.4.6 </t>
  </si>
  <si>
    <t xml:space="preserve"> EE-INSTPSCIP-C03 </t>
  </si>
  <si>
    <t xml:space="preserve">PLACA DE SINALIZAÇÃO EMERGÊNCIA ROTA DE FUGA 20X40CM - FORNECIMENTO E INSTALAÇÃO</t>
  </si>
  <si>
    <t xml:space="preserve"> 21.4.7 </t>
  </si>
  <si>
    <t xml:space="preserve"> EE-INSTPSCIP-C33 </t>
  </si>
  <si>
    <t xml:space="preserve">PLACA DE SINALIZAÇÃO DE SAÍDA DE EMERGÊNCIA 20X30CM- FORNECIMENTO E INSTALAÇÃO</t>
  </si>
  <si>
    <t xml:space="preserve"> 21.4.8 </t>
  </si>
  <si>
    <t xml:space="preserve"> EE-INSTPSCIP-C24 </t>
  </si>
  <si>
    <t xml:space="preserve">LUMINÁRIA DE EMERGÊNCIA, COM 30 LÂMPADAS LED DE 2 W, BATERIA DE LITIO, AUTOMIA DE 6CR - FORNECIMENTO E INSTALAÇÃO.</t>
  </si>
  <si>
    <t xml:space="preserve">LUMINARIA DE EMERGENCIA 30 LEDS, POTENCIA 2 W, BATERIA DE LITIO, AUTONOMIA DE 6 HORAS</t>
  </si>
  <si>
    <t xml:space="preserve"> 21.4.9 </t>
  </si>
  <si>
    <t xml:space="preserve"> EE-INSTPSCIP-C25 </t>
  </si>
  <si>
    <t xml:space="preserve">LUMINÁRIA DE EMERGÊNCIA, COM 24 LÂMPADAS LED DE 32 W, BATERIA DE LÍTIO, BLOCO AUTONOMO DE 1200 LUMENS - FORNECIMENTO E INSTALAÇÃO</t>
  </si>
  <si>
    <t xml:space="preserve"> COT202 </t>
  </si>
  <si>
    <t xml:space="preserve">LUMINARIA DE EMERGENCIA 1200 LUMENS 2 FAROIS</t>
  </si>
  <si>
    <t xml:space="preserve"> 21.5 </t>
  </si>
  <si>
    <t xml:space="preserve">SISTEMA DE ALARME DE EMERGÊNCIA</t>
  </si>
  <si>
    <t xml:space="preserve"> 21.5.1 </t>
  </si>
  <si>
    <t xml:space="preserve"> EE-INSTPSCIP-C07 </t>
  </si>
  <si>
    <t xml:space="preserve">ACIONADOR MANUAL DE ALARME DE INCÊNDIO, TIPO QUEBRA VIDRO, COM MARTELO - FORNECIMENTO E INSTALAÇÃO</t>
  </si>
  <si>
    <t xml:space="preserve"> COT07 </t>
  </si>
  <si>
    <t xml:space="preserve">ACIONADOR MANUAL PARA ALARME, TIPO QUEBRA VIDRO, COM MARTELO</t>
  </si>
  <si>
    <t xml:space="preserve"> 21.5.2 </t>
  </si>
  <si>
    <t xml:space="preserve"> EE-INSTPSCIP-C08 </t>
  </si>
  <si>
    <t xml:space="preserve">SIRENE ELETRÔNICA, 12V, ALARME DE EMERGÊNCIA, INCLUSO PLACAS DE IDENTIFICAÇÃO - FORNECIMENTO E INSTALAÇÃO.</t>
  </si>
  <si>
    <t xml:space="preserve"> COT320 </t>
  </si>
  <si>
    <t xml:space="preserve">SIRENE ELETRÔNICA, 12V, ALARME DE EMERGÊNCIA</t>
  </si>
  <si>
    <t xml:space="preserve">PLACA DE SINALIZACAO DE SEGURANCA CONTRA INCENDIO, FOTOLUMINESCENTE, QUADRADA, *20 X 20* CM, EM PVC *2* MM ANTI-CHAMAS (SIMBOLOS, CORES E PICTOGRAMAS CONFORME NBR 16820)</t>
  </si>
  <si>
    <t xml:space="preserve"> 21.5.3 </t>
  </si>
  <si>
    <t xml:space="preserve"> EE-INSTPSCIP-C09 </t>
  </si>
  <si>
    <t xml:space="preserve">CENTRAL DE ALARME IPA, CAPACIDADE 12 LAÇOS, SEM BATERIA- FORNECIMENTO E INSTALAÇÃO.</t>
  </si>
  <si>
    <t xml:space="preserve"> COT091 </t>
  </si>
  <si>
    <t xml:space="preserve">CENTRAL DE ALARME IPA, 12 LAÇOS, SEM BATERIA</t>
  </si>
  <si>
    <t xml:space="preserve"> 21.5.4 </t>
  </si>
  <si>
    <t xml:space="preserve"> EE-INSTPSCIP-C10 </t>
  </si>
  <si>
    <t xml:space="preserve">BATERIA SELADA PARA CENTRAL DE ALARME, 12V/5A - FORNECIMENTO E INSTALAÇÃO.</t>
  </si>
  <si>
    <t xml:space="preserve"> COT43 </t>
  </si>
  <si>
    <t xml:space="preserve">BATERIA SELADA PARA CENTRAL DE ALARME, 12V/5A</t>
  </si>
  <si>
    <t xml:space="preserve"> 21.5.5 </t>
  </si>
  <si>
    <t xml:space="preserve"> EE-INSTPSCIP-C52 </t>
  </si>
  <si>
    <t xml:space="preserve">PLACA DE SINALIZAÇÃO DE SEGURANÇA CONTRA INCÊNDIO, FOTOLUMINESCENTE, RETANGULAR, 13 X 26CM, EM PVC 2MM ANTI-CHAMAS(SIMBOLOS, CORES E PICTOGRAMAS CONFORME NBR 13434) - PLACA INDICAÇÃO ALARME - FORNECIMENTO E INSTALAÇÃO</t>
  </si>
  <si>
    <t xml:space="preserve"> 21.5.6 </t>
  </si>
  <si>
    <t xml:space="preserve"> EE-INSTPSCIP-C53 </t>
  </si>
  <si>
    <t xml:space="preserve">PLACA DE SINALIZAÇÃO DE SEGURANÇA CONTRA INCÊNDIO, FOTOLUMINESCENTE, RETANGULAR, 13 X 26CM, EM PVC 2MM ANTI-CHAMAS(SIMBOLOS, CORES E PICTOGRAMAS CONFORME NBR 13434) - PLACA INDICAÇÃO SIRENE - FORNECIMENTO E INSTALAÇÃO</t>
  </si>
  <si>
    <t xml:space="preserve"> 21.5.7 </t>
  </si>
  <si>
    <t xml:space="preserve"> EE-INSTPSCIP-C74 </t>
  </si>
  <si>
    <t xml:space="preserve">PLACA DE SINALIZACAO LETRA H - 20X20 CM - FORNECIMENTO E INSTALAÇÃO</t>
  </si>
  <si>
    <r>
      <rPr>
        <sz val="11"/>
        <rFont val="Calibri Light"/>
        <family val="2"/>
        <charset val="1"/>
      </rPr>
      <t xml:space="preserve">______________________________________________________________
</t>
    </r>
    <r>
      <rPr>
        <b val="true"/>
        <sz val="11"/>
        <rFont val="Calibri Light"/>
        <family val="2"/>
        <charset val="1"/>
      </rPr>
      <t xml:space="preserve">ANTONIO CARLOS DIAS DE CARVALHO
</t>
    </r>
    <r>
      <rPr>
        <sz val="11"/>
        <rFont val="Calibri Light"/>
        <family val="2"/>
        <charset val="1"/>
      </rPr>
      <t xml:space="preserve">Analista de Desenvolvimento Econômico e Social – Matrícula 331470
Engenheiro Civil – CREA RNP 2002664323
SEDUC/MT</t>
    </r>
  </si>
  <si>
    <t xml:space="preserve">CURVA ABC DE SERVIÇOS (COMPOSIÇÕES)</t>
  </si>
  <si>
    <t xml:space="preserve">Seq.</t>
  </si>
  <si>
    <t xml:space="preserve">Preço</t>
  </si>
  <si>
    <t xml:space="preserve">% Acumulada</t>
  </si>
  <si>
    <t xml:space="preserve">Classe</t>
  </si>
  <si>
    <t xml:space="preserve">A</t>
  </si>
  <si>
    <t xml:space="preserve">B</t>
  </si>
  <si>
    <t xml:space="preserve">C</t>
  </si>
  <si>
    <t xml:space="preserve">Curva ABC de Serviços</t>
  </si>
  <si>
    <t xml:space="preserve">TOTAL GERAL </t>
  </si>
  <si>
    <t xml:space="preserve">Valor  Unit</t>
  </si>
  <si>
    <t xml:space="preserve">Peso Acumulado (%)</t>
  </si>
  <si>
    <t xml:space="preserve">Conceito</t>
  </si>
  <si>
    <t xml:space="preserve">24,0</t>
  </si>
  <si>
    <t xml:space="preserve">456,0</t>
  </si>
  <si>
    <t xml:space="preserve"> 96129 </t>
  </si>
  <si>
    <t xml:space="preserve">10.671,37</t>
  </si>
  <si>
    <t xml:space="preserve">9.017,88</t>
  </si>
  <si>
    <t xml:space="preserve">1.527,2</t>
  </si>
  <si>
    <t xml:space="preserve"> 102181 </t>
  </si>
  <si>
    <t xml:space="preserve">381,55</t>
  </si>
  <si>
    <t xml:space="preserve"> 94447 </t>
  </si>
  <si>
    <t xml:space="preserve">2.750,96</t>
  </si>
  <si>
    <t xml:space="preserve"> 96128 </t>
  </si>
  <si>
    <t xml:space="preserve">6.764,35</t>
  </si>
  <si>
    <t xml:space="preserve"> 101746 </t>
  </si>
  <si>
    <t xml:space="preserve">438,3</t>
  </si>
  <si>
    <t xml:space="preserve">9.372,51</t>
  </si>
  <si>
    <t xml:space="preserve">167,71</t>
  </si>
  <si>
    <t xml:space="preserve"> 102253 </t>
  </si>
  <si>
    <t xml:space="preserve">150,4</t>
  </si>
  <si>
    <t xml:space="preserve"> 98554 </t>
  </si>
  <si>
    <t xml:space="preserve">2.743,23</t>
  </si>
  <si>
    <t xml:space="preserve">5.120,23</t>
  </si>
  <si>
    <t xml:space="preserve">6.460,04</t>
  </si>
  <si>
    <t xml:space="preserve"> 97090 </t>
  </si>
  <si>
    <t xml:space="preserve">6.325,05</t>
  </si>
  <si>
    <t xml:space="preserve"> 91927 </t>
  </si>
  <si>
    <t xml:space="preserve">20.118,4</t>
  </si>
  <si>
    <t xml:space="preserve"> 101725 </t>
  </si>
  <si>
    <t xml:space="preserve">344,06</t>
  </si>
  <si>
    <t xml:space="preserve">639,82</t>
  </si>
  <si>
    <t xml:space="preserve">2.720,3</t>
  </si>
  <si>
    <t xml:space="preserve">4.927,4</t>
  </si>
  <si>
    <t xml:space="preserve">87,25</t>
  </si>
  <si>
    <t xml:space="preserve"> 99839 </t>
  </si>
  <si>
    <t xml:space="preserve">184,52</t>
  </si>
  <si>
    <t xml:space="preserve"> 104626 </t>
  </si>
  <si>
    <t xml:space="preserve">92,21</t>
  </si>
  <si>
    <t xml:space="preserve">57,0</t>
  </si>
  <si>
    <t xml:space="preserve">4.236,94</t>
  </si>
  <si>
    <t xml:space="preserve"> 91929 </t>
  </si>
  <si>
    <t xml:space="preserve">9.657,4</t>
  </si>
  <si>
    <t xml:space="preserve"> 87265 </t>
  </si>
  <si>
    <t xml:space="preserve">1.047,77</t>
  </si>
  <si>
    <t xml:space="preserve">4.401,41</t>
  </si>
  <si>
    <t xml:space="preserve"> 98562 </t>
  </si>
  <si>
    <t xml:space="preserve">1.350,59</t>
  </si>
  <si>
    <t xml:space="preserve">2.629,33</t>
  </si>
  <si>
    <t xml:space="preserve">724,2</t>
  </si>
  <si>
    <t xml:space="preserve">22,0</t>
  </si>
  <si>
    <t xml:space="preserve">1.554,74</t>
  </si>
  <si>
    <t xml:space="preserve">126,9</t>
  </si>
  <si>
    <t xml:space="preserve"> 92542 </t>
  </si>
  <si>
    <t xml:space="preserve">647,7</t>
  </si>
  <si>
    <t xml:space="preserve"> 88485 </t>
  </si>
  <si>
    <t xml:space="preserve">18.261,09</t>
  </si>
  <si>
    <t xml:space="preserve">3.864,1</t>
  </si>
  <si>
    <t xml:space="preserve">2.296,06</t>
  </si>
  <si>
    <t xml:space="preserve">2.506,1</t>
  </si>
  <si>
    <t xml:space="preserve"> 95802 </t>
  </si>
  <si>
    <t xml:space="preserve">1.194,0</t>
  </si>
  <si>
    <t xml:space="preserve">369,78</t>
  </si>
  <si>
    <t xml:space="preserve">223,3</t>
  </si>
  <si>
    <t xml:space="preserve">11.152,8</t>
  </si>
  <si>
    <t xml:space="preserve"> 104658 </t>
  </si>
  <si>
    <t xml:space="preserve">228,37</t>
  </si>
  <si>
    <t xml:space="preserve">1,0</t>
  </si>
  <si>
    <t xml:space="preserve"> 94210 </t>
  </si>
  <si>
    <t xml:space="preserve">818,05</t>
  </si>
  <si>
    <t xml:space="preserve">1.433,2</t>
  </si>
  <si>
    <t xml:space="preserve">1.212,0</t>
  </si>
  <si>
    <t xml:space="preserve">595,41</t>
  </si>
  <si>
    <t xml:space="preserve">638,4</t>
  </si>
  <si>
    <t xml:space="preserve">9.400,29</t>
  </si>
  <si>
    <t xml:space="preserve">249,48</t>
  </si>
  <si>
    <t xml:space="preserve"> 87757 </t>
  </si>
  <si>
    <t xml:space="preserve">680,6</t>
  </si>
  <si>
    <t xml:space="preserve"> 102704 </t>
  </si>
  <si>
    <t xml:space="preserve">3.037,8</t>
  </si>
  <si>
    <t xml:space="preserve">886,0</t>
  </si>
  <si>
    <t xml:space="preserve">43,4</t>
  </si>
  <si>
    <t xml:space="preserve"> 96622 </t>
  </si>
  <si>
    <t xml:space="preserve">119,8</t>
  </si>
  <si>
    <t xml:space="preserve">15,0</t>
  </si>
  <si>
    <t xml:space="preserve">28,0</t>
  </si>
  <si>
    <t xml:space="preserve"> 101094 </t>
  </si>
  <si>
    <t xml:space="preserve">181,5</t>
  </si>
  <si>
    <t xml:space="preserve">550,03</t>
  </si>
  <si>
    <t xml:space="preserve"> 100394 </t>
  </si>
  <si>
    <t xml:space="preserve">1.889,34</t>
  </si>
  <si>
    <t xml:space="preserve">381,8</t>
  </si>
  <si>
    <t xml:space="preserve"> 102363 </t>
  </si>
  <si>
    <t xml:space="preserve">179,37</t>
  </si>
  <si>
    <t xml:space="preserve"> 92367 </t>
  </si>
  <si>
    <t xml:space="preserve">277,4</t>
  </si>
  <si>
    <t xml:space="preserve">355,66</t>
  </si>
  <si>
    <t xml:space="preserve"> 100719 </t>
  </si>
  <si>
    <t xml:space="preserve">3.034,74</t>
  </si>
  <si>
    <t xml:space="preserve"> 87535 </t>
  </si>
  <si>
    <t xml:space="preserve">932,39</t>
  </si>
  <si>
    <t xml:space="preserve">175,17</t>
  </si>
  <si>
    <t xml:space="preserve"> 87775 </t>
  </si>
  <si>
    <t xml:space="preserve">528,42</t>
  </si>
  <si>
    <t xml:space="preserve">142,56</t>
  </si>
  <si>
    <t xml:space="preserve"> 100327 </t>
  </si>
  <si>
    <t xml:space="preserve">416,1</t>
  </si>
  <si>
    <t xml:space="preserve">255,0</t>
  </si>
  <si>
    <t xml:space="preserve">211,76</t>
  </si>
  <si>
    <t xml:space="preserve">370,0</t>
  </si>
  <si>
    <t xml:space="preserve"> 89580 </t>
  </si>
  <si>
    <t xml:space="preserve">363,7</t>
  </si>
  <si>
    <t xml:space="preserve">10,0</t>
  </si>
  <si>
    <t xml:space="preserve">264,0</t>
  </si>
  <si>
    <t xml:space="preserve"> 98061 </t>
  </si>
  <si>
    <t xml:space="preserve">3,0</t>
  </si>
  <si>
    <t xml:space="preserve"> 100868 </t>
  </si>
  <si>
    <t xml:space="preserve">68,0</t>
  </si>
  <si>
    <t xml:space="preserve"> 95875 </t>
  </si>
  <si>
    <t xml:space="preserve">9.367,79</t>
  </si>
  <si>
    <t xml:space="preserve">27,5</t>
  </si>
  <si>
    <t xml:space="preserve">409,02</t>
  </si>
  <si>
    <t xml:space="preserve">7,0</t>
  </si>
  <si>
    <t xml:space="preserve">1.170,82</t>
  </si>
  <si>
    <t xml:space="preserve"> 100717 </t>
  </si>
  <si>
    <t xml:space="preserve">2.188,25</t>
  </si>
  <si>
    <t xml:space="preserve"> 90445 </t>
  </si>
  <si>
    <t xml:space="preserve">1.419,7</t>
  </si>
  <si>
    <t xml:space="preserve">74,0</t>
  </si>
  <si>
    <t xml:space="preserve">LAVATÓRIO DE LOUÇA BRANCA COM COLUNA SUSPENSA  465X350MM PARA PCD, TORNEIRA DE PRESSÃO CROMADA DE MESA (INCLUSIVE ALAVANCA DE ACIONAMENTO) E ACESSÓRIOS ENGATE, SIFÃO CROMADO E VÁLVULA - FORNECIMENTO E INSTALAÇÃO</t>
  </si>
  <si>
    <t xml:space="preserve">14,0</t>
  </si>
  <si>
    <t xml:space="preserve"> 94228 </t>
  </si>
  <si>
    <t xml:space="preserve">194,8</t>
  </si>
  <si>
    <t xml:space="preserve">21,09</t>
  </si>
  <si>
    <t xml:space="preserve">4,0</t>
  </si>
  <si>
    <t xml:space="preserve"> 102713 </t>
  </si>
  <si>
    <t xml:space="preserve">1.367,01</t>
  </si>
  <si>
    <t xml:space="preserve">8,75</t>
  </si>
  <si>
    <t xml:space="preserve">172,93</t>
  </si>
  <si>
    <t xml:space="preserve"> 104162 </t>
  </si>
  <si>
    <t xml:space="preserve">178,53</t>
  </si>
  <si>
    <t xml:space="preserve">21,17</t>
  </si>
  <si>
    <t xml:space="preserve">261,1</t>
  </si>
  <si>
    <t xml:space="preserve">148,0</t>
  </si>
  <si>
    <t xml:space="preserve">8.525,0</t>
  </si>
  <si>
    <t xml:space="preserve">2.985,0</t>
  </si>
  <si>
    <t xml:space="preserve">604,7</t>
  </si>
  <si>
    <t xml:space="preserve"> 97631 </t>
  </si>
  <si>
    <t xml:space="preserve">1.524,61</t>
  </si>
  <si>
    <t xml:space="preserve">2,0</t>
  </si>
  <si>
    <t xml:space="preserve"> 95470 </t>
  </si>
  <si>
    <t xml:space="preserve">54,0</t>
  </si>
  <si>
    <t xml:space="preserve"> 103946 </t>
  </si>
  <si>
    <t xml:space="preserve">826,06</t>
  </si>
  <si>
    <t xml:space="preserve">17,0</t>
  </si>
  <si>
    <t xml:space="preserve"> 89714 </t>
  </si>
  <si>
    <t xml:space="preserve">435,0</t>
  </si>
  <si>
    <t xml:space="preserve">669,0</t>
  </si>
  <si>
    <t xml:space="preserve">864,52</t>
  </si>
  <si>
    <t xml:space="preserve">16,08</t>
  </si>
  <si>
    <t xml:space="preserve">8,0</t>
  </si>
  <si>
    <t xml:space="preserve"> 95878 </t>
  </si>
  <si>
    <t xml:space="preserve">8.767,6</t>
  </si>
  <si>
    <t xml:space="preserve"> 99059 </t>
  </si>
  <si>
    <t xml:space="preserve">241,69</t>
  </si>
  <si>
    <t xml:space="preserve">2.411,0</t>
  </si>
  <si>
    <t xml:space="preserve"> 95567 </t>
  </si>
  <si>
    <t xml:space="preserve">168,0</t>
  </si>
  <si>
    <t xml:space="preserve"> 95568 </t>
  </si>
  <si>
    <t xml:space="preserve">133,0</t>
  </si>
  <si>
    <t xml:space="preserve"> 98557 </t>
  </si>
  <si>
    <t xml:space="preserve">341,69</t>
  </si>
  <si>
    <t xml:space="preserve">32,31</t>
  </si>
  <si>
    <t xml:space="preserve">120,1</t>
  </si>
  <si>
    <t xml:space="preserve"> 94219 </t>
  </si>
  <si>
    <t xml:space="preserve">347,03</t>
  </si>
  <si>
    <t xml:space="preserve">855,32</t>
  </si>
  <si>
    <t xml:space="preserve"> 90446 </t>
  </si>
  <si>
    <t xml:space="preserve">720,2</t>
  </si>
  <si>
    <t xml:space="preserve"> 98458 </t>
  </si>
  <si>
    <t xml:space="preserve">114,4</t>
  </si>
  <si>
    <t xml:space="preserve"> 98055 </t>
  </si>
  <si>
    <t xml:space="preserve"> 89849 </t>
  </si>
  <si>
    <t xml:space="preserve">232,0</t>
  </si>
  <si>
    <t xml:space="preserve"> 96369 </t>
  </si>
  <si>
    <t xml:space="preserve">60,07</t>
  </si>
  <si>
    <t xml:space="preserve">4.663,0</t>
  </si>
  <si>
    <t xml:space="preserve"> 91601 </t>
  </si>
  <si>
    <t xml:space="preserve">897,2</t>
  </si>
  <si>
    <t xml:space="preserve">12,0</t>
  </si>
  <si>
    <t xml:space="preserve"> 96977 </t>
  </si>
  <si>
    <t xml:space="preserve">193,8</t>
  </si>
  <si>
    <t xml:space="preserve"> 99635 </t>
  </si>
  <si>
    <t xml:space="preserve"> 104790 </t>
  </si>
  <si>
    <t xml:space="preserve">114,6</t>
  </si>
  <si>
    <t xml:space="preserve">32,0</t>
  </si>
  <si>
    <t xml:space="preserve"> 104792 </t>
  </si>
  <si>
    <t xml:space="preserve">29.281,0</t>
  </si>
  <si>
    <t xml:space="preserve">4,2</t>
  </si>
  <si>
    <t xml:space="preserve"> 98686 </t>
  </si>
  <si>
    <t xml:space="preserve">258,0</t>
  </si>
  <si>
    <t xml:space="preserve">97,0</t>
  </si>
  <si>
    <t xml:space="preserve"> 97670 </t>
  </si>
  <si>
    <t xml:space="preserve">502,7</t>
  </si>
  <si>
    <t xml:space="preserve"> 96624 </t>
  </si>
  <si>
    <t xml:space="preserve">43,65</t>
  </si>
  <si>
    <t xml:space="preserve">53,8</t>
  </si>
  <si>
    <t xml:space="preserve">18,0</t>
  </si>
  <si>
    <t xml:space="preserve"> 101909 </t>
  </si>
  <si>
    <t xml:space="preserve">42,0</t>
  </si>
  <si>
    <t xml:space="preserve"> 95472 </t>
  </si>
  <si>
    <t xml:space="preserve"> 97668 </t>
  </si>
  <si>
    <t xml:space="preserve">926,8</t>
  </si>
  <si>
    <t xml:space="preserve"> 93358 </t>
  </si>
  <si>
    <t xml:space="preserve">128,7</t>
  </si>
  <si>
    <t xml:space="preserve"> 101738 </t>
  </si>
  <si>
    <t xml:space="preserve">292,06</t>
  </si>
  <si>
    <t xml:space="preserve">213,57</t>
  </si>
  <si>
    <t xml:space="preserve">15,84</t>
  </si>
  <si>
    <t xml:space="preserve"> 89452 </t>
  </si>
  <si>
    <t xml:space="preserve">165,0</t>
  </si>
  <si>
    <t xml:space="preserve">346,0</t>
  </si>
  <si>
    <t xml:space="preserve"> 91834 </t>
  </si>
  <si>
    <t xml:space="preserve">558,1</t>
  </si>
  <si>
    <t xml:space="preserve">314,71</t>
  </si>
  <si>
    <t xml:space="preserve">766,12</t>
  </si>
  <si>
    <t xml:space="preserve">776,0</t>
  </si>
  <si>
    <t xml:space="preserve"> 100982 </t>
  </si>
  <si>
    <t xml:space="preserve">1.060,36</t>
  </si>
  <si>
    <t xml:space="preserve">3.612,0</t>
  </si>
  <si>
    <t xml:space="preserve">139,82</t>
  </si>
  <si>
    <t xml:space="preserve">21,28</t>
  </si>
  <si>
    <t xml:space="preserve">44,94</t>
  </si>
  <si>
    <t xml:space="preserve">138,4</t>
  </si>
  <si>
    <t xml:space="preserve">1.108,15</t>
  </si>
  <si>
    <t xml:space="preserve"> 98114 </t>
  </si>
  <si>
    <t xml:space="preserve"> 94229 </t>
  </si>
  <si>
    <t xml:space="preserve">49,06</t>
  </si>
  <si>
    <t xml:space="preserve"> 86915 </t>
  </si>
  <si>
    <t xml:space="preserve">518,0</t>
  </si>
  <si>
    <t xml:space="preserve"> 92518 </t>
  </si>
  <si>
    <t xml:space="preserve">164,33</t>
  </si>
  <si>
    <t xml:space="preserve"> 89865 </t>
  </si>
  <si>
    <t xml:space="preserve">546,6</t>
  </si>
  <si>
    <t xml:space="preserve"> 91937 </t>
  </si>
  <si>
    <t xml:space="preserve">555,0</t>
  </si>
  <si>
    <t xml:space="preserve">484,0</t>
  </si>
  <si>
    <t xml:space="preserve"> 91602 </t>
  </si>
  <si>
    <t xml:space="preserve">680,0</t>
  </si>
  <si>
    <t xml:space="preserve"> 97892 </t>
  </si>
  <si>
    <t xml:space="preserve">9,84</t>
  </si>
  <si>
    <t xml:space="preserve"> 92000 </t>
  </si>
  <si>
    <t xml:space="preserve">283,0</t>
  </si>
  <si>
    <t xml:space="preserve"> 101820 </t>
  </si>
  <si>
    <t xml:space="preserve">194,99</t>
  </si>
  <si>
    <t xml:space="preserve"> 90466 </t>
  </si>
  <si>
    <t xml:space="preserve">557,78</t>
  </si>
  <si>
    <t xml:space="preserve"> 89356 </t>
  </si>
  <si>
    <t xml:space="preserve">366,0</t>
  </si>
  <si>
    <t xml:space="preserve">49,5</t>
  </si>
  <si>
    <t xml:space="preserve"> 97902 </t>
  </si>
  <si>
    <t xml:space="preserve">13,0</t>
  </si>
  <si>
    <t xml:space="preserve"> 90467 </t>
  </si>
  <si>
    <t xml:space="preserve">345,9</t>
  </si>
  <si>
    <t xml:space="preserve"> 89451 </t>
  </si>
  <si>
    <t xml:space="preserve">175,0</t>
  </si>
  <si>
    <t xml:space="preserve">68,4</t>
  </si>
  <si>
    <t xml:space="preserve"> 99260 </t>
  </si>
  <si>
    <t xml:space="preserve"> 97113 </t>
  </si>
  <si>
    <t xml:space="preserve">2.395,82</t>
  </si>
  <si>
    <t xml:space="preserve"> 89472 </t>
  </si>
  <si>
    <t xml:space="preserve">57,01</t>
  </si>
  <si>
    <t xml:space="preserve">402,0</t>
  </si>
  <si>
    <t xml:space="preserve">12,5</t>
  </si>
  <si>
    <t xml:space="preserve">182,51</t>
  </si>
  <si>
    <t xml:space="preserve"> 97116 </t>
  </si>
  <si>
    <t xml:space="preserve">295,0</t>
  </si>
  <si>
    <t xml:space="preserve"> 102190 </t>
  </si>
  <si>
    <t xml:space="preserve">410,15</t>
  </si>
  <si>
    <t xml:space="preserve">123,1</t>
  </si>
  <si>
    <t xml:space="preserve">202,3</t>
  </si>
  <si>
    <t xml:space="preserve">2.186,0</t>
  </si>
  <si>
    <t xml:space="preserve"> 96116 </t>
  </si>
  <si>
    <t xml:space="preserve">111,78</t>
  </si>
  <si>
    <t xml:space="preserve"> 87262 </t>
  </si>
  <si>
    <t xml:space="preserve">43,15</t>
  </si>
  <si>
    <t xml:space="preserve">312,77</t>
  </si>
  <si>
    <t xml:space="preserve"> 91522 </t>
  </si>
  <si>
    <t xml:space="preserve">2.044,27</t>
  </si>
  <si>
    <t xml:space="preserve">924,6</t>
  </si>
  <si>
    <t xml:space="preserve"> 103328 </t>
  </si>
  <si>
    <t xml:space="preserve">65,61</t>
  </si>
  <si>
    <t xml:space="preserve">4.166,0</t>
  </si>
  <si>
    <t xml:space="preserve">227,52</t>
  </si>
  <si>
    <t xml:space="preserve"> 86937 </t>
  </si>
  <si>
    <t xml:space="preserve">26,0</t>
  </si>
  <si>
    <t xml:space="preserve">83,0</t>
  </si>
  <si>
    <t xml:space="preserve"> 98060 </t>
  </si>
  <si>
    <t xml:space="preserve"> 97622 </t>
  </si>
  <si>
    <t xml:space="preserve">106,69</t>
  </si>
  <si>
    <t xml:space="preserve">76,0</t>
  </si>
  <si>
    <t xml:space="preserve"> 90469 </t>
  </si>
  <si>
    <t xml:space="preserve">492,9</t>
  </si>
  <si>
    <t xml:space="preserve">5,0</t>
  </si>
  <si>
    <t xml:space="preserve">121,76</t>
  </si>
  <si>
    <t xml:space="preserve"> 101749 </t>
  </si>
  <si>
    <t xml:space="preserve">94,46</t>
  </si>
  <si>
    <t xml:space="preserve"> 99837 </t>
  </si>
  <si>
    <t xml:space="preserve">9,1</t>
  </si>
  <si>
    <t xml:space="preserve"> 104793 </t>
  </si>
  <si>
    <t xml:space="preserve">10.457,5</t>
  </si>
  <si>
    <t xml:space="preserve">7,2</t>
  </si>
  <si>
    <t xml:space="preserve">7,56</t>
  </si>
  <si>
    <t xml:space="preserve"> 97645 </t>
  </si>
  <si>
    <t xml:space="preserve">226,0</t>
  </si>
  <si>
    <t xml:space="preserve">20,0</t>
  </si>
  <si>
    <t xml:space="preserve"> 103188 </t>
  </si>
  <si>
    <t xml:space="preserve">7,34</t>
  </si>
  <si>
    <t xml:space="preserve"> 100858 </t>
  </si>
  <si>
    <t xml:space="preserve">9,0</t>
  </si>
  <si>
    <t xml:space="preserve"> 104170 </t>
  </si>
  <si>
    <t xml:space="preserve">73,0</t>
  </si>
  <si>
    <t xml:space="preserve"> 89357 </t>
  </si>
  <si>
    <t xml:space="preserve">169,0</t>
  </si>
  <si>
    <t xml:space="preserve"> 89799 </t>
  </si>
  <si>
    <t xml:space="preserve">228,0</t>
  </si>
  <si>
    <t xml:space="preserve"> 103187 </t>
  </si>
  <si>
    <t xml:space="preserve"> 104766 </t>
  </si>
  <si>
    <t xml:space="preserve">316,9</t>
  </si>
  <si>
    <t xml:space="preserve"> 99814 </t>
  </si>
  <si>
    <t xml:space="preserve">2.596,24</t>
  </si>
  <si>
    <t xml:space="preserve"> 93662 </t>
  </si>
  <si>
    <t xml:space="preserve"> 92690 </t>
  </si>
  <si>
    <t xml:space="preserve">66,66</t>
  </si>
  <si>
    <t xml:space="preserve"> 98054 </t>
  </si>
  <si>
    <t xml:space="preserve">546,65</t>
  </si>
  <si>
    <t xml:space="preserve"> 87905 </t>
  </si>
  <si>
    <t xml:space="preserve">610,42</t>
  </si>
  <si>
    <t xml:space="preserve">87,47</t>
  </si>
  <si>
    <t xml:space="preserve"> 99808 </t>
  </si>
  <si>
    <t xml:space="preserve">1.220,71</t>
  </si>
  <si>
    <t xml:space="preserve"> 100875 </t>
  </si>
  <si>
    <t xml:space="preserve">105,0</t>
  </si>
  <si>
    <t xml:space="preserve"> 101913 </t>
  </si>
  <si>
    <t xml:space="preserve">550,0</t>
  </si>
  <si>
    <t xml:space="preserve"> 94274 </t>
  </si>
  <si>
    <t xml:space="preserve">71,37</t>
  </si>
  <si>
    <t xml:space="preserve">25,0</t>
  </si>
  <si>
    <t xml:space="preserve"> 93378 </t>
  </si>
  <si>
    <t xml:space="preserve">199,37</t>
  </si>
  <si>
    <t xml:space="preserve"> 86886 </t>
  </si>
  <si>
    <t xml:space="preserve">82,0</t>
  </si>
  <si>
    <t xml:space="preserve"> 98575 </t>
  </si>
  <si>
    <t xml:space="preserve">60,9</t>
  </si>
  <si>
    <t xml:space="preserve"> 90443 </t>
  </si>
  <si>
    <t xml:space="preserve">1.102,5</t>
  </si>
  <si>
    <t xml:space="preserve"> 89712 </t>
  </si>
  <si>
    <t xml:space="preserve">151,0</t>
  </si>
  <si>
    <t xml:space="preserve">821,0</t>
  </si>
  <si>
    <t xml:space="preserve">35,65</t>
  </si>
  <si>
    <t xml:space="preserve"> 89797 </t>
  </si>
  <si>
    <t xml:space="preserve"> 94273 </t>
  </si>
  <si>
    <t xml:space="preserve">67,81</t>
  </si>
  <si>
    <t xml:space="preserve"> 89512 </t>
  </si>
  <si>
    <t xml:space="preserve">79,4</t>
  </si>
  <si>
    <t xml:space="preserve"> 97649 </t>
  </si>
  <si>
    <t xml:space="preserve">838,32</t>
  </si>
  <si>
    <t xml:space="preserve">141,85</t>
  </si>
  <si>
    <t xml:space="preserve"> 94223 </t>
  </si>
  <si>
    <t xml:space="preserve">41,42</t>
  </si>
  <si>
    <t xml:space="preserve"> 89449 </t>
  </si>
  <si>
    <t xml:space="preserve">204,0</t>
  </si>
  <si>
    <t xml:space="preserve"> 91603 </t>
  </si>
  <si>
    <t xml:space="preserve">282,2</t>
  </si>
  <si>
    <t xml:space="preserve"> 90470 </t>
  </si>
  <si>
    <t xml:space="preserve">217,5</t>
  </si>
  <si>
    <t xml:space="preserve"> 97634 </t>
  </si>
  <si>
    <t xml:space="preserve">555,75</t>
  </si>
  <si>
    <t xml:space="preserve"> 99255 </t>
  </si>
  <si>
    <t xml:space="preserve"> 96521 </t>
  </si>
  <si>
    <t xml:space="preserve">84,09</t>
  </si>
  <si>
    <t xml:space="preserve"> 102113 </t>
  </si>
  <si>
    <t xml:space="preserve">53,0</t>
  </si>
  <si>
    <t xml:space="preserve"> 90444 </t>
  </si>
  <si>
    <t xml:space="preserve">284,63</t>
  </si>
  <si>
    <t xml:space="preserve">293,0</t>
  </si>
  <si>
    <t xml:space="preserve">30,0</t>
  </si>
  <si>
    <t xml:space="preserve"> 95544 </t>
  </si>
  <si>
    <t xml:space="preserve">123,0</t>
  </si>
  <si>
    <t xml:space="preserve">145,43</t>
  </si>
  <si>
    <t xml:space="preserve">248,92</t>
  </si>
  <si>
    <t xml:space="preserve"> 93202 </t>
  </si>
  <si>
    <t xml:space="preserve">94,09</t>
  </si>
  <si>
    <t xml:space="preserve"> 91222 </t>
  </si>
  <si>
    <t xml:space="preserve">395,0</t>
  </si>
  <si>
    <t xml:space="preserve">1,92</t>
  </si>
  <si>
    <t xml:space="preserve">219,0</t>
  </si>
  <si>
    <t xml:space="preserve">48,0</t>
  </si>
  <si>
    <t xml:space="preserve">5.621,0</t>
  </si>
  <si>
    <t xml:space="preserve"> 89987 </t>
  </si>
  <si>
    <t xml:space="preserve"> 89513 </t>
  </si>
  <si>
    <t xml:space="preserve"> 97886 </t>
  </si>
  <si>
    <t xml:space="preserve">120,0</t>
  </si>
  <si>
    <t xml:space="preserve"> 103189 </t>
  </si>
  <si>
    <t xml:space="preserve"> 95547 </t>
  </si>
  <si>
    <t xml:space="preserve">44,0</t>
  </si>
  <si>
    <t xml:space="preserve"> 103207 </t>
  </si>
  <si>
    <t xml:space="preserve"> 92008 </t>
  </si>
  <si>
    <t xml:space="preserve">55,0</t>
  </si>
  <si>
    <t xml:space="preserve"> 96619 </t>
  </si>
  <si>
    <t xml:space="preserve">58,77</t>
  </si>
  <si>
    <t xml:space="preserve">2,4</t>
  </si>
  <si>
    <t xml:space="preserve">4.469,0</t>
  </si>
  <si>
    <t xml:space="preserve"> 97633 </t>
  </si>
  <si>
    <t xml:space="preserve">115,25</t>
  </si>
  <si>
    <t xml:space="preserve"> 91953 </t>
  </si>
  <si>
    <t xml:space="preserve">87,0</t>
  </si>
  <si>
    <t xml:space="preserve"> 89711 </t>
  </si>
  <si>
    <t xml:space="preserve">121,0</t>
  </si>
  <si>
    <t xml:space="preserve"> 90447 </t>
  </si>
  <si>
    <t xml:space="preserve"> 89798 </t>
  </si>
  <si>
    <t xml:space="preserve">180,0</t>
  </si>
  <si>
    <t xml:space="preserve"> 103206 </t>
  </si>
  <si>
    <t xml:space="preserve"> 89450 </t>
  </si>
  <si>
    <t xml:space="preserve">89,0</t>
  </si>
  <si>
    <t xml:space="preserve"> 94794 </t>
  </si>
  <si>
    <t xml:space="preserve">16,0</t>
  </si>
  <si>
    <t xml:space="preserve"> 100849 </t>
  </si>
  <si>
    <t xml:space="preserve"> 91854 </t>
  </si>
  <si>
    <t xml:space="preserve">251,0</t>
  </si>
  <si>
    <t xml:space="preserve">111,62</t>
  </si>
  <si>
    <t xml:space="preserve"> 89521 </t>
  </si>
  <si>
    <t xml:space="preserve"> 89811 </t>
  </si>
  <si>
    <t xml:space="preserve">52,0</t>
  </si>
  <si>
    <t xml:space="preserve"> 100981 </t>
  </si>
  <si>
    <t xml:space="preserve">237,17</t>
  </si>
  <si>
    <t xml:space="preserve">664,0</t>
  </si>
  <si>
    <t xml:space="preserve"> 102279 </t>
  </si>
  <si>
    <t xml:space="preserve">340,29</t>
  </si>
  <si>
    <t xml:space="preserve">18,23</t>
  </si>
  <si>
    <t xml:space="preserve">86,0</t>
  </si>
  <si>
    <t xml:space="preserve"> 86902 </t>
  </si>
  <si>
    <t xml:space="preserve"> 101897 </t>
  </si>
  <si>
    <t xml:space="preserve">2.512,0</t>
  </si>
  <si>
    <t xml:space="preserve">88,4</t>
  </si>
  <si>
    <t xml:space="preserve"> 89825 </t>
  </si>
  <si>
    <t xml:space="preserve">114,0</t>
  </si>
  <si>
    <t xml:space="preserve"> 89985 </t>
  </si>
  <si>
    <t xml:space="preserve"> 93184 </t>
  </si>
  <si>
    <t xml:space="preserve">65,5</t>
  </si>
  <si>
    <t xml:space="preserve"> 97644 </t>
  </si>
  <si>
    <t xml:space="preserve">214,66</t>
  </si>
  <si>
    <t xml:space="preserve"> 98516 </t>
  </si>
  <si>
    <t xml:space="preserve"> 102193 </t>
  </si>
  <si>
    <t xml:space="preserve">1.006,88</t>
  </si>
  <si>
    <t xml:space="preserve"> 104794 </t>
  </si>
  <si>
    <t xml:space="preserve">2.091,5</t>
  </si>
  <si>
    <t xml:space="preserve"> 102494 </t>
  </si>
  <si>
    <t xml:space="preserve">33,78</t>
  </si>
  <si>
    <t xml:space="preserve"> 98534 </t>
  </si>
  <si>
    <t xml:space="preserve">6,0</t>
  </si>
  <si>
    <t xml:space="preserve">365,44</t>
  </si>
  <si>
    <t xml:space="preserve">1,6</t>
  </si>
  <si>
    <t xml:space="preserve"> 96113 </t>
  </si>
  <si>
    <t xml:space="preserve">39,2</t>
  </si>
  <si>
    <t xml:space="preserve">209,37</t>
  </si>
  <si>
    <t xml:space="preserve"> 93187 </t>
  </si>
  <si>
    <t xml:space="preserve">23,1</t>
  </si>
  <si>
    <t xml:space="preserve"> 96986 </t>
  </si>
  <si>
    <t xml:space="preserve">22,88</t>
  </si>
  <si>
    <t xml:space="preserve"> 104002 </t>
  </si>
  <si>
    <t xml:space="preserve">100,0</t>
  </si>
  <si>
    <t xml:space="preserve"> 90468 </t>
  </si>
  <si>
    <t xml:space="preserve">215,38</t>
  </si>
  <si>
    <t xml:space="preserve">94,81</t>
  </si>
  <si>
    <t xml:space="preserve"> 89731 </t>
  </si>
  <si>
    <t xml:space="preserve">110,0</t>
  </si>
  <si>
    <t xml:space="preserve">540,0</t>
  </si>
  <si>
    <t xml:space="preserve"> 89737 </t>
  </si>
  <si>
    <t xml:space="preserve">70,0</t>
  </si>
  <si>
    <t xml:space="preserve"> 89498 </t>
  </si>
  <si>
    <t xml:space="preserve">124,0</t>
  </si>
  <si>
    <t xml:space="preserve"> 94498 </t>
  </si>
  <si>
    <t xml:space="preserve"> 97650 </t>
  </si>
  <si>
    <t xml:space="preserve">212,86</t>
  </si>
  <si>
    <t xml:space="preserve"> 89866 </t>
  </si>
  <si>
    <t xml:space="preserve">217,0</t>
  </si>
  <si>
    <t xml:space="preserve">4,515</t>
  </si>
  <si>
    <t xml:space="preserve"> 94473 </t>
  </si>
  <si>
    <t xml:space="preserve">81,03</t>
  </si>
  <si>
    <t xml:space="preserve"> 94792 </t>
  </si>
  <si>
    <t xml:space="preserve"> 92007 </t>
  </si>
  <si>
    <t xml:space="preserve">35,0</t>
  </si>
  <si>
    <t xml:space="preserve"> 95240 </t>
  </si>
  <si>
    <t xml:space="preserve">67,33</t>
  </si>
  <si>
    <t xml:space="preserve"> 86872 </t>
  </si>
  <si>
    <t xml:space="preserve"> 92980 </t>
  </si>
  <si>
    <t xml:space="preserve">120,3</t>
  </si>
  <si>
    <t xml:space="preserve"> 91836 </t>
  </si>
  <si>
    <t xml:space="preserve">67,1</t>
  </si>
  <si>
    <t xml:space="preserve"> 97533 </t>
  </si>
  <si>
    <t xml:space="preserve">260,0</t>
  </si>
  <si>
    <t xml:space="preserve"> 101896 </t>
  </si>
  <si>
    <t xml:space="preserve">22,4</t>
  </si>
  <si>
    <t xml:space="preserve"> 93382 </t>
  </si>
  <si>
    <t xml:space="preserve">55,29</t>
  </si>
  <si>
    <t xml:space="preserve"> 89362 </t>
  </si>
  <si>
    <t xml:space="preserve">144,0</t>
  </si>
  <si>
    <t xml:space="preserve"> 90373 </t>
  </si>
  <si>
    <t xml:space="preserve">106,0</t>
  </si>
  <si>
    <t xml:space="preserve">80,0</t>
  </si>
  <si>
    <t xml:space="preserve"> 97488 </t>
  </si>
  <si>
    <t xml:space="preserve"> 94500 </t>
  </si>
  <si>
    <t xml:space="preserve">4,6</t>
  </si>
  <si>
    <t xml:space="preserve">0,9</t>
  </si>
  <si>
    <t xml:space="preserve"> 92642 </t>
  </si>
  <si>
    <t xml:space="preserve"> 89821 </t>
  </si>
  <si>
    <t xml:space="preserve">64,0</t>
  </si>
  <si>
    <t xml:space="preserve"> 89713 </t>
  </si>
  <si>
    <t xml:space="preserve">36,0</t>
  </si>
  <si>
    <t xml:space="preserve"> 100322 </t>
  </si>
  <si>
    <t xml:space="preserve"> 97083 </t>
  </si>
  <si>
    <t xml:space="preserve">370,2</t>
  </si>
  <si>
    <t xml:space="preserve"> 89630 </t>
  </si>
  <si>
    <t xml:space="preserve"> 98511 </t>
  </si>
  <si>
    <t xml:space="preserve"> 100067 </t>
  </si>
  <si>
    <t xml:space="preserve">84,7</t>
  </si>
  <si>
    <t xml:space="preserve"> 89628 </t>
  </si>
  <si>
    <t xml:space="preserve"> 93673 </t>
  </si>
  <si>
    <t xml:space="preserve">11,0</t>
  </si>
  <si>
    <t xml:space="preserve"> 99624 </t>
  </si>
  <si>
    <t xml:space="preserve"> 97084 </t>
  </si>
  <si>
    <t xml:space="preserve">1.694,25</t>
  </si>
  <si>
    <t xml:space="preserve"> 89855 </t>
  </si>
  <si>
    <t xml:space="preserve"> 89728 </t>
  </si>
  <si>
    <t xml:space="preserve">85,0</t>
  </si>
  <si>
    <t xml:space="preserve"> 97893 </t>
  </si>
  <si>
    <t xml:space="preserve"> 97665 </t>
  </si>
  <si>
    <t xml:space="preserve">632,0</t>
  </si>
  <si>
    <t xml:space="preserve"> 89746 </t>
  </si>
  <si>
    <t xml:space="preserve">38,0</t>
  </si>
  <si>
    <t xml:space="preserve"> 97638 </t>
  </si>
  <si>
    <t xml:space="preserve">137,36</t>
  </si>
  <si>
    <t xml:space="preserve"> 101616 </t>
  </si>
  <si>
    <t xml:space="preserve">177,82</t>
  </si>
  <si>
    <t xml:space="preserve"> 89501 </t>
  </si>
  <si>
    <t xml:space="preserve"> 89829 </t>
  </si>
  <si>
    <t xml:space="preserve">29,0</t>
  </si>
  <si>
    <t xml:space="preserve">17,1</t>
  </si>
  <si>
    <t xml:space="preserve"> 94499 </t>
  </si>
  <si>
    <t xml:space="preserve"> 92377 </t>
  </si>
  <si>
    <t xml:space="preserve"> 91983 </t>
  </si>
  <si>
    <t xml:space="preserve"> 89802 </t>
  </si>
  <si>
    <t xml:space="preserve">1,64</t>
  </si>
  <si>
    <t xml:space="preserve"> 97549 </t>
  </si>
  <si>
    <t xml:space="preserve"> 93654 </t>
  </si>
  <si>
    <t xml:space="preserve">69,0</t>
  </si>
  <si>
    <t xml:space="preserve"> 93380 </t>
  </si>
  <si>
    <t xml:space="preserve">63,35</t>
  </si>
  <si>
    <t xml:space="preserve"> 93671 </t>
  </si>
  <si>
    <t xml:space="preserve">119,31</t>
  </si>
  <si>
    <t xml:space="preserve"> 89817 </t>
  </si>
  <si>
    <t xml:space="preserve"> 89732 </t>
  </si>
  <si>
    <t xml:space="preserve"> 91856 </t>
  </si>
  <si>
    <t xml:space="preserve">65,9</t>
  </si>
  <si>
    <t xml:space="preserve"> 97660 </t>
  </si>
  <si>
    <t xml:space="preserve">1.264,0</t>
  </si>
  <si>
    <t xml:space="preserve">34,0</t>
  </si>
  <si>
    <t xml:space="preserve"> 99623 </t>
  </si>
  <si>
    <t xml:space="preserve">3,23</t>
  </si>
  <si>
    <t xml:space="preserve"> 98532 </t>
  </si>
  <si>
    <t xml:space="preserve"> 91939 </t>
  </si>
  <si>
    <t xml:space="preserve">78,0</t>
  </si>
  <si>
    <t xml:space="preserve">103,67</t>
  </si>
  <si>
    <t xml:space="preserve">214,87</t>
  </si>
  <si>
    <t xml:space="preserve"> 89505 </t>
  </si>
  <si>
    <t xml:space="preserve"> 91992 </t>
  </si>
  <si>
    <t xml:space="preserve"> 93653 </t>
  </si>
  <si>
    <t xml:space="preserve"> 89383 </t>
  </si>
  <si>
    <t xml:space="preserve">107,0</t>
  </si>
  <si>
    <t xml:space="preserve"> 104354 </t>
  </si>
  <si>
    <t xml:space="preserve">72,9</t>
  </si>
  <si>
    <t xml:space="preserve"> 89776 </t>
  </si>
  <si>
    <t xml:space="preserve"> 100068 </t>
  </si>
  <si>
    <t xml:space="preserve">61,1</t>
  </si>
  <si>
    <t xml:space="preserve"> 104352 </t>
  </si>
  <si>
    <t xml:space="preserve"> 90084 </t>
  </si>
  <si>
    <t xml:space="preserve">71,83</t>
  </si>
  <si>
    <t xml:space="preserve"> 102292 </t>
  </si>
  <si>
    <t xml:space="preserve">86,55</t>
  </si>
  <si>
    <t xml:space="preserve"> 93666 </t>
  </si>
  <si>
    <t xml:space="preserve"> 90279 </t>
  </si>
  <si>
    <t xml:space="preserve">0,88</t>
  </si>
  <si>
    <t xml:space="preserve"> 94691 </t>
  </si>
  <si>
    <t xml:space="preserve">45,0</t>
  </si>
  <si>
    <t xml:space="preserve"> 89806 </t>
  </si>
  <si>
    <t xml:space="preserve"> 99622 </t>
  </si>
  <si>
    <t xml:space="preserve"> 96985 </t>
  </si>
  <si>
    <t xml:space="preserve">350,0</t>
  </si>
  <si>
    <t xml:space="preserve"> 88650 </t>
  </si>
  <si>
    <t xml:space="preserve">35,76</t>
  </si>
  <si>
    <t xml:space="preserve"> 89395 </t>
  </si>
  <si>
    <t xml:space="preserve">39,0</t>
  </si>
  <si>
    <t xml:space="preserve"> 91955 </t>
  </si>
  <si>
    <t xml:space="preserve"> 92905 </t>
  </si>
  <si>
    <t xml:space="preserve"> 96546 </t>
  </si>
  <si>
    <t xml:space="preserve">31,23</t>
  </si>
  <si>
    <t xml:space="preserve"> 96527 </t>
  </si>
  <si>
    <t xml:space="preserve">4,86</t>
  </si>
  <si>
    <t xml:space="preserve"> 89707 </t>
  </si>
  <si>
    <t xml:space="preserve"> 89739 </t>
  </si>
  <si>
    <t xml:space="preserve"> 89554 </t>
  </si>
  <si>
    <t xml:space="preserve"> 89827 </t>
  </si>
  <si>
    <t xml:space="preserve">23,0</t>
  </si>
  <si>
    <t xml:space="preserve"> 89869 </t>
  </si>
  <si>
    <t xml:space="preserve">46,0</t>
  </si>
  <si>
    <t xml:space="preserve"> 89632 </t>
  </si>
  <si>
    <t xml:space="preserve"> 89629 </t>
  </si>
  <si>
    <t xml:space="preserve">688,0</t>
  </si>
  <si>
    <t xml:space="preserve"> 89367 </t>
  </si>
  <si>
    <t xml:space="preserve"> 101173 </t>
  </si>
  <si>
    <t xml:space="preserve">6,4</t>
  </si>
  <si>
    <t xml:space="preserve"> 89610 </t>
  </si>
  <si>
    <t xml:space="preserve"> 103999 </t>
  </si>
  <si>
    <t xml:space="preserve"> 89708 </t>
  </si>
  <si>
    <t xml:space="preserve"> 98111 </t>
  </si>
  <si>
    <t xml:space="preserve"> 101632 </t>
  </si>
  <si>
    <t xml:space="preserve"> 93194 </t>
  </si>
  <si>
    <t xml:space="preserve">13,6</t>
  </si>
  <si>
    <t xml:space="preserve"> 94497 </t>
  </si>
  <si>
    <t xml:space="preserve"> 89523 </t>
  </si>
  <si>
    <t xml:space="preserve"> 89813 </t>
  </si>
  <si>
    <t xml:space="preserve">61,0</t>
  </si>
  <si>
    <t xml:space="preserve"> 103972 </t>
  </si>
  <si>
    <t xml:space="preserve"> 103996 </t>
  </si>
  <si>
    <t xml:space="preserve"> 102137 </t>
  </si>
  <si>
    <t xml:space="preserve">19,0</t>
  </si>
  <si>
    <t xml:space="preserve"> 94797 </t>
  </si>
  <si>
    <t xml:space="preserve"> 104737 </t>
  </si>
  <si>
    <t xml:space="preserve">15,95</t>
  </si>
  <si>
    <t xml:space="preserve"> 97663 </t>
  </si>
  <si>
    <t xml:space="preserve"> 89616 </t>
  </si>
  <si>
    <t xml:space="preserve"> 91941 </t>
  </si>
  <si>
    <t xml:space="preserve">27,0</t>
  </si>
  <si>
    <t xml:space="preserve"> 89515 </t>
  </si>
  <si>
    <t xml:space="preserve"> 91940 </t>
  </si>
  <si>
    <t xml:space="preserve"> 103013 </t>
  </si>
  <si>
    <t xml:space="preserve"> 89598 </t>
  </si>
  <si>
    <t xml:space="preserve">142,0</t>
  </si>
  <si>
    <t xml:space="preserve"> 104351 </t>
  </si>
  <si>
    <t xml:space="preserve"> 89557 </t>
  </si>
  <si>
    <t xml:space="preserve"> 89549 </t>
  </si>
  <si>
    <t xml:space="preserve"> 94672 </t>
  </si>
  <si>
    <t xml:space="preserve"> 89391 </t>
  </si>
  <si>
    <t xml:space="preserve"> 96536 </t>
  </si>
  <si>
    <t xml:space="preserve">3,1</t>
  </si>
  <si>
    <t xml:space="preserve"> 104753 </t>
  </si>
  <si>
    <t xml:space="preserve"> 86914 </t>
  </si>
  <si>
    <t xml:space="preserve"> 103971 </t>
  </si>
  <si>
    <t xml:space="preserve"> 97637 </t>
  </si>
  <si>
    <t xml:space="preserve">79,2</t>
  </si>
  <si>
    <t xml:space="preserve"> 97553 </t>
  </si>
  <si>
    <t xml:space="preserve"> 104803 </t>
  </si>
  <si>
    <t xml:space="preserve"> 96534 </t>
  </si>
  <si>
    <t xml:space="preserve">2,56</t>
  </si>
  <si>
    <t xml:space="preserve"> 97891 </t>
  </si>
  <si>
    <t xml:space="preserve"> 97115 </t>
  </si>
  <si>
    <t xml:space="preserve">3,5</t>
  </si>
  <si>
    <t xml:space="preserve"> 95635 </t>
  </si>
  <si>
    <t xml:space="preserve"> 93664 </t>
  </si>
  <si>
    <t xml:space="preserve"> 89631 </t>
  </si>
  <si>
    <t xml:space="preserve"> 93661 </t>
  </si>
  <si>
    <t xml:space="preserve">0,2</t>
  </si>
  <si>
    <t xml:space="preserve"> 96544 </t>
  </si>
  <si>
    <t xml:space="preserve">9,3</t>
  </si>
  <si>
    <t xml:space="preserve">51,0</t>
  </si>
  <si>
    <t xml:space="preserve"> 89385 </t>
  </si>
  <si>
    <t xml:space="preserve"> 96543 </t>
  </si>
  <si>
    <t xml:space="preserve">8,33</t>
  </si>
  <si>
    <t xml:space="preserve"> 96120 </t>
  </si>
  <si>
    <t xml:space="preserve">53,82</t>
  </si>
  <si>
    <t xml:space="preserve"> 89752 </t>
  </si>
  <si>
    <t xml:space="preserve"> 89795 </t>
  </si>
  <si>
    <t xml:space="preserve"> 103967 </t>
  </si>
  <si>
    <t xml:space="preserve"> 89609 </t>
  </si>
  <si>
    <t xml:space="preserve"> 94496 </t>
  </si>
  <si>
    <t xml:space="preserve"> 95675 </t>
  </si>
  <si>
    <t xml:space="preserve"> 89594 </t>
  </si>
  <si>
    <t xml:space="preserve"> 96545 </t>
  </si>
  <si>
    <t xml:space="preserve">6,91</t>
  </si>
  <si>
    <t xml:space="preserve"> 104006 </t>
  </si>
  <si>
    <t xml:space="preserve"> 89613 </t>
  </si>
  <si>
    <t xml:space="preserve"> 94474 </t>
  </si>
  <si>
    <t xml:space="preserve"> 91996 </t>
  </si>
  <si>
    <t xml:space="preserve"> 89709 </t>
  </si>
  <si>
    <t xml:space="preserve"> 92023 </t>
  </si>
  <si>
    <t xml:space="preserve"> 97662 </t>
  </si>
  <si>
    <t xml:space="preserve">200,0</t>
  </si>
  <si>
    <t xml:space="preserve"> 96523 </t>
  </si>
  <si>
    <t xml:space="preserve">1,02</t>
  </si>
  <si>
    <t xml:space="preserve"> 104348 </t>
  </si>
  <si>
    <t xml:space="preserve"> 93670 </t>
  </si>
  <si>
    <t xml:space="preserve"> 89750 </t>
  </si>
  <si>
    <t xml:space="preserve"> 103957 </t>
  </si>
  <si>
    <t xml:space="preserve"> 103969 </t>
  </si>
  <si>
    <t xml:space="preserve"> 91997 </t>
  </si>
  <si>
    <t xml:space="preserve"> 93656 </t>
  </si>
  <si>
    <t xml:space="preserve"> 94467 </t>
  </si>
  <si>
    <t xml:space="preserve"> 103990 </t>
  </si>
  <si>
    <t xml:space="preserve">1,925</t>
  </si>
  <si>
    <t xml:space="preserve"> 97541 </t>
  </si>
  <si>
    <t xml:space="preserve"> 95693 </t>
  </si>
  <si>
    <t xml:space="preserve"> 91957 </t>
  </si>
  <si>
    <t xml:space="preserve"> 93655 </t>
  </si>
  <si>
    <t xml:space="preserve"> 89830 </t>
  </si>
  <si>
    <t xml:space="preserve"> 89448 </t>
  </si>
  <si>
    <t xml:space="preserve">2,5</t>
  </si>
  <si>
    <t xml:space="preserve"> 103984 </t>
  </si>
  <si>
    <t xml:space="preserve"> 91986 </t>
  </si>
  <si>
    <t xml:space="preserve"> 91942 </t>
  </si>
  <si>
    <t xml:space="preserve"> 89443 </t>
  </si>
  <si>
    <t xml:space="preserve"> 103968 </t>
  </si>
  <si>
    <t xml:space="preserve"> 97640 </t>
  </si>
  <si>
    <t xml:space="preserve">16,88</t>
  </si>
  <si>
    <t xml:space="preserve"> 104004 </t>
  </si>
  <si>
    <t xml:space="preserve"> 91985 </t>
  </si>
  <si>
    <t xml:space="preserve"> 104001 </t>
  </si>
  <si>
    <t xml:space="preserve"> 89497 </t>
  </si>
  <si>
    <t xml:space="preserve"> 89733 </t>
  </si>
  <si>
    <t xml:space="preserve"> 89625 </t>
  </si>
  <si>
    <t xml:space="preserve"> 89570 </t>
  </si>
  <si>
    <t xml:space="preserve"> 104316 </t>
  </si>
  <si>
    <t xml:space="preserve"> 101617 </t>
  </si>
  <si>
    <t xml:space="preserve">7,42</t>
  </si>
  <si>
    <t xml:space="preserve"> 94662 </t>
  </si>
  <si>
    <t xml:space="preserve"> 89724 </t>
  </si>
  <si>
    <t xml:space="preserve"> 89623 </t>
  </si>
  <si>
    <t xml:space="preserve"> 104324 </t>
  </si>
  <si>
    <t xml:space="preserve"> 89867 </t>
  </si>
  <si>
    <t xml:space="preserve">Descrição do Item</t>
  </si>
  <si>
    <t xml:space="preserve">Data</t>
  </si>
  <si>
    <t xml:space="preserve">Preço Unitário</t>
  </si>
  <si>
    <t xml:space="preserve">Preço Mediano</t>
  </si>
  <si>
    <t xml:space="preserve">CNPJ do Fornecedor</t>
  </si>
  <si>
    <t xml:space="preserve">Fornecedor</t>
  </si>
  <si>
    <t xml:space="preserve">COT04</t>
  </si>
  <si>
    <t xml:space="preserve">01.438.784/0048-60</t>
  </si>
  <si>
    <t xml:space="preserve">Leroy Merlin  \\  SÃO PAULO - SP  \\ (11) 4007-1380 \\ </t>
  </si>
  <si>
    <t xml:space="preserve">48.204.549/0001-24</t>
  </si>
  <si>
    <t xml:space="preserve">DELICATO E COMPANHIA \\ SANTO ANDRÉ - SP \\ (11) 44535-7331 \\  \\  \\ </t>
  </si>
  <si>
    <t xml:space="preserve">10.914.308/0001-04</t>
  </si>
  <si>
    <t xml:space="preserve">CIA DAS LOUÇAS \\  CURITIBA - PR  \\ (41) 3085-4321 \\  \\  \\ </t>
  </si>
  <si>
    <t xml:space="preserve">COT06</t>
  </si>
  <si>
    <t xml:space="preserve">37.632.947/0001-25</t>
  </si>
  <si>
    <t xml:space="preserve">MAXIMA - PREVENÇÃO DE INCENDIO  \\  SÃO PAULO - SP  \\  (11) 93468-3991 \\  \\  \\ </t>
  </si>
  <si>
    <t xml:space="preserve">10.498.304/0001-84</t>
  </si>
  <si>
    <t xml:space="preserve">MULTISEG COMERCIO DE EQUIPAMENTOS DE SEGURANÇA EIRELI \\ JOINVILLE - SC \\ (47) 3426-1212 \\ </t>
  </si>
  <si>
    <t xml:space="preserve">15.579.136/0001-75</t>
  </si>
  <si>
    <t xml:space="preserve">CONTRA INCENDIO COMERCIO \\ SOROCABA - SP \\ (15) 3233-5959 \\ </t>
  </si>
  <si>
    <t xml:space="preserve">COT07</t>
  </si>
  <si>
    <t xml:space="preserve">COT091</t>
  </si>
  <si>
    <t xml:space="preserve">11.834.965/0001-04</t>
  </si>
  <si>
    <t xml:space="preserve"> M.M Hidrantes
LTDA \\ Jaú/SP \\  (14) 3418-2400 \\ </t>
  </si>
  <si>
    <t xml:space="preserve">07.327.325/0001-22</t>
  </si>
  <si>
    <t xml:space="preserve">VIEW TECH ENGENHARIA DE AUTOMACAO LTDA \\ MARÍLIA - SP \\ (14) 3301-8412 \\  \\  \\ </t>
  </si>
  <si>
    <t xml:space="preserve">COT102</t>
  </si>
  <si>
    <t xml:space="preserve">COLUNA SUSPENSA PCD - REF L51 + CS 1V </t>
  </si>
  <si>
    <t xml:space="preserve">03.499.107/0001-14</t>
  </si>
  <si>
    <t xml:space="preserve">HIDROMIX COMERCIAL \\  MOOCA - SP  \\ (11) 99343-9143 \\  \\  \\ </t>
  </si>
  <si>
    <t xml:space="preserve">45.385.598/0001-12</t>
  </si>
  <si>
    <t xml:space="preserve">TOSEL MAT. CONSTRUÇÃO  \\ BIRIGUI  - SP   \\  (18) 3211-2257 \\  \\  \\ </t>
  </si>
  <si>
    <t xml:space="preserve">COT1027</t>
  </si>
  <si>
    <t xml:space="preserve">57.764.763/0001-26</t>
  </si>
  <si>
    <t xml:space="preserve">DEGRAUS ANDAIMES, MÁQUINAS E EQUIPAMENTOS PARA CONSTRUÇÃO CIVIL S.A. / Rua Monte Azul, 85, Chácaras Reunidas, em São José dos Campos, Estado de São Paulo, \\  \\  \\ </t>
  </si>
  <si>
    <t xml:space="preserve">15.491.583/0001-78</t>
  </si>
  <si>
    <t xml:space="preserve">LOCASIM \\ CUIABÁ-MT \\ (65)3623-4070 \\ </t>
  </si>
  <si>
    <t xml:space="preserve">12.030.134/0001-34</t>
  </si>
  <si>
    <t xml:space="preserve">CASA DO CONSTRUTOR \\ CUIABÁ-MT \\ -65 \\ </t>
  </si>
  <si>
    <t xml:space="preserve">COT1029</t>
  </si>
  <si>
    <t xml:space="preserve">16.233.389/0156-91</t>
  </si>
  <si>
    <t xml:space="preserve">LE BISCUIT  \\  CAMAÇARI  - BA  \\  0800-3667575</t>
  </si>
  <si>
    <t xml:space="preserve">00.314.550/0003-47</t>
  </si>
  <si>
    <t xml:space="preserve">ULTRA MAQUINAS  \\  SÃO PAULO  - SP  \\  (11) 99968-7091</t>
  </si>
  <si>
    <t xml:space="preserve">55.728.224/0001-06</t>
  </si>
  <si>
    <t xml:space="preserve">COPAFER COMERCIAL LTDA \\ SÃO PAULO - SP \\ (11) 99501-2244 \\ </t>
  </si>
  <si>
    <t xml:space="preserve">COT1037</t>
  </si>
  <si>
    <t xml:space="preserve">47.960.950/1088-36</t>
  </si>
  <si>
    <t xml:space="preserve">Magazine Luiza S/A \\ Franca/SP \\  \\ </t>
  </si>
  <si>
    <t xml:space="preserve">22.193.309/0001-88</t>
  </si>
  <si>
    <t xml:space="preserve">TEKY  \\ PORTO ALEGRE - RS \\ (51) 4042-2076 \\ </t>
  </si>
  <si>
    <t xml:space="preserve">10.271.318/0001-60</t>
  </si>
  <si>
    <t xml:space="preserve">GUAXUCABOS \\ GUAXUPÉ - MG \\ (35) 98802-3852 \\ </t>
  </si>
  <si>
    <t xml:space="preserve">COT1043</t>
  </si>
  <si>
    <t xml:space="preserve">PRESILHA EM LATÃO PARA CABO ATÉ 50MM COM FURO 8MM </t>
  </si>
  <si>
    <t xml:space="preserve">49.474.398/0001-97</t>
  </si>
  <si>
    <t xml:space="preserve">SANTIL MAT. ELETRICO \\ SÃO PAULO - SP \\ (11) 3998-3000 \\  \\  \\ </t>
  </si>
  <si>
    <t xml:space="preserve">80.655.053/0001-80</t>
  </si>
  <si>
    <t xml:space="preserve">ILUMISUL MATERIAIS ELETRICOS E ILUMINAÇÃO \\ ITAPEMA - SC \\ (47) 98875-6797 \\ </t>
  </si>
  <si>
    <t xml:space="preserve">COT1044</t>
  </si>
  <si>
    <t xml:space="preserve"> MAPA TÁTIL COMPLETO PARA SINALIZAÇÃO E LOCALIZAÇÃO DE AMBIENTES EM ACRÍLICO COM LETRAS EM ALTO RELEVO E BRAILLE. REF. TOTAL ACESSIBILIDADE / TB-32 - 60X90cm</t>
  </si>
  <si>
    <t xml:space="preserve">12.127.024/0001-95</t>
  </si>
  <si>
    <t xml:space="preserve">TOTAL ACESSIBILIDADE \\ CAMPO GRANDE/MS \\ (67) 4042-1953 \\ </t>
  </si>
  <si>
    <t xml:space="preserve">33.794.807/0001-00</t>
  </si>
  <si>
    <t xml:space="preserve">WRS ACESSIBILIDADE \\ JOINVILLE / SC \\ (47) 3427-0863 \\  \\  \\  \\ </t>
  </si>
  <si>
    <t xml:space="preserve">18.139.645/0001-75</t>
  </si>
  <si>
    <t xml:space="preserve">SAFE PARK \\ BRASILIA - DF \\ (61) 3297-6853 \\  \\  \\ </t>
  </si>
  <si>
    <t xml:space="preserve">COT106</t>
  </si>
  <si>
    <t xml:space="preserve">10498304/0001-84</t>
  </si>
  <si>
    <t xml:space="preserve">MULTISEG COMÉRCIO DE EQUIPAMENTOS DE SEGURANÇA EIRELI \\ Joinville - SC \\ (47) 3426-1212 \\ </t>
  </si>
  <si>
    <t xml:space="preserve">57.158.057/0001-30</t>
  </si>
  <si>
    <t xml:space="preserve">PJ NEBLINA \\ (11) 97542-0420 \\ SÃO PAULO - SP \\  \\  \\ </t>
  </si>
  <si>
    <t xml:space="preserve">COT1382</t>
  </si>
  <si>
    <t xml:space="preserve">VERNIZ ACRÍLICO INCOLOR 18 L </t>
  </si>
  <si>
    <t xml:space="preserve">27.171.883/0017-16</t>
  </si>
  <si>
    <t xml:space="preserve">POLITINTAS  \\ CARIACICA - ES \\  \\ </t>
  </si>
  <si>
    <t xml:space="preserve">40.186.268/0001-84</t>
  </si>
  <si>
    <t xml:space="preserve">PALACIO DAS TINTAS  \\  MARILIA -SP  \\ (14) 99775-5044 \\  \\  \\ </t>
  </si>
  <si>
    <t xml:space="preserve">COT1075</t>
  </si>
  <si>
    <t xml:space="preserve">13.743.238/0002-30</t>
  </si>
  <si>
    <t xml:space="preserve">CASA SHOP  \\  CURITIBA   -  PR  \\ (41) 99181-5608 \\  \\  \\ </t>
  </si>
  <si>
    <t xml:space="preserve">23.791.162/0001-90</t>
  </si>
  <si>
    <t xml:space="preserve">CASA DAS TORNEIRAS \\ SÃO PAULO - SP \\  \\ </t>
  </si>
  <si>
    <t xml:space="preserve">COT1103</t>
  </si>
  <si>
    <t xml:space="preserve">06.260.736/0001-85</t>
  </si>
  <si>
    <t xml:space="preserve">SOLOTÉCNICA \\ CUIABA - MT \\ (65)3365-4945/99606 1258                                                           \\  \\  \\ </t>
  </si>
  <si>
    <t xml:space="preserve">10.569.728/0001-92</t>
  </si>
  <si>
    <t xml:space="preserve">NACON SONDAGENS LTDA \\ CUIABA - MT \\ (65) 99932-1930 \\  \\  \\ </t>
  </si>
  <si>
    <t xml:space="preserve">33.464.930/0001-55</t>
  </si>
  <si>
    <t xml:space="preserve">GEOFLORA SONDAGENS \\ CUIABÁ -  MT \\ (65) 9968-0302 \\ </t>
  </si>
  <si>
    <t xml:space="preserve">COT1109</t>
  </si>
  <si>
    <t xml:space="preserve">06.913.480/0015-63</t>
  </si>
  <si>
    <t xml:space="preserve">DIMENSIONAL \\ (vazio) \\ (11) 99150-1750 \\ sac@dimensional.com.br</t>
  </si>
  <si>
    <t xml:space="preserve">47.960.950/0449-27</t>
  </si>
  <si>
    <t xml:space="preserve">Magazine Luiza  \\  SÃO PAULO - SP  \\  \\ </t>
  </si>
  <si>
    <t xml:space="preserve">COT1137</t>
  </si>
  <si>
    <t xml:space="preserve">94.468.618/0001-24</t>
  </si>
  <si>
    <t xml:space="preserve">RG COMERCIAL ELETRICA \\  SANTA CRUZ DO SUL - RS  \\ (51) 3715-1643</t>
  </si>
  <si>
    <t xml:space="preserve">23.730.335/0001-60</t>
  </si>
  <si>
    <t xml:space="preserve">SAMATEC \\ Santo André - SP \\ (11) 4977-7510 / (11) 4637-3972
(11) 97832-2870 \\ https://www.samatec.com.br \\  \\  \\ </t>
  </si>
  <si>
    <t xml:space="preserve">39.676.278/0001-19</t>
  </si>
  <si>
    <t xml:space="preserve">RIO FROST  \\ SÃO JOSE DO RIO PRETO - SP  \\ (17) 99638-1969</t>
  </si>
  <si>
    <t xml:space="preserve">COT1142</t>
  </si>
  <si>
    <t xml:space="preserve">30.000.593/0001-57</t>
  </si>
  <si>
    <t xml:space="preserve">CCP VIRTUAL \\ SÃO PAULO - SP \\ (11) 9 4727-5366 / (11) 2026-6736  \\  \\  \\ </t>
  </si>
  <si>
    <t xml:space="preserve">07.957.854/0001-00</t>
  </si>
  <si>
    <t xml:space="preserve">JOFEPAR \\ SÃO PAULO - SP \\ (11) 94246-8288 \\ </t>
  </si>
  <si>
    <t xml:space="preserve">33.251.614/0001-03</t>
  </si>
  <si>
    <t xml:space="preserve">CASA DOS PARAFUSOS \\ FRANCA - SP \\ (16) 3017-8614 \\ </t>
  </si>
  <si>
    <t xml:space="preserve">COT1143</t>
  </si>
  <si>
    <t xml:space="preserve">76.609.460/0002-64</t>
  </si>
  <si>
    <t xml:space="preserve">Discpar - Rua Engenheiro Udo Deeke, nº 1022, Salto do Norte - Blumenau/SC | CEP: 89065-101 \\  \\  \\  \\  \\  \\ </t>
  </si>
  <si>
    <t xml:space="preserve">COT1148</t>
  </si>
  <si>
    <t xml:space="preserve">61.150.777/0001-27</t>
  </si>
  <si>
    <t xml:space="preserve">CATUMBI TELAS \\ CAMPINAS - SP \\ (19) 99646-6149 \\  \\  \\ </t>
  </si>
  <si>
    <t xml:space="preserve">23.605.758/0001-59</t>
  </si>
  <si>
    <t xml:space="preserve">MULTI TELAS  //  (19) 3267-0089 //  BARRA VELHA - SC // \\  \\  \\ </t>
  </si>
  <si>
    <t xml:space="preserve">18.293.374/0001-08</t>
  </si>
  <si>
    <t xml:space="preserve">DISFOIL \\ PORTO FERREIRA  -  SP     \\  (19) 98711-5565 </t>
  </si>
  <si>
    <t xml:space="preserve">COT1156</t>
  </si>
  <si>
    <t xml:space="preserve">09.316.105/0001-29</t>
  </si>
  <si>
    <t xml:space="preserve">FRIO PEÇAS \\ SERRA - ES \\ 0800-200-6550 / 4007-2565 \\  \\  \\ </t>
  </si>
  <si>
    <t xml:space="preserve">05.896.435/0001-80</t>
  </si>
  <si>
    <t xml:space="preserve">BAU POWER \\ JUNDIAÍ - SP \\ (11) 96611-1280 / (11) 5912-1028 \\  \\  \\ </t>
  </si>
  <si>
    <t xml:space="preserve">CHUMBADOR CB14200 - TAM.: Ø1/4 Ø3/8 X 2" - PARABOULT</t>
  </si>
  <si>
    <t xml:space="preserve">06.102.309/0001-79</t>
  </si>
  <si>
    <t xml:space="preserve">WK SHOP \\ SÃO PAULO - SP \\ (11) 94492-6282 \\  \\  \\ </t>
  </si>
  <si>
    <t xml:space="preserve">COT1253</t>
  </si>
  <si>
    <t xml:space="preserve">08.346.026/0001-06</t>
  </si>
  <si>
    <t xml:space="preserve">FUNDICAO VESUVIO LTDA \\ ITATIBA - SP \\  (11) 4524-0006 \\  \\  \\ </t>
  </si>
  <si>
    <t xml:space="preserve">26.909.869/0001-47</t>
  </si>
  <si>
    <t xml:space="preserve">POLLO COMERCIO DE FUNDIDOS LTDA \\ CLAUDIO - MG \\ (37) 3381-1058 \\  \\  \\ </t>
  </si>
  <si>
    <t xml:space="preserve">COT1255</t>
  </si>
  <si>
    <t xml:space="preserve">40.758.972/0001-64</t>
  </si>
  <si>
    <t xml:space="preserve">RCA ILUMINAÇÃO  \\  RIO DE JANEIRO  \\  (21)96864-6678</t>
  </si>
  <si>
    <t xml:space="preserve">01.438.784/0001-05</t>
  </si>
  <si>
    <t xml:space="preserve">LEROY MERLIN \\ SÃO PAULO - SP \\ (11) 4007-1380 \\ </t>
  </si>
  <si>
    <t xml:space="preserve">COT1260</t>
  </si>
  <si>
    <t xml:space="preserve">00.776.574/0006-60</t>
  </si>
  <si>
    <t xml:space="preserve">Shop Time \\ RIO DE JANEIRO - RJ \\  \\ </t>
  </si>
  <si>
    <t xml:space="preserve">COT1264</t>
  </si>
  <si>
    <t xml:space="preserve">72.313.828/0001-00</t>
  </si>
  <si>
    <t xml:space="preserve">Planobras  \\ Floresta-Porto Alegre-RS \\ (51) 2101-6800 \\ </t>
  </si>
  <si>
    <t xml:space="preserve">74.072.513/0044-84</t>
  </si>
  <si>
    <t xml:space="preserve">AFUBRA \\ SANTA CRUZ DO SUL - RS \\ (51) 3713-7770 \\  \\  \\ </t>
  </si>
  <si>
    <t xml:space="preserve">COT1270</t>
  </si>
  <si>
    <t xml:space="preserve">61.695.227/0001-93</t>
  </si>
  <si>
    <t xml:space="preserve">ELETRO PAULO \\ VIÇOSA - MG \\ (31) 3891-8081 \\  \\  \\ </t>
  </si>
  <si>
    <t xml:space="preserve">02.554.116/0002-89</t>
  </si>
  <si>
    <t xml:space="preserve">ELETROSUL DISTRIBUIDORA LTDA \\ CACAVEL - PR \\ (45) 3038-1020 \\ </t>
  </si>
  <si>
    <t xml:space="preserve">COT1304</t>
  </si>
  <si>
    <t xml:space="preserve">61.649.760/0005-42</t>
  </si>
  <si>
    <t xml:space="preserve">REFRIGAS  \\  BARRA FUNDA -SP  \\  (14) 2106-1549 \\  \\  \\ </t>
  </si>
  <si>
    <t xml:space="preserve">35.028.609/0001-53</t>
  </si>
  <si>
    <t xml:space="preserve">CHILLER PEÇAS \\   SÃO PAULO-SP  \\  (11) 2918-8119 \\  \\  \\ </t>
  </si>
  <si>
    <t xml:space="preserve">10.631.556/0001-30</t>
  </si>
  <si>
    <t xml:space="preserve">FRIOSHOPPING \\   SÃO JOSE DOS CAMPOS -SP  \\  (12) 3204-5257 \\  \\  \\ </t>
  </si>
  <si>
    <t xml:space="preserve">COT1305</t>
  </si>
  <si>
    <t xml:space="preserve">FITA PARA ISOLAÇAO - ALUMÍNIO (PARA AR CONDICIONADO) ROLO 10M	</t>
  </si>
  <si>
    <t xml:space="preserve">53.250.215/0001-27</t>
  </si>
  <si>
    <t xml:space="preserve">ALVORADA  DISTRIBUIDORA \\ SÃO PAULO  \\  (11) 98803-5372 \\  \\  \\ </t>
  </si>
  <si>
    <t xml:space="preserve">13.700.624/0001-63</t>
  </si>
  <si>
    <t xml:space="preserve">LOJA LIONDOR  \\  SÃO PAULO  - SP \\  (11) 95233-0128 \\  \\  \\ </t>
  </si>
  <si>
    <t xml:space="preserve">57.704.363/0001-25</t>
  </si>
  <si>
    <t xml:space="preserve">MULTIFRIO  \\  RIBEIRÃO PRETO -  SP  \\  (16) 2101-7712 \\  \\  \\ </t>
  </si>
  <si>
    <t xml:space="preserve">COT1314</t>
  </si>
  <si>
    <t xml:space="preserve">15.430.669/0001-90</t>
  </si>
  <si>
    <t xml:space="preserve">ZIG FERRAMENTAS LTDA \\ SÃO PAULO - SP \\ (11) 99191-2810 \\ </t>
  </si>
  <si>
    <t xml:space="preserve">15.251.990/0001-08</t>
  </si>
  <si>
    <t xml:space="preserve">LUXTIL \\ SÃO PAULO - SP \\ (11) 2366-3811/ (11) 7870-8743 \\  \\  \\ </t>
  </si>
  <si>
    <t xml:space="preserve">22.334.296/0004-62</t>
  </si>
  <si>
    <t xml:space="preserve">Loja central elétrica \\  Major Prates - Montes Claros/MG \\  (38) 99734-0497  \\ </t>
  </si>
  <si>
    <t xml:space="preserve">COT1317</t>
  </si>
  <si>
    <t xml:space="preserve">COT1322</t>
  </si>
  <si>
    <t xml:space="preserve">04.900.482/0001-97</t>
  </si>
  <si>
    <t xml:space="preserve">MEC-TRONIC \\ SÃO PAULO - SP \\ (81) 99278-7518 \\  \\  \\ </t>
  </si>
  <si>
    <t xml:space="preserve">46.676.813/0001-05</t>
  </si>
  <si>
    <t xml:space="preserve">MADEIRANIT  \\ VARZEA GRANDE - MT \\ (65) 3688-3407 \\ </t>
  </si>
  <si>
    <t xml:space="preserve">38.070.290/0001-12</t>
  </si>
  <si>
    <t xml:space="preserve">LOJA LUZ DO MUNDO \\ RIO DO SUL - SC \\ (47) 3522-6970 (47) 3522-6970 \\  \\  \\ </t>
  </si>
  <si>
    <t xml:space="preserve">COT1324</t>
  </si>
  <si>
    <t xml:space="preserve">47.674.429/0003-90</t>
  </si>
  <si>
    <t xml:space="preserve">ANDRA S A ELECTRIC SOLUTIONS \\ SÃO PAULO - SP \\ (11) 3855-7000 \\  \\  \\  \\ </t>
  </si>
  <si>
    <t xml:space="preserve">MÃO FRANCESA SIMPLES 200MM  (ELETROCALHA)</t>
  </si>
  <si>
    <t xml:space="preserve">75.400.218/0027-71</t>
  </si>
  <si>
    <t xml:space="preserve">CASSOL MATERIAIS DE CONSTRUÇÕES LTDA \\ SÃO JOSE - SC \\  \\ </t>
  </si>
  <si>
    <t xml:space="preserve">COT1326</t>
  </si>
  <si>
    <t xml:space="preserve">COT1391</t>
  </si>
  <si>
    <t xml:space="preserve">10.490.181/0001-35</t>
  </si>
  <si>
    <t xml:space="preserve">MADEIRA MADEIRA \\ CURITIBA - PR \\ (41) 9877-0911 \\ contato@postman.madeiramadeira.com.br</t>
  </si>
  <si>
    <t xml:space="preserve">02.746.668/0001-68</t>
  </si>
  <si>
    <t xml:space="preserve">ADESIVA IMPRESSOS  \\  GARÇAS -  SP  \\ (14) 99778-8449</t>
  </si>
  <si>
    <t xml:space="preserve">COT14</t>
  </si>
  <si>
    <t xml:space="preserve">19.339.675/0001-98</t>
  </si>
  <si>
    <t xml:space="preserve">SHOPPING BRAILLE \\ SÃO PAULO - SP \\ (11) 2083-7423 \\  \\  \\ </t>
  </si>
  <si>
    <t xml:space="preserve">08.035.976/0001-01</t>
  </si>
  <si>
    <t xml:space="preserve">CASA DA ACESSIBILIDADE \\ UBERLÂNDIA/MG \\ (34) 3232-3575 \\ </t>
  </si>
  <si>
    <t xml:space="preserve">COT1428</t>
  </si>
  <si>
    <t xml:space="preserve">23.476.033/0001-08</t>
  </si>
  <si>
    <t xml:space="preserve">OBRA MAX  \\ SÃO PAULO - SP \\ (11) 3003-3400 \\ </t>
  </si>
  <si>
    <t xml:space="preserve">05.414.611/0001-08</t>
  </si>
  <si>
    <t xml:space="preserve">PONTO DO ENCANADOR LTDA \\ CAMPINAS - SP \\ (19) 3249-3000 \\ </t>
  </si>
  <si>
    <t xml:space="preserve">21.951.873/0001-50</t>
  </si>
  <si>
    <t xml:space="preserve">HIDRAUCONEX  \\ BELO HORIZONTE/MG \\ (31) 3568-9125 \\ </t>
  </si>
  <si>
    <t xml:space="preserve">COT1432</t>
  </si>
  <si>
    <t xml:space="preserve">COTOVELO RETO 90º 50X50 MM PARA PERFILADO </t>
  </si>
  <si>
    <t xml:space="preserve">49.474.398/0008-63</t>
  </si>
  <si>
    <t xml:space="preserve">SANTIL COMERCIAL ELETRICA \\ SÃO PAULO - SP \\ (11) 99156-9249 \\ </t>
  </si>
  <si>
    <t xml:space="preserve">COT1445</t>
  </si>
  <si>
    <t xml:space="preserve"> PLACA DE SINALIZAÇÃO PONTO DE BRIGADA DE INCÊNDIO - 80x50CM</t>
  </si>
  <si>
    <t xml:space="preserve">82.962.127/0001-56</t>
  </si>
  <si>
    <t xml:space="preserve">iSINALIZA \\ JOINVILLE - SC \\  \\ </t>
  </si>
  <si>
    <t xml:space="preserve">53.982.666/0001-59</t>
  </si>
  <si>
    <t xml:space="preserve">ENFOQUE VISUAL \\ SANTO ANDRÉ - SP \\ (11) 9 3000 0247 \\ </t>
  </si>
  <si>
    <t xml:space="preserve">COT1447</t>
  </si>
  <si>
    <t xml:space="preserve">01.134.726/0004-22</t>
  </si>
  <si>
    <t xml:space="preserve">LOJA SETTA \\ PATOS DE MINAS - MG \\ (34) 3818-2727 \\  \\  \\ </t>
  </si>
  <si>
    <t xml:space="preserve">51.322.782/0001-16</t>
  </si>
  <si>
    <t xml:space="preserve">SANTEC \\ DESCALVADO - SP \\ (19) 35941010 \\  \\  \\ </t>
  </si>
  <si>
    <t xml:space="preserve">48.539.548/0001-30</t>
  </si>
  <si>
    <t xml:space="preserve">AGROMETAL \\ SÃO JOSÉ RIO PRETO - SP \\ (17) 2139-5000 \\ https://www.lojaagrometal.com.br \\  \\  \\ </t>
  </si>
  <si>
    <t xml:space="preserve">COT1451</t>
  </si>
  <si>
    <t xml:space="preserve">CABO USB </t>
  </si>
  <si>
    <t xml:space="preserve"> 23.240.420/0001-40</t>
  </si>
  <si>
    <t xml:space="preserve">TUA CASA FERRAGEM \\ POROT ALEGRE - RS \\ (51) 3907-3152 \\  \\  \\ </t>
  </si>
  <si>
    <t xml:space="preserve">33.041.260/0652-90</t>
  </si>
  <si>
    <t xml:space="preserve">EXTRA \\  SÃO PAULO - SP  \\  \\ </t>
  </si>
  <si>
    <t xml:space="preserve">COT1554</t>
  </si>
  <si>
    <t xml:space="preserve"> 09.392.341/0005-58</t>
  </si>
  <si>
    <t xml:space="preserve">LAMPADINHA \\ NATAL - RN \\ (84) 99989-0769 \\  \\  \\ </t>
  </si>
  <si>
    <t xml:space="preserve">02.607.022/0001-40</t>
  </si>
  <si>
    <t xml:space="preserve">ELETRIZA \\ CURITIBA - PR \\ (41) 3226-4366 \\  \\  \\ </t>
  </si>
  <si>
    <t xml:space="preserve">COT1572</t>
  </si>
  <si>
    <t xml:space="preserve">63.010.185/0001-35</t>
  </si>
  <si>
    <t xml:space="preserve">ELÉTRICA MARMOTA // SAO PAULO - SP // (11) 2076-6666 // https://www.marmota.com.br \\  \\  \\ </t>
  </si>
  <si>
    <t xml:space="preserve">COT1576</t>
  </si>
  <si>
    <t xml:space="preserve">10.381.875/0001-34</t>
  </si>
  <si>
    <t xml:space="preserve"> Fritz Distribuidora - Rua Dr. Blumenau, 7314 - Encano - Indaial / SC \\  \\  \\  \\  \\  \\ </t>
  </si>
  <si>
    <t xml:space="preserve">COT1577</t>
  </si>
  <si>
    <t xml:space="preserve">05.047.273/0002-96</t>
  </si>
  <si>
    <t xml:space="preserve">ELETRONOR DIST DE MAT ELETRICOS \\ PELOTAS - RS \\  (54) 98148 3800 \\ </t>
  </si>
  <si>
    <t xml:space="preserve">41.418.163/0001-76</t>
  </si>
  <si>
    <t xml:space="preserve">ATACADÃO ON LINE \\ SÃO PAULO - SP \\ (16) 3508-5232 \\  \\  \\ </t>
  </si>
  <si>
    <t xml:space="preserve">COT1605</t>
  </si>
  <si>
    <t xml:space="preserve">	Lâmpada Bulbo Led 40W BIVOLT E27 BRANCA FRIA 6500K</t>
  </si>
  <si>
    <t xml:space="preserve">15.354.701/0004-49</t>
  </si>
  <si>
    <t xml:space="preserve">CASA D0 ELETRICISTA \\ CRICIÚMA - SC \\ (48) 3437-6239 \\  \\  \\ </t>
  </si>
  <si>
    <t xml:space="preserve">25.256.864/0001-08</t>
  </si>
  <si>
    <t xml:space="preserve">LUMLED  \\      \\  (41) 3352-3444</t>
  </si>
  <si>
    <t xml:space="preserve">28.182.508/0001-77</t>
  </si>
  <si>
    <t xml:space="preserve">FIOCAMP MAT. ELETRICO  \\  CAMPINAS  - SP  \\  (19) 3254-5395</t>
  </si>
  <si>
    <t xml:space="preserve">COT1622</t>
  </si>
  <si>
    <t xml:space="preserve">05.929.836/0001-99</t>
  </si>
  <si>
    <t xml:space="preserve">RH MATERIAIS ELÉTRICOS // CAMPO BOM – RS // (51) 3597-3229 | (51) 3585-1111 // https://www.rhmateriaiseletricos.com.br  \\  \\  \\ </t>
  </si>
  <si>
    <t xml:space="preserve">00.617.983/0001-00</t>
  </si>
  <si>
    <t xml:space="preserve">Eletro FM - Comércio de Materiais Elétricos Ltda  \\ LONDRINA - PR \\ (11)99150-1750 \\ </t>
  </si>
  <si>
    <t xml:space="preserve">COT1646</t>
  </si>
  <si>
    <t xml:space="preserve">35.719.583/0001-90</t>
  </si>
  <si>
    <t xml:space="preserve">ENERGIA SOLUÇÕES AQUECIMENTO  \\  GOIÃNIA - GO  \\  (62)  3202-5944</t>
  </si>
  <si>
    <t xml:space="preserve">95.770.228/0007-82</t>
  </si>
  <si>
    <t xml:space="preserve">CARLESSI CASA E CONSTRUÇÃO   \\  TURVO - SC  \\  (48) 3525-8880</t>
  </si>
  <si>
    <t xml:space="preserve">COT1647</t>
  </si>
  <si>
    <t xml:space="preserve">COT1648</t>
  </si>
  <si>
    <t xml:space="preserve">34.623.312/0001-73</t>
  </si>
  <si>
    <t xml:space="preserve">MEGACOBRE \\ SÃO PAULO - SP \\ (11) 3266-5789 \\  \\  \\ </t>
  </si>
  <si>
    <t xml:space="preserve">COT1649</t>
  </si>
  <si>
    <t xml:space="preserve"> 72.313.828/0001-00</t>
  </si>
  <si>
    <t xml:space="preserve">PLENOBRAS \\ RIO GRANDE SO SUL - RS \\ (51) 2101-6800 \\  \\  \\ </t>
  </si>
  <si>
    <t xml:space="preserve">COT1650</t>
  </si>
  <si>
    <t xml:space="preserve">71.796.478/0004-60</t>
  </si>
  <si>
    <t xml:space="preserve">LOJA CORDEIRO \\ FERRAZ DE VASCONCELOS - SP \\ (11) 4674-7439</t>
  </si>
  <si>
    <t xml:space="preserve">49.216.581/0001-92</t>
  </si>
  <si>
    <t xml:space="preserve">CASA E GARAGEM \\ (24) 2221-2353 \\  \\  \\ </t>
  </si>
  <si>
    <t xml:space="preserve">COT1651</t>
  </si>
  <si>
    <t xml:space="preserve">COT1652</t>
  </si>
  <si>
    <t xml:space="preserve">71.796.478/0001-18</t>
  </si>
  <si>
    <t xml:space="preserve">CORDEIRO FIOS E CABOS ELETRICOS LTDA \\ FERRAZ DE VASCONCELOS-SP \\ (11 4674-7439 \\  \\  \\  \\ </t>
  </si>
  <si>
    <t xml:space="preserve">COT1653</t>
  </si>
  <si>
    <t xml:space="preserve">17.765.036/0003-20</t>
  </si>
  <si>
    <t xml:space="preserve">BFR ILUMINAÇÃO \\ SÃO PAULO - SC \\ (11) 3228-3379 (11) 98498-2745 \\  \\  \\ </t>
  </si>
  <si>
    <t xml:space="preserve">COT1669</t>
  </si>
  <si>
    <t xml:space="preserve">(CINZA MÉDIO) - TINTA PARA PISO EM ESMALTE POLIURETANO (PU)</t>
  </si>
  <si>
    <t xml:space="preserve">44.683.966/0001-46</t>
  </si>
  <si>
    <t xml:space="preserve">OURO TINTAS  \\  SÃO PAULO - SP  \\ (17) 99634-0677</t>
  </si>
  <si>
    <t xml:space="preserve">24.968.736/0001-16</t>
  </si>
  <si>
    <t xml:space="preserve">OUTLET DAS TINTAS  \\  SÃO PAULO  - SP   \\ (11) 3530-3770</t>
  </si>
  <si>
    <t xml:space="preserve"> 36.026.147/0001-06</t>
  </si>
  <si>
    <t xml:space="preserve">RAPIDO EPOXI \\  BELO HORIZONTE - MG  \\ (31) 4101-0132 \\  \\  \\  \\ </t>
  </si>
  <si>
    <t xml:space="preserve">COT1671</t>
  </si>
  <si>
    <t xml:space="preserve">02.475.798/0001-53</t>
  </si>
  <si>
    <t xml:space="preserve">TOTAL TINTAS DISTRIBUIDORA   \\  BELO HORIZONTE  -  MG  \\  (31) 3374-2332</t>
  </si>
  <si>
    <t xml:space="preserve">04.098.359/0001-02</t>
  </si>
  <si>
    <t xml:space="preserve">GMI DISTRIBUIDORA   \\  BELO HORIZONTE  -  MG  \\  (31) 3490-0777</t>
  </si>
  <si>
    <t xml:space="preserve">24.572.795/0001-70</t>
  </si>
  <si>
    <t xml:space="preserve">BRASIL AUTOSHOP  \\  DOURADOS -  MS  \\  (67) 3033-0768</t>
  </si>
  <si>
    <t xml:space="preserve">COT1674</t>
  </si>
  <si>
    <t xml:space="preserve">02.264.256/0001-31</t>
  </si>
  <si>
    <t xml:space="preserve">ACQUAFORT \\ CURITIBA \\ (41)3247-1199 \\ </t>
  </si>
  <si>
    <t xml:space="preserve">23.714.712/0001-78</t>
  </si>
  <si>
    <t xml:space="preserve">VIVA DECORA SHOP \\ SÃO PAULO - SP \\ </t>
  </si>
  <si>
    <t xml:space="preserve">56.440.245/0001-94</t>
  </si>
  <si>
    <t xml:space="preserve">CONTRUOBRAS &amp; CIA \\ VALINHOS - SP \\ (19) 99254-4866</t>
  </si>
  <si>
    <t xml:space="preserve">COT1677</t>
  </si>
  <si>
    <t xml:space="preserve">33.810.147/0001-04</t>
  </si>
  <si>
    <t xml:space="preserve">Sempre Iot Industria \\ SÃ PAULO - SP \\ (11) 2081-5337 \\  \\  \\ </t>
  </si>
  <si>
    <t xml:space="preserve">20.832.197/0001-32</t>
  </si>
  <si>
    <t xml:space="preserve">LOJA DO SURDO \\ SÃO PAULO - SP \\ (11) 99453-7718 \\  \\  \\ </t>
  </si>
  <si>
    <t xml:space="preserve">03.007.331/0001-41</t>
  </si>
  <si>
    <t xml:space="preserve">MERCADO LIVRE \\  \\  \\ </t>
  </si>
  <si>
    <t xml:space="preserve">COT1685</t>
  </si>
  <si>
    <t xml:space="preserve">CABO DE AÇO 3/16'' </t>
  </si>
  <si>
    <t xml:space="preserve">ELASTOBOR \\ SÃO PAULO - SP \\ (19) 99254-4866 \\  \\  \\ </t>
  </si>
  <si>
    <t xml:space="preserve"> 05.101.950/0001-26</t>
  </si>
  <si>
    <t xml:space="preserve">CASELAR \\ SÃO BENTO SDO SUL - SC \\  (47) 3635-2111 \\  \\  \\ </t>
  </si>
  <si>
    <t xml:space="preserve">COT1690</t>
  </si>
  <si>
    <t xml:space="preserve">EXAUSTOR 30 CM AXIAL PARA COIFAS</t>
  </si>
  <si>
    <t xml:space="preserve">08.022.764/0001-90</t>
  </si>
  <si>
    <t xml:space="preserve">NOVA EXAUSTORES  \\  SÃO PAULO  -SP  \\ (11) 93213-5871 \\  \\  \\ </t>
  </si>
  <si>
    <t xml:space="preserve">04.920.658/0001-72</t>
  </si>
  <si>
    <t xml:space="preserve">NORTE REFRIGERAÇÃO   \\  BELEM  -  PA   \\  (91) 99363-4823 \\  \\  \\ </t>
  </si>
  <si>
    <t xml:space="preserve">61.129.268/0001-12</t>
  </si>
  <si>
    <t xml:space="preserve">VENTISILVA  \\ MOOCA  -SP    \\   (11) 98416-1450 \\  \\  \\ </t>
  </si>
  <si>
    <t xml:space="preserve">COT1706</t>
  </si>
  <si>
    <t xml:space="preserve">PIGMENTO VERMELHO </t>
  </si>
  <si>
    <t xml:space="preserve">03.217.440/0001-93</t>
  </si>
  <si>
    <t xml:space="preserve">CASA BIANCA MAT. CONSTRUÇÃO  \\  CABREUVA - SP  \\  (11) 94982-0406</t>
  </si>
  <si>
    <t xml:space="preserve">10.691.953/0001-05</t>
  </si>
  <si>
    <t xml:space="preserve">TORRES CABRAL CASA E CONSTRUÇÃO  \\ JANDIRA - SP  \\  (11)  4206-5500</t>
  </si>
  <si>
    <t xml:space="preserve">COT1714</t>
  </si>
  <si>
    <t xml:space="preserve">TERMINAL DE FECHAMENTO PARA ELETROCALHA 100X99</t>
  </si>
  <si>
    <t xml:space="preserve">TERMINAL DE FECHAMENTO PARA ELETROCALHA 100X101</t>
  </si>
  <si>
    <t xml:space="preserve">	00.776.574/0001-56</t>
  </si>
  <si>
    <t xml:space="preserve">AMERICANAS \\ RIO DE JANEIRO - RJ \\ 4003-4848 \\  \\  \\ </t>
  </si>
  <si>
    <t xml:space="preserve">COT1723</t>
  </si>
  <si>
    <t xml:space="preserve">	ELETROCALHA PERFURADA EM CHAPA DE AÇO GALVANIZADO (100X100)</t>
  </si>
  <si>
    <t xml:space="preserve">COT1724</t>
  </si>
  <si>
    <t xml:space="preserve">	QUADRO DE COMANDO 7,5CV</t>
  </si>
  <si>
    <t xml:space="preserve">14.778.311/0001-90</t>
  </si>
  <si>
    <t xml:space="preserve">BOMBA SHOPPING \\ SÃO PAULO - SP \\ (11) 2971-5695 \\ </t>
  </si>
  <si>
    <t xml:space="preserve">42.326.882/0001-20</t>
  </si>
  <si>
    <t xml:space="preserve">DISTRIBUIDORA DE BOMBAS \\ MONTES CLAROS -  MG  \\  (38) 99730-0736</t>
  </si>
  <si>
    <t xml:space="preserve">COT1725</t>
  </si>
  <si>
    <t xml:space="preserve">30.691.476/0003-49</t>
  </si>
  <si>
    <t xml:space="preserve">AREA DISTRIBUIDORA   \\  SOROCABA  -  SP   \\  0800-2644022</t>
  </si>
  <si>
    <t xml:space="preserve">COT1726</t>
  </si>
  <si>
    <t xml:space="preserve">	TÊ HORIZONTAL 90° 100x100MM #18</t>
  </si>
  <si>
    <t xml:space="preserve">COT1796</t>
  </si>
  <si>
    <t xml:space="preserve"> 21.951.873/0001-5</t>
  </si>
  <si>
    <t xml:space="preserve">HIDRAUCONEX  \\ BELO HORIZONTE/MG \\ (31) 3568-9125 \\  \\  \\  \\ </t>
  </si>
  <si>
    <t xml:space="preserve">43.235.522/0001-85</t>
  </si>
  <si>
    <t xml:space="preserve">PLASTOLANDIA \\ SÃO PAULO - SP \\ (11) 2168-8533 \\ </t>
  </si>
  <si>
    <t xml:space="preserve">COT193</t>
  </si>
  <si>
    <t xml:space="preserve">60.344.348/0001-28</t>
  </si>
  <si>
    <t xml:space="preserve">PEDRÃO PVC - Rua Martinico Prado, 897, Vila Tibério | 14050-050-Ribeirão Preto-SP \\  \\  \\ </t>
  </si>
  <si>
    <t xml:space="preserve">07.193.429/0001-91</t>
  </si>
  <si>
    <t xml:space="preserve">TOCCO MAT CONSTRUÇÃO  \\  OSASCO -SP   \\ (11) 94022-3482 \\  \\  \\ </t>
  </si>
  <si>
    <t xml:space="preserve">19.525.302/0001-01</t>
  </si>
  <si>
    <t xml:space="preserve">CASA MATTOS \\ CATAGUASES - MG \\ (32) 99982-3645 \\ </t>
  </si>
  <si>
    <t xml:space="preserve">COT202</t>
  </si>
  <si>
    <t xml:space="preserve">COT210</t>
  </si>
  <si>
    <t xml:space="preserve">29.212.287/0001-03</t>
  </si>
  <si>
    <t xml:space="preserve">CONEXO PEÇAS \\ SÃO BENTO DO SUL - SC \\ (47) 3633-6724 \\  \\  \\ </t>
  </si>
  <si>
    <t xml:space="preserve">00.915.152/0001-14</t>
  </si>
  <si>
    <t xml:space="preserve">HIPERFER COMERCIO DE ACO E METAIS LTDA \\ RIO DE JANEIRO - RJ (47) 3327-7602 (47) 3327-7602  \\  \\  \\ </t>
  </si>
  <si>
    <t xml:space="preserve">35.630.349/0001-91</t>
  </si>
  <si>
    <t xml:space="preserve">COPALUX \\  \\  \\ </t>
  </si>
  <si>
    <t xml:space="preserve">COT22</t>
  </si>
  <si>
    <t xml:space="preserve">85.014.793/0001-50</t>
  </si>
  <si>
    <t xml:space="preserve">ELETRORASTRO \\ PINHAIS - PR \\ (41) 3661-3110 \\ </t>
  </si>
  <si>
    <t xml:space="preserve">17.155.342/0001-83</t>
  </si>
  <si>
    <t xml:space="preserve">LOJA ELETRICA \\ BELO HORIZONTE - MG \\ (31) 3218-8922 (31) 3218-8900 \\  \\  \\ </t>
  </si>
  <si>
    <t xml:space="preserve">55.331.671/0001-90</t>
  </si>
  <si>
    <t xml:space="preserve">CCP PARAFUSOS E FERRAMENTAS \\ SÃO PAULO - SP \\ (11) 2026-6736 \\ </t>
  </si>
  <si>
    <t xml:space="preserve">COT227</t>
  </si>
  <si>
    <t xml:space="preserve">COT248</t>
  </si>
  <si>
    <t xml:space="preserve">05.128.044/0001-15</t>
  </si>
  <si>
    <t xml:space="preserve">GÁS CENTER   \\  CURITIBA  - PR \\  (41) 99128-8686 \\  \\  \\ </t>
  </si>
  <si>
    <t xml:space="preserve">62.404.264/0001-68</t>
  </si>
  <si>
    <t xml:space="preserve">TUDO HOUSE \\ RIBEIRÃO PRETO - SP \\ (16) 99770-3804 \\  \\  \\ </t>
  </si>
  <si>
    <t xml:space="preserve">04.459.175/0001-85</t>
  </si>
  <si>
    <t xml:space="preserve">ICONE DISTRIBUIDORA  \\  CURITIBA  -PR  \\  (41) 99559-4339 \\  \\  \\ </t>
  </si>
  <si>
    <t xml:space="preserve">COT256</t>
  </si>
  <si>
    <t xml:space="preserve">45.361.213/0001-87</t>
  </si>
  <si>
    <t xml:space="preserve">EPOXI E CIA \\  BELO HORIZONTE -  MG  \\  (31) 4102-2151</t>
  </si>
  <si>
    <t xml:space="preserve">06.337.681/0001-64</t>
  </si>
  <si>
    <t xml:space="preserve">EPOXI COLOR  \\  SÃO BERNARDO DO CAMPO  - SP  \\  (11) 91028-7710</t>
  </si>
  <si>
    <t xml:space="preserve">COT261</t>
  </si>
  <si>
    <t xml:space="preserve">45.118.557/0001-60</t>
  </si>
  <si>
    <t xml:space="preserve">REIS IMPRESSÃO DIGITAL  \\  JACAREI  -  SP  \\  (12) 99194-2066 \\  \\  \\ </t>
  </si>
  <si>
    <t xml:space="preserve">33.146.165/0001-25</t>
  </si>
  <si>
    <t xml:space="preserve">FABRICA LASER \\ (34) 99763-2751 \\  \\  \\ </t>
  </si>
  <si>
    <t xml:space="preserve">20.675.859/0001-08</t>
  </si>
  <si>
    <t xml:space="preserve">FORMA PRATICA \\ JOINVILLE - SC \\ (47) 98474-7263 \\  \\  \\ </t>
  </si>
  <si>
    <t xml:space="preserve">COT271</t>
  </si>
  <si>
    <t xml:space="preserve">PLACA EM BRAILE PARA CORRIMÃO (INÍCIO/FIM) </t>
  </si>
  <si>
    <t xml:space="preserve">COT272</t>
  </si>
  <si>
    <t xml:space="preserve">50.236.420/0001-40</t>
  </si>
  <si>
    <t xml:space="preserve">VISART \\ PRAIA GRANDE - MT \\ (13) 98101-6427 \\  \\  \\ </t>
  </si>
  <si>
    <t xml:space="preserve">44.076.377/0001-08</t>
  </si>
  <si>
    <t xml:space="preserve">JP EXTINTORES \\ SÃO PAULO - SP \\ (11) 2143-9136 \ (11) 98668-8036 \\  \\  \\ </t>
  </si>
  <si>
    <t xml:space="preserve">COT277</t>
  </si>
  <si>
    <t xml:space="preserve">PLACA TATIL EM ACRÍLICO COM LETRAS EM RELEVO/BRAILE DIM. 30X10CM (PAREDES E PORTAS) </t>
  </si>
  <si>
    <t xml:space="preserve">25.369.020/0001-65</t>
  </si>
  <si>
    <t xml:space="preserve">ACRILOJA // JARAGUA DO SUL - RS // www.acriloja.com.br // (47) 99730-5147 \\  \\  \\ </t>
  </si>
  <si>
    <t xml:space="preserve">23.447.624/0001-57</t>
  </si>
  <si>
    <t xml:space="preserve">DIRECT BORRACHAS \\ MAUA - SP \\ (11) 93801-9885 \\ </t>
  </si>
  <si>
    <t xml:space="preserve">COT303</t>
  </si>
  <si>
    <t xml:space="preserve">40.863.901/0001-21</t>
  </si>
  <si>
    <t xml:space="preserve">MEGA THOR   \\ IJUI - RS \\ (11) 4395-1324 \\ </t>
  </si>
  <si>
    <t xml:space="preserve">18.820.545/0001-00</t>
  </si>
  <si>
    <t xml:space="preserve">DIMENSIONAR \\ VARGEM GRANDE PAULISTA - SP \\ (11) 4303-9054 \\ </t>
  </si>
  <si>
    <t xml:space="preserve">COT316</t>
  </si>
  <si>
    <t xml:space="preserve">10.838.714/0001-27</t>
  </si>
  <si>
    <t xml:space="preserve">ELITE GÁS \\ SANTO ANDRÉ \\ (11) 4425-1827 \\  \\  \\ </t>
  </si>
  <si>
    <t xml:space="preserve">01.067.986/0001-80</t>
  </si>
  <si>
    <t xml:space="preserve">CONSIGAS \\  CURITIBA  - PR  \\  (41) 99805-0019 \\  \\  \\ </t>
  </si>
  <si>
    <t xml:space="preserve">COT320</t>
  </si>
  <si>
    <t xml:space="preserve">60.717.899/0001-90</t>
  </si>
  <si>
    <t xml:space="preserve">ELETRÔNICA SANTANA \\ SÃO PAULO - SP \\ (11) 2823-7066 \\ </t>
  </si>
  <si>
    <t xml:space="preserve">12.875.469/0001-53</t>
  </si>
  <si>
    <t xml:space="preserve">TOTAL ELETRONICA  \\  SÃO JOSE DO RIO PRETO - SP  \\ (17) 99638-4661 \\  \\  \\ </t>
  </si>
  <si>
    <t xml:space="preserve">04.602.854/0001-07</t>
  </si>
  <si>
    <t xml:space="preserve">ELETROLANDIA COMERCIO DE PRODUTOS ELETRONICOS \\ VILA VELHA - ES \\ (27) 3369-6000 / (27) 3089-5924 / (27) 3229-1726  \\  \\  \\ </t>
  </si>
  <si>
    <t xml:space="preserve">COT324</t>
  </si>
  <si>
    <t xml:space="preserve">15.381.427/0001-54</t>
  </si>
  <si>
    <t xml:space="preserve">ELETROCENTER \\ CUIABÁ/MT \\ (65) 3621-1720 \\ </t>
  </si>
  <si>
    <t xml:space="preserve">03.938.818/0005-71</t>
  </si>
  <si>
    <t xml:space="preserve">SERPAL ELETRICA E HIDRÁULICA \\ RONDONÓPOLIS/MT \\ (66)3411-9600 \\ </t>
  </si>
  <si>
    <t xml:space="preserve">13.433.616/0001-06</t>
  </si>
  <si>
    <t xml:space="preserve">TOP POWER  \\  SUMARÉ -  SP   \\  (19) 3396-0277</t>
  </si>
  <si>
    <t xml:space="preserve">COT337</t>
  </si>
  <si>
    <t xml:space="preserve">11.278.225/0001-20</t>
  </si>
  <si>
    <t xml:space="preserve">LUMINARTE \\  SÃO PAULO - SP  \\ (11) 2651-4553 \\  \\  \\  \\ </t>
  </si>
  <si>
    <t xml:space="preserve">23.042.258/0001-56</t>
  </si>
  <si>
    <t xml:space="preserve">LOUÇATEC \\  CAMPO MAGRO - PR  \\ (41) 3039-8855 \\  \\  \\  \\ </t>
  </si>
  <si>
    <t xml:space="preserve">25.097.185/0001-25</t>
  </si>
  <si>
    <t xml:space="preserve">LUKK \\  SÃO PAULO - SP  \\ (11) 94073-3476 \\  \\  \\  \\ </t>
  </si>
  <si>
    <t xml:space="preserve">COT340</t>
  </si>
  <si>
    <t xml:space="preserve">89.237.911/0001-40</t>
  </si>
  <si>
    <t xml:space="preserve">TaQi \\ DOIS IRMÃOS - RS \\ (51) 4042-1336 \\ </t>
  </si>
  <si>
    <t xml:space="preserve">COT343</t>
  </si>
  <si>
    <t xml:space="preserve">COT353</t>
  </si>
  <si>
    <t xml:space="preserve">08.624.088/0001-24</t>
  </si>
  <si>
    <t xml:space="preserve">HIPERTINTAS  \\  RIO DE JANEIRO  - RJ  \\  (21) 96565-0889</t>
  </si>
  <si>
    <t xml:space="preserve">POLITINTAS  \\ CARIACICA - ES \\ (27) 99299-0208 \\ </t>
  </si>
  <si>
    <t xml:space="preserve">COT360</t>
  </si>
  <si>
    <t xml:space="preserve">32.526.864/0001-38</t>
  </si>
  <si>
    <t xml:space="preserve">LOREN METAIS  \\ INDAIATUBA  -  SP   \\  (19) 99230-6593 \\  \\  \\ </t>
  </si>
  <si>
    <t xml:space="preserve">62.978.978/0001-80</t>
  </si>
  <si>
    <t xml:space="preserve">CASA MIMOSA \\ SÃO PAULO - SP \\ (11) 2782-5500 / (11) 94024-2400 \\  \\  \\ </t>
  </si>
  <si>
    <t xml:space="preserve">21.816.213/0001-66</t>
  </si>
  <si>
    <t xml:space="preserve">LOJA MODELAR \\ SÃO PAULO  - SP  \\  (11) 99641-5005 \\  \\  \\ </t>
  </si>
  <si>
    <t xml:space="preserve">COT374</t>
  </si>
  <si>
    <t xml:space="preserve">14.045.434/0002-01</t>
  </si>
  <si>
    <t xml:space="preserve">TAUANA COMERCIO E INDUSTRIA LTDA \\ RIBEIRÃO PRETO - SP \\ (16) 3622-5744 \\  \\  \\  \\  \\  \\ </t>
  </si>
  <si>
    <t xml:space="preserve">27.041.844/0001-37</t>
  </si>
  <si>
    <t xml:space="preserve">MASTER TECNOLOGIA INDUSTRIAL \\ SOCORRO - SP \\ (11) 5521-3379 \\  \\  \\  \\  \\  \\ </t>
  </si>
  <si>
    <t xml:space="preserve">COT43</t>
  </si>
  <si>
    <t xml:space="preserve">01.075.396/0001-85</t>
  </si>
  <si>
    <t xml:space="preserve">SERVER SIDE INFORMATICA  \\  VARGINHA  - MG  \\  (35) 3214-4335 \\  \\  \\ </t>
  </si>
  <si>
    <t xml:space="preserve">COT44</t>
  </si>
  <si>
    <t xml:space="preserve">02.400.936/0001-35</t>
  </si>
  <si>
    <t xml:space="preserve">CANOVAS BEBEDOUROS \\ SÃO JOSE DO RIO PRETO - SP \\ (17) 99615-0480 \\ </t>
  </si>
  <si>
    <t xml:space="preserve">COT464</t>
  </si>
  <si>
    <t xml:space="preserve">82.699.588/0001-88</t>
  </si>
  <si>
    <t xml:space="preserve">ZEUS DO BRASIL LTDA \\ BLUMENAU/SC \\ (47) 3231-1111 \\ </t>
  </si>
  <si>
    <t xml:space="preserve">COT470</t>
  </si>
  <si>
    <t xml:space="preserve">03.600.334/0001-94</t>
  </si>
  <si>
    <t xml:space="preserve">HIDRANTEX DO BRASIL   \\  JAÚ  -  SP  \\ (14) 99773-3500 \\  \\  \\ </t>
  </si>
  <si>
    <t xml:space="preserve">COT486</t>
  </si>
  <si>
    <t xml:space="preserve">17.250.275/0001-86</t>
  </si>
  <si>
    <t xml:space="preserve">CASA FERREIRA GONÇALVES LTDA \\ BELO HORIZONTE - MG \\ (31) 3071-2216 \\  \\  \\  \\ </t>
  </si>
  <si>
    <t xml:space="preserve">COT504</t>
  </si>
  <si>
    <t xml:space="preserve">22.842.094/0001-89</t>
  </si>
  <si>
    <t xml:space="preserve">MEGA LOJISTA \\ SÃO PAULO - SP \\ (11) 91307-3815 \\ </t>
  </si>
  <si>
    <t xml:space="preserve">DISCPAR   \\  BLUMENAU -  SC   \\  (47) 3322-8986</t>
  </si>
  <si>
    <t xml:space="preserve">COT506</t>
  </si>
  <si>
    <t xml:space="preserve">15.746.477/0001-98</t>
  </si>
  <si>
    <t xml:space="preserve">DKW \\ SÃO PAULO - SP \\ (11) 3894-2881 \\ </t>
  </si>
  <si>
    <t xml:space="preserve">34.764.945/0001-00</t>
  </si>
  <si>
    <t xml:space="preserve">CERTIVA  \\ INDAIATUBA  -  SP  \\  (19) 99450-6814</t>
  </si>
  <si>
    <t xml:space="preserve">COT514</t>
  </si>
  <si>
    <t xml:space="preserve">COT515</t>
  </si>
  <si>
    <t xml:space="preserve">61.652.608/0001-95</t>
  </si>
  <si>
    <t xml:space="preserve">TRAMONTINA STORE \\ BARUERI - SP \\ (62) 9314-453 \\ </t>
  </si>
  <si>
    <t xml:space="preserve">COT524</t>
  </si>
  <si>
    <t xml:space="preserve">01.582.892/0001-49</t>
  </si>
  <si>
    <t xml:space="preserve">Mérito Comercial \\ São Paulo - SP \\ (11) 3055-7600 / 3055-7600  \\ </t>
  </si>
  <si>
    <t xml:space="preserve">00.057.359/0001-03</t>
  </si>
  <si>
    <t xml:space="preserve">PARAISO DAS BOMBAS \\ BELO HORIZONTE - MG \\ (31) 3270-9633 \\ </t>
  </si>
  <si>
    <t xml:space="preserve">0.550.456/0001-32</t>
  </si>
  <si>
    <t xml:space="preserve">A CASA SÃO PAULO \\ SÃO PAULO - SP \\ (11) 4000-2440 \\  \\  \\ </t>
  </si>
  <si>
    <t xml:space="preserve">COT529</t>
  </si>
  <si>
    <t xml:space="preserve">00.915.086/0002-63</t>
  </si>
  <si>
    <t xml:space="preserve">FERRAMENTAS KENNEDY \\ CURITIBA - PR \\ (41) 3314-1853 \\ </t>
  </si>
  <si>
    <t xml:space="preserve">05.074.931/0001-58</t>
  </si>
  <si>
    <t xml:space="preserve">ADECIL COMERCIO LTDA \\ JUNDIAI - SP \\ (11) 2449-4863 / (11) 4526-1366 \\  \\  \\ </t>
  </si>
  <si>
    <t xml:space="preserve">COT602</t>
  </si>
  <si>
    <t xml:space="preserve">41.712.920/0001-10</t>
  </si>
  <si>
    <t xml:space="preserve">INCORZUL \\ GASPAR - SC \\ (47) 3230-0925 \\  \\  \\ </t>
  </si>
  <si>
    <t xml:space="preserve">15.448.996/0001-70</t>
  </si>
  <si>
    <t xml:space="preserve">PANAN \\ CAMPO GRANDE - MS \\ (67) 3322-5555 \\  \\  \\ </t>
  </si>
  <si>
    <t xml:space="preserve">08.858.579/0015-35</t>
  </si>
  <si>
    <t xml:space="preserve">FERRAMENTAS KENNEDY - SUPER-PRO COMERCIO DE EQUIPAMENTOS E FERRAMENTAS LTDA \\ NAVEGANTES / SC \\  \\ </t>
  </si>
  <si>
    <t xml:space="preserve">COT632</t>
  </si>
  <si>
    <t xml:space="preserve">FERREIRA GONÇALVES  \\  BELO HORIZONTE - MG  \\  (31) 3071-2222</t>
  </si>
  <si>
    <t xml:space="preserve">LOJA DO PEDRÃO  \\   RIBEIRÃO PRETO  -  SP  \\  (16) 3434-3535</t>
  </si>
  <si>
    <t xml:space="preserve">COT1805</t>
  </si>
  <si>
    <t xml:space="preserve">	CABO ISOLADO ATOX FLEX 0,6/1kV 4 MM² - UNIPOLAR</t>
  </si>
  <si>
    <t xml:space="preserve">COT634</t>
  </si>
  <si>
    <t xml:space="preserve">CE DISTRIBUIDORA DE BOMBAS \\ (38) 99730-0736 \\  \\  \\ </t>
  </si>
  <si>
    <t xml:space="preserve">06.315.490/0001-00</t>
  </si>
  <si>
    <t xml:space="preserve">SAFRA IRRIGAÇÃO \\ GOIÂNIA - GO \\  \\  \\  \\ </t>
  </si>
  <si>
    <t xml:space="preserve">COT655</t>
  </si>
  <si>
    <t xml:space="preserve">14.762.237/0001-14</t>
  </si>
  <si>
    <t xml:space="preserve">MERKATHO \\ PORTO ALEGRE - RS \\ (51) 3276-7635 \\ </t>
  </si>
  <si>
    <t xml:space="preserve">COT660</t>
  </si>
  <si>
    <t xml:space="preserve">COT728</t>
  </si>
  <si>
    <t xml:space="preserve">27.836.514/0001-38</t>
  </si>
  <si>
    <t xml:space="preserve">MAXTINTAS \\ (11) 97242-3695 \\  \\  \\ </t>
  </si>
  <si>
    <t xml:space="preserve">43.030.998/0001-80</t>
  </si>
  <si>
    <t xml:space="preserve">BARATÃO DAS TINTAS \\ SANTOS - SP \\ (13) 4042-0002 \\  \\  \\ </t>
  </si>
  <si>
    <t xml:space="preserve">COT729</t>
  </si>
  <si>
    <t xml:space="preserve">COT730</t>
  </si>
  <si>
    <t xml:space="preserve">13.505.036/0001-79</t>
  </si>
  <si>
    <t xml:space="preserve">RESINAS AG  \\  CURITIBA -  PR  \\  (41)  3268-0268</t>
  </si>
  <si>
    <t xml:space="preserve">COT802</t>
  </si>
  <si>
    <t xml:space="preserve">COT803</t>
  </si>
  <si>
    <t xml:space="preserve">17.155.342/0010-74</t>
  </si>
  <si>
    <t xml:space="preserve">LOJA ELETRICA LTDA \\ BELO HORIZONTE - MG \\ (31) 3218-8922  (31) 3218-8900 \\  \\  \\ </t>
  </si>
  <si>
    <t xml:space="preserve">COT837</t>
  </si>
  <si>
    <t xml:space="preserve">COT918</t>
  </si>
  <si>
    <t xml:space="preserve">00.565.813/0001-29</t>
  </si>
  <si>
    <t xml:space="preserve">ANHANGUERA COMÉRCIO DE FERRAMENTAS LTDA \\ CAMPINAS - SP \\ (19) 99863-0881 \\ </t>
  </si>
  <si>
    <t xml:space="preserve">COT920</t>
  </si>
  <si>
    <t xml:space="preserve">09.477.789/0001-40</t>
  </si>
  <si>
    <t xml:space="preserve">MULTITEC ELEVADORES LTDA \\ CUIABÁ-MT \\  \\ </t>
  </si>
  <si>
    <t xml:space="preserve">90.347.840/0001-18</t>
  </si>
  <si>
    <t xml:space="preserve">TK ELEVADORES \\ CUIABÁ-MT \\ 99803-9449 \\ antonio.matos2@tkelevator.com</t>
  </si>
  <si>
    <t xml:space="preserve">COT950</t>
  </si>
  <si>
    <t xml:space="preserve">SAÍDA DUPLA PARA ELETRODUTO Ø 1"</t>
  </si>
  <si>
    <t xml:space="preserve">ANDRA \\ SÃO PAULO  -  SP  \\  (11) 95270-7000</t>
  </si>
  <si>
    <t xml:space="preserve">COT951</t>
  </si>
  <si>
    <t xml:space="preserve">SAÍDA HORIZONTAL PARA ELETRODUTO Ø 3/4"</t>
  </si>
  <si>
    <t xml:space="preserve">COT954</t>
  </si>
  <si>
    <t xml:space="preserve">COT960</t>
  </si>
  <si>
    <t xml:space="preserve">00.502.754/009-05</t>
  </si>
  <si>
    <t xml:space="preserve">Foco Proteção e Iluminação - CNPJ: 00.502.754/0009-05 - Av. Paranavaí, 2437 - Parque Industrial Bandeirantes, Maringá - PR, 87070-130 \\  \\  \\  \\  \\  \\ </t>
  </si>
  <si>
    <t xml:space="preserve">COT969</t>
  </si>
  <si>
    <t xml:space="preserve">COT970</t>
  </si>
  <si>
    <t xml:space="preserve">LUXTIL  \\ SÃO PAULO -  SP  \\  (11)97870-8743</t>
  </si>
  <si>
    <t xml:space="preserve">COT971</t>
  </si>
  <si>
    <t xml:space="preserve">COT975</t>
  </si>
  <si>
    <t xml:space="preserve">44.745.530/0001-34</t>
  </si>
  <si>
    <t xml:space="preserve">MELHOR INDUSTRIA  \\ SÃO PAULO - SP \\  \\ </t>
  </si>
  <si>
    <t xml:space="preserve">13.756.867/0001-13</t>
  </si>
  <si>
    <t xml:space="preserve">ELÉTRICA BICHUETTE \\ RIBEIRÃO PRETO - SP \\ (16) 99223-5068  \\  \\  \\ </t>
  </si>
  <si>
    <t xml:space="preserve">COT981</t>
  </si>
  <si>
    <t xml:space="preserve">MERKASHOP \\ PORTO ALEGRE - RS \\ (51) 3276-7635 \\ </t>
  </si>
  <si>
    <t xml:space="preserve">COT987</t>
  </si>
  <si>
    <t xml:space="preserve">RALO LINEAR AÇO INOX COM TELA ANTI INSETO - 1M</t>
  </si>
  <si>
    <t xml:space="preserve">45.543.915/0846-95</t>
  </si>
  <si>
    <t xml:space="preserve">Carrefour Comércio e Indústrias Ltda \\ Via de Acesso Norte, Km 38, nº 420, Empresarial Gato Preto, Cajamar - SP \\  \\  \\ </t>
  </si>
  <si>
    <t xml:space="preserve">COT998</t>
  </si>
  <si>
    <r>
      <rPr>
        <sz val="12"/>
        <rFont val="Calibri Light"/>
        <family val="2"/>
        <charset val="1"/>
      </rPr>
      <t xml:space="preserve">______________________________________________________________
</t>
    </r>
    <r>
      <rPr>
        <b val="true"/>
        <sz val="12"/>
        <rFont val="Calibri Light"/>
        <family val="2"/>
        <charset val="1"/>
      </rPr>
      <t xml:space="preserve">ANTONIO CARLOS DIAS DE CARVALHO
</t>
    </r>
    <r>
      <rPr>
        <sz val="12"/>
        <rFont val="Calibri Light"/>
        <family val="2"/>
        <charset val="1"/>
      </rPr>
      <t xml:space="preserve">Analista de Desenvolvimento Econômico e Social – Matrícula 331470
Engenheiro Civil – CREA RNP 2002664323
SEDUC/MT</t>
    </r>
  </si>
  <si>
    <t xml:space="preserve">
</t>
  </si>
  <si>
    <t xml:space="preserve">ANÁLISE DOS LIMITES RECOMENDADOS PELO ACORDÃO 2622/2013 TCU.</t>
  </si>
  <si>
    <t xml:space="preserve">COMPOSIÇÃO DA PARCELA DE BDI (BONIFICAÇÕES E DESPESAS INDIRETAS)
Hipótese 2 (Resolução Normativa 018/2017 com base no Acórdão do TCU 2622/2013
'COM DESONERAÇÃO DE MÃO DE OBRA'</t>
  </si>
  <si>
    <t xml:space="preserve">COMPOSIÇÃO DA PARCELA DE BDI (BONIFICAÇÕES E DESPESAS INDIRETAS)
Hipótese 1 (Resolução Normativa 018/2017 com base no Acórdão do TCU 2622/2013
'SEM DESONERAÇÃO DE MÃO DE OBRA'</t>
  </si>
  <si>
    <t xml:space="preserve">BDI DIFERENCIADO
(Acórdão 2622/2013 - TCU)</t>
  </si>
  <si>
    <t xml:space="preserve">LIMITES RECOMENDADOS</t>
  </si>
  <si>
    <t xml:space="preserve">BDI DIFERENCIADO - LIMITES RECOMENDADOS</t>
  </si>
  <si>
    <t xml:space="preserve">ITENS RELATIVOS À ADMINISTRAÇÃO CENTRAL</t>
  </si>
  <si>
    <t xml:space="preserve">% SOBRE CD</t>
  </si>
  <si>
    <t xml:space="preserve">% SOBRE PV</t>
  </si>
  <si>
    <t xml:space="preserve">1º QUARTIL</t>
  </si>
  <si>
    <t xml:space="preserve">MÉDIO QUARTIL</t>
  </si>
  <si>
    <t xml:space="preserve">3º QUARTIL</t>
  </si>
  <si>
    <t xml:space="preserve">ATENDE AOS LIMITES</t>
  </si>
  <si>
    <t xml:space="preserve">AC - Administração Central</t>
  </si>
  <si>
    <t xml:space="preserve">SIM</t>
  </si>
  <si>
    <t xml:space="preserve">DF - Custos Financeiros</t>
  </si>
  <si>
    <t xml:space="preserve">C - Riscos</t>
  </si>
  <si>
    <t xml:space="preserve">S - Seguros e Garantias Contratuais</t>
  </si>
  <si>
    <t xml:space="preserve">LO - Lucro Operacional</t>
  </si>
  <si>
    <t xml:space="preserve">TAXAS E IMPOSTOS</t>
  </si>
  <si>
    <t xml:space="preserve">F - PIS</t>
  </si>
  <si>
    <t xml:space="preserve">VARIÁVEL</t>
  </si>
  <si>
    <t xml:space="preserve">G - COFINS</t>
  </si>
  <si>
    <t xml:space="preserve">H - ISSQN </t>
  </si>
  <si>
    <t xml:space="preserve">Contribuição Previdenciária - Lei N° 13.161/15</t>
  </si>
  <si>
    <t xml:space="preserve">LIMITES BDI COM IMPOSTOS </t>
  </si>
  <si>
    <t xml:space="preserve">LIMITES BDI COM IMPOSTOS</t>
  </si>
  <si>
    <t xml:space="preserve">Sub-total</t>
  </si>
  <si>
    <t xml:space="preserve">MÍNIMO </t>
  </si>
  <si>
    <t xml:space="preserve">MÁXIMO</t>
  </si>
  <si>
    <t xml:space="preserve">BDI COM IMPOSTOS</t>
  </si>
  <si>
    <t xml:space="preserve">BDI SEM IMPOSTOS</t>
  </si>
  <si>
    <t xml:space="preserve">LIMITE SUPERIOR</t>
  </si>
  <si>
    <t xml:space="preserve">VISANDO A ECONOMICIDADE A ADMINISTRAÇÃO ADOTA COMO BDI DE REFERÊNCIA O OBTIDO PELOS ÍNDICES DE MÉDIO QUARTIL</t>
  </si>
  <si>
    <t xml:space="preserve">VALOR MÉDIO</t>
  </si>
  <si>
    <t xml:space="preserve">LIMITE INFERIOR</t>
  </si>
  <si>
    <t xml:space="preserve">FÓRMULA DO BDI</t>
  </si>
  <si>
    <t xml:space="preserve">Localidade / alíquota ISSQN</t>
  </si>
  <si>
    <t xml:space="preserve">CUIABA</t>
  </si>
  <si>
    <t xml:space="preserve">% sobre a Mão de Obra</t>
  </si>
  <si>
    <t xml:space="preserve">LUCRO = 7,40</t>
  </si>
  <si>
    <t xml:space="preserve">ENCARGOS SOCIAIS SOBRE PREÇOS DA MÃO-DE-OBRA</t>
  </si>
  <si>
    <t xml:space="preserve">HORISTA: 84,80% (HORA)           MENSALISTA: 48,32% (MÊS)</t>
  </si>
  <si>
    <t xml:space="preserve">HORISTA: 114,45% (HORA)           MENSALISTA: 72,21% (MÊS)</t>
  </si>
  <si>
    <t xml:space="preserve">LO - LUCRO OPERACIONAL</t>
  </si>
  <si>
    <t xml:space="preserve">USAR</t>
  </si>
  <si>
    <t xml:space="preserve">REGIÃO METROPOLITANAS</t>
  </si>
  <si>
    <t xml:space="preserve">INTERIOR</t>
  </si>
  <si>
    <t xml:space="preserve">Lei Complementar nº 105 de 23/12/2003</t>
  </si>
  <si>
    <t xml:space="preserve">ENCARGOS SOCIAIS SOBRE A MÃO DE OBRA</t>
  </si>
  <si>
    <t xml:space="preserve">
 Resolução Normativa 018/2017 com base no Acórdão do TCU 2622/2013</t>
  </si>
  <si>
    <t xml:space="preserve">MATO GROSSO - FONTE: SINAPI</t>
  </si>
  <si>
    <t xml:space="preserve">CÓDIGO</t>
  </si>
  <si>
    <t xml:space="preserve">DESCRIÇÃO</t>
  </si>
  <si>
    <t xml:space="preserve">HORISTA
%</t>
  </si>
  <si>
    <t xml:space="preserve">MENSALISTA
%</t>
  </si>
  <si>
    <t xml:space="preserve">GRUPO A</t>
  </si>
  <si>
    <t xml:space="preserve">A1</t>
  </si>
  <si>
    <t xml:space="preserve">INSS</t>
  </si>
  <si>
    <t xml:space="preserve">A2</t>
  </si>
  <si>
    <t xml:space="preserve">SESI</t>
  </si>
  <si>
    <t xml:space="preserve">A3</t>
  </si>
  <si>
    <t xml:space="preserve">SENAI</t>
  </si>
  <si>
    <t xml:space="preserve">A4</t>
  </si>
  <si>
    <t xml:space="preserve">INCRA</t>
  </si>
  <si>
    <t xml:space="preserve">A5</t>
  </si>
  <si>
    <t xml:space="preserve">SEBRAE</t>
  </si>
  <si>
    <t xml:space="preserve">A6</t>
  </si>
  <si>
    <t xml:space="preserve">Salário Educação</t>
  </si>
  <si>
    <t xml:space="preserve">A7</t>
  </si>
  <si>
    <t xml:space="preserve">Seguro Contra Acidentes de Trabalho</t>
  </si>
  <si>
    <t xml:space="preserve">A8</t>
  </si>
  <si>
    <t xml:space="preserve">FGTS</t>
  </si>
  <si>
    <t xml:space="preserve">A9</t>
  </si>
  <si>
    <t xml:space="preserve">SECONCI</t>
  </si>
  <si>
    <t xml:space="preserve">GRUPO B</t>
  </si>
  <si>
    <t xml:space="preserve">B1</t>
  </si>
  <si>
    <t xml:space="preserve">Repouso Semanal Remunerado</t>
  </si>
  <si>
    <t xml:space="preserve">Não incide</t>
  </si>
  <si>
    <t xml:space="preserve">B2</t>
  </si>
  <si>
    <t xml:space="preserve">Feriados</t>
  </si>
  <si>
    <t xml:space="preserve">B3</t>
  </si>
  <si>
    <t xml:space="preserve">Auxílio - Enfermidade</t>
  </si>
  <si>
    <t xml:space="preserve">B4</t>
  </si>
  <si>
    <t xml:space="preserve">13º Salário</t>
  </si>
  <si>
    <t xml:space="preserve">B5</t>
  </si>
  <si>
    <t xml:space="preserve">Licença Paternidade</t>
  </si>
  <si>
    <t xml:space="preserve">B6</t>
  </si>
  <si>
    <t xml:space="preserve">Faltas Justificadas</t>
  </si>
  <si>
    <t xml:space="preserve">B7</t>
  </si>
  <si>
    <t xml:space="preserve">Dias de Chuvas</t>
  </si>
  <si>
    <t xml:space="preserve">B8</t>
  </si>
  <si>
    <t xml:space="preserve">Auxílio Acidente de Trabalho</t>
  </si>
  <si>
    <t xml:space="preserve">B9</t>
  </si>
  <si>
    <t xml:space="preserve">Férias Gozadas</t>
  </si>
  <si>
    <t xml:space="preserve">B10</t>
  </si>
  <si>
    <t xml:space="preserve">Salário Maternidade</t>
  </si>
  <si>
    <t xml:space="preserve">GRUPO C</t>
  </si>
  <si>
    <t xml:space="preserve">C1</t>
  </si>
  <si>
    <t xml:space="preserve">Aviso Prévio Indenizado</t>
  </si>
  <si>
    <t xml:space="preserve">C2</t>
  </si>
  <si>
    <t xml:space="preserve">Aviso Prévio Trabalhado</t>
  </si>
  <si>
    <t xml:space="preserve">C3</t>
  </si>
  <si>
    <t xml:space="preserve">Férias Indenizadas</t>
  </si>
  <si>
    <t xml:space="preserve">C4</t>
  </si>
  <si>
    <t xml:space="preserve">Depósito Rescisão Sem Justa Causa</t>
  </si>
  <si>
    <t xml:space="preserve">C5</t>
  </si>
  <si>
    <t xml:space="preserve">Indenização Adicional</t>
  </si>
  <si>
    <t xml:space="preserve">GRUPO D</t>
  </si>
  <si>
    <t xml:space="preserve">D1</t>
  </si>
  <si>
    <t xml:space="preserve">Reincidência de Grupo A sobre Grupo B</t>
  </si>
  <si>
    <t xml:space="preserve">D2</t>
  </si>
  <si>
    <t xml:space="preserve">Reincidência de Grupo A sobre Aviso Prévio
Trabalhado e Reincidência do FGTS sobre Aviso
Prévio Indenizado</t>
  </si>
  <si>
    <t xml:space="preserve">D</t>
  </si>
  <si>
    <t xml:space="preserve">TOTAL(A+B+C+D)</t>
  </si>
</sst>
</file>

<file path=xl/styles.xml><?xml version="1.0" encoding="utf-8"?>
<styleSheet xmlns="http://schemas.openxmlformats.org/spreadsheetml/2006/main">
  <numFmts count="23">
    <numFmt numFmtId="164" formatCode="General"/>
    <numFmt numFmtId="165" formatCode="_-&quot;R$ &quot;* #,##0.00_-;&quot;-R$ &quot;* #,##0.00_-;_-&quot;R$ &quot;* \-??_-;_-@_-"/>
    <numFmt numFmtId="166" formatCode="0%"/>
    <numFmt numFmtId="167" formatCode="_(* #,##0.00_);_(* \(#,##0.00\);_(* \-??_);_(@_)"/>
    <numFmt numFmtId="168" formatCode="_-* #,##0.00_-;\-* #,##0.00_-;_-* \-??_-;_-@_-"/>
    <numFmt numFmtId="169" formatCode="0.00%"/>
    <numFmt numFmtId="170" formatCode="#,##0.00\ %"/>
    <numFmt numFmtId="171" formatCode="#,##0.00"/>
    <numFmt numFmtId="172" formatCode="d/m/yyyy"/>
    <numFmt numFmtId="173" formatCode="@"/>
    <numFmt numFmtId="174" formatCode="d/mmm"/>
    <numFmt numFmtId="175" formatCode="0.00"/>
    <numFmt numFmtId="176" formatCode="_(* #,##0_);_(* \(#,##0\);_(* \-??_);_(@_)"/>
    <numFmt numFmtId="177" formatCode="0.0000%"/>
    <numFmt numFmtId="178" formatCode="#,##0"/>
    <numFmt numFmtId="179" formatCode="0.0%"/>
    <numFmt numFmtId="180" formatCode="&quot;CNPJ:  &quot;00\.000\.000\/0000\-00"/>
    <numFmt numFmtId="181" formatCode="00&quot;º &quot;00&quot;' &quot;00.0&quot;''&quot;"/>
    <numFmt numFmtId="182" formatCode="#,##0.0000000"/>
    <numFmt numFmtId="183" formatCode="dd/mm/yy;@"/>
    <numFmt numFmtId="184" formatCode="_(\$* #,##0.00_);_(\$* \(#,##0.00\);_(\$* \-??_);_(@_)"/>
    <numFmt numFmtId="185" formatCode="_-&quot;R$&quot;* #,##0.000_-;&quot;-R$&quot;* #,##0.000_-;_-&quot;R$&quot;* \-??_-;_-@_-"/>
    <numFmt numFmtId="186" formatCode="_-[$R$-416]\ * #,##0.00_-;\-[$R$-416]\ * #,##0.00_-;_-[$R$-416]\ * \-??_-;_-@_-"/>
  </numFmts>
  <fonts count="81">
    <font>
      <sz val="11"/>
      <name val="Arial"/>
      <family val="1"/>
      <charset val="1"/>
    </font>
    <font>
      <sz val="10"/>
      <name val="Arial"/>
      <family val="0"/>
    </font>
    <font>
      <sz val="10"/>
      <name val="Arial"/>
      <family val="0"/>
    </font>
    <font>
      <sz val="10"/>
      <name val="Arial"/>
      <family val="0"/>
    </font>
    <font>
      <u val="single"/>
      <sz val="10"/>
      <color theme="10"/>
      <name val="Arial"/>
      <family val="2"/>
      <charset val="1"/>
    </font>
    <font>
      <sz val="10"/>
      <name val="Arial"/>
      <family val="2"/>
      <charset val="1"/>
    </font>
    <font>
      <sz val="11"/>
      <color theme="1"/>
      <name val="Calibri"/>
      <family val="2"/>
      <charset val="1"/>
    </font>
    <font>
      <sz val="11"/>
      <color rgb="FF000000"/>
      <name val="Calibri"/>
      <family val="2"/>
      <charset val="1"/>
    </font>
    <font>
      <b val="true"/>
      <sz val="12"/>
      <name val="Calibri Light"/>
      <family val="2"/>
      <charset val="1"/>
    </font>
    <font>
      <b val="true"/>
      <sz val="11"/>
      <name val="Calibri Light"/>
      <family val="2"/>
      <charset val="1"/>
    </font>
    <font>
      <b val="true"/>
      <sz val="10"/>
      <name val="Arial"/>
      <family val="1"/>
      <charset val="1"/>
    </font>
    <font>
      <b val="true"/>
      <sz val="18"/>
      <color theme="0"/>
      <name val="Calibri Light"/>
      <family val="2"/>
      <charset val="1"/>
    </font>
    <font>
      <b val="true"/>
      <sz val="18"/>
      <name val="Arial"/>
      <family val="1"/>
      <charset val="1"/>
    </font>
    <font>
      <b val="true"/>
      <sz val="11"/>
      <color rgb="FF000000"/>
      <name val="Calibri Light"/>
      <family val="2"/>
      <charset val="1"/>
    </font>
    <font>
      <sz val="12"/>
      <name val="Calibri Light"/>
      <family val="2"/>
      <charset val="1"/>
    </font>
    <font>
      <sz val="10"/>
      <name val="Arial"/>
      <family val="1"/>
      <charset val="1"/>
    </font>
    <font>
      <b val="true"/>
      <sz val="11"/>
      <name val="Arial"/>
      <family val="1"/>
      <charset val="1"/>
    </font>
    <font>
      <sz val="11"/>
      <name val="Calibri Light"/>
      <family val="2"/>
      <charset val="1"/>
    </font>
    <font>
      <b val="true"/>
      <sz val="12"/>
      <color theme="0"/>
      <name val="Calibri Light"/>
      <family val="2"/>
      <charset val="1"/>
    </font>
    <font>
      <sz val="12"/>
      <color rgb="FF000000"/>
      <name val="Calibri"/>
      <family val="2"/>
      <charset val="1"/>
    </font>
    <font>
      <b val="true"/>
      <sz val="12"/>
      <color rgb="FF000000"/>
      <name val="Calibri"/>
      <family val="2"/>
      <charset val="1"/>
    </font>
    <font>
      <b val="true"/>
      <sz val="28"/>
      <color theme="1"/>
      <name val="Calibri Light"/>
      <family val="2"/>
      <charset val="1"/>
    </font>
    <font>
      <sz val="12"/>
      <color rgb="FF000000"/>
      <name val="Calibri Light"/>
      <family val="2"/>
      <charset val="1"/>
    </font>
    <font>
      <b val="true"/>
      <sz val="12"/>
      <color theme="1"/>
      <name val="Calibri Light"/>
      <family val="2"/>
      <charset val="1"/>
    </font>
    <font>
      <sz val="12"/>
      <color theme="1"/>
      <name val="Calibri Light"/>
      <family val="2"/>
      <charset val="1"/>
    </font>
    <font>
      <b val="true"/>
      <sz val="24"/>
      <color theme="0"/>
      <name val="Calibri Light"/>
      <family val="2"/>
      <charset val="1"/>
    </font>
    <font>
      <sz val="20"/>
      <name val="Arial"/>
      <family val="1"/>
      <charset val="1"/>
    </font>
    <font>
      <b val="true"/>
      <sz val="22"/>
      <name val="Arial"/>
      <family val="1"/>
      <charset val="1"/>
    </font>
    <font>
      <sz val="10"/>
      <color rgb="FF000000"/>
      <name val="Arial"/>
      <family val="1"/>
      <charset val="1"/>
    </font>
    <font>
      <b val="true"/>
      <sz val="11"/>
      <name val="Arial"/>
      <family val="2"/>
      <charset val="1"/>
    </font>
    <font>
      <b val="true"/>
      <sz val="10"/>
      <name val="Calibri Light"/>
      <family val="2"/>
      <charset val="1"/>
    </font>
    <font>
      <sz val="12"/>
      <color theme="0"/>
      <name val="Calibri Light"/>
      <family val="2"/>
      <charset val="1"/>
    </font>
    <font>
      <b val="true"/>
      <sz val="10"/>
      <color rgb="FF000000"/>
      <name val="Arial"/>
      <family val="1"/>
      <charset val="1"/>
    </font>
    <font>
      <b val="true"/>
      <sz val="12"/>
      <color rgb="FF000000"/>
      <name val="Arial"/>
      <family val="1"/>
      <charset val="1"/>
    </font>
    <font>
      <sz val="12"/>
      <color rgb="FF000000"/>
      <name val="Arial"/>
      <family val="1"/>
      <charset val="1"/>
    </font>
    <font>
      <sz val="12"/>
      <name val="Arial"/>
      <family val="1"/>
      <charset val="1"/>
    </font>
    <font>
      <b val="true"/>
      <sz val="12"/>
      <name val="Arial"/>
      <family val="2"/>
      <charset val="1"/>
    </font>
    <font>
      <sz val="11"/>
      <name val="Arial"/>
      <family val="2"/>
      <charset val="1"/>
    </font>
    <font>
      <b val="true"/>
      <sz val="18"/>
      <name val="Arial"/>
      <family val="2"/>
      <charset val="1"/>
    </font>
    <font>
      <sz val="16"/>
      <name val="Arial"/>
      <family val="2"/>
      <charset val="1"/>
    </font>
    <font>
      <sz val="12"/>
      <name val="Times New Roman"/>
      <family val="1"/>
      <charset val="1"/>
    </font>
    <font>
      <b val="true"/>
      <sz val="14"/>
      <name val="Arial"/>
      <family val="2"/>
      <charset val="1"/>
    </font>
    <font>
      <sz val="14"/>
      <name val="Arial"/>
      <family val="2"/>
      <charset val="1"/>
    </font>
    <font>
      <b val="true"/>
      <sz val="8"/>
      <name val="Arial"/>
      <family val="2"/>
      <charset val="1"/>
    </font>
    <font>
      <sz val="8"/>
      <name val="Arial"/>
      <family val="2"/>
      <charset val="1"/>
    </font>
    <font>
      <b val="true"/>
      <sz val="10"/>
      <name val="Arial"/>
      <family val="2"/>
      <charset val="1"/>
    </font>
    <font>
      <sz val="9"/>
      <color rgb="FF000000"/>
      <name val="Arial Black"/>
      <family val="2"/>
      <charset val="1"/>
    </font>
    <font>
      <b val="true"/>
      <sz val="20"/>
      <color rgb="FF000000"/>
      <name val="Arial Black"/>
      <family val="2"/>
      <charset val="1"/>
    </font>
    <font>
      <b val="true"/>
      <sz val="9"/>
      <name val="Calibri"/>
      <family val="2"/>
      <charset val="1"/>
    </font>
    <font>
      <sz val="9"/>
      <name val="Calibri"/>
      <family val="2"/>
      <charset val="1"/>
    </font>
    <font>
      <sz val="10"/>
      <name val="Calibri"/>
      <family val="2"/>
      <charset val="1"/>
    </font>
    <font>
      <sz val="8"/>
      <name val="Calibri"/>
      <family val="2"/>
      <charset val="1"/>
    </font>
    <font>
      <b val="true"/>
      <sz val="8"/>
      <name val="Calibri"/>
      <family val="2"/>
      <charset val="1"/>
    </font>
    <font>
      <sz val="10"/>
      <color rgb="FF000080"/>
      <name val="Arial Black"/>
      <family val="2"/>
      <charset val="1"/>
    </font>
    <font>
      <sz val="9"/>
      <name val="Arial"/>
      <family val="2"/>
      <charset val="1"/>
    </font>
    <font>
      <sz val="9"/>
      <color rgb="FF000000"/>
      <name val="Calibri"/>
      <family val="2"/>
      <charset val="1"/>
    </font>
    <font>
      <b val="true"/>
      <sz val="11"/>
      <color rgb="FF000000"/>
      <name val="Calibri"/>
      <family val="2"/>
      <charset val="1"/>
    </font>
    <font>
      <b val="true"/>
      <sz val="18"/>
      <color rgb="FF000000"/>
      <name val="Calibri"/>
      <family val="2"/>
      <charset val="1"/>
    </font>
    <font>
      <b val="true"/>
      <sz val="11"/>
      <color theme="0"/>
      <name val="Calibri Light"/>
      <family val="2"/>
      <charset val="1"/>
    </font>
    <font>
      <sz val="11"/>
      <color rgb="FF000000"/>
      <name val="Calibri Light"/>
      <family val="2"/>
      <charset val="1"/>
    </font>
    <font>
      <sz val="11"/>
      <color theme="5" tint="0.7999"/>
      <name val="Calibri Light"/>
      <family val="2"/>
      <charset val="1"/>
    </font>
    <font>
      <sz val="11"/>
      <color theme="7" tint="0.7999"/>
      <name val="Calibri Light"/>
      <family val="2"/>
      <charset val="1"/>
    </font>
    <font>
      <sz val="11"/>
      <color theme="9" tint="0.7999"/>
      <name val="Calibri Light"/>
      <family val="2"/>
      <charset val="1"/>
    </font>
    <font>
      <sz val="11"/>
      <color theme="1"/>
      <name val="Calibri Light"/>
      <family val="2"/>
      <charset val="1"/>
    </font>
    <font>
      <sz val="11"/>
      <color rgb="FF202124"/>
      <name val="Calibri Light"/>
      <family val="2"/>
      <charset val="1"/>
    </font>
    <font>
      <sz val="8"/>
      <name val="Calibri Light"/>
      <family val="2"/>
      <charset val="1"/>
    </font>
    <font>
      <b val="true"/>
      <sz val="14"/>
      <color theme="1"/>
      <name val="Calibri Light"/>
      <family val="2"/>
      <charset val="1"/>
    </font>
    <font>
      <b val="true"/>
      <sz val="20"/>
      <color rgb="FFFF0000"/>
      <name val="Calibri Light"/>
      <family val="2"/>
      <charset val="1"/>
    </font>
    <font>
      <sz val="10"/>
      <name val="Calibri Light"/>
      <family val="2"/>
      <charset val="1"/>
    </font>
    <font>
      <sz val="10"/>
      <color theme="1"/>
      <name val="Calibri Light"/>
      <family val="2"/>
      <charset val="1"/>
    </font>
    <font>
      <b val="true"/>
      <sz val="11"/>
      <color theme="1"/>
      <name val="Calibri Light"/>
      <family val="2"/>
      <charset val="1"/>
    </font>
    <font>
      <b val="true"/>
      <sz val="11"/>
      <color rgb="FFFF0000"/>
      <name val="Calibri Light"/>
      <family val="2"/>
      <charset val="1"/>
    </font>
    <font>
      <b val="true"/>
      <sz val="10"/>
      <color rgb="FFFF0000"/>
      <name val="Calibri Light"/>
      <family val="2"/>
      <charset val="1"/>
    </font>
    <font>
      <b val="true"/>
      <sz val="10"/>
      <color theme="0"/>
      <name val="Calibri Light"/>
      <family val="2"/>
      <charset val="1"/>
    </font>
    <font>
      <b val="true"/>
      <i val="true"/>
      <sz val="10"/>
      <color rgb="FFFF0000"/>
      <name val="Calibri Light"/>
      <family val="2"/>
      <charset val="1"/>
    </font>
    <font>
      <b val="true"/>
      <sz val="14"/>
      <color theme="0"/>
      <name val="Calibri Light"/>
      <family val="2"/>
      <charset val="1"/>
    </font>
    <font>
      <b val="true"/>
      <sz val="9.5"/>
      <name val="Calibri Light"/>
      <family val="2"/>
      <charset val="1"/>
    </font>
    <font>
      <b val="true"/>
      <sz val="9.5"/>
      <color theme="1"/>
      <name val="Calibri Light"/>
      <family val="2"/>
      <charset val="1"/>
    </font>
    <font>
      <sz val="9.5"/>
      <name val="Calibri Light"/>
      <family val="2"/>
      <charset val="1"/>
    </font>
    <font>
      <sz val="9.5"/>
      <color rgb="FF000000"/>
      <name val="Calibri Light"/>
      <family val="2"/>
      <charset val="1"/>
    </font>
    <font>
      <b val="true"/>
      <sz val="9.5"/>
      <color rgb="FF000000"/>
      <name val="Calibri Light"/>
      <family val="2"/>
      <charset val="1"/>
    </font>
  </fonts>
  <fills count="34">
    <fill>
      <patternFill patternType="none"/>
    </fill>
    <fill>
      <patternFill patternType="gray125"/>
    </fill>
    <fill>
      <patternFill patternType="solid">
        <fgColor rgb="FFFFFFFF"/>
        <bgColor rgb="FFEFEFEF"/>
      </patternFill>
    </fill>
    <fill>
      <patternFill patternType="solid">
        <fgColor theme="4" tint="-0.5"/>
        <bgColor rgb="FF404040"/>
      </patternFill>
    </fill>
    <fill>
      <patternFill patternType="solid">
        <fgColor theme="4" tint="0.5999"/>
        <bgColor rgb="FFB8CCE3"/>
      </patternFill>
    </fill>
    <fill>
      <patternFill patternType="solid">
        <fgColor rgb="FF808080"/>
        <bgColor rgb="FF7A9FCD"/>
      </patternFill>
    </fill>
    <fill>
      <patternFill patternType="solid">
        <fgColor rgb="FFD5D5D5"/>
        <bgColor rgb="FFD6D6D6"/>
      </patternFill>
    </fill>
    <fill>
      <patternFill patternType="solid">
        <fgColor rgb="FFC7C7C7"/>
        <bgColor rgb="FFCCCCCC"/>
      </patternFill>
    </fill>
    <fill>
      <patternFill patternType="solid">
        <fgColor theme="4" tint="0.3999"/>
        <bgColor rgb="FF7A9FCD"/>
      </patternFill>
    </fill>
    <fill>
      <patternFill patternType="solid">
        <fgColor rgb="FF91C9AF"/>
        <bgColor rgb="FFADB9CA"/>
      </patternFill>
    </fill>
    <fill>
      <patternFill patternType="solid">
        <fgColor theme="0" tint="-0.25"/>
        <bgColor rgb="FFC0C0C0"/>
      </patternFill>
    </fill>
    <fill>
      <patternFill patternType="solid">
        <fgColor theme="2"/>
        <bgColor rgb="FFE3E3E3"/>
      </patternFill>
    </fill>
    <fill>
      <patternFill patternType="solid">
        <fgColor rgb="FFD8ECF6"/>
        <bgColor rgb="FFDEEBF7"/>
      </patternFill>
    </fill>
    <fill>
      <patternFill patternType="solid">
        <fgColor rgb="FFDFF0D8"/>
        <bgColor rgb="FFE2F0D9"/>
      </patternFill>
    </fill>
    <fill>
      <patternFill patternType="solid">
        <fgColor theme="3" tint="0.5999"/>
        <bgColor rgb="FFBFBFBF"/>
      </patternFill>
    </fill>
    <fill>
      <patternFill patternType="solid">
        <fgColor rgb="FFFFFF00"/>
        <bgColor rgb="FFFEFF99"/>
      </patternFill>
    </fill>
    <fill>
      <patternFill patternType="solid">
        <fgColor rgb="FFC0C0C0"/>
        <bgColor rgb="FFBFBFBF"/>
      </patternFill>
    </fill>
    <fill>
      <patternFill patternType="solid">
        <fgColor rgb="FFD6D6D6"/>
        <bgColor rgb="FFD5D5D5"/>
      </patternFill>
    </fill>
    <fill>
      <patternFill patternType="solid">
        <fgColor rgb="FFEFEFEF"/>
        <bgColor rgb="FFE7E6E6"/>
      </patternFill>
    </fill>
    <fill>
      <patternFill patternType="solid">
        <fgColor rgb="FFE3E3E3"/>
        <bgColor rgb="FFE7E6E6"/>
      </patternFill>
    </fill>
    <fill>
      <patternFill patternType="solid">
        <fgColor rgb="FF9EFDFF"/>
        <bgColor rgb="FFC6EFCE"/>
      </patternFill>
    </fill>
    <fill>
      <patternFill patternType="solid">
        <fgColor rgb="FFFEFF99"/>
        <bgColor rgb="FFFFE699"/>
      </patternFill>
    </fill>
    <fill>
      <patternFill patternType="solid">
        <fgColor rgb="FF00FF99"/>
        <bgColor rgb="FF77CDEE"/>
      </patternFill>
    </fill>
    <fill>
      <patternFill patternType="solid">
        <fgColor theme="5" tint="0.7999"/>
        <bgColor rgb="FFFFF2CC"/>
      </patternFill>
    </fill>
    <fill>
      <patternFill patternType="solid">
        <fgColor theme="7" tint="0.7999"/>
        <bgColor rgb="FFFBE5D6"/>
      </patternFill>
    </fill>
    <fill>
      <patternFill patternType="solid">
        <fgColor theme="9" tint="0.7999"/>
        <bgColor rgb="FFDFF0D8"/>
      </patternFill>
    </fill>
    <fill>
      <patternFill patternType="solid">
        <fgColor theme="4" tint="0.7999"/>
        <bgColor rgb="FFDEEBF7"/>
      </patternFill>
    </fill>
    <fill>
      <patternFill patternType="solid">
        <fgColor theme="1" tint="0.2499"/>
        <bgColor rgb="FF203864"/>
      </patternFill>
    </fill>
    <fill>
      <patternFill patternType="solid">
        <fgColor theme="8" tint="0.7999"/>
        <bgColor rgb="FFD8ECF6"/>
      </patternFill>
    </fill>
    <fill>
      <patternFill patternType="solid">
        <fgColor theme="7" tint="0.5999"/>
        <bgColor rgb="FFFEFF99"/>
      </patternFill>
    </fill>
    <fill>
      <patternFill patternType="solid">
        <fgColor rgb="FF002060"/>
        <bgColor rgb="FF203864"/>
      </patternFill>
    </fill>
    <fill>
      <patternFill patternType="solid">
        <fgColor rgb="FF0070C0"/>
        <bgColor rgb="FF0563C1"/>
      </patternFill>
    </fill>
    <fill>
      <patternFill patternType="solid">
        <fgColor rgb="FF538DD3"/>
        <bgColor rgb="FF5B9BD5"/>
      </patternFill>
    </fill>
    <fill>
      <patternFill patternType="solid">
        <fgColor rgb="FFB8CCE3"/>
        <bgColor rgb="FFB4C7E7"/>
      </patternFill>
    </fill>
  </fills>
  <borders count="122">
    <border diagonalUp="false" diagonalDown="false">
      <left/>
      <right/>
      <top/>
      <bottom/>
      <diagonal/>
    </border>
    <border diagonalUp="false" diagonalDown="false">
      <left style="medium"/>
      <right/>
      <top style="medium"/>
      <bottom/>
      <diagonal/>
    </border>
    <border diagonalUp="false" diagonalDown="false">
      <left/>
      <right/>
      <top style="medium"/>
      <bottom/>
      <diagonal/>
    </border>
    <border diagonalUp="false" diagonalDown="false">
      <left/>
      <right style="medium"/>
      <top style="medium"/>
      <bottom/>
      <diagonal/>
    </border>
    <border diagonalUp="false" diagonalDown="false">
      <left style="medium"/>
      <right/>
      <top/>
      <bottom/>
      <diagonal/>
    </border>
    <border diagonalUp="false" diagonalDown="false">
      <left/>
      <right style="medium"/>
      <top/>
      <bottom/>
      <diagonal/>
    </border>
    <border diagonalUp="false" diagonalDown="false">
      <left style="medium"/>
      <right/>
      <top/>
      <bottom style="medium"/>
      <diagonal/>
    </border>
    <border diagonalUp="false" diagonalDown="false">
      <left/>
      <right/>
      <top/>
      <bottom style="medium"/>
      <diagonal/>
    </border>
    <border diagonalUp="false" diagonalDown="false">
      <left/>
      <right style="medium"/>
      <top/>
      <bottom style="medium"/>
      <diagonal/>
    </border>
    <border diagonalUp="false" diagonalDown="false">
      <left style="medium"/>
      <right style="medium"/>
      <top style="medium"/>
      <bottom/>
      <diagonal/>
    </border>
    <border diagonalUp="false" diagonalDown="false">
      <left style="medium"/>
      <right style="medium"/>
      <top/>
      <bottom style="medium"/>
      <diagonal/>
    </border>
    <border diagonalUp="false" diagonalDown="false">
      <left style="thin"/>
      <right/>
      <top style="thin"/>
      <bottom/>
      <diagonal/>
    </border>
    <border diagonalUp="false" diagonalDown="false">
      <left/>
      <right/>
      <top style="thin"/>
      <bottom/>
      <diagonal/>
    </border>
    <border diagonalUp="false" diagonalDown="false">
      <left/>
      <right style="thin"/>
      <top style="thin"/>
      <bottom/>
      <diagonal/>
    </border>
    <border diagonalUp="false" diagonalDown="false">
      <left style="thin"/>
      <right/>
      <top/>
      <bottom/>
      <diagonal/>
    </border>
    <border diagonalUp="false" diagonalDown="false">
      <left/>
      <right style="thin"/>
      <top/>
      <bottom/>
      <diagonal/>
    </border>
    <border diagonalUp="false" diagonalDown="false">
      <left style="thin"/>
      <right/>
      <top/>
      <bottom style="thin"/>
      <diagonal/>
    </border>
    <border diagonalUp="false" diagonalDown="false">
      <left/>
      <right/>
      <top/>
      <bottom style="thin"/>
      <diagonal/>
    </border>
    <border diagonalUp="false" diagonalDown="false">
      <left/>
      <right style="thin"/>
      <top/>
      <bottom style="thin"/>
      <diagonal/>
    </border>
    <border diagonalUp="false" diagonalDown="false">
      <left style="medium"/>
      <right style="thin">
        <color rgb="FFCCCCCC"/>
      </right>
      <top style="thin">
        <color rgb="FFCCCCCC"/>
      </top>
      <bottom style="thin">
        <color rgb="FFCCCCCC"/>
      </bottom>
      <diagonal/>
    </border>
    <border diagonalUp="false" diagonalDown="false">
      <left style="thin">
        <color rgb="FFCCCCCC"/>
      </left>
      <right style="thin">
        <color rgb="FFCCCCCC"/>
      </right>
      <top style="thin">
        <color rgb="FFCCCCCC"/>
      </top>
      <bottom style="thin">
        <color rgb="FFCCCCCC"/>
      </bottom>
      <diagonal/>
    </border>
    <border diagonalUp="false" diagonalDown="false">
      <left style="thin">
        <color rgb="FFCCCCCC"/>
      </left>
      <right style="medium"/>
      <top style="thin">
        <color rgb="FFCCCCCC"/>
      </top>
      <bottom style="thin">
        <color rgb="FFCCCCCC"/>
      </bottom>
      <diagonal/>
    </border>
    <border diagonalUp="false" diagonalDown="false">
      <left style="medium"/>
      <right style="medium"/>
      <top style="medium"/>
      <bottom style="medium"/>
      <diagonal/>
    </border>
    <border diagonalUp="false" diagonalDown="false">
      <left style="thin"/>
      <right style="thin"/>
      <top style="thin"/>
      <bottom style="thin"/>
      <diagonal/>
    </border>
    <border diagonalUp="false" diagonalDown="false">
      <left style="medium"/>
      <right/>
      <top style="medium"/>
      <bottom style="medium"/>
      <diagonal/>
    </border>
    <border diagonalUp="false" diagonalDown="false">
      <left style="medium"/>
      <right style="thin">
        <color theme="0"/>
      </right>
      <top/>
      <bottom style="thin">
        <color theme="0"/>
      </bottom>
      <diagonal/>
    </border>
    <border diagonalUp="false" diagonalDown="false">
      <left style="thin">
        <color theme="0"/>
      </left>
      <right style="thin">
        <color theme="0"/>
      </right>
      <top/>
      <bottom style="thin">
        <color theme="0"/>
      </bottom>
      <diagonal/>
    </border>
    <border diagonalUp="false" diagonalDown="false">
      <left style="medium"/>
      <right style="thin">
        <color theme="0"/>
      </right>
      <top style="thin">
        <color theme="0"/>
      </top>
      <bottom style="thin">
        <color theme="0"/>
      </bottom>
      <diagonal/>
    </border>
    <border diagonalUp="false" diagonalDown="false">
      <left style="thin">
        <color theme="0"/>
      </left>
      <right style="thin">
        <color theme="0"/>
      </right>
      <top style="thin">
        <color theme="0"/>
      </top>
      <bottom style="thin">
        <color theme="0"/>
      </bottom>
      <diagonal/>
    </border>
    <border diagonalUp="false" diagonalDown="false">
      <left style="medium"/>
      <right/>
      <top/>
      <bottom style="thin"/>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style="thin"/>
      <diagonal/>
    </border>
    <border diagonalUp="false" diagonalDown="false">
      <left style="thin">
        <color rgb="FFCCCCCC"/>
      </left>
      <right style="thin">
        <color rgb="FFCCCCCC"/>
      </right>
      <top/>
      <bottom style="thin">
        <color rgb="FFCCCCCC"/>
      </bottom>
      <diagonal/>
    </border>
    <border diagonalUp="false" diagonalDown="false">
      <left style="thin">
        <color rgb="FFCCCCCC"/>
      </left>
      <right style="thin">
        <color rgb="FFCCCCCC"/>
      </right>
      <top style="thin">
        <color rgb="FFCCCCCC"/>
      </top>
      <bottom/>
      <diagonal/>
    </border>
    <border diagonalUp="false" diagonalDown="false">
      <left style="medium"/>
      <right style="medium"/>
      <top/>
      <bottom/>
      <diagonal/>
    </border>
    <border diagonalUp="false" diagonalDown="false">
      <left style="medium"/>
      <right style="medium"/>
      <top style="medium"/>
      <bottom style="thin"/>
      <diagonal/>
    </border>
    <border diagonalUp="false" diagonalDown="false">
      <left style="medium"/>
      <right style="thin"/>
      <top style="thin"/>
      <bottom style="thin"/>
      <diagonal/>
    </border>
    <border diagonalUp="false" diagonalDown="false">
      <left style="thin"/>
      <right style="medium"/>
      <top style="thin"/>
      <bottom style="thin"/>
      <diagonal/>
    </border>
    <border diagonalUp="false" diagonalDown="false">
      <left style="medium"/>
      <right style="medium"/>
      <top style="thin"/>
      <bottom style="thin"/>
      <diagonal/>
    </border>
    <border diagonalUp="false" diagonalDown="false">
      <left style="medium"/>
      <right style="medium"/>
      <top style="thin"/>
      <bottom style="medium"/>
      <diagonal/>
    </border>
    <border diagonalUp="false" diagonalDown="false">
      <left style="medium"/>
      <right style="thin"/>
      <top style="thin"/>
      <bottom style="medium"/>
      <diagonal/>
    </border>
    <border diagonalUp="false" diagonalDown="false">
      <left style="thin"/>
      <right style="medium"/>
      <top style="thin"/>
      <bottom style="medium"/>
      <diagonal/>
    </border>
    <border diagonalUp="false" diagonalDown="false">
      <left style="thin"/>
      <right style="medium"/>
      <top/>
      <bottom/>
      <diagonal/>
    </border>
    <border diagonalUp="false" diagonalDown="false">
      <left/>
      <right/>
      <top style="medium"/>
      <bottom style="medium"/>
      <diagonal/>
    </border>
    <border diagonalUp="false" diagonalDown="false">
      <left/>
      <right style="medium"/>
      <top style="medium"/>
      <bottom style="medium"/>
      <diagonal/>
    </border>
    <border diagonalUp="false" diagonalDown="false">
      <left style="medium"/>
      <right style="medium"/>
      <top style="medium"/>
      <bottom style="hair"/>
      <diagonal/>
    </border>
    <border diagonalUp="false" diagonalDown="false">
      <left style="medium"/>
      <right/>
      <top style="medium"/>
      <bottom style="hair"/>
      <diagonal/>
    </border>
    <border diagonalUp="false" diagonalDown="false">
      <left/>
      <right style="hair"/>
      <top style="medium"/>
      <bottom style="hair"/>
      <diagonal/>
    </border>
    <border diagonalUp="false" diagonalDown="false">
      <left/>
      <right style="medium"/>
      <top style="medium"/>
      <bottom style="hair"/>
      <diagonal/>
    </border>
    <border diagonalUp="false" diagonalDown="false">
      <left style="medium"/>
      <right style="hair"/>
      <top style="medium"/>
      <bottom style="hair"/>
      <diagonal/>
    </border>
    <border diagonalUp="false" diagonalDown="false">
      <left/>
      <right/>
      <top style="medium"/>
      <bottom style="hair"/>
      <diagonal/>
    </border>
    <border diagonalUp="false" diagonalDown="false">
      <left/>
      <right style="hair"/>
      <top/>
      <bottom style="hair"/>
      <diagonal/>
    </border>
    <border diagonalUp="false" diagonalDown="false">
      <left style="hair"/>
      <right style="medium"/>
      <top/>
      <bottom style="hair"/>
      <diagonal/>
    </border>
    <border diagonalUp="false" diagonalDown="false">
      <left style="medium"/>
      <right style="medium"/>
      <top style="hair"/>
      <bottom style="hair"/>
      <diagonal/>
    </border>
    <border diagonalUp="false" diagonalDown="false">
      <left style="medium"/>
      <right style="medium"/>
      <top style="hair"/>
      <bottom style="medium"/>
      <diagonal/>
    </border>
    <border diagonalUp="false" diagonalDown="false">
      <left/>
      <right/>
      <top style="hair"/>
      <bottom style="medium"/>
      <diagonal/>
    </border>
    <border diagonalUp="false" diagonalDown="false">
      <left style="medium"/>
      <right style="hair"/>
      <top style="hair"/>
      <bottom style="medium"/>
      <diagonal/>
    </border>
    <border diagonalUp="false" diagonalDown="false">
      <left style="hair"/>
      <right/>
      <top style="hair"/>
      <bottom style="medium"/>
      <diagonal/>
    </border>
    <border diagonalUp="false" diagonalDown="false">
      <left style="hair"/>
      <right style="medium"/>
      <top style="hair"/>
      <bottom style="medium"/>
      <diagonal/>
    </border>
    <border diagonalUp="false" diagonalDown="false">
      <left/>
      <right style="hair"/>
      <top style="hair"/>
      <bottom style="medium"/>
      <diagonal/>
    </border>
    <border diagonalUp="false" diagonalDown="false">
      <left style="medium"/>
      <right style="hair"/>
      <top style="medium"/>
      <bottom style="medium"/>
      <diagonal/>
    </border>
    <border diagonalUp="false" diagonalDown="false">
      <left style="hair"/>
      <right/>
      <top style="medium"/>
      <bottom style="medium"/>
      <diagonal/>
    </border>
    <border diagonalUp="false" diagonalDown="false">
      <left style="hair"/>
      <right style="medium"/>
      <top style="medium"/>
      <bottom style="medium"/>
      <diagonal/>
    </border>
    <border diagonalUp="false" diagonalDown="false">
      <left/>
      <right style="hair"/>
      <top style="medium"/>
      <bottom style="medium"/>
      <diagonal/>
    </border>
    <border diagonalUp="false" diagonalDown="false">
      <left style="medium"/>
      <right style="hair"/>
      <top/>
      <bottom style="medium"/>
      <diagonal/>
    </border>
    <border diagonalUp="false" diagonalDown="false">
      <left style="hair"/>
      <right/>
      <top/>
      <bottom/>
      <diagonal/>
    </border>
    <border diagonalUp="false" diagonalDown="false">
      <left style="medium"/>
      <right style="hair"/>
      <top/>
      <bottom/>
      <diagonal/>
    </border>
    <border diagonalUp="false" diagonalDown="false">
      <left style="hair"/>
      <right style="medium"/>
      <top/>
      <bottom/>
      <diagonal/>
    </border>
    <border diagonalUp="false" diagonalDown="false">
      <left/>
      <right style="hair"/>
      <top/>
      <bottom/>
      <diagonal/>
    </border>
    <border diagonalUp="false" diagonalDown="false">
      <left/>
      <right style="thick"/>
      <top style="thick"/>
      <bottom style="thin"/>
      <diagonal/>
    </border>
    <border diagonalUp="false" diagonalDown="false">
      <left/>
      <right style="thick"/>
      <top style="thin"/>
      <bottom style="thick"/>
      <diagonal/>
    </border>
    <border diagonalUp="false" diagonalDown="false">
      <left style="medium"/>
      <right style="thin"/>
      <top style="medium"/>
      <bottom style="thin"/>
      <diagonal/>
    </border>
    <border diagonalUp="false" diagonalDown="false">
      <left style="thin"/>
      <right style="medium"/>
      <top style="medium"/>
      <bottom style="thin"/>
      <diagonal/>
    </border>
    <border diagonalUp="false" diagonalDown="false">
      <left style="medium"/>
      <right style="thin"/>
      <top/>
      <bottom style="thin"/>
      <diagonal/>
    </border>
    <border diagonalUp="false" diagonalDown="false">
      <left style="thin"/>
      <right style="medium"/>
      <top/>
      <bottom style="thin"/>
      <diagonal/>
    </border>
    <border diagonalUp="false" diagonalDown="false">
      <left style="thin"/>
      <right style="thin"/>
      <top style="thin"/>
      <bottom/>
      <diagonal/>
    </border>
    <border diagonalUp="false" diagonalDown="false">
      <left style="medium"/>
      <right/>
      <top style="thick"/>
      <bottom/>
      <diagonal/>
    </border>
    <border diagonalUp="false" diagonalDown="false">
      <left/>
      <right/>
      <top style="thick"/>
      <bottom/>
      <diagonal/>
    </border>
    <border diagonalUp="false" diagonalDown="false">
      <left/>
      <right style="medium"/>
      <top style="thick"/>
      <bottom/>
      <diagonal/>
    </border>
    <border diagonalUp="false" diagonalDown="false">
      <left style="medium"/>
      <right/>
      <top/>
      <bottom style="thick"/>
      <diagonal/>
    </border>
    <border diagonalUp="false" diagonalDown="false">
      <left/>
      <right/>
      <top/>
      <bottom style="thick"/>
      <diagonal/>
    </border>
    <border diagonalUp="false" diagonalDown="false">
      <left/>
      <right style="medium"/>
      <top/>
      <bottom style="thick"/>
      <diagonal/>
    </border>
    <border diagonalUp="false" diagonalDown="false">
      <left style="thin">
        <color theme="0"/>
      </left>
      <right style="thin">
        <color theme="0"/>
      </right>
      <top style="medium"/>
      <bottom style="thin">
        <color theme="0"/>
      </bottom>
      <diagonal/>
    </border>
    <border diagonalUp="false" diagonalDown="false">
      <left style="thin">
        <color theme="0"/>
      </left>
      <right style="medium"/>
      <top style="medium"/>
      <bottom style="thin">
        <color theme="0"/>
      </bottom>
      <diagonal/>
    </border>
    <border diagonalUp="false" diagonalDown="false">
      <left style="thin">
        <color theme="0"/>
      </left>
      <right style="medium"/>
      <top style="thin">
        <color theme="0"/>
      </top>
      <bottom style="thin">
        <color theme="0"/>
      </bottom>
      <diagonal/>
    </border>
    <border diagonalUp="false" diagonalDown="false">
      <left style="thin">
        <color theme="0"/>
      </left>
      <right style="thin">
        <color theme="0"/>
      </right>
      <top style="thin">
        <color theme="0"/>
      </top>
      <bottom style="medium"/>
      <diagonal/>
    </border>
    <border diagonalUp="false" diagonalDown="false">
      <left style="thin">
        <color theme="0"/>
      </left>
      <right style="medium"/>
      <top style="thin">
        <color theme="0"/>
      </top>
      <bottom style="medium"/>
      <diagonal/>
    </border>
    <border diagonalUp="false" diagonalDown="false">
      <left style="medium"/>
      <right style="thin">
        <color rgb="FFCCCCCC"/>
      </right>
      <top style="medium"/>
      <bottom style="medium"/>
      <diagonal/>
    </border>
    <border diagonalUp="false" diagonalDown="false">
      <left style="thin">
        <color rgb="FFCCCCCC"/>
      </left>
      <right style="thin">
        <color rgb="FFCCCCCC"/>
      </right>
      <top style="medium"/>
      <bottom style="medium"/>
      <diagonal/>
    </border>
    <border diagonalUp="false" diagonalDown="false">
      <left style="thin">
        <color rgb="FFCCCCCC"/>
      </left>
      <right style="medium"/>
      <top style="medium"/>
      <bottom style="medium"/>
      <diagonal/>
    </border>
    <border diagonalUp="false" diagonalDown="false">
      <left style="thin">
        <color rgb="FFCCCCCC"/>
      </left>
      <right style="medium"/>
      <top/>
      <bottom style="thin">
        <color rgb="FFCCCCCC"/>
      </bottom>
      <diagonal/>
    </border>
    <border diagonalUp="false" diagonalDown="false">
      <left style="thin">
        <color rgb="FFCCCCCC"/>
      </left>
      <right style="medium"/>
      <top/>
      <bottom/>
      <diagonal/>
    </border>
    <border diagonalUp="false" diagonalDown="false">
      <left style="hair"/>
      <right style="hair"/>
      <top style="hair"/>
      <bottom style="hair"/>
      <diagonal/>
    </border>
    <border diagonalUp="false" diagonalDown="false">
      <left style="medium"/>
      <right style="hair"/>
      <top style="hair"/>
      <bottom style="hair"/>
      <diagonal/>
    </border>
    <border diagonalUp="false" diagonalDown="false">
      <left style="hair"/>
      <right style="medium"/>
      <top style="hair"/>
      <bottom style="hair"/>
      <diagonal/>
    </border>
    <border diagonalUp="false" diagonalDown="false">
      <left style="hair"/>
      <right style="hair"/>
      <top/>
      <bottom/>
      <diagonal/>
    </border>
    <border diagonalUp="false" diagonalDown="false">
      <left/>
      <right style="hair"/>
      <top style="hair"/>
      <bottom style="hair"/>
      <diagonal/>
    </border>
    <border diagonalUp="false" diagonalDown="false">
      <left/>
      <right/>
      <top style="thin">
        <color rgb="FF77CDEE"/>
      </top>
      <bottom style="thin">
        <color rgb="FF77CDEE"/>
      </bottom>
      <diagonal/>
    </border>
    <border diagonalUp="false" diagonalDown="false">
      <left style="hair"/>
      <right style="hair"/>
      <top style="thin">
        <color rgb="FF77CDEE"/>
      </top>
      <bottom style="thin">
        <color rgb="FF77CDEE"/>
      </bottom>
      <diagonal/>
    </border>
    <border diagonalUp="false" diagonalDown="false">
      <left style="hair"/>
      <right style="hair"/>
      <top/>
      <bottom style="hair"/>
      <diagonal/>
    </border>
    <border diagonalUp="false" diagonalDown="false">
      <left style="hair"/>
      <right style="hair"/>
      <top style="hair"/>
      <bottom style="thin">
        <color rgb="FF5B9BD5"/>
      </bottom>
      <diagonal/>
    </border>
    <border diagonalUp="false" diagonalDown="false">
      <left style="thin">
        <color rgb="FF3E8853"/>
      </left>
      <right style="hair"/>
      <top style="hair"/>
      <bottom style="hair"/>
      <diagonal/>
    </border>
    <border diagonalUp="false" diagonalDown="false">
      <left style="hair"/>
      <right style="hair"/>
      <top style="thin">
        <color rgb="FF77CDEE"/>
      </top>
      <bottom style="hair"/>
      <diagonal/>
    </border>
    <border diagonalUp="false" diagonalDown="false">
      <left style="hair"/>
      <right style="hair"/>
      <top style="hair"/>
      <bottom style="medium"/>
      <diagonal/>
    </border>
    <border diagonalUp="false" diagonalDown="false">
      <left style="medium">
        <color rgb="FFCCCCCC"/>
      </left>
      <right/>
      <top/>
      <bottom style="medium">
        <color rgb="FFCCCCCC"/>
      </bottom>
      <diagonal/>
    </border>
    <border diagonalUp="false" diagonalDown="false">
      <left style="medium"/>
      <right/>
      <top style="thin"/>
      <bottom/>
      <diagonal/>
    </border>
    <border diagonalUp="false" diagonalDown="false">
      <left/>
      <right style="medium"/>
      <top style="thin"/>
      <bottom/>
      <diagonal/>
    </border>
    <border diagonalUp="false" diagonalDown="false">
      <left/>
      <right style="medium"/>
      <top/>
      <bottom style="thin"/>
      <diagonal/>
    </border>
    <border diagonalUp="false" diagonalDown="false">
      <left style="medium"/>
      <right/>
      <top style="thin"/>
      <bottom style="medium"/>
      <diagonal/>
    </border>
    <border diagonalUp="false" diagonalDown="false">
      <left style="medium"/>
      <right style="thin">
        <color rgb="FF7A9FCD"/>
      </right>
      <top style="thin">
        <color rgb="FF7A9FCD"/>
      </top>
      <bottom style="thin">
        <color rgb="FF7A9FCD"/>
      </bottom>
      <diagonal/>
    </border>
    <border diagonalUp="false" diagonalDown="false">
      <left style="thin">
        <color rgb="FF7A9FCD"/>
      </left>
      <right style="thin">
        <color rgb="FF7A9FCD"/>
      </right>
      <top style="thin">
        <color rgb="FF7A9FCD"/>
      </top>
      <bottom style="thin">
        <color rgb="FF7A9FCD"/>
      </bottom>
      <diagonal/>
    </border>
    <border diagonalUp="false" diagonalDown="false">
      <left style="thin">
        <color rgb="FF7A9FCD"/>
      </left>
      <right style="medium"/>
      <top style="thin">
        <color rgb="FF7A9FCD"/>
      </top>
      <bottom style="thin">
        <color rgb="FF7A9FCD"/>
      </bottom>
      <diagonal/>
    </border>
    <border diagonalUp="false" diagonalDown="false">
      <left style="medium"/>
      <right style="medium"/>
      <top style="thin">
        <color rgb="FF7A9FCD"/>
      </top>
      <bottom style="thin">
        <color rgb="FF7A9FCD"/>
      </bottom>
      <diagonal/>
    </border>
    <border diagonalUp="false" diagonalDown="false">
      <left style="medium"/>
      <right/>
      <top style="thin">
        <color rgb="FF7A9FCD"/>
      </top>
      <bottom style="thin">
        <color rgb="FF7A9FCD"/>
      </bottom>
      <diagonal/>
    </border>
    <border diagonalUp="false" diagonalDown="false">
      <left/>
      <right/>
      <top style="thin">
        <color rgb="FF7A9FCD"/>
      </top>
      <bottom style="thin">
        <color rgb="FF7A9FCD"/>
      </bottom>
      <diagonal/>
    </border>
    <border diagonalUp="false" diagonalDown="false">
      <left/>
      <right style="medium"/>
      <top style="thin">
        <color rgb="FF7A9FCD"/>
      </top>
      <bottom style="thin">
        <color rgb="FF7A9FCD"/>
      </bottom>
      <diagonal/>
    </border>
    <border diagonalUp="false" diagonalDown="false">
      <left style="medium"/>
      <right/>
      <top style="thin">
        <color rgb="FF7A9FCD"/>
      </top>
      <bottom style="medium"/>
      <diagonal/>
    </border>
    <border diagonalUp="false" diagonalDown="false">
      <left/>
      <right style="thin">
        <color rgb="FF7A9FCD"/>
      </right>
      <top style="thin">
        <color rgb="FF7A9FCD"/>
      </top>
      <bottom style="medium"/>
      <diagonal/>
    </border>
    <border diagonalUp="false" diagonalDown="false">
      <left style="thin">
        <color rgb="FF7A9FCD"/>
      </left>
      <right style="thin">
        <color rgb="FF7A9FCD"/>
      </right>
      <top style="thin">
        <color rgb="FF7A9FCD"/>
      </top>
      <bottom style="medium"/>
      <diagonal/>
    </border>
    <border diagonalUp="false" diagonalDown="false">
      <left style="thin">
        <color rgb="FF7A9FCD"/>
      </left>
      <right style="medium"/>
      <top style="thin">
        <color rgb="FF7A9FCD"/>
      </top>
      <bottom style="medium"/>
      <diagonal/>
    </border>
  </borders>
  <cellStyleXfs count="42">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68" fontId="0" fillId="0" borderId="0" applyFont="true" applyBorder="false" applyAlignment="true" applyProtection="false">
      <alignment horizontal="general" vertical="bottom" textRotation="0" wrapText="false" indent="0" shrinkToFit="false"/>
    </xf>
    <xf numFmtId="41" fontId="1" fillId="0" borderId="0" applyFont="true" applyBorder="false" applyAlignment="false" applyProtection="false"/>
    <xf numFmtId="165" fontId="0" fillId="0" borderId="0" applyFont="true" applyBorder="false" applyAlignment="true" applyProtection="false">
      <alignment horizontal="general" vertical="bottom" textRotation="0" wrapText="false" indent="0" shrinkToFit="false"/>
    </xf>
    <xf numFmtId="42" fontId="1" fillId="0" borderId="0" applyFont="true" applyBorder="false" applyAlignment="false" applyProtection="false"/>
    <xf numFmtId="166" fontId="0" fillId="0" borderId="0" applyFont="true" applyBorder="false" applyAlignment="true" applyProtection="false">
      <alignment horizontal="general" vertical="bottom" textRotation="0" wrapText="false" indent="0" shrinkToFit="false"/>
    </xf>
    <xf numFmtId="164" fontId="4"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4" fontId="5"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5"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8" fontId="0" fillId="0" borderId="0" applyFont="true" applyBorder="false" applyAlignment="true" applyProtection="false">
      <alignment horizontal="general" vertical="bottom" textRotation="0" wrapText="false" indent="0" shrinkToFit="false"/>
    </xf>
  </cellStyleXfs>
  <cellXfs count="855">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false">
      <alignment horizontal="left" vertical="center" textRotation="0" wrapText="false" indent="0" shrinkToFit="false"/>
      <protection locked="true" hidden="false"/>
    </xf>
    <xf numFmtId="165" fontId="0" fillId="0" borderId="0" xfId="17" applyFont="true" applyBorder="true" applyAlignment="true" applyProtection="true">
      <alignment horizontal="center" vertical="center" textRotation="0" wrapText="false" indent="0" shrinkToFit="false"/>
      <protection locked="true" hidden="false"/>
    </xf>
    <xf numFmtId="164" fontId="0" fillId="0" borderId="0" xfId="0" applyFont="false" applyBorder="false" applyAlignment="true" applyProtection="false">
      <alignment horizontal="center" vertical="center" textRotation="0" wrapText="false" indent="0" shrinkToFit="false"/>
      <protection locked="true" hidden="false"/>
    </xf>
    <xf numFmtId="164" fontId="8" fillId="2" borderId="1" xfId="0" applyFont="true" applyBorder="true" applyAlignment="true" applyProtection="false">
      <alignment horizontal="left" vertical="center" textRotation="0" wrapText="true" indent="0" shrinkToFit="false"/>
      <protection locked="true" hidden="false"/>
    </xf>
    <xf numFmtId="164" fontId="9" fillId="2" borderId="2" xfId="0" applyFont="true" applyBorder="true" applyAlignment="true" applyProtection="false">
      <alignment horizontal="left" vertical="center" textRotation="0" wrapText="false" indent="0" shrinkToFit="false"/>
      <protection locked="true" hidden="false"/>
    </xf>
    <xf numFmtId="165" fontId="9" fillId="2" borderId="2" xfId="17" applyFont="true" applyBorder="true" applyAlignment="true" applyProtection="true">
      <alignment horizontal="center" vertical="center" textRotation="0" wrapText="true" indent="0" shrinkToFit="false"/>
      <protection locked="true" hidden="false"/>
    </xf>
    <xf numFmtId="164" fontId="9" fillId="2" borderId="3" xfId="0" applyFont="true" applyBorder="true" applyAlignment="true" applyProtection="false">
      <alignment horizontal="center" vertical="center" textRotation="0" wrapText="true" indent="0" shrinkToFit="false"/>
      <protection locked="true" hidden="false"/>
    </xf>
    <xf numFmtId="164" fontId="10" fillId="2" borderId="0" xfId="0" applyFont="true" applyBorder="false" applyAlignment="true" applyProtection="false">
      <alignment horizontal="left" vertical="top" textRotation="0" wrapText="true" indent="0" shrinkToFit="false"/>
      <protection locked="true" hidden="false"/>
    </xf>
    <xf numFmtId="164" fontId="8" fillId="2" borderId="4" xfId="0" applyFont="true" applyBorder="true" applyAlignment="true" applyProtection="false">
      <alignment horizontal="left" vertical="center" textRotation="0" wrapText="true" indent="0" shrinkToFit="false"/>
      <protection locked="true" hidden="false"/>
    </xf>
    <xf numFmtId="164" fontId="8" fillId="2" borderId="0" xfId="0" applyFont="true" applyBorder="false" applyAlignment="true" applyProtection="false">
      <alignment horizontal="left" vertical="center" textRotation="0" wrapText="false" indent="0" shrinkToFit="false"/>
      <protection locked="true" hidden="false"/>
    </xf>
    <xf numFmtId="165" fontId="9" fillId="2" borderId="0" xfId="17" applyFont="true" applyBorder="true" applyAlignment="true" applyProtection="true">
      <alignment horizontal="center" vertical="center" textRotation="0" wrapText="true" indent="0" shrinkToFit="false"/>
      <protection locked="true" hidden="false"/>
    </xf>
    <xf numFmtId="164" fontId="9" fillId="2" borderId="5" xfId="0" applyFont="true" applyBorder="true" applyAlignment="true" applyProtection="false">
      <alignment horizontal="center" vertical="center" textRotation="0" wrapText="true" indent="0" shrinkToFit="false"/>
      <protection locked="true" hidden="false"/>
    </xf>
    <xf numFmtId="164" fontId="9" fillId="2" borderId="0" xfId="0" applyFont="true" applyBorder="false" applyAlignment="true" applyProtection="false">
      <alignment horizontal="left" vertical="center" textRotation="0" wrapText="false" indent="0" shrinkToFit="false"/>
      <protection locked="true" hidden="false"/>
    </xf>
    <xf numFmtId="169" fontId="9" fillId="2" borderId="0" xfId="0" applyFont="true" applyBorder="false" applyAlignment="true" applyProtection="false">
      <alignment horizontal="left" vertical="center" textRotation="0" wrapText="true" indent="0" shrinkToFit="false"/>
      <protection locked="true" hidden="false"/>
    </xf>
    <xf numFmtId="164" fontId="8" fillId="2" borderId="6" xfId="0" applyFont="true" applyBorder="true" applyAlignment="true" applyProtection="false">
      <alignment horizontal="left" vertical="center" textRotation="0" wrapText="true" indent="0" shrinkToFit="false"/>
      <protection locked="true" hidden="false"/>
    </xf>
    <xf numFmtId="164" fontId="9" fillId="2" borderId="0" xfId="0" applyFont="true" applyBorder="false" applyAlignment="true" applyProtection="false">
      <alignment horizontal="left" vertical="center" textRotation="0" wrapText="true" indent="0" shrinkToFit="false"/>
      <protection locked="true" hidden="false"/>
    </xf>
    <xf numFmtId="165" fontId="9" fillId="2" borderId="7" xfId="17" applyFont="true" applyBorder="true" applyAlignment="true" applyProtection="true">
      <alignment horizontal="center" vertical="center" textRotation="0" wrapText="true" indent="0" shrinkToFit="false"/>
      <protection locked="true" hidden="false"/>
    </xf>
    <xf numFmtId="164" fontId="9" fillId="2" borderId="8" xfId="0" applyFont="true" applyBorder="true" applyAlignment="true" applyProtection="false">
      <alignment horizontal="center" vertical="center" textRotation="0" wrapText="true" indent="0" shrinkToFit="false"/>
      <protection locked="true" hidden="false"/>
    </xf>
    <xf numFmtId="164" fontId="11" fillId="3" borderId="9" xfId="0" applyFont="true" applyBorder="true" applyAlignment="true" applyProtection="false">
      <alignment horizontal="center" vertical="center" textRotation="0" wrapText="true" indent="0" shrinkToFit="false"/>
      <protection locked="true" hidden="false"/>
    </xf>
    <xf numFmtId="164" fontId="12" fillId="2" borderId="0" xfId="0" applyFont="true" applyBorder="true" applyAlignment="true" applyProtection="false">
      <alignment horizontal="center" vertical="center" textRotation="0" wrapText="true" indent="0" shrinkToFit="false"/>
      <protection locked="true" hidden="false"/>
    </xf>
    <xf numFmtId="164" fontId="13" fillId="2" borderId="0" xfId="0" applyFont="true" applyBorder="false" applyAlignment="true" applyProtection="false">
      <alignment horizontal="center" vertical="top" textRotation="0" wrapText="true" indent="0" shrinkToFit="false"/>
      <protection locked="true" hidden="false"/>
    </xf>
    <xf numFmtId="164" fontId="13" fillId="2" borderId="0" xfId="0" applyFont="true" applyBorder="false" applyAlignment="true" applyProtection="false">
      <alignment horizontal="left" vertical="center" textRotation="0" wrapText="true" indent="0" shrinkToFit="false"/>
      <protection locked="true" hidden="false"/>
    </xf>
    <xf numFmtId="165" fontId="13" fillId="2" borderId="0" xfId="17" applyFont="true" applyBorder="true" applyAlignment="true" applyProtection="true">
      <alignment horizontal="center" vertical="center" textRotation="0" wrapText="true" indent="0" shrinkToFit="false"/>
      <protection locked="true" hidden="false"/>
    </xf>
    <xf numFmtId="170" fontId="13" fillId="2" borderId="0" xfId="0" applyFont="true" applyBorder="false" applyAlignment="true" applyProtection="false">
      <alignment horizontal="center" vertical="center" textRotation="0" wrapText="true" indent="0" shrinkToFit="false"/>
      <protection locked="true" hidden="false"/>
    </xf>
    <xf numFmtId="164" fontId="14" fillId="3" borderId="10" xfId="0" applyFont="true" applyBorder="true" applyAlignment="true" applyProtection="false">
      <alignment horizontal="center" vertical="center" textRotation="0" wrapText="true" indent="0" shrinkToFit="false"/>
      <protection locked="true" hidden="false"/>
    </xf>
    <xf numFmtId="164" fontId="15" fillId="2" borderId="0" xfId="0" applyFont="true" applyBorder="false" applyAlignment="true" applyProtection="false">
      <alignment horizontal="center" vertical="top" textRotation="0" wrapText="true" indent="0" shrinkToFit="false"/>
      <protection locked="true" hidden="false"/>
    </xf>
    <xf numFmtId="164" fontId="0" fillId="0" borderId="0" xfId="0" applyFont="true" applyBorder="true" applyAlignment="true" applyProtection="false">
      <alignment horizontal="center" vertical="bottom" textRotation="0" wrapText="false" indent="0" shrinkToFit="false"/>
      <protection locked="true" hidden="false"/>
    </xf>
    <xf numFmtId="164" fontId="8" fillId="2" borderId="11" xfId="0" applyFont="true" applyBorder="true" applyAlignment="true" applyProtection="false">
      <alignment horizontal="left" vertical="center" textRotation="0" wrapText="true" indent="0" shrinkToFit="false"/>
      <protection locked="true" hidden="false"/>
    </xf>
    <xf numFmtId="164" fontId="9" fillId="2" borderId="12" xfId="0" applyFont="true" applyBorder="true" applyAlignment="true" applyProtection="false">
      <alignment horizontal="left" vertical="center" textRotation="0" wrapText="false" indent="0" shrinkToFit="false"/>
      <protection locked="true" hidden="false"/>
    </xf>
    <xf numFmtId="165" fontId="9" fillId="2" borderId="12" xfId="17" applyFont="true" applyBorder="true" applyAlignment="true" applyProtection="true">
      <alignment horizontal="center" vertical="center" textRotation="0" wrapText="true" indent="0" shrinkToFit="false"/>
      <protection locked="true" hidden="false"/>
    </xf>
    <xf numFmtId="164" fontId="9" fillId="2" borderId="13" xfId="0" applyFont="true" applyBorder="true" applyAlignment="true" applyProtection="false">
      <alignment horizontal="center" vertical="center" textRotation="0" wrapText="true" indent="0" shrinkToFit="false"/>
      <protection locked="true" hidden="false"/>
    </xf>
    <xf numFmtId="164" fontId="8" fillId="2" borderId="14" xfId="0" applyFont="true" applyBorder="true" applyAlignment="true" applyProtection="false">
      <alignment horizontal="left" vertical="center" textRotation="0" wrapText="true" indent="0" shrinkToFit="false"/>
      <protection locked="true" hidden="false"/>
    </xf>
    <xf numFmtId="164" fontId="9" fillId="2" borderId="15" xfId="0" applyFont="true" applyBorder="true" applyAlignment="true" applyProtection="false">
      <alignment horizontal="center" vertical="center" textRotation="0" wrapText="true" indent="0" shrinkToFit="false"/>
      <protection locked="true" hidden="false"/>
    </xf>
    <xf numFmtId="169" fontId="9" fillId="2" borderId="0" xfId="19" applyFont="true" applyBorder="true" applyAlignment="true" applyProtection="true">
      <alignment horizontal="left" vertical="center" textRotation="0" wrapText="false" indent="0" shrinkToFit="false"/>
      <protection locked="true" hidden="false"/>
    </xf>
    <xf numFmtId="164" fontId="8" fillId="2" borderId="16" xfId="0" applyFont="true" applyBorder="true" applyAlignment="true" applyProtection="false">
      <alignment horizontal="left" vertical="center" textRotation="0" wrapText="true" indent="0" shrinkToFit="false"/>
      <protection locked="true" hidden="false"/>
    </xf>
    <xf numFmtId="164" fontId="9" fillId="2" borderId="17" xfId="0" applyFont="true" applyBorder="true" applyAlignment="true" applyProtection="false">
      <alignment horizontal="left" vertical="center" textRotation="0" wrapText="false" indent="0" shrinkToFit="false"/>
      <protection locked="true" hidden="false"/>
    </xf>
    <xf numFmtId="165" fontId="9" fillId="2" borderId="17" xfId="17" applyFont="true" applyBorder="true" applyAlignment="true" applyProtection="true">
      <alignment horizontal="center" vertical="center" textRotation="0" wrapText="true" indent="0" shrinkToFit="false"/>
      <protection locked="true" hidden="false"/>
    </xf>
    <xf numFmtId="164" fontId="9" fillId="2" borderId="18" xfId="0" applyFont="true" applyBorder="true" applyAlignment="true" applyProtection="false">
      <alignment horizontal="center" vertical="center" textRotation="0" wrapText="true" indent="0" shrinkToFit="false"/>
      <protection locked="true" hidden="false"/>
    </xf>
    <xf numFmtId="164" fontId="11" fillId="3" borderId="10" xfId="0" applyFont="true" applyBorder="true" applyAlignment="true" applyProtection="false">
      <alignment horizontal="center" vertical="center" textRotation="0" wrapText="true" indent="0" shrinkToFit="false"/>
      <protection locked="true" hidden="false"/>
    </xf>
    <xf numFmtId="164" fontId="16" fillId="2" borderId="19" xfId="0" applyFont="true" applyBorder="true" applyAlignment="true" applyProtection="false">
      <alignment horizontal="center" vertical="center" textRotation="0" wrapText="true" indent="0" shrinkToFit="false"/>
      <protection locked="true" hidden="false"/>
    </xf>
    <xf numFmtId="164" fontId="16" fillId="2" borderId="20" xfId="0" applyFont="true" applyBorder="true" applyAlignment="true" applyProtection="false">
      <alignment horizontal="center" vertical="center" textRotation="0" wrapText="true" indent="0" shrinkToFit="false"/>
      <protection locked="true" hidden="false"/>
    </xf>
    <xf numFmtId="165" fontId="16" fillId="2" borderId="20" xfId="17" applyFont="true" applyBorder="true" applyAlignment="true" applyProtection="true">
      <alignment horizontal="center" vertical="center" textRotation="0" wrapText="true" indent="0" shrinkToFit="false"/>
      <protection locked="true" hidden="false"/>
    </xf>
    <xf numFmtId="164" fontId="16" fillId="2" borderId="21" xfId="0" applyFont="true" applyBorder="true" applyAlignment="true" applyProtection="false">
      <alignment horizontal="center" vertical="center" textRotation="0" wrapText="true" indent="0" shrinkToFit="false"/>
      <protection locked="true" hidden="false"/>
    </xf>
    <xf numFmtId="164" fontId="13" fillId="4" borderId="19" xfId="0" applyFont="true" applyBorder="true" applyAlignment="true" applyProtection="false">
      <alignment horizontal="center" vertical="top" textRotation="0" wrapText="true" indent="0" shrinkToFit="false"/>
      <protection locked="true" hidden="false"/>
    </xf>
    <xf numFmtId="164" fontId="13" fillId="0" borderId="20" xfId="0" applyFont="true" applyBorder="true" applyAlignment="true" applyProtection="false">
      <alignment horizontal="left" vertical="center" textRotation="0" wrapText="true" indent="0" shrinkToFit="false"/>
      <protection locked="true" hidden="false"/>
    </xf>
    <xf numFmtId="165" fontId="13" fillId="0" borderId="20" xfId="17" applyFont="true" applyBorder="true" applyAlignment="true" applyProtection="true">
      <alignment horizontal="center" vertical="center" textRotation="0" wrapText="true" indent="0" shrinkToFit="false"/>
      <protection locked="true" hidden="false"/>
    </xf>
    <xf numFmtId="170" fontId="13" fillId="0" borderId="21" xfId="0" applyFont="true" applyBorder="true" applyAlignment="true" applyProtection="false">
      <alignment horizontal="center" vertical="center" textRotation="0" wrapText="true" indent="0" shrinkToFit="false"/>
      <protection locked="true" hidden="false"/>
    </xf>
    <xf numFmtId="164" fontId="14" fillId="3" borderId="22" xfId="0" applyFont="true" applyBorder="true" applyAlignment="true" applyProtection="false">
      <alignment horizontal="center" vertical="center" textRotation="0" wrapText="true" indent="0" shrinkToFit="false"/>
      <protection locked="true" hidden="false"/>
    </xf>
    <xf numFmtId="164" fontId="9" fillId="2" borderId="4" xfId="0" applyFont="true" applyBorder="true" applyAlignment="true" applyProtection="false">
      <alignment horizontal="general" vertical="top" textRotation="0" wrapText="true" indent="0" shrinkToFit="false"/>
      <protection locked="true" hidden="false"/>
    </xf>
    <xf numFmtId="164" fontId="17" fillId="2" borderId="0" xfId="0" applyFont="true" applyBorder="false" applyAlignment="true" applyProtection="false">
      <alignment horizontal="left" vertical="center" textRotation="0" wrapText="true" indent="0" shrinkToFit="false"/>
      <protection locked="true" hidden="false"/>
    </xf>
    <xf numFmtId="164" fontId="9" fillId="2" borderId="0" xfId="0" applyFont="true" applyBorder="false" applyAlignment="true" applyProtection="false">
      <alignment horizontal="center" vertical="center" textRotation="0" wrapText="true" indent="0" shrinkToFit="false"/>
      <protection locked="true" hidden="false"/>
    </xf>
    <xf numFmtId="165" fontId="9" fillId="2" borderId="5" xfId="17" applyFont="true" applyBorder="true" applyAlignment="true" applyProtection="true">
      <alignment horizontal="center" vertical="center" textRotation="0" wrapText="true" indent="0" shrinkToFit="false"/>
      <protection locked="true" hidden="false"/>
    </xf>
    <xf numFmtId="164" fontId="10" fillId="2" borderId="0" xfId="0" applyFont="true" applyBorder="false" applyAlignment="true" applyProtection="false">
      <alignment horizontal="general" vertical="top" textRotation="0" wrapText="true" indent="0" shrinkToFit="false"/>
      <protection locked="true" hidden="false"/>
    </xf>
    <xf numFmtId="165" fontId="0" fillId="0" borderId="0" xfId="0" applyFont="false" applyBorder="false" applyAlignment="false" applyProtection="false">
      <alignment horizontal="general" vertical="bottom" textRotation="0" wrapText="false" indent="0" shrinkToFit="false"/>
      <protection locked="true" hidden="false"/>
    </xf>
    <xf numFmtId="164" fontId="9" fillId="2" borderId="2" xfId="0" applyFont="true" applyBorder="true" applyAlignment="true" applyProtection="false">
      <alignment horizontal="center" vertical="center" textRotation="0" wrapText="true" indent="0" shrinkToFit="false"/>
      <protection locked="true" hidden="false"/>
    </xf>
    <xf numFmtId="164" fontId="16" fillId="2" borderId="2" xfId="0" applyFont="true" applyBorder="true" applyAlignment="true" applyProtection="false">
      <alignment horizontal="left" vertical="center" textRotation="0" wrapText="true" indent="0" shrinkToFit="false"/>
      <protection locked="true" hidden="false"/>
    </xf>
    <xf numFmtId="164" fontId="16" fillId="2" borderId="2" xfId="0" applyFont="true" applyBorder="true" applyAlignment="true" applyProtection="false">
      <alignment horizontal="center" vertical="center" textRotation="0" wrapText="true" indent="0" shrinkToFit="false"/>
      <protection locked="true" hidden="false"/>
    </xf>
    <xf numFmtId="165" fontId="16" fillId="2" borderId="2" xfId="17" applyFont="true" applyBorder="true" applyAlignment="true" applyProtection="true">
      <alignment horizontal="center" vertical="center" textRotation="0" wrapText="true" indent="0" shrinkToFit="false"/>
      <protection locked="true" hidden="false"/>
    </xf>
    <xf numFmtId="164" fontId="16" fillId="2" borderId="3" xfId="0" applyFont="true" applyBorder="true" applyAlignment="true" applyProtection="false">
      <alignment horizontal="center" vertical="center" textRotation="0" wrapText="true" indent="0" shrinkToFit="false"/>
      <protection locked="true" hidden="false"/>
    </xf>
    <xf numFmtId="164" fontId="16" fillId="2" borderId="0" xfId="0" applyFont="true" applyBorder="false" applyAlignment="true" applyProtection="false">
      <alignment horizontal="left" vertical="center" textRotation="0" wrapText="true" indent="0" shrinkToFit="false"/>
      <protection locked="true" hidden="false"/>
    </xf>
    <xf numFmtId="164" fontId="16" fillId="2" borderId="0" xfId="0" applyFont="true" applyBorder="false" applyAlignment="true" applyProtection="false">
      <alignment horizontal="center" vertical="center" textRotation="0" wrapText="true" indent="0" shrinkToFit="false"/>
      <protection locked="true" hidden="false"/>
    </xf>
    <xf numFmtId="165" fontId="16" fillId="2" borderId="0" xfId="17" applyFont="true" applyBorder="true" applyAlignment="true" applyProtection="true">
      <alignment horizontal="center" vertical="center" textRotation="0" wrapText="true" indent="0" shrinkToFit="false"/>
      <protection locked="true" hidden="false"/>
    </xf>
    <xf numFmtId="164" fontId="16" fillId="2" borderId="5" xfId="0" applyFont="true" applyBorder="true" applyAlignment="true" applyProtection="false">
      <alignment horizontal="center" vertical="center" textRotation="0" wrapText="true" indent="0" shrinkToFit="false"/>
      <protection locked="true" hidden="false"/>
    </xf>
    <xf numFmtId="169" fontId="16" fillId="2" borderId="0" xfId="17" applyFont="true" applyBorder="true" applyAlignment="true" applyProtection="true">
      <alignment horizontal="center" vertical="center" textRotation="0" wrapText="true" indent="0" shrinkToFit="false"/>
      <protection locked="true" hidden="false"/>
    </xf>
    <xf numFmtId="164" fontId="9" fillId="2" borderId="7" xfId="0" applyFont="true" applyBorder="true" applyAlignment="true" applyProtection="false">
      <alignment horizontal="center" vertical="center" textRotation="0" wrapText="true" indent="0" shrinkToFit="false"/>
      <protection locked="true" hidden="false"/>
    </xf>
    <xf numFmtId="164" fontId="16" fillId="2" borderId="7" xfId="0" applyFont="true" applyBorder="true" applyAlignment="true" applyProtection="false">
      <alignment horizontal="left" vertical="center" textRotation="0" wrapText="true" indent="0" shrinkToFit="false"/>
      <protection locked="true" hidden="false"/>
    </xf>
    <xf numFmtId="164" fontId="16" fillId="2" borderId="7" xfId="0" applyFont="true" applyBorder="true" applyAlignment="true" applyProtection="false">
      <alignment horizontal="center" vertical="center" textRotation="0" wrapText="true" indent="0" shrinkToFit="false"/>
      <protection locked="true" hidden="false"/>
    </xf>
    <xf numFmtId="165" fontId="16" fillId="2" borderId="7" xfId="17" applyFont="true" applyBorder="true" applyAlignment="true" applyProtection="true">
      <alignment horizontal="center" vertical="center" textRotation="0" wrapText="true" indent="0" shrinkToFit="false"/>
      <protection locked="true" hidden="false"/>
    </xf>
    <xf numFmtId="164" fontId="16" fillId="2" borderId="8" xfId="0" applyFont="true" applyBorder="true" applyAlignment="true" applyProtection="false">
      <alignment horizontal="center" vertical="center" textRotation="0" wrapText="true" indent="0" shrinkToFit="false"/>
      <protection locked="true" hidden="false"/>
    </xf>
    <xf numFmtId="164" fontId="18" fillId="3" borderId="22" xfId="0" applyFont="true" applyBorder="true" applyAlignment="true" applyProtection="false">
      <alignment horizontal="center" vertical="center" textRotation="0" wrapText="true" indent="0" shrinkToFit="false"/>
      <protection locked="true" hidden="false"/>
    </xf>
    <xf numFmtId="164" fontId="0" fillId="5" borderId="23" xfId="0" applyFont="true" applyBorder="true" applyAlignment="true" applyProtection="false">
      <alignment horizontal="center" vertical="center" textRotation="0" wrapText="false" indent="0" shrinkToFit="false"/>
      <protection locked="true" hidden="false"/>
    </xf>
    <xf numFmtId="164" fontId="0" fillId="5" borderId="23" xfId="0" applyFont="true" applyBorder="true" applyAlignment="true" applyProtection="false">
      <alignment horizontal="left" vertical="center" textRotation="0" wrapText="true" indent="0" shrinkToFit="false"/>
      <protection locked="true" hidden="false"/>
    </xf>
    <xf numFmtId="171" fontId="0" fillId="5" borderId="23" xfId="0" applyFont="true" applyBorder="true" applyAlignment="true" applyProtection="false">
      <alignment horizontal="center" vertical="center" textRotation="0" wrapText="false" indent="0" shrinkToFit="false"/>
      <protection locked="true" hidden="false"/>
    </xf>
    <xf numFmtId="164" fontId="19" fillId="6" borderId="0" xfId="0" applyFont="true" applyBorder="false" applyAlignment="true" applyProtection="false">
      <alignment horizontal="center" vertical="center" textRotation="0" wrapText="false" indent="0" shrinkToFit="false"/>
      <protection locked="true" hidden="false"/>
    </xf>
    <xf numFmtId="164" fontId="19" fillId="6" borderId="0" xfId="0" applyFont="true" applyBorder="false" applyAlignment="true" applyProtection="false">
      <alignment horizontal="left" vertical="center" textRotation="0" wrapText="true" indent="0" shrinkToFit="false"/>
      <protection locked="true" hidden="false"/>
    </xf>
    <xf numFmtId="171" fontId="19" fillId="6" borderId="0" xfId="0" applyFont="true" applyBorder="false" applyAlignment="true" applyProtection="false">
      <alignment horizontal="center" vertical="center" textRotation="0" wrapText="false" indent="0" shrinkToFit="false"/>
      <protection locked="true" hidden="false"/>
    </xf>
    <xf numFmtId="164" fontId="0" fillId="0" borderId="0" xfId="0" applyFont="true" applyBorder="false" applyAlignment="true" applyProtection="false">
      <alignment horizontal="center" vertical="center" textRotation="0" wrapText="true" indent="0" shrinkToFit="false"/>
      <protection locked="true" hidden="false"/>
    </xf>
    <xf numFmtId="164" fontId="0" fillId="0" borderId="0" xfId="0" applyFont="true" applyBorder="false" applyAlignment="true" applyProtection="false">
      <alignment horizontal="left" vertical="center" textRotation="0" wrapText="true" indent="0" shrinkToFit="false"/>
      <protection locked="true" hidden="false"/>
    </xf>
    <xf numFmtId="171" fontId="0" fillId="0" borderId="0" xfId="0" applyFont="false" applyBorder="false" applyAlignment="true" applyProtection="false">
      <alignment horizontal="center" vertical="center" textRotation="0" wrapText="false" indent="0" shrinkToFit="false"/>
      <protection locked="true" hidden="false"/>
    </xf>
    <xf numFmtId="164" fontId="19" fillId="7" borderId="0" xfId="0" applyFont="true" applyBorder="false" applyAlignment="true" applyProtection="false">
      <alignment horizontal="center" vertical="center" textRotation="0" wrapText="false" indent="0" shrinkToFit="false"/>
      <protection locked="true" hidden="false"/>
    </xf>
    <xf numFmtId="164" fontId="19" fillId="7" borderId="0" xfId="0" applyFont="true" applyBorder="false" applyAlignment="true" applyProtection="false">
      <alignment horizontal="left" vertical="center" textRotation="0" wrapText="true" indent="0" shrinkToFit="false"/>
      <protection locked="true" hidden="false"/>
    </xf>
    <xf numFmtId="171" fontId="19" fillId="7" borderId="0" xfId="0" applyFont="true" applyBorder="false" applyAlignment="true" applyProtection="false">
      <alignment horizontal="center" vertical="center" textRotation="0" wrapText="false" indent="0" shrinkToFit="false"/>
      <protection locked="true" hidden="false"/>
    </xf>
    <xf numFmtId="171" fontId="20" fillId="0" borderId="0" xfId="0" applyFont="true" applyBorder="false" applyAlignment="true" applyProtection="false">
      <alignment horizontal="center" vertical="center" textRotation="0" wrapText="false" indent="0" shrinkToFit="false"/>
      <protection locked="true" hidden="false"/>
    </xf>
    <xf numFmtId="164" fontId="0" fillId="0" borderId="0" xfId="0" applyFont="false" applyBorder="true" applyAlignment="true" applyProtection="false">
      <alignment horizontal="center" vertical="center" textRotation="0" wrapText="false" indent="0" shrinkToFit="false"/>
      <protection locked="true" hidden="false"/>
    </xf>
    <xf numFmtId="164" fontId="14" fillId="0" borderId="0" xfId="0" applyFont="true" applyBorder="false" applyAlignment="false" applyProtection="false">
      <alignment horizontal="general" vertical="bottom" textRotation="0" wrapText="false" indent="0" shrinkToFit="false"/>
      <protection locked="true" hidden="false"/>
    </xf>
    <xf numFmtId="164" fontId="14" fillId="0" borderId="0" xfId="0" applyFont="true" applyBorder="false" applyAlignment="true" applyProtection="false">
      <alignment horizontal="left" vertical="bottom" textRotation="0" wrapText="true" indent="0" shrinkToFit="false"/>
      <protection locked="true" hidden="false"/>
    </xf>
    <xf numFmtId="164" fontId="21" fillId="2" borderId="24" xfId="28" applyFont="true" applyBorder="true" applyAlignment="true" applyProtection="false">
      <alignment horizontal="center" vertical="center" textRotation="0" wrapText="false" indent="0" shrinkToFit="false"/>
      <protection locked="true" hidden="false"/>
    </xf>
    <xf numFmtId="164" fontId="22" fillId="0" borderId="0" xfId="28" applyFont="true" applyBorder="false" applyAlignment="true" applyProtection="false">
      <alignment horizontal="general" vertical="center" textRotation="0" wrapText="false" indent="0" shrinkToFit="false"/>
      <protection locked="true" hidden="false"/>
    </xf>
    <xf numFmtId="164" fontId="8" fillId="2" borderId="25" xfId="0" applyFont="true" applyBorder="true" applyAlignment="true" applyProtection="false">
      <alignment horizontal="left" vertical="top" textRotation="0" wrapText="true" indent="0" shrinkToFit="false"/>
      <protection locked="true" hidden="false"/>
    </xf>
    <xf numFmtId="164" fontId="23" fillId="0" borderId="26" xfId="33" applyFont="true" applyBorder="true" applyAlignment="true" applyProtection="false">
      <alignment horizontal="left" vertical="top" textRotation="0" wrapText="true" indent="0" shrinkToFit="true"/>
      <protection locked="true" hidden="false"/>
    </xf>
    <xf numFmtId="164" fontId="24" fillId="0" borderId="0" xfId="33" applyFont="true" applyBorder="false" applyAlignment="true" applyProtection="false">
      <alignment horizontal="general" vertical="center" textRotation="0" wrapText="true" indent="0" shrinkToFit="false"/>
      <protection locked="true" hidden="false"/>
    </xf>
    <xf numFmtId="164" fontId="8" fillId="2" borderId="27" xfId="0" applyFont="true" applyBorder="true" applyAlignment="true" applyProtection="false">
      <alignment horizontal="left" vertical="top" textRotation="0" wrapText="true" indent="0" shrinkToFit="false"/>
      <protection locked="true" hidden="false"/>
    </xf>
    <xf numFmtId="164" fontId="23" fillId="0" borderId="28" xfId="33" applyFont="true" applyBorder="true" applyAlignment="true" applyProtection="false">
      <alignment horizontal="left" vertical="center" textRotation="0" wrapText="true" indent="0" shrinkToFit="false"/>
      <protection locked="true" hidden="false"/>
    </xf>
    <xf numFmtId="164" fontId="25" fillId="3" borderId="29" xfId="0" applyFont="true" applyBorder="true" applyAlignment="true" applyProtection="false">
      <alignment horizontal="center" vertical="center" textRotation="0" wrapText="true" indent="0" shrinkToFit="false"/>
      <protection locked="true" hidden="false"/>
    </xf>
    <xf numFmtId="164" fontId="0" fillId="5" borderId="23" xfId="0" applyFont="true" applyBorder="true" applyAlignment="true" applyProtection="false">
      <alignment horizontal="left" vertical="center" textRotation="0" wrapText="false" indent="0" shrinkToFit="false"/>
      <protection locked="true" hidden="false"/>
    </xf>
    <xf numFmtId="164" fontId="19" fillId="6" borderId="30" xfId="0" applyFont="true" applyBorder="true" applyAlignment="true" applyProtection="false">
      <alignment horizontal="center" vertical="center" textRotation="0" wrapText="false" indent="0" shrinkToFit="false"/>
      <protection locked="true" hidden="false"/>
    </xf>
    <xf numFmtId="164" fontId="19" fillId="6" borderId="31" xfId="0" applyFont="true" applyBorder="true" applyAlignment="true" applyProtection="false">
      <alignment horizontal="left" vertical="center" textRotation="0" wrapText="true" indent="0" shrinkToFit="false"/>
      <protection locked="true" hidden="false"/>
    </xf>
    <xf numFmtId="171" fontId="19" fillId="6" borderId="31" xfId="0" applyFont="true" applyBorder="true" applyAlignment="true" applyProtection="false">
      <alignment horizontal="center" vertical="center" textRotation="0" wrapText="true" indent="0" shrinkToFit="false"/>
      <protection locked="true" hidden="false"/>
    </xf>
    <xf numFmtId="164" fontId="19" fillId="6" borderId="31" xfId="0" applyFont="true" applyBorder="true" applyAlignment="true" applyProtection="false">
      <alignment horizontal="center" vertical="center" textRotation="0" wrapText="true" indent="0" shrinkToFit="false"/>
      <protection locked="true" hidden="false"/>
    </xf>
    <xf numFmtId="164" fontId="19" fillId="6" borderId="32" xfId="0" applyFont="true" applyBorder="true" applyAlignment="true" applyProtection="false">
      <alignment horizontal="center" vertical="center" textRotation="0" wrapText="true" indent="0" shrinkToFit="false"/>
      <protection locked="true" hidden="false"/>
    </xf>
    <xf numFmtId="169" fontId="14" fillId="0" borderId="0" xfId="0" applyFont="true" applyBorder="false" applyAlignment="false" applyProtection="false">
      <alignment horizontal="general" vertical="bottom" textRotation="0" wrapText="false" indent="0" shrinkToFit="false"/>
      <protection locked="true" hidden="false"/>
    </xf>
    <xf numFmtId="165" fontId="14" fillId="0" borderId="0" xfId="17" applyFont="true" applyBorder="true" applyAlignment="true" applyProtection="true">
      <alignment horizontal="general" vertical="bottom" textRotation="0" wrapText="false" indent="0" shrinkToFit="false"/>
      <protection locked="true" hidden="false"/>
    </xf>
    <xf numFmtId="164" fontId="19" fillId="7" borderId="30" xfId="0" applyFont="true" applyBorder="true" applyAlignment="true" applyProtection="false">
      <alignment horizontal="center" vertical="center" textRotation="0" wrapText="false" indent="0" shrinkToFit="false"/>
      <protection locked="true" hidden="false"/>
    </xf>
    <xf numFmtId="164" fontId="19" fillId="7" borderId="31" xfId="0" applyFont="true" applyBorder="true" applyAlignment="true" applyProtection="false">
      <alignment horizontal="left" vertical="center" textRotation="0" wrapText="true" indent="0" shrinkToFit="false"/>
      <protection locked="true" hidden="false"/>
    </xf>
    <xf numFmtId="171" fontId="19" fillId="7" borderId="31" xfId="0" applyFont="true" applyBorder="true" applyAlignment="true" applyProtection="false">
      <alignment horizontal="center" vertical="center" textRotation="0" wrapText="true" indent="0" shrinkToFit="false"/>
      <protection locked="true" hidden="false"/>
    </xf>
    <xf numFmtId="164" fontId="19" fillId="7" borderId="31" xfId="0" applyFont="true" applyBorder="true" applyAlignment="true" applyProtection="false">
      <alignment horizontal="center" vertical="center" textRotation="0" wrapText="true" indent="0" shrinkToFit="false"/>
      <protection locked="true" hidden="false"/>
    </xf>
    <xf numFmtId="164" fontId="19" fillId="7" borderId="32" xfId="0" applyFont="true" applyBorder="true" applyAlignment="true" applyProtection="false">
      <alignment horizontal="center" vertical="center" textRotation="0" wrapText="true" indent="0" shrinkToFit="false"/>
      <protection locked="true" hidden="false"/>
    </xf>
    <xf numFmtId="164" fontId="14" fillId="8" borderId="0" xfId="0" applyFont="true" applyBorder="false" applyAlignment="false" applyProtection="false">
      <alignment horizontal="general" vertical="bottom" textRotation="0" wrapText="false" indent="0" shrinkToFit="false"/>
      <protection locked="true" hidden="false"/>
    </xf>
    <xf numFmtId="171" fontId="0" fillId="0" borderId="0" xfId="0" applyFont="false" applyBorder="false" applyAlignment="true" applyProtection="false">
      <alignment horizontal="center" vertical="center" textRotation="0" wrapText="true" indent="0" shrinkToFit="false"/>
      <protection locked="true" hidden="false"/>
    </xf>
    <xf numFmtId="164" fontId="0" fillId="9" borderId="30" xfId="0" applyFont="false" applyBorder="true" applyAlignment="true" applyProtection="false">
      <alignment horizontal="center" vertical="center" textRotation="0" wrapText="false" indent="0" shrinkToFit="false"/>
      <protection locked="true" hidden="false"/>
    </xf>
    <xf numFmtId="164" fontId="0" fillId="9" borderId="31" xfId="0" applyFont="true" applyBorder="true" applyAlignment="true" applyProtection="false">
      <alignment horizontal="left" vertical="center" textRotation="0" wrapText="true" indent="0" shrinkToFit="false"/>
      <protection locked="true" hidden="false"/>
    </xf>
    <xf numFmtId="171" fontId="0" fillId="9" borderId="31" xfId="0" applyFont="true" applyBorder="true" applyAlignment="true" applyProtection="false">
      <alignment horizontal="center" vertical="center" textRotation="0" wrapText="true" indent="0" shrinkToFit="false"/>
      <protection locked="true" hidden="false"/>
    </xf>
    <xf numFmtId="164" fontId="0" fillId="9" borderId="31" xfId="0" applyFont="true" applyBorder="true" applyAlignment="true" applyProtection="false">
      <alignment horizontal="center" vertical="center" textRotation="0" wrapText="true" indent="0" shrinkToFit="false"/>
      <protection locked="true" hidden="false"/>
    </xf>
    <xf numFmtId="164" fontId="0" fillId="9" borderId="32" xfId="0" applyFont="true" applyBorder="true" applyAlignment="true" applyProtection="false">
      <alignment horizontal="center" vertical="center" textRotation="0" wrapText="true" indent="0" shrinkToFit="false"/>
      <protection locked="true" hidden="false"/>
    </xf>
    <xf numFmtId="171" fontId="0" fillId="9" borderId="31" xfId="0" applyFont="false" applyBorder="true" applyAlignment="true" applyProtection="false">
      <alignment horizontal="center" vertical="center" textRotation="0" wrapText="false" indent="0" shrinkToFit="false"/>
      <protection locked="true" hidden="false"/>
    </xf>
    <xf numFmtId="164" fontId="23" fillId="0" borderId="0" xfId="30" applyFont="true" applyBorder="false" applyAlignment="true" applyProtection="false">
      <alignment horizontal="left" vertical="center" textRotation="0" wrapText="true" indent="0" shrinkToFit="false"/>
      <protection locked="true" hidden="false"/>
    </xf>
    <xf numFmtId="164" fontId="23" fillId="0" borderId="0" xfId="30" applyFont="true" applyBorder="false" applyAlignment="true" applyProtection="false">
      <alignment horizontal="center" vertical="center" textRotation="0" wrapText="true" indent="0" shrinkToFit="false"/>
      <protection locked="true" hidden="false"/>
    </xf>
    <xf numFmtId="164" fontId="14" fillId="0" borderId="0" xfId="0" applyFont="true" applyBorder="true" applyAlignment="true" applyProtection="false">
      <alignment horizontal="center" vertical="bottom" textRotation="0" wrapText="false" indent="0" shrinkToFit="false"/>
      <protection locked="true" hidden="false"/>
    </xf>
    <xf numFmtId="164" fontId="26" fillId="0" borderId="0" xfId="0" applyFont="true" applyBorder="true" applyAlignment="true" applyProtection="false">
      <alignment horizontal="center" vertical="bottom" textRotation="0" wrapText="true" indent="0" shrinkToFit="false"/>
      <protection locked="true" hidden="false"/>
    </xf>
    <xf numFmtId="164" fontId="8" fillId="2" borderId="23" xfId="0" applyFont="true" applyBorder="true" applyAlignment="true" applyProtection="false">
      <alignment horizontal="center" vertical="center" textRotation="0" wrapText="true" indent="0" shrinkToFit="false"/>
      <protection locked="true" hidden="false"/>
    </xf>
    <xf numFmtId="164" fontId="9" fillId="2" borderId="23" xfId="0" applyFont="true" applyBorder="true" applyAlignment="true" applyProtection="false">
      <alignment horizontal="general" vertical="center" textRotation="0" wrapText="true" indent="0" shrinkToFit="false"/>
      <protection locked="true" hidden="false"/>
    </xf>
    <xf numFmtId="164" fontId="8" fillId="2" borderId="3" xfId="0" applyFont="true" applyBorder="true" applyAlignment="true" applyProtection="false">
      <alignment horizontal="center" vertical="center" textRotation="0" wrapText="true" indent="0" shrinkToFit="false"/>
      <protection locked="true" hidden="false"/>
    </xf>
    <xf numFmtId="164" fontId="27" fillId="2" borderId="0" xfId="0" applyFont="true" applyBorder="true" applyAlignment="true" applyProtection="false">
      <alignment horizontal="center" vertical="center" textRotation="0" wrapText="true" indent="0" shrinkToFit="false"/>
      <protection locked="true" hidden="false"/>
    </xf>
    <xf numFmtId="164" fontId="8" fillId="2" borderId="23" xfId="0" applyFont="true" applyBorder="true" applyAlignment="true" applyProtection="false">
      <alignment horizontal="left" vertical="center" textRotation="0" wrapText="true" indent="0" shrinkToFit="false"/>
      <protection locked="true" hidden="false"/>
    </xf>
    <xf numFmtId="172" fontId="8" fillId="2" borderId="3" xfId="0" applyFont="true" applyBorder="true" applyAlignment="true" applyProtection="false">
      <alignment horizontal="center" vertical="center" textRotation="0" wrapText="true" indent="0" shrinkToFit="false"/>
      <protection locked="true" hidden="false"/>
    </xf>
    <xf numFmtId="164" fontId="9" fillId="2" borderId="30" xfId="0" applyFont="true" applyBorder="true" applyAlignment="true" applyProtection="false">
      <alignment horizontal="center" vertical="center" textRotation="0" wrapText="true" indent="0" shrinkToFit="false"/>
      <protection locked="true" hidden="false"/>
    </xf>
    <xf numFmtId="164" fontId="9" fillId="2" borderId="31" xfId="0" applyFont="true" applyBorder="true" applyAlignment="true" applyProtection="false">
      <alignment horizontal="general" vertical="center" textRotation="0" wrapText="true" indent="0" shrinkToFit="false"/>
      <protection locked="true" hidden="false"/>
    </xf>
    <xf numFmtId="169" fontId="9" fillId="2" borderId="23" xfId="0" applyFont="true" applyBorder="true" applyAlignment="true" applyProtection="false">
      <alignment horizontal="general" vertical="center" textRotation="0" wrapText="true" indent="0" shrinkToFit="false"/>
      <protection locked="true" hidden="false"/>
    </xf>
    <xf numFmtId="164" fontId="9" fillId="2" borderId="31" xfId="0" applyFont="true" applyBorder="true" applyAlignment="true" applyProtection="false">
      <alignment horizontal="general" vertical="center" textRotation="0" wrapText="false" indent="0" shrinkToFit="false"/>
      <protection locked="true" hidden="false"/>
    </xf>
    <xf numFmtId="169" fontId="9" fillId="2" borderId="23" xfId="19" applyFont="true" applyBorder="true" applyAlignment="true" applyProtection="true">
      <alignment horizontal="left" vertical="center" textRotation="0" wrapText="true" indent="0" shrinkToFit="false"/>
      <protection locked="true" hidden="false"/>
    </xf>
    <xf numFmtId="164" fontId="11" fillId="3" borderId="6" xfId="0" applyFont="true" applyBorder="true" applyAlignment="true" applyProtection="false">
      <alignment horizontal="center" vertical="center" textRotation="0" wrapText="true" indent="0" shrinkToFit="false"/>
      <protection locked="true" hidden="false"/>
    </xf>
    <xf numFmtId="168" fontId="9" fillId="2" borderId="5" xfId="15" applyFont="true" applyBorder="true" applyAlignment="true" applyProtection="true">
      <alignment horizontal="center" vertical="center" textRotation="0" wrapText="true" indent="0" shrinkToFit="false"/>
      <protection locked="true" hidden="false"/>
    </xf>
    <xf numFmtId="165" fontId="0" fillId="0" borderId="0" xfId="0" applyFont="false" applyBorder="false" applyAlignment="true" applyProtection="false">
      <alignment horizontal="center" vertical="center" textRotation="0" wrapText="false" indent="0" shrinkToFit="false"/>
      <protection locked="true" hidden="false"/>
    </xf>
    <xf numFmtId="164" fontId="0" fillId="0" borderId="0" xfId="0" applyFont="false" applyBorder="false" applyAlignment="true" applyProtection="false">
      <alignment horizontal="general" vertical="bottom" textRotation="0" wrapText="true" indent="0" shrinkToFit="false"/>
      <protection locked="true" hidden="false"/>
    </xf>
    <xf numFmtId="169" fontId="0" fillId="0" borderId="0" xfId="19" applyFont="true" applyBorder="true" applyAlignment="true" applyProtection="true">
      <alignment horizontal="left" vertical="top" textRotation="0" wrapText="false" indent="0" shrinkToFit="false"/>
      <protection locked="true" hidden="false"/>
    </xf>
    <xf numFmtId="164" fontId="28" fillId="0" borderId="0" xfId="0" applyFont="true" applyBorder="false" applyAlignment="true" applyProtection="false">
      <alignment horizontal="general" vertical="top" textRotation="0" wrapText="true" indent="0" shrinkToFit="false"/>
      <protection locked="true" hidden="false"/>
    </xf>
    <xf numFmtId="164" fontId="29" fillId="0" borderId="0" xfId="0" applyFont="true" applyBorder="true" applyAlignment="true" applyProtection="false">
      <alignment horizontal="center" vertical="bottom" textRotation="0" wrapText="false" indent="0" shrinkToFit="false"/>
      <protection locked="true" hidden="false"/>
    </xf>
    <xf numFmtId="171" fontId="29" fillId="0" borderId="0" xfId="0" applyFont="true" applyBorder="false" applyAlignment="false" applyProtection="false">
      <alignment horizontal="general" vertical="bottom" textRotation="0" wrapText="false" indent="0" shrinkToFit="false"/>
      <protection locked="true" hidden="false"/>
    </xf>
    <xf numFmtId="164" fontId="29" fillId="0" borderId="0" xfId="0" applyFont="true" applyBorder="false" applyAlignment="false" applyProtection="false">
      <alignment horizontal="general" vertical="bottom" textRotation="0" wrapText="false" indent="0" shrinkToFit="false"/>
      <protection locked="true" hidden="false"/>
    </xf>
    <xf numFmtId="165" fontId="29" fillId="0" borderId="0" xfId="17" applyFont="true" applyBorder="true" applyAlignment="true" applyProtection="true">
      <alignment horizontal="center" vertical="bottom" textRotation="0" wrapText="false" indent="0" shrinkToFit="false"/>
      <protection locked="true" hidden="false"/>
    </xf>
    <xf numFmtId="173" fontId="0" fillId="0" borderId="4" xfId="0" applyFont="false" applyBorder="true" applyAlignment="false" applyProtection="false">
      <alignment horizontal="general" vertical="bottom" textRotation="0" wrapText="false" indent="0" shrinkToFit="false"/>
      <protection locked="true" hidden="false"/>
    </xf>
    <xf numFmtId="164" fontId="29" fillId="2" borderId="0" xfId="0" applyFont="true" applyBorder="true" applyAlignment="true" applyProtection="false">
      <alignment horizontal="center" vertical="bottom" textRotation="0" wrapText="false" indent="0" shrinkToFit="false"/>
      <protection locked="true" hidden="false"/>
    </xf>
    <xf numFmtId="171" fontId="29" fillId="2" borderId="0" xfId="0" applyFont="true" applyBorder="false" applyAlignment="false" applyProtection="false">
      <alignment horizontal="general" vertical="bottom" textRotation="0" wrapText="false" indent="0" shrinkToFit="false"/>
      <protection locked="true" hidden="false"/>
    </xf>
    <xf numFmtId="164" fontId="29" fillId="2" borderId="0" xfId="0" applyFont="true" applyBorder="false" applyAlignment="false" applyProtection="false">
      <alignment horizontal="general" vertical="bottom" textRotation="0" wrapText="false" indent="0" shrinkToFit="false"/>
      <protection locked="true" hidden="false"/>
    </xf>
    <xf numFmtId="165" fontId="29" fillId="2" borderId="0" xfId="17" applyFont="true" applyBorder="true" applyAlignment="true" applyProtection="true">
      <alignment horizontal="general" vertical="bottom" textRotation="0" wrapText="false" indent="0" shrinkToFit="false"/>
      <protection locked="true" hidden="false"/>
    </xf>
    <xf numFmtId="164" fontId="0" fillId="0" borderId="0" xfId="0" applyFont="true" applyBorder="false" applyAlignment="true" applyProtection="false">
      <alignment horizontal="center" vertical="bottom" textRotation="0" wrapText="false" indent="0" shrinkToFit="false"/>
      <protection locked="true" hidden="false"/>
    </xf>
    <xf numFmtId="169" fontId="29" fillId="0" borderId="0" xfId="19" applyFont="true" applyBorder="true" applyAlignment="true" applyProtection="true">
      <alignment horizontal="general" vertical="bottom" textRotation="0" wrapText="false" indent="0" shrinkToFit="false"/>
      <protection locked="true" hidden="false"/>
    </xf>
    <xf numFmtId="164" fontId="29" fillId="10" borderId="0" xfId="0" applyFont="true" applyBorder="true" applyAlignment="true" applyProtection="false">
      <alignment horizontal="center" vertical="bottom" textRotation="0" wrapText="false" indent="0" shrinkToFit="false"/>
      <protection locked="true" hidden="false"/>
    </xf>
    <xf numFmtId="165" fontId="29" fillId="10" borderId="0" xfId="0" applyFont="true" applyBorder="true" applyAlignment="true" applyProtection="false">
      <alignment horizontal="center" vertical="bottom" textRotation="0" wrapText="false" indent="0" shrinkToFit="false"/>
      <protection locked="true" hidden="false"/>
    </xf>
    <xf numFmtId="164" fontId="29" fillId="0" borderId="0" xfId="0" applyFont="true" applyBorder="true" applyAlignment="true" applyProtection="false">
      <alignment horizontal="center" vertical="bottom" textRotation="0" wrapText="true" indent="0" shrinkToFit="false"/>
      <protection locked="true" hidden="false"/>
    </xf>
    <xf numFmtId="165" fontId="29" fillId="0" borderId="0" xfId="0" applyFont="true" applyBorder="true" applyAlignment="true" applyProtection="false">
      <alignment horizontal="center" vertical="bottom" textRotation="0" wrapText="false" indent="0" shrinkToFit="false"/>
      <protection locked="true" hidden="false"/>
    </xf>
    <xf numFmtId="165" fontId="0" fillId="0" borderId="0" xfId="0" applyFont="false" applyBorder="true" applyAlignment="true" applyProtection="false">
      <alignment horizontal="center" vertical="bottom" textRotation="0" wrapText="false" indent="0" shrinkToFit="false"/>
      <protection locked="true" hidden="false"/>
    </xf>
    <xf numFmtId="164" fontId="8" fillId="2" borderId="23" xfId="0" applyFont="true" applyBorder="true" applyAlignment="true" applyProtection="true">
      <alignment horizontal="center" vertical="center" textRotation="0" wrapText="true" indent="0" shrinkToFit="false"/>
      <protection locked="false" hidden="false"/>
    </xf>
    <xf numFmtId="164" fontId="9" fillId="2" borderId="23" xfId="0" applyFont="true" applyBorder="true" applyAlignment="true" applyProtection="true">
      <alignment horizontal="center" vertical="center" textRotation="0" wrapText="true" indent="0" shrinkToFit="false"/>
      <protection locked="false" hidden="false"/>
    </xf>
    <xf numFmtId="164" fontId="27" fillId="2" borderId="23" xfId="0" applyFont="true" applyBorder="true" applyAlignment="true" applyProtection="true">
      <alignment horizontal="center" vertical="center" textRotation="0" wrapText="true" indent="0" shrinkToFit="false"/>
      <protection locked="false" hidden="false"/>
    </xf>
    <xf numFmtId="164" fontId="8" fillId="2" borderId="3" xfId="0" applyFont="true" applyBorder="true" applyAlignment="true" applyProtection="true">
      <alignment horizontal="center" vertical="center" textRotation="0" wrapText="true" indent="0" shrinkToFit="false"/>
      <protection locked="false" hidden="false"/>
    </xf>
    <xf numFmtId="164" fontId="0" fillId="0" borderId="0" xfId="0" applyFont="false" applyBorder="false" applyAlignment="false" applyProtection="true">
      <alignment horizontal="general" vertical="bottom" textRotation="0" wrapText="false" indent="0" shrinkToFit="false"/>
      <protection locked="false" hidden="false"/>
    </xf>
    <xf numFmtId="164" fontId="30" fillId="2" borderId="23" xfId="0" applyFont="true" applyBorder="true" applyAlignment="true" applyProtection="true">
      <alignment horizontal="left" vertical="center" textRotation="0" wrapText="true" indent="0" shrinkToFit="false"/>
      <protection locked="false" hidden="false"/>
    </xf>
    <xf numFmtId="164" fontId="9" fillId="2" borderId="23" xfId="0" applyFont="true" applyBorder="true" applyAlignment="true" applyProtection="true">
      <alignment horizontal="general" vertical="center" textRotation="0" wrapText="false" indent="0" shrinkToFit="false"/>
      <protection locked="false" hidden="false"/>
    </xf>
    <xf numFmtId="172" fontId="8" fillId="2" borderId="3" xfId="0" applyFont="true" applyBorder="true" applyAlignment="true" applyProtection="true">
      <alignment horizontal="center" vertical="center" textRotation="0" wrapText="true" indent="0" shrinkToFit="false"/>
      <protection locked="false" hidden="false"/>
    </xf>
    <xf numFmtId="171" fontId="0" fillId="0" borderId="0" xfId="0" applyFont="false" applyBorder="false" applyAlignment="false" applyProtection="true">
      <alignment horizontal="general" vertical="bottom" textRotation="0" wrapText="false" indent="0" shrinkToFit="false"/>
      <protection locked="false" hidden="false"/>
    </xf>
    <xf numFmtId="164" fontId="8" fillId="2" borderId="23" xfId="0" applyFont="true" applyBorder="true" applyAlignment="true" applyProtection="true">
      <alignment horizontal="left" vertical="center" textRotation="0" wrapText="true" indent="0" shrinkToFit="false"/>
      <protection locked="false" hidden="false"/>
    </xf>
    <xf numFmtId="164" fontId="9" fillId="2" borderId="23" xfId="0" applyFont="true" applyBorder="true" applyAlignment="true" applyProtection="true">
      <alignment horizontal="general" vertical="center" textRotation="0" wrapText="true" indent="0" shrinkToFit="false"/>
      <protection locked="false" hidden="false"/>
    </xf>
    <xf numFmtId="169" fontId="9" fillId="2" borderId="23" xfId="0" applyFont="true" applyBorder="true" applyAlignment="true" applyProtection="true">
      <alignment horizontal="left" vertical="center" textRotation="0" wrapText="false" indent="0" shrinkToFit="false"/>
      <protection locked="false" hidden="false"/>
    </xf>
    <xf numFmtId="164" fontId="18" fillId="3" borderId="22" xfId="0" applyFont="true" applyBorder="true" applyAlignment="true" applyProtection="true">
      <alignment horizontal="center" vertical="center" textRotation="0" wrapText="true" indent="0" shrinkToFit="false"/>
      <protection locked="false" hidden="false"/>
    </xf>
    <xf numFmtId="164" fontId="18" fillId="11" borderId="0" xfId="0" applyFont="true" applyBorder="false" applyAlignment="true" applyProtection="true">
      <alignment horizontal="center" vertical="center" textRotation="0" wrapText="true" indent="0" shrinkToFit="false"/>
      <protection locked="false" hidden="false"/>
    </xf>
    <xf numFmtId="164" fontId="31" fillId="11" borderId="0" xfId="0" applyFont="true" applyBorder="false" applyAlignment="true" applyProtection="true">
      <alignment horizontal="center" vertical="center" textRotation="0" wrapText="false" indent="0" shrinkToFit="false"/>
      <protection locked="false" hidden="false"/>
    </xf>
    <xf numFmtId="164" fontId="14" fillId="11" borderId="23" xfId="0" applyFont="true" applyBorder="true" applyAlignment="true" applyProtection="true">
      <alignment horizontal="center" vertical="center" textRotation="0" wrapText="false" indent="0" shrinkToFit="false"/>
      <protection locked="false" hidden="false"/>
    </xf>
    <xf numFmtId="164" fontId="0" fillId="11" borderId="0" xfId="0" applyFont="false" applyBorder="false" applyAlignment="false" applyProtection="true">
      <alignment horizontal="general" vertical="bottom" textRotation="0" wrapText="false" indent="0" shrinkToFit="false"/>
      <protection locked="false" hidden="false"/>
    </xf>
    <xf numFmtId="164" fontId="0" fillId="11" borderId="0" xfId="0" applyFont="false" applyBorder="false" applyAlignment="false" applyProtection="false">
      <alignment horizontal="general" vertical="bottom" textRotation="0" wrapText="false" indent="0" shrinkToFit="false"/>
      <protection locked="true" hidden="false"/>
    </xf>
    <xf numFmtId="164" fontId="16" fillId="11" borderId="23" xfId="0" applyFont="true" applyBorder="true" applyAlignment="true" applyProtection="true">
      <alignment horizontal="center" vertical="center" textRotation="0" wrapText="false" indent="0" shrinkToFit="false"/>
      <protection locked="false" hidden="false"/>
    </xf>
    <xf numFmtId="164" fontId="16" fillId="11" borderId="23" xfId="0" applyFont="true" applyBorder="true" applyAlignment="true" applyProtection="true">
      <alignment horizontal="left" vertical="center" textRotation="0" wrapText="true" indent="0" shrinkToFit="false"/>
      <protection locked="false" hidden="false"/>
    </xf>
    <xf numFmtId="164" fontId="16" fillId="11" borderId="33" xfId="0" applyFont="true" applyBorder="true" applyAlignment="true" applyProtection="true">
      <alignment horizontal="center" vertical="center" textRotation="0" wrapText="true" indent="0" shrinkToFit="false"/>
      <protection locked="false" hidden="false"/>
    </xf>
    <xf numFmtId="171" fontId="16" fillId="11" borderId="23" xfId="0" applyFont="true" applyBorder="true" applyAlignment="true" applyProtection="true">
      <alignment horizontal="center" vertical="center" textRotation="0" wrapText="true" indent="0" shrinkToFit="false"/>
      <protection locked="false" hidden="false"/>
    </xf>
    <xf numFmtId="171" fontId="16" fillId="11" borderId="33" xfId="0" applyFont="true" applyBorder="true" applyAlignment="true" applyProtection="true">
      <alignment horizontal="center" vertical="center" textRotation="0" wrapText="true" indent="0" shrinkToFit="false"/>
      <protection locked="false" hidden="false"/>
    </xf>
    <xf numFmtId="171" fontId="16" fillId="11" borderId="33" xfId="0" applyFont="true" applyBorder="true" applyAlignment="true" applyProtection="true">
      <alignment horizontal="center" vertical="center" textRotation="0" wrapText="false" indent="0" shrinkToFit="false"/>
      <protection locked="false" hidden="false"/>
    </xf>
    <xf numFmtId="171" fontId="16" fillId="0" borderId="0" xfId="0" applyFont="true" applyBorder="false" applyAlignment="false" applyProtection="true">
      <alignment horizontal="general" vertical="bottom" textRotation="0" wrapText="false" indent="0" shrinkToFit="false"/>
      <protection locked="false" hidden="false"/>
    </xf>
    <xf numFmtId="164" fontId="16" fillId="0" borderId="0" xfId="0" applyFont="true" applyBorder="false" applyAlignment="false" applyProtection="true">
      <alignment horizontal="general" vertical="bottom" textRotation="0" wrapText="false" indent="0" shrinkToFit="false"/>
      <protection locked="false" hidden="false"/>
    </xf>
    <xf numFmtId="164" fontId="16" fillId="0" borderId="0" xfId="0" applyFont="true" applyBorder="false" applyAlignment="false" applyProtection="false">
      <alignment horizontal="general" vertical="bottom" textRotation="0" wrapText="false" indent="0" shrinkToFit="false"/>
      <protection locked="true" hidden="false"/>
    </xf>
    <xf numFmtId="164" fontId="32" fillId="12" borderId="34" xfId="0" applyFont="true" applyBorder="true" applyAlignment="true" applyProtection="false">
      <alignment horizontal="left" vertical="top" textRotation="0" wrapText="true" indent="0" shrinkToFit="false"/>
      <protection locked="true" hidden="false"/>
    </xf>
    <xf numFmtId="164" fontId="32" fillId="12" borderId="20" xfId="0" applyFont="true" applyBorder="true" applyAlignment="true" applyProtection="false">
      <alignment horizontal="left" vertical="top" textRotation="0" wrapText="true" indent="0" shrinkToFit="false"/>
      <protection locked="true" hidden="false"/>
    </xf>
    <xf numFmtId="168" fontId="33" fillId="12" borderId="20" xfId="15" applyFont="true" applyBorder="true" applyAlignment="true" applyProtection="true">
      <alignment horizontal="general" vertical="bottom" textRotation="0" wrapText="true" indent="0" shrinkToFit="false"/>
      <protection locked="true" hidden="false"/>
    </xf>
    <xf numFmtId="168" fontId="20" fillId="6" borderId="0" xfId="15" applyFont="true" applyBorder="true" applyAlignment="true" applyProtection="true">
      <alignment horizontal="general" vertical="bottom" textRotation="0" wrapText="false" indent="0" shrinkToFit="false"/>
      <protection locked="false" hidden="false"/>
    </xf>
    <xf numFmtId="168" fontId="34" fillId="13" borderId="20" xfId="15" applyFont="true" applyBorder="true" applyAlignment="true" applyProtection="true">
      <alignment horizontal="general" vertical="bottom" textRotation="0" wrapText="true" indent="0" shrinkToFit="false"/>
      <protection locked="true" hidden="false"/>
    </xf>
    <xf numFmtId="164" fontId="28" fillId="13" borderId="20" xfId="0" applyFont="true" applyBorder="true" applyAlignment="true" applyProtection="false">
      <alignment horizontal="left" vertical="top" textRotation="0" wrapText="true" indent="0" shrinkToFit="false"/>
      <protection locked="true" hidden="false"/>
    </xf>
    <xf numFmtId="168" fontId="35" fillId="0" borderId="0" xfId="15" applyFont="true" applyBorder="true" applyAlignment="true" applyProtection="true">
      <alignment horizontal="general" vertical="bottom" textRotation="0" wrapText="false" indent="0" shrinkToFit="false"/>
      <protection locked="false" hidden="false"/>
    </xf>
    <xf numFmtId="168" fontId="36" fillId="0" borderId="0" xfId="15" applyFont="true" applyBorder="true" applyAlignment="true" applyProtection="true">
      <alignment horizontal="general" vertical="bottom" textRotation="0" wrapText="false" indent="0" shrinkToFit="false"/>
      <protection locked="false" hidden="false"/>
    </xf>
    <xf numFmtId="168" fontId="34" fillId="13" borderId="35" xfId="15" applyFont="true" applyBorder="true" applyAlignment="true" applyProtection="true">
      <alignment horizontal="general" vertical="bottom" textRotation="0" wrapText="true" indent="0" shrinkToFit="false"/>
      <protection locked="true" hidden="false"/>
    </xf>
    <xf numFmtId="164" fontId="0" fillId="0" borderId="0" xfId="0" applyFont="false" applyBorder="false" applyAlignment="true" applyProtection="true">
      <alignment horizontal="center" vertical="center" textRotation="0" wrapText="false" indent="0" shrinkToFit="false"/>
      <protection locked="false" hidden="false"/>
    </xf>
    <xf numFmtId="164" fontId="0" fillId="0" borderId="0" xfId="0" applyFont="false" applyBorder="false" applyAlignment="true" applyProtection="true">
      <alignment horizontal="left" vertical="center" textRotation="0" wrapText="true" indent="0" shrinkToFit="false"/>
      <protection locked="false" hidden="false"/>
    </xf>
    <xf numFmtId="164" fontId="37" fillId="14" borderId="0" xfId="0" applyFont="true" applyBorder="false" applyAlignment="true" applyProtection="false">
      <alignment horizontal="center" vertical="center" textRotation="0" wrapText="true" indent="0" shrinkToFit="false"/>
      <protection locked="true" hidden="false"/>
    </xf>
    <xf numFmtId="171" fontId="0" fillId="0" borderId="0" xfId="0" applyFont="false" applyBorder="false" applyAlignment="true" applyProtection="true">
      <alignment horizontal="center" vertical="center" textRotation="0" wrapText="false" indent="0" shrinkToFit="false"/>
      <protection locked="false" hidden="false"/>
    </xf>
    <xf numFmtId="164" fontId="29" fillId="0" borderId="0" xfId="0" applyFont="true" applyBorder="true" applyAlignment="true" applyProtection="true">
      <alignment horizontal="center" vertical="center" textRotation="0" wrapText="false" indent="0" shrinkToFit="false"/>
      <protection locked="false" hidden="false"/>
    </xf>
    <xf numFmtId="171" fontId="20" fillId="0" borderId="0" xfId="0" applyFont="true" applyBorder="false" applyAlignment="true" applyProtection="true">
      <alignment horizontal="center" vertical="center" textRotation="0" wrapText="false" indent="0" shrinkToFit="false"/>
      <protection locked="false" hidden="false"/>
    </xf>
    <xf numFmtId="164" fontId="37" fillId="0" borderId="0" xfId="0" applyFont="true" applyBorder="false" applyAlignment="true" applyProtection="false">
      <alignment horizontal="center" vertical="center" textRotation="0" wrapText="true" indent="0" shrinkToFit="false"/>
      <protection locked="true" hidden="false"/>
    </xf>
    <xf numFmtId="165" fontId="0" fillId="0" borderId="0" xfId="17" applyFont="true" applyBorder="true" applyAlignment="true" applyProtection="true">
      <alignment horizontal="center" vertical="center" textRotation="0" wrapText="false" indent="0" shrinkToFit="false"/>
      <protection locked="false" hidden="false"/>
    </xf>
    <xf numFmtId="171" fontId="29" fillId="0" borderId="0" xfId="0" applyFont="true" applyBorder="false" applyAlignment="true" applyProtection="true">
      <alignment horizontal="center" vertical="center" textRotation="0" wrapText="false" indent="0" shrinkToFit="false"/>
      <protection locked="false" hidden="false"/>
    </xf>
    <xf numFmtId="164" fontId="0" fillId="0" borderId="0" xfId="0" applyFont="false" applyBorder="false" applyAlignment="true" applyProtection="true">
      <alignment horizontal="general" vertical="center" textRotation="0" wrapText="false" indent="0" shrinkToFit="false"/>
      <protection locked="false" hidden="false"/>
    </xf>
    <xf numFmtId="164" fontId="37" fillId="0" borderId="0" xfId="35" applyFont="true" applyBorder="false" applyAlignment="true" applyProtection="false">
      <alignment horizontal="center" vertical="center" textRotation="0" wrapText="true" indent="0" shrinkToFit="false"/>
      <protection locked="true" hidden="false"/>
    </xf>
    <xf numFmtId="165" fontId="0" fillId="0" borderId="0" xfId="19" applyFont="true" applyBorder="true" applyAlignment="true" applyProtection="true">
      <alignment horizontal="left" vertical="top" textRotation="0" wrapText="false" indent="0" shrinkToFit="false"/>
      <protection locked="true" hidden="false"/>
    </xf>
    <xf numFmtId="164" fontId="0" fillId="0" borderId="4" xfId="0" applyFont="false" applyBorder="true" applyAlignment="false" applyProtection="false">
      <alignment horizontal="general" vertical="bottom" textRotation="0" wrapText="false" indent="0" shrinkToFit="false"/>
      <protection locked="true" hidden="false"/>
    </xf>
    <xf numFmtId="164" fontId="16" fillId="0" borderId="9" xfId="0" applyFont="true" applyBorder="true" applyAlignment="false" applyProtection="true">
      <alignment horizontal="general" vertical="bottom" textRotation="0" wrapText="false" indent="0" shrinkToFit="false"/>
      <protection locked="false" hidden="false"/>
    </xf>
    <xf numFmtId="166" fontId="16" fillId="0" borderId="0" xfId="19" applyFont="true" applyBorder="true" applyAlignment="true" applyProtection="true">
      <alignment horizontal="general" vertical="bottom" textRotation="0" wrapText="false" indent="0" shrinkToFit="false"/>
      <protection locked="true" hidden="false"/>
    </xf>
    <xf numFmtId="164" fontId="0" fillId="0" borderId="36" xfId="0" applyFont="false" applyBorder="true" applyAlignment="false" applyProtection="true">
      <alignment horizontal="general" vertical="bottom" textRotation="0" wrapText="false" indent="0" shrinkToFit="false"/>
      <protection locked="false" hidden="false"/>
    </xf>
    <xf numFmtId="164" fontId="16" fillId="0" borderId="36" xfId="0" applyFont="true" applyBorder="true" applyAlignment="false" applyProtection="true">
      <alignment horizontal="general" vertical="bottom" textRotation="0" wrapText="false" indent="0" shrinkToFit="false"/>
      <protection locked="false" hidden="false"/>
    </xf>
    <xf numFmtId="168" fontId="0" fillId="0" borderId="36" xfId="0" applyFont="false" applyBorder="true" applyAlignment="false" applyProtection="true">
      <alignment horizontal="general" vertical="bottom" textRotation="0" wrapText="false" indent="0" shrinkToFit="false"/>
      <protection locked="false" hidden="false"/>
    </xf>
    <xf numFmtId="164" fontId="0" fillId="0" borderId="10" xfId="0" applyFont="false" applyBorder="true" applyAlignment="false" applyProtection="true">
      <alignment horizontal="general" vertical="bottom" textRotation="0" wrapText="false" indent="0" shrinkToFit="false"/>
      <protection locked="false" hidden="false"/>
    </xf>
    <xf numFmtId="164" fontId="29" fillId="0" borderId="0" xfId="0" applyFont="true" applyBorder="false" applyAlignment="true" applyProtection="false">
      <alignment horizontal="right" vertical="center" textRotation="0" wrapText="false" indent="0" shrinkToFit="false"/>
      <protection locked="true" hidden="false"/>
    </xf>
    <xf numFmtId="165" fontId="0" fillId="0" borderId="0" xfId="17" applyFont="true" applyBorder="true" applyAlignment="true" applyProtection="true">
      <alignment horizontal="general" vertical="center" textRotation="0" wrapText="false" indent="0" shrinkToFit="false"/>
      <protection locked="false" hidden="false"/>
    </xf>
    <xf numFmtId="164" fontId="0" fillId="0" borderId="37" xfId="0" applyFont="true" applyBorder="true" applyAlignment="false" applyProtection="false">
      <alignment horizontal="general" vertical="bottom" textRotation="0" wrapText="false" indent="0" shrinkToFit="false"/>
      <protection locked="true" hidden="false"/>
    </xf>
    <xf numFmtId="164" fontId="29" fillId="0" borderId="37" xfId="0" applyFont="true" applyBorder="true" applyAlignment="true" applyProtection="false">
      <alignment horizontal="center" vertical="bottom" textRotation="0" wrapText="false" indent="0" shrinkToFit="false"/>
      <protection locked="true" hidden="false"/>
    </xf>
    <xf numFmtId="164" fontId="9" fillId="2" borderId="17" xfId="0" applyFont="true" applyBorder="true" applyAlignment="true" applyProtection="false">
      <alignment horizontal="left" vertical="center" textRotation="0" wrapText="true" indent="0" shrinkToFit="false"/>
      <protection locked="true" hidden="false"/>
    </xf>
    <xf numFmtId="173" fontId="0" fillId="0" borderId="38" xfId="0" applyFont="true" applyBorder="true" applyAlignment="false" applyProtection="false">
      <alignment horizontal="general" vertical="bottom" textRotation="0" wrapText="false" indent="0" shrinkToFit="false"/>
      <protection locked="true" hidden="false"/>
    </xf>
    <xf numFmtId="173" fontId="0" fillId="0" borderId="0" xfId="0" applyFont="true" applyBorder="false" applyAlignment="false" applyProtection="false">
      <alignment horizontal="general" vertical="bottom" textRotation="0" wrapText="false" indent="0" shrinkToFit="false"/>
      <protection locked="true" hidden="false"/>
    </xf>
    <xf numFmtId="173" fontId="0" fillId="0" borderId="39" xfId="0" applyFont="true" applyBorder="true" applyAlignment="false" applyProtection="false">
      <alignment horizontal="general" vertical="bottom" textRotation="0" wrapText="false" indent="0" shrinkToFit="false"/>
      <protection locked="true" hidden="false"/>
    </xf>
    <xf numFmtId="172" fontId="0" fillId="0" borderId="0" xfId="0" applyFont="false" applyBorder="false" applyAlignment="false" applyProtection="false">
      <alignment horizontal="general" vertical="bottom" textRotation="0" wrapText="false" indent="0" shrinkToFit="false"/>
      <protection locked="true" hidden="false"/>
    </xf>
    <xf numFmtId="173" fontId="0" fillId="0" borderId="40" xfId="0" applyFont="true" applyBorder="true" applyAlignment="false" applyProtection="false">
      <alignment horizontal="general" vertical="bottom" textRotation="0" wrapText="false" indent="0" shrinkToFit="false"/>
      <protection locked="true" hidden="false"/>
    </xf>
    <xf numFmtId="174" fontId="0" fillId="0" borderId="40" xfId="0" applyFont="false" applyBorder="true" applyAlignment="false" applyProtection="false">
      <alignment horizontal="general" vertical="bottom" textRotation="0" wrapText="false" indent="0" shrinkToFit="false"/>
      <protection locked="true" hidden="false"/>
    </xf>
    <xf numFmtId="172" fontId="0" fillId="0" borderId="38" xfId="0" applyFont="false" applyBorder="true" applyAlignment="false" applyProtection="false">
      <alignment horizontal="general" vertical="bottom" textRotation="0" wrapText="false" indent="0" shrinkToFit="false"/>
      <protection locked="true" hidden="false"/>
    </xf>
    <xf numFmtId="172" fontId="0" fillId="0" borderId="40" xfId="0" applyFont="false" applyBorder="true" applyAlignment="false" applyProtection="false">
      <alignment horizontal="general" vertical="bottom" textRotation="0" wrapText="false" indent="0" shrinkToFit="false"/>
      <protection locked="true" hidden="false"/>
    </xf>
    <xf numFmtId="164" fontId="0" fillId="0" borderId="40" xfId="0" applyFont="false" applyBorder="true" applyAlignment="false" applyProtection="false">
      <alignment horizontal="general" vertical="bottom" textRotation="0" wrapText="false" indent="0" shrinkToFit="false"/>
      <protection locked="true" hidden="false"/>
    </xf>
    <xf numFmtId="164" fontId="0" fillId="0" borderId="38" xfId="0" applyFont="false" applyBorder="true" applyAlignment="false" applyProtection="false">
      <alignment horizontal="general" vertical="bottom" textRotation="0" wrapText="false" indent="0" shrinkToFit="false"/>
      <protection locked="true" hidden="false"/>
    </xf>
    <xf numFmtId="164" fontId="0" fillId="0" borderId="39" xfId="0" applyFont="false" applyBorder="true" applyAlignment="false" applyProtection="false">
      <alignment horizontal="general" vertical="bottom" textRotation="0" wrapText="false" indent="0" shrinkToFit="false"/>
      <protection locked="true" hidden="false"/>
    </xf>
    <xf numFmtId="173" fontId="0" fillId="0" borderId="41" xfId="0" applyFont="false" applyBorder="true" applyAlignment="false" applyProtection="false">
      <alignment horizontal="general" vertical="bottom" textRotation="0" wrapText="false" indent="0" shrinkToFit="false"/>
      <protection locked="true" hidden="false"/>
    </xf>
    <xf numFmtId="173" fontId="0" fillId="0" borderId="42" xfId="0" applyFont="false" applyBorder="true" applyAlignment="false" applyProtection="false">
      <alignment horizontal="general" vertical="bottom" textRotation="0" wrapText="false" indent="0" shrinkToFit="false"/>
      <protection locked="true" hidden="false"/>
    </xf>
    <xf numFmtId="173" fontId="0" fillId="0" borderId="43" xfId="0" applyFont="false" applyBorder="true" applyAlignment="false" applyProtection="false">
      <alignment horizontal="general" vertical="bottom" textRotation="0" wrapText="false" indent="0" shrinkToFit="false"/>
      <protection locked="true" hidden="false"/>
    </xf>
    <xf numFmtId="164" fontId="0" fillId="0" borderId="41" xfId="0" applyFont="false" applyBorder="true" applyAlignment="false" applyProtection="false">
      <alignment horizontal="general" vertical="bottom" textRotation="0" wrapText="false" indent="0" shrinkToFit="false"/>
      <protection locked="true" hidden="false"/>
    </xf>
    <xf numFmtId="164" fontId="0" fillId="0" borderId="42" xfId="0" applyFont="false" applyBorder="true" applyAlignment="false" applyProtection="false">
      <alignment horizontal="general" vertical="bottom" textRotation="0" wrapText="false" indent="0" shrinkToFit="false"/>
      <protection locked="true" hidden="false"/>
    </xf>
    <xf numFmtId="164" fontId="0" fillId="0" borderId="43" xfId="0" applyFont="false" applyBorder="true" applyAlignment="false" applyProtection="false">
      <alignment horizontal="general" vertical="bottom" textRotation="0" wrapText="false" indent="0" shrinkToFit="false"/>
      <protection locked="true" hidden="false"/>
    </xf>
    <xf numFmtId="164" fontId="0" fillId="0" borderId="0" xfId="0" applyFont="true" applyBorder="true" applyAlignment="true" applyProtection="false">
      <alignment horizontal="right" vertical="bottom" textRotation="0" wrapText="true" indent="0" shrinkToFit="false"/>
      <protection locked="true" hidden="false"/>
    </xf>
    <xf numFmtId="171" fontId="8" fillId="2" borderId="3" xfId="0" applyFont="true" applyBorder="true" applyAlignment="true" applyProtection="true">
      <alignment horizontal="center" vertical="center" textRotation="0" wrapText="true" indent="0" shrinkToFit="false"/>
      <protection locked="false" hidden="false"/>
    </xf>
    <xf numFmtId="168" fontId="31" fillId="11" borderId="0" xfId="15" applyFont="true" applyBorder="true" applyAlignment="true" applyProtection="true">
      <alignment horizontal="center" vertical="center" textRotation="0" wrapText="false" indent="0" shrinkToFit="false"/>
      <protection locked="false" hidden="false"/>
    </xf>
    <xf numFmtId="171" fontId="14" fillId="11" borderId="23" xfId="0" applyFont="true" applyBorder="true" applyAlignment="true" applyProtection="true">
      <alignment horizontal="center" vertical="center" textRotation="0" wrapText="false" indent="0" shrinkToFit="false"/>
      <protection locked="false" hidden="false"/>
    </xf>
    <xf numFmtId="171" fontId="16" fillId="11" borderId="23" xfId="0" applyFont="true" applyBorder="true" applyAlignment="true" applyProtection="true">
      <alignment horizontal="center" vertical="center" textRotation="0" wrapText="false" indent="0" shrinkToFit="false"/>
      <protection locked="false" hidden="false"/>
    </xf>
    <xf numFmtId="164" fontId="20" fillId="6" borderId="0" xfId="0" applyFont="true" applyBorder="false" applyAlignment="true" applyProtection="true">
      <alignment horizontal="center" vertical="center" textRotation="0" wrapText="false" indent="0" shrinkToFit="false"/>
      <protection locked="false" hidden="false"/>
    </xf>
    <xf numFmtId="164" fontId="20" fillId="6" borderId="0" xfId="0" applyFont="true" applyBorder="false" applyAlignment="true" applyProtection="true">
      <alignment horizontal="left" vertical="center" textRotation="0" wrapText="true" indent="0" shrinkToFit="false"/>
      <protection locked="false" hidden="false"/>
    </xf>
    <xf numFmtId="171" fontId="20" fillId="6" borderId="0" xfId="0" applyFont="true" applyBorder="false" applyAlignment="true" applyProtection="true">
      <alignment horizontal="center" vertical="center" textRotation="0" wrapText="false" indent="0" shrinkToFit="false"/>
      <protection locked="false" hidden="false"/>
    </xf>
    <xf numFmtId="164" fontId="0" fillId="0" borderId="0" xfId="0" applyFont="true" applyBorder="false" applyAlignment="true" applyProtection="true">
      <alignment horizontal="center" vertical="center" textRotation="0" wrapText="true" indent="0" shrinkToFit="false"/>
      <protection locked="false" hidden="false"/>
    </xf>
    <xf numFmtId="171" fontId="20" fillId="6" borderId="0" xfId="0" applyFont="true" applyBorder="false" applyAlignment="true" applyProtection="false">
      <alignment horizontal="center" vertical="center" textRotation="0" wrapText="false" indent="0" shrinkToFit="false"/>
      <protection locked="true" hidden="false"/>
    </xf>
    <xf numFmtId="164" fontId="16" fillId="0" borderId="0" xfId="0" applyFont="true" applyBorder="false" applyAlignment="true" applyProtection="true">
      <alignment horizontal="center" vertical="center" textRotation="0" wrapText="false" indent="0" shrinkToFit="false"/>
      <protection locked="false" hidden="false"/>
    </xf>
    <xf numFmtId="164" fontId="16" fillId="0" borderId="0" xfId="0" applyFont="true" applyBorder="false" applyAlignment="true" applyProtection="true">
      <alignment horizontal="left" vertical="center" textRotation="0" wrapText="true" indent="0" shrinkToFit="false"/>
      <protection locked="false" hidden="false"/>
    </xf>
    <xf numFmtId="171" fontId="16" fillId="0" borderId="0" xfId="0" applyFont="true" applyBorder="false" applyAlignment="true" applyProtection="false">
      <alignment horizontal="center" vertical="center" textRotation="0" wrapText="false" indent="0" shrinkToFit="false"/>
      <protection locked="true" hidden="false"/>
    </xf>
    <xf numFmtId="171" fontId="16" fillId="0" borderId="0" xfId="0" applyFont="true" applyBorder="false" applyAlignment="true" applyProtection="true">
      <alignment horizontal="center" vertical="center" textRotation="0" wrapText="false" indent="0" shrinkToFit="false"/>
      <protection locked="false" hidden="false"/>
    </xf>
    <xf numFmtId="164" fontId="20" fillId="7" borderId="0" xfId="0" applyFont="true" applyBorder="false" applyAlignment="true" applyProtection="true">
      <alignment horizontal="center" vertical="center" textRotation="0" wrapText="false" indent="0" shrinkToFit="false"/>
      <protection locked="false" hidden="false"/>
    </xf>
    <xf numFmtId="164" fontId="20" fillId="7" borderId="0" xfId="0" applyFont="true" applyBorder="false" applyAlignment="true" applyProtection="true">
      <alignment horizontal="left" vertical="center" textRotation="0" wrapText="true" indent="0" shrinkToFit="false"/>
      <protection locked="false" hidden="false"/>
    </xf>
    <xf numFmtId="171" fontId="20" fillId="7" borderId="0" xfId="0" applyFont="true" applyBorder="false" applyAlignment="true" applyProtection="false">
      <alignment horizontal="center" vertical="center" textRotation="0" wrapText="false" indent="0" shrinkToFit="false"/>
      <protection locked="true" hidden="false"/>
    </xf>
    <xf numFmtId="171" fontId="20" fillId="7" borderId="0" xfId="0" applyFont="true" applyBorder="false" applyAlignment="true" applyProtection="true">
      <alignment horizontal="center" vertical="center" textRotation="0" wrapText="false" indent="0" shrinkToFit="false"/>
      <protection locked="false" hidden="false"/>
    </xf>
    <xf numFmtId="164" fontId="19" fillId="6" borderId="0" xfId="0" applyFont="true" applyBorder="false" applyAlignment="true" applyProtection="true">
      <alignment horizontal="center" vertical="center" textRotation="0" wrapText="false" indent="0" shrinkToFit="false"/>
      <protection locked="false" hidden="false"/>
    </xf>
    <xf numFmtId="164" fontId="19" fillId="6" borderId="0" xfId="0" applyFont="true" applyBorder="false" applyAlignment="true" applyProtection="true">
      <alignment horizontal="left" vertical="center" textRotation="0" wrapText="true" indent="0" shrinkToFit="false"/>
      <protection locked="false" hidden="false"/>
    </xf>
    <xf numFmtId="171" fontId="19" fillId="6" borderId="0" xfId="0" applyFont="true" applyBorder="false" applyAlignment="true" applyProtection="true">
      <alignment horizontal="center" vertical="center" textRotation="0" wrapText="false" indent="0" shrinkToFit="false"/>
      <protection locked="false" hidden="false"/>
    </xf>
    <xf numFmtId="164" fontId="19" fillId="7" borderId="0" xfId="0" applyFont="true" applyBorder="false" applyAlignment="true" applyProtection="true">
      <alignment horizontal="center" vertical="center" textRotation="0" wrapText="false" indent="0" shrinkToFit="false"/>
      <protection locked="false" hidden="false"/>
    </xf>
    <xf numFmtId="164" fontId="19" fillId="7" borderId="0" xfId="0" applyFont="true" applyBorder="false" applyAlignment="true" applyProtection="true">
      <alignment horizontal="left" vertical="center" textRotation="0" wrapText="true" indent="0" shrinkToFit="false"/>
      <protection locked="false" hidden="false"/>
    </xf>
    <xf numFmtId="171" fontId="19" fillId="7" borderId="0" xfId="0" applyFont="true" applyBorder="false" applyAlignment="true" applyProtection="true">
      <alignment horizontal="center" vertical="center" textRotation="0" wrapText="false" indent="0" shrinkToFit="false"/>
      <protection locked="false" hidden="false"/>
    </xf>
    <xf numFmtId="165" fontId="0" fillId="0" borderId="17" xfId="17" applyFont="true" applyBorder="true" applyAlignment="true" applyProtection="true">
      <alignment horizontal="center" vertical="center" textRotation="0" wrapText="false" indent="0" shrinkToFit="false"/>
      <protection locked="true" hidden="false"/>
    </xf>
    <xf numFmtId="164" fontId="0" fillId="0" borderId="17" xfId="0" applyFont="false" applyBorder="true" applyAlignment="true" applyProtection="true">
      <alignment horizontal="general" vertical="center" textRotation="0" wrapText="false" indent="0" shrinkToFit="false"/>
      <protection locked="false" hidden="false"/>
    </xf>
    <xf numFmtId="164" fontId="0" fillId="0" borderId="0" xfId="0" applyFont="true" applyBorder="true" applyAlignment="true" applyProtection="true">
      <alignment horizontal="center" vertical="center" textRotation="0" wrapText="true" indent="0" shrinkToFit="false"/>
      <protection locked="false" hidden="false"/>
    </xf>
    <xf numFmtId="164" fontId="26" fillId="0" borderId="17" xfId="0" applyFont="true" applyBorder="true" applyAlignment="true" applyProtection="false">
      <alignment horizontal="center" vertical="center" textRotation="0" wrapText="true" indent="0" shrinkToFit="false"/>
      <protection locked="true" hidden="false"/>
    </xf>
    <xf numFmtId="164" fontId="0" fillId="0" borderId="0" xfId="0" applyFont="true" applyBorder="false" applyAlignment="true" applyProtection="false">
      <alignment horizontal="right" vertical="bottom" textRotation="0" wrapText="true" indent="0" shrinkToFit="false"/>
      <protection locked="true" hidden="false"/>
    </xf>
    <xf numFmtId="164" fontId="0" fillId="0" borderId="0" xfId="0" applyFont="false" applyBorder="false" applyAlignment="true" applyProtection="false">
      <alignment horizontal="left" vertical="top" textRotation="0" wrapText="true" indent="0" shrinkToFit="false"/>
      <protection locked="true" hidden="false"/>
    </xf>
    <xf numFmtId="164" fontId="9" fillId="2" borderId="23" xfId="0" applyFont="true" applyBorder="true" applyAlignment="true" applyProtection="false">
      <alignment horizontal="center" vertical="center" textRotation="0" wrapText="true" indent="0" shrinkToFit="false"/>
      <protection locked="true" hidden="false"/>
    </xf>
    <xf numFmtId="164" fontId="27" fillId="2" borderId="23" xfId="0" applyFont="true" applyBorder="true" applyAlignment="true" applyProtection="false">
      <alignment horizontal="center" vertical="center" textRotation="0" wrapText="true" indent="0" shrinkToFit="false"/>
      <protection locked="true" hidden="false"/>
    </xf>
    <xf numFmtId="164" fontId="9" fillId="2" borderId="23" xfId="0" applyFont="true" applyBorder="true" applyAlignment="true" applyProtection="false">
      <alignment horizontal="general" vertical="center" textRotation="0" wrapText="false" indent="0" shrinkToFit="false"/>
      <protection locked="true" hidden="false"/>
    </xf>
    <xf numFmtId="171" fontId="0" fillId="0" borderId="0" xfId="0" applyFont="false" applyBorder="false" applyAlignment="false" applyProtection="false">
      <alignment horizontal="general" vertical="bottom" textRotation="0" wrapText="false" indent="0" shrinkToFit="false"/>
      <protection locked="true" hidden="false"/>
    </xf>
    <xf numFmtId="164" fontId="27" fillId="2" borderId="44" xfId="0" applyFont="true" applyBorder="true" applyAlignment="true" applyProtection="false">
      <alignment horizontal="center" vertical="center" textRotation="0" wrapText="true" indent="0" shrinkToFit="false"/>
      <protection locked="true" hidden="false"/>
    </xf>
    <xf numFmtId="169" fontId="9" fillId="2" borderId="23" xfId="0" applyFont="true" applyBorder="true" applyAlignment="true" applyProtection="false">
      <alignment horizontal="left" vertical="center" textRotation="0" wrapText="false" indent="0" shrinkToFit="false"/>
      <protection locked="true" hidden="false"/>
    </xf>
    <xf numFmtId="164" fontId="18" fillId="3" borderId="10" xfId="0" applyFont="true" applyBorder="true" applyAlignment="true" applyProtection="false">
      <alignment horizontal="center" vertical="center" textRotation="0" wrapText="true" indent="0" shrinkToFit="false"/>
      <protection locked="true" hidden="false"/>
    </xf>
    <xf numFmtId="164" fontId="18" fillId="11" borderId="0" xfId="0" applyFont="true" applyBorder="false" applyAlignment="true" applyProtection="false">
      <alignment horizontal="center" vertical="center" textRotation="0" wrapText="true" indent="0" shrinkToFit="false"/>
      <protection locked="true" hidden="false"/>
    </xf>
    <xf numFmtId="164" fontId="31" fillId="11" borderId="0" xfId="0" applyFont="true" applyBorder="false" applyAlignment="true" applyProtection="false">
      <alignment horizontal="center" vertical="center" textRotation="0" wrapText="false" indent="0" shrinkToFit="false"/>
      <protection locked="true" hidden="false"/>
    </xf>
    <xf numFmtId="164" fontId="14" fillId="11" borderId="23" xfId="0" applyFont="true" applyBorder="true" applyAlignment="true" applyProtection="false">
      <alignment horizontal="center" vertical="center" textRotation="0" wrapText="false" indent="0" shrinkToFit="false"/>
      <protection locked="true" hidden="false"/>
    </xf>
    <xf numFmtId="164" fontId="16" fillId="11" borderId="23" xfId="0" applyFont="true" applyBorder="true" applyAlignment="true" applyProtection="false">
      <alignment horizontal="center" vertical="center" textRotation="0" wrapText="false" indent="0" shrinkToFit="false"/>
      <protection locked="true" hidden="false"/>
    </xf>
    <xf numFmtId="164" fontId="16" fillId="11" borderId="23" xfId="0" applyFont="true" applyBorder="true" applyAlignment="true" applyProtection="false">
      <alignment horizontal="left" vertical="center" textRotation="0" wrapText="true" indent="0" shrinkToFit="false"/>
      <protection locked="true" hidden="false"/>
    </xf>
    <xf numFmtId="164" fontId="16" fillId="11" borderId="33" xfId="0" applyFont="true" applyBorder="true" applyAlignment="true" applyProtection="false">
      <alignment horizontal="center" vertical="center" textRotation="0" wrapText="true" indent="0" shrinkToFit="false"/>
      <protection locked="true" hidden="false"/>
    </xf>
    <xf numFmtId="171" fontId="16" fillId="11" borderId="33" xfId="0" applyFont="true" applyBorder="true" applyAlignment="true" applyProtection="false">
      <alignment horizontal="center" vertical="center" textRotation="0" wrapText="false" indent="0" shrinkToFit="false"/>
      <protection locked="true" hidden="false"/>
    </xf>
    <xf numFmtId="171" fontId="16" fillId="11" borderId="23" xfId="0" applyFont="true" applyBorder="true" applyAlignment="true" applyProtection="false">
      <alignment horizontal="center" vertical="center" textRotation="0" wrapText="false" indent="0" shrinkToFit="false"/>
      <protection locked="true" hidden="false"/>
    </xf>
    <xf numFmtId="171" fontId="16" fillId="11" borderId="33" xfId="0" applyFont="true" applyBorder="true" applyAlignment="true" applyProtection="false">
      <alignment horizontal="center" vertical="center" textRotation="0" wrapText="true" indent="0" shrinkToFit="false"/>
      <protection locked="true" hidden="false"/>
    </xf>
    <xf numFmtId="171" fontId="16" fillId="0" borderId="0" xfId="0" applyFont="true" applyBorder="false" applyAlignment="false" applyProtection="false">
      <alignment horizontal="general" vertical="bottom" textRotation="0" wrapText="false" indent="0" shrinkToFit="false"/>
      <protection locked="true" hidden="false"/>
    </xf>
    <xf numFmtId="164" fontId="16" fillId="0" borderId="0" xfId="0" applyFont="true" applyBorder="false" applyAlignment="true" applyProtection="true">
      <alignment horizontal="general" vertical="bottom" textRotation="0" wrapText="true" indent="0" shrinkToFit="false"/>
      <protection locked="false" hidden="false"/>
    </xf>
    <xf numFmtId="164" fontId="20" fillId="6" borderId="0" xfId="0" applyFont="true" applyBorder="false" applyAlignment="true" applyProtection="false">
      <alignment horizontal="center" vertical="center" textRotation="0" wrapText="false" indent="0" shrinkToFit="false"/>
      <protection locked="true" hidden="false"/>
    </xf>
    <xf numFmtId="164" fontId="20" fillId="6" borderId="0" xfId="0" applyFont="true" applyBorder="false" applyAlignment="true" applyProtection="false">
      <alignment horizontal="left" vertical="center" textRotation="0" wrapText="true" indent="0" shrinkToFit="false"/>
      <protection locked="true" hidden="false"/>
    </xf>
    <xf numFmtId="171" fontId="20" fillId="0" borderId="37" xfId="0" applyFont="true" applyBorder="true" applyAlignment="true" applyProtection="true">
      <alignment horizontal="center" vertical="center" textRotation="0" wrapText="false" indent="0" shrinkToFit="false"/>
      <protection locked="false" hidden="false"/>
    </xf>
    <xf numFmtId="171" fontId="0" fillId="15" borderId="40" xfId="0" applyFont="false" applyBorder="true" applyAlignment="true" applyProtection="true">
      <alignment horizontal="center" vertical="center" textRotation="0" wrapText="false" indent="0" shrinkToFit="false"/>
      <protection locked="false" hidden="false"/>
    </xf>
    <xf numFmtId="171" fontId="20" fillId="0" borderId="40" xfId="0" applyFont="true" applyBorder="true" applyAlignment="true" applyProtection="true">
      <alignment horizontal="center" vertical="center" textRotation="0" wrapText="false" indent="0" shrinkToFit="false"/>
      <protection locked="false" hidden="false"/>
    </xf>
    <xf numFmtId="171" fontId="0" fillId="0" borderId="40" xfId="0" applyFont="false" applyBorder="true" applyAlignment="true" applyProtection="true">
      <alignment horizontal="center" vertical="center" textRotation="0" wrapText="false" indent="0" shrinkToFit="false"/>
      <protection locked="false" hidden="false"/>
    </xf>
    <xf numFmtId="164" fontId="16" fillId="0" borderId="0" xfId="0" applyFont="true" applyBorder="false" applyAlignment="true" applyProtection="false">
      <alignment horizontal="center" vertical="center" textRotation="0" wrapText="false" indent="0" shrinkToFit="false"/>
      <protection locked="true" hidden="false"/>
    </xf>
    <xf numFmtId="164" fontId="16" fillId="0" borderId="0" xfId="0" applyFont="true" applyBorder="false" applyAlignment="true" applyProtection="false">
      <alignment horizontal="left" vertical="center" textRotation="0" wrapText="true" indent="0" shrinkToFit="false"/>
      <protection locked="true" hidden="false"/>
    </xf>
    <xf numFmtId="171" fontId="16" fillId="0" borderId="40" xfId="0" applyFont="true" applyBorder="true" applyAlignment="true" applyProtection="true">
      <alignment horizontal="center" vertical="center" textRotation="0" wrapText="false" indent="0" shrinkToFit="false"/>
      <protection locked="false" hidden="false"/>
    </xf>
    <xf numFmtId="164" fontId="20" fillId="7" borderId="0" xfId="0" applyFont="true" applyBorder="false" applyAlignment="true" applyProtection="false">
      <alignment horizontal="center" vertical="center" textRotation="0" wrapText="false" indent="0" shrinkToFit="false"/>
      <protection locked="true" hidden="false"/>
    </xf>
    <xf numFmtId="164" fontId="20" fillId="7" borderId="0" xfId="0" applyFont="true" applyBorder="false" applyAlignment="true" applyProtection="false">
      <alignment horizontal="left" vertical="center" textRotation="0" wrapText="true" indent="0" shrinkToFit="false"/>
      <protection locked="true" hidden="false"/>
    </xf>
    <xf numFmtId="164" fontId="0" fillId="0" borderId="40" xfId="0" applyFont="false" applyBorder="true" applyAlignment="false" applyProtection="true">
      <alignment horizontal="general" vertical="bottom" textRotation="0" wrapText="false" indent="0" shrinkToFit="false"/>
      <protection locked="false" hidden="false"/>
    </xf>
    <xf numFmtId="164" fontId="16" fillId="0" borderId="40" xfId="0" applyFont="true" applyBorder="true" applyAlignment="false" applyProtection="true">
      <alignment horizontal="general" vertical="bottom" textRotation="0" wrapText="false" indent="0" shrinkToFit="false"/>
      <protection locked="false" hidden="false"/>
    </xf>
    <xf numFmtId="164" fontId="29" fillId="0" borderId="0" xfId="0" applyFont="true" applyBorder="false" applyAlignment="true" applyProtection="false">
      <alignment horizontal="general" vertical="center" textRotation="0" wrapText="true" indent="0" shrinkToFit="false"/>
      <protection locked="true" hidden="false"/>
    </xf>
    <xf numFmtId="171" fontId="29" fillId="0" borderId="0" xfId="0" applyFont="true" applyBorder="false" applyAlignment="true" applyProtection="false">
      <alignment horizontal="center" vertical="center" textRotation="0" wrapText="false" indent="0" shrinkToFit="false"/>
      <protection locked="true" hidden="false"/>
    </xf>
    <xf numFmtId="164" fontId="38" fillId="0" borderId="0" xfId="0" applyFont="true" applyBorder="false" applyAlignment="true" applyProtection="false">
      <alignment horizontal="general" vertical="center" textRotation="0" wrapText="false" indent="0" shrinkToFit="false"/>
      <protection locked="true" hidden="false"/>
    </xf>
    <xf numFmtId="164" fontId="29" fillId="0" borderId="0" xfId="0" applyFont="true" applyBorder="true" applyAlignment="true" applyProtection="false">
      <alignment horizontal="center" vertical="center" textRotation="0" wrapText="false" indent="0" shrinkToFit="false"/>
      <protection locked="true" hidden="false"/>
    </xf>
    <xf numFmtId="168" fontId="16" fillId="0" borderId="36" xfId="0" applyFont="true" applyBorder="true" applyAlignment="false" applyProtection="true">
      <alignment horizontal="general" vertical="bottom" textRotation="0" wrapText="false" indent="0" shrinkToFit="false"/>
      <protection locked="false" hidden="false"/>
    </xf>
    <xf numFmtId="165" fontId="0" fillId="0" borderId="0" xfId="0" applyFont="false" applyBorder="false" applyAlignment="false" applyProtection="true">
      <alignment horizontal="general" vertical="bottom" textRotation="0" wrapText="false" indent="0" shrinkToFit="false"/>
      <protection locked="false" hidden="false"/>
    </xf>
    <xf numFmtId="164" fontId="23" fillId="0" borderId="26" xfId="34" applyFont="true" applyBorder="true" applyAlignment="true" applyProtection="false">
      <alignment horizontal="left" vertical="top" textRotation="0" wrapText="true" indent="0" shrinkToFit="true"/>
      <protection locked="true" hidden="false"/>
    </xf>
    <xf numFmtId="164" fontId="24" fillId="0" borderId="0" xfId="34" applyFont="true" applyBorder="false" applyAlignment="true" applyProtection="false">
      <alignment horizontal="general" vertical="center" textRotation="0" wrapText="true" indent="0" shrinkToFit="false"/>
      <protection locked="true" hidden="false"/>
    </xf>
    <xf numFmtId="164" fontId="23" fillId="0" borderId="28" xfId="34" applyFont="true" applyBorder="true" applyAlignment="true" applyProtection="false">
      <alignment horizontal="left" vertical="center" textRotation="0" wrapText="true" indent="0" shrinkToFit="false"/>
      <protection locked="true" hidden="false"/>
    </xf>
    <xf numFmtId="166" fontId="0" fillId="0" borderId="0" xfId="19" applyFont="true" applyBorder="true" applyAlignment="true" applyProtection="true">
      <alignment horizontal="general" vertical="bottom" textRotation="0" wrapText="false" indent="0" shrinkToFit="false"/>
      <protection locked="true" hidden="false"/>
    </xf>
    <xf numFmtId="171" fontId="29" fillId="15" borderId="40" xfId="0" applyFont="true" applyBorder="true" applyAlignment="true" applyProtection="true">
      <alignment horizontal="center" vertical="center" textRotation="0" wrapText="false" indent="0" shrinkToFit="false"/>
      <protection locked="false" hidden="false"/>
    </xf>
    <xf numFmtId="164" fontId="5" fillId="0" borderId="0" xfId="24" applyFont="true" applyBorder="false" applyAlignment="false" applyProtection="false">
      <alignment horizontal="general" vertical="bottom" textRotation="0" wrapText="false" indent="0" shrinkToFit="false"/>
      <protection locked="true" hidden="false"/>
    </xf>
    <xf numFmtId="164" fontId="39" fillId="0" borderId="2" xfId="24" applyFont="true" applyBorder="true" applyAlignment="false" applyProtection="false">
      <alignment horizontal="general" vertical="bottom" textRotation="0" wrapText="false" indent="0" shrinkToFit="false"/>
      <protection locked="true" hidden="false"/>
    </xf>
    <xf numFmtId="164" fontId="39" fillId="0" borderId="3" xfId="24" applyFont="true" applyBorder="true" applyAlignment="false" applyProtection="false">
      <alignment horizontal="general" vertical="bottom" textRotation="0" wrapText="false" indent="0" shrinkToFit="false"/>
      <protection locked="true" hidden="false"/>
    </xf>
    <xf numFmtId="164" fontId="5" fillId="0" borderId="0" xfId="24" applyFont="true" applyBorder="false" applyAlignment="true" applyProtection="false">
      <alignment horizontal="general" vertical="center" textRotation="0" wrapText="false" indent="0" shrinkToFit="false"/>
      <protection locked="true" hidden="false"/>
    </xf>
    <xf numFmtId="164" fontId="5" fillId="0" borderId="5" xfId="24" applyFont="true" applyBorder="true" applyAlignment="true" applyProtection="false">
      <alignment horizontal="general" vertical="center" textRotation="0" wrapText="false" indent="0" shrinkToFit="false"/>
      <protection locked="true" hidden="false"/>
    </xf>
    <xf numFmtId="164" fontId="5" fillId="0" borderId="6" xfId="24" applyFont="true" applyBorder="true" applyAlignment="false" applyProtection="false">
      <alignment horizontal="general" vertical="bottom" textRotation="0" wrapText="false" indent="0" shrinkToFit="false"/>
      <protection locked="true" hidden="false"/>
    </xf>
    <xf numFmtId="164" fontId="5" fillId="0" borderId="7" xfId="24" applyFont="true" applyBorder="true" applyAlignment="false" applyProtection="false">
      <alignment horizontal="general" vertical="bottom" textRotation="0" wrapText="false" indent="0" shrinkToFit="false"/>
      <protection locked="true" hidden="false"/>
    </xf>
    <xf numFmtId="164" fontId="36" fillId="0" borderId="7" xfId="24" applyFont="true" applyBorder="true" applyAlignment="true" applyProtection="false">
      <alignment horizontal="general" vertical="center" textRotation="0" wrapText="false" indent="0" shrinkToFit="false"/>
      <protection locked="true" hidden="false"/>
    </xf>
    <xf numFmtId="164" fontId="40" fillId="0" borderId="7" xfId="24" applyFont="true" applyBorder="true" applyAlignment="true" applyProtection="false">
      <alignment horizontal="center" vertical="center" textRotation="0" wrapText="false" indent="0" shrinkToFit="false"/>
      <protection locked="true" hidden="false"/>
    </xf>
    <xf numFmtId="164" fontId="5" fillId="0" borderId="7" xfId="24" applyFont="true" applyBorder="true" applyAlignment="true" applyProtection="false">
      <alignment horizontal="general" vertical="center" textRotation="0" wrapText="false" indent="0" shrinkToFit="false"/>
      <protection locked="true" hidden="false"/>
    </xf>
    <xf numFmtId="164" fontId="5" fillId="0" borderId="8" xfId="24" applyFont="true" applyBorder="true" applyAlignment="true" applyProtection="false">
      <alignment horizontal="general" vertical="center" textRotation="0" wrapText="false" indent="0" shrinkToFit="false"/>
      <protection locked="true" hidden="false"/>
    </xf>
    <xf numFmtId="164" fontId="41" fillId="0" borderId="22" xfId="24" applyFont="true" applyBorder="true" applyAlignment="true" applyProtection="false">
      <alignment horizontal="center" vertical="center" textRotation="0" wrapText="true" indent="0" shrinkToFit="false"/>
      <protection locked="true" hidden="false"/>
    </xf>
    <xf numFmtId="164" fontId="42" fillId="0" borderId="45" xfId="24" applyFont="true" applyBorder="true" applyAlignment="true" applyProtection="false">
      <alignment horizontal="general" vertical="center" textRotation="0" wrapText="false" indent="0" shrinkToFit="false"/>
      <protection locked="true" hidden="false"/>
    </xf>
    <xf numFmtId="164" fontId="42" fillId="0" borderId="46" xfId="24" applyFont="true" applyBorder="true" applyAlignment="true" applyProtection="false">
      <alignment horizontal="general" vertical="center" textRotation="0" wrapText="false" indent="0" shrinkToFit="false"/>
      <protection locked="true" hidden="false"/>
    </xf>
    <xf numFmtId="164" fontId="36" fillId="0" borderId="36" xfId="24" applyFont="true" applyBorder="true" applyAlignment="true" applyProtection="false">
      <alignment horizontal="center" vertical="center" textRotation="0" wrapText="true" indent="0" shrinkToFit="false"/>
      <protection locked="true" hidden="false"/>
    </xf>
    <xf numFmtId="173" fontId="43" fillId="0" borderId="22" xfId="24" applyFont="true" applyBorder="true" applyAlignment="true" applyProtection="false">
      <alignment horizontal="center" vertical="center" textRotation="0" wrapText="false" indent="0" shrinkToFit="false"/>
      <protection locked="true" hidden="false"/>
    </xf>
    <xf numFmtId="164" fontId="43" fillId="0" borderId="46" xfId="24" applyFont="true" applyBorder="true" applyAlignment="true" applyProtection="false">
      <alignment horizontal="center" vertical="center" textRotation="0" wrapText="false" indent="0" shrinkToFit="false"/>
      <protection locked="true" hidden="false"/>
    </xf>
    <xf numFmtId="164" fontId="43" fillId="0" borderId="22" xfId="24" applyFont="true" applyBorder="true" applyAlignment="true" applyProtection="false">
      <alignment horizontal="center" vertical="center" textRotation="0" wrapText="false" indent="0" shrinkToFit="false"/>
      <protection locked="true" hidden="false"/>
    </xf>
    <xf numFmtId="164" fontId="43" fillId="0" borderId="45" xfId="24" applyFont="true" applyBorder="true" applyAlignment="true" applyProtection="false">
      <alignment horizontal="general" vertical="center" textRotation="0" wrapText="false" indent="0" shrinkToFit="false"/>
      <protection locked="true" hidden="false"/>
    </xf>
    <xf numFmtId="164" fontId="43" fillId="0" borderId="46" xfId="24" applyFont="true" applyBorder="true" applyAlignment="true" applyProtection="false">
      <alignment horizontal="general" vertical="center" textRotation="0" wrapText="false" indent="0" shrinkToFit="false"/>
      <protection locked="true" hidden="false"/>
    </xf>
    <xf numFmtId="167" fontId="44" fillId="0" borderId="9" xfId="40" applyFont="true" applyBorder="true" applyAlignment="true" applyProtection="true">
      <alignment horizontal="general" vertical="center" textRotation="0" wrapText="false" indent="0" shrinkToFit="false"/>
      <protection locked="true" hidden="false"/>
    </xf>
    <xf numFmtId="164" fontId="44" fillId="0" borderId="9" xfId="24" applyFont="true" applyBorder="true" applyAlignment="true" applyProtection="false">
      <alignment horizontal="center" vertical="center" textRotation="0" wrapText="false" indent="0" shrinkToFit="false"/>
      <protection locked="true" hidden="false"/>
    </xf>
    <xf numFmtId="167" fontId="44" fillId="0" borderId="22" xfId="40" applyFont="true" applyBorder="true" applyAlignment="true" applyProtection="true">
      <alignment horizontal="general" vertical="center" textRotation="0" wrapText="false" indent="0" shrinkToFit="false"/>
      <protection locked="true" hidden="false"/>
    </xf>
    <xf numFmtId="164" fontId="44" fillId="0" borderId="22" xfId="24" applyFont="true" applyBorder="true" applyAlignment="true" applyProtection="false">
      <alignment horizontal="center" vertical="center" textRotation="0" wrapText="false" indent="0" shrinkToFit="false"/>
      <protection locked="true" hidden="false"/>
    </xf>
    <xf numFmtId="171" fontId="44" fillId="0" borderId="22" xfId="24" applyFont="true" applyBorder="true" applyAlignment="true" applyProtection="false">
      <alignment horizontal="general" vertical="center" textRotation="0" wrapText="false" indent="0" shrinkToFit="false"/>
      <protection locked="true" hidden="false"/>
    </xf>
    <xf numFmtId="175" fontId="44" fillId="0" borderId="22" xfId="24" applyFont="true" applyBorder="true" applyAlignment="true" applyProtection="false">
      <alignment horizontal="center" vertical="center" textRotation="0" wrapText="false" indent="0" shrinkToFit="false"/>
      <protection locked="true" hidden="false"/>
    </xf>
    <xf numFmtId="171" fontId="44" fillId="0" borderId="46" xfId="24" applyFont="true" applyBorder="true" applyAlignment="true" applyProtection="false">
      <alignment horizontal="general" vertical="center" textRotation="0" wrapText="false" indent="0" shrinkToFit="false"/>
      <protection locked="true" hidden="false"/>
    </xf>
    <xf numFmtId="176" fontId="0" fillId="0" borderId="47" xfId="40" applyFont="true" applyBorder="true" applyAlignment="true" applyProtection="true">
      <alignment horizontal="center" vertical="center" textRotation="0" wrapText="false" indent="0" shrinkToFit="false"/>
      <protection locked="true" hidden="false"/>
    </xf>
    <xf numFmtId="171" fontId="5" fillId="0" borderId="48" xfId="24" applyFont="true" applyBorder="true" applyAlignment="true" applyProtection="false">
      <alignment horizontal="general" vertical="center" textRotation="0" wrapText="false" indent="0" shrinkToFit="false"/>
      <protection locked="true" hidden="false"/>
    </xf>
    <xf numFmtId="171" fontId="5" fillId="0" borderId="24" xfId="24" applyFont="true" applyBorder="true" applyAlignment="true" applyProtection="false">
      <alignment horizontal="general" vertical="center" textRotation="0" wrapText="false" indent="0" shrinkToFit="false"/>
      <protection locked="true" hidden="false"/>
    </xf>
    <xf numFmtId="169" fontId="0" fillId="0" borderId="46" xfId="36" applyFont="true" applyBorder="true" applyAlignment="true" applyProtection="true">
      <alignment horizontal="center" vertical="center" textRotation="0" wrapText="false" indent="0" shrinkToFit="false"/>
      <protection locked="true" hidden="false"/>
    </xf>
    <xf numFmtId="171" fontId="5" fillId="0" borderId="49" xfId="24" applyFont="true" applyBorder="true" applyAlignment="true" applyProtection="false">
      <alignment horizontal="general" vertical="center" textRotation="0" wrapText="false" indent="0" shrinkToFit="false"/>
      <protection locked="true" hidden="false"/>
    </xf>
    <xf numFmtId="166" fontId="5" fillId="0" borderId="50" xfId="39" applyFont="true" applyBorder="true" applyAlignment="true" applyProtection="true">
      <alignment horizontal="center" vertical="center" textRotation="0" wrapText="false" indent="0" shrinkToFit="false"/>
      <protection locked="true" hidden="false"/>
    </xf>
    <xf numFmtId="171" fontId="5" fillId="0" borderId="51" xfId="24" applyFont="true" applyBorder="true" applyAlignment="true" applyProtection="false">
      <alignment horizontal="general" vertical="center" textRotation="0" wrapText="false" indent="0" shrinkToFit="false"/>
      <protection locked="true" hidden="false"/>
    </xf>
    <xf numFmtId="171" fontId="5" fillId="0" borderId="52" xfId="24" applyFont="true" applyBorder="true" applyAlignment="true" applyProtection="false">
      <alignment horizontal="general" vertical="center" textRotation="0" wrapText="false" indent="0" shrinkToFit="false"/>
      <protection locked="true" hidden="false"/>
    </xf>
    <xf numFmtId="171" fontId="5" fillId="0" borderId="53" xfId="24" applyFont="true" applyBorder="true" applyAlignment="true" applyProtection="false">
      <alignment horizontal="general" vertical="center" textRotation="0" wrapText="false" indent="0" shrinkToFit="false"/>
      <protection locked="true" hidden="false"/>
    </xf>
    <xf numFmtId="166" fontId="5" fillId="0" borderId="54" xfId="39" applyFont="true" applyBorder="true" applyAlignment="true" applyProtection="true">
      <alignment horizontal="center" vertical="center" textRotation="0" wrapText="false" indent="0" shrinkToFit="false"/>
      <protection locked="true" hidden="false"/>
    </xf>
    <xf numFmtId="177" fontId="5" fillId="0" borderId="0" xfId="24" applyFont="true" applyBorder="false" applyAlignment="false" applyProtection="false">
      <alignment horizontal="general" vertical="bottom" textRotation="0" wrapText="false" indent="0" shrinkToFit="false"/>
      <protection locked="true" hidden="false"/>
    </xf>
    <xf numFmtId="176" fontId="0" fillId="0" borderId="55" xfId="40" applyFont="true" applyBorder="true" applyAlignment="true" applyProtection="true">
      <alignment horizontal="center" vertical="center" textRotation="0" wrapText="false" indent="0" shrinkToFit="false"/>
      <protection locked="true" hidden="false"/>
    </xf>
    <xf numFmtId="172" fontId="5" fillId="0" borderId="0" xfId="24" applyFont="true" applyBorder="false" applyAlignment="false" applyProtection="false">
      <alignment horizontal="general" vertical="bottom" textRotation="0" wrapText="false" indent="0" shrinkToFit="false"/>
      <protection locked="true" hidden="false"/>
    </xf>
    <xf numFmtId="171" fontId="5" fillId="0" borderId="48" xfId="24" applyFont="true" applyBorder="true" applyAlignment="true" applyProtection="false">
      <alignment horizontal="general" vertical="center" textRotation="0" wrapText="true" indent="0" shrinkToFit="false"/>
      <protection locked="true" hidden="false"/>
    </xf>
    <xf numFmtId="171" fontId="5" fillId="10" borderId="48" xfId="24" applyFont="true" applyBorder="true" applyAlignment="true" applyProtection="false">
      <alignment horizontal="general" vertical="center" textRotation="0" wrapText="false" indent="0" shrinkToFit="false"/>
      <protection locked="true" hidden="false"/>
    </xf>
    <xf numFmtId="171" fontId="5" fillId="10" borderId="24" xfId="24" applyFont="true" applyBorder="true" applyAlignment="true" applyProtection="false">
      <alignment horizontal="general" vertical="center" textRotation="0" wrapText="false" indent="0" shrinkToFit="false"/>
      <protection locked="true" hidden="false"/>
    </xf>
    <xf numFmtId="169" fontId="0" fillId="10" borderId="46" xfId="36" applyFont="true" applyBorder="true" applyAlignment="true" applyProtection="true">
      <alignment horizontal="center" vertical="center" textRotation="0" wrapText="false" indent="0" shrinkToFit="false"/>
      <protection locked="true" hidden="false"/>
    </xf>
    <xf numFmtId="171" fontId="5" fillId="10" borderId="49" xfId="24" applyFont="true" applyBorder="true" applyAlignment="true" applyProtection="false">
      <alignment horizontal="general" vertical="center" textRotation="0" wrapText="false" indent="0" shrinkToFit="false"/>
      <protection locked="true" hidden="false"/>
    </xf>
    <xf numFmtId="166" fontId="5" fillId="10" borderId="50" xfId="39" applyFont="true" applyBorder="true" applyAlignment="true" applyProtection="true">
      <alignment horizontal="center" vertical="center" textRotation="0" wrapText="false" indent="0" shrinkToFit="false"/>
      <protection locked="true" hidden="false"/>
    </xf>
    <xf numFmtId="171" fontId="5" fillId="10" borderId="51" xfId="24" applyFont="true" applyBorder="true" applyAlignment="true" applyProtection="false">
      <alignment horizontal="general" vertical="center" textRotation="0" wrapText="false" indent="0" shrinkToFit="false"/>
      <protection locked="true" hidden="false"/>
    </xf>
    <xf numFmtId="171" fontId="5" fillId="10" borderId="52" xfId="24" applyFont="true" applyBorder="true" applyAlignment="true" applyProtection="false">
      <alignment horizontal="general" vertical="center" textRotation="0" wrapText="false" indent="0" shrinkToFit="false"/>
      <protection locked="true" hidden="false"/>
    </xf>
    <xf numFmtId="171" fontId="5" fillId="10" borderId="53" xfId="24" applyFont="true" applyBorder="true" applyAlignment="true" applyProtection="false">
      <alignment horizontal="general" vertical="center" textRotation="0" wrapText="false" indent="0" shrinkToFit="false"/>
      <protection locked="true" hidden="false"/>
    </xf>
    <xf numFmtId="166" fontId="5" fillId="10" borderId="54" xfId="39" applyFont="true" applyBorder="true" applyAlignment="true" applyProtection="true">
      <alignment horizontal="center" vertical="center" textRotation="0" wrapText="false" indent="0" shrinkToFit="false"/>
      <protection locked="true" hidden="false"/>
    </xf>
    <xf numFmtId="176" fontId="44" fillId="0" borderId="56" xfId="40" applyFont="true" applyBorder="true" applyAlignment="true" applyProtection="true">
      <alignment horizontal="center" vertical="center" textRotation="0" wrapText="false" indent="0" shrinkToFit="false"/>
      <protection locked="true" hidden="false"/>
    </xf>
    <xf numFmtId="164" fontId="44" fillId="0" borderId="57" xfId="40" applyFont="true" applyBorder="true" applyAlignment="true" applyProtection="true">
      <alignment horizontal="justify" vertical="center" textRotation="0" wrapText="false" indent="0" shrinkToFit="false"/>
      <protection locked="true" hidden="false"/>
    </xf>
    <xf numFmtId="171" fontId="44" fillId="0" borderId="58" xfId="24" applyFont="true" applyBorder="true" applyAlignment="true" applyProtection="false">
      <alignment horizontal="general" vertical="center" textRotation="0" wrapText="false" indent="0" shrinkToFit="false"/>
      <protection locked="true" hidden="false"/>
    </xf>
    <xf numFmtId="169" fontId="44" fillId="0" borderId="59" xfId="36" applyFont="true" applyBorder="true" applyAlignment="true" applyProtection="true">
      <alignment horizontal="center" vertical="center" textRotation="0" wrapText="false" indent="0" shrinkToFit="false"/>
      <protection locked="true" hidden="false"/>
    </xf>
    <xf numFmtId="164" fontId="44" fillId="0" borderId="60" xfId="24" applyFont="true" applyBorder="true" applyAlignment="true" applyProtection="false">
      <alignment horizontal="center" vertical="center" textRotation="0" wrapText="false" indent="0" shrinkToFit="false"/>
      <protection locked="true" hidden="false"/>
    </xf>
    <xf numFmtId="178" fontId="43" fillId="0" borderId="60" xfId="24" applyFont="true" applyBorder="true" applyAlignment="true" applyProtection="false">
      <alignment horizontal="center" vertical="center" textRotation="0" wrapText="false" indent="0" shrinkToFit="false"/>
      <protection locked="true" hidden="false"/>
    </xf>
    <xf numFmtId="171" fontId="44" fillId="0" borderId="61" xfId="24" applyFont="true" applyBorder="true" applyAlignment="true" applyProtection="false">
      <alignment horizontal="general" vertical="center" textRotation="0" wrapText="false" indent="0" shrinkToFit="false"/>
      <protection locked="true" hidden="false"/>
    </xf>
    <xf numFmtId="178" fontId="43" fillId="0" borderId="57" xfId="24" applyFont="true" applyBorder="true" applyAlignment="true" applyProtection="false">
      <alignment horizontal="center" vertical="center" textRotation="0" wrapText="false" indent="0" shrinkToFit="false"/>
      <protection locked="true" hidden="false"/>
    </xf>
    <xf numFmtId="164" fontId="43" fillId="2" borderId="22" xfId="24" applyFont="true" applyBorder="true" applyAlignment="true" applyProtection="false">
      <alignment horizontal="right" vertical="center" textRotation="0" wrapText="false" indent="0" shrinkToFit="false"/>
      <protection locked="true" hidden="false"/>
    </xf>
    <xf numFmtId="167" fontId="43" fillId="0" borderId="62" xfId="24" applyFont="true" applyBorder="true" applyAlignment="true" applyProtection="false">
      <alignment horizontal="general" vertical="center" textRotation="0" wrapText="false" indent="0" shrinkToFit="false"/>
      <protection locked="true" hidden="false"/>
    </xf>
    <xf numFmtId="169" fontId="43" fillId="0" borderId="63" xfId="36" applyFont="true" applyBorder="true" applyAlignment="true" applyProtection="true">
      <alignment horizontal="center" vertical="center" textRotation="0" wrapText="false" indent="0" shrinkToFit="false"/>
      <protection locked="true" hidden="false"/>
    </xf>
    <xf numFmtId="171" fontId="43" fillId="0" borderId="62" xfId="24" applyFont="true" applyBorder="true" applyAlignment="true" applyProtection="false">
      <alignment horizontal="general" vertical="center" textRotation="0" wrapText="false" indent="0" shrinkToFit="false"/>
      <protection locked="true" hidden="false"/>
    </xf>
    <xf numFmtId="179" fontId="43" fillId="0" borderId="64" xfId="36" applyFont="true" applyBorder="true" applyAlignment="true" applyProtection="true">
      <alignment horizontal="center" vertical="center" textRotation="0" wrapText="false" indent="0" shrinkToFit="false"/>
      <protection locked="true" hidden="false"/>
    </xf>
    <xf numFmtId="171" fontId="43" fillId="0" borderId="65" xfId="24" applyFont="true" applyBorder="true" applyAlignment="true" applyProtection="false">
      <alignment horizontal="general" vertical="center" textRotation="0" wrapText="false" indent="0" shrinkToFit="false"/>
      <protection locked="true" hidden="false"/>
    </xf>
    <xf numFmtId="164" fontId="43" fillId="2" borderId="4" xfId="24" applyFont="true" applyBorder="true" applyAlignment="true" applyProtection="false">
      <alignment horizontal="right" vertical="center" textRotation="0" wrapText="false" indent="0" shrinkToFit="false"/>
      <protection locked="true" hidden="false"/>
    </xf>
    <xf numFmtId="167" fontId="44" fillId="0" borderId="66" xfId="24" applyFont="true" applyBorder="true" applyAlignment="true" applyProtection="false">
      <alignment horizontal="general" vertical="center" textRotation="0" wrapText="false" indent="0" shrinkToFit="false"/>
      <protection locked="true" hidden="false"/>
    </xf>
    <xf numFmtId="179" fontId="43" fillId="0" borderId="67" xfId="36" applyFont="true" applyBorder="true" applyAlignment="true" applyProtection="true">
      <alignment horizontal="center" vertical="center" textRotation="0" wrapText="false" indent="0" shrinkToFit="false"/>
      <protection locked="true" hidden="false"/>
    </xf>
    <xf numFmtId="171" fontId="43" fillId="0" borderId="68" xfId="24" applyFont="true" applyBorder="true" applyAlignment="true" applyProtection="false">
      <alignment horizontal="general" vertical="center" textRotation="0" wrapText="false" indent="0" shrinkToFit="false"/>
      <protection locked="true" hidden="false"/>
    </xf>
    <xf numFmtId="179" fontId="43" fillId="0" borderId="69" xfId="36" applyFont="true" applyBorder="true" applyAlignment="true" applyProtection="true">
      <alignment horizontal="center" vertical="center" textRotation="0" wrapText="false" indent="0" shrinkToFit="false"/>
      <protection locked="true" hidden="false"/>
    </xf>
    <xf numFmtId="171" fontId="43" fillId="0" borderId="70" xfId="24" applyFont="true" applyBorder="true" applyAlignment="true" applyProtection="false">
      <alignment horizontal="general" vertical="center" textRotation="0" wrapText="false" indent="0" shrinkToFit="false"/>
      <protection locked="true" hidden="false"/>
    </xf>
    <xf numFmtId="164" fontId="43" fillId="0" borderId="22" xfId="24" applyFont="true" applyBorder="true" applyAlignment="true" applyProtection="false">
      <alignment horizontal="general" vertical="center" textRotation="0" wrapText="false" indent="0" shrinkToFit="false"/>
      <protection locked="true" hidden="false"/>
    </xf>
    <xf numFmtId="164" fontId="45" fillId="0" borderId="0" xfId="24" applyFont="true" applyBorder="false" applyAlignment="false" applyProtection="false">
      <alignment horizontal="general" vertical="bottom" textRotation="0" wrapText="false" indent="0" shrinkToFit="false"/>
      <protection locked="true" hidden="false"/>
    </xf>
    <xf numFmtId="168" fontId="5" fillId="0" borderId="0" xfId="24" applyFont="true" applyBorder="true" applyAlignment="true" applyProtection="false">
      <alignment horizontal="center" vertical="bottom" textRotation="0" wrapText="false" indent="0" shrinkToFit="false"/>
      <protection locked="true" hidden="false"/>
    </xf>
    <xf numFmtId="164" fontId="5" fillId="0" borderId="22" xfId="32" applyFont="true" applyBorder="true" applyAlignment="true" applyProtection="false">
      <alignment horizontal="center" vertical="center" textRotation="0" wrapText="false" indent="0" shrinkToFit="false"/>
      <protection locked="true" hidden="false"/>
    </xf>
    <xf numFmtId="164" fontId="45" fillId="0" borderId="9" xfId="24" applyFont="true" applyBorder="true" applyAlignment="true" applyProtection="false">
      <alignment horizontal="center" vertical="center" textRotation="0" wrapText="false" indent="0" shrinkToFit="false"/>
      <protection locked="true" hidden="false"/>
    </xf>
    <xf numFmtId="164" fontId="46" fillId="0" borderId="71" xfId="32" applyFont="true" applyBorder="true" applyAlignment="true" applyProtection="false">
      <alignment horizontal="center" vertical="center" textRotation="0" wrapText="false" indent="0" shrinkToFit="false" readingOrder="2"/>
      <protection locked="true" hidden="false"/>
    </xf>
    <xf numFmtId="164" fontId="45" fillId="0" borderId="36" xfId="24" applyFont="true" applyBorder="true" applyAlignment="true" applyProtection="false">
      <alignment horizontal="center" vertical="center" textRotation="0" wrapText="false" indent="0" shrinkToFit="false"/>
      <protection locked="true" hidden="false"/>
    </xf>
    <xf numFmtId="173" fontId="47" fillId="0" borderId="72" xfId="32" applyFont="true" applyBorder="true" applyAlignment="true" applyProtection="true">
      <alignment horizontal="center" vertical="center" textRotation="0" wrapText="false" indent="0" shrinkToFit="false" readingOrder="2"/>
      <protection locked="false" hidden="false"/>
    </xf>
    <xf numFmtId="164" fontId="45" fillId="0" borderId="10" xfId="24" applyFont="true" applyBorder="true" applyAlignment="true" applyProtection="false">
      <alignment horizontal="center" vertical="center" textRotation="0" wrapText="false" indent="0" shrinkToFit="false"/>
      <protection locked="true" hidden="false"/>
    </xf>
    <xf numFmtId="164" fontId="48" fillId="0" borderId="73" xfId="32" applyFont="true" applyBorder="true" applyAlignment="true" applyProtection="false">
      <alignment horizontal="left" vertical="center" textRotation="0" wrapText="true" indent="2" shrinkToFit="false"/>
      <protection locked="true" hidden="false"/>
    </xf>
    <xf numFmtId="164" fontId="49" fillId="0" borderId="74" xfId="32" applyFont="true" applyBorder="true" applyAlignment="true" applyProtection="false">
      <alignment horizontal="center" vertical="center" textRotation="0" wrapText="true" indent="0" shrinkToFit="false"/>
      <protection locked="true" hidden="false"/>
    </xf>
    <xf numFmtId="164" fontId="50" fillId="0" borderId="36" xfId="32" applyFont="true" applyBorder="true" applyAlignment="true" applyProtection="false">
      <alignment horizontal="center" vertical="center" textRotation="0" wrapText="false" indent="0" shrinkToFit="false"/>
      <protection locked="true" hidden="false"/>
    </xf>
    <xf numFmtId="164" fontId="48" fillId="0" borderId="75" xfId="32" applyFont="true" applyBorder="true" applyAlignment="true" applyProtection="false">
      <alignment horizontal="center" vertical="center" textRotation="0" wrapText="false" indent="0" shrinkToFit="false"/>
      <protection locked="true" hidden="false"/>
    </xf>
    <xf numFmtId="164" fontId="51" fillId="0" borderId="44" xfId="32" applyFont="true" applyBorder="true" applyAlignment="true" applyProtection="false">
      <alignment horizontal="center" vertical="center" textRotation="0" wrapText="true" indent="0" shrinkToFit="false"/>
      <protection locked="true" hidden="false"/>
    </xf>
    <xf numFmtId="164" fontId="48" fillId="0" borderId="42" xfId="32" applyFont="true" applyBorder="true" applyAlignment="true" applyProtection="false">
      <alignment horizontal="left" vertical="center" textRotation="0" wrapText="true" indent="2" shrinkToFit="false"/>
      <protection locked="true" hidden="false"/>
    </xf>
    <xf numFmtId="164" fontId="49" fillId="0" borderId="43" xfId="32" applyFont="true" applyBorder="true" applyAlignment="true" applyProtection="false">
      <alignment horizontal="left" vertical="center" textRotation="0" wrapText="true" indent="1" shrinkToFit="false"/>
      <protection locked="true" hidden="false"/>
    </xf>
    <xf numFmtId="180" fontId="51" fillId="0" borderId="76" xfId="32" applyFont="true" applyBorder="true" applyAlignment="true" applyProtection="false">
      <alignment horizontal="center" vertical="top" textRotation="0" wrapText="true" indent="0" shrinkToFit="false"/>
      <protection locked="true" hidden="false"/>
    </xf>
    <xf numFmtId="164" fontId="48" fillId="0" borderId="42" xfId="32" applyFont="true" applyBorder="true" applyAlignment="true" applyProtection="false">
      <alignment horizontal="left" vertical="center" textRotation="0" wrapText="false" indent="1" shrinkToFit="false"/>
      <protection locked="true" hidden="false"/>
    </xf>
    <xf numFmtId="173" fontId="52" fillId="0" borderId="43" xfId="32" applyFont="true" applyBorder="true" applyAlignment="true" applyProtection="false">
      <alignment horizontal="center" vertical="center" textRotation="0" wrapText="false" indent="0" shrinkToFit="false"/>
      <protection locked="true" hidden="false"/>
    </xf>
    <xf numFmtId="164" fontId="5" fillId="0" borderId="4" xfId="32" applyFont="true" applyBorder="true" applyAlignment="true" applyProtection="false">
      <alignment horizontal="general" vertical="center" textRotation="0" wrapText="false" indent="0" shrinkToFit="false"/>
      <protection locked="true" hidden="false"/>
    </xf>
    <xf numFmtId="164" fontId="5" fillId="0" borderId="0" xfId="32" applyFont="true" applyBorder="false" applyAlignment="true" applyProtection="false">
      <alignment horizontal="general" vertical="center" textRotation="0" wrapText="false" indent="0" shrinkToFit="false"/>
      <protection locked="true" hidden="false"/>
    </xf>
    <xf numFmtId="164" fontId="5" fillId="0" borderId="5" xfId="32" applyFont="true" applyBorder="true" applyAlignment="true" applyProtection="false">
      <alignment horizontal="general" vertical="center" textRotation="0" wrapText="false" indent="0" shrinkToFit="false"/>
      <protection locked="true" hidden="false"/>
    </xf>
    <xf numFmtId="164" fontId="53" fillId="16" borderId="40" xfId="32" applyFont="true" applyBorder="true" applyAlignment="true" applyProtection="false">
      <alignment horizontal="center" vertical="center" textRotation="0" wrapText="false" indent="0" shrinkToFit="false"/>
      <protection locked="true" hidden="false"/>
    </xf>
    <xf numFmtId="164" fontId="5" fillId="0" borderId="23" xfId="32" applyFont="true" applyBorder="true" applyAlignment="true" applyProtection="false">
      <alignment horizontal="center" vertical="center" textRotation="0" wrapText="false" indent="0" shrinkToFit="false"/>
      <protection locked="true" hidden="false"/>
    </xf>
    <xf numFmtId="164" fontId="52" fillId="0" borderId="23" xfId="32" applyFont="true" applyBorder="true" applyAlignment="true" applyProtection="false">
      <alignment horizontal="center" vertical="center" textRotation="0" wrapText="false" indent="0" shrinkToFit="false"/>
      <protection locked="true" hidden="false"/>
    </xf>
    <xf numFmtId="164" fontId="5" fillId="0" borderId="0" xfId="32" applyFont="true" applyBorder="false" applyAlignment="true" applyProtection="false">
      <alignment horizontal="center" vertical="center" textRotation="0" wrapText="false" indent="0" shrinkToFit="false"/>
      <protection locked="true" hidden="false"/>
    </xf>
    <xf numFmtId="181" fontId="51" fillId="0" borderId="23" xfId="32" applyFont="true" applyBorder="true" applyAlignment="true" applyProtection="false">
      <alignment horizontal="center" vertical="center" textRotation="0" wrapText="false" indent="0" shrinkToFit="false"/>
      <protection locked="true" hidden="false"/>
    </xf>
    <xf numFmtId="164" fontId="51" fillId="0" borderId="23" xfId="32" applyFont="true" applyBorder="true" applyAlignment="true" applyProtection="false">
      <alignment horizontal="center" vertical="center" textRotation="0" wrapText="true" indent="0" shrinkToFit="false"/>
      <protection locked="true" hidden="false"/>
    </xf>
    <xf numFmtId="164" fontId="51" fillId="0" borderId="23" xfId="32" applyFont="true" applyBorder="true" applyAlignment="true" applyProtection="true">
      <alignment horizontal="center" vertical="center" textRotation="0" wrapText="true" indent="0" shrinkToFit="false"/>
      <protection locked="false" hidden="false"/>
    </xf>
    <xf numFmtId="164" fontId="51" fillId="0" borderId="77" xfId="32" applyFont="true" applyBorder="true" applyAlignment="true" applyProtection="false">
      <alignment horizontal="center" vertical="center" textRotation="0" wrapText="false" indent="0" shrinkToFit="false"/>
      <protection locked="true" hidden="false"/>
    </xf>
    <xf numFmtId="164" fontId="50" fillId="0" borderId="31" xfId="32" applyFont="true" applyBorder="true" applyAlignment="true" applyProtection="false">
      <alignment horizontal="center" vertical="center" textRotation="0" wrapText="false" indent="0" shrinkToFit="false"/>
      <protection locked="true" hidden="false"/>
    </xf>
    <xf numFmtId="172" fontId="5" fillId="0" borderId="0" xfId="32" applyFont="true" applyBorder="false" applyAlignment="true" applyProtection="false">
      <alignment horizontal="center" vertical="center" textRotation="0" wrapText="false" indent="0" shrinkToFit="false"/>
      <protection locked="true" hidden="false"/>
    </xf>
    <xf numFmtId="164" fontId="5" fillId="0" borderId="31" xfId="32" applyFont="true" applyBorder="true" applyAlignment="true" applyProtection="false">
      <alignment horizontal="center" vertical="center" textRotation="0" wrapText="false" indent="0" shrinkToFit="false"/>
      <protection locked="true" hidden="false"/>
    </xf>
    <xf numFmtId="164" fontId="54" fillId="0" borderId="5" xfId="32" applyFont="true" applyBorder="true" applyAlignment="true" applyProtection="false">
      <alignment horizontal="general" vertical="center" textRotation="0" wrapText="false" indent="0" shrinkToFit="false"/>
      <protection locked="true" hidden="false"/>
    </xf>
    <xf numFmtId="164" fontId="52" fillId="0" borderId="77" xfId="32" applyFont="true" applyBorder="true" applyAlignment="true" applyProtection="false">
      <alignment horizontal="center" vertical="center" textRotation="0" wrapText="false" indent="0" shrinkToFit="false"/>
      <protection locked="true" hidden="false"/>
    </xf>
    <xf numFmtId="164" fontId="51" fillId="0" borderId="23" xfId="32" applyFont="true" applyBorder="true" applyAlignment="true" applyProtection="false">
      <alignment horizontal="center" vertical="center" textRotation="0" wrapText="false" indent="0" shrinkToFit="false"/>
      <protection locked="true" hidden="false"/>
    </xf>
    <xf numFmtId="164" fontId="5" fillId="0" borderId="6" xfId="32" applyFont="true" applyBorder="true" applyAlignment="true" applyProtection="false">
      <alignment horizontal="general" vertical="center" textRotation="0" wrapText="false" indent="0" shrinkToFit="false"/>
      <protection locked="true" hidden="false"/>
    </xf>
    <xf numFmtId="164" fontId="5" fillId="0" borderId="7" xfId="32" applyFont="true" applyBorder="true" applyAlignment="true" applyProtection="false">
      <alignment horizontal="center" vertical="center" textRotation="0" wrapText="false" indent="0" shrinkToFit="false"/>
      <protection locked="true" hidden="false"/>
    </xf>
    <xf numFmtId="172" fontId="5" fillId="0" borderId="7" xfId="32" applyFont="true" applyBorder="true" applyAlignment="true" applyProtection="false">
      <alignment horizontal="center" vertical="center" textRotation="0" wrapText="false" indent="0" shrinkToFit="false"/>
      <protection locked="true" hidden="false"/>
    </xf>
    <xf numFmtId="164" fontId="5" fillId="0" borderId="8" xfId="32" applyFont="true" applyBorder="true" applyAlignment="true" applyProtection="false">
      <alignment horizontal="general" vertical="center" textRotation="0" wrapText="false" indent="0" shrinkToFit="false"/>
      <protection locked="true" hidden="false"/>
    </xf>
    <xf numFmtId="164" fontId="0" fillId="0" borderId="0" xfId="0" applyFont="false" applyBorder="false" applyAlignment="true" applyProtection="false">
      <alignment horizontal="left" vertical="bottom" textRotation="0" wrapText="false" indent="0" shrinkToFit="false"/>
      <protection locked="true" hidden="false"/>
    </xf>
    <xf numFmtId="165" fontId="0" fillId="0" borderId="0" xfId="17" applyFont="true" applyBorder="true" applyAlignment="true" applyProtection="true">
      <alignment horizontal="general" vertical="bottom" textRotation="0" wrapText="false" indent="0" shrinkToFit="false"/>
      <protection locked="true" hidden="false"/>
    </xf>
    <xf numFmtId="164" fontId="9" fillId="2" borderId="2" xfId="0" applyFont="true" applyBorder="true" applyAlignment="true" applyProtection="false">
      <alignment horizontal="left" vertical="top" textRotation="0" wrapText="false" indent="0" shrinkToFit="false"/>
      <protection locked="true" hidden="false"/>
    </xf>
    <xf numFmtId="164" fontId="9" fillId="2" borderId="2" xfId="0" applyFont="true" applyBorder="true" applyAlignment="true" applyProtection="false">
      <alignment horizontal="left" vertical="top" textRotation="0" wrapText="true" indent="0" shrinkToFit="false"/>
      <protection locked="true" hidden="false"/>
    </xf>
    <xf numFmtId="164" fontId="16" fillId="2" borderId="2" xfId="0" applyFont="true" applyBorder="true" applyAlignment="true" applyProtection="false">
      <alignment horizontal="left" vertical="top" textRotation="0" wrapText="true" indent="0" shrinkToFit="false"/>
      <protection locked="true" hidden="false"/>
    </xf>
    <xf numFmtId="165" fontId="16" fillId="2" borderId="2" xfId="17" applyFont="true" applyBorder="true" applyAlignment="true" applyProtection="true">
      <alignment horizontal="left" vertical="top" textRotation="0" wrapText="true" indent="0" shrinkToFit="false"/>
      <protection locked="true" hidden="false"/>
    </xf>
    <xf numFmtId="164" fontId="16" fillId="2" borderId="3" xfId="0" applyFont="true" applyBorder="true" applyAlignment="true" applyProtection="false">
      <alignment horizontal="left" vertical="top" textRotation="0" wrapText="true" indent="0" shrinkToFit="false"/>
      <protection locked="true" hidden="false"/>
    </xf>
    <xf numFmtId="164" fontId="8" fillId="2" borderId="0" xfId="0" applyFont="true" applyBorder="false" applyAlignment="true" applyProtection="false">
      <alignment horizontal="left" vertical="top" textRotation="0" wrapText="false" indent="0" shrinkToFit="false"/>
      <protection locked="true" hidden="false"/>
    </xf>
    <xf numFmtId="164" fontId="9" fillId="2" borderId="0" xfId="0" applyFont="true" applyBorder="false" applyAlignment="true" applyProtection="false">
      <alignment horizontal="left" vertical="top" textRotation="0" wrapText="true" indent="0" shrinkToFit="false"/>
      <protection locked="true" hidden="false"/>
    </xf>
    <xf numFmtId="164" fontId="16" fillId="2" borderId="0" xfId="0" applyFont="true" applyBorder="false" applyAlignment="true" applyProtection="false">
      <alignment horizontal="left" vertical="top" textRotation="0" wrapText="true" indent="0" shrinkToFit="false"/>
      <protection locked="true" hidden="false"/>
    </xf>
    <xf numFmtId="165" fontId="16" fillId="2" borderId="0" xfId="17" applyFont="true" applyBorder="true" applyAlignment="true" applyProtection="true">
      <alignment horizontal="left" vertical="top" textRotation="0" wrapText="true" indent="0" shrinkToFit="false"/>
      <protection locked="true" hidden="false"/>
    </xf>
    <xf numFmtId="164" fontId="16" fillId="2" borderId="5" xfId="0" applyFont="true" applyBorder="true" applyAlignment="true" applyProtection="false">
      <alignment horizontal="left" vertical="top" textRotation="0" wrapText="true" indent="0" shrinkToFit="false"/>
      <protection locked="true" hidden="false"/>
    </xf>
    <xf numFmtId="164" fontId="9" fillId="2" borderId="0" xfId="0" applyFont="true" applyBorder="false" applyAlignment="true" applyProtection="false">
      <alignment horizontal="left" vertical="top" textRotation="0" wrapText="false" indent="0" shrinkToFit="false"/>
      <protection locked="true" hidden="false"/>
    </xf>
    <xf numFmtId="169" fontId="9" fillId="2" borderId="0" xfId="0" applyFont="true" applyBorder="false" applyAlignment="true" applyProtection="false">
      <alignment horizontal="left" vertical="top" textRotation="0" wrapText="true" indent="0" shrinkToFit="false"/>
      <protection locked="true" hidden="false"/>
    </xf>
    <xf numFmtId="164" fontId="9" fillId="2" borderId="7" xfId="0" applyFont="true" applyBorder="true" applyAlignment="true" applyProtection="false">
      <alignment horizontal="left" vertical="top" textRotation="0" wrapText="true" indent="0" shrinkToFit="false"/>
      <protection locked="true" hidden="false"/>
    </xf>
    <xf numFmtId="164" fontId="16" fillId="2" borderId="7" xfId="0" applyFont="true" applyBorder="true" applyAlignment="true" applyProtection="false">
      <alignment horizontal="left" vertical="top" textRotation="0" wrapText="true" indent="0" shrinkToFit="false"/>
      <protection locked="true" hidden="false"/>
    </xf>
    <xf numFmtId="165" fontId="16" fillId="2" borderId="7" xfId="17" applyFont="true" applyBorder="true" applyAlignment="true" applyProtection="true">
      <alignment horizontal="left" vertical="top" textRotation="0" wrapText="true" indent="0" shrinkToFit="false"/>
      <protection locked="true" hidden="false"/>
    </xf>
    <xf numFmtId="164" fontId="16" fillId="2" borderId="8" xfId="0" applyFont="true" applyBorder="true" applyAlignment="true" applyProtection="false">
      <alignment horizontal="left" vertical="top" textRotation="0" wrapText="true" indent="0" shrinkToFit="false"/>
      <protection locked="true" hidden="false"/>
    </xf>
    <xf numFmtId="164" fontId="0" fillId="5" borderId="0" xfId="0" applyFont="false" applyBorder="false" applyAlignment="true" applyProtection="false">
      <alignment horizontal="general" vertical="bottom" textRotation="0" wrapText="true" indent="0" shrinkToFit="false"/>
      <protection locked="true" hidden="false"/>
    </xf>
    <xf numFmtId="164" fontId="55" fillId="5" borderId="0" xfId="0" applyFont="true" applyBorder="false" applyAlignment="false" applyProtection="false">
      <alignment horizontal="general" vertical="bottom" textRotation="0" wrapText="false" indent="0" shrinkToFit="false"/>
      <protection locked="true" hidden="false"/>
    </xf>
    <xf numFmtId="164" fontId="55" fillId="5" borderId="0" xfId="0" applyFont="true" applyBorder="false" applyAlignment="true" applyProtection="false">
      <alignment horizontal="general" vertical="bottom" textRotation="0" wrapText="true" indent="0" shrinkToFit="false"/>
      <protection locked="true" hidden="false"/>
    </xf>
    <xf numFmtId="171" fontId="55" fillId="5" borderId="0" xfId="0" applyFont="true" applyBorder="false" applyAlignment="false" applyProtection="false">
      <alignment horizontal="general" vertical="bottom" textRotation="0" wrapText="false" indent="0" shrinkToFit="false"/>
      <protection locked="true" hidden="false"/>
    </xf>
    <xf numFmtId="164" fontId="56" fillId="5" borderId="0" xfId="0" applyFont="true" applyBorder="false" applyAlignment="true" applyProtection="false">
      <alignment horizontal="general" vertical="bottom" textRotation="0" wrapText="true" indent="0" shrinkToFit="false"/>
      <protection locked="true" hidden="false"/>
    </xf>
    <xf numFmtId="164" fontId="20" fillId="5" borderId="0" xfId="0" applyFont="true" applyBorder="false" applyAlignment="false" applyProtection="false">
      <alignment horizontal="general" vertical="bottom" textRotation="0" wrapText="false" indent="0" shrinkToFit="false"/>
      <protection locked="true" hidden="false"/>
    </xf>
    <xf numFmtId="164" fontId="20" fillId="5" borderId="0" xfId="0" applyFont="true" applyBorder="false" applyAlignment="true" applyProtection="false">
      <alignment horizontal="general" vertical="bottom" textRotation="0" wrapText="true" indent="0" shrinkToFit="false"/>
      <protection locked="true" hidden="false"/>
    </xf>
    <xf numFmtId="171" fontId="20" fillId="5" borderId="0" xfId="0" applyFont="true" applyBorder="false" applyAlignment="false" applyProtection="false">
      <alignment horizontal="general" vertical="bottom" textRotation="0" wrapText="false" indent="0" shrinkToFit="false"/>
      <protection locked="true" hidden="false"/>
    </xf>
    <xf numFmtId="164" fontId="55" fillId="0" borderId="0" xfId="0" applyFont="true" applyBorder="false" applyAlignment="true" applyProtection="false">
      <alignment horizontal="general" vertical="bottom" textRotation="0" wrapText="true" indent="0" shrinkToFit="false"/>
      <protection locked="true" hidden="false"/>
    </xf>
    <xf numFmtId="164" fontId="55" fillId="0" borderId="0" xfId="0" applyFont="true" applyBorder="false" applyAlignment="false" applyProtection="false">
      <alignment horizontal="general" vertical="bottom" textRotation="0" wrapText="false" indent="0" shrinkToFit="false"/>
      <protection locked="true" hidden="false"/>
    </xf>
    <xf numFmtId="171" fontId="55" fillId="0" borderId="0" xfId="0" applyFont="true" applyBorder="false" applyAlignment="false" applyProtection="false">
      <alignment horizontal="general" vertical="bottom" textRotation="0" wrapText="false" indent="0" shrinkToFit="false"/>
      <protection locked="true" hidden="false"/>
    </xf>
    <xf numFmtId="164" fontId="56" fillId="0" borderId="0" xfId="0" applyFont="true" applyBorder="false" applyAlignment="true" applyProtection="false">
      <alignment horizontal="general" vertical="bottom" textRotation="0" wrapText="true" indent="0" shrinkToFit="false"/>
      <protection locked="true" hidden="false"/>
    </xf>
    <xf numFmtId="164" fontId="56" fillId="0" borderId="0" xfId="0" applyFont="true" applyBorder="false" applyAlignment="false" applyProtection="false">
      <alignment horizontal="general" vertical="bottom" textRotation="0" wrapText="false" indent="0" shrinkToFit="false"/>
      <protection locked="true" hidden="false"/>
    </xf>
    <xf numFmtId="164" fontId="56" fillId="0" borderId="0" xfId="0" applyFont="true" applyBorder="false" applyAlignment="true" applyProtection="false">
      <alignment horizontal="right" vertical="bottom" textRotation="0" wrapText="true" indent="0" shrinkToFit="false"/>
      <protection locked="true" hidden="false"/>
    </xf>
    <xf numFmtId="171" fontId="56" fillId="0" borderId="0" xfId="0" applyFont="true" applyBorder="false" applyAlignment="false" applyProtection="false">
      <alignment horizontal="general" vertical="bottom" textRotation="0" wrapText="false" indent="0" shrinkToFit="false"/>
      <protection locked="true" hidden="false"/>
    </xf>
    <xf numFmtId="164" fontId="56" fillId="0" borderId="0" xfId="0" applyFont="true" applyBorder="false" applyAlignment="true" applyProtection="false">
      <alignment horizontal="right" vertical="bottom" textRotation="0" wrapText="false" indent="0" shrinkToFit="false"/>
      <protection locked="true" hidden="false"/>
    </xf>
    <xf numFmtId="171" fontId="56" fillId="0" borderId="0" xfId="0" applyFont="true" applyBorder="false" applyAlignment="true" applyProtection="false">
      <alignment horizontal="general" vertical="bottom" textRotation="0" wrapText="true" indent="0" shrinkToFit="false"/>
      <protection locked="true" hidden="false"/>
    </xf>
    <xf numFmtId="164" fontId="57" fillId="0" borderId="0" xfId="0" applyFont="true" applyBorder="false" applyAlignment="true" applyProtection="false">
      <alignment horizontal="general" vertical="bottom" textRotation="0" wrapText="true" indent="0" shrinkToFit="false"/>
      <protection locked="true" hidden="false"/>
    </xf>
    <xf numFmtId="164" fontId="0" fillId="0" borderId="0" xfId="0" applyFont="false" applyBorder="true" applyAlignment="true" applyProtection="false">
      <alignment horizontal="center" vertical="bottom" textRotation="0" wrapText="false" indent="0" shrinkToFit="false"/>
      <protection locked="true" hidden="false"/>
    </xf>
    <xf numFmtId="164" fontId="17" fillId="0" borderId="0" xfId="0" applyFont="true" applyBorder="false" applyAlignment="false" applyProtection="false">
      <alignment horizontal="general" vertical="bottom" textRotation="0" wrapText="false" indent="0" shrinkToFit="false"/>
      <protection locked="true" hidden="false"/>
    </xf>
    <xf numFmtId="165" fontId="17" fillId="0" borderId="0" xfId="17" applyFont="true" applyBorder="true" applyAlignment="true" applyProtection="true">
      <alignment horizontal="general" vertical="bottom" textRotation="0" wrapText="false" indent="0" shrinkToFit="false"/>
      <protection locked="true" hidden="false"/>
    </xf>
    <xf numFmtId="164" fontId="9" fillId="2" borderId="1" xfId="0" applyFont="true" applyBorder="true" applyAlignment="true" applyProtection="false">
      <alignment horizontal="left" vertical="center" textRotation="0" wrapText="true" indent="0" shrinkToFit="false"/>
      <protection locked="true" hidden="false"/>
    </xf>
    <xf numFmtId="165" fontId="9" fillId="2" borderId="2" xfId="17" applyFont="true" applyBorder="true" applyAlignment="true" applyProtection="true">
      <alignment horizontal="left" vertical="top" textRotation="0" wrapText="true" indent="0" shrinkToFit="false"/>
      <protection locked="true" hidden="false"/>
    </xf>
    <xf numFmtId="165" fontId="9" fillId="2" borderId="3" xfId="17" applyFont="true" applyBorder="true" applyAlignment="true" applyProtection="true">
      <alignment horizontal="left" vertical="top" textRotation="0" wrapText="true" indent="0" shrinkToFit="false"/>
      <protection locked="true" hidden="false"/>
    </xf>
    <xf numFmtId="164" fontId="9" fillId="2" borderId="4" xfId="0" applyFont="true" applyBorder="true" applyAlignment="true" applyProtection="false">
      <alignment horizontal="left" vertical="center" textRotation="0" wrapText="true" indent="0" shrinkToFit="false"/>
      <protection locked="true" hidden="false"/>
    </xf>
    <xf numFmtId="165" fontId="9" fillId="2" borderId="0" xfId="17" applyFont="true" applyBorder="true" applyAlignment="true" applyProtection="true">
      <alignment horizontal="left" vertical="top" textRotation="0" wrapText="true" indent="0" shrinkToFit="false"/>
      <protection locked="true" hidden="false"/>
    </xf>
    <xf numFmtId="165" fontId="9" fillId="2" borderId="5" xfId="17" applyFont="true" applyBorder="true" applyAlignment="true" applyProtection="true">
      <alignment horizontal="left" vertical="top" textRotation="0" wrapText="true" indent="0" shrinkToFit="false"/>
      <protection locked="true" hidden="false"/>
    </xf>
    <xf numFmtId="164" fontId="9" fillId="2" borderId="6" xfId="0" applyFont="true" applyBorder="true" applyAlignment="true" applyProtection="false">
      <alignment horizontal="left" vertical="center" textRotation="0" wrapText="true" indent="0" shrinkToFit="false"/>
      <protection locked="true" hidden="false"/>
    </xf>
    <xf numFmtId="165" fontId="9" fillId="2" borderId="7" xfId="17" applyFont="true" applyBorder="true" applyAlignment="true" applyProtection="true">
      <alignment horizontal="left" vertical="top" textRotation="0" wrapText="true" indent="0" shrinkToFit="false"/>
      <protection locked="true" hidden="false"/>
    </xf>
    <xf numFmtId="165" fontId="9" fillId="2" borderId="8" xfId="17" applyFont="true" applyBorder="true" applyAlignment="true" applyProtection="true">
      <alignment horizontal="left" vertical="top" textRotation="0" wrapText="true" indent="0" shrinkToFit="false"/>
      <protection locked="true" hidden="false"/>
    </xf>
    <xf numFmtId="164" fontId="58" fillId="3" borderId="22" xfId="0" applyFont="true" applyBorder="true" applyAlignment="true" applyProtection="false">
      <alignment horizontal="center" vertical="center" textRotation="0" wrapText="true" indent="0" shrinkToFit="false"/>
      <protection locked="true" hidden="false"/>
    </xf>
    <xf numFmtId="164" fontId="13" fillId="12" borderId="19" xfId="0" applyFont="true" applyBorder="true" applyAlignment="true" applyProtection="false">
      <alignment horizontal="left" vertical="top" textRotation="0" wrapText="true" indent="0" shrinkToFit="false"/>
      <protection locked="true" hidden="false"/>
    </xf>
    <xf numFmtId="164" fontId="13" fillId="12" borderId="20" xfId="0" applyFont="true" applyBorder="true" applyAlignment="true" applyProtection="false">
      <alignment horizontal="left" vertical="top" textRotation="0" wrapText="true" indent="0" shrinkToFit="false"/>
      <protection locked="true" hidden="false"/>
    </xf>
    <xf numFmtId="164" fontId="13" fillId="12" borderId="20" xfId="0" applyFont="true" applyBorder="true" applyAlignment="true" applyProtection="false">
      <alignment horizontal="right" vertical="top" textRotation="0" wrapText="true" indent="0" shrinkToFit="false"/>
      <protection locked="true" hidden="false"/>
    </xf>
    <xf numFmtId="165" fontId="13" fillId="12" borderId="20" xfId="17" applyFont="true" applyBorder="true" applyAlignment="true" applyProtection="true">
      <alignment horizontal="left" vertical="top" textRotation="0" wrapText="true" indent="0" shrinkToFit="false"/>
      <protection locked="true" hidden="false"/>
    </xf>
    <xf numFmtId="165" fontId="13" fillId="12" borderId="21" xfId="17" applyFont="true" applyBorder="true" applyAlignment="true" applyProtection="true">
      <alignment horizontal="right" vertical="top" textRotation="0" wrapText="true" indent="0" shrinkToFit="false"/>
      <protection locked="true" hidden="false"/>
    </xf>
    <xf numFmtId="164" fontId="9" fillId="2" borderId="19" xfId="0" applyFont="true" applyBorder="true" applyAlignment="true" applyProtection="false">
      <alignment horizontal="left" vertical="top" textRotation="0" wrapText="true" indent="0" shrinkToFit="false"/>
      <protection locked="true" hidden="false"/>
    </xf>
    <xf numFmtId="164" fontId="9" fillId="2" borderId="20" xfId="0" applyFont="true" applyBorder="true" applyAlignment="true" applyProtection="false">
      <alignment horizontal="right" vertical="top" textRotation="0" wrapText="true" indent="0" shrinkToFit="false"/>
      <protection locked="true" hidden="false"/>
    </xf>
    <xf numFmtId="164" fontId="9" fillId="2" borderId="20" xfId="0" applyFont="true" applyBorder="true" applyAlignment="true" applyProtection="false">
      <alignment horizontal="left" vertical="top" textRotation="0" wrapText="true" indent="0" shrinkToFit="false"/>
      <protection locked="true" hidden="false"/>
    </xf>
    <xf numFmtId="164" fontId="9" fillId="2" borderId="20" xfId="0" applyFont="true" applyBorder="true" applyAlignment="true" applyProtection="false">
      <alignment horizontal="center" vertical="top" textRotation="0" wrapText="true" indent="0" shrinkToFit="false"/>
      <protection locked="true" hidden="false"/>
    </xf>
    <xf numFmtId="165" fontId="9" fillId="2" borderId="20" xfId="17" applyFont="true" applyBorder="true" applyAlignment="true" applyProtection="true">
      <alignment horizontal="right" vertical="top" textRotation="0" wrapText="true" indent="0" shrinkToFit="false"/>
      <protection locked="true" hidden="false"/>
    </xf>
    <xf numFmtId="165" fontId="9" fillId="2" borderId="21" xfId="17" applyFont="true" applyBorder="true" applyAlignment="true" applyProtection="true">
      <alignment horizontal="right" vertical="top" textRotation="0" wrapText="true" indent="0" shrinkToFit="false"/>
      <protection locked="true" hidden="false"/>
    </xf>
    <xf numFmtId="164" fontId="59" fillId="8" borderId="19" xfId="0" applyFont="true" applyBorder="true" applyAlignment="true" applyProtection="false">
      <alignment horizontal="left" vertical="top" textRotation="0" wrapText="true" indent="0" shrinkToFit="false"/>
      <protection locked="true" hidden="false"/>
    </xf>
    <xf numFmtId="164" fontId="59" fillId="8" borderId="20" xfId="0" applyFont="true" applyBorder="true" applyAlignment="true" applyProtection="false">
      <alignment horizontal="right" vertical="top" textRotation="0" wrapText="true" indent="0" shrinkToFit="false"/>
      <protection locked="true" hidden="false"/>
    </xf>
    <xf numFmtId="164" fontId="59" fillId="8" borderId="20" xfId="0" applyFont="true" applyBorder="true" applyAlignment="true" applyProtection="false">
      <alignment horizontal="left" vertical="top" textRotation="0" wrapText="true" indent="0" shrinkToFit="false"/>
      <protection locked="true" hidden="false"/>
    </xf>
    <xf numFmtId="164" fontId="59" fillId="8" borderId="20" xfId="0" applyFont="true" applyBorder="true" applyAlignment="true" applyProtection="false">
      <alignment horizontal="center" vertical="top" textRotation="0" wrapText="true" indent="0" shrinkToFit="false"/>
      <protection locked="true" hidden="false"/>
    </xf>
    <xf numFmtId="182" fontId="59" fillId="8" borderId="20" xfId="0" applyFont="true" applyBorder="true" applyAlignment="true" applyProtection="false">
      <alignment horizontal="right" vertical="top" textRotation="0" wrapText="true" indent="0" shrinkToFit="false"/>
      <protection locked="true" hidden="false"/>
    </xf>
    <xf numFmtId="165" fontId="59" fillId="8" borderId="20" xfId="17" applyFont="true" applyBorder="true" applyAlignment="true" applyProtection="true">
      <alignment horizontal="right" vertical="top" textRotation="0" wrapText="true" indent="0" shrinkToFit="false"/>
      <protection locked="true" hidden="false"/>
    </xf>
    <xf numFmtId="165" fontId="59" fillId="8" borderId="21" xfId="17" applyFont="true" applyBorder="true" applyAlignment="true" applyProtection="true">
      <alignment horizontal="right" vertical="top" textRotation="0" wrapText="true" indent="0" shrinkToFit="false"/>
      <protection locked="true" hidden="false"/>
    </xf>
    <xf numFmtId="164" fontId="17" fillId="17" borderId="19" xfId="0" applyFont="true" applyBorder="true" applyAlignment="true" applyProtection="false">
      <alignment horizontal="left" vertical="top" textRotation="0" wrapText="true" indent="0" shrinkToFit="false"/>
      <protection locked="true" hidden="false"/>
    </xf>
    <xf numFmtId="164" fontId="17" fillId="17" borderId="20" xfId="0" applyFont="true" applyBorder="true" applyAlignment="true" applyProtection="false">
      <alignment horizontal="right" vertical="top" textRotation="0" wrapText="true" indent="0" shrinkToFit="false"/>
      <protection locked="true" hidden="false"/>
    </xf>
    <xf numFmtId="164" fontId="17" fillId="17" borderId="20" xfId="0" applyFont="true" applyBorder="true" applyAlignment="true" applyProtection="false">
      <alignment horizontal="left" vertical="top" textRotation="0" wrapText="true" indent="0" shrinkToFit="false"/>
      <protection locked="true" hidden="false"/>
    </xf>
    <xf numFmtId="164" fontId="17" fillId="17" borderId="20" xfId="0" applyFont="true" applyBorder="true" applyAlignment="true" applyProtection="false">
      <alignment horizontal="center" vertical="top" textRotation="0" wrapText="true" indent="0" shrinkToFit="false"/>
      <protection locked="true" hidden="false"/>
    </xf>
    <xf numFmtId="182" fontId="17" fillId="17" borderId="20" xfId="0" applyFont="true" applyBorder="true" applyAlignment="true" applyProtection="false">
      <alignment horizontal="right" vertical="top" textRotation="0" wrapText="true" indent="0" shrinkToFit="false"/>
      <protection locked="true" hidden="false"/>
    </xf>
    <xf numFmtId="165" fontId="17" fillId="17" borderId="20" xfId="17" applyFont="true" applyBorder="true" applyAlignment="true" applyProtection="true">
      <alignment horizontal="right" vertical="top" textRotation="0" wrapText="true" indent="0" shrinkToFit="false"/>
      <protection locked="true" hidden="false"/>
    </xf>
    <xf numFmtId="165" fontId="17" fillId="17" borderId="21" xfId="17" applyFont="true" applyBorder="true" applyAlignment="true" applyProtection="true">
      <alignment horizontal="right" vertical="top" textRotation="0" wrapText="true" indent="0" shrinkToFit="false"/>
      <protection locked="true" hidden="false"/>
    </xf>
    <xf numFmtId="164" fontId="17" fillId="2" borderId="4" xfId="0" applyFont="true" applyBorder="true" applyAlignment="true" applyProtection="false">
      <alignment horizontal="right" vertical="top" textRotation="0" wrapText="true" indent="0" shrinkToFit="false"/>
      <protection locked="true" hidden="false"/>
    </xf>
    <xf numFmtId="164" fontId="17" fillId="2" borderId="0" xfId="0" applyFont="true" applyBorder="false" applyAlignment="true" applyProtection="false">
      <alignment horizontal="right" vertical="top" textRotation="0" wrapText="true" indent="0" shrinkToFit="false"/>
      <protection locked="true" hidden="false"/>
    </xf>
    <xf numFmtId="171" fontId="17" fillId="2" borderId="0" xfId="0" applyFont="true" applyBorder="false" applyAlignment="true" applyProtection="false">
      <alignment horizontal="right" vertical="top" textRotation="0" wrapText="true" indent="0" shrinkToFit="false"/>
      <protection locked="true" hidden="false"/>
    </xf>
    <xf numFmtId="165" fontId="17" fillId="2" borderId="0" xfId="17" applyFont="true" applyBorder="true" applyAlignment="true" applyProtection="true">
      <alignment horizontal="right" vertical="top" textRotation="0" wrapText="true" indent="0" shrinkToFit="false"/>
      <protection locked="true" hidden="false"/>
    </xf>
    <xf numFmtId="165" fontId="17" fillId="2" borderId="5" xfId="17" applyFont="true" applyBorder="true" applyAlignment="true" applyProtection="true">
      <alignment horizontal="right" vertical="top" textRotation="0" wrapText="true" indent="0" shrinkToFit="false"/>
      <protection locked="true" hidden="false"/>
    </xf>
    <xf numFmtId="164" fontId="17" fillId="2" borderId="0" xfId="0" applyFont="true" applyBorder="true" applyAlignment="true" applyProtection="false">
      <alignment horizontal="right" vertical="top" textRotation="0" wrapText="true" indent="0" shrinkToFit="false"/>
      <protection locked="true" hidden="false"/>
    </xf>
    <xf numFmtId="164" fontId="9" fillId="2" borderId="4" xfId="0" applyFont="true" applyBorder="true" applyAlignment="true" applyProtection="false">
      <alignment horizontal="right" vertical="top" textRotation="0" wrapText="true" indent="0" shrinkToFit="false"/>
      <protection locked="true" hidden="false"/>
    </xf>
    <xf numFmtId="164" fontId="9" fillId="2" borderId="0" xfId="0" applyFont="true" applyBorder="false" applyAlignment="true" applyProtection="false">
      <alignment horizontal="right" vertical="top" textRotation="0" wrapText="true" indent="0" shrinkToFit="false"/>
      <protection locked="true" hidden="false"/>
    </xf>
    <xf numFmtId="182" fontId="9" fillId="2" borderId="0" xfId="0" applyFont="true" applyBorder="false" applyAlignment="true" applyProtection="false">
      <alignment horizontal="right" vertical="top" textRotation="0" wrapText="true" indent="0" shrinkToFit="false"/>
      <protection locked="true" hidden="false"/>
    </xf>
    <xf numFmtId="165" fontId="9" fillId="2" borderId="0" xfId="17" applyFont="true" applyBorder="true" applyAlignment="true" applyProtection="true">
      <alignment horizontal="right" vertical="top" textRotation="0" wrapText="true" indent="0" shrinkToFit="false"/>
      <protection locked="true" hidden="false"/>
    </xf>
    <xf numFmtId="165" fontId="9" fillId="2" borderId="5" xfId="17" applyFont="true" applyBorder="true" applyAlignment="true" applyProtection="true">
      <alignment horizontal="right" vertical="top" textRotation="0" wrapText="true" indent="0" shrinkToFit="false"/>
      <protection locked="true" hidden="false"/>
    </xf>
    <xf numFmtId="164" fontId="59" fillId="8" borderId="78" xfId="0" applyFont="true" applyBorder="true" applyAlignment="true" applyProtection="false">
      <alignment horizontal="left" vertical="top" textRotation="0" wrapText="true" indent="0" shrinkToFit="false"/>
      <protection locked="true" hidden="false"/>
    </xf>
    <xf numFmtId="164" fontId="59" fillId="8" borderId="79" xfId="0" applyFont="true" applyBorder="true" applyAlignment="true" applyProtection="false">
      <alignment horizontal="left" vertical="top" textRotation="0" wrapText="true" indent="0" shrinkToFit="false"/>
      <protection locked="true" hidden="false"/>
    </xf>
    <xf numFmtId="165" fontId="59" fillId="8" borderId="79" xfId="17" applyFont="true" applyBorder="true" applyAlignment="true" applyProtection="true">
      <alignment horizontal="left" vertical="top" textRotation="0" wrapText="true" indent="0" shrinkToFit="false"/>
      <protection locked="true" hidden="false"/>
    </xf>
    <xf numFmtId="165" fontId="59" fillId="8" borderId="80" xfId="17" applyFont="true" applyBorder="true" applyAlignment="true" applyProtection="true">
      <alignment horizontal="left" vertical="top" textRotation="0" wrapText="true" indent="0" shrinkToFit="false"/>
      <protection locked="true" hidden="false"/>
    </xf>
    <xf numFmtId="164" fontId="17" fillId="18" borderId="19" xfId="0" applyFont="true" applyBorder="true" applyAlignment="true" applyProtection="false">
      <alignment horizontal="left" vertical="top" textRotation="0" wrapText="true" indent="0" shrinkToFit="false"/>
      <protection locked="true" hidden="false"/>
    </xf>
    <xf numFmtId="164" fontId="17" fillId="18" borderId="20" xfId="0" applyFont="true" applyBorder="true" applyAlignment="true" applyProtection="false">
      <alignment horizontal="right" vertical="top" textRotation="0" wrapText="true" indent="0" shrinkToFit="false"/>
      <protection locked="true" hidden="false"/>
    </xf>
    <xf numFmtId="164" fontId="17" fillId="18" borderId="20" xfId="0" applyFont="true" applyBorder="true" applyAlignment="true" applyProtection="false">
      <alignment horizontal="left" vertical="top" textRotation="0" wrapText="true" indent="0" shrinkToFit="false"/>
      <protection locked="true" hidden="false"/>
    </xf>
    <xf numFmtId="164" fontId="17" fillId="18" borderId="20" xfId="0" applyFont="true" applyBorder="true" applyAlignment="true" applyProtection="false">
      <alignment horizontal="center" vertical="top" textRotation="0" wrapText="true" indent="0" shrinkToFit="false"/>
      <protection locked="true" hidden="false"/>
    </xf>
    <xf numFmtId="182" fontId="17" fillId="18" borderId="20" xfId="0" applyFont="true" applyBorder="true" applyAlignment="true" applyProtection="false">
      <alignment horizontal="right" vertical="top" textRotation="0" wrapText="true" indent="0" shrinkToFit="false"/>
      <protection locked="true" hidden="false"/>
    </xf>
    <xf numFmtId="165" fontId="17" fillId="18" borderId="20" xfId="17" applyFont="true" applyBorder="true" applyAlignment="true" applyProtection="true">
      <alignment horizontal="right" vertical="top" textRotation="0" wrapText="true" indent="0" shrinkToFit="false"/>
      <protection locked="true" hidden="false"/>
    </xf>
    <xf numFmtId="165" fontId="17" fillId="18" borderId="21" xfId="17" applyFont="true" applyBorder="true" applyAlignment="true" applyProtection="true">
      <alignment horizontal="right" vertical="top" textRotation="0" wrapText="true" indent="0" shrinkToFit="false"/>
      <protection locked="true" hidden="false"/>
    </xf>
    <xf numFmtId="171" fontId="9" fillId="2" borderId="0" xfId="0" applyFont="true" applyBorder="false" applyAlignment="true" applyProtection="false">
      <alignment horizontal="right" vertical="top" textRotation="0" wrapText="true" indent="0" shrinkToFit="false"/>
      <protection locked="true" hidden="false"/>
    </xf>
    <xf numFmtId="164" fontId="9" fillId="2" borderId="81" xfId="0" applyFont="true" applyBorder="true" applyAlignment="true" applyProtection="false">
      <alignment horizontal="right" vertical="top" textRotation="0" wrapText="true" indent="0" shrinkToFit="false"/>
      <protection locked="true" hidden="false"/>
    </xf>
    <xf numFmtId="164" fontId="9" fillId="2" borderId="82" xfId="0" applyFont="true" applyBorder="true" applyAlignment="true" applyProtection="false">
      <alignment horizontal="right" vertical="top" textRotation="0" wrapText="true" indent="0" shrinkToFit="false"/>
      <protection locked="true" hidden="false"/>
    </xf>
    <xf numFmtId="182" fontId="9" fillId="2" borderId="82" xfId="0" applyFont="true" applyBorder="true" applyAlignment="true" applyProtection="false">
      <alignment horizontal="right" vertical="top" textRotation="0" wrapText="true" indent="0" shrinkToFit="false"/>
      <protection locked="true" hidden="false"/>
    </xf>
    <xf numFmtId="165" fontId="9" fillId="2" borderId="82" xfId="17" applyFont="true" applyBorder="true" applyAlignment="true" applyProtection="true">
      <alignment horizontal="right" vertical="top" textRotation="0" wrapText="true" indent="0" shrinkToFit="false"/>
      <protection locked="true" hidden="false"/>
    </xf>
    <xf numFmtId="165" fontId="9" fillId="2" borderId="83" xfId="17" applyFont="true" applyBorder="true" applyAlignment="true" applyProtection="true">
      <alignment horizontal="right" vertical="top" textRotation="0" wrapText="true" indent="0" shrinkToFit="false"/>
      <protection locked="true" hidden="false"/>
    </xf>
    <xf numFmtId="164" fontId="59" fillId="13" borderId="79" xfId="0" applyFont="true" applyBorder="true" applyAlignment="true" applyProtection="false">
      <alignment horizontal="left" vertical="top" textRotation="0" wrapText="true" indent="0" shrinkToFit="false"/>
      <protection locked="true" hidden="false"/>
    </xf>
    <xf numFmtId="165" fontId="59" fillId="13" borderId="79" xfId="17" applyFont="true" applyBorder="true" applyAlignment="true" applyProtection="true">
      <alignment horizontal="left" vertical="top" textRotation="0" wrapText="true" indent="0" shrinkToFit="false"/>
      <protection locked="true" hidden="false"/>
    </xf>
    <xf numFmtId="164" fontId="17" fillId="2" borderId="0" xfId="0" applyFont="true" applyBorder="false" applyAlignment="true" applyProtection="false">
      <alignment horizontal="left" vertical="top" textRotation="0" wrapText="true" indent="0" shrinkToFit="false"/>
      <protection locked="true" hidden="false"/>
    </xf>
    <xf numFmtId="164" fontId="9" fillId="2" borderId="0" xfId="0" applyFont="true" applyBorder="true" applyAlignment="true" applyProtection="false">
      <alignment horizontal="left" vertical="top" textRotation="0" wrapText="true" indent="0" shrinkToFit="false"/>
      <protection locked="true" hidden="false"/>
    </xf>
    <xf numFmtId="164" fontId="17" fillId="2" borderId="10" xfId="0" applyFont="true" applyBorder="true" applyAlignment="true" applyProtection="false">
      <alignment horizontal="center" vertical="bottom" textRotation="0" wrapText="true" indent="0" shrinkToFit="false"/>
      <protection locked="true" hidden="false"/>
    </xf>
    <xf numFmtId="165" fontId="0" fillId="0" borderId="0" xfId="17" applyFont="true" applyBorder="true" applyAlignment="true" applyProtection="true">
      <alignment horizontal="center" vertical="bottom" textRotation="0" wrapText="false" indent="0" shrinkToFit="false"/>
      <protection locked="true" hidden="false"/>
    </xf>
    <xf numFmtId="164" fontId="8" fillId="2" borderId="1" xfId="0" applyFont="true" applyBorder="true" applyAlignment="true" applyProtection="false">
      <alignment horizontal="left" vertical="bottom" textRotation="0" wrapText="true" indent="0" shrinkToFit="false"/>
      <protection locked="true" hidden="false"/>
    </xf>
    <xf numFmtId="164" fontId="9" fillId="2" borderId="2" xfId="0" applyFont="true" applyBorder="true" applyAlignment="true" applyProtection="false">
      <alignment horizontal="left" vertical="bottom" textRotation="0" wrapText="false" indent="0" shrinkToFit="false"/>
      <protection locked="true" hidden="false"/>
    </xf>
    <xf numFmtId="164" fontId="9" fillId="2" borderId="2" xfId="0" applyFont="true" applyBorder="true" applyAlignment="true" applyProtection="false">
      <alignment horizontal="left" vertical="bottom" textRotation="0" wrapText="true" indent="0" shrinkToFit="false"/>
      <protection locked="true" hidden="false"/>
    </xf>
    <xf numFmtId="164" fontId="16" fillId="2" borderId="2" xfId="0" applyFont="true" applyBorder="true" applyAlignment="true" applyProtection="false">
      <alignment horizontal="center" vertical="bottom" textRotation="0" wrapText="true" indent="0" shrinkToFit="false"/>
      <protection locked="true" hidden="false"/>
    </xf>
    <xf numFmtId="165" fontId="16" fillId="2" borderId="2" xfId="17" applyFont="true" applyBorder="true" applyAlignment="true" applyProtection="true">
      <alignment horizontal="center" vertical="bottom" textRotation="0" wrapText="true" indent="0" shrinkToFit="false"/>
      <protection locked="true" hidden="false"/>
    </xf>
    <xf numFmtId="164" fontId="16" fillId="2" borderId="3" xfId="0" applyFont="true" applyBorder="true" applyAlignment="true" applyProtection="false">
      <alignment horizontal="center" vertical="bottom" textRotation="0" wrapText="true" indent="0" shrinkToFit="false"/>
      <protection locked="true" hidden="false"/>
    </xf>
    <xf numFmtId="164" fontId="8" fillId="2" borderId="4" xfId="0" applyFont="true" applyBorder="true" applyAlignment="true" applyProtection="false">
      <alignment horizontal="left" vertical="bottom" textRotation="0" wrapText="true" indent="0" shrinkToFit="false"/>
      <protection locked="true" hidden="false"/>
    </xf>
    <xf numFmtId="164" fontId="8" fillId="2" borderId="0" xfId="0" applyFont="true" applyBorder="false" applyAlignment="true" applyProtection="false">
      <alignment horizontal="left" vertical="bottom" textRotation="0" wrapText="false" indent="0" shrinkToFit="false"/>
      <protection locked="true" hidden="false"/>
    </xf>
    <xf numFmtId="164" fontId="9" fillId="2" borderId="0" xfId="0" applyFont="true" applyBorder="false" applyAlignment="true" applyProtection="false">
      <alignment horizontal="left" vertical="bottom" textRotation="0" wrapText="true" indent="0" shrinkToFit="false"/>
      <protection locked="true" hidden="false"/>
    </xf>
    <xf numFmtId="164" fontId="16" fillId="2" borderId="0" xfId="0" applyFont="true" applyBorder="false" applyAlignment="true" applyProtection="false">
      <alignment horizontal="center" vertical="bottom" textRotation="0" wrapText="true" indent="0" shrinkToFit="false"/>
      <protection locked="true" hidden="false"/>
    </xf>
    <xf numFmtId="165" fontId="16" fillId="2" borderId="0" xfId="17" applyFont="true" applyBorder="true" applyAlignment="true" applyProtection="true">
      <alignment horizontal="center" vertical="bottom" textRotation="0" wrapText="true" indent="0" shrinkToFit="false"/>
      <protection locked="true" hidden="false"/>
    </xf>
    <xf numFmtId="164" fontId="16" fillId="2" borderId="5" xfId="0" applyFont="true" applyBorder="true" applyAlignment="true" applyProtection="false">
      <alignment horizontal="center" vertical="bottom" textRotation="0" wrapText="true" indent="0" shrinkToFit="false"/>
      <protection locked="true" hidden="false"/>
    </xf>
    <xf numFmtId="164" fontId="9" fillId="2" borderId="0" xfId="0" applyFont="true" applyBorder="false" applyAlignment="true" applyProtection="false">
      <alignment horizontal="left" vertical="bottom" textRotation="0" wrapText="false" indent="0" shrinkToFit="false"/>
      <protection locked="true" hidden="false"/>
    </xf>
    <xf numFmtId="169" fontId="9" fillId="2" borderId="0" xfId="0" applyFont="true" applyBorder="false" applyAlignment="true" applyProtection="false">
      <alignment horizontal="left" vertical="bottom" textRotation="0" wrapText="true" indent="0" shrinkToFit="false"/>
      <protection locked="true" hidden="false"/>
    </xf>
    <xf numFmtId="164" fontId="8" fillId="2" borderId="6" xfId="0" applyFont="true" applyBorder="true" applyAlignment="true" applyProtection="false">
      <alignment horizontal="left" vertical="bottom" textRotation="0" wrapText="true" indent="0" shrinkToFit="false"/>
      <protection locked="true" hidden="false"/>
    </xf>
    <xf numFmtId="164" fontId="9" fillId="2" borderId="7" xfId="0" applyFont="true" applyBorder="true" applyAlignment="true" applyProtection="false">
      <alignment horizontal="left" vertical="bottom" textRotation="0" wrapText="true" indent="0" shrinkToFit="false"/>
      <protection locked="true" hidden="false"/>
    </xf>
    <xf numFmtId="164" fontId="16" fillId="2" borderId="7" xfId="0" applyFont="true" applyBorder="true" applyAlignment="true" applyProtection="false">
      <alignment horizontal="center" vertical="bottom" textRotation="0" wrapText="true" indent="0" shrinkToFit="false"/>
      <protection locked="true" hidden="false"/>
    </xf>
    <xf numFmtId="165" fontId="16" fillId="2" borderId="7" xfId="17" applyFont="true" applyBorder="true" applyAlignment="true" applyProtection="true">
      <alignment horizontal="center" vertical="bottom" textRotation="0" wrapText="true" indent="0" shrinkToFit="false"/>
      <protection locked="true" hidden="false"/>
    </xf>
    <xf numFmtId="164" fontId="16" fillId="2" borderId="8" xfId="0" applyFont="true" applyBorder="true" applyAlignment="true" applyProtection="false">
      <alignment horizontal="center" vertical="bottom" textRotation="0" wrapText="true" indent="0" shrinkToFit="false"/>
      <protection locked="true" hidden="false"/>
    </xf>
    <xf numFmtId="164" fontId="18" fillId="3" borderId="22" xfId="0" applyFont="true" applyBorder="true" applyAlignment="true" applyProtection="false">
      <alignment horizontal="center" vertical="bottom" textRotation="0" wrapText="true" indent="0" shrinkToFit="false"/>
      <protection locked="true" hidden="false"/>
    </xf>
    <xf numFmtId="164" fontId="0" fillId="5" borderId="0" xfId="0" applyFont="true" applyBorder="false" applyAlignment="true" applyProtection="false">
      <alignment horizontal="center" vertical="bottom" textRotation="0" wrapText="false" indent="0" shrinkToFit="false"/>
      <protection locked="true" hidden="false"/>
    </xf>
    <xf numFmtId="164" fontId="0" fillId="5" borderId="0" xfId="0" applyFont="true" applyBorder="false" applyAlignment="true" applyProtection="false">
      <alignment horizontal="left" vertical="bottom" textRotation="0" wrapText="true" indent="0" shrinkToFit="false"/>
      <protection locked="true" hidden="false"/>
    </xf>
    <xf numFmtId="171" fontId="0" fillId="5" borderId="0" xfId="0" applyFont="true" applyBorder="false" applyAlignment="true" applyProtection="false">
      <alignment horizontal="center" vertical="bottom" textRotation="0" wrapText="false" indent="0" shrinkToFit="false"/>
      <protection locked="true" hidden="false"/>
    </xf>
    <xf numFmtId="169" fontId="0" fillId="5" borderId="0" xfId="0" applyFont="true" applyBorder="false" applyAlignment="true" applyProtection="false">
      <alignment horizontal="center" vertical="bottom" textRotation="0" wrapText="false" indent="0" shrinkToFit="false"/>
      <protection locked="true" hidden="false"/>
    </xf>
    <xf numFmtId="164" fontId="0" fillId="19" borderId="0" xfId="0" applyFont="false" applyBorder="false" applyAlignment="false" applyProtection="false">
      <alignment horizontal="general" vertical="bottom" textRotation="0" wrapText="false" indent="0" shrinkToFit="false"/>
      <protection locked="true" hidden="false"/>
    </xf>
    <xf numFmtId="164" fontId="0" fillId="19" borderId="0" xfId="0" applyFont="true" applyBorder="false" applyAlignment="true" applyProtection="false">
      <alignment horizontal="general" vertical="bottom" textRotation="0" wrapText="true" indent="0" shrinkToFit="false"/>
      <protection locked="true" hidden="false"/>
    </xf>
    <xf numFmtId="171" fontId="0" fillId="19" borderId="0" xfId="0" applyFont="false" applyBorder="false" applyAlignment="false" applyProtection="false">
      <alignment horizontal="general" vertical="bottom" textRotation="0" wrapText="false" indent="0" shrinkToFit="false"/>
      <protection locked="true" hidden="false"/>
    </xf>
    <xf numFmtId="169" fontId="0" fillId="19" borderId="0" xfId="0" applyFont="false" applyBorder="false" applyAlignment="false" applyProtection="false">
      <alignment horizontal="general" vertical="bottom" textRotation="0" wrapText="false" indent="0" shrinkToFit="false"/>
      <protection locked="true" hidden="false"/>
    </xf>
    <xf numFmtId="164" fontId="56" fillId="20" borderId="0" xfId="0" applyFont="true" applyBorder="false" applyAlignment="true" applyProtection="false">
      <alignment horizontal="center" vertical="bottom" textRotation="0" wrapText="false" indent="0" shrinkToFit="false"/>
      <protection locked="true" hidden="false"/>
    </xf>
    <xf numFmtId="169" fontId="0" fillId="0" borderId="0" xfId="0" applyFont="false" applyBorder="false" applyAlignment="false" applyProtection="false">
      <alignment horizontal="general" vertical="bottom" textRotation="0" wrapText="false" indent="0" shrinkToFit="false"/>
      <protection locked="true" hidden="false"/>
    </xf>
    <xf numFmtId="164" fontId="56" fillId="21" borderId="0" xfId="0" applyFont="true" applyBorder="false" applyAlignment="true" applyProtection="false">
      <alignment horizontal="center" vertical="bottom" textRotation="0" wrapText="false" indent="0" shrinkToFit="false"/>
      <protection locked="true" hidden="false"/>
    </xf>
    <xf numFmtId="164" fontId="56" fillId="22" borderId="0" xfId="0" applyFont="true" applyBorder="false" applyAlignment="true" applyProtection="false">
      <alignment horizontal="center" vertical="bottom" textRotation="0" wrapText="false" indent="0" shrinkToFit="false"/>
      <protection locked="true" hidden="false"/>
    </xf>
    <xf numFmtId="164" fontId="0" fillId="2" borderId="0" xfId="0" applyFont="false" applyBorder="false" applyAlignment="true" applyProtection="false">
      <alignment horizontal="center" vertical="bottom" textRotation="0" wrapText="false" indent="0" shrinkToFit="false"/>
      <protection locked="true" hidden="false"/>
    </xf>
    <xf numFmtId="164" fontId="0" fillId="2" borderId="0" xfId="0" applyFont="false" applyBorder="false" applyAlignment="true" applyProtection="false">
      <alignment horizontal="left" vertical="bottom" textRotation="0" wrapText="true" indent="0" shrinkToFit="false"/>
      <protection locked="true" hidden="false"/>
    </xf>
    <xf numFmtId="171" fontId="0" fillId="2" borderId="0" xfId="0" applyFont="false" applyBorder="false" applyAlignment="true" applyProtection="false">
      <alignment horizontal="center" vertical="bottom" textRotation="0" wrapText="false" indent="0" shrinkToFit="false"/>
      <protection locked="true" hidden="false"/>
    </xf>
    <xf numFmtId="169" fontId="0" fillId="2" borderId="0" xfId="0" applyFont="false" applyBorder="false" applyAlignment="true" applyProtection="false">
      <alignment horizontal="center" vertical="bottom" textRotation="0" wrapText="false" indent="0" shrinkToFit="false"/>
      <protection locked="true" hidden="false"/>
    </xf>
    <xf numFmtId="164" fontId="56" fillId="2" borderId="0" xfId="0" applyFont="true" applyBorder="false" applyAlignment="true" applyProtection="false">
      <alignment horizontal="center" vertical="bottom" textRotation="0" wrapText="false" indent="0" shrinkToFit="false"/>
      <protection locked="true" hidden="false"/>
    </xf>
    <xf numFmtId="164" fontId="17" fillId="0" borderId="0" xfId="0" applyFont="true" applyBorder="false" applyAlignment="true" applyProtection="false">
      <alignment horizontal="center" vertical="center" textRotation="0" wrapText="false" indent="0" shrinkToFit="false"/>
      <protection locked="true" hidden="false"/>
    </xf>
    <xf numFmtId="165" fontId="17" fillId="0" borderId="0" xfId="17" applyFont="true" applyBorder="true" applyAlignment="true" applyProtection="true">
      <alignment horizontal="center" vertical="center" textRotation="0" wrapText="false" indent="0" shrinkToFit="false"/>
      <protection locked="true" hidden="false"/>
    </xf>
    <xf numFmtId="164" fontId="9" fillId="2" borderId="1" xfId="0" applyFont="true" applyBorder="true" applyAlignment="true" applyProtection="false">
      <alignment horizontal="center" vertical="center" textRotation="0" wrapText="true" indent="0" shrinkToFit="false"/>
      <protection locked="true" hidden="false"/>
    </xf>
    <xf numFmtId="165" fontId="9" fillId="2" borderId="84" xfId="17" applyFont="true" applyBorder="true" applyAlignment="true" applyProtection="true">
      <alignment horizontal="center" vertical="center" textRotation="0" wrapText="false" indent="0" shrinkToFit="false"/>
      <protection locked="true" hidden="false"/>
    </xf>
    <xf numFmtId="165" fontId="17" fillId="2" borderId="84" xfId="17" applyFont="true" applyBorder="true" applyAlignment="true" applyProtection="true">
      <alignment horizontal="center" vertical="center" textRotation="0" wrapText="false" indent="0" shrinkToFit="false"/>
      <protection locked="true" hidden="false"/>
    </xf>
    <xf numFmtId="164" fontId="17" fillId="2" borderId="84" xfId="0" applyFont="true" applyBorder="true" applyAlignment="true" applyProtection="false">
      <alignment horizontal="center" vertical="center" textRotation="0" wrapText="false" indent="0" shrinkToFit="false"/>
      <protection locked="true" hidden="false"/>
    </xf>
    <xf numFmtId="164" fontId="17" fillId="2" borderId="85" xfId="0" applyFont="true" applyBorder="true" applyAlignment="true" applyProtection="false">
      <alignment horizontal="center" vertical="center" textRotation="0" wrapText="false" indent="0" shrinkToFit="false"/>
      <protection locked="true" hidden="false"/>
    </xf>
    <xf numFmtId="164" fontId="9" fillId="2" borderId="4" xfId="0" applyFont="true" applyBorder="true" applyAlignment="true" applyProtection="false">
      <alignment horizontal="center" vertical="center" textRotation="0" wrapText="true" indent="0" shrinkToFit="false"/>
      <protection locked="true" hidden="false"/>
    </xf>
    <xf numFmtId="165" fontId="9" fillId="2" borderId="28" xfId="17" applyFont="true" applyBorder="true" applyAlignment="true" applyProtection="true">
      <alignment horizontal="center" vertical="center" textRotation="0" wrapText="false" indent="0" shrinkToFit="false"/>
      <protection locked="true" hidden="false"/>
    </xf>
    <xf numFmtId="165" fontId="17" fillId="2" borderId="28" xfId="17" applyFont="true" applyBorder="true" applyAlignment="true" applyProtection="true">
      <alignment horizontal="center" vertical="center" textRotation="0" wrapText="false" indent="0" shrinkToFit="false"/>
      <protection locked="true" hidden="false"/>
    </xf>
    <xf numFmtId="164" fontId="17" fillId="2" borderId="28" xfId="0" applyFont="true" applyBorder="true" applyAlignment="true" applyProtection="false">
      <alignment horizontal="center" vertical="center" textRotation="0" wrapText="false" indent="0" shrinkToFit="false"/>
      <protection locked="true" hidden="false"/>
    </xf>
    <xf numFmtId="164" fontId="17" fillId="2" borderId="86" xfId="0" applyFont="true" applyBorder="true" applyAlignment="true" applyProtection="false">
      <alignment horizontal="center" vertical="center" textRotation="0" wrapText="false" indent="0" shrinkToFit="false"/>
      <protection locked="true" hidden="false"/>
    </xf>
    <xf numFmtId="164" fontId="9" fillId="2" borderId="6" xfId="0" applyFont="true" applyBorder="true" applyAlignment="true" applyProtection="false">
      <alignment horizontal="center" vertical="center" textRotation="0" wrapText="true" indent="0" shrinkToFit="false"/>
      <protection locked="true" hidden="false"/>
    </xf>
    <xf numFmtId="165" fontId="9" fillId="2" borderId="87" xfId="17" applyFont="true" applyBorder="true" applyAlignment="true" applyProtection="true">
      <alignment horizontal="center" vertical="center" textRotation="0" wrapText="false" indent="0" shrinkToFit="false"/>
      <protection locked="true" hidden="false"/>
    </xf>
    <xf numFmtId="165" fontId="17" fillId="2" borderId="87" xfId="17" applyFont="true" applyBorder="true" applyAlignment="true" applyProtection="true">
      <alignment horizontal="center" vertical="center" textRotation="0" wrapText="false" indent="0" shrinkToFit="false"/>
      <protection locked="true" hidden="false"/>
    </xf>
    <xf numFmtId="164" fontId="17" fillId="2" borderId="87" xfId="0" applyFont="true" applyBorder="true" applyAlignment="true" applyProtection="false">
      <alignment horizontal="center" vertical="center" textRotation="0" wrapText="false" indent="0" shrinkToFit="false"/>
      <protection locked="true" hidden="false"/>
    </xf>
    <xf numFmtId="164" fontId="17" fillId="2" borderId="88" xfId="0" applyFont="true" applyBorder="true" applyAlignment="true" applyProtection="false">
      <alignment horizontal="center" vertical="center" textRotation="0" wrapText="false" indent="0" shrinkToFit="false"/>
      <protection locked="true" hidden="false"/>
    </xf>
    <xf numFmtId="164" fontId="9" fillId="2" borderId="6" xfId="0" applyFont="true" applyBorder="true" applyAlignment="true" applyProtection="false">
      <alignment horizontal="right" vertical="center" textRotation="0" wrapText="true" indent="0" shrinkToFit="false"/>
      <protection locked="true" hidden="false"/>
    </xf>
    <xf numFmtId="165" fontId="9" fillId="2" borderId="8" xfId="0" applyFont="true" applyBorder="true" applyAlignment="true" applyProtection="false">
      <alignment horizontal="center" vertical="center" textRotation="0" wrapText="true" indent="0" shrinkToFit="false"/>
      <protection locked="true" hidden="false"/>
    </xf>
    <xf numFmtId="166" fontId="60" fillId="23" borderId="4" xfId="24" applyFont="true" applyBorder="true" applyAlignment="true" applyProtection="false">
      <alignment horizontal="center" vertical="center" textRotation="0" wrapText="true" indent="0" shrinkToFit="false"/>
      <protection locked="true" hidden="false"/>
    </xf>
    <xf numFmtId="164" fontId="9" fillId="2" borderId="0" xfId="24" applyFont="true" applyBorder="false" applyAlignment="true" applyProtection="false">
      <alignment horizontal="center" vertical="center" textRotation="0" wrapText="true" indent="0" shrinkToFit="false"/>
      <protection locked="true" hidden="false"/>
    </xf>
    <xf numFmtId="166" fontId="17" fillId="2" borderId="0" xfId="0" applyFont="true" applyBorder="false" applyAlignment="true" applyProtection="false">
      <alignment horizontal="left" vertical="center" textRotation="0" wrapText="true" indent="0" shrinkToFit="false"/>
      <protection locked="true" hidden="false"/>
    </xf>
    <xf numFmtId="164" fontId="17" fillId="2" borderId="0" xfId="0" applyFont="true" applyBorder="false" applyAlignment="true" applyProtection="false">
      <alignment horizontal="center" vertical="center" textRotation="0" wrapText="true" indent="0" shrinkToFit="false"/>
      <protection locked="true" hidden="false"/>
    </xf>
    <xf numFmtId="175" fontId="17" fillId="2" borderId="0" xfId="0" applyFont="true" applyBorder="false" applyAlignment="true" applyProtection="false">
      <alignment horizontal="center" vertical="center" textRotation="0" wrapText="true" indent="0" shrinkToFit="false"/>
      <protection locked="true" hidden="false"/>
    </xf>
    <xf numFmtId="165" fontId="17" fillId="2" borderId="0" xfId="17" applyFont="true" applyBorder="true" applyAlignment="true" applyProtection="true">
      <alignment horizontal="center" vertical="center" textRotation="0" wrapText="true" indent="0" shrinkToFit="false"/>
      <protection locked="true" hidden="false"/>
    </xf>
    <xf numFmtId="164" fontId="17" fillId="2" borderId="5" xfId="0" applyFont="true" applyBorder="true" applyAlignment="true" applyProtection="false">
      <alignment horizontal="center" vertical="center" textRotation="0" wrapText="true" indent="0" shrinkToFit="false"/>
      <protection locked="true" hidden="false"/>
    </xf>
    <xf numFmtId="166" fontId="61" fillId="24" borderId="4" xfId="24" applyFont="true" applyBorder="true" applyAlignment="true" applyProtection="false">
      <alignment horizontal="center" vertical="center" textRotation="0" wrapText="true" indent="0" shrinkToFit="false"/>
      <protection locked="true" hidden="false"/>
    </xf>
    <xf numFmtId="166" fontId="62" fillId="25" borderId="4" xfId="24" applyFont="true" applyBorder="true" applyAlignment="true" applyProtection="false">
      <alignment horizontal="center" vertical="center" textRotation="0" wrapText="true" indent="0" shrinkToFit="false"/>
      <protection locked="true" hidden="false"/>
    </xf>
    <xf numFmtId="164" fontId="58" fillId="3" borderId="89" xfId="0" applyFont="true" applyBorder="true" applyAlignment="true" applyProtection="false">
      <alignment horizontal="center" vertical="center" textRotation="0" wrapText="true" indent="0" shrinkToFit="false"/>
      <protection locked="true" hidden="false"/>
    </xf>
    <xf numFmtId="164" fontId="58" fillId="3" borderId="90" xfId="0" applyFont="true" applyBorder="true" applyAlignment="true" applyProtection="false">
      <alignment horizontal="center" vertical="center" textRotation="0" wrapText="true" indent="0" shrinkToFit="false"/>
      <protection locked="true" hidden="false"/>
    </xf>
    <xf numFmtId="164" fontId="58" fillId="3" borderId="90" xfId="0" applyFont="true" applyBorder="true" applyAlignment="true" applyProtection="false">
      <alignment horizontal="left" vertical="center" textRotation="0" wrapText="true" indent="0" shrinkToFit="false"/>
      <protection locked="true" hidden="false"/>
    </xf>
    <xf numFmtId="175" fontId="58" fillId="3" borderId="90" xfId="0" applyFont="true" applyBorder="true" applyAlignment="true" applyProtection="false">
      <alignment horizontal="center" vertical="center" textRotation="0" wrapText="true" indent="0" shrinkToFit="false"/>
      <protection locked="true" hidden="false"/>
    </xf>
    <xf numFmtId="165" fontId="58" fillId="3" borderId="90" xfId="17" applyFont="true" applyBorder="true" applyAlignment="true" applyProtection="true">
      <alignment horizontal="center" vertical="center" textRotation="0" wrapText="true" indent="0" shrinkToFit="false"/>
      <protection locked="true" hidden="false"/>
    </xf>
    <xf numFmtId="164" fontId="58" fillId="3" borderId="91" xfId="0" applyFont="true" applyBorder="true" applyAlignment="true" applyProtection="false">
      <alignment horizontal="center" vertical="center" textRotation="0" wrapText="true" indent="0" shrinkToFit="false"/>
      <protection locked="true" hidden="false"/>
    </xf>
    <xf numFmtId="164" fontId="17" fillId="23" borderId="20" xfId="0" applyFont="true" applyBorder="true" applyAlignment="true" applyProtection="false">
      <alignment horizontal="center" vertical="center" textRotation="0" wrapText="true" indent="0" shrinkToFit="false"/>
      <protection locked="true" hidden="false"/>
    </xf>
    <xf numFmtId="164" fontId="17" fillId="23" borderId="20" xfId="0" applyFont="true" applyBorder="true" applyAlignment="true" applyProtection="false">
      <alignment horizontal="left" vertical="top" textRotation="0" wrapText="true" indent="0" shrinkToFit="false"/>
      <protection locked="true" hidden="false"/>
    </xf>
    <xf numFmtId="165" fontId="17" fillId="23" borderId="20" xfId="17" applyFont="true" applyBorder="true" applyAlignment="true" applyProtection="true">
      <alignment horizontal="center" vertical="center" textRotation="0" wrapText="true" indent="0" shrinkToFit="false"/>
      <protection locked="true" hidden="false"/>
    </xf>
    <xf numFmtId="169" fontId="59" fillId="23" borderId="20" xfId="19" applyFont="true" applyBorder="true" applyAlignment="true" applyProtection="true">
      <alignment horizontal="center" vertical="center" textRotation="0" wrapText="true" indent="0" shrinkToFit="false"/>
      <protection locked="true" hidden="false"/>
    </xf>
    <xf numFmtId="169" fontId="59" fillId="23" borderId="92" xfId="0" applyFont="true" applyBorder="true" applyAlignment="true" applyProtection="false">
      <alignment horizontal="center" vertical="center" textRotation="0" wrapText="true" indent="0" shrinkToFit="false"/>
      <protection locked="true" hidden="false"/>
    </xf>
    <xf numFmtId="164" fontId="17" fillId="24" borderId="20" xfId="0" applyFont="true" applyBorder="true" applyAlignment="true" applyProtection="false">
      <alignment horizontal="center" vertical="center" textRotation="0" wrapText="true" indent="0" shrinkToFit="false"/>
      <protection locked="true" hidden="false"/>
    </xf>
    <xf numFmtId="164" fontId="17" fillId="24" borderId="20" xfId="0" applyFont="true" applyBorder="true" applyAlignment="true" applyProtection="false">
      <alignment horizontal="left" vertical="top" textRotation="0" wrapText="true" indent="0" shrinkToFit="false"/>
      <protection locked="true" hidden="false"/>
    </xf>
    <xf numFmtId="165" fontId="17" fillId="24" borderId="20" xfId="17" applyFont="true" applyBorder="true" applyAlignment="true" applyProtection="true">
      <alignment horizontal="center" vertical="center" textRotation="0" wrapText="true" indent="0" shrinkToFit="false"/>
      <protection locked="true" hidden="false"/>
    </xf>
    <xf numFmtId="169" fontId="59" fillId="24" borderId="20" xfId="19" applyFont="true" applyBorder="true" applyAlignment="true" applyProtection="true">
      <alignment horizontal="center" vertical="center" textRotation="0" wrapText="true" indent="0" shrinkToFit="false"/>
      <protection locked="true" hidden="false"/>
    </xf>
    <xf numFmtId="169" fontId="59" fillId="24" borderId="92" xfId="0" applyFont="true" applyBorder="true" applyAlignment="true" applyProtection="false">
      <alignment horizontal="center" vertical="center" textRotation="0" wrapText="true" indent="0" shrinkToFit="false"/>
      <protection locked="true" hidden="false"/>
    </xf>
    <xf numFmtId="164" fontId="17" fillId="25" borderId="20" xfId="0" applyFont="true" applyBorder="true" applyAlignment="true" applyProtection="false">
      <alignment horizontal="center" vertical="center" textRotation="0" wrapText="true" indent="0" shrinkToFit="false"/>
      <protection locked="true" hidden="false"/>
    </xf>
    <xf numFmtId="164" fontId="17" fillId="25" borderId="20" xfId="0" applyFont="true" applyBorder="true" applyAlignment="true" applyProtection="false">
      <alignment horizontal="left" vertical="top" textRotation="0" wrapText="true" indent="0" shrinkToFit="false"/>
      <protection locked="true" hidden="false"/>
    </xf>
    <xf numFmtId="165" fontId="17" fillId="25" borderId="20" xfId="17" applyFont="true" applyBorder="true" applyAlignment="true" applyProtection="true">
      <alignment horizontal="center" vertical="center" textRotation="0" wrapText="true" indent="0" shrinkToFit="false"/>
      <protection locked="true" hidden="false"/>
    </xf>
    <xf numFmtId="169" fontId="59" fillId="25" borderId="20" xfId="19" applyFont="true" applyBorder="true" applyAlignment="true" applyProtection="true">
      <alignment horizontal="center" vertical="center" textRotation="0" wrapText="true" indent="0" shrinkToFit="false"/>
      <protection locked="true" hidden="false"/>
    </xf>
    <xf numFmtId="169" fontId="59" fillId="25" borderId="92" xfId="0" applyFont="true" applyBorder="true" applyAlignment="true" applyProtection="false">
      <alignment horizontal="center" vertical="center" textRotation="0" wrapText="true" indent="0" shrinkToFit="false"/>
      <protection locked="true" hidden="false"/>
    </xf>
    <xf numFmtId="164" fontId="59" fillId="25" borderId="20" xfId="0" applyFont="true" applyBorder="true" applyAlignment="true" applyProtection="false">
      <alignment horizontal="center" vertical="center" textRotation="0" wrapText="true" indent="0" shrinkToFit="false"/>
      <protection locked="true" hidden="false"/>
    </xf>
    <xf numFmtId="164" fontId="59" fillId="25" borderId="20" xfId="0" applyFont="true" applyBorder="true" applyAlignment="true" applyProtection="false">
      <alignment horizontal="left" vertical="top" textRotation="0" wrapText="true" indent="0" shrinkToFit="false"/>
      <protection locked="true" hidden="false"/>
    </xf>
    <xf numFmtId="165" fontId="59" fillId="25" borderId="20" xfId="17" applyFont="true" applyBorder="true" applyAlignment="true" applyProtection="true">
      <alignment horizontal="center" vertical="center" textRotation="0" wrapText="true" indent="0" shrinkToFit="false"/>
      <protection locked="true" hidden="false"/>
    </xf>
    <xf numFmtId="164" fontId="59" fillId="25" borderId="35" xfId="0" applyFont="true" applyBorder="true" applyAlignment="true" applyProtection="false">
      <alignment horizontal="center" vertical="center" textRotation="0" wrapText="true" indent="0" shrinkToFit="false"/>
      <protection locked="true" hidden="false"/>
    </xf>
    <xf numFmtId="164" fontId="59" fillId="25" borderId="35" xfId="0" applyFont="true" applyBorder="true" applyAlignment="true" applyProtection="false">
      <alignment horizontal="left" vertical="top" textRotation="0" wrapText="true" indent="0" shrinkToFit="false"/>
      <protection locked="true" hidden="false"/>
    </xf>
    <xf numFmtId="165" fontId="59" fillId="25" borderId="35" xfId="17" applyFont="true" applyBorder="true" applyAlignment="true" applyProtection="true">
      <alignment horizontal="center" vertical="center" textRotation="0" wrapText="true" indent="0" shrinkToFit="false"/>
      <protection locked="true" hidden="false"/>
    </xf>
    <xf numFmtId="169" fontId="59" fillId="25" borderId="35" xfId="19" applyFont="true" applyBorder="true" applyAlignment="true" applyProtection="true">
      <alignment horizontal="center" vertical="center" textRotation="0" wrapText="true" indent="0" shrinkToFit="false"/>
      <protection locked="true" hidden="false"/>
    </xf>
    <xf numFmtId="169" fontId="59" fillId="25" borderId="93" xfId="0" applyFont="true" applyBorder="true" applyAlignment="true" applyProtection="false">
      <alignment horizontal="center" vertical="center" textRotation="0" wrapText="true" indent="0" shrinkToFit="false"/>
      <protection locked="true" hidden="false"/>
    </xf>
    <xf numFmtId="164" fontId="17" fillId="2" borderId="1" xfId="0" applyFont="true" applyBorder="true" applyAlignment="true" applyProtection="false">
      <alignment horizontal="center" vertical="center" textRotation="0" wrapText="true" indent="0" shrinkToFit="false"/>
      <protection locked="true" hidden="false"/>
    </xf>
    <xf numFmtId="164" fontId="17" fillId="2" borderId="2" xfId="0" applyFont="true" applyBorder="true" applyAlignment="true" applyProtection="false">
      <alignment horizontal="center" vertical="center" textRotation="0" wrapText="true" indent="0" shrinkToFit="false"/>
      <protection locked="true" hidden="false"/>
    </xf>
    <xf numFmtId="164" fontId="17" fillId="2" borderId="2" xfId="0" applyFont="true" applyBorder="true" applyAlignment="true" applyProtection="false">
      <alignment horizontal="center" vertical="top" textRotation="0" wrapText="true" indent="0" shrinkToFit="false"/>
      <protection locked="true" hidden="false"/>
    </xf>
    <xf numFmtId="165" fontId="17" fillId="2" borderId="2" xfId="17" applyFont="true" applyBorder="true" applyAlignment="true" applyProtection="true">
      <alignment horizontal="center" vertical="center" textRotation="0" wrapText="true" indent="0" shrinkToFit="false"/>
      <protection locked="true" hidden="false"/>
    </xf>
    <xf numFmtId="164" fontId="17" fillId="2" borderId="3" xfId="0" applyFont="true" applyBorder="true" applyAlignment="true" applyProtection="false">
      <alignment horizontal="center" vertical="center" textRotation="0" wrapText="false" indent="0" shrinkToFit="false"/>
      <protection locked="true" hidden="false"/>
    </xf>
    <xf numFmtId="164" fontId="9" fillId="2" borderId="0" xfId="0" applyFont="true" applyBorder="true" applyAlignment="true" applyProtection="false">
      <alignment horizontal="center" vertical="center" textRotation="0" wrapText="true" indent="0" shrinkToFit="false"/>
      <protection locked="true" hidden="false"/>
    </xf>
    <xf numFmtId="164" fontId="17" fillId="2" borderId="5" xfId="0" applyFont="true" applyBorder="true" applyAlignment="true" applyProtection="false">
      <alignment horizontal="center" vertical="center" textRotation="0" wrapText="false" indent="0" shrinkToFit="false"/>
      <protection locked="true" hidden="false"/>
    </xf>
    <xf numFmtId="164" fontId="63" fillId="0" borderId="0" xfId="25" applyFont="true" applyBorder="false" applyAlignment="true" applyProtection="false">
      <alignment horizontal="center" vertical="center" textRotation="0" wrapText="false" indent="0" shrinkToFit="false"/>
      <protection locked="true" hidden="false"/>
    </xf>
    <xf numFmtId="164" fontId="63" fillId="0" borderId="0" xfId="25" applyFont="true" applyBorder="false" applyAlignment="true" applyProtection="false">
      <alignment horizontal="left" vertical="center" textRotation="0" wrapText="false" indent="0" shrinkToFit="false"/>
      <protection locked="true" hidden="false"/>
    </xf>
    <xf numFmtId="173" fontId="63" fillId="0" borderId="0" xfId="25" applyFont="true" applyBorder="false" applyAlignment="true" applyProtection="false">
      <alignment horizontal="center" vertical="center" textRotation="0" wrapText="false" indent="0" shrinkToFit="false"/>
      <protection locked="true" hidden="false"/>
    </xf>
    <xf numFmtId="183" fontId="63" fillId="0" borderId="0" xfId="25" applyFont="true" applyBorder="false" applyAlignment="true" applyProtection="false">
      <alignment horizontal="center" vertical="center" textRotation="0" wrapText="false" indent="0" shrinkToFit="false"/>
      <protection locked="true" hidden="false"/>
    </xf>
    <xf numFmtId="184" fontId="63" fillId="0" borderId="0" xfId="25" applyFont="true" applyBorder="false" applyAlignment="true" applyProtection="false">
      <alignment horizontal="left" vertical="center" textRotation="0" wrapText="true" indent="0" shrinkToFit="false"/>
      <protection locked="true" hidden="false"/>
    </xf>
    <xf numFmtId="184" fontId="63" fillId="0" borderId="0" xfId="25" applyFont="true" applyBorder="false" applyAlignment="true" applyProtection="false">
      <alignment horizontal="general" vertical="center" textRotation="0" wrapText="true" indent="0" shrinkToFit="false"/>
      <protection locked="true" hidden="false"/>
    </xf>
    <xf numFmtId="164" fontId="63" fillId="0" borderId="0" xfId="25" applyFont="true" applyBorder="false" applyAlignment="true" applyProtection="false">
      <alignment horizontal="center" vertical="center" textRotation="0" wrapText="true" indent="0" shrinkToFit="false"/>
      <protection locked="true" hidden="false"/>
    </xf>
    <xf numFmtId="185" fontId="63" fillId="0" borderId="0" xfId="25" applyFont="true" applyBorder="false" applyAlignment="true" applyProtection="false">
      <alignment horizontal="center" vertical="center" textRotation="0" wrapText="true" indent="0" shrinkToFit="false"/>
      <protection locked="true" hidden="false"/>
    </xf>
    <xf numFmtId="164" fontId="63" fillId="0" borderId="94" xfId="25" applyFont="true" applyBorder="true" applyAlignment="true" applyProtection="false">
      <alignment horizontal="center" vertical="center" textRotation="0" wrapText="false" indent="0" shrinkToFit="false"/>
      <protection locked="true" hidden="false"/>
    </xf>
    <xf numFmtId="164" fontId="8" fillId="2" borderId="2" xfId="0" applyFont="true" applyBorder="true" applyAlignment="true" applyProtection="false">
      <alignment horizontal="general" vertical="center" textRotation="0" wrapText="false" indent="0" shrinkToFit="false"/>
      <protection locked="true" hidden="false"/>
    </xf>
    <xf numFmtId="164" fontId="8" fillId="2" borderId="2" xfId="0" applyFont="true" applyBorder="true" applyAlignment="true" applyProtection="false">
      <alignment horizontal="center" vertical="center" textRotation="0" wrapText="false" indent="0" shrinkToFit="false"/>
      <protection locked="true" hidden="false"/>
    </xf>
    <xf numFmtId="165" fontId="8" fillId="2" borderId="2" xfId="17" applyFont="true" applyBorder="true" applyAlignment="true" applyProtection="true">
      <alignment horizontal="general" vertical="center" textRotation="0" wrapText="false" indent="0" shrinkToFit="false"/>
      <protection locked="true" hidden="false"/>
    </xf>
    <xf numFmtId="165" fontId="8" fillId="2" borderId="3" xfId="17" applyFont="true" applyBorder="true" applyAlignment="true" applyProtection="true">
      <alignment horizontal="general" vertical="center" textRotation="0" wrapText="false" indent="0" shrinkToFit="false"/>
      <protection locked="true" hidden="false"/>
    </xf>
    <xf numFmtId="164" fontId="8" fillId="2" borderId="0" xfId="0" applyFont="true" applyBorder="false" applyAlignment="true" applyProtection="false">
      <alignment horizontal="general" vertical="center" textRotation="0" wrapText="false" indent="0" shrinkToFit="false"/>
      <protection locked="true" hidden="false"/>
    </xf>
    <xf numFmtId="164" fontId="8" fillId="2" borderId="0" xfId="0" applyFont="true" applyBorder="false" applyAlignment="true" applyProtection="false">
      <alignment horizontal="center" vertical="center" textRotation="0" wrapText="false" indent="0" shrinkToFit="false"/>
      <protection locked="true" hidden="false"/>
    </xf>
    <xf numFmtId="165" fontId="8" fillId="2" borderId="0" xfId="17" applyFont="true" applyBorder="true" applyAlignment="true" applyProtection="true">
      <alignment horizontal="general" vertical="center" textRotation="0" wrapText="false" indent="0" shrinkToFit="false"/>
      <protection locked="true" hidden="false"/>
    </xf>
    <xf numFmtId="165" fontId="8" fillId="2" borderId="5" xfId="17" applyFont="true" applyBorder="true" applyAlignment="true" applyProtection="true">
      <alignment horizontal="general" vertical="center" textRotation="0" wrapText="false" indent="0" shrinkToFit="false"/>
      <protection locked="true" hidden="false"/>
    </xf>
    <xf numFmtId="164" fontId="23" fillId="26" borderId="22" xfId="27" applyFont="true" applyBorder="true" applyAlignment="true" applyProtection="false">
      <alignment horizontal="center" vertical="center" textRotation="0" wrapText="false" indent="0" shrinkToFit="false"/>
      <protection locked="true" hidden="false"/>
    </xf>
    <xf numFmtId="164" fontId="23" fillId="26" borderId="22" xfId="27" applyFont="true" applyBorder="true" applyAlignment="true" applyProtection="false">
      <alignment horizontal="center" vertical="center" textRotation="0" wrapText="true" indent="0" shrinkToFit="false"/>
      <protection locked="true" hidden="false"/>
    </xf>
    <xf numFmtId="172" fontId="23" fillId="26" borderId="22" xfId="27" applyFont="true" applyBorder="true" applyAlignment="true" applyProtection="false">
      <alignment horizontal="center" vertical="center" textRotation="0" wrapText="false" indent="0" shrinkToFit="false"/>
      <protection locked="true" hidden="false"/>
    </xf>
    <xf numFmtId="165" fontId="23" fillId="26" borderId="22" xfId="17" applyFont="true" applyBorder="true" applyAlignment="true" applyProtection="true">
      <alignment horizontal="center" vertical="center" textRotation="0" wrapText="true" indent="0" shrinkToFit="false"/>
      <protection locked="true" hidden="false"/>
    </xf>
    <xf numFmtId="164" fontId="59" fillId="0" borderId="95" xfId="0" applyFont="true" applyBorder="true" applyAlignment="true" applyProtection="false">
      <alignment horizontal="center" vertical="center" textRotation="0" wrapText="false" indent="0" shrinkToFit="false"/>
      <protection locked="true" hidden="false"/>
    </xf>
    <xf numFmtId="164" fontId="59" fillId="0" borderId="94" xfId="0" applyFont="true" applyBorder="true" applyAlignment="true" applyProtection="false">
      <alignment horizontal="left" vertical="center" textRotation="0" wrapText="true" indent="0" shrinkToFit="false"/>
      <protection locked="true" hidden="false"/>
    </xf>
    <xf numFmtId="164" fontId="59" fillId="0" borderId="94" xfId="0" applyFont="true" applyBorder="true" applyAlignment="true" applyProtection="false">
      <alignment horizontal="center" vertical="center" textRotation="0" wrapText="false" indent="0" shrinkToFit="false"/>
      <protection locked="true" hidden="false"/>
    </xf>
    <xf numFmtId="172" fontId="59" fillId="0" borderId="94" xfId="0" applyFont="true" applyBorder="true" applyAlignment="true" applyProtection="false">
      <alignment horizontal="center" vertical="center" textRotation="0" wrapText="false" indent="0" shrinkToFit="false"/>
      <protection locked="true" hidden="false"/>
    </xf>
    <xf numFmtId="186" fontId="59" fillId="0" borderId="94" xfId="17" applyFont="true" applyBorder="true" applyAlignment="true" applyProtection="true">
      <alignment horizontal="left" vertical="center" textRotation="0" wrapText="true" indent="0" shrinkToFit="false"/>
      <protection locked="true" hidden="false"/>
    </xf>
    <xf numFmtId="184" fontId="59" fillId="0" borderId="94" xfId="17" applyFont="true" applyBorder="true" applyAlignment="true" applyProtection="true">
      <alignment horizontal="center" vertical="center" textRotation="0" wrapText="true" indent="0" shrinkToFit="false"/>
      <protection locked="true" hidden="false"/>
    </xf>
    <xf numFmtId="164" fontId="59" fillId="0" borderId="0" xfId="0" applyFont="true" applyBorder="false" applyAlignment="true" applyProtection="false">
      <alignment horizontal="center" vertical="center" textRotation="0" wrapText="false" indent="0" shrinkToFit="false"/>
      <protection locked="true" hidden="false"/>
    </xf>
    <xf numFmtId="164" fontId="59" fillId="0" borderId="96" xfId="0" applyFont="true" applyBorder="true" applyAlignment="true" applyProtection="false">
      <alignment horizontal="left" vertical="center" textRotation="0" wrapText="true" indent="0" shrinkToFit="false"/>
      <protection locked="true" hidden="false"/>
    </xf>
    <xf numFmtId="186" fontId="59" fillId="0" borderId="94" xfId="17" applyFont="true" applyBorder="true" applyAlignment="true" applyProtection="true">
      <alignment horizontal="center" vertical="center" textRotation="0" wrapText="true" indent="0" shrinkToFit="false"/>
      <protection locked="true" hidden="false"/>
    </xf>
    <xf numFmtId="164" fontId="59" fillId="0" borderId="94" xfId="0" applyFont="true" applyBorder="true" applyAlignment="true" applyProtection="false">
      <alignment horizontal="center" vertical="center" textRotation="0" wrapText="true" indent="0" shrinkToFit="false"/>
      <protection locked="true" hidden="false"/>
    </xf>
    <xf numFmtId="186" fontId="59" fillId="0" borderId="94" xfId="0" applyFont="true" applyBorder="true" applyAlignment="true" applyProtection="false">
      <alignment horizontal="left" vertical="center" textRotation="0" wrapText="true" indent="0" shrinkToFit="false"/>
      <protection locked="true" hidden="false"/>
    </xf>
    <xf numFmtId="164" fontId="59" fillId="0" borderId="94" xfId="0" applyFont="true" applyBorder="true" applyAlignment="true" applyProtection="false">
      <alignment horizontal="center" vertical="center" textRotation="0" wrapText="true" indent="0" shrinkToFit="true"/>
      <protection locked="true" hidden="false"/>
    </xf>
    <xf numFmtId="186" fontId="59" fillId="0" borderId="94" xfId="0" applyFont="true" applyBorder="true" applyAlignment="true" applyProtection="false">
      <alignment horizontal="center" vertical="center" textRotation="0" wrapText="true" indent="0" shrinkToFit="false"/>
      <protection locked="true" hidden="false"/>
    </xf>
    <xf numFmtId="164" fontId="59" fillId="0" borderId="0" xfId="0" applyFont="true" applyBorder="false" applyAlignment="true" applyProtection="false">
      <alignment horizontal="general" vertical="center" textRotation="0" wrapText="true" indent="0" shrinkToFit="false"/>
      <protection locked="true" hidden="false"/>
    </xf>
    <xf numFmtId="165" fontId="59" fillId="0" borderId="94" xfId="17" applyFont="true" applyBorder="true" applyAlignment="true" applyProtection="true">
      <alignment horizontal="left" vertical="center" textRotation="0" wrapText="true" indent="0" shrinkToFit="false"/>
      <protection locked="true" hidden="false"/>
    </xf>
    <xf numFmtId="164" fontId="59" fillId="0" borderId="97" xfId="0" applyFont="true" applyBorder="true" applyAlignment="true" applyProtection="false">
      <alignment horizontal="center" vertical="center" textRotation="0" wrapText="true" indent="0" shrinkToFit="false"/>
      <protection locked="true" hidden="false"/>
    </xf>
    <xf numFmtId="165" fontId="59" fillId="0" borderId="97" xfId="0" applyFont="true" applyBorder="true" applyAlignment="true" applyProtection="false">
      <alignment horizontal="left" vertical="center" textRotation="0" wrapText="true" indent="0" shrinkToFit="false"/>
      <protection locked="true" hidden="false"/>
    </xf>
    <xf numFmtId="164" fontId="59" fillId="0" borderId="97" xfId="0" applyFont="true" applyBorder="true" applyAlignment="true" applyProtection="false">
      <alignment horizontal="center" vertical="center" textRotation="0" wrapText="true" indent="0" shrinkToFit="true"/>
      <protection locked="true" hidden="false"/>
    </xf>
    <xf numFmtId="164" fontId="59" fillId="0" borderId="0" xfId="0" applyFont="true" applyBorder="false" applyAlignment="true" applyProtection="false">
      <alignment horizontal="general" vertical="center" textRotation="0" wrapText="false" indent="0" shrinkToFit="false"/>
      <protection locked="true" hidden="false"/>
    </xf>
    <xf numFmtId="164" fontId="59" fillId="0" borderId="70" xfId="0" applyFont="true" applyBorder="true" applyAlignment="true" applyProtection="false">
      <alignment horizontal="left" vertical="center" textRotation="0" wrapText="true" indent="0" shrinkToFit="false"/>
      <protection locked="true" hidden="false"/>
    </xf>
    <xf numFmtId="186" fontId="59" fillId="0" borderId="94" xfId="22" applyFont="true" applyBorder="true" applyAlignment="true" applyProtection="true">
      <alignment horizontal="center" vertical="center" textRotation="0" wrapText="true" indent="0" shrinkToFit="false"/>
      <protection locked="true" hidden="false"/>
    </xf>
    <xf numFmtId="164" fontId="59" fillId="0" borderId="98" xfId="0" applyFont="true" applyBorder="true" applyAlignment="true" applyProtection="false">
      <alignment horizontal="left" vertical="center" textRotation="0" wrapText="true" indent="0" shrinkToFit="false"/>
      <protection locked="true" hidden="false"/>
    </xf>
    <xf numFmtId="164" fontId="63" fillId="0" borderId="95" xfId="0" applyFont="true" applyBorder="true" applyAlignment="true" applyProtection="false">
      <alignment horizontal="center" vertical="center" textRotation="0" wrapText="false" indent="0" shrinkToFit="false"/>
      <protection locked="true" hidden="false"/>
    </xf>
    <xf numFmtId="164" fontId="63" fillId="0" borderId="94" xfId="0" applyFont="true" applyBorder="true" applyAlignment="true" applyProtection="false">
      <alignment horizontal="left" vertical="center" textRotation="0" wrapText="true" indent="0" shrinkToFit="false"/>
      <protection locked="true" hidden="false"/>
    </xf>
    <xf numFmtId="164" fontId="63" fillId="0" borderId="94" xfId="0" applyFont="true" applyBorder="true" applyAlignment="true" applyProtection="false">
      <alignment horizontal="center" vertical="center" textRotation="0" wrapText="false" indent="0" shrinkToFit="false"/>
      <protection locked="true" hidden="false"/>
    </xf>
    <xf numFmtId="172" fontId="63" fillId="0" borderId="94" xfId="0" applyFont="true" applyBorder="true" applyAlignment="true" applyProtection="false">
      <alignment horizontal="center" vertical="center" textRotation="0" wrapText="false" indent="0" shrinkToFit="false"/>
      <protection locked="true" hidden="false"/>
    </xf>
    <xf numFmtId="186" fontId="63" fillId="0" borderId="94" xfId="0" applyFont="true" applyBorder="true" applyAlignment="true" applyProtection="false">
      <alignment horizontal="left" vertical="center" textRotation="0" wrapText="true" indent="0" shrinkToFit="false"/>
      <protection locked="true" hidden="false"/>
    </xf>
    <xf numFmtId="186" fontId="63" fillId="0" borderId="94" xfId="17" applyFont="true" applyBorder="true" applyAlignment="true" applyProtection="true">
      <alignment horizontal="center" vertical="center" textRotation="0" wrapText="true" indent="0" shrinkToFit="false"/>
      <protection locked="true" hidden="false"/>
    </xf>
    <xf numFmtId="164" fontId="63" fillId="0" borderId="96" xfId="0" applyFont="true" applyBorder="true" applyAlignment="true" applyProtection="false">
      <alignment horizontal="left" vertical="center" textRotation="0" wrapText="true" indent="0" shrinkToFit="false"/>
      <protection locked="true" hidden="false"/>
    </xf>
    <xf numFmtId="164" fontId="59" fillId="0" borderId="99" xfId="0" applyFont="true" applyBorder="true" applyAlignment="true" applyProtection="false">
      <alignment horizontal="center" vertical="center" textRotation="0" wrapText="false" indent="0" shrinkToFit="false"/>
      <protection locked="true" hidden="false"/>
    </xf>
    <xf numFmtId="164" fontId="59" fillId="0" borderId="95" xfId="0" applyFont="true" applyBorder="true" applyAlignment="true" applyProtection="false">
      <alignment horizontal="center" vertical="center" textRotation="0" wrapText="true" indent="0" shrinkToFit="false"/>
      <protection locked="true" hidden="false"/>
    </xf>
    <xf numFmtId="172" fontId="59" fillId="0" borderId="94" xfId="0" applyFont="true" applyBorder="true" applyAlignment="true" applyProtection="false">
      <alignment horizontal="center" vertical="center" textRotation="0" wrapText="true" indent="0" shrinkToFit="false"/>
      <protection locked="true" hidden="false"/>
    </xf>
    <xf numFmtId="164" fontId="59" fillId="0" borderId="99" xfId="0" applyFont="true" applyBorder="true" applyAlignment="true" applyProtection="false">
      <alignment horizontal="center" vertical="center" textRotation="0" wrapText="true" indent="0" shrinkToFit="false"/>
      <protection locked="true" hidden="false"/>
    </xf>
    <xf numFmtId="164" fontId="59" fillId="0" borderId="100" xfId="0" applyFont="true" applyBorder="true" applyAlignment="true" applyProtection="false">
      <alignment horizontal="center" vertical="center" textRotation="0" wrapText="true" indent="0" shrinkToFit="true"/>
      <protection locked="true" hidden="false"/>
    </xf>
    <xf numFmtId="165" fontId="59" fillId="0" borderId="94" xfId="0" applyFont="true" applyBorder="true" applyAlignment="true" applyProtection="false">
      <alignment horizontal="left" vertical="center" textRotation="0" wrapText="true" indent="0" shrinkToFit="false"/>
      <protection locked="true" hidden="false"/>
    </xf>
    <xf numFmtId="164" fontId="17" fillId="0" borderId="99" xfId="0" applyFont="true" applyBorder="true" applyAlignment="true" applyProtection="false">
      <alignment horizontal="center" vertical="center" textRotation="0" wrapText="true" indent="0" shrinkToFit="false"/>
      <protection locked="true" hidden="false"/>
    </xf>
    <xf numFmtId="164" fontId="64" fillId="0" borderId="94" xfId="0" applyFont="true" applyBorder="true" applyAlignment="true" applyProtection="false">
      <alignment horizontal="center" vertical="center" textRotation="0" wrapText="true" indent="0" shrinkToFit="false"/>
      <protection locked="true" hidden="false"/>
    </xf>
    <xf numFmtId="164" fontId="59" fillId="0" borderId="101" xfId="0" applyFont="true" applyBorder="true" applyAlignment="true" applyProtection="false">
      <alignment horizontal="center" vertical="center" textRotation="0" wrapText="true" indent="0" shrinkToFit="true"/>
      <protection locked="true" hidden="false"/>
    </xf>
    <xf numFmtId="165" fontId="59" fillId="0" borderId="94" xfId="0" applyFont="true" applyBorder="true" applyAlignment="true" applyProtection="false">
      <alignment horizontal="center" vertical="center" textRotation="0" wrapText="true" indent="0" shrinkToFit="false"/>
      <protection locked="true" hidden="false"/>
    </xf>
    <xf numFmtId="164" fontId="59" fillId="0" borderId="102" xfId="0" applyFont="true" applyBorder="true" applyAlignment="true" applyProtection="false">
      <alignment horizontal="center" vertical="center" textRotation="0" wrapText="true" indent="0" shrinkToFit="false"/>
      <protection locked="true" hidden="false"/>
    </xf>
    <xf numFmtId="165" fontId="59" fillId="0" borderId="101" xfId="22" applyFont="true" applyBorder="true" applyAlignment="true" applyProtection="true">
      <alignment horizontal="center" vertical="center" textRotation="0" wrapText="true" indent="0" shrinkToFit="false"/>
      <protection locked="true" hidden="false"/>
    </xf>
    <xf numFmtId="186" fontId="59" fillId="0" borderId="94" xfId="22" applyFont="true" applyBorder="true" applyAlignment="true" applyProtection="true">
      <alignment horizontal="left" vertical="center" textRotation="0" wrapText="true" indent="0" shrinkToFit="false"/>
      <protection locked="true" hidden="false"/>
    </xf>
    <xf numFmtId="164" fontId="59" fillId="0" borderId="94" xfId="0" applyFont="true" applyBorder="true" applyAlignment="true" applyProtection="false">
      <alignment horizontal="general" vertical="center" textRotation="0" wrapText="true" indent="0" shrinkToFit="false"/>
      <protection locked="true" hidden="false"/>
    </xf>
    <xf numFmtId="164" fontId="59" fillId="0" borderId="103" xfId="0" applyFont="true" applyBorder="true" applyAlignment="true" applyProtection="false">
      <alignment horizontal="general" vertical="center" textRotation="0" wrapText="true" indent="0" shrinkToFit="false"/>
      <protection locked="true" hidden="false"/>
    </xf>
    <xf numFmtId="186" fontId="59" fillId="0" borderId="94" xfId="0" applyFont="true" applyBorder="true" applyAlignment="true" applyProtection="false">
      <alignment horizontal="left" vertical="center" textRotation="0" wrapText="false" indent="0" shrinkToFit="false"/>
      <protection locked="true" hidden="false"/>
    </xf>
    <xf numFmtId="164" fontId="59" fillId="0" borderId="104" xfId="0" applyFont="true" applyBorder="true" applyAlignment="true" applyProtection="false">
      <alignment horizontal="center" vertical="center" textRotation="0" wrapText="true" indent="0" shrinkToFit="true"/>
      <protection locked="true" hidden="false"/>
    </xf>
    <xf numFmtId="165" fontId="59" fillId="0" borderId="94" xfId="22" applyFont="true" applyBorder="true" applyAlignment="true" applyProtection="true">
      <alignment horizontal="left" vertical="center" textRotation="0" wrapText="true" indent="0" shrinkToFit="false"/>
      <protection locked="true" hidden="false"/>
    </xf>
    <xf numFmtId="165" fontId="59" fillId="0" borderId="94" xfId="22" applyFont="true" applyBorder="true" applyAlignment="true" applyProtection="true">
      <alignment horizontal="center" vertical="center" textRotation="0" wrapText="true" indent="0" shrinkToFit="false"/>
      <protection locked="true" hidden="false"/>
    </xf>
    <xf numFmtId="164" fontId="17" fillId="0" borderId="0" xfId="0" applyFont="true" applyBorder="false" applyAlignment="true" applyProtection="false">
      <alignment horizontal="center" vertical="center" textRotation="0" wrapText="true" indent="0" shrinkToFit="false"/>
      <protection locked="true" hidden="false"/>
    </xf>
    <xf numFmtId="172" fontId="59" fillId="0" borderId="94" xfId="0" applyFont="true" applyBorder="true" applyAlignment="true" applyProtection="false">
      <alignment horizontal="left" vertical="center" textRotation="0" wrapText="true" indent="0" shrinkToFit="false"/>
      <protection locked="true" hidden="false"/>
    </xf>
    <xf numFmtId="164" fontId="59" fillId="0" borderId="58" xfId="0" applyFont="true" applyBorder="true" applyAlignment="true" applyProtection="false">
      <alignment horizontal="center" vertical="center" textRotation="0" wrapText="false" indent="0" shrinkToFit="false"/>
      <protection locked="true" hidden="false"/>
    </xf>
    <xf numFmtId="164" fontId="59" fillId="0" borderId="105" xfId="0" applyFont="true" applyBorder="true" applyAlignment="true" applyProtection="false">
      <alignment horizontal="left" vertical="center" textRotation="0" wrapText="true" indent="0" shrinkToFit="false"/>
      <protection locked="true" hidden="false"/>
    </xf>
    <xf numFmtId="164" fontId="59" fillId="0" borderId="105" xfId="0" applyFont="true" applyBorder="true" applyAlignment="true" applyProtection="false">
      <alignment horizontal="center" vertical="center" textRotation="0" wrapText="false" indent="0" shrinkToFit="false"/>
      <protection locked="true" hidden="false"/>
    </xf>
    <xf numFmtId="172" fontId="59" fillId="0" borderId="105" xfId="0" applyFont="true" applyBorder="true" applyAlignment="true" applyProtection="false">
      <alignment horizontal="center" vertical="center" textRotation="0" wrapText="false" indent="0" shrinkToFit="false"/>
      <protection locked="true" hidden="false"/>
    </xf>
    <xf numFmtId="186" fontId="59" fillId="0" borderId="105" xfId="0" applyFont="true" applyBorder="true" applyAlignment="true" applyProtection="false">
      <alignment horizontal="left" vertical="center" textRotation="0" wrapText="true" indent="0" shrinkToFit="false"/>
      <protection locked="true" hidden="false"/>
    </xf>
    <xf numFmtId="186" fontId="59" fillId="0" borderId="105" xfId="17" applyFont="true" applyBorder="true" applyAlignment="true" applyProtection="true">
      <alignment horizontal="center" vertical="center" textRotation="0" wrapText="true" indent="0" shrinkToFit="false"/>
      <protection locked="true" hidden="false"/>
    </xf>
    <xf numFmtId="164" fontId="59" fillId="0" borderId="105" xfId="0" applyFont="true" applyBorder="true" applyAlignment="true" applyProtection="false">
      <alignment horizontal="center" vertical="center" textRotation="0" wrapText="true" indent="0" shrinkToFit="false"/>
      <protection locked="true" hidden="false"/>
    </xf>
    <xf numFmtId="164" fontId="59" fillId="0" borderId="60" xfId="0" applyFont="true" applyBorder="true" applyAlignment="true" applyProtection="false">
      <alignment horizontal="left" vertical="center" textRotation="0" wrapText="true" indent="0" shrinkToFit="false"/>
      <protection locked="true" hidden="false"/>
    </xf>
    <xf numFmtId="164" fontId="14" fillId="2" borderId="106" xfId="0" applyFont="true" applyBorder="true" applyAlignment="true" applyProtection="false">
      <alignment horizontal="center" vertical="bottom" textRotation="0" wrapText="true" indent="0" shrinkToFit="false"/>
      <protection locked="true" hidden="false"/>
    </xf>
    <xf numFmtId="164" fontId="63" fillId="0" borderId="101" xfId="25" applyFont="true" applyBorder="true" applyAlignment="true" applyProtection="false">
      <alignment horizontal="center" vertical="center" textRotation="0" wrapText="false" indent="0" shrinkToFit="false"/>
      <protection locked="true" hidden="false"/>
    </xf>
    <xf numFmtId="164" fontId="63" fillId="0" borderId="0" xfId="29" applyFont="true" applyBorder="false" applyAlignment="false" applyProtection="false">
      <alignment horizontal="general" vertical="bottom" textRotation="0" wrapText="false" indent="0" shrinkToFit="false"/>
      <protection locked="true" hidden="false"/>
    </xf>
    <xf numFmtId="164" fontId="65" fillId="0" borderId="9" xfId="24" applyFont="true" applyBorder="true" applyAlignment="true" applyProtection="false">
      <alignment horizontal="center" vertical="bottom" textRotation="0" wrapText="true" indent="0" shrinkToFit="false"/>
      <protection locked="true" hidden="false"/>
    </xf>
    <xf numFmtId="164" fontId="66" fillId="0" borderId="22" xfId="24" applyFont="true" applyBorder="true" applyAlignment="true" applyProtection="false">
      <alignment horizontal="center" vertical="center" textRotation="0" wrapText="false" indent="0" shrinkToFit="false"/>
      <protection locked="true" hidden="false"/>
    </xf>
    <xf numFmtId="164" fontId="67" fillId="0" borderId="16" xfId="29" applyFont="true" applyBorder="true" applyAlignment="true" applyProtection="false">
      <alignment horizontal="center" vertical="center" textRotation="0" wrapText="false" indent="0" shrinkToFit="false"/>
      <protection locked="true" hidden="false"/>
    </xf>
    <xf numFmtId="164" fontId="58" fillId="3" borderId="75" xfId="24" applyFont="true" applyBorder="true" applyAlignment="true" applyProtection="false">
      <alignment horizontal="center" vertical="center" textRotation="0" wrapText="true" indent="0" shrinkToFit="false"/>
      <protection locked="true" hidden="false"/>
    </xf>
    <xf numFmtId="164" fontId="58" fillId="3" borderId="76" xfId="24" applyFont="true" applyBorder="true" applyAlignment="true" applyProtection="false">
      <alignment horizontal="center" vertical="center" textRotation="0" wrapText="true" indent="0" shrinkToFit="false"/>
      <protection locked="true" hidden="false"/>
    </xf>
    <xf numFmtId="164" fontId="58" fillId="27" borderId="32" xfId="26" applyFont="true" applyBorder="true" applyAlignment="true" applyProtection="false">
      <alignment horizontal="center" vertical="center" textRotation="0" wrapText="true" indent="0" shrinkToFit="false"/>
      <protection locked="true" hidden="false"/>
    </xf>
    <xf numFmtId="164" fontId="9" fillId="0" borderId="23" xfId="26" applyFont="true" applyBorder="true" applyAlignment="true" applyProtection="false">
      <alignment horizontal="center" vertical="center" textRotation="0" wrapText="true" indent="0" shrinkToFit="false"/>
      <protection locked="true" hidden="false"/>
    </xf>
    <xf numFmtId="164" fontId="58" fillId="5" borderId="107" xfId="24" applyFont="true" applyBorder="true" applyAlignment="true" applyProtection="false">
      <alignment horizontal="center" vertical="bottom" textRotation="0" wrapText="false" indent="0" shrinkToFit="false"/>
      <protection locked="true" hidden="false"/>
    </xf>
    <xf numFmtId="164" fontId="58" fillId="5" borderId="13" xfId="24" applyFont="true" applyBorder="true" applyAlignment="true" applyProtection="false">
      <alignment horizontal="center" vertical="bottom" textRotation="0" wrapText="false" indent="0" shrinkToFit="false"/>
      <protection locked="true" hidden="false"/>
    </xf>
    <xf numFmtId="164" fontId="58" fillId="5" borderId="11" xfId="24" applyFont="true" applyBorder="true" applyAlignment="true" applyProtection="false">
      <alignment horizontal="center" vertical="bottom" textRotation="0" wrapText="false" indent="0" shrinkToFit="false"/>
      <protection locked="true" hidden="false"/>
    </xf>
    <xf numFmtId="164" fontId="58" fillId="5" borderId="108" xfId="24" applyFont="true" applyBorder="true" applyAlignment="true" applyProtection="false">
      <alignment horizontal="center" vertical="bottom" textRotation="0" wrapText="false" indent="0" shrinkToFit="false"/>
      <protection locked="true" hidden="false"/>
    </xf>
    <xf numFmtId="164" fontId="58" fillId="5" borderId="12" xfId="26" applyFont="true" applyBorder="true" applyAlignment="true" applyProtection="false">
      <alignment horizontal="center" vertical="bottom" textRotation="0" wrapText="false" indent="0" shrinkToFit="false"/>
      <protection locked="true" hidden="false"/>
    </xf>
    <xf numFmtId="164" fontId="58" fillId="5" borderId="13" xfId="26" applyFont="true" applyBorder="true" applyAlignment="true" applyProtection="false">
      <alignment horizontal="center" vertical="bottom" textRotation="0" wrapText="false" indent="0" shrinkToFit="false"/>
      <protection locked="true" hidden="false"/>
    </xf>
    <xf numFmtId="164" fontId="9" fillId="2" borderId="23" xfId="26" applyFont="true" applyBorder="true" applyAlignment="true" applyProtection="false">
      <alignment horizontal="center" vertical="center" textRotation="0" wrapText="false" indent="0" shrinkToFit="false"/>
      <protection locked="true" hidden="false"/>
    </xf>
    <xf numFmtId="164" fontId="68" fillId="0" borderId="4" xfId="24" applyFont="true" applyBorder="true" applyAlignment="false" applyProtection="false">
      <alignment horizontal="general" vertical="bottom" textRotation="0" wrapText="false" indent="0" shrinkToFit="false"/>
      <protection locked="true" hidden="false"/>
    </xf>
    <xf numFmtId="164" fontId="68" fillId="0" borderId="0" xfId="24" applyFont="true" applyBorder="false" applyAlignment="true" applyProtection="false">
      <alignment horizontal="center" vertical="bottom" textRotation="0" wrapText="false" indent="0" shrinkToFit="false"/>
      <protection locked="true" hidden="false"/>
    </xf>
    <xf numFmtId="169" fontId="69" fillId="0" borderId="15" xfId="36" applyFont="true" applyBorder="true" applyAlignment="true" applyProtection="true">
      <alignment horizontal="center" vertical="bottom" textRotation="0" wrapText="false" indent="0" shrinkToFit="false"/>
      <protection locked="true" hidden="false"/>
    </xf>
    <xf numFmtId="164" fontId="68" fillId="0" borderId="14" xfId="24" applyFont="true" applyBorder="true" applyAlignment="false" applyProtection="false">
      <alignment horizontal="general" vertical="bottom" textRotation="0" wrapText="false" indent="0" shrinkToFit="false"/>
      <protection locked="true" hidden="false"/>
    </xf>
    <xf numFmtId="169" fontId="69" fillId="0" borderId="5" xfId="36" applyFont="true" applyBorder="true" applyAlignment="true" applyProtection="true">
      <alignment horizontal="center" vertical="bottom" textRotation="0" wrapText="false" indent="0" shrinkToFit="false"/>
      <protection locked="true" hidden="false"/>
    </xf>
    <xf numFmtId="164" fontId="68" fillId="0" borderId="0" xfId="26" applyFont="true" applyBorder="false" applyAlignment="false" applyProtection="false">
      <alignment horizontal="general" vertical="bottom" textRotation="0" wrapText="false" indent="0" shrinkToFit="false"/>
      <protection locked="true" hidden="false"/>
    </xf>
    <xf numFmtId="164" fontId="68" fillId="0" borderId="0" xfId="26" applyFont="true" applyBorder="false" applyAlignment="true" applyProtection="false">
      <alignment horizontal="center" vertical="bottom" textRotation="0" wrapText="false" indent="0" shrinkToFit="false"/>
      <protection locked="true" hidden="false"/>
    </xf>
    <xf numFmtId="169" fontId="69" fillId="0" borderId="15" xfId="36" applyFont="true" applyBorder="true" applyAlignment="true" applyProtection="true">
      <alignment horizontal="center" vertical="center" textRotation="0" wrapText="false" indent="0" shrinkToFit="false"/>
      <protection locked="true" hidden="false"/>
    </xf>
    <xf numFmtId="169" fontId="17" fillId="23" borderId="23" xfId="38" applyFont="true" applyBorder="true" applyAlignment="true" applyProtection="true">
      <alignment horizontal="center" vertical="center" textRotation="0" wrapText="false" indent="0" shrinkToFit="false"/>
      <protection locked="true" hidden="false"/>
    </xf>
    <xf numFmtId="169" fontId="17" fillId="28" borderId="23" xfId="38" applyFont="true" applyBorder="true" applyAlignment="true" applyProtection="true">
      <alignment horizontal="center" vertical="center" textRotation="0" wrapText="false" indent="0" shrinkToFit="false"/>
      <protection locked="true" hidden="false"/>
    </xf>
    <xf numFmtId="169" fontId="17" fillId="24" borderId="23" xfId="38" applyFont="true" applyBorder="true" applyAlignment="true" applyProtection="true">
      <alignment horizontal="center" vertical="center" textRotation="0" wrapText="false" indent="0" shrinkToFit="false"/>
      <protection locked="true" hidden="false"/>
    </xf>
    <xf numFmtId="164" fontId="17" fillId="0" borderId="23" xfId="38" applyFont="true" applyBorder="true" applyAlignment="true" applyProtection="true">
      <alignment horizontal="center" vertical="center" textRotation="0" wrapText="false" indent="0" shrinkToFit="false"/>
      <protection locked="true" hidden="false"/>
    </xf>
    <xf numFmtId="169" fontId="17" fillId="0" borderId="23" xfId="38" applyFont="true" applyBorder="true" applyAlignment="true" applyProtection="true">
      <alignment horizontal="center" vertical="center" textRotation="0" wrapText="false" indent="0" shrinkToFit="false"/>
      <protection locked="true" hidden="false"/>
    </xf>
    <xf numFmtId="164" fontId="68" fillId="0" borderId="0" xfId="24" applyFont="true" applyBorder="false" applyAlignment="true" applyProtection="false">
      <alignment horizontal="center" vertical="center" textRotation="0" wrapText="false" indent="0" shrinkToFit="false"/>
      <protection locked="true" hidden="false"/>
    </xf>
    <xf numFmtId="164" fontId="68" fillId="0" borderId="0" xfId="26" applyFont="true" applyBorder="false" applyAlignment="true" applyProtection="false">
      <alignment horizontal="center" vertical="center" textRotation="0" wrapText="false" indent="0" shrinkToFit="false"/>
      <protection locked="true" hidden="false"/>
    </xf>
    <xf numFmtId="164" fontId="70" fillId="0" borderId="0" xfId="24" applyFont="true" applyBorder="false" applyAlignment="true" applyProtection="false">
      <alignment horizontal="right" vertical="bottom" textRotation="0" wrapText="false" indent="0" shrinkToFit="false"/>
      <protection locked="true" hidden="false"/>
    </xf>
    <xf numFmtId="164" fontId="58" fillId="5" borderId="4" xfId="24" applyFont="true" applyBorder="true" applyAlignment="true" applyProtection="false">
      <alignment horizontal="center" vertical="bottom" textRotation="0" wrapText="false" indent="0" shrinkToFit="false"/>
      <protection locked="true" hidden="false"/>
    </xf>
    <xf numFmtId="164" fontId="58" fillId="5" borderId="15" xfId="24" applyFont="true" applyBorder="true" applyAlignment="true" applyProtection="false">
      <alignment horizontal="center" vertical="bottom" textRotation="0" wrapText="false" indent="0" shrinkToFit="false"/>
      <protection locked="true" hidden="false"/>
    </xf>
    <xf numFmtId="164" fontId="58" fillId="5" borderId="14" xfId="24" applyFont="true" applyBorder="true" applyAlignment="true" applyProtection="false">
      <alignment horizontal="center" vertical="bottom" textRotation="0" wrapText="false" indent="0" shrinkToFit="false"/>
      <protection locked="true" hidden="false"/>
    </xf>
    <xf numFmtId="164" fontId="58" fillId="5" borderId="5" xfId="24" applyFont="true" applyBorder="true" applyAlignment="true" applyProtection="false">
      <alignment horizontal="center" vertical="bottom" textRotation="0" wrapText="false" indent="0" shrinkToFit="false"/>
      <protection locked="true" hidden="false"/>
    </xf>
    <xf numFmtId="164" fontId="58" fillId="5" borderId="0" xfId="26" applyFont="true" applyBorder="true" applyAlignment="true" applyProtection="false">
      <alignment horizontal="center" vertical="bottom" textRotation="0" wrapText="false" indent="0" shrinkToFit="false"/>
      <protection locked="true" hidden="false"/>
    </xf>
    <xf numFmtId="164" fontId="58" fillId="5" borderId="15" xfId="26" applyFont="true" applyBorder="true" applyAlignment="true" applyProtection="false">
      <alignment horizontal="center" vertical="center" textRotation="0" wrapText="false" indent="0" shrinkToFit="false"/>
      <protection locked="true" hidden="false"/>
    </xf>
    <xf numFmtId="164" fontId="58" fillId="5" borderId="23" xfId="26" applyFont="true" applyBorder="true" applyAlignment="true" applyProtection="false">
      <alignment horizontal="center" vertical="center" textRotation="0" wrapText="false" indent="0" shrinkToFit="false"/>
      <protection locked="true" hidden="false"/>
    </xf>
    <xf numFmtId="164" fontId="63" fillId="5" borderId="23" xfId="29" applyFont="true" applyBorder="true" applyAlignment="true" applyProtection="false">
      <alignment horizontal="center" vertical="center" textRotation="0" wrapText="false" indent="0" shrinkToFit="false"/>
      <protection locked="true" hidden="false"/>
    </xf>
    <xf numFmtId="164" fontId="68" fillId="0" borderId="4" xfId="24" applyFont="true" applyBorder="true" applyAlignment="true" applyProtection="false">
      <alignment horizontal="left" vertical="bottom" textRotation="0" wrapText="false" indent="0" shrinkToFit="false"/>
      <protection locked="true" hidden="false"/>
    </xf>
    <xf numFmtId="164" fontId="68" fillId="0" borderId="0" xfId="24" applyFont="true" applyBorder="false" applyAlignment="false" applyProtection="false">
      <alignment horizontal="general" vertical="bottom" textRotation="0" wrapText="false" indent="0" shrinkToFit="false"/>
      <protection locked="true" hidden="false"/>
    </xf>
    <xf numFmtId="164" fontId="68" fillId="0" borderId="14" xfId="24" applyFont="true" applyBorder="true" applyAlignment="true" applyProtection="false">
      <alignment horizontal="left" vertical="bottom" textRotation="0" wrapText="false" indent="0" shrinkToFit="false"/>
      <protection locked="true" hidden="false"/>
    </xf>
    <xf numFmtId="164" fontId="68" fillId="0" borderId="0" xfId="26" applyFont="true" applyBorder="false" applyAlignment="true" applyProtection="false">
      <alignment horizontal="left" vertical="bottom" textRotation="0" wrapText="false" indent="0" shrinkToFit="false"/>
      <protection locked="true" hidden="false"/>
    </xf>
    <xf numFmtId="164" fontId="71" fillId="0" borderId="23" xfId="29" applyFont="true" applyBorder="true" applyAlignment="true" applyProtection="false">
      <alignment horizontal="center" vertical="center" textRotation="0" wrapText="false" indent="0" shrinkToFit="false"/>
      <protection locked="true" hidden="false"/>
    </xf>
    <xf numFmtId="164" fontId="68" fillId="0" borderId="4" xfId="26" applyFont="true" applyBorder="true" applyAlignment="true" applyProtection="false">
      <alignment horizontal="left" vertical="center" textRotation="0" wrapText="true" indent="0" shrinkToFit="false"/>
      <protection locked="true" hidden="false"/>
    </xf>
    <xf numFmtId="164" fontId="72" fillId="0" borderId="0" xfId="24" applyFont="true" applyBorder="false" applyAlignment="true" applyProtection="false">
      <alignment horizontal="general" vertical="center" textRotation="0" wrapText="false" indent="0" shrinkToFit="false"/>
      <protection locked="true" hidden="false"/>
    </xf>
    <xf numFmtId="169" fontId="72" fillId="0" borderId="15" xfId="36" applyFont="true" applyBorder="true" applyAlignment="true" applyProtection="true">
      <alignment horizontal="center" vertical="center" textRotation="0" wrapText="false" indent="0" shrinkToFit="false"/>
      <protection locked="true" hidden="false"/>
    </xf>
    <xf numFmtId="164" fontId="68" fillId="0" borderId="14" xfId="26" applyFont="true" applyBorder="true" applyAlignment="true" applyProtection="false">
      <alignment horizontal="left" vertical="center" textRotation="0" wrapText="true" indent="0" shrinkToFit="false"/>
      <protection locked="true" hidden="false"/>
    </xf>
    <xf numFmtId="169" fontId="72" fillId="0" borderId="5" xfId="36" applyFont="true" applyBorder="true" applyAlignment="true" applyProtection="true">
      <alignment horizontal="center" vertical="center" textRotation="0" wrapText="false" indent="0" shrinkToFit="false"/>
      <protection locked="true" hidden="false"/>
    </xf>
    <xf numFmtId="164" fontId="68" fillId="0" borderId="0" xfId="26" applyFont="true" applyBorder="false" applyAlignment="true" applyProtection="false">
      <alignment horizontal="left" vertical="center" textRotation="0" wrapText="true" indent="0" shrinkToFit="false"/>
      <protection locked="true" hidden="false"/>
    </xf>
    <xf numFmtId="164" fontId="68" fillId="0" borderId="0" xfId="26" applyFont="true" applyBorder="false" applyAlignment="true" applyProtection="false">
      <alignment horizontal="general" vertical="center" textRotation="0" wrapText="false" indent="0" shrinkToFit="false"/>
      <protection locked="true" hidden="false"/>
    </xf>
    <xf numFmtId="169" fontId="68" fillId="0" borderId="15" xfId="36" applyFont="true" applyBorder="true" applyAlignment="true" applyProtection="true">
      <alignment horizontal="center" vertical="center" textRotation="0" wrapText="false" indent="0" shrinkToFit="false"/>
      <protection locked="true" hidden="false"/>
    </xf>
    <xf numFmtId="164" fontId="63" fillId="0" borderId="0" xfId="29" applyFont="true" applyBorder="false" applyAlignment="true" applyProtection="false">
      <alignment horizontal="general" vertical="center" textRotation="0" wrapText="false" indent="0" shrinkToFit="false"/>
      <protection locked="true" hidden="false"/>
    </xf>
    <xf numFmtId="164" fontId="70" fillId="29" borderId="30" xfId="29" applyFont="true" applyBorder="true" applyAlignment="true" applyProtection="false">
      <alignment horizontal="center" vertical="center" textRotation="0" wrapText="true" indent="0" shrinkToFit="false"/>
      <protection locked="true" hidden="false"/>
    </xf>
    <xf numFmtId="164" fontId="70" fillId="0" borderId="22" xfId="29" applyFont="true" applyBorder="true" applyAlignment="true" applyProtection="false">
      <alignment horizontal="center" vertical="center" textRotation="0" wrapText="true" indent="0" shrinkToFit="false"/>
      <protection locked="true" hidden="false"/>
    </xf>
    <xf numFmtId="164" fontId="70" fillId="29" borderId="31" xfId="29" applyFont="true" applyBorder="true" applyAlignment="true" applyProtection="false">
      <alignment horizontal="center" vertical="center" textRotation="0" wrapText="true" indent="0" shrinkToFit="false"/>
      <protection locked="true" hidden="false"/>
    </xf>
    <xf numFmtId="169" fontId="23" fillId="0" borderId="15" xfId="24" applyFont="true" applyBorder="true" applyAlignment="true" applyProtection="false">
      <alignment horizontal="center" vertical="bottom" textRotation="0" wrapText="false" indent="0" shrinkToFit="false"/>
      <protection locked="true" hidden="false"/>
    </xf>
    <xf numFmtId="169" fontId="70" fillId="0" borderId="5" xfId="24" applyFont="true" applyBorder="true" applyAlignment="true" applyProtection="false">
      <alignment horizontal="center" vertical="bottom" textRotation="0" wrapText="false" indent="0" shrinkToFit="false"/>
      <protection locked="true" hidden="false"/>
    </xf>
    <xf numFmtId="164" fontId="70" fillId="0" borderId="0" xfId="26" applyFont="true" applyBorder="false" applyAlignment="true" applyProtection="false">
      <alignment horizontal="right" vertical="bottom" textRotation="0" wrapText="false" indent="0" shrinkToFit="false"/>
      <protection locked="true" hidden="false"/>
    </xf>
    <xf numFmtId="169" fontId="70" fillId="0" borderId="15" xfId="26" applyFont="true" applyBorder="true" applyAlignment="true" applyProtection="false">
      <alignment horizontal="center" vertical="bottom" textRotation="0" wrapText="false" indent="0" shrinkToFit="false"/>
      <protection locked="true" hidden="false"/>
    </xf>
    <xf numFmtId="164" fontId="70" fillId="0" borderId="23" xfId="29" applyFont="true" applyBorder="true" applyAlignment="true" applyProtection="false">
      <alignment horizontal="center" vertical="center" textRotation="0" wrapText="false" indent="0" shrinkToFit="false"/>
      <protection locked="true" hidden="false"/>
    </xf>
    <xf numFmtId="164" fontId="63" fillId="0" borderId="23" xfId="29" applyFont="true" applyBorder="true" applyAlignment="true" applyProtection="false">
      <alignment horizontal="center" vertical="center" textRotation="0" wrapText="true" indent="0" shrinkToFit="false"/>
      <protection locked="true" hidden="false"/>
    </xf>
    <xf numFmtId="164" fontId="70" fillId="0" borderId="30" xfId="29" applyFont="true" applyBorder="true" applyAlignment="true" applyProtection="false">
      <alignment horizontal="center" vertical="center" textRotation="0" wrapText="false" indent="0" shrinkToFit="false"/>
      <protection locked="true" hidden="false"/>
    </xf>
    <xf numFmtId="164" fontId="70" fillId="0" borderId="32" xfId="29" applyFont="true" applyBorder="true" applyAlignment="true" applyProtection="false">
      <alignment horizontal="center" vertical="center" textRotation="0" wrapText="false" indent="0" shrinkToFit="false"/>
      <protection locked="true" hidden="false"/>
    </xf>
    <xf numFmtId="164" fontId="73" fillId="5" borderId="29" xfId="24" applyFont="true" applyBorder="true" applyAlignment="true" applyProtection="false">
      <alignment horizontal="general" vertical="center" textRotation="0" wrapText="false" indent="0" shrinkToFit="false"/>
      <protection locked="true" hidden="false"/>
    </xf>
    <xf numFmtId="164" fontId="73" fillId="5" borderId="17" xfId="24" applyFont="true" applyBorder="true" applyAlignment="true" applyProtection="false">
      <alignment horizontal="general" vertical="center" textRotation="0" wrapText="false" indent="0" shrinkToFit="false"/>
      <protection locked="true" hidden="false"/>
    </xf>
    <xf numFmtId="169" fontId="18" fillId="5" borderId="18" xfId="38" applyFont="true" applyBorder="true" applyAlignment="true" applyProtection="true">
      <alignment horizontal="center" vertical="center" textRotation="0" wrapText="false" indent="0" shrinkToFit="false"/>
      <protection locked="true" hidden="false"/>
    </xf>
    <xf numFmtId="164" fontId="73" fillId="5" borderId="16" xfId="24" applyFont="true" applyBorder="true" applyAlignment="true" applyProtection="false">
      <alignment horizontal="general" vertical="center" textRotation="0" wrapText="false" indent="0" shrinkToFit="false"/>
      <protection locked="true" hidden="false"/>
    </xf>
    <xf numFmtId="169" fontId="18" fillId="5" borderId="109" xfId="38" applyFont="true" applyBorder="true" applyAlignment="true" applyProtection="true">
      <alignment horizontal="center" vertical="center" textRotation="0" wrapText="false" indent="0" shrinkToFit="false"/>
      <protection locked="true" hidden="false"/>
    </xf>
    <xf numFmtId="164" fontId="73" fillId="5" borderId="0" xfId="26" applyFont="true" applyBorder="false" applyAlignment="true" applyProtection="false">
      <alignment horizontal="general" vertical="center" textRotation="0" wrapText="false" indent="0" shrinkToFit="false"/>
      <protection locked="true" hidden="false"/>
    </xf>
    <xf numFmtId="169" fontId="18" fillId="5" borderId="15" xfId="37" applyFont="true" applyBorder="true" applyAlignment="true" applyProtection="true">
      <alignment horizontal="center" vertical="center" textRotation="0" wrapText="false" indent="0" shrinkToFit="false"/>
      <protection locked="true" hidden="false"/>
    </xf>
    <xf numFmtId="169" fontId="17" fillId="0" borderId="30" xfId="38" applyFont="true" applyBorder="true" applyAlignment="true" applyProtection="true">
      <alignment horizontal="center" vertical="center" textRotation="0" wrapText="false" indent="0" shrinkToFit="false"/>
      <protection locked="true" hidden="false"/>
    </xf>
    <xf numFmtId="169" fontId="17" fillId="0" borderId="32" xfId="38" applyFont="true" applyBorder="true" applyAlignment="true" applyProtection="true">
      <alignment horizontal="center" vertical="center" textRotation="0" wrapText="false" indent="0" shrinkToFit="false"/>
      <protection locked="true" hidden="false"/>
    </xf>
    <xf numFmtId="164" fontId="63" fillId="0" borderId="23" xfId="29" applyFont="true" applyBorder="true" applyAlignment="true" applyProtection="false">
      <alignment horizontal="center" vertical="center" textRotation="0" wrapText="false" indent="0" shrinkToFit="false"/>
      <protection locked="true" hidden="false"/>
    </xf>
    <xf numFmtId="164" fontId="69" fillId="0" borderId="0" xfId="29" applyFont="true" applyBorder="false" applyAlignment="false" applyProtection="false">
      <alignment horizontal="general" vertical="bottom" textRotation="0" wrapText="false" indent="0" shrinkToFit="false"/>
      <protection locked="true" hidden="false"/>
    </xf>
    <xf numFmtId="164" fontId="30" fillId="16" borderId="4" xfId="24" applyFont="true" applyBorder="true" applyAlignment="true" applyProtection="false">
      <alignment horizontal="center" vertical="center" textRotation="0" wrapText="true" indent="0" shrinkToFit="false"/>
      <protection locked="true" hidden="false"/>
    </xf>
    <xf numFmtId="164" fontId="30" fillId="16" borderId="0" xfId="24" applyFont="true" applyBorder="false" applyAlignment="true" applyProtection="false">
      <alignment horizontal="general" vertical="center" textRotation="0" wrapText="false" indent="0" shrinkToFit="false"/>
      <protection locked="true" hidden="false"/>
    </xf>
    <xf numFmtId="169" fontId="30" fillId="16" borderId="15" xfId="38" applyFont="true" applyBorder="true" applyAlignment="true" applyProtection="true">
      <alignment horizontal="center" vertical="center" textRotation="0" wrapText="false" indent="0" shrinkToFit="false"/>
      <protection locked="true" hidden="false"/>
    </xf>
    <xf numFmtId="164" fontId="30" fillId="16" borderId="14" xfId="24" applyFont="true" applyBorder="true" applyAlignment="true" applyProtection="false">
      <alignment horizontal="center" vertical="center" textRotation="0" wrapText="true" indent="0" shrinkToFit="false"/>
      <protection locked="true" hidden="false"/>
    </xf>
    <xf numFmtId="169" fontId="30" fillId="16" borderId="5" xfId="38" applyFont="true" applyBorder="true" applyAlignment="true" applyProtection="true">
      <alignment horizontal="center" vertical="center" textRotation="0" wrapText="false" indent="0" shrinkToFit="false"/>
      <protection locked="true" hidden="false"/>
    </xf>
    <xf numFmtId="169" fontId="69" fillId="0" borderId="0" xfId="29" applyFont="true" applyBorder="false" applyAlignment="false" applyProtection="false">
      <alignment horizontal="general" vertical="bottom" textRotation="0" wrapText="false" indent="0" shrinkToFit="false"/>
      <protection locked="true" hidden="false"/>
    </xf>
    <xf numFmtId="164" fontId="70" fillId="0" borderId="33" xfId="29" applyFont="true" applyBorder="true" applyAlignment="true" applyProtection="false">
      <alignment horizontal="center" vertical="center" textRotation="0" wrapText="false" indent="0" shrinkToFit="false"/>
      <protection locked="true" hidden="false"/>
    </xf>
    <xf numFmtId="164" fontId="30" fillId="0" borderId="40" xfId="24" applyFont="true" applyBorder="true" applyAlignment="true" applyProtection="false">
      <alignment horizontal="left" vertical="top" textRotation="0" wrapText="false" indent="0" shrinkToFit="false"/>
      <protection locked="true" hidden="false"/>
    </xf>
    <xf numFmtId="169" fontId="63" fillId="0" borderId="0" xfId="29" applyFont="true" applyBorder="false" applyAlignment="false" applyProtection="false">
      <alignment horizontal="general" vertical="bottom" textRotation="0" wrapText="false" indent="0" shrinkToFit="false"/>
      <protection locked="true" hidden="false"/>
    </xf>
    <xf numFmtId="164" fontId="74" fillId="0" borderId="38" xfId="24" applyFont="true" applyBorder="true" applyAlignment="true" applyProtection="false">
      <alignment horizontal="center" vertical="center" textRotation="0" wrapText="false" indent="0" shrinkToFit="false"/>
      <protection locked="true" hidden="false"/>
    </xf>
    <xf numFmtId="164" fontId="74" fillId="0" borderId="30" xfId="24" applyFont="true" applyBorder="true" applyAlignment="true" applyProtection="false">
      <alignment horizontal="center" vertical="center" textRotation="0" wrapText="true" indent="0" shrinkToFit="false"/>
      <protection locked="true" hidden="false"/>
    </xf>
    <xf numFmtId="166" fontId="74" fillId="0" borderId="32" xfId="24" applyFont="true" applyBorder="true" applyAlignment="true" applyProtection="false">
      <alignment horizontal="center" vertical="center" textRotation="0" wrapText="false" indent="0" shrinkToFit="false"/>
      <protection locked="true" hidden="false"/>
    </xf>
    <xf numFmtId="164" fontId="74" fillId="0" borderId="23" xfId="24" applyFont="true" applyBorder="true" applyAlignment="true" applyProtection="false">
      <alignment horizontal="center" vertical="center" textRotation="0" wrapText="false" indent="0" shrinkToFit="false"/>
      <protection locked="true" hidden="false"/>
    </xf>
    <xf numFmtId="166" fontId="74" fillId="0" borderId="39" xfId="24" applyFont="true" applyBorder="true" applyAlignment="true" applyProtection="false">
      <alignment horizontal="center" vertical="center" textRotation="0" wrapText="false" indent="0" shrinkToFit="false"/>
      <protection locked="true" hidden="false"/>
    </xf>
    <xf numFmtId="164" fontId="63" fillId="0" borderId="110" xfId="29" applyFont="true" applyBorder="true" applyAlignment="true" applyProtection="false">
      <alignment horizontal="center" vertical="bottom" textRotation="0" wrapText="true" indent="0" shrinkToFit="false"/>
      <protection locked="true" hidden="false"/>
    </xf>
    <xf numFmtId="164" fontId="63" fillId="0" borderId="11" xfId="29" applyFont="true" applyBorder="true" applyAlignment="true" applyProtection="false">
      <alignment horizontal="general" vertical="bottom" textRotation="0" wrapText="true" indent="0" shrinkToFit="false"/>
      <protection locked="true" hidden="false"/>
    </xf>
    <xf numFmtId="164" fontId="63" fillId="0" borderId="12" xfId="29" applyFont="true" applyBorder="true" applyAlignment="true" applyProtection="false">
      <alignment horizontal="general" vertical="bottom" textRotation="0" wrapText="true" indent="0" shrinkToFit="false"/>
      <protection locked="true" hidden="false"/>
    </xf>
    <xf numFmtId="164" fontId="63" fillId="0" borderId="108" xfId="29" applyFont="true" applyBorder="true" applyAlignment="true" applyProtection="false">
      <alignment horizontal="general" vertical="bottom" textRotation="0" wrapText="true" indent="0" shrinkToFit="false"/>
      <protection locked="true" hidden="false"/>
    </xf>
    <xf numFmtId="164" fontId="63" fillId="0" borderId="14" xfId="29" applyFont="true" applyBorder="true" applyAlignment="true" applyProtection="false">
      <alignment horizontal="general" vertical="bottom" textRotation="0" wrapText="true" indent="0" shrinkToFit="false"/>
      <protection locked="true" hidden="false"/>
    </xf>
    <xf numFmtId="164" fontId="63" fillId="0" borderId="0" xfId="29" applyFont="true" applyBorder="false" applyAlignment="true" applyProtection="false">
      <alignment horizontal="general" vertical="bottom" textRotation="0" wrapText="true" indent="0" shrinkToFit="false"/>
      <protection locked="true" hidden="false"/>
    </xf>
    <xf numFmtId="164" fontId="63" fillId="0" borderId="5" xfId="29" applyFont="true" applyBorder="true" applyAlignment="true" applyProtection="false">
      <alignment horizontal="general" vertical="bottom" textRotation="0" wrapText="true" indent="0" shrinkToFit="false"/>
      <protection locked="true" hidden="false"/>
    </xf>
    <xf numFmtId="164" fontId="63" fillId="0" borderId="44" xfId="29" applyFont="true" applyBorder="true" applyAlignment="true" applyProtection="false">
      <alignment horizontal="center" vertical="bottom" textRotation="0" wrapText="true" indent="0" shrinkToFit="false"/>
      <protection locked="true" hidden="false"/>
    </xf>
    <xf numFmtId="166" fontId="17" fillId="0" borderId="0" xfId="38" applyFont="true" applyBorder="true" applyAlignment="true" applyProtection="true">
      <alignment horizontal="general" vertical="bottom" textRotation="0" wrapText="false" indent="0" shrinkToFit="false"/>
      <protection locked="true" hidden="false"/>
    </xf>
    <xf numFmtId="169" fontId="17" fillId="0" borderId="0" xfId="38" applyFont="true" applyBorder="true" applyAlignment="true" applyProtection="true">
      <alignment horizontal="general" vertical="bottom" textRotation="0" wrapText="false" indent="0" shrinkToFit="false"/>
      <protection locked="true" hidden="false"/>
    </xf>
    <xf numFmtId="164" fontId="63" fillId="0" borderId="23" xfId="29" applyFont="true" applyBorder="true" applyAlignment="false" applyProtection="false">
      <alignment horizontal="general" vertical="bottom" textRotation="0" wrapText="false" indent="0" shrinkToFit="false"/>
      <protection locked="true" hidden="false"/>
    </xf>
    <xf numFmtId="169" fontId="63" fillId="0" borderId="23" xfId="29" applyFont="true" applyBorder="true" applyAlignment="false" applyProtection="false">
      <alignment horizontal="general" vertical="bottom" textRotation="0" wrapText="false" indent="0" shrinkToFit="false"/>
      <protection locked="true" hidden="false"/>
    </xf>
    <xf numFmtId="164" fontId="17" fillId="0" borderId="0" xfId="0" applyFont="true" applyBorder="false" applyAlignment="true" applyProtection="false">
      <alignment horizontal="general" vertical="center" textRotation="0" wrapText="false" indent="0" shrinkToFit="false"/>
      <protection locked="true" hidden="false"/>
    </xf>
    <xf numFmtId="164" fontId="14" fillId="2" borderId="1" xfId="0" applyFont="true" applyBorder="true" applyAlignment="true" applyProtection="false">
      <alignment horizontal="left" vertical="center" textRotation="0" wrapText="true" indent="0" shrinkToFit="false"/>
      <protection locked="true" hidden="false"/>
    </xf>
    <xf numFmtId="164" fontId="14" fillId="2" borderId="2" xfId="0" applyFont="true" applyBorder="true" applyAlignment="true" applyProtection="false">
      <alignment horizontal="left" vertical="center" textRotation="0" wrapText="true" indent="0" shrinkToFit="false"/>
      <protection locked="true" hidden="false"/>
    </xf>
    <xf numFmtId="165" fontId="14" fillId="2" borderId="2" xfId="17" applyFont="true" applyBorder="true" applyAlignment="true" applyProtection="true">
      <alignment horizontal="left" vertical="center" textRotation="0" wrapText="true" indent="0" shrinkToFit="false"/>
      <protection locked="true" hidden="false"/>
    </xf>
    <xf numFmtId="164" fontId="14" fillId="2" borderId="2" xfId="0" applyFont="true" applyBorder="true" applyAlignment="true" applyProtection="false">
      <alignment horizontal="center" vertical="center" textRotation="0" wrapText="true" indent="0" shrinkToFit="false"/>
      <protection locked="true" hidden="false"/>
    </xf>
    <xf numFmtId="164" fontId="14" fillId="0" borderId="2" xfId="0" applyFont="true" applyBorder="true" applyAlignment="true" applyProtection="false">
      <alignment horizontal="center" vertical="center" textRotation="0" wrapText="false" indent="0" shrinkToFit="false"/>
      <protection locked="true" hidden="false"/>
    </xf>
    <xf numFmtId="164" fontId="75" fillId="30" borderId="22" xfId="0" applyFont="true" applyBorder="true" applyAlignment="true" applyProtection="false">
      <alignment horizontal="center" vertical="center" textRotation="0" wrapText="true" indent="0" shrinkToFit="false"/>
      <protection locked="true" hidden="false"/>
    </xf>
    <xf numFmtId="164" fontId="18" fillId="2" borderId="36" xfId="26" applyFont="true" applyBorder="true" applyAlignment="true" applyProtection="false">
      <alignment horizontal="center" vertical="center" textRotation="0" wrapText="true" indent="0" shrinkToFit="false"/>
      <protection locked="true" hidden="false"/>
    </xf>
    <xf numFmtId="164" fontId="18" fillId="31" borderId="73" xfId="27" applyFont="true" applyBorder="true" applyAlignment="true" applyProtection="false">
      <alignment horizontal="left" vertical="center" textRotation="0" wrapText="false" indent="0" shrinkToFit="false"/>
      <protection locked="true" hidden="false"/>
    </xf>
    <xf numFmtId="164" fontId="18" fillId="31" borderId="74" xfId="27" applyFont="true" applyBorder="true" applyAlignment="true" applyProtection="false">
      <alignment horizontal="center" vertical="center" textRotation="0" wrapText="false" indent="0" shrinkToFit="false"/>
      <protection locked="true" hidden="false"/>
    </xf>
    <xf numFmtId="164" fontId="76" fillId="0" borderId="111" xfId="0" applyFont="true" applyBorder="true" applyAlignment="true" applyProtection="false">
      <alignment horizontal="center" vertical="center" textRotation="0" wrapText="true" indent="0" shrinkToFit="false"/>
      <protection locked="true" hidden="false"/>
    </xf>
    <xf numFmtId="164" fontId="76" fillId="0" borderId="112" xfId="0" applyFont="true" applyBorder="true" applyAlignment="true" applyProtection="false">
      <alignment horizontal="center" vertical="center" textRotation="0" wrapText="true" indent="0" shrinkToFit="false"/>
      <protection locked="true" hidden="false"/>
    </xf>
    <xf numFmtId="164" fontId="77" fillId="5" borderId="112" xfId="0" applyFont="true" applyBorder="true" applyAlignment="true" applyProtection="false">
      <alignment horizontal="center" vertical="center" textRotation="0" wrapText="true" indent="0" shrinkToFit="false"/>
      <protection locked="true" hidden="false"/>
    </xf>
    <xf numFmtId="164" fontId="77" fillId="5" borderId="113" xfId="0" applyFont="true" applyBorder="true" applyAlignment="true" applyProtection="false">
      <alignment horizontal="center" vertical="center" textRotation="0" wrapText="true" indent="0" shrinkToFit="false"/>
      <protection locked="true" hidden="false"/>
    </xf>
    <xf numFmtId="164" fontId="76" fillId="0" borderId="113" xfId="0" applyFont="true" applyBorder="true" applyAlignment="true" applyProtection="false">
      <alignment horizontal="center" vertical="center" textRotation="0" wrapText="true" indent="0" shrinkToFit="false"/>
      <protection locked="true" hidden="false"/>
    </xf>
    <xf numFmtId="164" fontId="77" fillId="32" borderId="114" xfId="0" applyFont="true" applyBorder="true" applyAlignment="true" applyProtection="false">
      <alignment horizontal="center" vertical="center" textRotation="0" wrapText="true" indent="0" shrinkToFit="false"/>
      <protection locked="true" hidden="false"/>
    </xf>
    <xf numFmtId="164" fontId="78" fillId="0" borderId="111" xfId="0" applyFont="true" applyBorder="true" applyAlignment="true" applyProtection="false">
      <alignment horizontal="center" vertical="center" textRotation="0" wrapText="true" indent="0" shrinkToFit="false"/>
      <protection locked="true" hidden="false"/>
    </xf>
    <xf numFmtId="164" fontId="78" fillId="0" borderId="112" xfId="0" applyFont="true" applyBorder="true" applyAlignment="true" applyProtection="false">
      <alignment horizontal="left" vertical="center" textRotation="0" wrapText="true" indent="0" shrinkToFit="false"/>
      <protection locked="true" hidden="false"/>
    </xf>
    <xf numFmtId="169" fontId="79" fillId="0" borderId="112" xfId="0" applyFont="true" applyBorder="true" applyAlignment="true" applyProtection="false">
      <alignment horizontal="center" vertical="center" textRotation="0" wrapText="false" indent="0" shrinkToFit="true"/>
      <protection locked="true" hidden="false"/>
    </xf>
    <xf numFmtId="169" fontId="79" fillId="0" borderId="113" xfId="0" applyFont="true" applyBorder="true" applyAlignment="true" applyProtection="false">
      <alignment horizontal="center" vertical="center" textRotation="0" wrapText="false" indent="0" shrinkToFit="true"/>
      <protection locked="true" hidden="false"/>
    </xf>
    <xf numFmtId="164" fontId="78" fillId="33" borderId="111" xfId="0" applyFont="true" applyBorder="true" applyAlignment="true" applyProtection="false">
      <alignment horizontal="center" vertical="center" textRotation="0" wrapText="true" indent="0" shrinkToFit="false"/>
      <protection locked="true" hidden="false"/>
    </xf>
    <xf numFmtId="164" fontId="78" fillId="33" borderId="112" xfId="0" applyFont="true" applyBorder="true" applyAlignment="true" applyProtection="false">
      <alignment horizontal="left" vertical="center" textRotation="0" wrapText="true" indent="0" shrinkToFit="false"/>
      <protection locked="true" hidden="false"/>
    </xf>
    <xf numFmtId="169" fontId="79" fillId="33" borderId="112" xfId="0" applyFont="true" applyBorder="true" applyAlignment="true" applyProtection="false">
      <alignment horizontal="center" vertical="center" textRotation="0" wrapText="false" indent="0" shrinkToFit="true"/>
      <protection locked="true" hidden="false"/>
    </xf>
    <xf numFmtId="169" fontId="79" fillId="33" borderId="113" xfId="0" applyFont="true" applyBorder="true" applyAlignment="true" applyProtection="false">
      <alignment horizontal="center" vertical="center" textRotation="0" wrapText="false" indent="0" shrinkToFit="true"/>
      <protection locked="true" hidden="false"/>
    </xf>
    <xf numFmtId="169" fontId="80" fillId="0" borderId="112" xfId="0" applyFont="true" applyBorder="true" applyAlignment="true" applyProtection="false">
      <alignment horizontal="center" vertical="center" textRotation="0" wrapText="false" indent="0" shrinkToFit="true"/>
      <protection locked="true" hidden="false"/>
    </xf>
    <xf numFmtId="169" fontId="80" fillId="0" borderId="113" xfId="0" applyFont="true" applyBorder="true" applyAlignment="true" applyProtection="false">
      <alignment horizontal="center" vertical="center" textRotation="0" wrapText="false" indent="0" shrinkToFit="true"/>
      <protection locked="true" hidden="false"/>
    </xf>
    <xf numFmtId="164" fontId="77" fillId="32" borderId="115" xfId="0" applyFont="true" applyBorder="true" applyAlignment="true" applyProtection="false">
      <alignment horizontal="general" vertical="center" textRotation="0" wrapText="true" indent="0" shrinkToFit="false"/>
      <protection locked="true" hidden="false"/>
    </xf>
    <xf numFmtId="164" fontId="77" fillId="32" borderId="116" xfId="0" applyFont="true" applyBorder="true" applyAlignment="true" applyProtection="false">
      <alignment horizontal="general" vertical="center" textRotation="0" wrapText="true" indent="0" shrinkToFit="false"/>
      <protection locked="true" hidden="false"/>
    </xf>
    <xf numFmtId="164" fontId="77" fillId="32" borderId="117" xfId="0" applyFont="true" applyBorder="true" applyAlignment="true" applyProtection="false">
      <alignment horizontal="general" vertical="center" textRotation="0" wrapText="true" indent="0" shrinkToFit="false"/>
      <protection locked="true" hidden="false"/>
    </xf>
    <xf numFmtId="164" fontId="78" fillId="0" borderId="112" xfId="0" applyFont="true" applyBorder="true" applyAlignment="true" applyProtection="false">
      <alignment horizontal="center" vertical="center" textRotation="0" wrapText="true" indent="0" shrinkToFit="false"/>
      <protection locked="true" hidden="false"/>
    </xf>
    <xf numFmtId="164" fontId="78" fillId="0" borderId="113" xfId="0" applyFont="true" applyBorder="true" applyAlignment="true" applyProtection="false">
      <alignment horizontal="center" vertical="center" textRotation="0" wrapText="true" indent="0" shrinkToFit="false"/>
      <protection locked="true" hidden="false"/>
    </xf>
    <xf numFmtId="164" fontId="78" fillId="2" borderId="111" xfId="0" applyFont="true" applyBorder="true" applyAlignment="true" applyProtection="false">
      <alignment horizontal="center" vertical="center" textRotation="0" wrapText="true" indent="0" shrinkToFit="false"/>
      <protection locked="true" hidden="false"/>
    </xf>
    <xf numFmtId="164" fontId="78" fillId="2" borderId="112" xfId="0" applyFont="true" applyBorder="true" applyAlignment="true" applyProtection="false">
      <alignment horizontal="left" vertical="center" textRotation="0" wrapText="true" indent="0" shrinkToFit="false"/>
      <protection locked="true" hidden="false"/>
    </xf>
    <xf numFmtId="169" fontId="79" fillId="2" borderId="112" xfId="0" applyFont="true" applyBorder="true" applyAlignment="true" applyProtection="false">
      <alignment horizontal="center" vertical="center" textRotation="0" wrapText="false" indent="0" shrinkToFit="true"/>
      <protection locked="true" hidden="false"/>
    </xf>
    <xf numFmtId="164" fontId="78" fillId="2" borderId="112" xfId="0" applyFont="true" applyBorder="true" applyAlignment="true" applyProtection="false">
      <alignment horizontal="center" vertical="center" textRotation="0" wrapText="true" indent="0" shrinkToFit="false"/>
      <protection locked="true" hidden="false"/>
    </xf>
    <xf numFmtId="164" fontId="78" fillId="2" borderId="113" xfId="0" applyFont="true" applyBorder="true" applyAlignment="true" applyProtection="false">
      <alignment horizontal="center" vertical="center" textRotation="0" wrapText="true" indent="0" shrinkToFit="false"/>
      <protection locked="true" hidden="false"/>
    </xf>
    <xf numFmtId="169" fontId="79" fillId="2" borderId="113" xfId="0" applyFont="true" applyBorder="true" applyAlignment="true" applyProtection="false">
      <alignment horizontal="center" vertical="center" textRotation="0" wrapText="false" indent="0" shrinkToFit="true"/>
      <protection locked="true" hidden="false"/>
    </xf>
    <xf numFmtId="164" fontId="78" fillId="4" borderId="111" xfId="0" applyFont="true" applyBorder="true" applyAlignment="true" applyProtection="false">
      <alignment horizontal="center" vertical="center" textRotation="0" wrapText="true" indent="0" shrinkToFit="false"/>
      <protection locked="true" hidden="false"/>
    </xf>
    <xf numFmtId="164" fontId="78" fillId="4" borderId="112" xfId="0" applyFont="true" applyBorder="true" applyAlignment="true" applyProtection="false">
      <alignment horizontal="left" vertical="center" textRotation="0" wrapText="true" indent="0" shrinkToFit="false"/>
      <protection locked="true" hidden="false"/>
    </xf>
    <xf numFmtId="169" fontId="79" fillId="4" borderId="112" xfId="0" applyFont="true" applyBorder="true" applyAlignment="true" applyProtection="false">
      <alignment horizontal="center" vertical="center" textRotation="0" wrapText="false" indent="0" shrinkToFit="true"/>
      <protection locked="true" hidden="false"/>
    </xf>
    <xf numFmtId="164" fontId="78" fillId="4" borderId="112" xfId="0" applyFont="true" applyBorder="true" applyAlignment="true" applyProtection="false">
      <alignment horizontal="center" vertical="center" textRotation="0" wrapText="true" indent="0" shrinkToFit="false"/>
      <protection locked="true" hidden="false"/>
    </xf>
    <xf numFmtId="164" fontId="78" fillId="4" borderId="113" xfId="0" applyFont="true" applyBorder="true" applyAlignment="true" applyProtection="false">
      <alignment horizontal="center" vertical="center" textRotation="0" wrapText="true" indent="0" shrinkToFit="false"/>
      <protection locked="true" hidden="false"/>
    </xf>
    <xf numFmtId="164" fontId="76" fillId="2" borderId="111" xfId="0" applyFont="true" applyBorder="true" applyAlignment="true" applyProtection="false">
      <alignment horizontal="center" vertical="center" textRotation="0" wrapText="true" indent="0" shrinkToFit="false"/>
      <protection locked="true" hidden="false"/>
    </xf>
    <xf numFmtId="164" fontId="76" fillId="2" borderId="112" xfId="0" applyFont="true" applyBorder="true" applyAlignment="true" applyProtection="false">
      <alignment horizontal="center" vertical="center" textRotation="0" wrapText="true" indent="0" shrinkToFit="false"/>
      <protection locked="true" hidden="false"/>
    </xf>
    <xf numFmtId="169" fontId="80" fillId="2" borderId="112" xfId="0" applyFont="true" applyBorder="true" applyAlignment="true" applyProtection="false">
      <alignment horizontal="center" vertical="center" textRotation="0" wrapText="false" indent="0" shrinkToFit="true"/>
      <protection locked="true" hidden="false"/>
    </xf>
    <xf numFmtId="169" fontId="80" fillId="2" borderId="113" xfId="0" applyFont="true" applyBorder="true" applyAlignment="true" applyProtection="false">
      <alignment horizontal="center" vertical="center" textRotation="0" wrapText="false" indent="0" shrinkToFit="true"/>
      <protection locked="true" hidden="false"/>
    </xf>
    <xf numFmtId="164" fontId="17" fillId="33" borderId="112" xfId="0" applyFont="true" applyBorder="true" applyAlignment="true" applyProtection="false">
      <alignment horizontal="left" vertical="center" textRotation="0" wrapText="true" indent="0" shrinkToFit="false"/>
      <protection locked="true" hidden="false"/>
    </xf>
    <xf numFmtId="164" fontId="77" fillId="32" borderId="118" xfId="0" applyFont="true" applyBorder="true" applyAlignment="true" applyProtection="false">
      <alignment horizontal="general" vertical="center" textRotation="0" wrapText="true" indent="0" shrinkToFit="false"/>
      <protection locked="true" hidden="false"/>
    </xf>
    <xf numFmtId="164" fontId="77" fillId="32" borderId="119" xfId="0" applyFont="true" applyBorder="true" applyAlignment="true" applyProtection="false">
      <alignment horizontal="general" vertical="center" textRotation="0" wrapText="true" indent="0" shrinkToFit="false"/>
      <protection locked="true" hidden="false"/>
    </xf>
    <xf numFmtId="169" fontId="77" fillId="32" borderId="120" xfId="0" applyFont="true" applyBorder="true" applyAlignment="true" applyProtection="false">
      <alignment horizontal="center" vertical="center" textRotation="0" wrapText="false" indent="0" shrinkToFit="true"/>
      <protection locked="true" hidden="false"/>
    </xf>
    <xf numFmtId="169" fontId="77" fillId="32" borderId="121" xfId="0" applyFont="true" applyBorder="true" applyAlignment="true" applyProtection="false">
      <alignment horizontal="center" vertical="center" textRotation="0" wrapText="false" indent="0" shrinkToFit="true"/>
      <protection locked="true" hidden="false"/>
    </xf>
    <xf numFmtId="164" fontId="17" fillId="0" borderId="0" xfId="0" applyFont="true" applyBorder="true" applyAlignment="true" applyProtection="false">
      <alignment horizontal="center" vertical="center" textRotation="0" wrapText="false" indent="0" shrinkToFit="false"/>
      <protection locked="true" hidden="false"/>
    </xf>
  </cellXfs>
  <cellStyles count="28">
    <cellStyle name="Normal" xfId="0" builtinId="0"/>
    <cellStyle name="Comma" xfId="15" builtinId="3"/>
    <cellStyle name="Comma [0]" xfId="16" builtinId="6"/>
    <cellStyle name="Currency" xfId="17" builtinId="4"/>
    <cellStyle name="Currency [0]" xfId="18" builtinId="7"/>
    <cellStyle name="Percent" xfId="19" builtinId="5"/>
    <cellStyle name="Hiperlink 2" xfId="20"/>
    <cellStyle name="Moeda 2" xfId="21"/>
    <cellStyle name="Moeda 2 2" xfId="22"/>
    <cellStyle name="Moeda 4" xfId="23"/>
    <cellStyle name="Normal 2" xfId="24"/>
    <cellStyle name="Normal 2 2" xfId="25"/>
    <cellStyle name="Normal 2 2 2" xfId="26"/>
    <cellStyle name="Normal 2 3" xfId="27"/>
    <cellStyle name="Normal 2 4" xfId="28"/>
    <cellStyle name="Normal 3" xfId="29"/>
    <cellStyle name="Normal 3 2" xfId="30"/>
    <cellStyle name="Normal 4" xfId="31"/>
    <cellStyle name="Normal 4 2" xfId="32"/>
    <cellStyle name="Normal 5" xfId="33"/>
    <cellStyle name="Normal 5 2" xfId="34"/>
    <cellStyle name="Normal 6" xfId="35"/>
    <cellStyle name="Porcentagem 2 2" xfId="36"/>
    <cellStyle name="Porcentagem 2 3" xfId="37"/>
    <cellStyle name="Porcentagem 3" xfId="38"/>
    <cellStyle name="Porcentagem 4" xfId="39"/>
    <cellStyle name="Separador de milhares 2" xfId="40"/>
    <cellStyle name="Vírgula 2" xfId="41"/>
  </cellStyles>
  <dxfs count="28">
    <dxf>
      <fill>
        <patternFill patternType="solid">
          <fgColor rgb="FF808080"/>
          <bgColor rgb="FF000000"/>
        </patternFill>
      </fill>
    </dxf>
    <dxf>
      <fill>
        <patternFill patternType="solid">
          <fgColor rgb="FFC7C7C7"/>
          <bgColor rgb="FF000000"/>
        </patternFill>
      </fill>
    </dxf>
    <dxf>
      <fill>
        <patternFill patternType="solid">
          <fgColor rgb="FFD5D5D5"/>
          <bgColor rgb="FF000000"/>
        </patternFill>
      </fill>
    </dxf>
    <dxf>
      <fill>
        <patternFill patternType="solid">
          <fgColor rgb="FF000000"/>
          <bgColor rgb="FF000000"/>
        </patternFill>
      </fill>
    </dxf>
    <dxf>
      <fill>
        <patternFill patternType="solid">
          <bgColor rgb="FF000000"/>
        </patternFill>
      </fill>
    </dxf>
    <dxf>
      <fill>
        <patternFill>
          <bgColor theme="0"/>
        </patternFill>
      </fill>
    </dxf>
    <dxf>
      <font>
        <b val="1"/>
        <i val="0"/>
      </font>
      <fill>
        <patternFill>
          <bgColor theme="3" tint="0.7999"/>
        </patternFill>
      </fill>
      <border diagonalUp="false" diagonalDown="false">
        <left/>
        <right/>
        <top style="thin"/>
        <bottom style="thin"/>
        <diagonal/>
      </border>
    </dxf>
    <dxf>
      <font>
        <b val="1"/>
        <i val="0"/>
      </font>
      <fill>
        <patternFill>
          <bgColor theme="0" tint="-0.25"/>
        </patternFill>
      </fill>
      <border diagonalUp="false" diagonalDown="false">
        <left/>
        <right/>
        <top style="thin"/>
        <bottom style="thin"/>
        <diagonal/>
      </border>
    </dxf>
    <dxf>
      <fill>
        <patternFill>
          <bgColor theme="0"/>
        </patternFill>
      </fill>
    </dxf>
    <dxf>
      <font>
        <b val="1"/>
        <i val="0"/>
      </font>
      <fill>
        <patternFill>
          <bgColor theme="3" tint="0.7999"/>
        </patternFill>
      </fill>
      <border diagonalUp="false" diagonalDown="false">
        <left/>
        <right/>
        <top style="thin"/>
        <bottom style="thin"/>
        <diagonal/>
      </border>
    </dxf>
    <dxf>
      <font>
        <b val="1"/>
        <i val="0"/>
      </font>
      <fill>
        <patternFill>
          <bgColor theme="0" tint="-0.25"/>
        </patternFill>
      </fill>
      <border diagonalUp="false" diagonalDown="false">
        <left/>
        <right/>
        <top style="thin"/>
        <bottom style="thin"/>
        <diagonal/>
      </border>
    </dxf>
    <dxf>
      <fill>
        <patternFill>
          <bgColor theme="0"/>
        </patternFill>
      </fill>
    </dxf>
    <dxf>
      <font>
        <b val="1"/>
        <i val="0"/>
      </font>
      <fill>
        <patternFill>
          <bgColor theme="3" tint="0.7999"/>
        </patternFill>
      </fill>
      <border diagonalUp="false" diagonalDown="false">
        <left/>
        <right/>
        <top style="thin"/>
        <bottom style="thin"/>
        <diagonal/>
      </border>
    </dxf>
    <dxf>
      <font>
        <b val="1"/>
        <i val="0"/>
      </font>
      <fill>
        <patternFill>
          <bgColor theme="0" tint="-0.25"/>
        </patternFill>
      </fill>
      <border diagonalUp="false" diagonalDown="false">
        <left/>
        <right/>
        <top style="thin"/>
        <bottom style="thin"/>
        <diagonal/>
      </border>
    </dxf>
    <dxf>
      <fill>
        <patternFill>
          <bgColor theme="5" tint="0.7999"/>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4" tint="0.5999"/>
        </patternFill>
      </fill>
    </dxf>
    <dxf>
      <fill>
        <patternFill>
          <bgColor theme="4" tint="0.5999"/>
        </patternFill>
      </fill>
    </dxf>
    <dxf>
      <fill>
        <patternFill>
          <bgColor theme="4" tint="0.5999"/>
        </patternFill>
      </fill>
    </dxf>
    <dxf>
      <fill>
        <patternFill>
          <bgColor theme="4" tint="0.5999"/>
        </patternFill>
      </fill>
    </dxf>
    <dxf>
      <fill>
        <patternFill>
          <bgColor theme="4" tint="0.5999"/>
        </patternFill>
      </fill>
    </dxf>
  </dxfs>
  <colors>
    <indexedColors>
      <rgbColor rgb="FF000000"/>
      <rgbColor rgb="FFFFFFFF"/>
      <rgbColor rgb="FFFF0000"/>
      <rgbColor rgb="FFDFF0D8"/>
      <rgbColor rgb="FF0000FF"/>
      <rgbColor rgb="FFFFFF00"/>
      <rgbColor rgb="FFEFEFEF"/>
      <rgbColor rgb="FF00FF99"/>
      <rgbColor rgb="FF9C0006"/>
      <rgbColor rgb="FF006100"/>
      <rgbColor rgb="FF000080"/>
      <rgbColor rgb="FFD6D6D6"/>
      <rgbColor rgb="FF800080"/>
      <rgbColor rgb="FF0070C0"/>
      <rgbColor rgb="FFC0C0C0"/>
      <rgbColor rgb="FF808080"/>
      <rgbColor rgb="FF8FAADC"/>
      <rgbColor rgb="FFE3E3E3"/>
      <rgbColor rgb="FFFFF2CC"/>
      <rgbColor rgb="FFD8ECF6"/>
      <rgbColor rgb="FF660066"/>
      <rgbColor rgb="FFC7C7C7"/>
      <rgbColor rgb="FF0563C1"/>
      <rgbColor rgb="FFB8CCE3"/>
      <rgbColor rgb="FF000080"/>
      <rgbColor rgb="FFFF00FF"/>
      <rgbColor rgb="FFFFE699"/>
      <rgbColor rgb="FF9EFDFF"/>
      <rgbColor rgb="FF800080"/>
      <rgbColor rgb="FF800000"/>
      <rgbColor rgb="FFDAE3F3"/>
      <rgbColor rgb="FF0000FF"/>
      <rgbColor rgb="FFD6DCE5"/>
      <rgbColor rgb="FFDEEBF7"/>
      <rgbColor rgb="FFC6EFCE"/>
      <rgbColor rgb="FFFEFF99"/>
      <rgbColor rgb="FFB4C7E7"/>
      <rgbColor rgb="FFBFBFBF"/>
      <rgbColor rgb="FFADB9CA"/>
      <rgbColor rgb="FFFFC7CE"/>
      <rgbColor rgb="FF5B9BD5"/>
      <rgbColor rgb="FF77CDEE"/>
      <rgbColor rgb="FF91C9AF"/>
      <rgbColor rgb="FFCCCCCC"/>
      <rgbColor rgb="FFD5D5D5"/>
      <rgbColor rgb="FFFBE5D6"/>
      <rgbColor rgb="FF538DD3"/>
      <rgbColor rgb="FF7A9FCD"/>
      <rgbColor rgb="FF002060"/>
      <rgbColor rgb="FF3E8853"/>
      <rgbColor rgb="FF003300"/>
      <rgbColor rgb="FF202124"/>
      <rgbColor rgb="FFE2F0D9"/>
      <rgbColor rgb="FFE7E6E6"/>
      <rgbColor rgb="FF203864"/>
      <rgbColor rgb="FF404040"/>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worksheet" Target="worksheets/sheet9.xml"/><Relationship Id="rId12" Type="http://schemas.openxmlformats.org/officeDocument/2006/relationships/worksheet" Target="worksheets/sheet10.xml"/><Relationship Id="rId13" Type="http://schemas.openxmlformats.org/officeDocument/2006/relationships/worksheet" Target="worksheets/sheet11.xml"/><Relationship Id="rId14" Type="http://schemas.openxmlformats.org/officeDocument/2006/relationships/worksheet" Target="worksheets/sheet12.xml"/><Relationship Id="rId15" Type="http://schemas.openxmlformats.org/officeDocument/2006/relationships/worksheet" Target="worksheets/sheet13.xml"/><Relationship Id="rId16" Type="http://schemas.openxmlformats.org/officeDocument/2006/relationships/worksheet" Target="worksheets/sheet14.xml"/><Relationship Id="rId17" Type="http://schemas.openxmlformats.org/officeDocument/2006/relationships/worksheet" Target="worksheets/sheet15.xml"/><Relationship Id="rId18" Type="http://schemas.openxmlformats.org/officeDocument/2006/relationships/worksheet" Target="worksheets/sheet16.xml"/><Relationship Id="rId19" Type="http://schemas.openxmlformats.org/officeDocument/2006/relationships/worksheet" Target="worksheets/sheet17.xml"/><Relationship Id="rId20" Type="http://schemas.openxmlformats.org/officeDocument/2006/relationships/worksheet" Target="worksheets/sheet18.xml"/><Relationship Id="rId21" Type="http://schemas.openxmlformats.org/officeDocument/2006/relationships/worksheet" Target="worksheets/sheet19.xml"/><Relationship Id="rId22" Type="http://schemas.openxmlformats.org/officeDocument/2006/relationships/worksheet" Target="worksheets/sheet20.xml"/><Relationship Id="rId23" Type="http://schemas.openxmlformats.org/officeDocument/2006/relationships/worksheet" Target="worksheets/sheet21.xml"/><Relationship Id="rId24" Type="http://schemas.openxmlformats.org/officeDocument/2006/relationships/worksheet" Target="worksheets/sheet22.xml"/><Relationship Id="rId25" Type="http://schemas.openxmlformats.org/officeDocument/2006/relationships/worksheet" Target="worksheets/sheet23.xml"/><Relationship Id="rId26" Type="http://schemas.openxmlformats.org/officeDocument/2006/relationships/worksheet" Target="worksheets/sheet24.xml"/><Relationship Id="rId27" Type="http://schemas.openxmlformats.org/officeDocument/2006/relationships/worksheet" Target="worksheets/sheet25.xml"/><Relationship Id="rId28" Type="http://schemas.openxmlformats.org/officeDocument/2006/relationships/worksheet" Target="worksheets/sheet26.xml"/><Relationship Id="rId29" Type="http://schemas.openxmlformats.org/officeDocument/2006/relationships/worksheet" Target="worksheets/sheet27.xml"/><Relationship Id="rId30" Type="http://schemas.openxmlformats.org/officeDocument/2006/relationships/worksheet" Target="worksheets/sheet28.xml"/><Relationship Id="rId31" Type="http://schemas.openxmlformats.org/officeDocument/2006/relationships/worksheet" Target="worksheets/sheet29.xml"/><Relationship Id="rId32" Type="http://schemas.openxmlformats.org/officeDocument/2006/relationships/worksheet" Target="worksheets/sheet30.xml"/><Relationship Id="rId33" Type="http://schemas.openxmlformats.org/officeDocument/2006/relationships/worksheet" Target="worksheets/sheet31.xml"/><Relationship Id="rId34" Type="http://schemas.openxmlformats.org/officeDocument/2006/relationships/externalLink" Target="externalLinks/externalLink1.xml"/><Relationship Id="rId35" Type="http://schemas.openxmlformats.org/officeDocument/2006/relationships/externalLink" Target="externalLinks/externalLink2.xml"/><Relationship Id="rId36" Type="http://schemas.openxmlformats.org/officeDocument/2006/relationships/externalLink" Target="externalLinks/externalLink3.xml"/><Relationship Id="rId37" Type="http://schemas.openxmlformats.org/officeDocument/2006/relationships/externalLink" Target="externalLinks/externalLink4.xml"/><Relationship Id="rId38" Type="http://schemas.openxmlformats.org/officeDocument/2006/relationships/externalLink" Target="externalLinks/externalLink5.xml"/><Relationship Id="rId39" Type="http://schemas.openxmlformats.org/officeDocument/2006/relationships/externalLink" Target="externalLinks/externalLink6.xml"/><Relationship Id="rId40" Type="http://schemas.openxmlformats.org/officeDocument/2006/relationships/externalLink" Target="externalLinks/externalLink7.xml"/><Relationship Id="rId41" Type="http://schemas.openxmlformats.org/officeDocument/2006/relationships/externalLink" Target="externalLinks/externalLink8.xml"/><Relationship Id="rId42" Type="http://schemas.openxmlformats.org/officeDocument/2006/relationships/externalLink" Target="externalLinks/externalLink9.xml"/><Relationship Id="rId43" Type="http://schemas.openxmlformats.org/officeDocument/2006/relationships/externalLink" Target="externalLinks/externalLink10.xml"/><Relationship Id="rId44" Type="http://schemas.openxmlformats.org/officeDocument/2006/relationships/externalLink" Target="externalLinks/externalLink11.xml"/><Relationship Id="rId45" Type="http://schemas.openxmlformats.org/officeDocument/2006/relationships/externalLink" Target="externalLinks/externalLink12.xml"/><Relationship Id="rId46" Type="http://schemas.openxmlformats.org/officeDocument/2006/relationships/externalLink" Target="externalLinks/externalLink13.xml"/><Relationship Id="rId47" Type="http://schemas.openxmlformats.org/officeDocument/2006/relationships/externalLink" Target="externalLinks/externalLink14.xml"/><Relationship Id="rId48" Type="http://schemas.openxmlformats.org/officeDocument/2006/relationships/externalLink" Target="externalLinks/externalLink15.xml"/><Relationship Id="rId49" Type="http://schemas.openxmlformats.org/officeDocument/2006/relationships/externalLink" Target="externalLinks/externalLink16.xml"/><Relationship Id="rId50" Type="http://schemas.openxmlformats.org/officeDocument/2006/relationships/externalLink" Target="externalLinks/externalLink17.xml"/><Relationship Id="rId51" Type="http://schemas.openxmlformats.org/officeDocument/2006/relationships/externalLink" Target="externalLinks/externalLink18.xml"/><Relationship Id="rId52" Type="http://schemas.openxmlformats.org/officeDocument/2006/relationships/externalLink" Target="externalLinks/externalLink19.xml"/><Relationship Id="rId53" Type="http://schemas.openxmlformats.org/officeDocument/2006/relationships/externalLink" Target="externalLinks/externalLink20.xml"/><Relationship Id="rId54" Type="http://schemas.openxmlformats.org/officeDocument/2006/relationships/sharedStrings" Target="sharedStrings.xml"/><Relationship Id="rId55" Type="http://schemas.openxmlformats.org/officeDocument/2006/relationships/customXml" Target="../customXml/item1.xml"/>
</Relationships>
</file>

<file path=xl/drawings/_rels/drawing1.xml.rels><?xml version="1.0" encoding="UTF-8"?>
<Relationships xmlns="http://schemas.openxmlformats.org/package/2006/relationships"><Relationship Id="rId1" Type="http://schemas.openxmlformats.org/officeDocument/2006/relationships/image" Target="../media/image1.png"/>
</Relationships>
</file>

<file path=xl/drawings/_rels/drawing10.xml.rels><?xml version="1.0" encoding="UTF-8"?>
<Relationships xmlns="http://schemas.openxmlformats.org/package/2006/relationships"><Relationship Id="rId1" Type="http://schemas.openxmlformats.org/officeDocument/2006/relationships/image" Target="../media/image2.jpeg"/><Relationship Id="rId2" Type="http://schemas.openxmlformats.org/officeDocument/2006/relationships/image" Target="../media/image3.png"/>
</Relationships>
</file>

<file path=xl/drawings/_rels/drawing11.xml.rels><?xml version="1.0" encoding="UTF-8"?>
<Relationships xmlns="http://schemas.openxmlformats.org/package/2006/relationships"><Relationship Id="rId1" Type="http://schemas.openxmlformats.org/officeDocument/2006/relationships/image" Target="../media/image2.jpeg"/><Relationship Id="rId2" Type="http://schemas.openxmlformats.org/officeDocument/2006/relationships/image" Target="../media/image3.png"/>
</Relationships>
</file>

<file path=xl/drawings/_rels/drawing12.xml.rels><?xml version="1.0" encoding="UTF-8"?>
<Relationships xmlns="http://schemas.openxmlformats.org/package/2006/relationships"><Relationship Id="rId1" Type="http://schemas.openxmlformats.org/officeDocument/2006/relationships/image" Target="../media/image4.jpeg"/><Relationship Id="rId2" Type="http://schemas.openxmlformats.org/officeDocument/2006/relationships/image" Target="../media/image3.png"/>
</Relationships>
</file>

<file path=xl/drawings/_rels/drawing13.xml.rels><?xml version="1.0" encoding="UTF-8"?>
<Relationships xmlns="http://schemas.openxmlformats.org/package/2006/relationships"><Relationship Id="rId1" Type="http://schemas.openxmlformats.org/officeDocument/2006/relationships/image" Target="../media/image2.jpeg"/><Relationship Id="rId2" Type="http://schemas.openxmlformats.org/officeDocument/2006/relationships/image" Target="../media/image3.png"/>
</Relationships>
</file>

<file path=xl/drawings/_rels/drawing14.xml.rels><?xml version="1.0" encoding="UTF-8"?>
<Relationships xmlns="http://schemas.openxmlformats.org/package/2006/relationships"><Relationship Id="rId1" Type="http://schemas.openxmlformats.org/officeDocument/2006/relationships/image" Target="../media/image2.jpeg"/><Relationship Id="rId2" Type="http://schemas.openxmlformats.org/officeDocument/2006/relationships/image" Target="../media/image3.png"/>
</Relationships>
</file>

<file path=xl/drawings/_rels/drawing16.xml.rels><?xml version="1.0" encoding="UTF-8"?>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2.jpeg"/>
</Relationships>
</file>

<file path=xl/drawings/_rels/drawing17.xml.rels><?xml version="1.0" encoding="UTF-8"?>
<Relationships xmlns="http://schemas.openxmlformats.org/package/2006/relationships"><Relationship Id="rId1" Type="http://schemas.openxmlformats.org/officeDocument/2006/relationships/image" Target="../media/image4.jpeg"/><Relationship Id="rId2" Type="http://schemas.openxmlformats.org/officeDocument/2006/relationships/image" Target="../media/image3.png"/>
</Relationships>
</file>

<file path=xl/drawings/_rels/drawing18.xml.rels><?xml version="1.0" encoding="UTF-8"?>
<Relationships xmlns="http://schemas.openxmlformats.org/package/2006/relationships"><Relationship Id="rId1" Type="http://schemas.openxmlformats.org/officeDocument/2006/relationships/image" Target="../media/image2.jpeg"/><Relationship Id="rId2" Type="http://schemas.openxmlformats.org/officeDocument/2006/relationships/image" Target="../media/image3.png"/>
</Relationships>
</file>

<file path=xl/drawings/_rels/drawing19.xml.rels><?xml version="1.0" encoding="UTF-8"?>
<Relationships xmlns="http://schemas.openxmlformats.org/package/2006/relationships"><Relationship Id="rId1" Type="http://schemas.openxmlformats.org/officeDocument/2006/relationships/image" Target="../media/image1.png"/>
</Relationships>
</file>

<file path=xl/drawings/_rels/drawing2.xml.rels><?xml version="1.0" encoding="UTF-8"?>
<Relationships xmlns="http://schemas.openxmlformats.org/package/2006/relationships"><Relationship Id="rId1" Type="http://schemas.openxmlformats.org/officeDocument/2006/relationships/image" Target="../media/image1.png"/>
</Relationships>
</file>

<file path=xl/drawings/_rels/drawing20.xml.rels><?xml version="1.0" encoding="UTF-8"?>
<Relationships xmlns="http://schemas.openxmlformats.org/package/2006/relationships"><Relationship Id="rId1" Type="http://schemas.openxmlformats.org/officeDocument/2006/relationships/image" Target="../media/image5.png"/>
</Relationships>
</file>

<file path=xl/drawings/_rels/drawing21.xml.rels><?xml version="1.0" encoding="UTF-8"?>
<Relationships xmlns="http://schemas.openxmlformats.org/package/2006/relationships"><Relationship Id="rId1" Type="http://schemas.openxmlformats.org/officeDocument/2006/relationships/image" Target="../media/image1.png"/>
</Relationships>
</file>

<file path=xl/drawings/_rels/drawing22.xml.rels><?xml version="1.0" encoding="UTF-8"?>
<Relationships xmlns="http://schemas.openxmlformats.org/package/2006/relationships"><Relationship Id="rId1" Type="http://schemas.openxmlformats.org/officeDocument/2006/relationships/image" Target="../media/image6.png"/>
</Relationships>
</file>

<file path=xl/drawings/_rels/drawing23.xml.rels><?xml version="1.0" encoding="UTF-8"?>
<Relationships xmlns="http://schemas.openxmlformats.org/package/2006/relationships"><Relationship Id="rId1" Type="http://schemas.openxmlformats.org/officeDocument/2006/relationships/image" Target="../media/image5.png"/>
</Relationships>
</file>

<file path=xl/drawings/_rels/drawing24.xml.rels><?xml version="1.0" encoding="UTF-8"?>
<Relationships xmlns="http://schemas.openxmlformats.org/package/2006/relationships"><Relationship Id="rId1" Type="http://schemas.openxmlformats.org/officeDocument/2006/relationships/image" Target="../media/image1.png"/>
</Relationships>
</file>

<file path=xl/drawings/_rels/drawing26.xml.rels><?xml version="1.0" encoding="UTF-8"?>
<Relationships xmlns="http://schemas.openxmlformats.org/package/2006/relationships"><Relationship Id="rId1" Type="http://schemas.openxmlformats.org/officeDocument/2006/relationships/image" Target="../media/image1.png"/>
</Relationships>
</file>

<file path=xl/drawings/_rels/drawing3.xml.rels><?xml version="1.0" encoding="UTF-8"?>
<Relationships xmlns="http://schemas.openxmlformats.org/package/2006/relationships"><Relationship Id="rId1" Type="http://schemas.openxmlformats.org/officeDocument/2006/relationships/image" Target="../media/image1.png"/>
</Relationships>
</file>

<file path=xl/drawings/_rels/drawing5.xml.rels><?xml version="1.0" encoding="UTF-8"?>
<Relationships xmlns="http://schemas.openxmlformats.org/package/2006/relationships"><Relationship Id="rId1" Type="http://schemas.openxmlformats.org/officeDocument/2006/relationships/image" Target="../media/image2.jpeg"/><Relationship Id="rId2" Type="http://schemas.openxmlformats.org/officeDocument/2006/relationships/image" Target="../media/image3.png"/>
</Relationships>
</file>

<file path=xl/drawings/_rels/drawing6.xml.rels><?xml version="1.0" encoding="UTF-8"?>
<Relationships xmlns="http://schemas.openxmlformats.org/package/2006/relationships"><Relationship Id="rId1" Type="http://schemas.openxmlformats.org/officeDocument/2006/relationships/image" Target="../media/image2.jpeg"/><Relationship Id="rId2" Type="http://schemas.openxmlformats.org/officeDocument/2006/relationships/image" Target="../media/image3.png"/>
</Relationships>
</file>

<file path=xl/drawings/_rels/drawing7.xml.rels><?xml version="1.0" encoding="UTF-8"?>
<Relationships xmlns="http://schemas.openxmlformats.org/package/2006/relationships"><Relationship Id="rId1" Type="http://schemas.openxmlformats.org/officeDocument/2006/relationships/image" Target="../media/image2.jpeg"/><Relationship Id="rId2" Type="http://schemas.openxmlformats.org/officeDocument/2006/relationships/image" Target="../media/image3.png"/>
</Relationships>
</file>

<file path=xl/drawings/_rels/drawing8.xml.rels><?xml version="1.0" encoding="UTF-8"?>
<Relationships xmlns="http://schemas.openxmlformats.org/package/2006/relationships"><Relationship Id="rId1" Type="http://schemas.openxmlformats.org/officeDocument/2006/relationships/image" Target="../media/image2.jpeg"/><Relationship Id="rId2" Type="http://schemas.openxmlformats.org/officeDocument/2006/relationships/image" Target="../media/image3.png"/>
</Relationships>
</file>

<file path=xl/drawings/_rels/drawing9.xml.rels><?xml version="1.0" encoding="UTF-8"?>
<Relationships xmlns="http://schemas.openxmlformats.org/package/2006/relationships"><Relationship Id="rId1" Type="http://schemas.openxmlformats.org/officeDocument/2006/relationships/image" Target="../media/image2.jpeg"/><Relationship Id="rId2" Type="http://schemas.openxmlformats.org/officeDocument/2006/relationships/image" Target="../media/image3.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282240</xdr:colOff>
      <xdr:row>0</xdr:row>
      <xdr:rowOff>113040</xdr:rowOff>
    </xdr:from>
    <xdr:to>
      <xdr:col>3</xdr:col>
      <xdr:colOff>1467360</xdr:colOff>
      <xdr:row>4</xdr:row>
      <xdr:rowOff>110520</xdr:rowOff>
    </xdr:to>
    <xdr:pic>
      <xdr:nvPicPr>
        <xdr:cNvPr id="1" name="Imagem 1"/>
        <xdr:cNvPicPr/>
      </xdr:nvPicPr>
      <xdr:blipFill>
        <a:blip r:embed="rId1"/>
        <a:stretch/>
      </xdr:blipFill>
      <xdr:spPr>
        <a:xfrm>
          <a:off x="6256800" y="113040"/>
          <a:ext cx="2502360" cy="759600"/>
        </a:xfrm>
        <a:prstGeom prst="rect">
          <a:avLst/>
        </a:prstGeom>
        <a:noFill/>
        <a:ln w="0">
          <a:noFill/>
        </a:ln>
      </xdr:spPr>
    </xdr:pic>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dr:twoCellAnchor editAs="oneCell">
    <xdr:from>
      <xdr:col>4</xdr:col>
      <xdr:colOff>334440</xdr:colOff>
      <xdr:row>0</xdr:row>
      <xdr:rowOff>85680</xdr:rowOff>
    </xdr:from>
    <xdr:to>
      <xdr:col>4</xdr:col>
      <xdr:colOff>1675800</xdr:colOff>
      <xdr:row>7</xdr:row>
      <xdr:rowOff>18360</xdr:rowOff>
    </xdr:to>
    <xdr:pic>
      <xdr:nvPicPr>
        <xdr:cNvPr id="14" name="Imagem 1"/>
        <xdr:cNvPicPr/>
      </xdr:nvPicPr>
      <xdr:blipFill>
        <a:blip r:embed="rId1"/>
        <a:stretch/>
      </xdr:blipFill>
      <xdr:spPr>
        <a:xfrm>
          <a:off x="4150080" y="85680"/>
          <a:ext cx="1341360" cy="1875960"/>
        </a:xfrm>
        <a:prstGeom prst="rect">
          <a:avLst/>
        </a:prstGeom>
        <a:noFill/>
        <a:ln w="0">
          <a:noFill/>
        </a:ln>
      </xdr:spPr>
    </xdr:pic>
    <xdr:clientData/>
  </xdr:twoCellAnchor>
  <xdr:twoCellAnchor editAs="oneCell">
    <xdr:from>
      <xdr:col>7</xdr:col>
      <xdr:colOff>47520</xdr:colOff>
      <xdr:row>1</xdr:row>
      <xdr:rowOff>9360</xdr:rowOff>
    </xdr:from>
    <xdr:to>
      <xdr:col>8</xdr:col>
      <xdr:colOff>605160</xdr:colOff>
      <xdr:row>6</xdr:row>
      <xdr:rowOff>303840</xdr:rowOff>
    </xdr:to>
    <xdr:pic>
      <xdr:nvPicPr>
        <xdr:cNvPr id="15" name="Imagem 2" descr="Câmara Municipal de Comodoro"/>
        <xdr:cNvPicPr/>
      </xdr:nvPicPr>
      <xdr:blipFill>
        <a:blip r:embed="rId2"/>
        <a:stretch/>
      </xdr:blipFill>
      <xdr:spPr>
        <a:xfrm>
          <a:off x="11523240" y="209520"/>
          <a:ext cx="1564920" cy="1685160"/>
        </a:xfrm>
        <a:prstGeom prst="rect">
          <a:avLst/>
        </a:prstGeom>
        <a:solidFill>
          <a:srgbClr val="00B0F0"/>
        </a:solidFill>
        <a:ln w="0">
          <a:noFill/>
        </a:ln>
      </xdr:spPr>
    </xdr:pic>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385200</xdr:colOff>
      <xdr:row>0</xdr:row>
      <xdr:rowOff>0</xdr:rowOff>
    </xdr:from>
    <xdr:to>
      <xdr:col>1</xdr:col>
      <xdr:colOff>198000</xdr:colOff>
      <xdr:row>1</xdr:row>
      <xdr:rowOff>15480</xdr:rowOff>
    </xdr:to>
    <xdr:pic>
      <xdr:nvPicPr>
        <xdr:cNvPr id="16" name="Imagem 2"/>
        <xdr:cNvPicPr/>
      </xdr:nvPicPr>
      <xdr:blipFill>
        <a:blip r:embed="rId1"/>
        <a:stretch/>
      </xdr:blipFill>
      <xdr:spPr>
        <a:xfrm>
          <a:off x="385200" y="0"/>
          <a:ext cx="1139400" cy="1329840"/>
        </a:xfrm>
        <a:prstGeom prst="rect">
          <a:avLst/>
        </a:prstGeom>
        <a:noFill/>
        <a:ln w="0">
          <a:noFill/>
        </a:ln>
      </xdr:spPr>
    </xdr:pic>
    <xdr:clientData/>
  </xdr:twoCellAnchor>
  <xdr:twoCellAnchor editAs="oneCell">
    <xdr:from>
      <xdr:col>3</xdr:col>
      <xdr:colOff>263160</xdr:colOff>
      <xdr:row>0</xdr:row>
      <xdr:rowOff>47520</xdr:rowOff>
    </xdr:from>
    <xdr:to>
      <xdr:col>3</xdr:col>
      <xdr:colOff>1358640</xdr:colOff>
      <xdr:row>0</xdr:row>
      <xdr:rowOff>1293480</xdr:rowOff>
    </xdr:to>
    <xdr:pic>
      <xdr:nvPicPr>
        <xdr:cNvPr id="17" name="Imagem 3" descr="Câmara Municipal de Comodoro"/>
        <xdr:cNvPicPr/>
      </xdr:nvPicPr>
      <xdr:blipFill>
        <a:blip r:embed="rId2"/>
        <a:stretch/>
      </xdr:blipFill>
      <xdr:spPr>
        <a:xfrm>
          <a:off x="7554960" y="47520"/>
          <a:ext cx="1095480" cy="1245960"/>
        </a:xfrm>
        <a:prstGeom prst="rect">
          <a:avLst/>
        </a:prstGeom>
        <a:solidFill>
          <a:srgbClr val="00B0F0"/>
        </a:solidFill>
        <a:ln w="0">
          <a:noFill/>
        </a:ln>
      </xdr:spPr>
    </xdr:pic>
    <xdr:clientData/>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116640</xdr:colOff>
      <xdr:row>0</xdr:row>
      <xdr:rowOff>0</xdr:rowOff>
    </xdr:from>
    <xdr:to>
      <xdr:col>0</xdr:col>
      <xdr:colOff>849600</xdr:colOff>
      <xdr:row>0</xdr:row>
      <xdr:rowOff>952200</xdr:rowOff>
    </xdr:to>
    <xdr:pic>
      <xdr:nvPicPr>
        <xdr:cNvPr id="18" name="Imagem 2"/>
        <xdr:cNvPicPr/>
      </xdr:nvPicPr>
      <xdr:blipFill>
        <a:blip r:embed="rId1"/>
        <a:stretch/>
      </xdr:blipFill>
      <xdr:spPr>
        <a:xfrm>
          <a:off x="116640" y="0"/>
          <a:ext cx="732960" cy="952200"/>
        </a:xfrm>
        <a:prstGeom prst="rect">
          <a:avLst/>
        </a:prstGeom>
        <a:noFill/>
        <a:ln w="0">
          <a:noFill/>
        </a:ln>
      </xdr:spPr>
    </xdr:pic>
    <xdr:clientData/>
  </xdr:twoCellAnchor>
  <xdr:twoCellAnchor editAs="oneCell">
    <xdr:from>
      <xdr:col>3</xdr:col>
      <xdr:colOff>207000</xdr:colOff>
      <xdr:row>0</xdr:row>
      <xdr:rowOff>0</xdr:rowOff>
    </xdr:from>
    <xdr:to>
      <xdr:col>3</xdr:col>
      <xdr:colOff>1158480</xdr:colOff>
      <xdr:row>0</xdr:row>
      <xdr:rowOff>951480</xdr:rowOff>
    </xdr:to>
    <xdr:pic>
      <xdr:nvPicPr>
        <xdr:cNvPr id="19" name="Imagem 3" descr="Câmara Municipal de Comodoro"/>
        <xdr:cNvPicPr/>
      </xdr:nvPicPr>
      <xdr:blipFill>
        <a:blip r:embed="rId2"/>
        <a:stretch/>
      </xdr:blipFill>
      <xdr:spPr>
        <a:xfrm>
          <a:off x="7498800" y="0"/>
          <a:ext cx="951480" cy="951480"/>
        </a:xfrm>
        <a:prstGeom prst="rect">
          <a:avLst/>
        </a:prstGeom>
        <a:solidFill>
          <a:srgbClr val="00B0F0"/>
        </a:solidFill>
        <a:ln w="0">
          <a:noFill/>
        </a:ln>
      </xdr:spPr>
    </xdr:pic>
    <xdr:clientData/>
  </xdr:twoCellAnchor>
</xdr:wsDr>
</file>

<file path=xl/drawings/drawing13.xml><?xml version="1.0" encoding="utf-8"?>
<xdr:wsDr xmlns:xdr="http://schemas.openxmlformats.org/drawingml/2006/spreadsheetDrawing" xmlns:a="http://schemas.openxmlformats.org/drawingml/2006/main" xmlns:r="http://schemas.openxmlformats.org/officeDocument/2006/relationships">
  <xdr:twoCellAnchor editAs="twoCell">
    <xdr:from>
      <xdr:col>4</xdr:col>
      <xdr:colOff>210600</xdr:colOff>
      <xdr:row>0</xdr:row>
      <xdr:rowOff>152280</xdr:rowOff>
    </xdr:from>
    <xdr:to>
      <xdr:col>4</xdr:col>
      <xdr:colOff>1551960</xdr:colOff>
      <xdr:row>6</xdr:row>
      <xdr:rowOff>256680</xdr:rowOff>
    </xdr:to>
    <xdr:pic>
      <xdr:nvPicPr>
        <xdr:cNvPr id="20" name="Imagem 1"/>
        <xdr:cNvPicPr/>
      </xdr:nvPicPr>
      <xdr:blipFill>
        <a:blip r:embed="rId1"/>
        <a:stretch/>
      </xdr:blipFill>
      <xdr:spPr>
        <a:xfrm>
          <a:off x="4385160" y="152280"/>
          <a:ext cx="1341360" cy="1695240"/>
        </a:xfrm>
        <a:prstGeom prst="rect">
          <a:avLst/>
        </a:prstGeom>
        <a:noFill/>
        <a:ln w="0">
          <a:noFill/>
        </a:ln>
      </xdr:spPr>
    </xdr:pic>
    <xdr:clientData/>
  </xdr:twoCellAnchor>
  <xdr:twoCellAnchor editAs="twoCell">
    <xdr:from>
      <xdr:col>7</xdr:col>
      <xdr:colOff>228600</xdr:colOff>
      <xdr:row>1</xdr:row>
      <xdr:rowOff>19080</xdr:rowOff>
    </xdr:from>
    <xdr:to>
      <xdr:col>8</xdr:col>
      <xdr:colOff>990360</xdr:colOff>
      <xdr:row>6</xdr:row>
      <xdr:rowOff>133200</xdr:rowOff>
    </xdr:to>
    <xdr:pic>
      <xdr:nvPicPr>
        <xdr:cNvPr id="21" name="Imagem 2" descr="Câmara Municipal de Comodoro"/>
        <xdr:cNvPicPr/>
      </xdr:nvPicPr>
      <xdr:blipFill>
        <a:blip r:embed="rId2"/>
        <a:stretch/>
      </xdr:blipFill>
      <xdr:spPr>
        <a:xfrm>
          <a:off x="12256920" y="219240"/>
          <a:ext cx="1730160" cy="1504800"/>
        </a:xfrm>
        <a:prstGeom prst="rect">
          <a:avLst/>
        </a:prstGeom>
        <a:solidFill>
          <a:srgbClr val="00B0F0"/>
        </a:solidFill>
        <a:ln w="0">
          <a:noFill/>
        </a:ln>
      </xdr:spPr>
    </xdr:pic>
    <xdr:clientData/>
  </xdr:twoCellAnchor>
</xdr:wsDr>
</file>

<file path=xl/drawings/drawing14.xml><?xml version="1.0" encoding="utf-8"?>
<xdr:wsDr xmlns:xdr="http://schemas.openxmlformats.org/drawingml/2006/spreadsheetDrawing" xmlns:a="http://schemas.openxmlformats.org/drawingml/2006/main" xmlns:r="http://schemas.openxmlformats.org/officeDocument/2006/relationships">
  <xdr:twoCellAnchor editAs="oneCell">
    <xdr:from>
      <xdr:col>4</xdr:col>
      <xdr:colOff>334440</xdr:colOff>
      <xdr:row>0</xdr:row>
      <xdr:rowOff>85680</xdr:rowOff>
    </xdr:from>
    <xdr:to>
      <xdr:col>4</xdr:col>
      <xdr:colOff>1675800</xdr:colOff>
      <xdr:row>7</xdr:row>
      <xdr:rowOff>18360</xdr:rowOff>
    </xdr:to>
    <xdr:pic>
      <xdr:nvPicPr>
        <xdr:cNvPr id="22" name="Imagem 1"/>
        <xdr:cNvPicPr/>
      </xdr:nvPicPr>
      <xdr:blipFill>
        <a:blip r:embed="rId1"/>
        <a:stretch/>
      </xdr:blipFill>
      <xdr:spPr>
        <a:xfrm>
          <a:off x="4150080" y="85680"/>
          <a:ext cx="1341360" cy="1875960"/>
        </a:xfrm>
        <a:prstGeom prst="rect">
          <a:avLst/>
        </a:prstGeom>
        <a:noFill/>
        <a:ln w="0">
          <a:noFill/>
        </a:ln>
      </xdr:spPr>
    </xdr:pic>
    <xdr:clientData/>
  </xdr:twoCellAnchor>
  <xdr:twoCellAnchor editAs="oneCell">
    <xdr:from>
      <xdr:col>7</xdr:col>
      <xdr:colOff>47520</xdr:colOff>
      <xdr:row>1</xdr:row>
      <xdr:rowOff>9360</xdr:rowOff>
    </xdr:from>
    <xdr:to>
      <xdr:col>8</xdr:col>
      <xdr:colOff>605160</xdr:colOff>
      <xdr:row>6</xdr:row>
      <xdr:rowOff>303840</xdr:rowOff>
    </xdr:to>
    <xdr:pic>
      <xdr:nvPicPr>
        <xdr:cNvPr id="23" name="Imagem 2" descr="Câmara Municipal de Comodoro"/>
        <xdr:cNvPicPr/>
      </xdr:nvPicPr>
      <xdr:blipFill>
        <a:blip r:embed="rId2"/>
        <a:stretch/>
      </xdr:blipFill>
      <xdr:spPr>
        <a:xfrm>
          <a:off x="11523240" y="209520"/>
          <a:ext cx="1564920" cy="1685160"/>
        </a:xfrm>
        <a:prstGeom prst="rect">
          <a:avLst/>
        </a:prstGeom>
        <a:solidFill>
          <a:srgbClr val="00B0F0"/>
        </a:solidFill>
        <a:ln w="0">
          <a:noFill/>
        </a:ln>
      </xdr:spPr>
    </xdr:pic>
    <xdr:clientData/>
  </xdr:twoCellAnchor>
</xdr:wsDr>
</file>

<file path=xl/drawings/drawing15.xml><?xml version="1.0" encoding="utf-8"?>
<xdr:wsDr xmlns:xdr="http://schemas.openxmlformats.org/drawingml/2006/spreadsheetDrawing" xmlns:a="http://schemas.openxmlformats.org/drawingml/2006/main" xmlns:r="http://schemas.openxmlformats.org/officeDocument/2006/relationships"/>
</file>

<file path=xl/drawings/drawing16.xml><?xml version="1.0" encoding="utf-8"?>
<xdr:wsDr xmlns:xdr="http://schemas.openxmlformats.org/drawingml/2006/spreadsheetDrawing" xmlns:a="http://schemas.openxmlformats.org/drawingml/2006/main" xmlns:r="http://schemas.openxmlformats.org/officeDocument/2006/relationships">
  <xdr:twoCellAnchor editAs="twoCell">
    <xdr:from>
      <xdr:col>7</xdr:col>
      <xdr:colOff>131040</xdr:colOff>
      <xdr:row>1</xdr:row>
      <xdr:rowOff>149760</xdr:rowOff>
    </xdr:from>
    <xdr:to>
      <xdr:col>8</xdr:col>
      <xdr:colOff>1005480</xdr:colOff>
      <xdr:row>6</xdr:row>
      <xdr:rowOff>321120</xdr:rowOff>
    </xdr:to>
    <xdr:pic>
      <xdr:nvPicPr>
        <xdr:cNvPr id="24" name="Imagem 1" descr="Câmara Municipal de Comodoro"/>
        <xdr:cNvPicPr/>
      </xdr:nvPicPr>
      <xdr:blipFill>
        <a:blip r:embed="rId1"/>
        <a:stretch/>
      </xdr:blipFill>
      <xdr:spPr>
        <a:xfrm>
          <a:off x="10260720" y="349920"/>
          <a:ext cx="1678320" cy="1733400"/>
        </a:xfrm>
        <a:prstGeom prst="rect">
          <a:avLst/>
        </a:prstGeom>
        <a:solidFill>
          <a:srgbClr val="00B0F0"/>
        </a:solidFill>
        <a:ln w="0">
          <a:noFill/>
        </a:ln>
      </xdr:spPr>
    </xdr:pic>
    <xdr:clientData/>
  </xdr:twoCellAnchor>
  <xdr:twoCellAnchor editAs="twoCell">
    <xdr:from>
      <xdr:col>4</xdr:col>
      <xdr:colOff>11880</xdr:colOff>
      <xdr:row>0</xdr:row>
      <xdr:rowOff>85680</xdr:rowOff>
    </xdr:from>
    <xdr:to>
      <xdr:col>4</xdr:col>
      <xdr:colOff>1676160</xdr:colOff>
      <xdr:row>6</xdr:row>
      <xdr:rowOff>352080</xdr:rowOff>
    </xdr:to>
    <xdr:pic>
      <xdr:nvPicPr>
        <xdr:cNvPr id="25" name="Imagem 2"/>
        <xdr:cNvPicPr/>
      </xdr:nvPicPr>
      <xdr:blipFill>
        <a:blip r:embed="rId2"/>
        <a:stretch/>
      </xdr:blipFill>
      <xdr:spPr>
        <a:xfrm>
          <a:off x="2820600" y="85680"/>
          <a:ext cx="1664280" cy="2028600"/>
        </a:xfrm>
        <a:prstGeom prst="rect">
          <a:avLst/>
        </a:prstGeom>
        <a:noFill/>
        <a:ln w="0">
          <a:noFill/>
        </a:ln>
      </xdr:spPr>
    </xdr:pic>
    <xdr:clientData/>
  </xdr:twoCellAnchor>
</xdr:wsDr>
</file>

<file path=xl/drawings/drawing17.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116640</xdr:colOff>
      <xdr:row>0</xdr:row>
      <xdr:rowOff>0</xdr:rowOff>
    </xdr:from>
    <xdr:to>
      <xdr:col>0</xdr:col>
      <xdr:colOff>849600</xdr:colOff>
      <xdr:row>0</xdr:row>
      <xdr:rowOff>952200</xdr:rowOff>
    </xdr:to>
    <xdr:pic>
      <xdr:nvPicPr>
        <xdr:cNvPr id="26" name="Imagem 1"/>
        <xdr:cNvPicPr/>
      </xdr:nvPicPr>
      <xdr:blipFill>
        <a:blip r:embed="rId1"/>
        <a:stretch/>
      </xdr:blipFill>
      <xdr:spPr>
        <a:xfrm>
          <a:off x="116640" y="0"/>
          <a:ext cx="732960" cy="952200"/>
        </a:xfrm>
        <a:prstGeom prst="rect">
          <a:avLst/>
        </a:prstGeom>
        <a:noFill/>
        <a:ln w="0">
          <a:noFill/>
        </a:ln>
      </xdr:spPr>
    </xdr:pic>
    <xdr:clientData/>
  </xdr:twoCellAnchor>
  <xdr:twoCellAnchor editAs="oneCell">
    <xdr:from>
      <xdr:col>3</xdr:col>
      <xdr:colOff>207000</xdr:colOff>
      <xdr:row>0</xdr:row>
      <xdr:rowOff>0</xdr:rowOff>
    </xdr:from>
    <xdr:to>
      <xdr:col>3</xdr:col>
      <xdr:colOff>1158480</xdr:colOff>
      <xdr:row>0</xdr:row>
      <xdr:rowOff>951480</xdr:rowOff>
    </xdr:to>
    <xdr:pic>
      <xdr:nvPicPr>
        <xdr:cNvPr id="27" name="Imagem 2" descr="Câmara Municipal de Comodoro"/>
        <xdr:cNvPicPr/>
      </xdr:nvPicPr>
      <xdr:blipFill>
        <a:blip r:embed="rId2"/>
        <a:stretch/>
      </xdr:blipFill>
      <xdr:spPr>
        <a:xfrm>
          <a:off x="7498800" y="0"/>
          <a:ext cx="951480" cy="951480"/>
        </a:xfrm>
        <a:prstGeom prst="rect">
          <a:avLst/>
        </a:prstGeom>
        <a:solidFill>
          <a:srgbClr val="00B0F0"/>
        </a:solidFill>
        <a:ln w="0">
          <a:noFill/>
        </a:ln>
      </xdr:spPr>
    </xdr:pic>
    <xdr:clientData/>
  </xdr:twoCellAnchor>
</xdr:wsDr>
</file>

<file path=xl/drawings/drawing18.xml><?xml version="1.0" encoding="utf-8"?>
<xdr:wsDr xmlns:xdr="http://schemas.openxmlformats.org/drawingml/2006/spreadsheetDrawing" xmlns:a="http://schemas.openxmlformats.org/drawingml/2006/main" xmlns:r="http://schemas.openxmlformats.org/officeDocument/2006/relationships">
  <xdr:twoCellAnchor editAs="twoCell">
    <xdr:from>
      <xdr:col>4</xdr:col>
      <xdr:colOff>210600</xdr:colOff>
      <xdr:row>0</xdr:row>
      <xdr:rowOff>152280</xdr:rowOff>
    </xdr:from>
    <xdr:to>
      <xdr:col>4</xdr:col>
      <xdr:colOff>1551960</xdr:colOff>
      <xdr:row>6</xdr:row>
      <xdr:rowOff>256680</xdr:rowOff>
    </xdr:to>
    <xdr:pic>
      <xdr:nvPicPr>
        <xdr:cNvPr id="28" name="Imagem 1"/>
        <xdr:cNvPicPr/>
      </xdr:nvPicPr>
      <xdr:blipFill>
        <a:blip r:embed="rId1"/>
        <a:stretch/>
      </xdr:blipFill>
      <xdr:spPr>
        <a:xfrm>
          <a:off x="4385160" y="152280"/>
          <a:ext cx="1341360" cy="1695240"/>
        </a:xfrm>
        <a:prstGeom prst="rect">
          <a:avLst/>
        </a:prstGeom>
        <a:noFill/>
        <a:ln w="0">
          <a:noFill/>
        </a:ln>
      </xdr:spPr>
    </xdr:pic>
    <xdr:clientData/>
  </xdr:twoCellAnchor>
  <xdr:twoCellAnchor editAs="twoCell">
    <xdr:from>
      <xdr:col>7</xdr:col>
      <xdr:colOff>228600</xdr:colOff>
      <xdr:row>1</xdr:row>
      <xdr:rowOff>19080</xdr:rowOff>
    </xdr:from>
    <xdr:to>
      <xdr:col>8</xdr:col>
      <xdr:colOff>990360</xdr:colOff>
      <xdr:row>6</xdr:row>
      <xdr:rowOff>133200</xdr:rowOff>
    </xdr:to>
    <xdr:pic>
      <xdr:nvPicPr>
        <xdr:cNvPr id="29" name="Imagem 2" descr="Câmara Municipal de Comodoro"/>
        <xdr:cNvPicPr/>
      </xdr:nvPicPr>
      <xdr:blipFill>
        <a:blip r:embed="rId2"/>
        <a:stretch/>
      </xdr:blipFill>
      <xdr:spPr>
        <a:xfrm>
          <a:off x="11830680" y="219240"/>
          <a:ext cx="1730160" cy="1504800"/>
        </a:xfrm>
        <a:prstGeom prst="rect">
          <a:avLst/>
        </a:prstGeom>
        <a:solidFill>
          <a:srgbClr val="00B0F0"/>
        </a:solidFill>
        <a:ln w="0">
          <a:noFill/>
        </a:ln>
      </xdr:spPr>
    </xdr:pic>
    <xdr:clientData/>
  </xdr:twoCellAnchor>
</xdr:wsDr>
</file>

<file path=xl/drawings/drawing19.xml><?xml version="1.0" encoding="utf-8"?>
<xdr:wsDr xmlns:xdr="http://schemas.openxmlformats.org/drawingml/2006/spreadsheetDrawing" xmlns:a="http://schemas.openxmlformats.org/drawingml/2006/main" xmlns:r="http://schemas.openxmlformats.org/officeDocument/2006/relationships">
  <xdr:twoCellAnchor editAs="oneCell">
    <xdr:from>
      <xdr:col>7</xdr:col>
      <xdr:colOff>63360</xdr:colOff>
      <xdr:row>0</xdr:row>
      <xdr:rowOff>139680</xdr:rowOff>
    </xdr:from>
    <xdr:to>
      <xdr:col>10</xdr:col>
      <xdr:colOff>451080</xdr:colOff>
      <xdr:row>4</xdr:row>
      <xdr:rowOff>30960</xdr:rowOff>
    </xdr:to>
    <xdr:pic>
      <xdr:nvPicPr>
        <xdr:cNvPr id="30" name="Imagem 1"/>
        <xdr:cNvPicPr/>
      </xdr:nvPicPr>
      <xdr:blipFill>
        <a:blip r:embed="rId1"/>
        <a:stretch/>
      </xdr:blipFill>
      <xdr:spPr>
        <a:xfrm>
          <a:off x="13029480" y="139680"/>
          <a:ext cx="2528280" cy="805680"/>
        </a:xfrm>
        <a:prstGeom prst="rect">
          <a:avLst/>
        </a:prstGeom>
        <a:noFill/>
        <a:ln w="0">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254160</xdr:colOff>
      <xdr:row>0</xdr:row>
      <xdr:rowOff>158760</xdr:rowOff>
    </xdr:from>
    <xdr:to>
      <xdr:col>3</xdr:col>
      <xdr:colOff>1446120</xdr:colOff>
      <xdr:row>4</xdr:row>
      <xdr:rowOff>156240</xdr:rowOff>
    </xdr:to>
    <xdr:pic>
      <xdr:nvPicPr>
        <xdr:cNvPr id="2" name="Imagem 1"/>
        <xdr:cNvPicPr/>
      </xdr:nvPicPr>
      <xdr:blipFill>
        <a:blip r:embed="rId1"/>
        <a:stretch/>
      </xdr:blipFill>
      <xdr:spPr>
        <a:xfrm>
          <a:off x="6228720" y="158760"/>
          <a:ext cx="2509200" cy="759600"/>
        </a:xfrm>
        <a:prstGeom prst="rect">
          <a:avLst/>
        </a:prstGeom>
        <a:noFill/>
        <a:ln w="0">
          <a:noFill/>
        </a:ln>
      </xdr:spPr>
    </xdr:pic>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7</xdr:col>
      <xdr:colOff>219240</xdr:colOff>
      <xdr:row>0</xdr:row>
      <xdr:rowOff>95400</xdr:rowOff>
    </xdr:from>
    <xdr:to>
      <xdr:col>7</xdr:col>
      <xdr:colOff>1173600</xdr:colOff>
      <xdr:row>4</xdr:row>
      <xdr:rowOff>42120</xdr:rowOff>
    </xdr:to>
    <xdr:pic>
      <xdr:nvPicPr>
        <xdr:cNvPr id="31" name="Imagem 1"/>
        <xdr:cNvPicPr/>
      </xdr:nvPicPr>
      <xdr:blipFill>
        <a:blip r:embed="rId1"/>
        <a:stretch/>
      </xdr:blipFill>
      <xdr:spPr>
        <a:xfrm>
          <a:off x="10754640" y="95400"/>
          <a:ext cx="954360" cy="708840"/>
        </a:xfrm>
        <a:prstGeom prst="rect">
          <a:avLst/>
        </a:prstGeom>
        <a:noFill/>
        <a:ln w="0">
          <a:noFill/>
        </a:ln>
      </xdr:spPr>
    </xdr:pic>
    <xdr:clientData/>
  </xdr:twoCellAnchor>
</xdr:wsDr>
</file>

<file path=xl/drawings/drawing21.xml><?xml version="1.0" encoding="utf-8"?>
<xdr:wsDr xmlns:xdr="http://schemas.openxmlformats.org/drawingml/2006/spreadsheetDrawing" xmlns:a="http://schemas.openxmlformats.org/drawingml/2006/main" xmlns:r="http://schemas.openxmlformats.org/officeDocument/2006/relationships">
  <xdr:twoCellAnchor editAs="oneCell">
    <xdr:from>
      <xdr:col>7</xdr:col>
      <xdr:colOff>88920</xdr:colOff>
      <xdr:row>0</xdr:row>
      <xdr:rowOff>165240</xdr:rowOff>
    </xdr:from>
    <xdr:to>
      <xdr:col>10</xdr:col>
      <xdr:colOff>375120</xdr:colOff>
      <xdr:row>4</xdr:row>
      <xdr:rowOff>56520</xdr:rowOff>
    </xdr:to>
    <xdr:pic>
      <xdr:nvPicPr>
        <xdr:cNvPr id="32" name="Imagem 1"/>
        <xdr:cNvPicPr/>
      </xdr:nvPicPr>
      <xdr:blipFill>
        <a:blip r:embed="rId1"/>
        <a:stretch/>
      </xdr:blipFill>
      <xdr:spPr>
        <a:xfrm>
          <a:off x="9636840" y="165240"/>
          <a:ext cx="2523240" cy="805680"/>
        </a:xfrm>
        <a:prstGeom prst="rect">
          <a:avLst/>
        </a:prstGeom>
        <a:noFill/>
        <a:ln w="0">
          <a:noFill/>
        </a:ln>
      </xdr:spPr>
    </xdr:pic>
    <xdr:clientData/>
  </xdr:twoCellAnchor>
</xdr:wsDr>
</file>

<file path=xl/drawings/drawing22.xml><?xml version="1.0" encoding="utf-8"?>
<xdr:wsDr xmlns:xdr="http://schemas.openxmlformats.org/drawingml/2006/spreadsheetDrawing" xmlns:a="http://schemas.openxmlformats.org/drawingml/2006/main" xmlns:r="http://schemas.openxmlformats.org/officeDocument/2006/relationships">
  <xdr:twoCellAnchor editAs="oneCell">
    <xdr:from>
      <xdr:col>7</xdr:col>
      <xdr:colOff>961920</xdr:colOff>
      <xdr:row>0</xdr:row>
      <xdr:rowOff>9360</xdr:rowOff>
    </xdr:from>
    <xdr:to>
      <xdr:col>8</xdr:col>
      <xdr:colOff>599760</xdr:colOff>
      <xdr:row>4</xdr:row>
      <xdr:rowOff>108360</xdr:rowOff>
    </xdr:to>
    <xdr:pic>
      <xdr:nvPicPr>
        <xdr:cNvPr id="33" name="Imagem 1"/>
        <xdr:cNvPicPr/>
      </xdr:nvPicPr>
      <xdr:blipFill>
        <a:blip r:embed="rId1"/>
        <a:stretch/>
      </xdr:blipFill>
      <xdr:spPr>
        <a:xfrm>
          <a:off x="12291480" y="9360"/>
          <a:ext cx="809640" cy="861120"/>
        </a:xfrm>
        <a:prstGeom prst="rect">
          <a:avLst/>
        </a:prstGeom>
        <a:noFill/>
        <a:ln w="0">
          <a:noFill/>
        </a:ln>
      </xdr:spPr>
    </xdr:pic>
    <xdr:clientData/>
  </xdr:twoCellAnchor>
</xdr:wsDr>
</file>

<file path=xl/drawings/drawing23.xml><?xml version="1.0" encoding="utf-8"?>
<xdr:wsDr xmlns:xdr="http://schemas.openxmlformats.org/drawingml/2006/spreadsheetDrawing" xmlns:a="http://schemas.openxmlformats.org/drawingml/2006/main" xmlns:r="http://schemas.openxmlformats.org/officeDocument/2006/relationships">
  <xdr:twoCellAnchor editAs="oneCell">
    <xdr:from>
      <xdr:col>7</xdr:col>
      <xdr:colOff>550440</xdr:colOff>
      <xdr:row>0</xdr:row>
      <xdr:rowOff>46080</xdr:rowOff>
    </xdr:from>
    <xdr:to>
      <xdr:col>7</xdr:col>
      <xdr:colOff>1509120</xdr:colOff>
      <xdr:row>4</xdr:row>
      <xdr:rowOff>111960</xdr:rowOff>
    </xdr:to>
    <xdr:pic>
      <xdr:nvPicPr>
        <xdr:cNvPr id="34" name="Imagem 1"/>
        <xdr:cNvPicPr/>
      </xdr:nvPicPr>
      <xdr:blipFill>
        <a:blip r:embed="rId1"/>
        <a:stretch/>
      </xdr:blipFill>
      <xdr:spPr>
        <a:xfrm>
          <a:off x="12393360" y="46080"/>
          <a:ext cx="958680" cy="828000"/>
        </a:xfrm>
        <a:prstGeom prst="rect">
          <a:avLst/>
        </a:prstGeom>
        <a:noFill/>
        <a:ln w="0">
          <a:noFill/>
        </a:ln>
      </xdr:spPr>
    </xdr:pic>
    <xdr:clientData/>
  </xdr:twoCellAnchor>
</xdr:wsDr>
</file>

<file path=xl/drawings/drawing24.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0</xdr:colOff>
      <xdr:row>2</xdr:row>
      <xdr:rowOff>0</xdr:rowOff>
    </xdr:from>
    <xdr:to>
      <xdr:col>4</xdr:col>
      <xdr:colOff>987480</xdr:colOff>
      <xdr:row>2</xdr:row>
      <xdr:rowOff>599760</xdr:rowOff>
    </xdr:to>
    <xdr:sp>
      <xdr:nvSpPr>
        <xdr:cNvPr id="35" name="AutoShape 1" descr="data:image/png;base64,iVBORw0KGgoAAAANSUhEUgAABWwAAADwCAYAAACUlS23AAAABHNCSVQICAgIfAhkiAAAAAFzUkdCAK7OHOkAAAAEZ0FNQQAAsY8L/GEFAAAACXBIWXMAAA7EAAAOxAGVKw4bAACN6UlEQVR4Xu2dT2wcRd73y++VQziw0nKI9jImiCCh5Jbxg0jEXmxzCBysICVCiGiMFPTYCAXpEUEGEbSSoxXjVyBhKyuEWImVDyEHPHMhYqPgyS0REkFsZi6vOPiR4LB74DxvfyfVZDyu/lPVVdXVPd/PbpEe29PdVV1d9atv/epXM8MIQQghhBBCCCGEEEIIIaR0/o/8lxBCCCGEEEIIIYQQQkjJULAlhBBCCCGEEEIIIYSQQKBgSwghhBBCCCGEEEIIIYFAwZYQQgghhBBCCCGEEEICgYItIYQQQgghhBBCCCGEBAIFW0IIIYQQQgghhBBCCAkECraEEEIIIYQQQgghhBASCBRsCSGEEEIIIYQQQgghJBAo2BJCCCGEEEIIIYQQQkggULAlhBBCCCGEEEIIIYSQQKBgSwghhBBCCCGEEEIIIYFAwZYQQgghhBBCCCGEEEICgYItIYQQQgghhBBCCCGEBAIFW0IIIYQQQgghhBBCCAkECraEEEIIIYQQQgghhBASCBRsCSGEEEIIIYQQQgghJBBmhhHymBBCiILvvvtOHuWj0WiIP/7xj/ITIYQQQgghhBBCSH4o2BJCSAanTp0S//znP+WnbNbW1sR7770nPxFCCCGEEEIIIYTkhyERCCGEEEIIIYQQQgghJBAo2BJCCCGEEEIIIYQQQkggULAlhBBCCCGEEEIIIYSQQKBgSwghhBBCCCGEEEIIIYFAwZYQQgghhBBCCCGEEEICgYJtmQy6oruxLJaX58Tc3JyYmZlRpAe/m1teFhsbXTEYyO8SUhKDqN5uoN6iXs5l1NluVGfl9wghhBBCCCGEEEJINjPDCHlMfDAYiO6VV8TlrZ7oyR/p0xSt9iVxcWVeNORPTBhszInZVfO7KE5TtPu7YiUlE9bvsdmMrirE008/LZ566rR4YnFezBcpxAm6yzNiYUt+UJKd5zz4us7vDLpi+ZXLYqtn+Cyicm9d+lxcjArbYnF749SpU+Kf//yn/JTN2tqaeO+99+Sn6vO///u/UdM1EN98883o87/+9a/Rz1T88Y9/FEeOHBGPPPKIOHHihGg0GqOfVYnvvvtO/PLLL+L7778ffb558+bo30nivII///nPlcwrIcQtaE/QZv7888+jz1ntSZXbTqLPeP349ddfxb179+Rv9jNZP/7rv/5L/oZUjdimun37tvjtt99qb1MR4gKdsclzzz03+veZZ54ZvUd8h0iVoGDrjYHoLr8iFrZsCqTFhNupFGyVNEWzdUl8vllMAAe1E2xHQu2CsFdtozrb+Vxs2lTJPTBtgi0Mni+++ELcuXNHdLtd8Z///Ef+xoxDhw6J+fn5kai5uLgYnKGEATMGTp1OR+s5q8DA6tixY9by+re//U38/e9/l5/ygWt++eWX8pM/Xn755URjOYkPPvhgJDzgHasSZ8+eFa+99pr8tB+TZ2YDPPd4AgGgDgLbwg7el3fffVd+ysZHfdSpP2nPzgYoHwwgIczaak+WlpbEiy++KH8aNj7rfzwIB67qu22++uorcePGjVEdgcBQBNQP5Pv555+vTP144403EkXpEDl69Kj4+OOP5Sdz8Ny3t7fF3bt3rTx3G+1C1frdcUyfC2wU2Cq6oA/zYbv6eibj9sLhw4dHx6FPBtgcm8TjkuPHj4tz584Fne8YXdurCHi/HnvssdExRO4//OEPzvtWn/mzhWt78ncg2BLH9DvDVlNAGHeTmu1hX15Kh367qT6ft9QctjNu3O89NoetdseoLGM6LdV5x1N2nvPg/jr96BoOy96wzpbFyZMn1flISGtra/Kb1eLatWvaeTVJZ86cGV2rTPb29obr6+vDyEhV3qOthLzeunVLXlUffFd13qxU5JomoDxV95GWIoNZfns0cVyplPaO43eq75SZUM9RF69evSrv0hyTOum6TVRdMym5uBfUf5zXZXuC96Voe+KDEOo/+jG073guIYD7uHDhwugZqu7XRsK5cY1Q8pyEDxvDZsL9muKrXcA1TJ676nxVSabPBe2C6nxZCe+WD1TX9pliW6FsG30c2C2u2w2c34Z95BLT8YDNhPqBd8GFHRJC/nSTC3tSBQVb10CsVTxg66nZGnbkJfNCwTYhFRAT6yHY9odtlxMMv6eozlZEtdU1FHw14LZAJ+lyQJGUcE3f4kM8gHI5cFYl1CHTvJo8G1+DixiTQRAGBTGq34ec0t5x/E71nVBSkQE+MDGqcU2XQpLqmknJZvtcxfbENaHV/zJFbtQPXF91Xy4TrunyfSuCa+HFdsL9moA+0We7ELfrOqjOU5Vk+lxMbV2Urw9U1y4roayK2ApFgYDqe2yC64Uq3JrYXi6T7bIKLX95kk17Mg0Ktk7xJXzJpCk0UrBNSQYCOKi+YOtpguH3ZFbOvtEdYPhqwIsCIyyEwZOvwSWMAd/G32QyyauJGIp8+sSkXMdFFNXvQ05p7zh+p/pOaAkDUBMvGlOj2nSAnQfV9ZKSrfYZZedbqJ1MIQpzodZ/1D+fZeVbsFOlEG2REGwOnaTbbqGOlWln4NrjfWsaqu9XJZn0J0UFIR9Cnuq6ZSe0Y2jPfIF3qOx2Quc98kXR+usqoaxseGSHmr+05KuP/T/RxYgjBhuvCK8hYnur4pUN7slvhd6WWJhbFl35cTroiuW5BZEaGtc6KOcNwVrrH8QZfPLJJwvHWLTBP/7xDxEZZ6P4Ra5A3Lxnn322cOy4oiCvKHfEs8sL4mvpgny6LM9xEFdMt1wjA4+b5pQM4r+99NJLo7bAB2hrdOp9qMQxEFF2ReN7FyVuT3y961UG9Q9l5bq+o34gDuXbb79dev14//33WT88gnJGeZdpZ+DaL7zwAp+5gk8++UQemVFGbPoQQDuG9gztGto3l4QyNsF7hDFDnTaQdgXKCvaQyT4WJB8UbJ3RFVdK2NCrt3plykRGh0C0XZ6W0hyIDYi1ZexBx4kG76BTPX/+fOmDyXFcDTJicaWooW6TWCiDiJyH8c0hdICY4wNsAqFLvEEQKR+0Bb5E2//5n/+ptEGPe8fkkq93Kw9oTzCwvHLlivwJSQJlhfpusulQHtB/oX6EMBEaE/etdZgsCRk8e5RzCHYV7oGi7X7QdmOjqiLgvZ5mQSqe9HJVr2AThzY2waQXhch8xM43LCv7ULB1xGDjcm5PxWarLTqdvuj3RyEq9qV+vy867ZZoNuUfZ7IlLlsUv1qdg/dkL+2KlYa8kDFN0VaU2/6EskXqRGXZFq3cZRmxtSCmQbPV9gaPKmSr3RmV68Gy7oh2VMg6xdxbfUVQs3UPOlHMkIckNoxje5CB/IYmrowDETmvcHDx4kV5lB/sQu4DE7HvzJkz8oiEAAZJPgQdiEeffvqp/FQt4vYEeQgReEC5EiLrBvoE22UVC3Yh1g/0rT696acNtA2hCU2xPUXx5AE7OztWns/ly5fl0XRi206PQXsckmPFOBQi84P+j2VlHwq2ThiIne1s9avZ6oj+cCh2N1fE/HxDNBTiZSP64fzKptjdhXCbTwLrbe9wifk+ULZI81FZrojN3aEYQlTMqShuLdQ9NIKGN3izJdqdvhju7orNlflRue7nQTmvbO6K3WFUZ3Or4z2xeoW+4S6JxYaQPH9U2BpkxPkNVVyJySscLC4uyqP8IO+uPWxQzrplzHAIYfLqq696MbLhseK6Xtqmbu0JsVtWsVgbkmCnwqc3/TQBES/EtgH1Ee0WsRfOYFrDIoxjW7RFO4z2OGTwflOIzEdsL7Gs7EHB1gl98WOW/tXqiN3NeZHfwRTC7a7o51EZe9tih4ptOhAVd4c5BUW7Xsuh0V3OGbe22Rb93U2xMp+31kZ1djOqs52W/JzB1nWG83DIm2++GbzYEGNjkFGl/OYRDhAWwcQr1bXHgkk4hNdee00ekZDAe4f3xgfvvvuuPKoGVRBrY9CeMO5ePlBWRUNJYFBaBbE2hqKtXSBaheoZCNBuTXu4FLyjtpwV8J7z/XlQDmhLiopy6KtCF2tjKNrmA3UDZcXJY3tQsHXB4L74QR4m0To9L4/0aKxcEtnyV0/82JeHJBUIinn0xPrGBu6K63nU2pFYu6IxwfCQxvxmvokGsSWuU7F1AuJCuTCI4CkJ4wXp0KFD8qd2QGdvKjq4MgDjvCLZJo9wYBL3tWjMtixMBi4mm6gRP6Ae+hiMYPBclUEvBh22xVq0ly7bE3gxM2ZpPhBKooinGJ6fbbF2vH6YxC/P4q233qqcl3uoFJ18ip/1hQsXxNra2r5k6/l/+OGHUy0y2Q5jQC/bB6BfLDLJiz4KfZVtXI9NfE1sVx3YeZw8tsPMEIEniV0GG2JudlWkOdkiNuymmWYbnX5OzGYsYW+2+2I3I0BsnvMUuU8bZN8jYtgWjIWb43mBPGXRXZ4RC6kCqIX7jbB1nTx1wM49Y1Oz2ew4ua2OGJZZ4RJA3Fed2XkY2qF0UjCIELuuKDCA4OEJ0RChMODxqQKDwNu3b4/EmKIiBwytn376KfFaKnB9bMBTFOQXeUWe05bv43qIFQuhy4aoc+vWrdTrPfroo9riwLVr18SLL74oP9kDA8DHH39cfsoHDOhvv/1WfnrIzMyMPMoHnosLISMvqBtJzwnvvu4gBG1GHlDH0gbed+/eLSweZbVftt4xk/c7CZ36o9M+u2g/k+oNnutgMBi1JWhTymg/baBb/+OymeTXX38V9+7dk5/2s7e3Z6W9jcE9oKx0MXnXVaBdXFhYECdOnEitH+hbt7e3RxNxRd9z5Bl2je/6oWtPoWyee+45+ck/hw8fTlwVYtIHArybZ8+ezbQvYnAdxP5ut9vGz/3q1asH8pG3HUwD76HuBHne/i6NtOcyiYndlAXaIBfvji1bKM1W0Hn/8qCqW1ng3rCBWdHnEr9Lzz///Kj9THomNscmwCTPRTGxvZLetZs3b8qj/djuW0HWuCbGJH8hjwWsAsGWWKbfHjajokXxJqVmuy//2IBOS3nOfanVkX+cTL/dVH93LOU4jVOy77E5LFKUMZ2W6twTKUdhZJ/H1/3muU5/2G6qvrs/Faqr4yTU22azOWy128NO39J1HBANGJT3npSiDlJ+s1yijncYGTPKe8ybLly4MIw6W3lGPfA93bKbTLh+XpDfqONWnidvwv2WmV/cfxqRcaL8XlrCd1ywvr6uvF5aioxc+e39qP42LZk+Ix/g/Vfdc1qyCcrGpJ7EKasO4vyq75kkW3VTde6klLd9ttF+FmlPrl27ZqU9841u/S9yj3hGaFOK1Pc46fbbNt4D3DfyYALyXbR+6PSvttDtI0Oxp1SY9IFFnnkRGyerXTfF5D3wCdpR1T0UTa7eHdW10pJp/wLwXeSjaDuCflK3TtuwlZPsySxwr0X7DJM8F8Xnu4a84d1B/ShqB+Vte0zyV6T+VwkKtk7oDFuKSjWZWp1yBSoKtmPkENmFaEVPNp1KCba58mypfEfgvWgOm63WsN3uDAPWZw9Q1QEGOlrV/eVJ6GBtdYQmg5o46RhFukLBeMJ1cJ82gJFTxMBJqz8mgw/ciwtMjPykZ6n627QUspFmUg9dgMGM6lp5Uto7Z2JUpyUbz1J13qSUt30uMqDDO4d31QZF2k8kW/eRF936b0tURp0t+szy9jWgiMhhq3/F/Rbp55F08myDOgm2unlB/SwKnpdp3XPxrE36A58UFeaSkiu7SnWttGTLFio6AaTznprYsePJVpuAsiuSZxvvsw5lvmuwQ4qMa/KI6yb5s1X/Q4eCrRPyeS4iNZutYVm6LQXbcfI8s+xrVUqwzeOp3WxHJUOqOMCAYa66tzwJRohtw76IeJSno8f9mhoT+J7tTr+IIZglHJic17ZoY1K/0oxb1d+npZCNNF3BCskVpu9d2jtnYlSnJdTnoqjOm5TytM9F8oj82G4/cT+m7ZuN8tVBt/7bEmxjipRV3r67SH+G/IbUv9ou/yyqaE8lobrfpJTVr+uA85jU8Ty2lC4mbaUvTOwUneSiPFXXSUsof1ugvEwFbp36XcQ2dmHLmt4Pks3yz6Lsd61IWeWxQ0zy57P8y4SbjjmhIRaX8myyJESvtyUWZmfEzMycWN7YEN2B/AXxTEM88bQ8TKRem7l1c+w21lxaNNpojJSPaVD8yFgTX375pfXYXIj1FBm38pMeiOeYBfJrEgsrMgDF119/bT0GEc6HOGGRkSJ/kh/kA/HqkkDMJF0Q99AmX3zxhTzKz9LSkjwivsB7d/Kk/qZWP//8szxyD+KlhbaLuemu73jfXcQFRXuCdgrtlS4o32na1bxIWSFGaFLcx3FM6yv6V8TwDql/RX1F7EDilmPHjll77jgP4nbq4rNdD4E0O8oGddt8DPUK9j/aKV2y7NYY0xiysa1uez8G5NnUVgemtkIVKVJWeObcCNUcCraOaCwuiXySbUxPbK2uigfi7YyYm1sWGxtdMaCA643Zp7Kf2A/36/JABuL+D/IwhaefoFxbRTDg1N0EAqAThrHmCgwqL1y4ID/lJ2vnevwOm7Do4kqsjYFxg0G0qXCQhIkxbVI+aegKQCgDFxufkWxMBva2N53IIqRdzE3bT9RxF2JtTCxEmhCaIO4alNVnn30mP+UHosPOzo78pAaDTpP3A/3rRx99JD/Zp4hoO02igy3Kbq8uXbokj/KTtNFQXdFtx9fX1+VRPtDeh9Jv2QTjABNRLk95m/ZFf/3rX53a6qZCZNb4pG7EZWUyrrHtODJNULB1RWNFfN7Wk2zHgeft6uqCmB0XcLsD4Vsu3Fp4cH3baW4jPOGzke1iK3p1crHNpCmempWHpFJcvnxZHuUnFhtcg0GGSUeP3dOTwADbxLv2nXfecWYAxuD8uI4uyE+SKIpz6hqWOJ+t2W0Yp7qCxfz8vDwivllcXJRH+fE9AEH9NF0VYBuT9hNATHUl1sbg3V8z2GEd7+u0eVFigshkcitrRYfJoNO1mB8D0dYkz9MmOpTB3t6ePLID6pKJwDQt6E6soCwvXryobZ+a9hehYzL5k9XP4Hcmk11w9EDb5hK8T6YTXnWtA0mgrCCg68J+xhwKtg5prHwuCmi2+xgJuAuzYhaCZ0niLYn44X5Nyr0vfuzJw0SeFnSwrSYmy7TQ+boeTAJcY3V1VX5KBsu4YaTB4+HWrVupwqrJjD3OD+PcB7iOybL0NOHAxHi1NbttEg7BxLOa2MHHe20DGPMhiIp5QrBMApHM9eRPzOuvv+7M+6lumHi0pg0q8XOTckSf5+s9NPXizfIsJvvRfZ4QqmyHJkGYBRVoH2BzTCaT1RZVRdfeiW0q3cnluoVFiEF/Zjr5k4RJ2wkB3cSb3ATTPJvYDFUH74uJHcJ+xgwKtk5piJXP25qhEXIwJt7OLTNsgjVmn7L/rAjxDLwKdL1N0em6nr0eB4JDDIwxDCTgNXbt2rWRODscDkdx/j7++OOR2JkmhGAAbTJj/8EHH8gjP5hcL824PXfunDzKT5oQoYPuoBP1y5eYRexQlsh7/vz5Uj0wTD2AXC51nwTPxmSyaRoHlSgrkwF40qDSZLCJPm68z3ONaZ6nsX745q233rI6KYWl67CXJtNPP/00sqEmk087r0xMJlZim0p3cjltNVTVMZloT2tHTNoYn5NdwKQvz/Isriu0Q/xBwdY1jRWx23cg2kp6WwibgA3LqNp6ofejqEVQhMF9kSOELakgN27ckEf58eVpGgPjC8Islgj++9//Hg0k3nvvvdESVl1hz2QAXYaAiOuZzEYnhTFAGZYxu20ikJtskkbsYSKAmtQtG6Buud4oJg2TwQTEMZ8DSoAwF7pLd6d1UGmy2WFSPTCpH/Bq9F0/TD2LiR6YbNYB4t6zzz4r3njjjVInpuqO7iqg8TbcxFars5etblmgn1HVbdPJUJ+TXQD1gBNe+cAEkK4dYns/jWmBgq0PINoO+6Ldcibbiq3VWTEzt8EwCYRMOSZGg0mMy6LAELQxiDXJb1leJibX/f777+XRQcqY3TYJh+BrORtRYyLSP/LII/LIP++//35pYobJpjxlTEig7TSJC3379m15ND2YbHZ49+5debSfpJ+nYTL4Lwrqh8mkyzQK+kU4evSoPNIDm7w9/vjj4uWXX7YWW548RNfjdbIN17XV6rr5GDBpv1T9jEnfU8ZkKDCZ5Ju2Df1idO0QTFpxskofCrbeaIiVzV0x7HdEq+lIuO2tilmKtoRMLegEdWewyzKIbGEygDYJJ2CDEydOyKP8pBmBJkJ70bAIJuEQqly/6oCJ949JXbUJhIwyMGlPypjwAiaDyjt37sij6ULXE1LVj5r0r2j/fK/miKGXmHuKivHoj1966SXx6KOP/i7eUswohq4nJzwEJwVaExuxrhtPmUxIqhwNTPqeslZnmUzy+di0OUSOHz8uj/IzjRPHRaFg65vGvNjchXDbF512y0F821Uxu0x3c0KmkYFBQGsTL5yQMBlAlyUgYuCuu3wozQhEPkwGjKZhEUwEi7K8mckDsCGf7kACddSmyGQSBw/37NvzDPVbN/43hMCy2hMTUd1EkK4Dzz33nDzKz6S3qUn/mrQplA9MxA7d9n3aMVkyrgLtTizewvP2ySefHIWJooCrD7yXdVB5CJrYVnUOi6CLqh0xqcdlTYYC3Uk+MI3vqokdkrZykKiZGSI6OSmXyAjs7lwRl7e3RC9z5/58tDpDsZnhpT7YmBOzq+kXzHMel2TfY1O0+7tipSE/FmGwIeZmV0VGiYjOcFMkFUl3eUYsbMkPSuzcb/HrdMXyzIJIPUVGXqeJU6dOaYke2EALxrZvcE0sJ9YBsWTL8gAqCgbUiAenA4xwbNRRFrp1CSDWb5IoBI9XbNSkg2kZmFwr7d7HmZmZkUf5QB7KmGxAPLWs/Ji8hy5MMZPnBbLqh+57hzYGg2jdGJkQjrF5ju36k9Q+m7QnEKOxOWJZQNjRFdlcm/269R8DY8Qxd4nJuzDZN5q811evXi110kq3XfXxLHT7QNyTieBeFAjeeWwj03ZWB/R1uB+0zaHZaybtpqs2CIIZ2kSdibckG9jkudp433XfWR82PDzAdcpU1Y7o5gt1Hv1/WYQ4ngrpXRvHxH5X2ZimY7pQxwJWiR4kCYx+vzNst1vDZlPgLTNLzfawL8+XRL/dVH93LLU68o9LIvsem8N2Vkbz0mkpzj+RMsq101J8Z1+yc7/Fr9MZtpTfG08Wy7biRMaHonyS09ramvymX6KOS3k/aWlvb09+u3pExpEyT2mprGcTg+ur7istIZ9pHDp0SPm9tGTy3HXrF/4+L6rvh5iyngUwecY2wT2atAVxysqj7nuHv0d9M6mnFy5ckFdNR/XdpJTUBqyvryv/Pi1FA3T57XIIsc3Xrf/oX12jW2eRJuuJi7bbNdFAVnlfack1uvZUWSmpnVDhO09479H2hGC/mbxbrkCZqK6XlPB+pKHbZ9loy1TnTUs+2hiT+j0O6qnqb9KSj34hjWvXrinvKy3ptBkmhPSujaO6blpKerYm+Ssr+e7bGRIhQBqNebGysil2d4d400S/09bfsKy3LXYYzJYkMiueyqxSPfFjXx6SSmCyHMfrDKFlTOIgPfPMM/KoHEw2c/rll1/kkRqTzYd0wyKgbul6SJYVf6yKwJvDNCH2IbzW4FkETwd4KOg+q5jIkHbiIYJ2ZnV1VX7KDzxz4XXhg99++00e5acMz45xTK5vsrSfmG0qU7Y3JJbXE/fAWwwrAnyB9h3en/HGZfAGJQ9CAOmQZaPo2lbwHJ/GZfFZmPQ5ZXjVj/OHP/xBHpEsdO2Qvb09eUTyQsG2AjTmVx5sWDbsi34nb9zbntimYqvF4P4P8iiFp58QadEMZrNV0EBoiCeelocp/HDfbh3qLs+JueUN0eWAMQggzlQZE4GlbCPMRbwnk82HdOOtmcS9LTP+WNXA0jvThME7Boo24k9+8MEH8sg+EJdNBEbXy42L0GjYiMdEXGMinP7666/yqLocPXpUHuXH1wRJncCE1GeffSY/+SUWb7FsHW3stAqGyLduH3jp0iV5pMYk/nodNx8zaUeqjknfPq0xwHUnBqe1nIpAwbZSNERjflPsDjuiJX+SRo/ukVr0f8wOINx8alYehc7T4omMviaPuNzb3hH2pNWBuP9DT/S2VsXC7KyYmYnFW/lrUhjd2KikHmBHW10hTNcTRHf38DNnzlTae3saWV9fd+4RiBh/usC41/WcMsHEg7LsOs6Npdxx7949eWRG2d7X4LHHHpNHxDXoh03aN1sgxigm8LDSwkd7GRq6Qinez6z2G/2h7ntcx83HTNqRohM/Za+GM+nb6V1NXEHB1gWDQfT/ruh2u2JjY1ksLy+Lubm5KM2ImeWu/KMizIvNTg7J9of7FsW2ugMxUR6m8HSWCpqJjTAD+e41i8biUra3ts3QGt0rYv/+cbF4G70XM3NieaOLV4dUECzD9pFseP6UvUTVFSbCzRdffCGP0oERqrvE3sTrl5QHBPaLFy/KT+7A+2fitfThhx9yMGSJn3/+WR4RHXSXcTIcwfSBDaeuXbvmNTzCJBBu33777ZFwO01tpq5QmndzMPSNOqD8GaJiPybhyxiSgJCHULC1ykBsQJSdnRWzswtiYWFBrK5uia2tLdHr9aIU/cnWdWFDshXzp3N52ZKcDHbEdqaDbUuczghn1MgTZyAUGk+I7Lu1F1qje31LHqnoia3VBTH7ygYnGQgxQHdQAfIOKnTDIWCwCm8jUg1Qd1Q79roCy1B1BQ0Mgt988035iRD/0DOZ5AF9H3a3LzvkFOorRNtpCHEBWwZ9hA7nzp2TR+lgN3hd6uhlWwST8GWEkIdQsLVKnrigW+K6FcWW2GSwsy2y9drTQn9rn4PYjgurpPmUyA7eMC8utnOERVh9RWwUveXBhricptdKmkuLqTGCCSFqTJbuYUCXxwNHNxyCySZoxD8QTeEN5lOsBVhq+Ne//lV+yg+8vBlfkxASOmjjvv3221H7WmZoDIiYL7zwQu3bTZchm/B3uuI7Nx8jhNiEgq1l5k9n+71uXbbgRTi4LyysiicjBmIn271WtLLca8HsU5lhBorHFu6LHOF2c5ErLILoidVCnq8DsfHKarYgHt3J0iLlWkJMybvEb5yssAgm4RBMlrwTv2DACi+wsjyhUVdNPNBC3oCMEELGib1tIdyW5XEbi7Z1FRBNbBTdEFJnz56VR/mp4+ZjhJByoGBrmxyCneitiisFvWxzeYQ+/QS9FfNwILaqiuxwCCPyhBkoGhaje11kOqvmffaNFXEp1w52q2J2zkS0RZiQ2RzlG9G6JFZYYYlj6uxpkneJ3zhZYRF0wyHAm6iucYKrDp4NNhZDLE541ZpsqmETE89eeIVjJ3RCfFOmpySpNhBu4XGLthdtsO+6BNH25Zdflp/qxaeffiqP8oGVJbqT24uLi9phfBgW4SGPPPKIPCKEmEDB1jaNRbGU7bIothbmzJeZd5fFbA4FrPlU9qL4qWewIeYWstfqN9sXc4ZDmBVPZT7/LXG5QIyB9FiwD9B59vMX2zm8bCNGou2y2OjmvPdBVyznFWsjcnkwk1R0PTh0N1EhYQMBTncgmBUWwWSpIQkD1AU8D+xcjncdnl7YWKxsoTYG97G2tiY/5afdbnO5qUT3/QRl775dVXQ3EcOyaELGQZuHNhhtcSze+uozUR/ruBmWrnetScgmPDfd70Ek5+ZjDzhx4oQ8yo/JRmU2oY1BQoKCrXUaYjGPYotl5rNzYjmv+DViILobc2Imh8DI5eXZDLrLYm42z1L9lriU2/UzTxxjaJ+z0bOXHzTAPWc/fs1n31gRn+eIZTuityVWF2bFDITbja4YDCbqb/R50N0Qy3NRPZ1dEFs5xVrR6ohN6rXe4SYq/nFthJrs9J8UFsFkqaHJBh0m3Lp1SwyHQ++pSt7DeH5Y+glvolBE2kngLas7yeDKW+y5556TR/mposf+NO6+bTL4DvWd0eHmzZvyKD+NRlhjB0zqqNpi18m1J38s3mKlAa6HPg15dRk64cqVK/KoHnz11VfadqxpyKalpSV5lJ+6eNmajBWKtiNlb1R2YHybg6NHj8oj4otpGQtQsHVAY+WSyLPKHKLtFsSvmTmxvLEhuhC75G8eEv1s0BUbG8tibmZWLOR1V2wuCeq1+0Hj+7AsZ8TswlYOsVbHu/YBeT1WtxZmxJyGp+1gY250z5kYPPvGyucir2Y7AsLt6oKYnUX9nXmYos+zC6tiq5dXqQVN0b5ItdYGJgPMKocIOHz4sDzKj4lHmk1MjFCdeGtYuqdLkheISTiEOogcZQCjczzBKxaDdwwuTZfPQthEzFeImyF7iyCvusBbDIP1svnll1/kUTlw0i0fJoNv0/dunLL7V5NVNGzDywECAERihE6AIIB+AH2AjXoYg/aiTl6f29vb8igfKEtToQVhLXSfRV02Hytjwqvsvs2kb3/sscfk0XSh28/YbNOmBQq2Tsi3+/5DemJrdVUsQOwaF79GKfrZ7IJYXc0nLsa0Lq1YiV8LUXH//dhOy8XiuUalsjqrOu/BBHFRuyxbHbGrG1g1Z1gMAE/bmTkI9gpv1Qj8rAuBeS66/5xifXNp0eDZN8TKbifnRINdmu3PGbvWEiadYNmCQxFM8lu2EWji8aQDjGTdJZYoE5WwoCtum2x6Rh6AQeR4Qlli8P7xxx//vnzWdOksvKThtRXq5Azya5K3//mf/7E6GDaZAPr+++/lUTncvXtXHuUH5U30MfHArpqgrxunk7gD7yn6gLj9x8SWjfAJZU9a2wJtv+4KIHzn1KlTxsmkv+HmY2Z9jknfZhOTvn1aY/Xq9jO64YUIBVtnaHss2oTLyy3REh2jgmyIlc9zxoUFPQj2Cm9VKTIvQGDOqzA32+JzY/VzXmz2Ne7bBiaCOElEd+dbcOPGDXlUPUyWXJVtBJp4POkauyZL9yYHPiaDIZNNz0g+IMRj6Sx2GzcRVWBQY6fwUEXbjz76SDtfyJPuhjNpVHECiIJcPkxEqsn+1GQwXmb/avKuHzt2TB6RkED7j0k89AGwIeB5a/oud7sFd70OhKRQTmlg1Qm8Xk0Tvq9LHcIiIO86qMJ6mPTvZWJyfZNYvVXHZBKDqzj0oWDrDE3RzhqmIiPZT1SO/U2tUAj70IkLa42maH9e0LM6uu/dfke0PNx6s9URQ9ZVq5gImDa8LSaXc+dJ2GyjKCadPowwEwPDBriurhFoIiJh6Z6ucTxZD3TDIcDzh0aYe/Bsv/76a6PBOgaboYq2qDvvvPOO/JSf999/31p+TNrPMsUPk5AQ0yrI/frrr/LIHJPBeJnejCbx0hmDMXzQVsaetyb2AfqBUCfudKhKaAeUd5XDUNgS5Ez6njLDHpn07aHF//ZBWeGGpg0Kti4ZiV8+RdumaBcRGckDmm3RH0blWLDdbazsio4P5VPS6lgKLdCYF5u7fdF2eO/Ndl/sUqy1Dowk3Y7QhoAJD1DdZGsm2mSDDl0x0hYmHiGmAovujsaoB+ODOF2hwcS7m5iB9+evf/2r/KRHyKItNuAxMeTfffddeVQMk/YT5VnWoNLEe3NaBbl79+7Jo/zgPRvHZDBe5gThnTt35FF+6GFbDDxrtK1IEOkgrLoS69BewfPRpM2scigsgPLVnfwukyp72ZpM/KjqpEnfoxuj2BaoX+jbdUCeVUJ13TGZlHzmmWfkEckLBVvXSNHWuW7XhEfoLmOBFqIpWp2+GO7aif8L5jd3Rd+5p+2D+94sqjDvoyFWcO8dy3V3VE+HDIPgEJMBl81lxb4xiStYlvFsMnA7fvy4PNLDZCfkOAQCBp064RDg7Wmy2RkxB8tjTXe7xkAEm5GVJSSlYboBmS1M2s+yBpUmA6Xnn39eHk0PqOc2lvSaCPrAZKKuKLpteIxJ/qYNlC2E2DfeeOP32KaPPvroKIwZYjM+++yzo4Q2FisA3nrrLflN+6BOmrSZZcfeLsonn3wij6oB2p8Q+9s8mEwMqibwTfqeslawmNSvaZ3sMpk4mcbQEUWhYOuDxsrIY9GNt2VztLS8v1vcI3RqaT4QPPvDXcui5wPgaWtd+IyRQr2L+waNedTdYeH7b47uE2I466lrbMQvrRImnp1lGM+mHiGmhg28w3QH37EApOuBDG/eafQsKBtsSGYqsKAuvvnmm/JTOKDemgrRNjBpT9B++m5PMPnDgVI+bIYGMKkfZSyHNpmERVsy6VVMDoIlwBBiIerAlkBK88bD79D/uwLPzDSebRVBW1vFOLxV3XzMZGJQtRrBpO/Bu+O7/TStX9O4ygxlpTt+RD/D8YI+FGy90Rh5Ww77D4Tb4tpdU7TanZHIiKXl1MBy0ozKHgJtqy3aHZTfUAx3HwieLsvwofDZwi0UxrcAGt//cNgfibftFvKRUI9HZdwalXEHHstRGe+O7pO11Acm8Usx8C9jUGkD08GKb7HKZNl20QG0rgGJeoCBpa6BbjJJQOwA7yrTwToM7StXrshP4XDp0iVjIboopp7ivlcpmDy3aR0omXhAJ3mDmXiJ+e5fMYhut9vyU34YDiEfJn2yyaSBDtP07DChrLtcPQSqGBbBxNEAqxNU/Qx+ZtKv+7ZR0Jeb1K9pXGVmEl6O/YwhQ1Ie/f6w02kPW63WsNlsDpvR48AjOZDwuyjh79qdDr5GKs+DZ9+OnmlLPl/ls0ca/T76u1Y7+k4/+ibxTWSAqJ9NQlpbW5PfLIczZ84o7ystHTp0aLi3tyfP4J5bt24p7yMt4TsqTPKLlHQ+25jkFenChQvyDGaYXFe3LFFvbKA6d1ry9exMwPuvuue0VIT19XXlOfMkk/det16ZPKtr164pz2UjZbXP0aBS+b2s5KtOmj5vfM8HuvUf/asrULdV10xLWW0afq/6Xlry2b+i31DdQ1bCO+eDqtlTKnTbCPy9S3Tvx2aZmtgZRTBtn0NIV69elblIRvW9tOSy3zGxrdP6GdO+y1cbgDbapH132YeN4/tdy0K3LUdK62dM8ufL7iobCraEEJJB1QYYJp0eEowzX9jsmE3zC8Pf9SAa5zcdYNgwRFwPboqKyjGqc6clG2XjCl3BCqkoJoZznHQHG7rvm+mzKpKntJTVPmNQrfpeVsK75hrTASWSL8FQt/7r1j8dTASHrH7QVBD10b8W6Qt9UTV7SoVJvXLVZ+G9Vl0vLdksU5M6Z4pp/Q4l5WnrVN9LSyHVK6S0fsb0nEiu8jmOqc2RR4i3gc93LQuTe8maDDU5p496EQIMiUAIITUDS/Yiw0N+yg+WSGMjDR+YxF9MAvmNBpzyU35wDyblpMPLL79slFfcV5FwCDHYnMol0cBVHpEy+fLLL41DIyAGY4ihEYrkqQhY2mhyXbzneN9dgaXuaBdMlmviPZ22cAhYzmsSnz0rhjJCdpjgOgQJ8vvCCy/IT3qwHdfDJF4lNiFzgcmy5Kru0m7yPodElTYfMwkbltXP4HembY3rjVLRd+P56AJbYdrCIeA5mLRnZ8+elUdEFwq2hBBSQz744AN5pAc20sAOyC7B+W0PXi5evCiP9IhFFheGoKkBCEyf3yTnzp2TR/aBSG5DVCbFwUDos88+k5/0+fDDD4MbSCJPq6ur8pM/ilwXgoIL0RbPBmKt6UTXRx99JI+mA9MBZZ6JsiKiw9tvv+0knm0s1pqI+RAcXn/9dfmJ5MFEoMG7a9u2Qj1/66235Kf8VHXzQd04sKjbeKddJRNHgSpsPoaJJReTXSDP36jA+4Myd2Wrm04GwFZAnzBNQMw3sUVMJztJhPS0JYQQkkBkJCiXYiSlUJbw6d73eIoGpNaX0CJ2EZZeqq6XJ2UtfSlybnzXVn5xniL3gudmkyL1IC3ZrOeq86elkJdB6S4JR7IF3lvV+fMkfDcPusvWij6rIu+SKuWpt3iHo8G+8vt5ks32E+VXpAzyPldb6NZ/2+0dysv02eWtq3i2qu/nTTafSZH8Ivm2V6pqT01i+k7aWj5tamfgOzZB/VNdJy2ZYBKqxnXcbpNY63hX01B9Jy3lbbPygDplakPotOOm10BC+dnKc5H8IuFebPXzefD1riWBvJqOJ/L0eSb5s1n/Q4YetoQQUlOKeGlitjnqmEeeO0WBR9GpU6fESy+9ZOwhloe//OUv8kgf3NeTTz5ZeMkq8orzFMmnLe/aGFfLkOiVFR7wpIwGEfKTHnjnv/rqK/kpHKKBujzyBzxm3nnnHflJH5Ql2oGi5QmPPHhOmrYnqAvT4l2LvgqeUs8++6yRpyn6u7wrBlA/TD3FQFw/ivSv8DRDCCPT/IIjR46wHTfEdFUPPL+LetoW8biv6i7tut61wOUKI/Diiy9qe9niXXXhZV8E1CfcE+qUqaepjt1apE9C+aHNwztUxNsWbW+R/ALYCNPgXYtyRnmjzzJdNThtq3ysI4VbQgghCUSdunJmLymF5BGi6+2kSsg/vBt0ZpIx64nNWUy9UFQpz0xqkdnyOOGedfKLv8Pf28grysw2uD/VtYok5NUmqmukpZBn1U3eOZuYeP3EKY/HiK4XhI1nZeO9jpNO+2zjnTZpT+AZZuPaZfRFuvUf/YsOKB/UKSSUq61+Rree4j7wvqjOpZOQ/7SdsyfBdVHGNq6tc11bVNmemqTIM0Cd1S1/G8/eRns8Ds6nuk5a0gX5Vp0nLeXx6LMB2h/V9dNSWpun+vu0pPs88fdxQl2y0bfqtuFAt59QJbwHOA/qR17wzum2QaqE99c3rt81lGNcN1BOKFsbZYXz5MEkf/jONDCD/0QZJoQQkgC8Q3VmFaPOyXqssiIU9fgcJ+q8xdGjR8Vjjz22b+ON27dvi99++210nW63a+zxk0bUMWd6QGEmGPm1df04v3/605/2xX2L83vz5k3jGedJIgNwdC4XM/ZFYnSpuHr1qtUNzWZmZuRRdUDd+Pbbb+Wnh+Ddf//99+WnfNg2xYo8b3gOfvzxx/LTQeCZAg+XvOR5b7Ow+V7rtM8u2pPnnntOPPLII/vak2+++Ub8+uuvo39tttWq+ukak/pfNll1PgnddyGNQ4cOifn5+VE/cPjw4X2ee3G9uHv3rrX6YZrnoujaU6GgaqNt1PX4uR8/fjwxtmz8/Iv24S7aBJN3QLe/Myln2zZKEugjHn/8cfkpP3t7e0pbr2q2EOrvTz/9ZGS32mwL0F5iTDI5NsF78/PPP49sdbSfNvryInkugs3+xhc645oq5g94GfNDsCWEEJJMZOSOZvLypryzib7ArClmolX3WqWUdybVZJa27ITn43KmGLPlquuaJh2PhjyorhF6QrugAu+/6u/Tkm2KvvNpdVH3/bJVr+FNqTq/btJtn21d12fCs7f9jubFpP6XmaIBZaGyqlp+kYrmuQi69lQoKQmUpervQ0wubAzd/gBJF90y9t3+mdRpeOaqUP1tyAn9oylF7ZSyUhkrE4DJu1Z20mlzqpg/JB9jfsawJYSQmoOZza+//no0K1xVzpw5k9tLD38H74oqgR3+i3ohpoFYa7aeP56Fb88CogeeD+qUKSY77LsG3lLwEPMNrru+vi4/hQ/ec7T3fEezQVmhryhSVvCsQZtYFXQ8nkg2VbE1dGyokEAccF2vcngs+6zfJvsEmMTkDQ3UqSJezHhGVRub4H2HPU2yQVlVsc0JEQq2hBAyBaDTrKpoC7Hkyy+/lJ/yASOyKgMpXwYgBjE2GF9uRsIFdcpUSMIA2fkSLwNsb8iXF2wwVAVRLhZrOUjKxmZZoX+qSv1Af0Ox1h6oP2tra/JTmECkr+qmP9vb2/IoP0tLS/LID4uLi9q2NZbmh7b5mA5o73TtchVVGpsUFainCZaVXSjYEkLIlFA10RaDjFu3bhnvxhy6aIvncO3aNW9GDWIWFgX3TCOsOmCQbvq+t9vtUXy+kChTHMHgNPT2hGJtPlyUVeiiLfpTxF1k/bBPyF7WqOtVFenR/+jG7UU99+0BibI1mRCvqpetLbE2pgpjE7xDNvNcZzDWYFnZhYItIYRMETCMMGgrY2lxXmC0QZSxMbiEuAjRNzRDEIMKGKg+BxYoS1y3CLa8dIkfMJA0DY0ADyBsXhYar7/+euF6bAraE0yyhNieUIzLR9z2uigrDFJDDJ8BgYVhENwSomCPdqrKkzhffPGFPMpPWSuATCbE8U6GNimaBWxzF2Ic6ij6sLL69iTwDvl0rKgyKCsI22VsZll3KNgSQsiUgUEbdgrGwDIk4QH3Egu1Npdjx4ZgKIOpePBcxiCq6GDG91JDUpwioRFQTxFDMCTQfpXp6YryRHsSyqQXhALcD8W4bNC/uG57sSIEk4QhCA/oU+OQQqwf7kE5l7UCYBKXExO+MAkZUJadh3I2eecvX74sj8IGeUO75jJUEtoo9GU2VoPZAH087se3x3YVicuKwrYbKNgSQsiUgoElOtiyhcxJodbFwBLnxGAKM+VlDaRjg7fMwXORZ437p+FaTYqERnj11VeDDI1QZruF9xeTXhCOy5r0wgAJ7Qm9WbJBXdnb23PWv0yC+on+DP1aWfUDecY9mIYUImagjpUt2OPZlzUpbIvvvvtOe7MxlHmZeTYRq0IPi4AyRT+HtsRX2aJPwztU1qQo2mzkGX18WbZ6VYjtEJaVWyjYEkLIFIMOFgIiBrMw8n0OLnE9GEX//ve/vQ2kY+84XNfXgKoMgzcJXN8039xsrLrg3SoSGiFEL6AiIrQtMEDHew0vRl/tyfgAqcqCjGvwPPBc0LeVNUmGfg31w6dwi34V9aPMicFpB++l7+cO4rahDs/+k08+kUf5Kdu779y5c/IoPyFuPoY6G7cjqMdllCveIfRxuAdfwi36jNh5hJ6iyYzXD9ohnhgSQghJJTIWhmgu86aow5ffrB7R4HZ49erVYdQZK/NWNOG8OD+uEwKRwTG6p8gAUd6vacL5cF6cPzTW19eV95yVXOZFdb3QE9oFFXj/VX+flnxR5L2Onz/+Vf0+KbmsNyZ12WX7fO3aNSftSTSQHF64cCHI9mQSk/pfNKG88T6G1r9M4qpvRf1AuYea73F07alQUhFc2lRx21DWs9ftD5CyQF5M2tAQ6r/Jcx63JVS/d51Qh3APaENC7WPwbFHPca+qPJim2FZH3x06Ju+ajYQyRxm5rh9l5a9ocmlTxszgP9HFCCGEJHDq1KnR8rK8RI33yLOmDmBZ2jfffDNamnb37l2tJWqRATjy8jh+/Lg4ceJE8LOwyOvt27fFnTt3tPMaGTTi2LFjlcgrlrcPBgP5KT8u84SyryKqMjEpX1/1xfTZg0ajMXqfdc8Rf88VunXH9f3ETFPbOU6ROqaLr2fpgrh+3Lx5c+QFrFs/jh49OupzFhcXK1UGdWrrdcG7ARvjxo0b4t69e6N2AR6WOoTWNrjo70zbkBDayaL37vP9CKG8TEAZ7+zsjNpPHOuMz2JbHf9i1ViVysC0bplQRt/qM3828VFWFGzFQAy6O+LK9W3xww890evJH8c0m6IpnhZPL50WFxfno4cif55JVyzPLIgt+ckWzXZf7K7kvokRg0FX7Fy5LrZ/+CHK30QGkb+nl8TS6UWxMq9z3oL5G5WrEE9H1z59cVHM5ypYT2XaXRYzC7avEtFsi/7uisjOaXo+W52h2NTaqN33sxqIjblZsXrgXcqb/xjb5WDONAu2KrI61aoagUmkGdB1yyshxB3T1nYSPVg/ppM8Ih2fPSHppL1HVZ7cI2SKBduB6C6/Iha2JlWldJrNtrj0+YrI1jY9iYuJQIi+Il5Z2BL5c9gUrc7nYjOXcGs5f82WaH++KdKz5qlMyxZss67f6oihllLp+1lZEmytl4M5FGwJIYQQQgghhBDii+ncdGzQFctzs9piLej1VsXC7JxY7sofhIjM36yWWAt6YmthVszMbQjvDum9LbEaerl6ons9Q1rdui5KLSZPzyr4ciCEEEIIIYQQQghxwBQKtl2xPLsgDLTaMSBszomNEMNsDDbEXNH89VbF7NxyCWIYyrWM64ZEV2TplEJsieulF5LrZ1WVciCEEEIIIYQQQgixy9QJtoONy5aWhvfE6mxg4uJIrF2N7swCvS2xUIq7a1nXDYTu9Vz1cysIpdLhs6pUORBCCCGEEEIIIYTYY8oE2664ciCwpgRxOTt90R8OBcL6xqnf74h2C1suqTDw8EPczYlr6KTk+LUDsfFKilirzF/0udMabSilZGtBe9k74sGO3686ZV1Xc6m77TKd31T+3e+p31bee2bec8RvVYUBaKnqn4VwAKU8q5z4LAdCCCGEEEIIIYSQkJguwTbBa28kXO1uipX5xgFBrdGYFyubu6LfVktWW5dLiPeqYLDxysFNniTJ+Ys+z2+K3WFfJGTPUf7kdROETyF+EPdDDDfhmsGGuHyggrbE6YtLinLyFQ6ghGcVZDkQQgghhBBCCCGE+GGqBNvB/R/k0ThNsbSY5fcoRGPlc7Wo2ftR9OVheQzEzrZarYVYm+yVG9MQK7sd0ZKf9tFbFVdcCWKNFXFJfVHxY/mF6p3BzvZBD+nWaTHfWBRLirrnNRyAx2cVdDkQQgghhBBCCCGEOGYKNx2bJK/g1BCLKrUoBG/Q7hW1d22zLT7PFGtj5sVmR6nIiR+m0t3VN2rRvXV6PvpvQt2rZTgAlgMhhBBCCCGEEEKmm6kSbBtPPC2P9rO1MCc2utmiZGNlVxHjc1fk1kQdoYr3CZpLi0Lr1uZPC4QJbTabotVqi3anI/r9PB66pDCDHXFQp2yJkU4Z0VicknAALAdCCCGEEEIIIYRMOdPlYQtBUh7upydWF2bFzNycWN7oikGlHEoHQhnpIWeoh/3Mi83dodjd3RWbmytiZX5eNBoOxVplrFLwUKCbFhLDAMhDkRQOwFcMZU/PKvhyIIQQQgghhBBCCHHMlIVEmBcXk3bXAr2e2FpdELOzM2JmZkbMzS2LDdsC7tbC6NwmaVnpRdgXPx5cQR7xtHgiSMfYQVSeA9HdWBZzs6sHxTkwLtDlwXqZ+iYtDEBMQygdxHvbYseZUungWaUSajkQQgghhBBCCCGE+GPqYtgmbh6moNfbEqu/C7hzYm55Q+SInOCXwX2hdrB9SszKQ5/0VmcPiKL702xUnrNiYXVLLQCKpmhftCcBVoKMMAAx86dV/uE9sW2oVAb3rEoqB0IIIYQQQgghhJCQmMJNxxpiZbefW7R9SE/0tlbFAsTbueXwhNua0Gx/XnpMYN9khgGISQjp0dveKSUcgO1nVdVyIIQQQgghhBBCCLHJFAq24IFo22m3FBsY5aC3NRJu5zYoD9mjKVqdadzgTB0GoPmUyj96XqidS32HA3DxrKpYDoQQQgghhBBCCCH2mVLBFjTE/Mqm2B32Rb/TFi0D5RZLysOIgVplmqLV7oj+cFdszk+bWBvRvSJWD+iUyRvGlRsOwOGzqlQ5EEIIIYQQQgghhLhjigXbmIZozK+Izd2hGA6Hot/viDY8b3MKuFsLy0JLs211RtcxSZsWw4WWzwMvzSHEv5X56CkUoMJl2r2+JY/GaC6JBJ1SiNmnopI7iNtwABafVQLVKAdCCCGEEEIIIYQQ91CwnaDRmBcr8LwdF3BbTaU49IAtcbnM0AiNJ4Rq03zR+1H05aFPmm0Iew8F0bj8DtITWwuzUx5WoitUOqXorYpZ5SZgUZpdPRjnFRiEAwjnWZVbDoQQQgghhBBCCCEhQcE2g5GAu7k7Cp3QSdiprFyvvlnxlPK2fhD3DW6quzwn5pY3rG2qFpdfP6nsVmfFzLTGleheFyqd0ozi4QBKe1aBlQMhhBBCCCGEEEJImcwM4Vo3LQwGYtDvi53718WP2z+IH3pCLPV3NXa6H4iNudmDsTabbdHfXZlYKt4VyzMLB4UoLN+3vA6/uzwjFhSKFzwo9TaGmrxnxCy9JC4uzovGgdOo85d2zaT7BPnu1V+ZpjLYEHMKD0/d8k4rDyOU9RD4flY674nPcjDn1KlT4p///Kf8lM3a2pp477335CdCCCFF+d///d/IjBuIX375RXz//fejn928eXP07zh3794V//nPf8SRI0fE448/Ln/6gKNHj4rHHntMPPLII+LEiRORbdMQf/zjH+VvSZ2I68vt27fFb7/9Jn799Vdx7949+duHxH27qr6gbuDn4JlnnhF/+MMfWGdILYjfj3/961/i559/Hv1M1Z6mvR9xe3r48OHR7/lu5Oe7774b/fvNN9+M/sVzwDMZJ+7LDh06JI4dOyZ/+hD2Z+nkKeO9vb3Rz8HJkydH/47DMi6OzbZmap8DBNtpoN9uQpg+kJrtvvyLfHRaB88hRGvYkb9/SGfYOvB3UWod/MvCdFoHr4PUbA91cpdURurzqPOXXp4JZSJTdtF4LNM0+u1hU3EfenUpvSzMUnOovgXfz6o/bDcV39OoR8VSUjmYE3Xiiuskp7W1NflNQgghJty6dWvUlqL9jQasyrbWVsI1Lly4MLx27dowGsDJOyBVAc/s6tWrwzNnzmj31yYJ9ZF1hlQF1E/UUx/tafxu4Fp8Nx4w3j4dOXJEWW420zS2TXEZI98+yxjXZB1/CMqCtpt9pkawTRLZ1GJrEhaEKCfiYrLolV9E1D2H+u8zr5ckLo9S1rPwWaYp2BBsU8vBPIXxrDTeE6/lYA46BNV1klIZgi2uqboXXwkddEig41bdp69URh0wBYMIVR5sJF8GFOqf6vpM+qksUFfW19e121sXCQM+DAJCa9fIQzBA8yWA5Emh15mybQQXCWWO9iJOyCMS6sa0v7vIP8oihPcD94B7maZngrz6Eg+zUuhtkyks4zAIzXarY1szPYJtktiHlNMTtdNK8EBVCoZ+xcVE79goZYpX/eheVQLbKCUJc4YiYITaS1mm1PLxW6aJWBBs83tqJ5A0AWHNG/oBZs8qv2DrtxzM0e2E0Fn4BtdU3YuvhM46JDDrrbpPX6mMOmCCa2HbVznAOFNdn0k/+SQ29EMYcCWleADga/KBJIP3HCKta6+doikevIdUZ8q2EcpK4x6fdRdTqtKe4h7r2J6y/N2D+4Z9zzIul6rU9brYblMk2ELbSRY1sYy61e4M+5MqT/SDfqedImgmLQ/3LS4miGRxaraG7U6UF/nXI6K8ddqtBM/jBylZ1DMXARPLZpTSlrPXRbC1kY+k560qP9/PKq9g67sczKFgm51QRiHh0ms0TyqjDpgAg0t1/7YSDCYfULC1l3wQC2+q64eccM91F31CJPQBelpC3xhCnSnbRggp4T2u01JmtqflgnqE9yv0iaTxhHtF+VflHahiGSNVqYzzwLamHKZKsE0XnwxToiefg2uNUor3YZK3oWlK9VIsIgJGpC2FD6lMVRQUbJMmDnR15/xxmX0/q3yCrf9yMIeCbb4UEmUP7suoAyb4KCcsT3UNDDHVtZn0k0swcNFtT0NMoYhwdafKQu1kKrvOhGAjhJYg/qBcqiqooD6xPS0X1J+qiYiTKfR3gGVcPmxryuX/RDc/RcyLzU5LNOWn4jRF+3O7u9EXorEidvttS/lriY7LvM1viuhRqOmtilc2BvJD3RiIne2ePB6nJU7Py8OcNJ54Wh7tp7e9E13FIk6eVQXLgWQS78haNriPeNdXkoyvctre3pZHZFrBLsEvv/zyaOffeCfgKoM8PPvss+LUqVPBtHt1AmWKsj1//nxt2vK4zuA9mNypnJQDduB///33xZNPPinee+89+dPwidtT1Kc6tadVejfQRqHeoP6gHlUZ5OHkyZPB9WV1LOOvvvpK/qQa1LWtgX1RpX54ygTbiPlNsWtFtG2Kdn9XrASj1kpGom1HtIpksNkSnf6mmHect/nN6D7l8SS91VdELTXbwY5Q65SnhaZOGRXgaXX59bbFjuWys/6sKloOJJ1//OMf8qhcbt++LY9IGp988ok8cgvqBQWK6QUDFAy6QmkfbBIb/2+88QbruAVQhijLugwOVeA9wPtw5coV+RNSNuPCbegTMKg3dW1PkSdM6oUunuP+0EbVyTEAeYn7shBAPa9jGb/00kvBlHEWdW5rYF/EbU0VbLfpE2wBRNt+R7QNVc1mqyP6wwDF2pjGvNjc7YtOW1eYbopWO8rbrnux9gEPPJ7V9MTqla48rg+Dne0oZwdp6bqVjpgXp9VKpdi2rlTafVbVLQeSxjfffCOPyuXOnTvyiCQBA6Xb9dfGfvrpp/KITAuoY/DMwACl6t4xWWDyI0QPpSqBskMZ+ppIKhO8D2+//Ta9bQMDgsoLL7wg/va3v8mfhAPqCbzCUG/q3p6GKp7HfRrur66g/UXZl9UuxWWMel5Xyi7jLMafwTS0NVWw3aZTsAWNebGyuSuGw77od9qi1WqKZlMtb+LnzVZbtDvR3w6HYndzPpwwCIk0xPzKptiN7hf5gzityt943obDXbG54jlvacvttxbEcq00W3thAGLm1Uql6K1eEdaLztqzqng5kEQw2AnBAPEpRFaVnZ0dr4ZYHWfoSTKx+DZNzz32UKrS0upQiL1q6+RNlQe8H3hPQh24TyPoFxGKIyTRFu0pBJ66ep2riNvTUDzR8Y5OS5+Gsi+jXWIZlw9tt0CRsWwJIYQkEHVeyuDlSQnB5X2Da6ruxXfyscFUGggmr7ov36mMOqBDGRv5uKwboTz3OqSi4DlXfYOQogl9Rp12hnYFyqgum4oVSXhfXG+EEoqNUKWETe/KBvegurdpSmXvtD+t7RTy7KvcWcblg7Zm2m23stuaJKbXw5YQQoh1bty4IY/KIZSwDCGDGfQyPNm4+Vj9gVfaNIRAyAKecPBSCX2ZXZnEXoNltEWhgfcFS/FZX8KibE9beHzhHqadsj3RsTx8Gtup2OPVR7m/+eabLOMSQTuHtmbabbdQV71QsCWEEGKNsgXTmzdvyiOSRFlLnXDd0IwgYo/Y4CcPwOCTIpwalAnKZtoHh+NQtA0TtGllPJO6x0rVBe1pGZNgCNcyTaEoxkGbhHJHXXQJynialuCP46uM0+DE0H7wPEKLoU3BlhBCiDXQ0ZUpyk2rYa3D3//+d3nkH24+Vk8o1qqhCHcQ1BXEi6NYe5C4vnBiKyzQtvl8JhBvplXASgP2pc/2FNeZhk0Qs4Bd7Sq+J8v4AS7LOA2I5ZwYOkhothsFW0IIIVbBhlZlQFEkG4glZQolHITWD4q16VC0fchXX33FupIB6kuISzKnGQiFly9flp/cMs3ehnnw1Z7i/WNb9RCIerbLnGW8HxdlnAZsN4rlyYRku1GwJYQQYpWywiJwkJNNmd61AANfiDakHlCszQdF2wcTaq+++qr8RNJAO4mYjiQcIGy4fn8poOQD7Sn6HZeTGhDo8R6Sh9ju67HiimW8H1/2FG23fMS2W9kTqBRsCSGEWKXb7cojv3DDsXRgcIQQMoKbj9UDiBdvvfWW/ESy8CEyhArqCgY9KAOSD0xAcnIrLN599115ZB+8IxRQ8gOhz5UnOs5J4fwgKPMrV67IT8VAGXMp/kFQxq5DI7Ct0QN2S9mrXijYEkIIsQo6N9eeKJOgI+VMfTq+lnRmASGiTMOHFAfPDwY/BTg90EaVublIGbCumAOPZLaV4YAJTxe2DZ4xJjSIHmhPXXiil+ndDmEoLR05ckT+ZTl8+OGHVtqkMssYZagq2ziVXcbtdttZu8+2xgxXbU1eZoYR8pgQQoiCU6dOaXkmrq2teQ8ej+uFNFu9vr4uLl68KD+5B55IL730kvxUPmXUgSyw62koorbt8sEgGhsZkeLkMQt120QXHDp0SBw7dkwcPXpUPPbYY+LPf/6z/M1B4H3/66+/inv37om7d++WLh6G2D64IpQNlDAQ/+Mf/zgajB8+fDhxUI428ueffx79i7pSdpt55swZ8eWXX8pP5oRmI1QVW89jnBD65rg9fe6550afk9rTX375RXz//fe/t6chrNqxaW9C0Hr88cflJ7egDUI5P//88+LEiROj9ikvsHlQZ9C3YVWbzz6taHmzjLNxZSOEZLtltTWAttsDKNgSQkgGFGz1cTGoSQMbdYS0hC00QSY0QRtG9E8//SQ/FQcDAMRDKwOIUbYH2xCXYmPWN1n1Fksi3377bfnJL6g3r7322mjg9V//9V/yp/pgIHb79u1RHLeyhJJbt24VykMVKLuuoB/CYLBIOaNtwUaaGDiWJTzbqCsubARX7RTeSZR7GmWKDnt7e1rCTxpl2i4221O8G3hHqt6eum6zIFadPXtWXLp0yVodAujLcO8+yr+o/cYyzsa2jQzKHCfabGvivniqbDcItoQQQpKJBiWY2Mqd1tbW5Df9gWuq7qXM5JPIGFDeQ1mpjDqQxpkzZ5T3WWa6du2avLtqo9s+5Emh1Z+YyFBV3q/rhPqLa7sA5y3j/UCbtbe3J++ifiBv0cBZmXdXCde7cOGCs3LFefFu+s4X2piiuLARym6n8DzQj/h+f9fX1+UdFKOM9tT1O1Jme2oDl7aky3KPQd300T4Vsd9YxvmSTRu5TNutjm2N6zo2CQVbQgjJgIKtWUJn6gN0nKrrl5nKHsiOE2L5IMHQqgPTJNi6yGtacmnsT4Lr+Db+MbisKz7rCgbPeGd81hU8O9W9uEpF+1MXNkJo/ZyLPKpSFcRBVfIhZsWU0Z4WrY+4Z9V5iya0T77sYYBruRYUTe03lnH+ZNNG9t3W1N128933cdMxQgghTsCyFR9guSpJ5osvvpBHYYElTVnLXkk4YDmgr2XI0eBitOwMYVVsLmlMA9fB9XBdXN8HWAqNJX51w2ddiQZqo6WjWO7ps658/PHH3usKSQbPBHXAxzPJE7IhC9yrryW9cXuKOlvn9rToZk0ubCXkHe2TzyXUuNbXX389Cg3gCsR0NcGFvY58Ir8sYzW+wjiAuK2pu+2G0BI+xy8UbAkhhDjBV7w/X8JwVYF4EiplxZ0lesAwfeutt+Qnt1y4cGEk9nmPESbBdXF9CIE+ePfdd+VRPfBVVzBQvnr1qteB4SRxXTl58qT8iTs4wZWP+Jm4HrgjBrYpeI4QF32wtrbmXTAcx2d7ig2JiuzkfufOHXlkD7RRZbRPKHcIiq5AWZtMNrqw132LtTGhlvE4aGs+/PBD+cktsN2mpa0B2FDVFxRsCSGEOMGGF0oesHMoUQNjr6zA/HnwJeqTYkBY97E7Lwa3Pr3Akog9NnA/rsEAo05etj7qCsQ4DJSxiUnZoK58++23XgaJoa6WCA08E7xXLr3fvv/+e3mkD0RF1+9IPKEBT96yidtTCDqugU1h2p7atiXRJpQlXgFc22WZm0xa1LGMMSniiqIC9+XLl73abmUTtzXr6+vyJ+7wabtRsCWEEHIAWwOdIl4oebAlSPpaRuOb0JfR4tl99dVX8hMJEV/eYDD4QxDgxsH9+BBtz58/L4+qjY+6grYaA6UyB+kqMEh0LdqGvFoiNDBw/+yzz+Qn+9y8eVMe6YF3xPVEJey3UCY0xoGg46M9NV21YHtye2lpSR6Vx6VLl5xNXJh4JNexjF9//XVnZVykvNDWuB4DxBNDobU1Fy9eDLqt0YWCLSGEkAPMz8/Lo2LcuHFDHrnBliB87NgxeVQfXAwMXRil29vb8oiEiA+PyRAN/hgfoi0GZXXwsnVdV2KxFmJciHz00UdOJ//qUk988eKLLzoLV7G3tyeP9CiyZD8PsVgb2oRGjI/21MTzDfaSbVD/ygZt5erqqvxklxBWt504cUIelUeoZey6rQF//etfp9p28+Vla0Gw7YrlmRkxo53mxNzcnFhe3hDdwUCeKy+m10xPcxu69zFJ2fc1EIPuRlSmKFvFuaLynptbFssbXZG7yLvLB89jI81tRHebh/QyXdaOx11GfU1nMOiKjeXl0fnnkq67gevKLziH7zQR4vjx4/KoGK7jy9qKOfbnP/9ZHtUHF5s7uPBYYmzGcMFzce0xGbJYG4P7c73EruqxbF3XldDFWoB7wz268rYCrlet1I2zZ8/KI7uYeL65mESdBAJKqGJtDNpT197oup6FA8tju5CAB6gLdN8BF8JWKP1BKGUc46OtqYrt5jJkBfCyknFYmM6wFZ0GpyqUmq1hu9OX58zC0jUnUrOd9/pJlHVf/WGn1VR+Ny01m+1hZpF3WsrvFk7RtXOVdtb1Wx35h3kpo76qiJ5ZuzVsqs6dmprDVqHr5oHv9CQnT55Unj8pRZ2D/KY/cE3VvZimW7duDaNBp/J3umlvb0/epX1s3qPq56apjDowyZEjR5T3ZppwPhfnRQqhvEzRbR/ypFDKY319XXl/tlI0aJdXqga4X1U+bCW0u1XFZV1BO1+lsnFZFmhvTLBtIyBVod223bePJ10uXLigPI+tVLV+1IUtMZ50bE+0L6pzFEkh4aqsWcYPcWUfmPR9Ltr78YS2rEq4sNPHk8txLggnJEJvS6wuzNIjTpdBVyzPzYqFrZ78QX56vVWxMDtn4KXqj+71LXmUwNZ1UcrtF6mv8TNb3RIGT01sRdedmVv26HFrCN/pymMrLIILT0+A2Xoby28jQzZory0TUDamM/NJICYUcDGj7mvHbKKHy5iZeO+whLxK4H5dek+GHnM6DZd15Z133gnea3ActJWo3y6ABy/JD/p2V89Cl7///e/yyD4I/RDCBmM6uPZGL3uTPh9LpfPiyhOybM/kkMrY1spEG7j0rkV7GsIGYzogxrzLtgabu7kkuBi2vVUKPPnpiuXZBWGg1Y4BAXBOhFnkXZGl1wqxJa6XKDhr19fBhpgr/Mwielsjsb0Krwrf6eoSelgExq9NxoXws7i4OPr33Llzo39tAuGdG+qEhQvRfxwsp6vaRAnu1+VGRt1uwDPoKWDjQFd1BUJUPFlUJf7yl7/II7tgsBySSFEFHn/8cXlUHnhHXMZ3hiBRNdCeYjLGFWXbFK6XpOsQQqxXF4Q0yRlKGfuw3aoG2hqEi3GF6/B/QW46BoEnZK/PUBhsXBaZemYuemJ1drkcT9U0utdz5W+rTMU2Ind9HYm1qwZetUnguVVHtOU7XT1sGR+uRIhOpyOPilHH+LW2yxzx5mJxDf+6iD/n0vuI6ONysIn6UyWPyXFcbmQEQQfCTtVwuXFgFYUogHpS1LMT38e7gvjJt27dGm109dNPP1X23SmLuO8qE5fvyNraWhB5NMGlNzpEq7yTG41GQx7ZAzZNKPH5bbQZeE7o+8aTDi7KGLYuy3g/LkXsKttu8DI3Kc88oK1xarvJ0AgFUMeeTIsd2e/3h/1Oe9hqHvzew9SKzpxEQrxL7XimtvF5XykxP2Xs0Mkn0O93hu2UWLdGt9lvK+Ow2ogd2mkdPG9Lef9pdWWSMuor6A/bqd9vDpvRA8C19hF9zox1mzcecG74Tk8SNfAH7y0llRFHzHa8ojhmkq0YsSYxmLJQXcckxbGHVL8zTWXGkrt69arynoqka9euybM/wMU1kFzHgXKBbvuQJ5VZf2KigYPy3mykKj7ncVzE4otTNCCSV6kGeJaqfNhIVSuLSfLGskU/i3YE7z3aVhf9pW0bASmEdioPrmLH6qD6vo2EulP19tSVPYGkE2tT9f2iCf1oKKCc8c7GCe0T2prJ5LI+qcqoaEIZh/IOhFDGtsZtqlT1tgZlr8qXjeTSXilFsB2n304WEJPPEaq44/G+EjbjylPuiWVuIvy5EmyV520NOwnXy1/EZdTX9O/lK3dsLKf4rkyFy3sffKcnmWbBFh2Q6ve6CUaLTWx1uuPGtOr3pqmMOhBjW0CE8afChVFYtY0MQB0F26oatT5x8dyRkt63UHEptlR9cIj7n8wT+hy8A3jHXQ/cx7FtIyCV3U7lxdW7mhdMeKq+byNV5Rlk4WqCUEcwdSV04X2veltmC1fPmWX8ANpu2YTQ1uhSekiExsqu6Leb8tN+ets7gpEv1Qzu/yCPxmmKpcXs5QaNlc+Fssh7P4q+PCybwc72wdABrdNivrEolhT37issgll97YorqwmBEJpt0d9dETmempjfHIpOS36coLd6JZiQFnyn64WtOLZ37tyRR3awFS+obuEQsDTM9qY0Z8+elUf7sbUp3TgMixAGtuJDq7hw4YI8qjb//d//LY/sgrAIVYpR6ip2WzQ4rOwy7xjcP8IZIEUDaSh8o5AGCPOADaKwtLTqeSTZ3LhxQx7Z5/XXX5dH1cbVplhYqpx3ybyr/QwQXujkyZOMPR3hKp40y/gBLmOpVm2T2CRcxcTXCcGiSxAxbBsrl4RSh+ptix2qOxr0xI+5FNeGWFSpnuIHcT+I8h6Ine2DAmfrNMSBhHvfuu5NsNSur4mxeFuik0usfcj8Zkd97ZI3X5uE73R9sBXH1nY8TFvne/755+VRPXCxUymEExUuhDduPhYGtuJDT3LkyJHaxN9EjNJDjnYddr2BhU1cxSivi7CPwSFSXep9Fbl79648sgfasrxwUiMbF5uZxuzs7MijdJ577jl5ZB+IOc8++6x4+eWXg4m5WgYsY7fcvHlTHtkFYnhd2hpMDrmy3Vw5OwSy6di8OK1Wd8Q21R0ljSeelkf72VqYExvd7DKDFyRm+venXbFiPx64PoMdcVCvbYmRXhvRWFwSByVbn4KlXn3tXlfLtc32xehMusyLiwneq2VvvrYfvtN1AYNMWx2brZlHGGIwzGxQt51zbQ8M0wQ2/Fxn0JoXetmWj20v7RhXXlRlkeR9XhRXgy7boE13sfN9nYR9Ui6u6mheT0Gb9sokS0tL8qj6QAxKmhwuSl676JlnnpFH7oCzAerOqVOnKrnBZFF8rGobL+NpcwBwZbu5snXKwsUKQWB7NWlMIIJtVHBqdUf08rmMTh/zpxM8LXtidWFWzMzNieWNrhhUUBtLDIcgD0VSWITLG96W2+evrwOhjF6RM3yFCrVgHfHD/aDCDfCdrg+2OjZbYqKtGUyIAnVajgrj3/bAMEtgcyHAweCcZg+UsnG5pNClF1UZuBIYXA26bOPKc7BuoWpIebiqo3k9BV15XGEiHV7+dcLVe5/Xw9rlqolJ0Ma/9NJL4tFHHx15hLrsd0PCphNIFijj8+fP/17GdRfIXdahxcVFeVQPXE12uVpxFIxgK2afKi5CbS2ImZkZo7Ts0jnRyX0le1qO6PXE1uqCmJ19cJ65uWWxUQkBNy0cQkxDKB2MfS63z11f++JHZfjap8UTpt7MjSeibysIKAbxiDq/01OGrTi2trzGbMWDq5sosL29LY/skSWwuRLgXIR2IPlwJTDUbYIEuBx8VmEA78oT2JUQTqYP2+GYYvJ6Y37//ffyyC6uPMTKxJUohInsvJPAvssV3t+oo1jKPy4s1nnSuqwyHhfI61jGrian6hQOIcbVZBfqmgvbLRzBlmiTuHmYgl5vS6z+LuDOibnlDZEjcoJ/MsIhxKi9NwNcbj+4L9QOtk+JWXmoz6x4Sq2EBhKDmNQNW2EDbHlO2jJK6hS/FuVqe2Cax0hztYyRYRHK4//9v/8nj+xSV69JV4NPV8uobeIiNigEcIZDIDbAxm6u3qO8dpGrSQ1bE+khAXvCRZglMMjpsVRm7OxxYTFe0o86XDfvW5axG1y1dS7jDpcJxjgu+OWXX+SRPcIRbKviNRgUDbGy288t2j6kJ3pbq2IB4u3cclDCbWY4hJiEkBC97R0/YQFKra8JHsZRyQUVbYDvdG2w6UVW1HsPwqQto6RO8Ws//fRTeWSPvDGrXAhxMKq5+Vg53Lt3Tx7Zpa5ek64EBhdiqE3QFuM9tU0dPQeJfyDAtNtt+ckuOqsF9vb25JFd6hZ/P8bVxF7eiX7Yu67adF3g5PD+++//7n1bF3Ex1DLG6swql7Erj+G6Tra7EqJdrKqgh23leSDadtot9fLzLHpbI+F2biME1VYdDqH5lMoXNWFTK59hEfLQ//GgAA2efiJ6coRUB1uD6KLhDPLu9puFzoCrCtj2rgV5lyfi71wsC6eXbTm4EgobjXr2eq4GM66Ec1u4DJ1BSBEgtrzwwgtOJhSATux2V15vdfVCP3bsmDyyi85zuHjxojwKB9TlOomLIZYxqHIZ495dUNe2xpXt5mJVBQXbWtAQ8yubYnfYF/1OW7QMlNve6mz5MT+7V8TqAXUzeXOuyoRFUBHYBmGEZGFr+V3RcAa2wiHUacYYhqTtQSG8IfMK2vg7F15xMD5deQyQZFyIHHWbIBnHlRDtyjPPFq5ic9bVm4f4wbVYC/LGbncl8rhayhsCriZsdGwJCPJVmDiaFBcRm/XKlSuVEBdRxlWoxyoBN8QydmUr13kCtUq2WziCrY1Yn62OGA6HRmnT5Qosb/fVEI35FbG5++C7/X5HtOF5m1PA3VpYFmVqtt3rW/JojOaSSNBrEze18hIWIW99Tdp4qxADcV99caF0Ri6LOr/TU4it5XcQFosYFra8/+oUv/aTTz6RR/bQ3UHVVUwybj7mF1eDEMSKqysQol0Malx55tnC1f3V1RObuAV2BQQrCCsuxVqdyUxXHD16VB7VD1fefLq249WrV+VRdcBKq7fffnv0Djz55JPijTfeGG2uFSoffPCBPKoOEHDHyzjewKxs8sZo1sWVx3sIuGrHXdhG9LCtMY3GvFiB5+24gNtqpgiIW+JyaaERukKl14reqpid2b/7/+9pdlUdbiCksAhO4rj2xY/qOAviCY5ziCNgRNta9m4a1gADMlsdYV3iv6FMbIdDwHPW3UHVVUwyhkWoB3XdtCLGlSAdsqeUK4+eunpiE7ug/uH9gLcbRBO8gy5CA02iMznpatf2xx57TB7VExe2hK6ID5umzM2xigJbGZP52FwL8W9DERbHqUMZxxuYlV3GLja6AnX2sAWuvLxt20fhCLaM9emckYC7uTsKndBJ2KnM26Zdk3SvC5Vea4aHsAi56+useEpZ1D+I+6a3aMNz1Qd8p2uHrWXvpoOYL774Qh4VAwZIXUQBW2UyTt7NxiZxsakUBlncfMwfrgSGRx55RB7Vk2kUGV0s+6v74LBuIFYf4ju6TBBBsAw5TvBqg9MGBFp4ucHbzYdQCzC4d+UBqkPdw4a4mgDTFVE+/vjjWrRJsKMmhcVQJgNZxnZwFaLo8OHD8qieuLLdrHs8DwvTGbai0+BU46nZ7svf56Pfbh44R/J51NcUrY78fVl4vK9+f9jvdIbtdmvYajaHTdEc6hV5f9huKu612Y5+o0G/HV374Hl0n3+ndfAchVJiPvzX18S8GdYL2+c7CN/pSSIj/eC9paS1tTX5TX/gmqp7MU23bt2SZ37I+vq68m91U2ScyTPqcebMGeX5dNOFCxfkGfej+lvT5KsOoCxV1y+SVM8+D3t7e8rzFU14/0JGt33Ik8poQ4DtdiROpnWqKkxjuanut2gK/V2vMq7q6DQl9HE6wNZQnadoqnt7asvWm0wm5YZnfujQIeX5qp5gP169elW7XtuGZVwc2m5mVKXcAvGwHYidbZUvXvKGU9PMYGNOzMzOitmFBbG6uiW2ej2B/+l5lTbEE6q1+oWW6puSEA6hCE7DIujVV/XmaBFbl4V2BIrBhricUFat0yEFbeU7XUdsxrE1mXnudu1E2a5L/FqUoe1YSfB0MPUgwkw1PJBsw83HyLTiyuM5VBgOgYRKNLDXrp/37t2TR3YJwcvXJbBDQgHP/Ouvv7YWEiwkYD+eP39+5LUOb/ay7CyWcXFsjwVIMWw/jzAE2+4VsarUdlI2nJpiGotLyji0vdUrGpuGJWxcVcayeqvhEGIchkXQra/zp4Vasu2J1Vc2NEJQDMTGKwlxe6MrBKXX8p2uJRgk2DKobt++LY/yAXHS1kYidYlf62KzMezcWwTTcApZcPMxP7gy+uu+kVTdlyhP4mrQGZJQQ0gMJiIhtpBqY9q/wfatq6AIYFu///77v4uKZcAyLoarPrnuk0OuQj78/PPP8sgO5Qu2gw0xt6CW65pLi4x1qSJpIyuxJRbm8gmA3eVX1IJaCfFFu0r32pboyN3+M1O/rRawXcTjNaqv8+JiQszg0aZqc8uim3Wjg67YmJtVP7OIZvtidJVA4Dtda2zFsb1z5448yoeuwJsEBIE6eHHBOLPlcTzOuXPn5JEZi4uL8sgu3HzMD66MfnpO1gtXO1KXBSYEq5ZcvatkP7AZvvzyS/mJ+MBVzPMiIkrdBUUwLiqijfENy5j4pjKTxMPCmMS77A/7/c6w3VLHuHyQWtGZkwg13qW/+0qKD/ogNYetdgdhbvczinvbHrZUsWtl0r7VwjFsbZRZQjxeZVzfMuorSLrHODWHzVZ72Jl4aP3ocye6rqqMf0+6cYcz4Ts9iW6MSsTE8Y3tODxJ8XdsxbGNDDJ5xnzYihOaFL8WqP7eNLmuA4iJpbpukWQrfqSr+HPIc4jYqpvjqYw2BLjIC1LdQXupynfRVFY9yKJu+XVV710m3bLC36vOw5ScYKcUiUXI9tSMkNsX3NsRB3sHhJjS7GWXsIz1YVtjRlVsGWcetr3V2dEunuo0K2ZnF8TqVoK7YESrs6nvMbi1oLiWTlrWCCmggYP7aqxcSlhmD3pia3UhKuOJ84zi3q6KxGJvtsVFz26ag43LynAIevFYG2JxSeljmzssgvv62hArn6s9gR/QE72tVbEQPaPxa89Gnxei6yZfuSnan6948VrlO02ArXACmGXWmV1GHFMb1CV+rQuPU1vhDJaWluSRXehlSwghxAfw8oO3X5ElwXt7e/LIHicdxIkn+UF9gD165swZ+ZP6grBb8AT17c3PMiZkP4FsOrafZrsvNj0Lh9VjXmx2WikCoC7+hL+HJG1MpR+PtaHcQU24CYswQe762lgRuwnhG8yInll/V6xUIMYA3+n6AEPK1nKlvBvq2Fw2VIf4tTDsbAnY49gKZ/Diiy86WWbEzcfItMGNRAjxD/qvomIt4PtbTxDiB2Eyrl69Wuvl+wB1uIzl+3EZX7t2jWVMpp7gBFsIO7tVUKBCYH5T7FoRbUsS/gY7Qq3Xntb3xEza2Ku3LVztPQa06+tItO2IVtGH1myJToXEWr7T9cJWHNubN2/Ko3Rs7ZSOQVgdYmm62IALngw2y8bVJkzcfIxME5ygIMQv6AsxOVhUrCX1B5u0/vTTT+LChQvyJ/UEK+JeeOGFUgRFOACwjMm0E45g22yJdofCjjYQbfsd0TZUAJutjugPyxH+BjvbyqX+euEQYubFabVimzssghZF6mtjXmzu9kXfSGxvilZ03f7uppgP/VXhO11bjh8/Lo+Kkddj8h//+Ic8KkZddnJ3ERrAdhiDS5cuySO7MCwCIYQQ28CLDx6T8OrjJokkL6grH3/88Sj8RZ2X8JcpKLKMybRTnmDbbEb/b4lWuyP6/aEY7m6KleAVqEBpzIuVzV0xHEIEbItWC2WrlgLx82arPRLS+sOh2N2cL2nXfnvhEGLm1Yqt6K1eKR7H1Hp9bUSPbVPsRs9gCMG93XrwbORvH/LgWbbabdHp96NnvCs2o+sG+aZYLyMSKjbDCty+fVseqYGga2tZYR3i13711Vcjo84mGKjCi8EmMLBdhEVA3v/2t7/JT4TUm6NHj8ojQogr4L0HLz54TBJiAmweiP0QFdfW1mq5jB/21/nz50tb+cEyJlOL3HyMEEJIArq7b9reHTIPuKbqXkxT1s7IkaGk/J5uytoh9dq1a8rvmaTIyJNnVaP6jmlyVQfOnDmjvF6RZGuX2kmuXr2qvF7RhPcxJFzszltGGwK407AZVdlp2BZ1y6+reu8y6ZYV/l51nmlNsGHQn2bZBUVQXddGqjs27b7x5Lt9gQ1UxbYlK+G9CQWUsQu7uOyka+fSdjOjKrZMkJuOEUIICRtbcWyz4tPeuHFDHhWjDvFrMeNuKzzEOK6WmNnaxGwSbj5GSD3hJk3ENbAFEPoAHrWuwx+cPHlSHhEdvv/+e3lUbeCx/e233448QtfX152sOioD2KFXrlyRn8oFZRx73dapjGHnhlLGpHwo2BJCCNHGVhxbDNDTxDdbG47VIX7tp59+Ko/sAePW1eYqGAi7EoO5+Vi1qLvAPm1Co6s2gxMxxDZYNo1+CGIORJ049EHVJ3BJdUBdu3jx4qjuxcJi1cX8Dz/8MKj2WlXGruxPX4RWxnXE1hjTNRRsCSGEaGMzju3Ozo482g8MFcavfYgL71rXMftsb2YWw83HqsVg4GDzz4D4+eef5REhpEwwCYmYtPCivXXrlvj3v/898sCDmFMXkZYijhkhTNzHwmLseXvt2rVRfa2aZyhirb755pvyU1jEZRx73la5jF9++WX5qRy4AVoYULAlhBCiDTysbAX8T5rhTBJyTbApMJcBjCYXXnznzp2TR27AZmYuNobg5mNueO655+QRCYHDhw/Lo+ng7t278ogQMyBm/ulPfxpNRrryBC+buk+ATcuKBQiLsJE+/vjj3z1DMdEAz9AqiItwIghd0Kt6GSM0Qp4yrstklG9+/fVXeWQX25NDFGwJIYQYYSuObdIg3dZSFRhlVTdmPvnkE3lkDyzJ81EuZ8+elUd2oZdtdbh9+7Y8qieuBIaQB5QulvRiIoaQIqAOvf322+LUqVOli0lHjx6VR0SHafUghj0Wx2StirjowjZ1SV3L2NW9133y5N69e/IobCjYEkIIMcLWDCIMApWBbsvbqupxrFA2LsIhuBJSJ3FV/tx8zD6PPPKIPLLLb7/9Jo/qCeuhPbgEszqgbUfYgaS0trb2e4LA71MQQf/wwgsvlLpxz2OPPSaP7FKVuIumuPK0bzQa8qgapImLLlYumQDbtMr9H8s4nbqHe8LzrgIUbAkhhBixuLgoj4rzxRdfyKMHwDixNbNb9Q3HJsvGFjafXxpYlupqoM7Nx+ziKnTIzZs35VE9gTjkgpAFBlfhM6ZlOXQdQLuO9j0pvffee78nxOyMBRHElPQxkRp72yIOZBmCh6sJsDq/I3hOrjztfawocsm4uIjYzJgUCWEDM1c2ahmEWsZZmw4/88wz8sgude+PXeUP/Z9NKNgSQggxAoaNLSHuzp078ugBNg1A2x2nb1zEaoXnAAaxWDbqI7mCYRGqQVW8GExwKQSFLDC4iq/LDdzqDeo0YkpCEEG74EO4hYcaBBff3tuuJsDK8rbzgav4vD69u30B23Z8A7PYM9Q3dd5PIJQyzlpl94c//EEe2aXOceVd9QcuPLMp2BJCCDHm2LFj8qgY3W5XHj1gUsA1pexZ8aLAoHAxAwwPFngF+kquZrGRD24+Zg9Xkxt4/nUVGVzF5w297XIlgNTdG5s8BOIthFt43Lpefow2CCES6hByA31qXXHVnj7++OPyqJ6Me4ZCWEQYEl8idZ3793Emyxiet6GUsavVOHV+tsibC2yNi8ehYEsISWEgustzYmZm5kGaWxbdA7PfXbEc/355v+hG6o+tcAMQ3sYHUpMCrilV3/W+ahs6lAG9bO3iagBS143Hbty4IY/sErJ3LXAl7tdZjCJq4HH79ddfOxdtYWc8++yz3ib5XK7uqYPwrMLWZP0kVbcFdUDfgTAkCEECUdFHLNadnR15NB2gjOF5G0oZ435c3YMrr/eyceU97MJ2o2BLCEmkuzwrFrZ68lNEb0sszM6KueUN0ZXt96B7XWw9OBTNp2blEZkWbMZBjTfSwEDEVgyzKsevxay2LeG6zkDgmQbvDl+48kRyJWyWjasNgKqwhNfVPfoWo7AB4/gGWbZTFZ5l2UDchPjhQ/g4f/68N9GWE2B6uBJRXIVwCZ1YVHS9YqPOS+eziMvYdaiErDJ24dkJXGx6HAKVst2GhBCiot8eNqMmAs1E3tTqyO/WjMjQUeY3KUUDNPlNf+CaqnsxTbdu3ZJnzibqnJTn0E0oZ7C+vq78vUnSQfV902SjDly9elV5bqaD6cKFC7LU/KPbPuRJZbQhMbbbkjihnagbe3t7yrzaSDptcFngvVPde9FU5vvsghDaCBfvtYt2CvX+0KFDyuvZTj7esTNnziivXTTF9lKdwPNQ5dVGqkJ76hpXdRGpjvXRhDLL2FV/TNtNL7loa+hhSwhR0/9RxL61zXYfypcY9jui3WrKn07SEqfn5SGZKmzN6sZLYTudzujfokTGjTyqJleuXJFHJAuGRbCHy92G6+YJ7XIZqKuYdDZx5dHjyvOFhA88bREewQc+YtoeP35cHtmljitLXHoNuwpPgfoTp6+++kr+NEwQe9WVF6hLD1vUc5ZxdrggV/0xbTc9XNhuFGwJIRk0xdKibHwa82Jlc1cM+33RaTWj30iaLdHpbwrqtdOJzbADMMZsxTCscswyGEeuAuLXEW4+Zg9XO5uDTz/9VB7VA5dL6kKPYQtshsQZB20fBudkOoG4tra2Jj+5A/0GwiO4FCNctqd1ixvqqg83mbwfFwgRDxbp5ZdfFqdOnRJPPvnk73t7ICZynP7v//2/8tvh8tFHHzkJO2ISxixvGSNME8s4G1f9Mfjiiy/kUT2onO32wNGWEEJIEliGguYyb3KxTDAL28sddZZ02FxaYiu8ApLushTVOUxT0TrgamlTnVNZS/J024c8qYw2ZByb7+F4qtPSOpdL6rCssiq4qit1CosQQhth20ZAct1OuVxePJ5c9x2qa9pIZfV5LnDZnibVU/wcCeWIZKMtqwKu7Es8w0lYxnZT1rjGVTgZ2m75kiu7hR62hBBCCoHZxKgzl5+KYdOr1OUOza7hEn99uPmYPVwurQt9SWNeXHqcVGmzRFfLP9EG8n2ebnx5qqHvgHefK1wuka7LO3L58mV5ZJ+k9hSbKb3//vujckSyYX9WYWWAq/o4GMjdqMdgGftlft7NWtc6rXpxudLr+eefl0d2oWDrha5Ylm79NtPcxsGG0fxac2Jubk4sj3b/V503DfU11feXTHf54DlmZpajs+szGHTFxvLyKE8Hzhn9bC7K50ZXN59ppJf7suWN3uuev5jxfM4duK6ssxuos/ILpDRcCTymnKxw/FosCzRZXkbcDvqmiaWlJXlknyosacyDyxAcLpc22saVuIw2sG5LvokemAz2Fc8WopIrQcJVHFvw5ptvyqPqAtHZ1SQ1BP+kyXsstbdNFeJv+3RmYBn7xeVk7yeffCKPqk273ZZH9nEVAoeCLZH0RK/XE1tbq2JhdlbMzC1bFvx8MBCD7vJI2JudXRCrW1ujPB0g+lkvyufqQpTPmTmxbCOf3etiSx6q2LpuQ9Gse/5iBqK7cTCfB3Mq6+wq6uwDAddKXokRoXmEVTl+LTfcMYeeyXZwGXcRXjZV99SAWGtzNcA4WK1Qhfi1MRiY2lphMQk2XqSX7XSD+rXmIZ4twCZkLurbuXPn5JF94MFY9XcEHm+uJqnTPA6PHj0qj+yB51EFXLXZk7iwxatSxmU4jric7EW518F2c9XW4Hm7st0o2BI1va2R4KfrJVsag65YnpsVswtbCmEvjZ7YgrA5tyGK5LR7PU3OjNi6buQp/Dt1z1+MzOfCqm4+QZzXZXrclkBoHmFVWlI8DgZeVTFGQwSGmEvPx2kBRqfLJX3vvvuuPKoeeEchJLritddek0fVwVVdgShet43qiD4IV+BDYEL/4cJj1WbYKBVV9rJFe+rS4y3NFvzTn/4kj+yBNqsKAroLz1cVhw8flkf2qEoZl4Hrtqbqtttbb70lP9lnYWFBHtmHgi1JpbdaAdF2sCHmZhfElr7C95DeqpiF0Cc/6tEVWXqmEFvC2Am17vmLsZFP0NsSC7NzoipzDXXBtZGgS1nLkYpCcaI49LK1g8tJD3jZVlVYxzvqyrsWuPTGc8Xrr78uj+wDMYeDc3L16lUv8WwxYeqibXI5EVNlzzeIza483kCaM4GrlSRVsOPu3r0rj9zialxQhfBXe3t78sgvFy9elEf2ge1W1X0IXHryA5e2GwVbkglEW1cxSgszEvlWDbwxFUDoM8loRriAGKOwAXXPX4zNfI7oiVWKtt4JJY5tlePX0ru2ODAoKfAUBwNdlwIJPB2q9pwgiiDWpStcLqlzCe7ZVbuLAdbLL78sP5FpBZOw77zzjvzkFhdtk+uJmPPnz1eyPXVp88DzP609dTWxH7odh3riUrgax1UZV2Fi3uXEbhquVzy++uqrtN0myGprikLBtkxaHTEcDo3T7kpDniibZruvPAdSv98X/U5btJryjxVsLZh6Z7pkIDZeSRH5mi3R7kR525df5LUlErO6taAtTqvCBbRUhakdNqDu+YvJyGeUm2b0rqCePsxnlKLPnXZKXiHavlIsFATRI5QwBFWNX4tZ67IMvLrBzceKA+PT1Y7DoGpCHAYoEEVccvbsWXlUPf77v/9bHtkHkzAuw1CQagDPMR8Tsi7aJpeTGgC2Q5VCI/hoTy9cuCCPknHxTPAsQl5Bcvv2bXlkl0ZDrUu4KGO8oyGXcZleqGhrXIa0QtmzrdmP8/HvkHigM2xFRY3i3pdaHfl7m6iv1Wz35e/T6bebB74bp+RzFLtmTKd18BxCtKKzqzG715j+sN1Uf1c029Fvc9JvD5sHzhHds/LnYqjzyOuev5i0fOa7135C3XmQdOuhisjYUJ47Ka2trclv+gPXVN2Labp165Y8c3729vaU5/KdTO4dqM5lmkzqQGRgKc/FpJ8OHTokS9U9uu1DnlRGG6IC75Lq/mwm1PsqEA3+lfdvK/mss644cuSIMm+20rVr1+SVqkUIbYRtGwGpjHYKdgbeFdX92E7r6+vyqnZA/VVdx2ayfc+ucPFOjCe0RXlw8V4g4fqoqyHiytZMgmVsL+XFh+0Gm6gKuB5b5W1rikAPW7KPxsqu6LfVPou97Z2AvBUHYmdb7ZPZbPdzeB83xMpuR7Tkp330VsWVnK6ig53tg56hrdNivrEolhTFmD9sQN3zF9MVV1YTfGubbdHfXYlykkVDzG8ORUeZWWT3SoDe4fUEs7pRxyU/lUcV49diBpjhEOwRuvdFVcC75MI7ZhzU+9CfFbztPvnkE/nJDaurq/KouriMnQewFLNqsTpxv2XFMqwjsDN8hUb48MMPrS79ffHFF53bSG+//XYl2lN4zbskb1vkyjMOXrYhxrJ1ZWum1WuWsR102g7Ybq7bGthEVWhrXI+tzjj0Zo6hYEsO0Fi5lCD0bYudUBTb7hWh1PmabfF57lAR82IzQeX74X6ejKpF1dZpLCFtiEW1oplPPKx7/mIS4+O2RCeXWPuQ+c0EgdrGhmgkN2XHsXUtLrniiy++kEfEFtx8zA4ffPCBPHIHlquFavjjvlwb/IgV7HLjLl+4jnuMiZgXXnihMqItwjjgfhnqxi4+QyPYXvrrelIDhNye+hBQ0Abl3eQNwparNgsxM0Nrq1wtZU+z/VnGdtAdX7Gt8dPW+LDdKNgSBfPitFqxFduBKLaquKqgubSoJfKJ+dOj2L3NZlO0Wm3R7jyIlZorPvBgRxzUM1tipGdGNBaXFPFV84mHdc9fTGI+2xejWqjLvLiY4B1eaEM0okXZcWyrGr/WlcEDz67heOznAFOeOHMmcPMxO/jwsgUw/N977z35KQxg8LuOfQbgXQvPwarjw/sxFm1D3qka7c6pU6dG3o64X2KfL7/80unkQAwG/DbrGoREHyuRQhRSfAgoQLcNchmrHc8hFDvE5eTj8ePH5ZEal2WM/oBlfBCfbU1oMeZ9tTXebLdosEScU50Ytr/TaR04xygp79l3DNuk+KzNoYVwpblRxl7dVz4J95kZl7Xu+YtxkM+E2Lr570mNbqytMuK62Y4RZRoHFvGkVOfzlUzvG6jOZ5p06oCrWFNViQ3qss74iLGl2z7kSWW0IWn4iIcWJ9TbsuPS4fqu457F6dChQ8HG4TMlGiQq82o7hRavE8/RdazjOOm2EbZtBKSy2yk8f9V92U6ozzbf0atXryqv4yKFEGcSZeerTcB1dHEdW9h2/THBdR+eZXu7vn4oZYz+XHV/NlJWGavwETc7TrTd3EEP2zLZWhAzMzNGSXenf21mn1Lvvv/D/QDi2PbFj6pwAeJp8YSW+2kR0sIFxDTEE0/Lw3EyQ0vUPX8xDvLZeCL6toLej9HViA/KjmMLb8Cq4So25tLSkjwKG9QZVx6cDItgB19etgBeEbhWWcsccV1c34d3BqiLd+04f/nLX+SRW+DBCk/Wsr2rcH14hz/55JPOYx2Th/gKjYCQFpcvX5afiuPL8w2gPqJelvWOwDsZ1/cVFsRkGbjr2MLIO+ppWc8AfRq8UF2BssuyvfH7aShjVysq8pSxCtRtH20kmDbbDZ78vmw3Crakegzuix/k4T6aT4lZeeicjHABMfPK2BIZoSXqnr8YJ/mcFU+pZxpErrC9xAplxbH1ZZTYBMZlt2t/Bg5LRWGoVYWzZ8/KI7vAeA41vlbVwBJkX2Dw9eyzz4o33njD2wAM18H1cF1f4gIGYaGFgbCBz0EiQp9AEEI5+h6sx3UG10csRYY/8I+v0AgQPm0KEVevXpVH7kF79vjjj3t9R3AdLEt+6aWXvL0XaHPyxq6d5IzjjYPwDNBO+BazsFQdfZrLZ5A3FJqvMvYdLiekMlbhYx+CmNh2K6Ot8W27+YgRHEPBlqihp2Iqg51tcVDPPH0w7ipiyMrDcXrbOwF4KidT3fwleP1GufmRFdcbZcWxrWL82p2dHSdGnisB1BUuNyuil60d4EmwtrYmP/kh9g5zafzjvDg/ruPbO9KnaOMbX0IaQBsKwRSCjY+BIgQBDBAhgqHO+BKkyEHQLn322Wfyk1tsxrOGt5yr+O1J4B3x0Z5iEgPvhi9Pt5gik4o+Ng5COwFRCW2H6zYK54/jaLvm0qVL8igdlLHrPgFljEmCupVxEbEbbY1v281XWxPbbr7bGt+2GwVbQrRRhwtoPqXyC03YwC132IAy8JS//o8HRWHw9BN6G6uR4ID4VgZlb3hmgqtA/a49GWyDQberTSm4+Zg9YBy7XNaoIhbjIABgEGbLe2ZcdCvDOxJijckSx6qAd9r1BmSTwLsmHijarCtoP+L68uijj44EAd8DRJIMPLp99HmoXzb7bAhdZbWnNt8RvB9YyRK3p74nvsD6+nqh5cn4ri+7CW1H3J/Z9rgd79dg+7gGk2R5y92lnTeJyzLG+XyXcVFboUzbzXZ/PF7Hy7DdIH57t91kLFvilIRNxwqk5P3KLG06lnjPqk3APG865mhjqdwoN2RL2SgrYQO3xPKpe/5ikja2K5hPdT1Ke2eyiTpL5TmTUhkbceCaqnsxTSbB7ceJDAPleV2moqjOaZry1AEEq1d9t2hC2VcRl5tSuNx4Rbd9yJPKaEPygnp7yOHGGnkTyh3lhE01stor/B5/h7938bx0E97Rsjfn8MUZTxuApCWduoLngr/BxlBoN0KoL6qk20bg71XnKZJ078ElvtolXMPmu+uy38ubkCe8p3ieuJ+sdwS/D6k9xT3YAM9VdX7XCf0B2hqUqW7ditsqPL8y+uWsujKJr/d0Mtkq4zLGNrplnATOU0bZj6eqtzVlja8o2HohQfwsoiAlYkmw1RIN7eSvKoKt8j7Trq17v3XPX4yTfPaH7abinGmCcw50O4kyBjG4pupeTFNRA8H3IN2Gwa46r2nKUwdgPKq+WzSFtnO6Dq6MYRiJrnBhRJbRhuiAwYvqvpmyE+pi0fa1SmBwXMYgt+5Jt42wbSMghdZOYWCvuk/byZZAGIM+W3UdpuyE9lRXgEvDxXtiklDH4gR7Op48ilMIbSruwwSWcf6E+7AJbTfzZLut0YEhEUj1KDW+bldc35KH4/RWxezMjJhRpdlV9dL/pLABdc9fjJN89sWP6jgL4gnGWfCK7/AECwsL8qg6uIqteu7cOXlUPUw3DMkCS6a4+Zg98JyiwY38RHRAvM06h0KYBMtgo0Git3i2ZHrxFRoBy6BtLe8F2LzGx33Xka+//rpQKIRJEGf1iOel4ypQx+KE5f0IMzH+M1+bK6VhupkVyzg/tjcMg+3GtsYM222NDhRsiRqt+KJJO/NboPlUdPZJkq73g7hvEBe2uzwn5pY3RDfPd7vXhUrPNKMntpWKZt3zF2M3nyMG96NvK1DWI+IS33FsT5w4IY+qAcRDF3GXTmrEEwsRl2IzNx+zy8cff0zDXxPEWYSoNG1AoMZgh9gB4ncVY7b74KOPPvIyOfDqq69ajY2O+w5BxKoSmAiyPfkF++kvf/mL/ESSQN9vWvbxJB5Jp0gZp4HN+TBWIPlx0dboQMGWKBncV8peCRtP+aYhnlC7ZmYIhCrgUdoTva1VsTALj9E5sbzRFYOE03SV7qfm9LZ3xMFL1T1/Mcn5XL3Slcd6dK8kePtyIzPvwCDzNfjA4KzMjtQEV+Lh2bNn5VE1Qb1xJQLCY4Kbj9mFIkN+UK/hSTetoI3mIL046O8gfletz/MF+hB4sbsGE66XL1+Wn4qD+0YfxfY0H2hLXK3IwaQaV5AkgzYIfX8R0H6xjJOxUcZpQLRlW5MP1FNXbU1eKNgSBQOxs62SvZpiaVEleyUIbz/cTxHrJhmIBI1YyfzpljzaT7pAeJDBxuUJj9Ke2FpdELOvbCjOkxAuoAgJYQPqnr+YpHyKrctiQyejYLAhLifcf+u0n11JyX6OHTsmj9zia9dZW0A0xMDMBb49m12wtLQkj+xjc4BNKDLkBWItBkjTDgY9FG3NwXv2008/UazNwFdoBCyhtrkDPdvTfLgUa2MuXbrE55AAJkRQV4uCVTosYzW2yjgJtjX5QD+Celo2FGzJQbpXxKpSr10SSr02id6qyO0oOdgRSo04yTNy/rRQSn3RNV/JrfR1xRVlRpHVxYPXtRouICbBa7bu+YtJymf0vVWlqJzEQGy8kuBdG12Bem05+Fqyefz4cXlUDT799FN5ZBcYFi4NPF9gsO3KiGRYBPvQ8E+HYu1+ILRcu3bNy7L1OgEvH4i1dWjjfeArNML58+flkR3YnqbjQ6wF8XNgO7UftEM2w/qwjA9iu4yTYFuTTki2GwVbsp/BhphbUMt2SpFPkuQpubUwl8NTMllsSw7BMC8uttWBc3urs2Iu66KDrlieW0gQKFvi0srBnKrDBbREZzgUwzyp3xaqO1Z7zdY9fzHJ+YQ4PTu3nB17N8rrxtysepIhotm+GF2FlIEvb8+qxa/F5gYucOmZ6htXYj83H3NDbPj78GqrEmtraxRrFWAwimX9HKhng8H0rVu3gvDyqRJok3yERsDGRO+99578ZAcKKWp8ibUxeA5spx7iwtuQZbwfF2WcBm03NWhrgrLdhsQDnWErKmoU977U6sjf20R9rWa7L3+voj/s9zvDdqt54HsPUys6cxoJeRyl5rDZag87/Yl7iD73O61hs6n6DlJzmHrb0X23E78bpWZr2O5E15B/PSK6ZqcdXVP19zKpy8rGM0y636R81j1/MRn5TKg/feQ1qrNpeRXN9v7yMeTkyZPq8yekaJAuv+kPXFN1L6YpGiDKMxcjGnAoz28rRUaevFJxVOc3TUl14Nq1a8q/L5pslkMI7O3tKfNpI+F9tolu+5AnldGG2OLChQvKPE1TwvsYGfyyREgSeM9d9xFVTniXUEY2sG0jIFWhnTpz5ozy3m0mvO+2ntMkPu4/9ITytWWTmoBr4x5U9zYtCe20qzoOWMbuyzgLtjXh2m4UbL2QJmYWSSoR1c218uh2/Xaa4GuQ8l00XbDTTQkCX1LedDX3pPMkCup1z1+M7XyOUpZQnB8Ktua4NgBwfluozm+akuqAq/KwWQ6h4EIIjZNNo5iC7UFg8E7r4AuDrjLFhSpCkX9/Qptiuw7ZthGQqtBOoa330RbhmblifX1dec1pSKG0p9MsKKJu+xASp7mMyxZrY2i7hWm7MSQCyaTZ7ovNHGvKGyufi3ZTfihMS3TyXVTsJizF1ye65ucrirAPSZuw6cdGbSh3Z0sJG1D3/MVYzSdoinZ/VygiPxDPuI5jW6X4tdhszFU4BMS8qhtnz56VR/bh5mNuwbJVxNuMDGD5k+ngzJkzo+WF3BRKDywBjQZKU78EHPlHOXz77besQ5bwFRoB7/1XX30lP9nl4sWLU/l+wK4JpT3FPWDp/jT2aWiP8B65ZprLOJT45LDdpvUZBG27SeGWOKW6HraZnpEHyFreniM1o3xpXzbKd5Hrpl0zyftT1/10RNLzyfAGrXv+YormE8mk/mSg60FXhteJbe8ZW7OMmDFWnd9Wsjkbqjq/aVLVAVdeMpFhJa9QL1x6RuG8tqCHbTrIS909NpA/hDshxcA7P43etmhDXC/DtG0jIFWpncIqFFUebCa0Ay695Kbl/YBNY9O2swmegY+6FEKCzVoGLOMwcNFnhJbQ1lTBdqNg64UkEatocijYyvioZmTHUU1KzVanQMxRk+s2h612+jVthQuI6bQOngspWxyve/5iZGxjxTnSU5TXqM6a159kKNgWAx2i6hpFk03RDaiuYZpUdcBVOVRp0KyLS6PdlkBCwTYbDMBclFMICQKKS5FmGqlzfRlPyKMvYcq2jYBUpXYKdcrHxBHaA9egztT1/UCdqkJ7CqGtrhORoQjmLOPyoe0WBhRsvVABwbbZHDabrQfinjXFC8Jbe9jCxlDR+ROv22oN2xmioi64LjZRU10XP8MmVvkE6SSPYVXZ56TTUpxP75x1z9/vYDM8iNTI04HzPch/q63Y0M4yup1VGYMY24Mxm4aEK9EN57WJ6hqmabIOoDxVf2cjVcXgMMFlueG9toELY7ZKQogOeJ51Mf7R/tT53QuBOtWXOEGAKKPu2LYRkKrWTrna9HMy2bSf0kB+XE0E+05VbE9xv67s2zIS2qbQPD5ZxmFA261cKNgSUlFG3raTgu1IrLUrfhMKtkWBJ6PqGkWTbaNHdQ3TNFkHXBmcGKzVHZcDUhtGGwVbfaps/FfR2K86qC9VH7SjvqMvLKvu2LYRkKrYTvmoR777ZdQrtqflUXUxCyIi3uWQnwPLOAxou5UDNx0jpJJ0xfXVLdHrTWwWFn3ubS2I2Znl6C8ICYPFxUV5ZJcTJ07Io7DBZmPdrps3EpuR1B1sguAKbj5WDtjYARuZRMbzaGOZaDAjfxMmR44cEdFga3S/X375ZRCbg0wTqC8od5T/+vp6ZTZEwX3ifnHfqO9oy1h3yuWjjz5y3t7861//Eu+995785B7UK9SvW7dujTbPqUJ7Gr8XdWhPx/uzKpR/TPwcsOEV6mvIz4FlHAbxc6hSW1ML200Kt4SQStEf9veFAUB82wlvW9MgtOQAurOJZXid4JqqezFNmEW1SdRpKq9jmiIjQZ7ZHqrrmKbxOuDKwxgpMkLkVeoL8qjKu41kox658DYoow0pGyzvhQcEnomqTHwntFmIcWa7LSR2wHPB87HdtxRJqLuow9EAPbi22baNgFTVdspHaATUhTLrANvT8sBzh92H8leVRZmpLs+BZRwObGvcM4P/RJkjhFSerlieWRBb8pNodcRwc15+IEU4deqU+Oc//yk/ZRMNYrx6V4DvvvtOfPPNN/JTcV5//XWrM5F/+9vfxM8//yw/Fefw4cPWPS9tPrM///nPo5loYDvvMS7KIFRclSEoWtdd3Nt4/ZlG0J7dvn1b3LlzZ+Sd/p///Ef+xh3RYEPMz8+L48ePj7z3p7n8qwZWMezs7Iz6wLt37448HH0QDQzFsWPHKlFnbNsIoMrt1JUrV8Rvv/0mP7khlPKJn/3NmzdH74eP9nT83Th37lzlPQtNQduEvuzGjRujZ+CrbYqZhucQUhlPu+0QtzV4Br5st2kofwq2hBCSQRUEW0IIqSsYkA0Gg9FA4NdffxX37t0b/VynXY45efLk6N+jR4+Kxx57bCSqNBqNqRUU6goGjhg0YjIF/6IO7e3taQ/mIeRjMAiee+458cgjj4wGhawzpKrEAtf3339f6N0AbE/1GW+bIKKDokJ6/BzYRj2AZRwGKtuNbY0+FGwJISQDCraEEBI28cBgEg6oSBIY1KuYZg8pQgDb0/JIapfG4XMoBss4HNjWZEPBlhBCMqBgSwghhBBCCCGEEF/8H/kvIYQQQgghhBBCCCGEkJKhYEsIIYQQQgghhBBCCCGBQMGWEEIIIYQQQgghhBBCAoGCLSGEEEIIIYQQQgghhAQCBVtCCCGEEEIIIYQQQggJhJlhhDwmhBCi4I033hD37t2Tn7I5e/aseO211+QnQgghhBBCCCGEkPxQsCWEEEIIIYQQQgghhJBAYEgEQgghhBBCCCGEEEIICQQKtoQQQgghhBBCCCGEEBIIFGwJIYQQQgghhBBCCCEkECjYEkIIIYQQQgghhBBCSCBQsCWEEEIIIYQQQgghhJBAoGBLCCGEEEIIIYQQQgghgUDBlhBCCCGEEEIIIYQQQgKBgi0hhBBCCCGEEEIIIYQEAgVbQgghhBBCCCGEEEIICQQKtoQQQgghhBBCCCGEEBIIFGwJIYQQQgghhBBCCCEkECjYEkIIIYQQQgghhBBCSCBQsCWEEEIIIYQQQgghhJBAoGBLCCGEEEIIIYQQQgghgUDBlhBCCCGEEEIIIYQQQgKBgi0hhBBCCCGEEEIIIYQEAgVbQgghhBBCCCGEEEIICQQKtoQQQgghhBBCCCGEEBIEQvx/42wLBUy9GWEAAAAASUVORK5CYII="/>
        <xdr:cNvSpPr/>
      </xdr:nvSpPr>
      <xdr:spPr>
        <a:xfrm>
          <a:off x="0" y="1133640"/>
          <a:ext cx="3476160" cy="599760"/>
        </a:xfrm>
        <a:prstGeom prst="rect">
          <a:avLst/>
        </a:prstGeom>
        <a:noFill/>
        <a:ln w="0">
          <a:noFill/>
        </a:ln>
      </xdr:spPr>
      <xdr:style>
        <a:lnRef idx="0"/>
        <a:fillRef idx="0"/>
        <a:effectRef idx="0"/>
        <a:fontRef idx="minor"/>
      </xdr:style>
    </xdr:sp>
    <xdr:clientData/>
  </xdr:twoCellAnchor>
  <xdr:twoCellAnchor editAs="oneCell">
    <xdr:from>
      <xdr:col>6</xdr:col>
      <xdr:colOff>0</xdr:colOff>
      <xdr:row>2</xdr:row>
      <xdr:rowOff>0</xdr:rowOff>
    </xdr:from>
    <xdr:to>
      <xdr:col>8</xdr:col>
      <xdr:colOff>532440</xdr:colOff>
      <xdr:row>2</xdr:row>
      <xdr:rowOff>599760</xdr:rowOff>
    </xdr:to>
    <xdr:sp>
      <xdr:nvSpPr>
        <xdr:cNvPr id="36" name="AutoShape 1" descr="data:image/png;base64,iVBORw0KGgoAAAANSUhEUgAABWwAAADwCAYAAACUlS23AAAABHNCSVQICAgIfAhkiAAAAAFzUkdCAK7OHOkAAAAEZ0FNQQAAsY8L/GEFAAAACXBIWXMAAA7EAAAOxAGVKw4bAACN6UlEQVR4Xu2dT2wcRd73y++VQziw0nKI9jImiCCh5Jbxg0jEXmxzCBysICVCiGiMFPTYCAXpEUEGEbSSoxXjVyBhKyuEWImVDyEHPHMhYqPgyS0REkFsZi6vOPiR4LB74DxvfyfVZDyu/lPVVdXVPd/PbpEe29PdVV1d9atv/epXM8MIQQghhBBCCCGEEEIIIaR0/o/8lxBCCCGEEEIIIYQQQkjJULAlhBBCCCGEEEIIIYSQQKBgSwghhBBCCCGEEEIIIYFAwZYQQgghhBBCCCGEEEICgYItIYQQQgghhBBCCCGEBAIFW0IIIYQQQgghhBBCCAkECraEEEIIIYQQQgghhBASCBRsCSGEEEIIIYQQQgghJBAo2BJCCCGEEEIIIYQQQkggULAlhBBCCCGEEEIIIYSQQKBgSwghhBBCCCGEEEIIIYFAwZYQQgghhBBCCCGEEEICgYItIYQQQgghhBBCCCGEBAIFW0IIIYQQQgghhBBCCAkECraEEEIIIYQQQgghhBASCBRsCSGEEEIIIYQQQgghJBBmhhHymBBCiILvvvtOHuWj0WiIP/7xj/ITIYQQQgghhBBCSH4o2BJCSAanTp0S//znP+WnbNbW1sR7770nPxFCCCGEEEIIIYTkhyERCCGEEEIIIYQQQgghJBAo2BJCCCGEEEIIIYQQQkggULAlhBBCCCGEEEIIIYSQQKBgSwghhBBCCCGEEEIIIYFAwZYQQgghhBBCCCGEEEICgYJtmQy6oruxLJaX58Tc3JyYmZlRpAe/m1teFhsbXTEYyO8SUhKDqN5uoN6iXs5l1NluVGfl9wghhBBCCCGEEEJINjPDCHlMfDAYiO6VV8TlrZ7oyR/p0xSt9iVxcWVeNORPTBhszInZVfO7KE5TtPu7YiUlE9bvsdmMrirE008/LZ566rR4YnFezBcpxAm6yzNiYUt+UJKd5zz4us7vDLpi+ZXLYqtn+Cyicm9d+lxcjArbYnF749SpU+Kf//yn/JTN2tqaeO+99+Sn6vO///u/UdM1EN98883o87/+9a/Rz1T88Y9/FEeOHBGPPPKIOHHihGg0GqOfVYnvvvtO/PLLL+L7778ffb558+bo30nivII///nPlcwrIcQtaE/QZv7888+jz1ntSZXbTqLPeP349ddfxb179+Rv9jNZP/7rv/5L/oZUjdimun37tvjtt99qb1MR4gKdsclzzz03+veZZ54ZvUd8h0iVoGDrjYHoLr8iFrZsCqTFhNupFGyVNEWzdUl8vllMAAe1E2xHQu2CsFdtozrb+Vxs2lTJPTBtgi0Mni+++ELcuXNHdLtd8Z///Ef+xoxDhw6J+fn5kai5uLgYnKGEATMGTp1OR+s5q8DA6tixY9by+re//U38/e9/l5/ygWt++eWX8pM/Xn755URjOYkPPvhgJDzgHasSZ8+eFa+99pr8tB+TZ2YDPPd4AgGgDgLbwg7el3fffVd+ysZHfdSpP2nPzgYoHwwgIczaak+WlpbEiy++KH8aNj7rfzwIB67qu22++uorcePGjVEdgcBQBNQP5Pv555+vTP144403EkXpEDl69Kj4+OOP5Sdz8Ny3t7fF3bt3rTx3G+1C1frdcUyfC2wU2Cq6oA/zYbv6eibj9sLhw4dHx6FPBtgcm8TjkuPHj4tz584Fne8YXdurCHi/HnvssdExRO4//OEPzvtWn/mzhWt78ncg2BLH9DvDVlNAGHeTmu1hX15Kh367qT6ft9QctjNu3O89NoetdseoLGM6LdV5x1N2nvPg/jr96BoOy96wzpbFyZMn1flISGtra/Kb1eLatWvaeTVJZ86cGV2rTPb29obr6+vDyEhV3qOthLzeunVLXlUffFd13qxU5JomoDxV95GWIoNZfns0cVyplPaO43eq75SZUM9RF69evSrv0hyTOum6TVRdMym5uBfUf5zXZXuC96Voe+KDEOo/+jG073guIYD7uHDhwugZqu7XRsK5cY1Q8pyEDxvDZsL9muKrXcA1TJ676nxVSabPBe2C6nxZCe+WD1TX9pliW6FsG30c2C2u2w2c34Z95BLT8YDNhPqBd8GFHRJC/nSTC3tSBQVb10CsVTxg66nZGnbkJfNCwTYhFRAT6yHY9odtlxMMv6eozlZEtdU1FHw14LZAJ+lyQJGUcE3f4kM8gHI5cFYl1CHTvJo8G1+DixiTQRAGBTGq34ec0t5x/E71nVBSkQE+MDGqcU2XQpLqmknJZvtcxfbENaHV/zJFbtQPXF91Xy4TrunyfSuCa+HFdsL9moA+0We7ELfrOqjOU5Vk+lxMbV2Urw9U1y4roayK2ApFgYDqe2yC64Uq3JrYXi6T7bIKLX95kk17Mg0Ktk7xJXzJpCk0UrBNSQYCOKi+YOtpguH3ZFbOvtEdYPhqwIsCIyyEwZOvwSWMAd/G32QyyauJGIp8+sSkXMdFFNXvQ05p7zh+p/pOaAkDUBMvGlOj2nSAnQfV9ZKSrfYZZedbqJ1MIQpzodZ/1D+fZeVbsFOlEG2REGwOnaTbbqGOlWln4NrjfWsaqu9XJZn0J0UFIR9Cnuq6ZSe0Y2jPfIF3qOx2Quc98kXR+usqoaxseGSHmr+05KuP/T/RxYgjBhuvCK8hYnur4pUN7slvhd6WWJhbFl35cTroiuW5BZEaGtc6KOcNwVrrH8QZfPLJJwvHWLTBP/7xDxEZZ6P4Ra5A3Lxnn322cOy4oiCvKHfEs8sL4mvpgny6LM9xEFdMt1wjA4+b5pQM4r+99NJLo7bAB2hrdOp9qMQxEFF2ReN7FyVuT3y961UG9Q9l5bq+o34gDuXbb79dev14//33WT88gnJGeZdpZ+DaL7zwAp+5gk8++UQemVFGbPoQQDuG9gztGto3l4QyNsF7hDFDnTaQdgXKCvaQyT4WJB8UbJ3RFVdK2NCrt3plykRGh0C0XZ6W0hyIDYi1ZexBx4kG76BTPX/+fOmDyXFcDTJicaWooW6TWCiDiJyH8c0hdICY4wNsAqFLvEEQKR+0Bb5E2//5n/+ptEGPe8fkkq93Kw9oTzCwvHLlivwJSQJlhfpusulQHtB/oX6EMBEaE/etdZgsCRk8e5RzCHYV7oGi7X7QdmOjqiLgvZ5mQSqe9HJVr2AThzY2waQXhch8xM43LCv7ULB1xGDjcm5PxWarLTqdvuj3RyEq9qV+vy867ZZoNuUfZ7IlLlsUv1qdg/dkL+2KlYa8kDFN0VaU2/6EskXqRGXZFq3cZRmxtSCmQbPV9gaPKmSr3RmV68Gy7oh2VMg6xdxbfUVQs3UPOlHMkIckNoxje5CB/IYmrowDETmvcHDx4kV5lB/sQu4DE7HvzJkz8oiEAAZJPgQdiEeffvqp/FQt4vYEeQgReEC5EiLrBvoE22UVC3Yh1g/0rT696acNtA2hCU2xPUXx5AE7OztWns/ly5fl0XRi206PQXsckmPFOBQi84P+j2VlHwq2ThiIne1s9avZ6oj+cCh2N1fE/HxDNBTiZSP64fzKptjdhXCbTwLrbe9wifk+ULZI81FZrojN3aEYQlTMqShuLdQ9NIKGN3izJdqdvhju7orNlflRue7nQTmvbO6K3WFUZ3Or4z2xeoW+4S6JxYaQPH9U2BpkxPkNVVyJySscLC4uyqP8IO+uPWxQzrplzHAIYfLqq696MbLhseK6Xtqmbu0JsVtWsVgbkmCnwqc3/TQBES/EtgH1Ee0WsRfOYFrDIoxjW7RFO4z2OGTwflOIzEdsL7Gs7EHB1gl98WOW/tXqiN3NeZHfwRTC7a7o51EZe9tih4ptOhAVd4c5BUW7Xsuh0V3OGbe22Rb93U2xMp+31kZ1djOqs52W/JzB1nWG83DIm2++GbzYEGNjkFGl/OYRDhAWwcQr1bXHgkk4hNdee00ekZDAe4f3xgfvvvuuPKoGVRBrY9CeMO5ePlBWRUNJYFBaBbE2hqKtXSBaheoZCNBuTXu4FLyjtpwV8J7z/XlQDmhLiopy6KtCF2tjKNrmA3UDZcXJY3tQsHXB4L74QR4m0To9L4/0aKxcEtnyV0/82JeHJBUIinn0xPrGBu6K63nU2pFYu6IxwfCQxvxmvokGsSWuU7F1AuJCuTCI4CkJ4wXp0KFD8qd2QGdvKjq4MgDjvCLZJo9wYBL3tWjMtixMBi4mm6gRP6Ae+hiMYPBclUEvBh22xVq0ly7bE3gxM2ZpPhBKooinGJ6fbbF2vH6YxC/P4q233qqcl3uoFJ18ip/1hQsXxNra2r5k6/l/+OGHUy0y2Q5jQC/bB6BfLDLJiz4KfZVtXI9NfE1sVx3YeZw8tsPMEIEniV0GG2JudlWkOdkiNuymmWYbnX5OzGYsYW+2+2I3I0BsnvMUuU8bZN8jYtgWjIWb43mBPGXRXZ4RC6kCqIX7jbB1nTx1wM49Y1Oz2ew4ua2OGJZZ4RJA3Fed2XkY2qF0UjCIELuuKDCA4OEJ0RChMODxqQKDwNu3b4/EmKIiBwytn376KfFaKnB9bMBTFOQXeUWe05bv43qIFQuhy4aoc+vWrdTrPfroo9riwLVr18SLL74oP9kDA8DHH39cfsoHDOhvv/1WfnrIzMyMPMoHnosLISMvqBtJzwnvvu4gBG1GHlDH0gbed+/eLSweZbVftt4xk/c7CZ36o9M+u2g/k+oNnutgMBi1JWhTymg/baBb/+OymeTXX38V9+7dk5/2s7e3Z6W9jcE9oKx0MXnXVaBdXFhYECdOnEitH+hbt7e3RxNxRd9z5Bl2je/6oWtPoWyee+45+ck/hw8fTlwVYtIHArybZ8+ezbQvYnAdxP5ut9vGz/3q1asH8pG3HUwD76HuBHne/i6NtOcyiYndlAXaIBfvji1bKM1W0Hn/8qCqW1ng3rCBWdHnEr9Lzz///Kj9THomNscmwCTPRTGxvZLetZs3b8qj/djuW0HWuCbGJH8hjwWsAsGWWKbfHjajokXxJqVmuy//2IBOS3nOfanVkX+cTL/dVH93LOU4jVOy77E5LFKUMZ2W6twTKUdhZJ/H1/3muU5/2G6qvrs/Faqr4yTU22azOWy128NO39J1HBANGJT3npSiDlJ+s1yijncYGTPKe8ybLly4MIw6W3lGPfA93bKbTLh+XpDfqONWnidvwv2WmV/cfxqRcaL8XlrCd1ywvr6uvF5aioxc+e39qP42LZk+Ix/g/Vfdc1qyCcrGpJ7EKasO4vyq75kkW3VTde6klLd9ttF+FmlPrl27ZqU9841u/S9yj3hGaFOK1Pc46fbbNt4D3DfyYALyXbR+6PSvttDtI0Oxp1SY9IFFnnkRGyerXTfF5D3wCdpR1T0UTa7eHdW10pJp/wLwXeSjaDuCflK3TtuwlZPsySxwr0X7DJM8F8Xnu4a84d1B/ShqB+Vte0zyV6T+VwkKtk7oDFuKSjWZWp1yBSoKtmPkENmFaEVPNp1KCba58mypfEfgvWgOm63WsN3uDAPWZw9Q1QEGOlrV/eVJ6GBtdYQmg5o46RhFukLBeMJ1cJ82gJFTxMBJqz8mgw/ciwtMjPykZ6n627QUspFmUg9dgMGM6lp5Uto7Z2JUpyUbz1J13qSUt30uMqDDO4d31QZF2k8kW/eRF936b0tURp0t+szy9jWgiMhhq3/F/Rbp55F08myDOgm2unlB/SwKnpdp3XPxrE36A58UFeaSkiu7SnWttGTLFio6AaTznprYsePJVpuAsiuSZxvvsw5lvmuwQ4qMa/KI6yb5s1X/Q4eCrRPyeS4iNZutYVm6LQXbcfI8s+xrVUqwzeOp3WxHJUOqOMCAYa66tzwJRohtw76IeJSno8f9mhoT+J7tTr+IIZglHJic17ZoY1K/0oxb1d+npZCNNF3BCskVpu9d2jtnYlSnJdTnoqjOm5TytM9F8oj82G4/cT+m7ZuN8tVBt/7bEmxjipRV3r67SH+G/IbUv9ou/yyqaE8lobrfpJTVr+uA85jU8Ty2lC4mbaUvTOwUneSiPFXXSUsof1ugvEwFbp36XcQ2dmHLmt4Pks3yz6Lsd61IWeWxQ0zy57P8y4SbjjmhIRaX8myyJESvtyUWZmfEzMycWN7YEN2B/AXxTEM88bQ8TKRem7l1c+w21lxaNNpojJSPaVD8yFgTX375pfXYXIj1FBm38pMeiOeYBfJrEgsrMgDF119/bT0GEc6HOGGRkSJ/kh/kA/HqkkDMJF0Q99AmX3zxhTzKz9LSkjwivsB7d/Kk/qZWP//8szxyD+KlhbaLuemu73jfXcQFRXuCdgrtlS4o32na1bxIWSFGaFLcx3FM6yv6V8TwDql/RX1F7EDilmPHjll77jgP4nbq4rNdD4E0O8oGddt8DPUK9j/aKV2y7NYY0xiysa1uez8G5NnUVgemtkIVKVJWeObcCNUcCraOaCwuiXySbUxPbK2uigfi7YyYm1sWGxtdMaCA643Zp7Kf2A/36/JABuL+D/IwhaefoFxbRTDg1N0EAqAThrHmCgwqL1y4ID/lJ2vnevwOm7Do4kqsjYFxg0G0qXCQhIkxbVI+aegKQCgDFxufkWxMBva2N53IIqRdzE3bT9RxF2JtTCxEmhCaIO4alNVnn30mP+UHosPOzo78pAaDTpP3A/3rRx99JD/Zp4hoO02igy3Kbq8uXbokj/KTtNFQXdFtx9fX1+VRPtDeh9Jv2QTjABNRLk95m/ZFf/3rX53a6qZCZNb4pG7EZWUyrrHtODJNULB1RWNFfN7Wk2zHgeft6uqCmB0XcLsD4Vsu3Fp4cH3baW4jPOGzke1iK3p1crHNpCmempWHpFJcvnxZHuUnFhtcg0GGSUeP3dOTwADbxLv2nXfecWYAxuD8uI4uyE+SKIpz6hqWOJ+t2W0Yp7qCxfz8vDwivllcXJRH+fE9AEH9NF0VYBuT9hNATHUl1sbg3V8z2GEd7+u0eVFigshkcitrRYfJoNO1mB8D0dYkz9MmOpTB3t6ePLID6pKJwDQt6E6soCwvXryobZ+a9hehYzL5k9XP4Hcmk11w9EDb5hK8T6YTXnWtA0mgrCCg68J+xhwKtg5prHwuCmi2+xgJuAuzYhaCZ0niLYn44X5Nyr0vfuzJw0SeFnSwrSYmy7TQ+boeTAJcY3V1VX5KBsu4YaTB4+HWrVupwqrJjD3OD+PcB7iOybL0NOHAxHi1NbttEg7BxLOa2MHHe20DGPMhiIp5QrBMApHM9eRPzOuvv+7M+6lumHi0pg0q8XOTckSf5+s9NPXizfIsJvvRfZ4QqmyHJkGYBRVoH2BzTCaT1RZVRdfeiW0q3cnluoVFiEF/Zjr5k4RJ2wkB3cSb3ATTPJvYDFUH74uJHcJ+xgwKtk5piJXP25qhEXIwJt7OLTNsgjVmn7L/rAjxDLwKdL1N0em6nr0eB4JDDIwxDCTgNXbt2rWRODscDkdx/j7++OOR2JkmhGAAbTJj/8EHH8gjP5hcL824PXfunDzKT5oQoYPuoBP1y5eYRexQlsh7/vz5Uj0wTD2AXC51nwTPxmSyaRoHlSgrkwF40qDSZLCJPm68z3ONaZ6nsX745q233rI6KYWl67CXJtNPP/00sqEmk087r0xMJlZim0p3cjltNVTVMZloT2tHTNoYn5NdwKQvz/Isriu0Q/xBwdY1jRWx23cg2kp6WwibgA3LqNp6ofejqEVQhMF9kSOELakgN27ckEf58eVpGgPjC8Islgj++9//Hg0k3nvvvdESVl1hz2QAXYaAiOuZzEYnhTFAGZYxu20ikJtskkbsYSKAmtQtG6Buud4oJg2TwQTEMZ8DSoAwF7pLd6d1UGmy2WFSPTCpH/Bq9F0/TD2LiR6YbNYB4t6zzz4r3njjjVInpuqO7iqg8TbcxFars5etblmgn1HVbdPJUJ+TXQD1gBNe+cAEkK4dYns/jWmBgq0PINoO+6Ldcibbiq3VWTEzt8EwCYRMOSZGg0mMy6LAELQxiDXJb1leJibX/f777+XRQcqY3TYJh+BrORtRYyLSP/LII/LIP++//35pYobJpjxlTEig7TSJC3379m15ND2YbHZ49+5debSfpJ+nYTL4Lwrqh8mkyzQK+kU4evSoPNIDm7w9/vjj4uWXX7YWW548RNfjdbIN17XV6rr5GDBpv1T9jEnfU8ZkKDCZ5Ju2Df1idO0QTFpxskofCrbeaIiVzV0x7HdEq+lIuO2tilmKtoRMLegEdWewyzKIbGEygDYJJ2CDEydOyKP8pBmBJkJ70bAIJuEQqly/6oCJ949JXbUJhIwyMGlPypjwAiaDyjt37sij6ULXE1LVj5r0r2j/fK/miKGXmHuKivHoj1966SXx6KOP/i7eUswohq4nJzwEJwVaExuxrhtPmUxIqhwNTPqeslZnmUzy+di0OUSOHz8uj/IzjRPHRaFg65vGvNjchXDbF512y0F821Uxu0x3c0KmkYFBQGsTL5yQMBlAlyUgYuCuu3wozQhEPkwGjKZhEUwEi7K8mckDsCGf7kACddSmyGQSBw/37NvzDPVbN/43hMCy2hMTUd1EkK4Dzz33nDzKz6S3qUn/mrQplA9MxA7d9n3aMVkyrgLtTizewvP2ySefHIWJooCrD7yXdVB5CJrYVnUOi6CLqh0xqcdlTYYC3Uk+MI3vqokdkrZykKiZGSI6OSmXyAjs7lwRl7e3RC9z5/58tDpDsZnhpT7YmBOzq+kXzHMel2TfY1O0+7tipSE/FmGwIeZmV0VGiYjOcFMkFUl3eUYsbMkPSuzcb/HrdMXyzIJIPUVGXqeJU6dOaYke2EALxrZvcE0sJ9YBsWTL8gAqCgbUiAenA4xwbNRRFrp1CSDWb5IoBI9XbNSkg2kZmFwr7d7HmZmZkUf5QB7KmGxAPLWs/Ji8hy5MMZPnBbLqh+57hzYGg2jdGJkQjrF5ju36k9Q+m7QnEKOxOWJZQNjRFdlcm/269R8DY8Qxd4nJuzDZN5q811evXi110kq3XfXxLHT7QNyTieBeFAjeeWwj03ZWB/R1uB+0zaHZaybtpqs2CIIZ2kSdibckG9jkudp433XfWR82PDzAdcpU1Y7o5gt1Hv1/WYQ4ngrpXRvHxH5X2ZimY7pQxwJWiR4kCYx+vzNst1vDZlPgLTNLzfawL8+XRL/dVH93LLU68o9LIvsem8N2Vkbz0mkpzj+RMsq101J8Z1+yc7/Fr9MZtpTfG08Wy7biRMaHonyS09ramvymX6KOS3k/aWlvb09+u3pExpEyT2mprGcTg+ur7istIZ9pHDp0SPm9tGTy3HXrF/4+L6rvh5iyngUwecY2wT2atAVxysqj7nuHv0d9M6mnFy5ckFdNR/XdpJTUBqyvryv/Pi1FA3T57XIIsc3Xrf/oX12jW2eRJuuJi7bbNdFAVnlfack1uvZUWSmpnVDhO09479H2hGC/mbxbrkCZqK6XlPB+pKHbZ9loy1TnTUs+2hiT+j0O6qnqb9KSj34hjWvXrinvKy3ptBkmhPSujaO6blpKerYm+Ssr+e7bGRIhQBqNebGysil2d4d400S/09bfsKy3LXYYzJYkMiueyqxSPfFjXx6SSmCyHMfrDKFlTOIgPfPMM/KoHEw2c/rll1/kkRqTzYd0wyKgbul6SJYVf6yKwJvDNCH2IbzW4FkETwd4KOg+q5jIkHbiIYJ2ZnV1VX7KDzxz4XXhg99++00e5acMz45xTK5vsrSfmG0qU7Y3JJbXE/fAWwwrAnyB9h3en/HGZfAGJQ9CAOmQZaPo2lbwHJ/GZfFZmPQ5ZXjVj/OHP/xBHpEsdO2Qvb09eUTyQsG2AjTmVx5sWDbsi34nb9zbntimYqvF4P4P8iiFp58QadEMZrNV0EBoiCeelocp/HDfbh3qLs+JueUN0eWAMQggzlQZE4GlbCPMRbwnk82HdOOtmcS9LTP+WNXA0jvThME7Boo24k9+8MEH8sg+EJdNBEbXy42L0GjYiMdEXGMinP7666/yqLocPXpUHuXH1wRJncCE1GeffSY/+SUWb7FsHW3stAqGyLduH3jp0iV5pMYk/nodNx8zaUeqjknfPq0xwHUnBqe1nIpAwbZSNERjflPsDjuiJX+SRo/ukVr0f8wOINx8alYehc7T4omMviaPuNzb3hH2pNWBuP9DT/S2VsXC7KyYmYnFW/lrUhjd2KikHmBHW10hTNcTRHf38DNnzlTae3saWV9fd+4RiBh/usC41/WcMsHEg7LsOs6Npdxx7949eWRG2d7X4LHHHpNHxDXoh03aN1sgxigm8LDSwkd7GRq6Qinez6z2G/2h7ntcx83HTNqRohM/Za+GM+nb6V1NXEHB1gWDQfT/ruh2u2JjY1ksLy+Lubm5KM2ImeWu/KMizIvNTg7J9of7FsW2ugMxUR6m8HSWCpqJjTAD+e41i8biUra3ts3QGt0rYv/+cbF4G70XM3NieaOLV4dUECzD9pFseP6UvUTVFSbCzRdffCGP0oERqrvE3sTrl5QHBPaLFy/KT+7A+2fitfThhx9yMGSJn3/+WR4RHXSXcTIcwfSBDaeuXbvmNTzCJBBu33777ZFwO01tpq5QmndzMPSNOqD8GaJiPybhyxiSgJCHULC1ykBsQJSdnRWzswtiYWFBrK5uia2tLdHr9aIU/cnWdWFDshXzp3N52ZKcDHbEdqaDbUuczghn1MgTZyAUGk+I7Lu1F1qje31LHqnoia3VBTH7ygYnGQgxQHdQAfIOKnTDIWCwCm8jUg1Qd1Q79roCy1B1BQ0Mgt988035iRD/0DOZ5AF9H3a3LzvkFOorRNtpCHEBWwZ9hA7nzp2TR+lgN3hd6uhlWwST8GWEkIdQsLVKnrigW+K6FcWW2GSwsy2y9drTQn9rn4PYjgurpPmUyA7eMC8utnOERVh9RWwUveXBhricptdKmkuLqTGCCSFqTJbuYUCXxwNHNxyCySZoxD8QTeEN5lOsBVhq+Ne//lV+yg+8vBlfkxASOmjjvv3221H7WmZoDIiYL7zwQu3bTZchm/B3uuI7Nx8jhNiEgq1l5k9n+71uXbbgRTi4LyysiicjBmIn271WtLLca8HsU5lhBorHFu6LHOF2c5ErLILoidVCnq8DsfHKarYgHt3J0iLlWkJMybvEb5yssAgm4RBMlrwTv2DACi+wsjyhUVdNPNBC3oCMEELGib1tIdyW5XEbi7Z1FRBNbBTdEFJnz56VR/mp4+ZjhJByoGBrmxyCneitiisFvWxzeYQ+/QS9FfNwILaqiuxwCCPyhBkoGhaje11kOqvmffaNFXEp1w52q2J2zkS0RZiQ2RzlG9G6JFZYYYlj6uxpkneJ3zhZYRF0wyHAm6iucYKrDp4NNhZDLE541ZpsqmETE89eeIVjJ3RCfFOmpySpNhBu4XGLthdtsO+6BNH25Zdflp/qxaeffiqP8oGVJbqT24uLi9phfBgW4SGPPPKIPCKEmEDB1jaNRbGU7bIothbmzJeZd5fFbA4FrPlU9qL4qWewIeYWstfqN9sXc4ZDmBVPZT7/LXG5QIyB9FiwD9B59vMX2zm8bCNGou2y2OjmvPdBVyznFWsjcnkwk1R0PTh0N1EhYQMBTncgmBUWwWSpIQkD1AU8D+xcjncdnl7YWKxsoTYG97G2tiY/5afdbnO5qUT3/QRl775dVXQ3EcOyaELGQZuHNhhtcSze+uozUR/ruBmWrnetScgmPDfd70Ek5+ZjDzhx4oQ8yo/JRmU2oY1BQoKCrXUaYjGPYotl5rNzYjmv+DViILobc2Imh8DI5eXZDLrLYm42z1L9lriU2/UzTxxjaJ+z0bOXHzTAPWc/fs1n31gRn+eIZTuityVWF2bFDITbja4YDCbqb/R50N0Qy3NRPZ1dEFs5xVrR6ohN6rXe4SYq/nFthJrs9J8UFsFkqaHJBh0m3Lp1SwyHQ++pSt7DeH5Y+glvolBE2kngLas7yeDKW+y5556TR/mposf+NO6+bTL4DvWd0eHmzZvyKD+NRlhjB0zqqNpi18m1J38s3mKlAa6HPg15dRk64cqVK/KoHnz11VfadqxpyKalpSV5lJ+6eNmajBWKtiNlb1R2YHybg6NHj8oj4otpGQtQsHVAY+WSyLPKHKLtFsSvmTmxvLEhuhC75G8eEv1s0BUbG8tibmZWLOR1V2wuCeq1+0Hj+7AsZ8TswlYOsVbHu/YBeT1WtxZmxJyGp+1gY250z5kYPPvGyucir2Y7AsLt6oKYnUX9nXmYos+zC6tiq5dXqQVN0b5ItdYGJgPMKocIOHz4sDzKj4lHmk1MjFCdeGtYuqdLkheISTiEOogcZQCjczzBKxaDdwwuTZfPQthEzFeImyF7iyCvusBbDIP1svnll1/kUTlw0i0fJoNv0/dunLL7V5NVNGzDywECAERihE6AIIB+AH2AjXoYg/aiTl6f29vb8igfKEtToQVhLXSfRV02Hytjwqvsvs2kb3/sscfk0XSh28/YbNOmBQq2Tsi3+/5DemJrdVUsQOwaF79GKfrZ7IJYXc0nLsa0Lq1YiV8LUXH//dhOy8XiuUalsjqrOu/BBHFRuyxbHbGrG1g1Z1gMAE/bmTkI9gpv1Qj8rAuBeS66/5xifXNp0eDZN8TKbifnRINdmu3PGbvWEiadYNmCQxFM8lu2EWji8aQDjGTdJZYoE5WwoCtum2x6Rh6AQeR4Qlli8P7xxx//vnzWdOksvKThtRXq5Azya5K3//mf/7E6GDaZAPr+++/lUTncvXtXHuUH5U30MfHArpqgrxunk7gD7yn6gLj9x8SWjfAJZU9a2wJtv+4KIHzn1KlTxsmkv+HmY2Z9jknfZhOTvn1aY/Xq9jO64YUIBVtnaHss2oTLyy3REh2jgmyIlc9zxoUFPQj2Cm9VKTIvQGDOqzA32+JzY/VzXmz2Ne7bBiaCOElEd+dbcOPGDXlUPUyWXJVtBJp4POkauyZL9yYHPiaDIZNNz0g+IMRj6Sx2GzcRVWBQY6fwUEXbjz76SDtfyJPuhjNpVHECiIJcPkxEqsn+1GQwXmb/avKuHzt2TB6RkED7j0k89AGwIeB5a/oud7sFd70OhKRQTmlg1Qm8Xk0Tvq9LHcIiIO86qMJ6mPTvZWJyfZNYvVXHZBKDqzj0oWDrDE3RzhqmIiPZT1SO/U2tUAj70IkLa42maH9e0LM6uu/dfke0PNx6s9URQ9ZVq5gImDa8LSaXc+dJ2GyjKCadPowwEwPDBriurhFoIiJh6Z6ucTxZD3TDIcDzh0aYe/Bsv/76a6PBOgaboYq2qDvvvPOO/JSf999/31p+TNrPMsUPk5AQ0yrI/frrr/LIHJPBeJnejCbx0hmDMXzQVsaetyb2AfqBUCfudKhKaAeUd5XDUNgS5Ez6njLDHpn07aHF//ZBWeGGpg0Kti4ZiV8+RdumaBcRGckDmm3RH0blWLDdbazsio4P5VPS6lgKLdCYF5u7fdF2eO/Ndl/sUqy1Dowk3Y7QhoAJD1DdZGsm2mSDDl0x0hYmHiGmAovujsaoB+ODOF2hwcS7m5iB9+evf/2r/KRHyKItNuAxMeTfffddeVQMk/YT5VnWoNLEe3NaBbl79+7Jo/zgPRvHZDBe5gThnTt35FF+6GFbDDxrtK1IEOkgrLoS69BewfPRpM2scigsgPLVnfwukyp72ZpM/KjqpEnfoxuj2BaoX+jbdUCeVUJ13TGZlHzmmWfkEckLBVvXSNHWuW7XhEfoLmOBFqIpWp2+GO7aif8L5jd3Rd+5p+2D+94sqjDvoyFWcO8dy3V3VE+HDIPgEJMBl81lxb4xiStYlvFsMnA7fvy4PNLDZCfkOAQCBp064RDg7Wmy2RkxB8tjTXe7xkAEm5GVJSSlYboBmS1M2s+yBpUmA6Xnn39eHk0PqOc2lvSaCPrAZKKuKLpteIxJ/qYNlC2E2DfeeOP32KaPPvroKIwZYjM+++yzo4Q2FisA3nrrLflN+6BOmrSZZcfeLsonn3wij6oB2p8Q+9s8mEwMqibwTfqeslawmNSvaZ3sMpk4mcbQEUWhYOuDxsrIY9GNt2VztLS8v1vcI3RqaT4QPPvDXcui5wPgaWtd+IyRQr2L+waNedTdYeH7b47uE2I466lrbMQvrRImnp1lGM+mHiGmhg28w3QH37EApOuBDG/eafQsKBtsSGYqsKAuvvnmm/JTOKDemgrRNjBpT9B++m5PMPnDgVI+bIYGMKkfZSyHNpmERVsy6VVMDoIlwBBiIerAlkBK88bD79D/uwLPzDSebRVBW1vFOLxV3XzMZGJQtRrBpO/Bu+O7/TStX9O4ygxlpTt+RD/D8YI+FGy90Rh5Ww77D4Tb4tpdU7TanZHIiKXl1MBy0ozKHgJtqy3aHZTfUAx3HwieLsvwofDZwi0UxrcAGt//cNgfibftFvKRUI9HZdwalXEHHstRGe+O7pO11Acm8Usx8C9jUGkD08GKb7HKZNl20QG0rgGJeoCBpa6BbjJJQOwA7yrTwToM7StXrshP4XDp0iVjIboopp7ivlcpmDy3aR0omXhAJ3mDmXiJ+e5fMYhut9vyU34YDiEfJn2yyaSBDtP07DChrLtcPQSqGBbBxNEAqxNU/Qx+ZtKv+7ZR0Jeb1K9pXGVmEl6O/YwhQ1Ie/f6w02kPW63WsNlsDpvR48AjOZDwuyjh79qdDr5GKs+DZ9+OnmlLPl/ls0ca/T76u1Y7+k4/+ibxTWSAqJ9NQlpbW5PfLIczZ84o7ystHTp0aLi3tyfP4J5bt24p7yMt4TsqTPKLlHQ+25jkFenChQvyDGaYXFe3LFFvbKA6d1ry9exMwPuvuue0VIT19XXlOfMkk/det16ZPKtr164pz2UjZbXP0aBS+b2s5KtOmj5vfM8HuvUf/asrULdV10xLWW0afq/6Xlry2b+i31DdQ1bCO+eDqtlTKnTbCPy9S3Tvx2aZmtgZRTBtn0NIV69elblIRvW9tOSy3zGxrdP6GdO+y1cbgDbapH132YeN4/tdy0K3LUdK62dM8ufL7iobCraEEJJB1QYYJp0eEowzX9jsmE3zC8Pf9SAa5zcdYNgwRFwPboqKyjGqc6clG2XjCl3BCqkoJoZznHQHG7rvm+mzKpKntJTVPmNQrfpeVsK75hrTASWSL8FQt/7r1j8dTASHrH7QVBD10b8W6Qt9UTV7SoVJvXLVZ+G9Vl0vLdksU5M6Z4pp/Q4l5WnrVN9LSyHVK6S0fsb0nEiu8jmOqc2RR4i3gc93LQuTe8maDDU5p496EQIMiUAIITUDS/Yiw0N+yg+WSGMjDR+YxF9MAvmNBpzyU35wDyblpMPLL79slFfcV5FwCDHYnMol0cBVHpEy+fLLL41DIyAGY4ihEYrkqQhY2mhyXbzneN9dgaXuaBdMlmviPZ22cAhYzmsSnz0rhjJCdpjgOgQJ8vvCCy/IT3qwHdfDJF4lNiFzgcmy5Kru0m7yPodElTYfMwkbltXP4HembY3rjVLRd+P56AJbYdrCIeA5mLRnZ8+elUdEFwq2hBBSQz744AN5pAc20sAOyC7B+W0PXi5evCiP9IhFFheGoKkBCEyf3yTnzp2TR/aBSG5DVCbFwUDos88+k5/0+fDDD4MbSCJPq6ur8pM/ilwXgoIL0RbPBmKt6UTXRx99JI+mA9MBZZ6JsiKiw9tvv+0knm0s1pqI+RAcXn/9dfmJ5MFEoMG7a9u2Qj1/66235Kf8VHXzQd04sKjbeKddJRNHgSpsPoaJJReTXSDP36jA+4Myd2Wrm04GwFZAnzBNQMw3sUVMJztJhPS0JYQQkkBkJCiXYiSlUJbw6d73eIoGpNaX0CJ2EZZeqq6XJ2UtfSlybnzXVn5xniL3gudmkyL1IC3ZrOeq86elkJdB6S4JR7IF3lvV+fMkfDcPusvWij6rIu+SKuWpt3iHo8G+8vt5ks32E+VXpAzyPldb6NZ/2+0dysv02eWtq3i2qu/nTTafSZH8Ivm2V6pqT01i+k7aWj5tamfgOzZB/VNdJy2ZYBKqxnXcbpNY63hX01B9Jy3lbbPygDplakPotOOm10BC+dnKc5H8IuFebPXzefD1riWBvJqOJ/L0eSb5s1n/Q4YetoQQUlOKeGlitjnqmEeeO0WBR9GpU6fESy+9ZOwhloe//OUv8kgf3NeTTz5ZeMkq8orzFMmnLe/aGFfLkOiVFR7wpIwGEfKTHnjnv/rqK/kpHKKBujzyBzxm3nnnHflJH5Ql2oGi5QmPPHhOmrYnqAvT4l2LvgqeUs8++6yRpyn6u7wrBlA/TD3FQFw/ivSv8DRDCCPT/IIjR46wHTfEdFUPPL+LetoW8biv6i7tut61wOUKI/Diiy9qe9niXXXhZV8E1CfcE+qUqaepjt1apE9C+aHNwztUxNsWbW+R/ALYCNPgXYtyRnmjzzJdNThtq3ysI4VbQgghCUSdunJmLymF5BGi6+2kSsg/vBt0ZpIx64nNWUy9UFQpz0xqkdnyOOGedfKLv8Pf28grysw2uD/VtYok5NUmqmukpZBn1U3eOZuYeP3EKY/HiK4XhI1nZeO9jpNO+2zjnTZpT+AZZuPaZfRFuvUf/YsOKB/UKSSUq61+Rree4j7wvqjOpZOQ/7SdsyfBdVHGNq6tc11bVNmemqTIM0Cd1S1/G8/eRns8Ds6nuk5a0gX5Vp0nLeXx6LMB2h/V9dNSWpun+vu0pPs88fdxQl2y0bfqtuFAt59QJbwHOA/qR17wzum2QaqE99c3rt81lGNcN1BOKFsbZYXz5MEkf/jONDCD/0QZJoQQkgC8Q3VmFaPOyXqssiIU9fgcJ+q8xdGjR8Vjjz22b+ON27dvi99++210nW63a+zxk0bUMWd6QGEmGPm1df04v3/605/2xX2L83vz5k3jGedJIgNwdC4XM/ZFYnSpuHr1qtUNzWZmZuRRdUDd+Pbbb+Wnh+Ddf//99+WnfNg2xYo8b3gOfvzxx/LTQeCZAg+XvOR5b7Ow+V7rtM8u2pPnnntOPPLII/vak2+++Ub8+uuvo39tttWq+ukak/pfNll1PgnddyGNQ4cOifn5+VE/cPjw4X2ee3G9uHv3rrX6YZrnoujaU6GgaqNt1PX4uR8/fjwxtmz8/Iv24S7aBJN3QLe/Myln2zZKEugjHn/8cfkpP3t7e0pbr2q2EOrvTz/9ZGS32mwL0F5iTDI5NsF78/PPP49sdbSfNvryInkugs3+xhc645oq5g94GfNDsCWEEJJMZOSOZvLypryzib7ArClmolX3WqWUdybVZJa27ITn43KmGLPlquuaJh2PhjyorhF6QrugAu+/6u/Tkm2KvvNpdVH3/bJVr+FNqTq/btJtn21d12fCs7f9jubFpP6XmaIBZaGyqlp+kYrmuQi69lQoKQmUpervQ0wubAzd/gBJF90y9t3+mdRpeOaqUP1tyAn9oylF7ZSyUhkrE4DJu1Z20mlzqpg/JB9jfsawJYSQmoOZza+//no0K1xVzpw5k9tLD38H74oqgR3+i3ohpoFYa7aeP56Fb88CogeeD+qUKSY77LsG3lLwEPMNrru+vi4/hQ/ec7T3fEezQVmhryhSVvCsQZtYFXQ8nkg2VbE1dGyokEAccF2vcngs+6zfJvsEmMTkDQ3UqSJezHhGVRub4H2HPU2yQVlVsc0JEQq2hBAyBaDTrKpoC7Hkyy+/lJ/yASOyKgMpXwYgBjE2GF9uRsIFdcpUSMIA2fkSLwNsb8iXF2wwVAVRLhZrOUjKxmZZoX+qSv1Af0Ox1h6oP2tra/JTmECkr+qmP9vb2/IoP0tLS/LID4uLi9q2NZbmh7b5mA5o73TtchVVGpsUFainCZaVXSjYEkLIlFA10RaDjFu3bhnvxhy6aIvncO3aNW9GDWIWFgX3TCOsOmCQbvq+t9vtUXy+kChTHMHgNPT2hGJtPlyUVeiiLfpTxF1k/bBPyF7WqOtVFenR/+jG7UU99+0BibI1mRCvqpetLbE2pgpjE7xDNvNcZzDWYFnZhYItIYRMETCMMGgrY2lxXmC0QZSxMbiEuAjRNzRDEIMKGKg+BxYoS1y3CLa8dIkfMJA0DY0ADyBsXhYar7/+euF6bAraE0yyhNieUIzLR9z2uigrDFJDDJ8BgYVhENwSomCPdqrKkzhffPGFPMpPWSuATCbE8U6GNimaBWxzF2Ic6ij6sLL69iTwDvl0rKgyKCsI22VsZll3KNgSQsiUgUEbdgrGwDIk4QH3Egu1Npdjx4ZgKIOpePBcxiCq6GDG91JDUpwioRFQTxFDMCTQfpXp6YryRHsSyqQXhALcD8W4bNC/uG57sSIEk4QhCA/oU+OQQqwf7kE5l7UCYBKXExO+MAkZUJadh3I2eecvX74sj8IGeUO75jJUEtoo9GU2VoPZAH087se3x3YVicuKwrYbKNgSQsiUgoElOtiyhcxJodbFwBLnxGAKM+VlDaRjg7fMwXORZ437p+FaTYqERnj11VeDDI1QZruF9xeTXhCOy5r0wgAJ7Qm9WbJBXdnb23PWv0yC+on+DP1aWfUDecY9mIYUImagjpUt2OPZlzUpbIvvvvtOe7MxlHmZeTYRq0IPi4AyRT+HtsRX2aJPwztU1qQo2mzkGX18WbZ6VYjtEJaVWyjYEkLIFIMOFgIiBrMw8n0OLnE9GEX//ve/vQ2kY+84XNfXgKoMgzcJXN8039xsrLrg3SoSGiFEL6AiIrQtMEDHew0vRl/tyfgAqcqCjGvwPPBc0LeVNUmGfg31w6dwi34V9aPMicFpB++l7+cO4rahDs/+k08+kUf5Kdu779y5c/IoPyFuPoY6G7cjqMdllCveIfRxuAdfwi36jNh5hJ6iyYzXD9ohnhgSQghJJTIWhmgu86aow5ffrB7R4HZ49erVYdQZK/NWNOG8OD+uEwKRwTG6p8gAUd6vacL5cF6cPzTW19eV95yVXOZFdb3QE9oFFXj/VX+flnxR5L2Onz/+Vf0+KbmsNyZ12WX7fO3aNSftSTSQHF64cCHI9mQSk/pfNKG88T6G1r9M4qpvRf1AuYea73F07alQUhFc2lRx21DWs9ftD5CyQF5M2tAQ6r/Jcx63JVS/d51Qh3APaENC7WPwbFHPca+qPJim2FZH3x06Ju+ajYQyRxm5rh9l5a9ocmlTxszgP9HFCCGEJHDq1KnR8rK8RI33yLOmDmBZ2jfffDNamnb37l2tJWqRATjy8jh+/Lg4ceJE8LOwyOvt27fFnTt3tPMaGTTi2LFjlcgrlrcPBgP5KT8u84SyryKqMjEpX1/1xfTZg0ajMXqfdc8Rf88VunXH9f3ETFPbOU6ROqaLr2fpgrh+3Lx5c+QFrFs/jh49OupzFhcXK1UGdWrrdcG7ARvjxo0b4t69e6N2AR6WOoTWNrjo70zbkBDayaL37vP9CKG8TEAZ7+zsjNpPHOuMz2JbHf9i1ViVysC0bplQRt/qM3828VFWFGzFQAy6O+LK9W3xww890evJH8c0m6IpnhZPL50WFxfno4cif55JVyzPLIgt+ckWzXZf7K7kvokRg0FX7Fy5LrZ/+CHK30QGkb+nl8TS6UWxMq9z3oL5G5WrEE9H1z59cVHM5ypYT2XaXRYzC7avEtFsi/7uisjOaXo+W52h2NTaqN33sxqIjblZsXrgXcqb/xjb5WDONAu2KrI61aoagUmkGdB1yyshxB3T1nYSPVg/ppM8Ih2fPSHppL1HVZ7cI2SKBduB6C6/Iha2JlWldJrNtrj0+YrI1jY9iYuJQIi+Il5Z2BL5c9gUrc7nYjOXcGs5f82WaH++KdKz5qlMyxZss67f6oihllLp+1lZEmytl4M5FGwJIYQQQgghhBDii+ncdGzQFctzs9piLej1VsXC7JxY7sofhIjM36yWWAt6YmthVszMbQjvDum9LbEaerl6ons9Q1rdui5KLSZPzyr4ciCEEEIIIYQQQghxwBQKtl2xPLsgDLTaMSBszomNEMNsDDbEXNH89VbF7NxyCWIYyrWM64ZEV2TplEJsieulF5LrZ1WVciCEEEIIIYQQQgixy9QJtoONy5aWhvfE6mxg4uJIrF2N7swCvS2xUIq7a1nXDYTu9Vz1cysIpdLhs6pUORBCCCGEEEIIIYTYY8oE2664ciCwpgRxOTt90R8OBcL6xqnf74h2C1suqTDw8EPczYlr6KTk+LUDsfFKilirzF/0udMabSilZGtBe9k74sGO3686ZV1Xc6m77TKd31T+3e+p31bee2bec8RvVYUBaKnqn4VwAKU8q5z4LAdCCCGEEEIIIYSQkJguwTbBa28kXO1uipX5xgFBrdGYFyubu6LfVktWW5dLiPeqYLDxysFNniTJ+Ys+z2+K3WFfJGTPUf7kdROETyF+EPdDDDfhmsGGuHyggrbE6YtLinLyFQ6ghGcVZDkQQgghhBBCCCGE+GGqBNvB/R/k0ThNsbSY5fcoRGPlc7Wo2ftR9OVheQzEzrZarYVYm+yVG9MQK7sd0ZKf9tFbFVdcCWKNFXFJfVHxY/mF6p3BzvZBD+nWaTHfWBRLirrnNRyAx2cVdDkQQgghhBBCCCGEOGYKNx2bJK/g1BCLKrUoBG/Q7hW1d22zLT7PFGtj5sVmR6nIiR+m0t3VN2rRvXV6PvpvQt2rZTgAlgMhhBBCCCGEEEKmm6kSbBtPPC2P9rO1MCc2utmiZGNlVxHjc1fk1kQdoYr3CZpLi0Lr1uZPC4QJbTabotVqi3anI/r9PB66pDCDHXFQp2yJkU4Z0VicknAALAdCCCGEEEIIIYRMOdPlYQtBUh7upydWF2bFzNycWN7oikGlHEoHQhnpIWeoh/3Mi83dodjd3RWbmytiZX5eNBoOxVplrFLwUKCbFhLDAMhDkRQOwFcMZU/PKvhyIIQQQgghhBBCCHHMlIVEmBcXk3bXAr2e2FpdELOzM2JmZkbMzS2LDdsC7tbC6NwmaVnpRdgXPx5cQR7xtHgiSMfYQVSeA9HdWBZzs6sHxTkwLtDlwXqZ+iYtDEBMQygdxHvbYseZUungWaUSajkQQgghhBBCCCGE+GPqYtgmbh6moNfbEqu/C7hzYm55Q+SInOCXwX2hdrB9SszKQ5/0VmcPiKL702xUnrNiYXVLLQCKpmhftCcBVoKMMAAx86dV/uE9sW2oVAb3rEoqB0IIIYQQQgghhJCQmMJNxxpiZbefW7R9SE/0tlbFAsTbueXwhNua0Gx/XnpMYN9khgGISQjp0dveKSUcgO1nVdVyIIQQQgghhBBCCLHJFAq24IFo22m3FBsY5aC3NRJu5zYoD9mjKVqdadzgTB0GoPmUyj96XqidS32HA3DxrKpYDoQQQgghhBBCCCH2mVLBFjTE/Mqm2B32Rb/TFi0D5RZLysOIgVplmqLV7oj+cFdszk+bWBvRvSJWD+iUyRvGlRsOwOGzqlQ5EEIIIYQQQgghhLhjigXbmIZozK+Izd2hGA6Hot/viDY8b3MKuFsLy0JLs211RtcxSZsWw4WWzwMvzSHEv5X56CkUoMJl2r2+JY/GaC6JBJ1SiNmnopI7iNtwABafVQLVKAdCCCGEEEIIIYQQ91CwnaDRmBcr8LwdF3BbTaU49IAtcbnM0AiNJ4Rq03zR+1H05aFPmm0Iew8F0bj8DtITWwuzUx5WoitUOqXorYpZ5SZgUZpdPRjnFRiEAwjnWZVbDoQQQgghhBBCCCEhQcE2g5GAu7k7Cp3QSdiprFyvvlnxlPK2fhD3DW6quzwn5pY3rG2qFpdfP6nsVmfFzLTGleheFyqd0ozi4QBKe1aBlQMhhBBCCCGEEEJImcwM4Vo3LQwGYtDvi53718WP2z+IH3pCLPV3NXa6H4iNudmDsTabbdHfXZlYKt4VyzMLB4UoLN+3vA6/uzwjFhSKFzwo9TaGmrxnxCy9JC4uzovGgdOo85d2zaT7BPnu1V+ZpjLYEHMKD0/d8k4rDyOU9RD4flY674nPcjDn1KlT4p///Kf8lM3a2pp477335CdCCCFF+d///d/IjBuIX375RXz//fejn928eXP07zh3794V//nPf8SRI0fE448/Ln/6gKNHj4rHHntMPPLII+LEiRORbdMQf/zjH+VvSZ2I68vt27fFb7/9Jn799Vdx7949+duHxH27qr6gbuDn4JlnnhF/+MMfWGdILYjfj3/961/i559/Hv1M1Z6mvR9xe3r48OHR7/lu5Oe7774b/fvNN9+M/sVzwDMZJ+7LDh06JI4dOyZ/+hD2Z+nkKeO9vb3Rz8HJkydH/47DMi6OzbZmap8DBNtpoN9uQpg+kJrtvvyLfHRaB88hRGvYkb9/SGfYOvB3UWod/MvCdFoHr4PUbA91cpdURurzqPOXXp4JZSJTdtF4LNM0+u1hU3EfenUpvSzMUnOovgXfz6o/bDcV39OoR8VSUjmYE3Xiiuskp7W1NflNQgghJty6dWvUlqL9jQasyrbWVsI1Lly4MLx27dowGsDJOyBVAc/s6tWrwzNnzmj31yYJ9ZF1hlQF1E/UUx/tafxu4Fp8Nx4w3j4dOXJEWW420zS2TXEZI98+yxjXZB1/CMqCtpt9pkawTRLZ1GJrEhaEKCfiYrLolV9E1D2H+u8zr5ckLo9S1rPwWaYp2BBsU8vBPIXxrDTeE6/lYA46BNV1klIZgi2uqboXXwkddEig41bdp69URh0wBYMIVR5sJF8GFOqf6vpM+qksUFfW19e121sXCQM+DAJCa9fIQzBA8yWA5Emh15mybQQXCWWO9iJOyCMS6sa0v7vIP8oihPcD94B7maZngrz6Eg+zUuhtkyks4zAIzXarY1szPYJtktiHlNMTtdNK8EBVCoZ+xcVE79goZYpX/eheVQLbKCUJc4YiYITaS1mm1PLxW6aJWBBs83tqJ5A0AWHNG/oBZs8qv2DrtxzM0e2E0Fn4BtdU3YuvhM46JDDrrbpPX6mMOmCCa2HbVznAOFNdn0k/+SQ29EMYcCWleADga/KBJIP3HCKta6+doikevIdUZ8q2EcpK4x6fdRdTqtKe4h7r2J6y/N2D+4Z9zzIul6rU9brYblMk2ELbSRY1sYy61e4M+5MqT/SDfqedImgmLQ/3LS4miGRxaraG7U6UF/nXI6K8ddqtBM/jBylZ1DMXARPLZpTSlrPXRbC1kY+k560qP9/PKq9g67sczKFgm51QRiHh0ms0TyqjDpgAg0t1/7YSDCYfULC1l3wQC2+q64eccM91F31CJPQBelpC3xhCnSnbRggp4T2u01JmtqflgnqE9yv0iaTxhHtF+VflHahiGSNVqYzzwLamHKZKsE0XnwxToiefg2uNUor3YZK3oWlK9VIsIgJGpC2FD6lMVRQUbJMmDnR15/xxmX0/q3yCrf9yMIeCbb4UEmUP7suoAyb4KCcsT3UNDDHVtZn0k0swcNFtT0NMoYhwdafKQu1kKrvOhGAjhJYg/qBcqiqooD6xPS0X1J+qiYiTKfR3gGVcPmxryuX/RDc/RcyLzU5LNOWn4jRF+3O7u9EXorEidvttS/lriY7LvM1viuhRqOmtilc2BvJD3RiIne2ePB6nJU7Py8OcNJ54Wh7tp7e9E13FIk6eVQXLgWQS78haNriPeNdXkoyvctre3pZHZFrBLsEvv/zyaOffeCfgKoM8PPvss+LUqVPBtHt1AmWKsj1//nxt2vK4zuA9mNypnJQDduB///33xZNPPinee+89+dPwidtT1Kc6tadVejfQRqHeoP6gHlUZ5OHkyZPB9WV1LOOvvvpK/qQa1LWtgX1RpX54ygTbiPlNsWtFtG2Kdn9XrASj1kpGom1HtIpksNkSnf6mmHect/nN6D7l8SS91VdELTXbwY5Q65SnhaZOGRXgaXX59bbFjuWys/6sKloOJJ1//OMf8qhcbt++LY9IGp988ok8cgvqBQWK6QUDFAy6QmkfbBIb/2+88QbruAVQhijLugwOVeA9wPtw5coV+RNSNuPCbegTMKg3dW1PkSdM6oUunuP+0EbVyTEAeYn7shBAPa9jGb/00kvBlHEWdW5rYF/EbU0VbLfpE2wBRNt+R7QNVc1mqyP6wwDF2pjGvNjc7YtOW1eYbopWO8rbrnux9gEPPJ7V9MTqla48rg+Dne0oZwdp6bqVjpgXp9VKpdi2rlTafVbVLQeSxjfffCOPyuXOnTvyiCQBA6Xb9dfGfvrpp/KITAuoY/DMwACl6t4xWWDyI0QPpSqBskMZ+ppIKhO8D2+//Ta9bQMDgsoLL7wg/va3v8mfhAPqCbzCUG/q3p6GKp7HfRrur66g/UXZl9UuxWWMel5Xyi7jLMafwTS0NVWw3aZTsAWNebGyuSuGw77od9qi1WqKZlMtb+LnzVZbtDvR3w6HYndzPpwwCIk0xPzKptiN7hf5gzityt943obDXbG54jlvacvttxbEcq00W3thAGLm1Uql6K1eEdaLztqzqng5kEQw2AnBAPEpRFaVnZ0dr4ZYHWfoSTKx+DZNzz32UKrS0upQiL1q6+RNlQe8H3hPQh24TyPoFxGKIyTRFu0pBJ66ep2riNvTUDzR8Y5OS5+Gsi+jXWIZlw9tt0CRsWwJIYQkEHVeyuDlSQnB5X2Da6ruxXfyscFUGggmr7ov36mMOqBDGRv5uKwboTz3OqSi4DlXfYOQogl9Rp12hnYFyqgum4oVSXhfXG+EEoqNUKWETe/KBvegurdpSmXvtD+t7RTy7KvcWcblg7Zm2m23stuaJKbXw5YQQoh1bty4IY/KIZSwDCGDGfQyPNm4+Vj9gVfaNIRAyAKecPBSCX2ZXZnEXoNltEWhgfcFS/FZX8KibE9beHzhHqadsj3RsTx8Gtup2OPVR7m/+eabLOMSQTuHtmbabbdQV71QsCWEEGKNsgXTmzdvyiOSRFlLnXDd0IwgYo/Y4CcPwOCTIpwalAnKZtoHh+NQtA0TtGllPJO6x0rVBe1pGZNgCNcyTaEoxkGbhHJHXXQJynialuCP46uM0+DE0H7wPEKLoU3BlhBCiDXQ0ZUpyk2rYa3D3//+d3nkH24+Vk8o1qqhCHcQ1BXEi6NYe5C4vnBiKyzQtvl8JhBvplXASgP2pc/2FNeZhk0Qs4Bd7Sq+J8v4AS7LOA2I5ZwYOkhothsFW0IIIVbBhlZlQFEkG4glZQolHITWD4q16VC0fchXX33FupIB6kuISzKnGQiFly9flp/cMs3ehnnw1Z7i/WNb9RCIerbLnGW8HxdlnAZsN4rlyYRku1GwJYQQYpWywiJwkJNNmd61AANfiDakHlCszQdF2wcTaq+++qr8RNJAO4mYjiQcIGy4fn8poOQD7Sn6HZeTGhDo8R6Sh9ju67HiimW8H1/2FG23fMS2W9kTqBRsCSGEWKXb7cojv3DDsXRgcIQQMoKbj9UDiBdvvfWW/ESy8CEyhArqCgY9KAOSD0xAcnIrLN599115ZB+8IxRQ8gOhz5UnOs5J4fwgKPMrV67IT8VAGXMp/kFQxq5DI7Ct0QN2S9mrXijYEkIIsQo6N9eeKJOgI+VMfTq+lnRmASGiTMOHFAfPDwY/BTg90EaVublIGbCumAOPZLaV4YAJTxe2DZ4xJjSIHmhPXXiil+ndDmEoLR05ckT+ZTl8+OGHVtqkMssYZagq2ziVXcbtdttZu8+2xgxXbU1eZoYR8pgQQoiCU6dOaXkmrq2teQ8ej+uFNFu9vr4uLl68KD+5B55IL730kvxUPmXUgSyw62koorbt8sEgGhsZkeLkMQt120QXHDp0SBw7dkwcPXpUPPbYY+LPf/6z/M1B4H3/66+/inv37om7d++WLh6G2D64IpQNlDAQ/+Mf/zgajB8+fDhxUI428ueffx79i7pSdpt55swZ8eWXX8pP5oRmI1QVW89jnBD65rg9fe6550afk9rTX375RXz//fe/t6chrNqxaW9C0Hr88cflJ7egDUI5P//88+LEiROj9ikvsHlQZ9C3YVWbzz6taHmzjLNxZSOEZLtltTWAttsDKNgSQkgGFGz1cTGoSQMbdYS0hC00QSY0QRtG9E8//SQ/FQcDAMRDKwOIUbYH2xCXYmPWN1n1Fksi3377bfnJL6g3r7322mjg9V//9V/yp/pgIHb79u1RHLeyhJJbt24VykMVKLuuoB/CYLBIOaNtwUaaGDiWJTzbqCsubARX7RTeSZR7GmWKDnt7e1rCTxpl2i4221O8G3hHqt6eum6zIFadPXtWXLp0yVodAujLcO8+yr+o/cYyzsa2jQzKHCfabGvivniqbDcItoQQQpKJBiWY2Mqd1tbW5Df9gWuq7qXM5JPIGFDeQ1mpjDqQxpkzZ5T3WWa6du2avLtqo9s+5Emh1Z+YyFBV3q/rhPqLa7sA5y3j/UCbtbe3J++ifiBv0cBZmXdXCde7cOGCs3LFefFu+s4X2piiuLARym6n8DzQj/h+f9fX1+UdFKOM9tT1O1Jme2oDl7aky3KPQd300T4Vsd9YxvmSTRu5TNutjm2N6zo2CQVbQgjJgIKtWUJn6gN0nKrrl5nKHsiOE2L5IMHQqgPTJNi6yGtacmnsT4Lr+Db+MbisKz7rCgbPeGd81hU8O9W9uEpF+1MXNkJo/ZyLPKpSFcRBVfIhZsWU0Z4WrY+4Z9V5iya0T77sYYBruRYUTe03lnH+ZNNG9t3W1N128933cdMxQgghTsCyFR9guSpJ5osvvpBHYYElTVnLXkk4YDmgr2XI0eBitOwMYVVsLmlMA9fB9XBdXN8HWAqNJX51w2ddiQZqo6WjWO7ps658/PHH3usKSQbPBHXAxzPJE7IhC9yrryW9cXuKOlvn9rToZk0ubCXkHe2TzyXUuNbXX389Cg3gCsR0NcGFvY58Ir8sYzW+wjiAuK2pu+2G0BI+xy8UbAkhhDjBV7w/X8JwVYF4EiplxZ0lesAwfeutt+Qnt1y4cGEk9nmPESbBdXF9CIE+ePfdd+VRPfBVVzBQvnr1qteB4SRxXTl58qT8iTs4wZWP+Jm4HrgjBrYpeI4QF32wtrbmXTAcx2d7ig2JiuzkfufOHXlkD7RRZbRPKHcIiq5AWZtMNrqw132LtTGhlvE4aGs+/PBD+cktsN2mpa0B2FDVFxRsCSGEOMGGF0oesHMoUQNjr6zA/HnwJeqTYkBY97E7Lwa3Pr3Akog9NnA/rsEAo05etj7qCsQ4DJSxiUnZoK58++23XgaJoa6WCA08E7xXLr3fvv/+e3mkD0RF1+9IPKEBT96yidtTCDqugU1h2p7atiXRJpQlXgFc22WZm0xa1LGMMSniiqIC9+XLl73abmUTtzXr6+vyJ+7wabtRsCWEEHIAWwOdIl4oebAlSPpaRuOb0JfR4tl99dVX8hMJEV/eYDD4QxDgxsH9+BBtz58/L4+qjY+6grYaA6UyB+kqMEh0LdqGvFoiNDBw/+yzz+Qn+9y8eVMe6YF3xPVEJey3UCY0xoGg46M9NV21YHtye2lpSR6Vx6VLl5xNXJh4JNexjF9//XVnZVykvNDWuB4DxBNDobU1Fy9eDLqt0YWCLSGEkAPMz8/Lo2LcuHFDHrnBliB87NgxeVQfXAwMXRil29vb8oiEiA+PyRAN/hgfoi0GZXXwsnVdV2KxFmJciHz00UdOJ//qUk988eKLLzoLV7G3tyeP9CiyZD8PsVgb2oRGjI/21MTzDfaSbVD/ygZt5erqqvxklxBWt504cUIelUeoZey6rQF//etfp9p28+Vla0Gw7YrlmRkxo53mxNzcnFhe3hDdwUCeKy+m10xPcxu69zFJ2fc1EIPuRlSmKFvFuaLynptbFssbXZG7yLvLB89jI81tRHebh/QyXdaOx11GfU1nMOiKjeXl0fnnkq67gevKLziH7zQR4vjx4/KoGK7jy9qKOfbnP/9ZHtUHF5s7uPBYYmzGcMFzce0xGbJYG4P7c73EruqxbF3XldDFWoB7wz268rYCrlet1I2zZ8/KI7uYeL65mESdBAJKqGJtDNpT197oup6FA8tju5CAB6gLdN8BF8JWKP1BKGUc46OtqYrt5jJkBfCyknFYmM6wFZ0GpyqUmq1hu9OX58zC0jUnUrOd9/pJlHVf/WGn1VR+Ny01m+1hZpF3WsrvFk7RtXOVdtb1Wx35h3kpo76qiJ5ZuzVsqs6dmprDVqHr5oHv9CQnT55Unj8pRZ2D/KY/cE3VvZimW7duDaNBp/J3umlvb0/epX1s3qPq56apjDowyZEjR5T3ZppwPhfnRQqhvEzRbR/ypFDKY319XXl/tlI0aJdXqga4X1U+bCW0u1XFZV1BO1+lsnFZFmhvTLBtIyBVod223bePJ10uXLigPI+tVLV+1IUtMZ50bE+0L6pzFEkh4aqsWcYPcWUfmPR9Ltr78YS2rEq4sNPHk8txLggnJEJvS6wuzNIjTpdBVyzPzYqFrZ78QX56vVWxMDtn4KXqj+71LXmUwNZ1UcrtF6mv8TNb3RIGT01sRdedmVv26HFrCN/pymMrLIILT0+A2Xoby28jQzZory0TUDamM/NJICYUcDGj7mvHbKKHy5iZeO+whLxK4H5dek+GHnM6DZd15Z133gnea3ActJWo3y6ABy/JD/p2V89Cl7///e/yyD4I/RDCBmM6uPZGL3uTPh9LpfPiyhOybM/kkMrY1spEG7j0rkV7GsIGYzogxrzLtgabu7kkuBi2vVUKPPnpiuXZBWGg1Y4BAXBOhFnkXZGl1wqxJa6XKDhr19fBhpgr/Mwielsjsb0Krwrf6eoSelgExq9NxoXws7i4OPr33Llzo39tAuGdG+qEhQvRfxwsp6vaRAnu1+VGRt1uwDPoKWDjQFd1BUJUPFlUJf7yl7/II7tgsBySSFEFHn/8cXlUHnhHXMZ3hiBRNdCeYjLGFWXbFK6XpOsQQqxXF4Q0yRlKGfuw3aoG2hqEi3GF6/B/QW46BoEnZK/PUBhsXBaZemYuemJ1drkcT9U0utdz5W+rTMU2Ind9HYm1qwZetUnguVVHtOU7XT1sGR+uRIhOpyOPilHH+LW2yxzx5mJxDf+6iD/n0vuI6ONysIn6UyWPyXFcbmQEQQfCTtVwuXFgFYUogHpS1LMT38e7gvjJt27dGm109dNPP1X23SmLuO8qE5fvyNraWhB5NMGlNzpEq7yTG41GQx7ZAzZNKPH5bbQZeE7o+8aTDi7KGLYuy3g/LkXsKttu8DI3Kc88oK1xarvJ0AgFUMeeTIsd2e/3h/1Oe9hqHvzew9SKzpxEQrxL7XimtvF5XykxP2Xs0Mkn0O93hu2UWLdGt9lvK+Ow2ogd2mkdPG9Lef9pdWWSMuor6A/bqd9vDpvRA8C19hF9zox1mzcecG74Tk8SNfAH7y0llRFHzHa8ojhmkq0YsSYxmLJQXcckxbGHVL8zTWXGkrt69arynoqka9euybM/wMU1kFzHgXKBbvuQJ5VZf2KigYPy3mykKj7ncVzE4otTNCCSV6kGeJaqfNhIVSuLSfLGskU/i3YE7z3aVhf9pW0bASmEdioPrmLH6qD6vo2EulP19tSVPYGkE2tT9f2iCf1oKKCc8c7GCe0T2prJ5LI+qcqoaEIZh/IOhFDGtsZtqlT1tgZlr8qXjeTSXilFsB2n304WEJPPEaq44/G+EjbjylPuiWVuIvy5EmyV520NOwnXy1/EZdTX9O/lK3dsLKf4rkyFy3sffKcnmWbBFh2Q6ve6CUaLTWx1uuPGtOr3pqmMOhBjW0CE8afChVFYtY0MQB0F26oatT5x8dyRkt63UHEptlR9cIj7n8wT+hy8A3jHXQ/cx7FtIyCV3U7lxdW7mhdMeKq+byNV5Rlk4WqCUEcwdSV04X2veltmC1fPmWX8ANpu2YTQ1uhSekiExsqu6Leb8tN+ets7gpEv1Qzu/yCPxmmKpcXs5QaNlc+Fssh7P4q+PCybwc72wdABrdNivrEolhT37issgll97YorqwmBEJpt0d9dETmempjfHIpOS36coLd6JZiQFnyn64WtOLZ37tyRR3awFS+obuEQsDTM9qY0Z8+elUf7sbUp3TgMixAGtuJDq7hw4YI8qjb//d//LY/sgrAIVYpR6ip2WzQ4rOwy7xjcP8IZIEUDaSh8o5AGCPOADaKwtLTqeSTZ3LhxQx7Z5/XXX5dH1cbVplhYqpx3ybyr/QwQXujkyZOMPR3hKp40y/gBLmOpVm2T2CRcxcTXCcGiSxAxbBsrl4RSh+ptix2qOxr0xI+5FNeGWFSpnuIHcT+I8h6Ine2DAmfrNMSBhHvfuu5NsNSur4mxeFuik0usfcj8Zkd97ZI3X5uE73R9sBXH1nY8TFvne/755+VRPXCxUymEExUuhDduPhYGtuJDT3LkyJHaxN9EjNJDjnYddr2BhU1cxSivi7CPwSFSXep9Fbl79648sgfasrxwUiMbF5uZxuzs7MijdJ577jl5ZB+IOc8++6x4+eWXg4m5WgYsY7fcvHlTHtkFYnhd2hpMDrmy3Vw5OwSy6di8OK1Wd8Q21R0ljSeelkf72VqYExvd7DKDFyRm+venXbFiPx64PoMdcVCvbYmRXhvRWFwSByVbn4KlXn3tXlfLtc32xehMusyLiwneq2VvvrYfvtN1AYNMWx2brZlHGGIwzGxQt51zbQ8M0wQ2/Fxn0JoXetmWj20v7RhXXlRlkeR9XhRXgy7boE13sfN9nYR9Ui6u6mheT0Gb9sokS0tL8qj6QAxKmhwuSl676JlnnpFH7oCzAerOqVOnKrnBZFF8rGobL+NpcwBwZbu5snXKwsUKQWB7NWlMIIJtVHBqdUf08rmMTh/zpxM8LXtidWFWzMzNieWNrhhUUBtLDIcgD0VSWITLG96W2+evrwOhjF6RM3yFCrVgHfHD/aDCDfCdrg+2OjZbYqKtGUyIAnVajgrj3/bAMEtgcyHAweCcZg+UsnG5pNClF1UZuBIYXA26bOPKc7BuoWpIebiqo3k9BV15XGEiHV7+dcLVe5/Xw9rlqolJ0Ma/9NJL4tFHHx15hLrsd0PCphNIFijj8+fP/17GdRfIXdahxcVFeVQPXE12uVpxFIxgK2afKi5CbS2ImZkZo7Ts0jnRyX0le1qO6PXE1uqCmJ19cJ65uWWxUQkBNy0cQkxDKB2MfS63z11f++JHZfjap8UTpt7MjSeibysIKAbxiDq/01OGrTi2trzGbMWDq5sosL29LY/skSWwuRLgXIR2IPlwJTDUbYIEuBx8VmEA78oT2JUQTqYP2+GYYvJ6Y37//ffyyC6uPMTKxJUohInsvJPAvssV3t+oo1jKPy4s1nnSuqwyHhfI61jGrian6hQOIcbVZBfqmgvbLRzBlmiTuHmYgl5vS6z+LuDOibnlDZEjcoJ/MsIhxKi9NwNcbj+4L9QOtk+JWXmoz6x4Sq2EBhKDmNQNW2EDbHlO2jJK6hS/FuVqe2Cax0hztYyRYRHK4//9v/8nj+xSV69JV4NPV8uobeIiNigEcIZDIDbAxm6u3qO8dpGrSQ1bE+khAXvCRZglMMjpsVRm7OxxYTFe0o86XDfvW5axG1y1dS7jDpcJxjgu+OWXX+SRPcIRbKviNRgUDbGy288t2j6kJ3pbq2IB4u3cclDCbWY4hJiEkBC97R0/YQFKra8JHsZRyQUVbYDvdG2w6UVW1HsPwqQto6RO8Ws//fRTeWSPvDGrXAhxMKq5+Vg53Lt3Tx7Zpa5ek64EBhdiqE3QFuM9tU0dPQeJfyDAtNtt+ckuOqsF9vb25JFd6hZ/P8bVxF7eiX7Yu67adF3g5PD+++//7n1bF3Ex1DLG6swql7Erj+G6Tra7EqJdrKqgh23leSDadtot9fLzLHpbI+F2biME1VYdDqH5lMoXNWFTK59hEfLQ//GgAA2efiJ6coRUB1uD6KLhDPLu9puFzoCrCtj2rgV5lyfi71wsC6eXbTm4EgobjXr2eq4GM66Ec1u4DJ1BSBEgtrzwwgtOJhSATux2V15vdfVCP3bsmDyyi85zuHjxojwKB9TlOomLIZYxqHIZ495dUNe2xpXt5mJVBQXbWtAQ8yubYnfYF/1OW7QMlNve6mz5MT+7V8TqAXUzeXOuyoRFUBHYBmGEZGFr+V3RcAa2wiHUacYYhqTtQSG8IfMK2vg7F15xMD5deQyQZFyIHHWbIBnHlRDtyjPPFq5ic9bVm4f4wbVYC/LGbncl8rhayhsCriZsdGwJCPJVmDiaFBcRm/XKlSuVEBdRxlWoxyoBN8QydmUr13kCtUq2WziCrY1Yn62OGA6HRmnT5Qosb/fVEI35FbG5++C7/X5HtOF5m1PA3VpYFmVqtt3rW/JojOaSSNBrEze18hIWIW99Tdp4qxADcV99caF0Ri6LOr/TU4it5XcQFosYFra8/+oUv/aTTz6RR/bQ3UHVVUwybj7mF1eDEMSKqysQol0Malx55tnC1f3V1RObuAV2BQQrCCsuxVqdyUxXHD16VB7VD1fefLq249WrV+VRdcBKq7fffnv0Djz55JPijTfeGG2uFSoffPCBPKoOEHDHyzjewKxs8sZo1sWVx3sIuGrHXdhG9LCtMY3GvFiB5+24gNtqpgiIW+JyaaERukKl14reqpid2b/7/+9pdlUdbiCksAhO4rj2xY/qOAviCY5ziCNgRNta9m4a1gADMlsdYV3iv6FMbIdDwHPW3UHVVUwyhkWoB3XdtCLGlSAdsqeUK4+eunpiE7ug/uH9gLcbRBO8gy5CA02iMznpatf2xx57TB7VExe2hK6ID5umzM2xigJbGZP52FwL8W9DERbHqUMZxxuYlV3GLja6AnX2sAWuvLxt20fhCLaM9emckYC7uTsKndBJ2KnM26Zdk3SvC5Vea4aHsAi56+useEpZ1D+I+6a3aMNz1Qd8p2uHrWXvpoOYL774Qh4VAwZIXUQBW2UyTt7NxiZxsakUBlncfMwfrgSGRx55RB7Vk2kUGV0s+6v74LBuIFYf4ju6TBBBsAw5TvBqg9MGBFp4ucHbzYdQCzC4d+UBqkPdw4a4mgDTFVE+/vjjWrRJsKMmhcVQJgNZxnZwFaLo8OHD8qieuLLdrHs8DwvTGbai0+BU46nZ7svf56Pfbh44R/J51NcUrY78fVl4vK9+f9jvdIbtdmvYajaHTdEc6hV5f9huKu612Y5+o0G/HV374Hl0n3+ndfAchVJiPvzX18S8GdYL2+c7CN/pSSIj/eC9paS1tTX5TX/gmqp7MU23bt2SZ37I+vq68m91U2ScyTPqcebMGeX5dNOFCxfkGfej+lvT5KsOoCxV1y+SVM8+D3t7e8rzFU14/0JGt33Ik8poQ4DtdiROpnWqKkxjuanut2gK/V2vMq7q6DQl9HE6wNZQnadoqnt7asvWm0wm5YZnfujQIeX5qp5gP169elW7XtuGZVwc2m5mVKXcAvGwHYidbZUvXvKGU9PMYGNOzMzOitmFBbG6uiW2ej2B/+l5lTbEE6q1+oWW6puSEA6hCE7DIujVV/XmaBFbl4V2BIrBhricUFat0yEFbeU7XUdsxrE1mXnudu1E2a5L/FqUoe1YSfB0MPUgwkw1PJBsw83HyLTiyuM5VBgOgYRKNLDXrp/37t2TR3YJwcvXJbBDQgHP/Ouvv7YWEiwkYD+eP39+5LUOb/ay7CyWcXFsjwVIMWw/jzAE2+4VsarUdlI2nJpiGotLyji0vdUrGpuGJWxcVcayeqvhEGIchkXQra/zp4Vasu2J1Vc2NEJQDMTGKwlxe6MrBKXX8p2uJRgk2DKobt++LY/yAXHS1kYidYlf62KzMezcWwTTcApZcPMxP7gy+uu+kVTdlyhP4mrQGZJQQ0gMJiIhtpBqY9q/wfatq6AIYFu///77v4uKZcAyLoarPrnuk0OuQj78/PPP8sgO5Qu2gw0xt6CW65pLi4x1qSJpIyuxJRbm8gmA3eVX1IJaCfFFu0r32pboyN3+M1O/rRawXcTjNaqv8+JiQszg0aZqc8uim3Wjg67YmJtVP7OIZvtidJVA4Dtda2zFsb1z5448yoeuwJsEBIE6eHHBOLPlcTzOuXPn5JEZi4uL8sgu3HzMD66MfnpO1gtXO1KXBSYEq5ZcvatkP7AZvvzyS/mJ+MBVzPMiIkrdBUUwLiqijfENy5j4pjKTxMPCmMS77A/7/c6w3VLHuHyQWtGZkwg13qW/+0qKD/ogNYetdgdhbvczinvbHrZUsWtl0r7VwjFsbZRZQjxeZVzfMuorSLrHODWHzVZ72Jl4aP3ocye6rqqMf0+6cYcz4Ts9iW6MSsTE8Y3tODxJ8XdsxbGNDDJ5xnzYihOaFL8WqP7eNLmuA4iJpbpukWQrfqSr+HPIc4jYqpvjqYw2BLjIC1LdQXupynfRVFY9yKJu+XVV710m3bLC36vOw5ScYKcUiUXI9tSMkNsX3NsRB3sHhJjS7GWXsIz1YVtjRlVsGWcetr3V2dEunuo0K2ZnF8TqVoK7YESrs6nvMbi1oLiWTlrWCCmggYP7aqxcSlhmD3pia3UhKuOJ84zi3q6KxGJvtsVFz26ag43LynAIevFYG2JxSeljmzssgvv62hArn6s9gR/QE72tVbEQPaPxa89Gnxei6yZfuSnan6948VrlO02ArXACmGXWmV1GHFMb1CV+rQuPU1vhDJaWluSRXehlSwghxAfw8oO3X5ElwXt7e/LIHicdxIkn+UF9gD165swZ+ZP6grBb8AT17c3PMiZkP4FsOrafZrsvNj0Lh9VjXmx2WikCoC7+hL+HJG1MpR+PtaHcQU24CYswQe762lgRuwnhG8yInll/V6xUIMYA3+n6AEPK1nKlvBvq2Fw2VIf4tTDsbAnY49gKZ/Diiy86WWbEzcfItMGNRAjxD/qvomIt4PtbTxDiB2Eyrl69Wuvl+wB1uIzl+3EZX7t2jWVMpp7gBFsIO7tVUKBCYH5T7FoRbUsS/gY7Qq3Xntb3xEza2Ku3LVztPQa06+tItO2IVtGH1myJToXEWr7T9cJWHNubN2/Ko3Rs7ZSOQVgdYmm62IALngw2y8bVJkzcfIxME5ygIMQv6AsxOVhUrCX1B5u0/vTTT+LChQvyJ/UEK+JeeOGFUgRFOACwjMm0E45g22yJdofCjjYQbfsd0TZUAJutjugPyxH+BjvbyqX+euEQYubFabVimzssghZF6mtjXmzu9kXfSGxvilZ03f7uppgP/VXhO11bjh8/Lo+Kkddj8h//+Ic8KkZddnJ3ERrAdhiDS5cuySO7MCwCIYQQ28CLDx6T8OrjJokkL6grH3/88Sj8RZ2X8JcpKLKMybRTnmDbbEb/b4lWuyP6/aEY7m6KleAVqEBpzIuVzV0xHEIEbItWC2WrlgLx82arPRLS+sOh2N2cL2nXfnvhEGLm1Yqt6K1eKR7H1Hp9bUSPbVPsRs9gCMG93XrwbORvH/LgWbbabdHp96NnvCs2o+sG+aZYLyMSKjbDCty+fVseqYGga2tZYR3i13711Vcjo84mGKjCi8EmMLBdhEVA3v/2t7/JT4TUm6NHj8ojQogr4L0HLz54TBJiAmweiP0QFdfW1mq5jB/21/nz50tb+cEyJlOL3HyMEEJIArq7b9reHTIPuKbqXkxT1s7IkaGk/J5uytoh9dq1a8rvmaTIyJNnVaP6jmlyVQfOnDmjvF6RZGuX2kmuXr2qvF7RhPcxJFzszltGGwK407AZVdlp2BZ1y6+reu8y6ZYV/l51nmlNsGHQn2bZBUVQXddGqjs27b7x5Lt9gQ1UxbYlK+G9CQWUsQu7uOyka+fSdjOjKrZMkJuOEUIICRtbcWyz4tPeuHFDHhWjDvFrMeNuKzzEOK6WmNnaxGwSbj5GSD3hJk3ENbAFEPoAHrWuwx+cPHlSHhEdvv/+e3lUbeCx/e233448QtfX152sOioD2KFXrlyRn8oFZRx73dapjGHnhlLGpHwo2BJCCNHGVhxbDNDTxDdbG47VIX7tp59+Ko/sAePW1eYqGAi7EoO5+Vi1qLvAPm1Co6s2gxMxxDZYNo1+CGIORJ049EHVJ3BJdUBdu3jx4qjuxcJi1cX8Dz/8MKj2WlXGruxPX4RWxnXE1hjTNRRsCSGEaGMzju3Ozo482g8MFcavfYgL71rXMftsb2YWw83HqsVg4GDzz4D4+eef5REhpEwwCYmYtPCivXXrlvj3v/898sCDmFMXkZYijhkhTNzHwmLseXvt2rVRfa2aZyhirb755pvyU1jEZRx73la5jF9++WX5qRy4AVoYULAlhBCiDTysbAX8T5rhTBJyTbApMJcBjCYXXnznzp2TR27AZmYuNobg5mNueO655+QRCYHDhw/Lo+ng7t278ogQMyBm/ulPfxpNRrryBC+buk+ATcuKBQiLsJE+/vjj3z1DMdEAz9AqiItwIghd0Kt6GSM0Qp4yrstklG9+/fVXeWQX25NDFGwJIYQYYSuObdIg3dZSFRhlVTdmPvnkE3lkDyzJ81EuZ8+elUd2oZdtdbh9+7Y8qieuBIaQB5QulvRiIoaQIqAOvf322+LUqVOli0lHjx6VR0SHafUghj0Wx2StirjowjZ1SV3L2NW9133y5N69e/IobCjYEkIIMcLWDCIMApWBbsvbqupxrFA2LsIhuBJSJ3FV/tx8zD6PPPKIPLLLb7/9Jo/qCeuhPbgEszqgbUfYgaS0trb2e4LA71MQQf/wwgsvlLpxz2OPPSaP7FKVuIumuPK0bzQa8qgapImLLlYumQDbtMr9H8s4nbqHe8LzrgIUbAkhhBixuLgoj4rzxRdfyKMHwDixNbNb9Q3HJsvGFjafXxpYlupqoM7Nx+ziKnTIzZs35VE9gTjkgpAFBlfhM6ZlOXQdQLuO9j0pvffee78nxOyMBRHElPQxkRp72yIOZBmCh6sJsDq/I3hOrjztfawocsm4uIjYzJgUCWEDM1c2ahmEWsZZmw4/88wz8sgude+PXeUP/Z9NKNgSQggxAoaNLSHuzp078ugBNg1A2x2nb1zEaoXnAAaxWDbqI7mCYRGqQVW8GExwKQSFLDC4iq/LDdzqDeo0YkpCEEG74EO4hYcaBBff3tuuJsDK8rbzgav4vD69u30B23Z8A7PYM9Q3dd5PIJQyzlpl94c//EEe2aXOceVd9QcuPLMp2BJCCDHm2LFj8qgY3W5XHj1gUsA1pexZ8aLAoHAxAwwPFngF+kquZrGRD24+Zg9Xkxt4/nUVGVzF5w297XIlgNTdG5s8BOIthFt43Lpefow2CCES6hByA31qXXHVnj7++OPyqJ6Me4ZCWEQYEl8idZ3793Emyxiet6GUsavVOHV+tsibC2yNi8ehYEsISWEgustzYmZm5kGaWxbdA7PfXbEc/355v+hG6o+tcAMQ3sYHUpMCrilV3/W+ahs6lAG9bO3iagBS143Hbty4IY/sErJ3LXAl7tdZjCJq4HH79ddfOxdtYWc8++yz3ib5XK7uqYPwrMLWZP0kVbcFdUDfgTAkCEECUdFHLNadnR15NB2gjOF5G0oZ435c3YMrr/eyceU97MJ2o2BLCEmkuzwrFrZ68lNEb0sszM6KueUN0ZXt96B7XWw9OBTNp2blEZkWbMZBjTfSwEDEVgyzKsevxay2LeG6zkDgmQbvDl+48kRyJWyWjasNgKqwhNfVPfoWo7AB4/gGWbZTFZ5l2UDchPjhQ/g4f/68N9GWE2B6uBJRXIVwCZ1YVHS9YqPOS+eziMvYdaiErDJ24dkJXGx6HAKVst2GhBCiot8eNqMmAs1E3tTqyO/WjMjQUeY3KUUDNPlNf+CaqnsxTbdu3ZJnzibqnJTn0E0oZ7C+vq78vUnSQfV902SjDly9elV5bqaD6cKFC7LU/KPbPuRJZbQhMbbbkjihnagbe3t7yrzaSDptcFngvVPde9FU5vvsghDaCBfvtYt2CvX+0KFDyuvZTj7esTNnziivXTTF9lKdwPNQ5dVGqkJ76hpXdRGpjvXRhDLL2FV/TNtNL7loa+hhSwhR0/9RxL61zXYfypcY9jui3WrKn07SEqfn5SGZKmzN6sZLYTudzujfokTGjTyqJleuXJFHJAuGRbCHy92G6+YJ7XIZqKuYdDZx5dHjyvOFhA88bREewQc+YtoeP35cHtmljitLXHoNuwpPgfoTp6+++kr+NEwQe9WVF6hLD1vUc5ZxdrggV/0xbTc9XNhuFGwJIRk0xdKibHwa82Jlc1cM+33RaTWj30iaLdHpbwrqtdOJzbADMMZsxTCscswyGEeuAuLXEW4+Zg9XO5uDTz/9VB7VA5dL6kKPYQtshsQZB20fBudkOoG4tra2Jj+5A/0GwiO4FCNctqd1ixvqqg83mbwfFwgRDxbp5ZdfFqdOnRJPPvnk73t7ICZynP7v//2/8tvh8tFHHzkJO2ISxixvGSNME8s4G1f9Mfjiiy/kUT2onO32wNGWEEJIEliGguYyb3KxTDAL28sddZZ02FxaYiu8ApLushTVOUxT0TrgamlTnVNZS/J024c8qYw2ZByb7+F4qtPSOpdL6rCssiq4qit1CosQQhth20ZAct1OuVxePJ5c9x2qa9pIZfV5LnDZnibVU/wcCeWIZKMtqwKu7Es8w0lYxnZT1rjGVTgZ2m75kiu7hR62hBBCCoHZxKgzl5+KYdOr1OUOza7hEn99uPmYPVwurQt9SWNeXHqcVGmzRFfLP9EG8n2ebnx5qqHvgHefK1wuka7LO3L58mV5ZJ+k9hSbKb3//vujckSyYX9WYWWAq/o4GMjdqMdgGftlft7NWtc6rXpxudLr+eefl0d2oWDrha5Ylm79NtPcxsGG0fxac2Jubk4sj3b/V503DfU11feXTHf54DlmZpajs+szGHTFxvLyKE8Hzhn9bC7K50ZXN59ppJf7suWN3uuev5jxfM4duK6ssxuos/ILpDRcCTymnKxw/FosCzRZXkbcDvqmiaWlJXlknyosacyDyxAcLpc22saVuIw2sG5LvokemAz2Fc8WopIrQcJVHFvw5ptvyqPqAtHZ1SQ1BP+kyXsstbdNFeJv+3RmYBn7xeVk7yeffCKPqk273ZZH9nEVAoeCLZH0RK/XE1tbq2JhdlbMzC1bFvx8MBCD7vJI2JudXRCrW1ujPB0g+lkvyufqQpTPmTmxbCOf3etiSx6q2LpuQ9Gse/5iBqK7cTCfB3Mq6+wq6uwDAddKXokRoXmEVTl+LTfcMYeeyXZwGXcRXjZV99SAWGtzNcA4WK1Qhfi1MRiY2lphMQk2XqSX7XSD+rXmIZ4twCZkLurbuXPn5JF94MFY9XcEHm+uJqnTPA6PHj0qj+yB51EFXLXZk7iwxatSxmU4jric7EW518F2c9XW4Hm7st0o2BI1va2R4KfrJVsag65YnpsVswtbCmEvjZ7YgrA5tyGK5LR7PU3OjNi6buQp/Dt1z1+MzOfCqm4+QZzXZXrclkBoHmFVWlI8DgZeVTFGQwSGmEvPx2kBRqfLJX3vvvuuPKoeeEchJLritddek0fVwVVdgShet43qiD4IV+BDYEL/4cJj1WbYKBVV9rJFe+rS4y3NFvzTn/4kj+yBNqsKAroLz1cVhw8flkf2qEoZl4Hrtqbqtttbb70lP9lnYWFBHtmHgi1JpbdaAdF2sCHmZhfElr7C95DeqpiF0Cc/6tEVWXqmEFvC2Am17vmLsZFP0NsSC7NzoipzDXXBtZGgS1nLkYpCcaI49LK1g8tJD3jZVlVYxzvqyrsWuPTGc8Xrr78uj+wDMYeDc3L16lUv8WwxYeqibXI5EVNlzzeIza483kCaM4GrlSRVsOPu3r0rj9zialxQhfBXe3t78sgvFy9elEf2ge1W1X0IXHryA5e2GwVbkglEW1cxSgszEvlWDbwxFUDoM8loRriAGKOwAXXPX4zNfI7oiVWKtt4JJY5tlePX0ru2ODAoKfAUBwNdlwIJPB2q9pwgiiDWpStcLqlzCe7ZVbuLAdbLL78sP5FpBZOw77zzjvzkFhdtk+uJmPPnz1eyPXVp88DzP609dTWxH7odh3riUrgax1UZV2Fi3uXEbhquVzy++uqrtN0myGprikLBtkxaHTEcDo3T7kpDniibZruvPAdSv98X/U5btJryjxVsLZh6Z7pkIDZeSRH5mi3R7kR525df5LUlErO6taAtTqvCBbRUhakdNqDu+YvJyGeUm2b0rqCePsxnlKLPnXZKXiHavlIsFATRI5QwBFWNX4tZ67IMvLrBzceKA+PT1Y7DoGpCHAYoEEVccvbsWXlUPf77v/9bHtkHkzAuw1CQagDPMR8Tsi7aJpeTGgC2Q5VCI/hoTy9cuCCPknHxTPAsQl5Bcvv2bXlkl0ZDrUu4KGO8oyGXcZleqGhrXIa0QtmzrdmP8/HvkHigM2xFRY3i3pdaHfl7m6iv1Wz35e/T6bebB74bp+RzFLtmTKd18BxCtKKzqzG715j+sN1Uf1c029Fvc9JvD5sHzhHds/LnYqjzyOuev5i0fOa7135C3XmQdOuhisjYUJ47Ka2trclv+gPXVN2Labp165Y8c3729vaU5/KdTO4dqM5lmkzqQGRgKc/FpJ8OHTokS9U9uu1DnlRGG6IC75Lq/mwm1PsqEA3+lfdvK/mss644cuSIMm+20rVr1+SVqkUIbYRtGwGpjHYKdgbeFdX92E7r6+vyqnZA/VVdx2ayfc+ucPFOjCe0RXlw8V4g4fqoqyHiytZMgmVsL+XFh+0Gm6gKuB5b5W1rikAPW7KPxsqu6LfVPou97Z2AvBUHYmdb7ZPZbPdzeB83xMpuR7Tkp330VsWVnK6ig53tg56hrdNivrEolhTFmD9sQN3zF9MVV1YTfGubbdHfXYlykkVDzG8ORUeZWWT3SoDe4fUEs7pRxyU/lUcV49diBpjhEOwRuvdFVcC75MI7ZhzU+9CfFbztPvnkE/nJDaurq/KouriMnQewFLNqsTpxv2XFMqwjsDN8hUb48MMPrS79ffHFF53bSG+//XYl2lN4zbskb1vkyjMOXrYhxrJ1ZWum1WuWsR102g7Ybq7bGthEVWhrXI+tzjj0Zo6hYEsO0Fi5lCD0bYudUBTb7hWh1PmabfF57lAR82IzQeX74X6ejKpF1dZpLCFtiEW1oplPPKx7/mIS4+O2RCeXWPuQ+c0EgdrGhmgkN2XHsXUtLrniiy++kEfEFtx8zA4ffPCBPHIHlquFavjjvlwb/IgV7HLjLl+4jnuMiZgXXnihMqItwjjgfhnqxi4+QyPYXvrrelIDhNye+hBQ0Abl3eQNwparNgsxM0Nrq1wtZU+z/VnGdtAdX7Gt8dPW+LDdKNgSBfPitFqxFduBKLaquKqgubSoJfKJ+dOj2L3NZlO0Wm3R7jyIlZorPvBgRxzUM1tipGdGNBaXFPFV84mHdc9fTGI+2xejWqjLvLiY4B1eaEM0okXZcWyrGr/WlcEDz67heOznAFOeOHMmcPMxO/jwsgUw/N977z35KQxg8LuOfQbgXQvPwarjw/sxFm1D3qka7c6pU6dG3o64X2KfL7/80unkQAwG/DbrGoREHyuRQhRSfAgoQLcNchmrHc8hFDvE5eTj8ePH5ZEal2WM/oBlfBCfbU1oMeZ9tTXebLdosEScU50Ytr/TaR04xygp79l3DNuk+KzNoYVwpblRxl7dVz4J95kZl7Xu+YtxkM+E2Lr570mNbqytMuK62Y4RZRoHFvGkVOfzlUzvG6jOZ5p06oCrWFNViQ3qss74iLGl2z7kSWW0IWn4iIcWJ9TbsuPS4fqu457F6dChQ8HG4TMlGiQq82o7hRavE8/RdazjOOm2EbZtBKSy2yk8f9V92U6ozzbf0atXryqv4yKFEGcSZeerTcB1dHEdW9h2/THBdR+eZXu7vn4oZYz+XHV/NlJWGavwETc7TrTd3EEP2zLZWhAzMzNGSXenf21mn1Lvvv/D/QDi2PbFj6pwAeJp8YSW+2kR0sIFxDTEE0/Lw3EyQ0vUPX8xDvLZeCL6toLej9HViA/KjmMLb8Cq4So25tLSkjwKG9QZVx6cDItgB19etgBeEbhWWcsccV1c34d3BqiLd+04f/nLX+SRW+DBCk/Wsr2rcH14hz/55JPOYx2Th/gKjYCQFpcvX5afiuPL8w2gPqJelvWOwDsZ1/cVFsRkGbjr2MLIO+ppWc8AfRq8UF2BssuyvfH7aShjVysq8pSxCtRtH20kmDbbDZ78vmw3Crakegzuix/k4T6aT4lZeeicjHABMfPK2BIZoSXqnr8YJ/mcFU+pZxpErrC9xAplxbH1ZZTYBMZlt2t/Bg5LRWGoVYWzZ8/KI7vAeA41vlbVwBJkX2Dw9eyzz4o33njD2wAM18H1cF1f4gIGYaGFgbCBz0EiQp9AEEI5+h6sx3UG10csRYY/8I+v0AgQPm0KEVevXpVH7kF79vjjj3t9R3AdLEt+6aWXvL0XaHPyxq6d5IzjjYPwDNBO+BazsFQdfZrLZ5A3FJqvMvYdLiekMlbhYx+CmNh2K6Ot8W27+YgRHEPBlqihp2Iqg51tcVDPPH0w7ipiyMrDcXrbOwF4KidT3fwleP1GufmRFdcbZcWxrWL82p2dHSdGnisB1BUuNyuil60d4EmwtrYmP/kh9g5zafzjvDg/ruPbO9KnaOMbX0IaQBsKwRSCjY+BIgQBDBAhgqHO+BKkyEHQLn322Wfyk1tsxrOGt5yr+O1J4B3x0Z5iEgPvhi9Pt5gik4o+Ng5COwFRCW2H6zYK54/jaLvm0qVL8igdlLHrPgFljEmCupVxEbEbbY1v281XWxPbbr7bGt+2GwVbQrRRhwtoPqXyC03YwC132IAy8JS//o8HRWHw9BN6G6uR4ID4VgZlb3hmgqtA/a49GWyDQberTSm4+Zg9YBy7XNaoIhbjIABgEGbLe2ZcdCvDOxJijckSx6qAd9r1BmSTwLsmHijarCtoP+L68uijj44EAd8DRJIMPLp99HmoXzb7bAhdZbWnNt8RvB9YyRK3p74nvsD6+nqh5cn4ri+7CW1H3J/Z9rgd79dg+7gGk2R5y92lnTeJyzLG+XyXcVFboUzbzXZ/PF7Hy7DdIH57t91kLFvilIRNxwqk5P3KLG06lnjPqk3APG865mhjqdwoN2RL2SgrYQO3xPKpe/5ikja2K5hPdT1Ke2eyiTpL5TmTUhkbceCaqnsxTSbB7ceJDAPleV2moqjOaZry1AEEq1d9t2hC2VcRl5tSuNx4Rbd9yJPKaEPygnp7yOHGGnkTyh3lhE01stor/B5/h7938bx0E97Rsjfn8MUZTxuApCWduoLngr/BxlBoN0KoL6qk20bg71XnKZJ078ElvtolXMPmu+uy38ubkCe8p3ieuJ+sdwS/D6k9xT3YAM9VdX7XCf0B2hqUqW7ditsqPL8y+uWsujKJr/d0Mtkq4zLGNrplnATOU0bZj6eqtzVlja8o2HohQfwsoiAlYkmw1RIN7eSvKoKt8j7Trq17v3XPX4yTfPaH7abinGmCcw50O4kyBjG4pupeTFNRA8H3IN2Gwa46r2nKUwdgPKq+WzSFtnO6Dq6MYRiJrnBhRJbRhuiAwYvqvpmyE+pi0fa1SmBwXMYgt+5Jt42wbSMghdZOYWCvuk/byZZAGIM+W3UdpuyE9lRXgEvDxXtiklDH4gR7Op48ilMIbSruwwSWcf6E+7AJbTfzZLut0YEhEUj1KDW+bldc35KH4/RWxezMjJhRpdlV9dL/pLABdc9fjJN89sWP6jgL4gnGWfCK7/AECwsL8qg6uIqteu7cOXlUPUw3DMkCS6a4+Zg98JyiwY38RHRAvM06h0KYBMtgo0Git3i2ZHrxFRoBy6BtLe8F2LzGx33Xka+//rpQKIRJEGf1iOel4ypQx+KE5f0IMzH+M1+bK6VhupkVyzg/tjcMg+3GtsYM222NDhRsiRqt+KJJO/NboPlUdPZJkq73g7hvEBe2uzwn5pY3RDfPd7vXhUrPNKMntpWKZt3zF2M3nyMG96NvK1DWI+IS33FsT5w4IY+qAcRDF3GXTmrEEwsRl2IzNx+zy8cff0zDXxPEWYSoNG1AoMZgh9gB4ncVY7b74KOPPvIyOfDqq69ajY2O+w5BxKoSmAiyPfkF++kvf/mL/ESSQN9vWvbxJB5Jp0gZp4HN+TBWIPlx0dboQMGWKBncV8peCRtP+aYhnlC7ZmYIhCrgUdoTva1VsTALj9E5sbzRFYOE03SV7qfm9LZ3xMFL1T1/Mcn5XL3Slcd6dK8kePtyIzPvwCDzNfjA4KzMjtQEV+Lh2bNn5VE1Qb1xJQLCY4Kbj9mFIkN+UK/hSTetoI3mIL046O8gfletz/MF+hB4sbsGE66XL1+Wn4qD+0YfxfY0H2hLXK3IwaQaV5AkgzYIfX8R0H6xjJOxUcZpQLRlW5MP1FNXbU1eKNgSBQOxs62SvZpiaVEleyUIbz/cTxHrJhmIBI1YyfzpljzaT7pAeJDBxuUJj9Ke2FpdELOvbCjOkxAuoAgJYQPqnr+YpHyKrctiQyejYLAhLifcf+u0n11JyX6OHTsmj9zia9dZW0A0xMDMBb49m12wtLQkj+xjc4BNKDLkBWItBkjTDgY9FG3NwXv2008/UazNwFdoBCyhtrkDPdvTfLgUa2MuXbrE55AAJkRQV4uCVTosYzW2yjgJtjX5QD+Celo2FGzJQbpXxKpSr10SSr02id6qyO0oOdgRSo04yTNy/rRQSn3RNV/JrfR1xRVlRpHVxYPXtRouICbBa7bu+YtJymf0vVWlqJzEQGy8kuBdG12Bem05+Fqyefz4cXlUDT799FN5ZBcYFi4NPF9gsO3KiGRYBPvQ8E+HYu1+ILRcu3bNy7L1OgEvH4i1dWjjfeArNML58+flkR3YnqbjQ6wF8XNgO7UftEM2w/qwjA9iu4yTYFuTTki2GwVbsp/BhphbUMt2SpFPkuQpubUwl8NTMllsSw7BMC8uttWBc3urs2Iu66KDrlieW0gQKFvi0srBnKrDBbREZzgUwzyp3xaqO1Z7zdY9fzHJ+YQ4PTu3nB17N8rrxtysepIhotm+GF2FlIEvb8+qxa/F5gYucOmZ6htXYj83H3NDbPj78GqrEmtraxRrFWAwimX9HKhng8H0rVu3gvDyqRJok3yERsDGRO+99578ZAcKKWp8ibUxeA5spx7iwtuQZbwfF2WcBm03NWhrgrLdhsQDnWErKmoU977U6sjf20R9rWa7L3+voj/s9zvDdqt54HsPUys6cxoJeRyl5rDZag87/Yl7iD73O61hs6n6DlJzmHrb0X23E78bpWZr2O5E15B/PSK6ZqcdXVP19zKpy8rGM0y636R81j1/MRn5TKg/feQ1qrNpeRXN9v7yMeTkyZPq8yekaJAuv+kPXFN1L6YpGiDKMxcjGnAoz28rRUaevFJxVOc3TUl14Nq1a8q/L5pslkMI7O3tKfNpI+F9tolu+5AnldGG2OLChQvKPE1TwvsYGfyyREgSeM9d9xFVTniXUEY2sG0jIFWhnTpz5ozy3m0mvO+2ntMkPu4/9ITytWWTmoBr4x5U9zYtCe20qzoOWMbuyzgLtjXh2m4UbL2QJmYWSSoR1c218uh2/Xaa4GuQ8l00XbDTTQkCX1LedDX3pPMkCup1z1+M7XyOUpZQnB8Ktua4NgBwfluozm+akuqAq/KwWQ6h4EIIjZNNo5iC7UFg8E7r4AuDrjLFhSpCkX9/Qptiuw7ZthGQqtBOoa330RbhmblifX1dec1pSKG0p9MsKKJu+xASp7mMyxZrY2i7hWm7MSQCyaTZ7ovNHGvKGyufi3ZTfihMS3TyXVTsJizF1ye65ucrirAPSZuw6cdGbSh3Z0sJG1D3/MVYzSdoinZ/VygiPxDPuI5jW6X4tdhszFU4BMS8qhtnz56VR/bh5mNuwbJVxNuMDGD5k+ngzJkzo+WF3BRKDywBjQZKU78EHPlHOXz77besQ5bwFRoB7/1XX30lP9nl4sWLU/l+wK4JpT3FPWDp/jT2aWiP8B65ZprLOJT45LDdpvUZBG27SeGWOKW6HraZnpEHyFreniM1o3xpXzbKd5Hrpl0zyftT1/10RNLzyfAGrXv+YormE8mk/mSg60FXhteJbe8ZW7OMmDFWnd9Wsjkbqjq/aVLVAVdeMpFhJa9QL1x6RuG8tqCHbTrIS909NpA/hDshxcA7P43etmhDXC/DtG0jIFWpncIqFFUebCa0Ay695Kbl/YBNY9O2swmegY+6FEKCzVoGLOMwcNFnhJbQ1lTBdqNg64UkEatocijYyvioZmTHUU1KzVanQMxRk+s2h612+jVthQuI6bQOngspWxyve/5iZGxjxTnSU5TXqM6a159kKNgWAx2i6hpFk03RDaiuYZpUdcBVOVRp0KyLS6PdlkBCwTYbDMBclFMICQKKS5FmGqlzfRlPyKMvYcq2jYBUpXYKdcrHxBHaA9egztT1/UCdqkJ7CqGtrhORoQjmLOPyoe0WBhRsvVABwbbZHDabrQfinjXFC8Jbe9jCxlDR+ROv22oN2xmioi64LjZRU10XP8MmVvkE6SSPYVXZ56TTUpxP75x1z9/vYDM8iNTI04HzPch/q63Y0M4yup1VGYMY24Mxm4aEK9EN57WJ6hqmabIOoDxVf2cjVcXgMMFlueG9toELY7ZKQogOeJ51Mf7R/tT53QuBOtWXOEGAKKPu2LYRkKrWTrna9HMy2bSf0kB+XE0E+05VbE9xv67s2zIS2qbQPD5ZxmFA261cKNgSUlFG3raTgu1IrLUrfhMKtkWBJ6PqGkWTbaNHdQ3TNFkHXBmcGKzVHZcDUhtGGwVbfaps/FfR2K86qC9VH7SjvqMvLKvu2LYRkKrYTvmoR777ZdQrtqflUXUxCyIi3uWQnwPLOAxou5UDNx0jpJJ0xfXVLdHrTWwWFn3ubS2I2Znl6C8ICYPFxUV5ZJcTJ07Io7DBZmPdrps3EpuR1B1sguAKbj5WDtjYARuZRMbzaGOZaDAjfxMmR44cEdFga3S/X375ZRCbg0wTqC8od5T/+vp6ZTZEwX3ifnHfqO9oy1h3yuWjjz5y3t7861//Eu+995785B7UK9SvW7dujTbPqUJ7Gr8XdWhPx/uzKpR/TPwcsOEV6mvIz4FlHAbxc6hSW1ML200Kt4SQStEf9veFAUB82wlvW9MgtOQAurOJZXid4JqqezFNmEW1SdRpKq9jmiIjQZ7ZHqrrmKbxOuDKwxgpMkLkVeoL8qjKu41kox658DYoow0pGyzvhQcEnomqTHwntFmIcWa7LSR2wHPB87HdtxRJqLuow9EAPbi22baNgFTVdspHaATUhTLrANvT8sBzh92H8leVRZmpLs+BZRwObGvcM4P/RJkjhFSerlieWRBb8pNodcRwc15+IEU4deqU+Oc//yk/ZRMNYrx6V4DvvvtOfPPNN/JTcV5//XWrM5F/+9vfxM8//yw/Fefw4cPWPS9tPrM///nPo5loYDvvMS7KIFRclSEoWtdd3Nt4/ZlG0J7dvn1b3LlzZ+Sd/p///Ef+xh3RYEPMz8+L48ePj7z3p7n8qwZWMezs7Iz6wLt37448HH0QDQzFsWPHKlFnbNsIoMrt1JUrV8Rvv/0mP7khlPKJn/3NmzdH74eP9nT83Th37lzlPQtNQduEvuzGjRujZ+CrbYqZhucQUhlPu+0QtzV4Br5st2kofwq2hBCSQRUEW0IIqSsYkA0Gg9FA4NdffxX37t0b/VynXY45efLk6N+jR4+Kxx57bCSqNBqNqRUU6goGjhg0YjIF/6IO7e3taQ/mIeRjMAiee+458cgjj4wGhawzpKrEAtf3339f6N0AbE/1GW+bIKKDokJ6/BzYRj2AZRwGKtuNbY0+FGwJISQDCraEEBI28cBgEg6oSBIY1KuYZg8pQgDb0/JIapfG4XMoBss4HNjWZEPBlhBCMqBgSwghhBBCCCGEEF/8H/kvIYQQQgghhBBCCCGEkJKhYEsIIYQQQgghhBBCCCGBQMGWEEIIIYQQQgghhBBCAoGCLSGEEEIIIYQQQgghhAQCBVtCCCGEEEIIIYQQQggJhJlhhDwmhBCi4I033hD37t2Tn7I5e/aseO211+QnQgghhBBCCCGEkPxQsCWEEEIIIYQQQgghhJBAYEgEQgghhBBCCCGEEEIICQQKtoQQQgghhBBCCCGEEBIIFGwJIYQQQgghhBBCCCEkECjYEkIIIYQQQgghhBBCSCBQsCWEEEIIIYQQQgghhJBAoGBLCCGEEEIIIYQQQgghgUDBlhBCCCGEEEIIIYQQQgKBgi0hhBBCCCGEEEIIIYQEAgVbQgghhBBCCCGEEEIICQQKtoQQQgghhBBCCCGEEBIIFGwJIYQQQgghhBBCCCEkECjYEkIIIYQQQgghhBBCSCBQsCWEEEIIIYQQQgghhJBAoGBLCCGEEEIIIYQQQgghgUDBlhBCCCGEEEIIIYQQQgKBgi0hhBBCCCGEEEIIIYQEAgVbQgghhBBCCCGEEEIICQQKtoQQQgghhBBCCCGEEBIEQvx/42wLBUy9GWEAAAAASUVORK5CYII="/>
        <xdr:cNvSpPr/>
      </xdr:nvSpPr>
      <xdr:spPr>
        <a:xfrm>
          <a:off x="5064120" y="1133640"/>
          <a:ext cx="3476160" cy="599760"/>
        </a:xfrm>
        <a:prstGeom prst="rect">
          <a:avLst/>
        </a:prstGeom>
        <a:noFill/>
        <a:ln w="0">
          <a:noFill/>
        </a:ln>
      </xdr:spPr>
      <xdr:style>
        <a:lnRef idx="0"/>
        <a:fillRef idx="0"/>
        <a:effectRef idx="0"/>
        <a:fontRef idx="minor"/>
      </xdr:style>
    </xdr:sp>
    <xdr:clientData/>
  </xdr:twoCellAnchor>
  <xdr:twoCellAnchor editAs="twoCell">
    <xdr:from>
      <xdr:col>3</xdr:col>
      <xdr:colOff>676080</xdr:colOff>
      <xdr:row>99</xdr:row>
      <xdr:rowOff>123480</xdr:rowOff>
    </xdr:from>
    <xdr:to>
      <xdr:col>3</xdr:col>
      <xdr:colOff>1647720</xdr:colOff>
      <xdr:row>99</xdr:row>
      <xdr:rowOff>123480</xdr:rowOff>
    </xdr:to>
    <xdr:cxnSp>
      <xdr:nvCxnSpPr>
        <xdr:cNvPr id="37" name="Conector reto 10"/>
        <xdr:cNvCxnSpPr/>
      </xdr:nvCxnSpPr>
      <xdr:spPr>
        <a:xfrm>
          <a:off x="676080" y="19973520"/>
          <a:ext cx="972000" cy="360"/>
        </a:xfrm>
        <a:prstGeom prst="straightConnector1">
          <a:avLst/>
        </a:prstGeom>
        <a:ln w="6350">
          <a:solidFill>
            <a:srgbClr val="FF0000"/>
          </a:solidFill>
          <a:miter/>
        </a:ln>
      </xdr:spPr>
    </xdr:cxnSp>
    <xdr:clientData/>
  </xdr:twoCellAnchor>
  <xdr:twoCellAnchor editAs="twoCell">
    <xdr:from>
      <xdr:col>5</xdr:col>
      <xdr:colOff>666720</xdr:colOff>
      <xdr:row>119</xdr:row>
      <xdr:rowOff>19080</xdr:rowOff>
    </xdr:from>
    <xdr:to>
      <xdr:col>6</xdr:col>
      <xdr:colOff>266400</xdr:colOff>
      <xdr:row>121</xdr:row>
      <xdr:rowOff>95040</xdr:rowOff>
    </xdr:to>
    <xdr:sp>
      <xdr:nvSpPr>
        <xdr:cNvPr id="38" name="Elipse 11"/>
        <xdr:cNvSpPr/>
      </xdr:nvSpPr>
      <xdr:spPr>
        <a:xfrm>
          <a:off x="4249440" y="23679360"/>
          <a:ext cx="1081080" cy="456840"/>
        </a:xfrm>
        <a:prstGeom prst="ellipse">
          <a:avLst/>
        </a:prstGeom>
        <a:noFill/>
        <a:ln w="12700">
          <a:solidFill>
            <a:srgbClr val="FF0000"/>
          </a:solidFill>
          <a:miter/>
        </a:ln>
      </xdr:spPr>
      <xdr:style>
        <a:lnRef idx="2">
          <a:schemeClr val="accent1">
            <a:shade val="50000"/>
          </a:schemeClr>
        </a:lnRef>
        <a:fillRef idx="1">
          <a:schemeClr val="accent1"/>
        </a:fillRef>
        <a:effectRef idx="0">
          <a:schemeClr val="accent1"/>
        </a:effectRef>
        <a:fontRef idx="minor"/>
      </xdr:style>
    </xdr:sp>
    <xdr:clientData/>
  </xdr:twoCellAnchor>
  <xdr:twoCellAnchor editAs="twoCell">
    <xdr:from>
      <xdr:col>3</xdr:col>
      <xdr:colOff>580320</xdr:colOff>
      <xdr:row>98</xdr:row>
      <xdr:rowOff>31320</xdr:rowOff>
    </xdr:from>
    <xdr:to>
      <xdr:col>3</xdr:col>
      <xdr:colOff>1637280</xdr:colOff>
      <xdr:row>100</xdr:row>
      <xdr:rowOff>107280</xdr:rowOff>
    </xdr:to>
    <xdr:sp>
      <xdr:nvSpPr>
        <xdr:cNvPr id="39" name="Elipse 12"/>
        <xdr:cNvSpPr/>
      </xdr:nvSpPr>
      <xdr:spPr>
        <a:xfrm>
          <a:off x="580320" y="19690920"/>
          <a:ext cx="1056960" cy="456840"/>
        </a:xfrm>
        <a:prstGeom prst="ellipse">
          <a:avLst/>
        </a:prstGeom>
        <a:noFill/>
        <a:ln w="12700">
          <a:solidFill>
            <a:srgbClr val="FF0000"/>
          </a:solidFill>
          <a:miter/>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3</xdr:col>
      <xdr:colOff>1195920</xdr:colOff>
      <xdr:row>0</xdr:row>
      <xdr:rowOff>84600</xdr:rowOff>
    </xdr:from>
    <xdr:to>
      <xdr:col>5</xdr:col>
      <xdr:colOff>144360</xdr:colOff>
      <xdr:row>1</xdr:row>
      <xdr:rowOff>1440</xdr:rowOff>
    </xdr:to>
    <xdr:pic>
      <xdr:nvPicPr>
        <xdr:cNvPr id="40" name="Imagem 13"/>
        <xdr:cNvPicPr/>
      </xdr:nvPicPr>
      <xdr:blipFill>
        <a:blip r:embed="rId1"/>
        <a:stretch/>
      </xdr:blipFill>
      <xdr:spPr>
        <a:xfrm>
          <a:off x="1195920" y="84600"/>
          <a:ext cx="2531160" cy="812160"/>
        </a:xfrm>
        <a:prstGeom prst="rect">
          <a:avLst/>
        </a:prstGeom>
        <a:noFill/>
        <a:ln w="0">
          <a:noFill/>
        </a:ln>
      </xdr:spPr>
    </xdr:pic>
    <xdr:clientData/>
  </xdr:twoCellAnchor>
</xdr:wsDr>
</file>

<file path=xl/drawings/drawing25.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0</xdr:colOff>
      <xdr:row>2</xdr:row>
      <xdr:rowOff>0</xdr:rowOff>
    </xdr:from>
    <xdr:to>
      <xdr:col>4</xdr:col>
      <xdr:colOff>987480</xdr:colOff>
      <xdr:row>2</xdr:row>
      <xdr:rowOff>599760</xdr:rowOff>
    </xdr:to>
    <xdr:sp>
      <xdr:nvSpPr>
        <xdr:cNvPr id="41" name="AutoShape 1" descr="data:image/png;base64,iVBORw0KGgoAAAANSUhEUgAABWwAAADwCAYAAACUlS23AAAABHNCSVQICAgIfAhkiAAAAAFzUkdCAK7OHOkAAAAEZ0FNQQAAsY8L/GEFAAAACXBIWXMAAA7EAAAOxAGVKw4bAACN6UlEQVR4Xu2dT2wcRd73y++VQziw0nKI9jImiCCh5Jbxg0jEXmxzCBysICVCiGiMFPTYCAXpEUEGEbSSoxXjVyBhKyuEWImVDyEHPHMhYqPgyS0REkFsZi6vOPiR4LB74DxvfyfVZDyu/lPVVdXVPd/PbpEe29PdVV1d9atv/epXM8MIQQghhBBCCCGEEEIIIaR0/o/8lxBCCCGEEEIIIYQQQkjJULAlhBBCCCGEEEIIIYSQQKBgSwghhBBCCCGEEEIIIYFAwZYQQgghhBBCCCGEEEICgYItIYQQQgghhBBCCCGEBAIFW0IIIYQQQgghhBBCCAkECraEEEIIIYQQQgghhBASCBRsCSGEEEIIIYQQQgghJBAo2BJCCCGEEEIIIYQQQkggULAlhBBCCCGEEEIIIYSQQKBgSwghhBBCCCGEEEIIIYFAwZYQQgghhBBCCCGEEEICgYItIYQQQgghhBBCCCGEBAIFW0IIIYQQQgghhBBCCAkECraEEEIIIYQQQgghhBASCBRsCSGEEEIIIYQQQgghJBBmhhHymBBCiILvvvtOHuWj0WiIP/7xj/ITIYQQQgghhBBCSH4o2BJCSAanTp0S//znP+WnbNbW1sR7770nPxFCCCGEEEIIIYTkhyERCCGEEEIIIYQQQgghJBAo2BJCCCGEEEIIIYQQQkggULAlhBBCCCGEEEIIIYSQQKBgSwghhBBCCCGEEEIIIYFAwZYQQgghhBBCCCGEEEICgYJtmQy6oruxLJaX58Tc3JyYmZlRpAe/m1teFhsbXTEYyO8SUhKDqN5uoN6iXs5l1NluVGfl9wghhBBCCCGEEEJINjPDCHlMfDAYiO6VV8TlrZ7oyR/p0xSt9iVxcWVeNORPTBhszInZVfO7KE5TtPu7YiUlE9bvsdmMrirE008/LZ566rR4YnFezBcpxAm6yzNiYUt+UJKd5zz4us7vDLpi+ZXLYqtn+Cyicm9d+lxcjArbYnF749SpU+Kf//yn/JTN2tqaeO+99+Sn6vO///u/UdM1EN98883o87/+9a/Rz1T88Y9/FEeOHBGPPPKIOHHihGg0GqOfVYnvvvtO/PLLL+L7778ffb558+bo30nivII///nPlcwrIcQtaE/QZv7888+jz1ntSZXbTqLPeP349ddfxb179+Rv9jNZP/7rv/5L/oZUjdimun37tvjtt99qb1MR4gKdsclzzz03+veZZ54ZvUd8h0iVoGDrjYHoLr8iFrZsCqTFhNupFGyVNEWzdUl8vllMAAe1E2xHQu2CsFdtozrb+Vxs2lTJPTBtgi0Mni+++ELcuXNHdLtd8Z///Ef+xoxDhw6J+fn5kai5uLgYnKGEATMGTp1OR+s5q8DA6tixY9by+re//U38/e9/l5/ygWt++eWX8pM/Xn755URjOYkPPvhgJDzgHasSZ8+eFa+99pr8tB+TZ2YDPPd4AgGgDgLbwg7el3fffVd+ysZHfdSpP2nPzgYoHwwgIczaak+WlpbEiy++KH8aNj7rfzwIB67qu22++uorcePGjVEdgcBQBNQP5Pv555+vTP144403EkXpEDl69Kj4+OOP5Sdz8Ny3t7fF3bt3rTx3G+1C1frdcUyfC2wU2Cq6oA/zYbv6eibj9sLhw4dHx6FPBtgcm8TjkuPHj4tz584Fne8YXdurCHi/HnvssdExRO4//OEPzvtWn/mzhWt78ncg2BLH9DvDVlNAGHeTmu1hX15Kh367qT6ft9QctjNu3O89NoetdseoLGM6LdV5x1N2nvPg/jr96BoOy96wzpbFyZMn1flISGtra/Kb1eLatWvaeTVJZ86cGV2rTPb29obr6+vDyEhV3qOthLzeunVLXlUffFd13qxU5JomoDxV95GWIoNZfns0cVyplPaO43eq75SZUM9RF69evSrv0hyTOum6TVRdMym5uBfUf5zXZXuC96Voe+KDEOo/+jG073guIYD7uHDhwugZqu7XRsK5cY1Q8pyEDxvDZsL9muKrXcA1TJ676nxVSabPBe2C6nxZCe+WD1TX9pliW6FsG30c2C2u2w2c34Z95BLT8YDNhPqBd8GFHRJC/nSTC3tSBQVb10CsVTxg66nZGnbkJfNCwTYhFRAT6yHY9odtlxMMv6eozlZEtdU1FHw14LZAJ+lyQJGUcE3f4kM8gHI5cFYl1CHTvJo8G1+DixiTQRAGBTGq34ec0t5x/E71nVBSkQE+MDGqcU2XQpLqmknJZvtcxfbENaHV/zJFbtQPXF91Xy4TrunyfSuCa+HFdsL9moA+0We7ELfrOqjOU5Vk+lxMbV2Urw9U1y4roayK2ApFgYDqe2yC64Uq3JrYXi6T7bIKLX95kk17Mg0Ktk7xJXzJpCk0UrBNSQYCOKi+YOtpguH3ZFbOvtEdYPhqwIsCIyyEwZOvwSWMAd/G32QyyauJGIp8+sSkXMdFFNXvQ05p7zh+p/pOaAkDUBMvGlOj2nSAnQfV9ZKSrfYZZedbqJ1MIQpzodZ/1D+fZeVbsFOlEG2REGwOnaTbbqGOlWln4NrjfWsaqu9XJZn0J0UFIR9Cnuq6ZSe0Y2jPfIF3qOx2Quc98kXR+usqoaxseGSHmr+05KuP/T/RxYgjBhuvCK8hYnur4pUN7slvhd6WWJhbFl35cTroiuW5BZEaGtc6KOcNwVrrH8QZfPLJJwvHWLTBP/7xDxEZZ6P4Ra5A3Lxnn322cOy4oiCvKHfEs8sL4mvpgny6LM9xEFdMt1wjA4+b5pQM4r+99NJLo7bAB2hrdOp9qMQxEFF2ReN7FyVuT3y961UG9Q9l5bq+o34gDuXbb79dev14//33WT88gnJGeZdpZ+DaL7zwAp+5gk8++UQemVFGbPoQQDuG9gztGto3l4QyNsF7hDFDnTaQdgXKCvaQyT4WJB8UbJ3RFVdK2NCrt3plykRGh0C0XZ6W0hyIDYi1ZexBx4kG76BTPX/+fOmDyXFcDTJicaWooW6TWCiDiJyH8c0hdICY4wNsAqFLvEEQKR+0Bb5E2//5n/+ptEGPe8fkkq93Kw9oTzCwvHLlivwJSQJlhfpusulQHtB/oX6EMBEaE/etdZgsCRk8e5RzCHYV7oGi7X7QdmOjqiLgvZ5mQSqe9HJVr2AThzY2waQXhch8xM43LCv7ULB1xGDjcm5PxWarLTqdvuj3RyEq9qV+vy867ZZoNuUfZ7IlLlsUv1qdg/dkL+2KlYa8kDFN0VaU2/6EskXqRGXZFq3cZRmxtSCmQbPV9gaPKmSr3RmV68Gy7oh2VMg6xdxbfUVQs3UPOlHMkIckNoxje5CB/IYmrowDETmvcHDx4kV5lB/sQu4DE7HvzJkz8oiEAAZJPgQdiEeffvqp/FQt4vYEeQgReEC5EiLrBvoE22UVC3Yh1g/0rT696acNtA2hCU2xPUXx5AE7OztWns/ly5fl0XRi206PQXsckmPFOBQi84P+j2VlHwq2ThiIne1s9avZ6oj+cCh2N1fE/HxDNBTiZSP64fzKptjdhXCbTwLrbe9wifk+ULZI81FZrojN3aEYQlTMqShuLdQ9NIKGN3izJdqdvhju7orNlflRue7nQTmvbO6K3WFUZ3Or4z2xeoW+4S6JxYaQPH9U2BpkxPkNVVyJySscLC4uyqP8IO+uPWxQzrplzHAIYfLqq696MbLhseK6Xtqmbu0JsVtWsVgbkmCnwqc3/TQBES/EtgH1Ee0WsRfOYFrDIoxjW7RFO4z2OGTwflOIzEdsL7Gs7EHB1gl98WOW/tXqiN3NeZHfwRTC7a7o51EZe9tih4ptOhAVd4c5BUW7Xsuh0V3OGbe22Rb93U2xMp+31kZ1djOqs52W/JzB1nWG83DIm2++GbzYEGNjkFGl/OYRDhAWwcQr1bXHgkk4hNdee00ekZDAe4f3xgfvvvuuPKoGVRBrY9CeMO5ePlBWRUNJYFBaBbE2hqKtXSBaheoZCNBuTXu4FLyjtpwV8J7z/XlQDmhLiopy6KtCF2tjKNrmA3UDZcXJY3tQsHXB4L74QR4m0To9L4/0aKxcEtnyV0/82JeHJBUIinn0xPrGBu6K63nU2pFYu6IxwfCQxvxmvokGsSWuU7F1AuJCuTCI4CkJ4wXp0KFD8qd2QGdvKjq4MgDjvCLZJo9wYBL3tWjMtixMBi4mm6gRP6Ae+hiMYPBclUEvBh22xVq0ly7bE3gxM2ZpPhBKooinGJ6fbbF2vH6YxC/P4q233qqcl3uoFJ18ip/1hQsXxNra2r5k6/l/+OGHUy0y2Q5jQC/bB6BfLDLJiz4KfZVtXI9NfE1sVx3YeZw8tsPMEIEniV0GG2JudlWkOdkiNuymmWYbnX5OzGYsYW+2+2I3I0BsnvMUuU8bZN8jYtgWjIWb43mBPGXRXZ4RC6kCqIX7jbB1nTx1wM49Y1Oz2ew4ua2OGJZZ4RJA3Fed2XkY2qF0UjCIELuuKDCA4OEJ0RChMODxqQKDwNu3b4/EmKIiBwytn376KfFaKnB9bMBTFOQXeUWe05bv43qIFQuhy4aoc+vWrdTrPfroo9riwLVr18SLL74oP9kDA8DHH39cfsoHDOhvv/1WfnrIzMyMPMoHnosLISMvqBtJzwnvvu4gBG1GHlDH0gbed+/eLSweZbVftt4xk/c7CZ36o9M+u2g/k+oNnutgMBi1JWhTymg/baBb/+OymeTXX38V9+7dk5/2s7e3Z6W9jcE9oKx0MXnXVaBdXFhYECdOnEitH+hbt7e3RxNxRd9z5Bl2je/6oWtPoWyee+45+ck/hw8fTlwVYtIHArybZ8+ezbQvYnAdxP5ut9vGz/3q1asH8pG3HUwD76HuBHne/i6NtOcyiYndlAXaIBfvji1bKM1W0Hn/8qCqW1ng3rCBWdHnEr9Lzz///Kj9THomNscmwCTPRTGxvZLetZs3b8qj/djuW0HWuCbGJH8hjwWsAsGWWKbfHjajokXxJqVmuy//2IBOS3nOfanVkX+cTL/dVH93LOU4jVOy77E5LFKUMZ2W6twTKUdhZJ/H1/3muU5/2G6qvrs/Faqr4yTU22azOWy128NO39J1HBANGJT3npSiDlJ+s1yijncYGTPKe8ybLly4MIw6W3lGPfA93bKbTLh+XpDfqONWnidvwv2WmV/cfxqRcaL8XlrCd1ywvr6uvF5aioxc+e39qP42LZk+Ix/g/Vfdc1qyCcrGpJ7EKasO4vyq75kkW3VTde6klLd9ttF+FmlPrl27ZqU9841u/S9yj3hGaFOK1Pc46fbbNt4D3DfyYALyXbR+6PSvttDtI0Oxp1SY9IFFnnkRGyerXTfF5D3wCdpR1T0UTa7eHdW10pJp/wLwXeSjaDuCflK3TtuwlZPsySxwr0X7DJM8F8Xnu4a84d1B/ShqB+Vte0zyV6T+VwkKtk7oDFuKSjWZWp1yBSoKtmPkENmFaEVPNp1KCba58mypfEfgvWgOm63WsN3uDAPWZw9Q1QEGOlrV/eVJ6GBtdYQmg5o46RhFukLBeMJ1cJ82gJFTxMBJqz8mgw/ciwtMjPykZ6n627QUspFmUg9dgMGM6lp5Uto7Z2JUpyUbz1J13qSUt30uMqDDO4d31QZF2k8kW/eRF936b0tURp0t+szy9jWgiMhhq3/F/Rbp55F08myDOgm2unlB/SwKnpdp3XPxrE36A58UFeaSkiu7SnWttGTLFio6AaTznprYsePJVpuAsiuSZxvvsw5lvmuwQ4qMa/KI6yb5s1X/Q4eCrRPyeS4iNZutYVm6LQXbcfI8s+xrVUqwzeOp3WxHJUOqOMCAYa66tzwJRohtw76IeJSno8f9mhoT+J7tTr+IIZglHJic17ZoY1K/0oxb1d+npZCNNF3BCskVpu9d2jtnYlSnJdTnoqjOm5TytM9F8oj82G4/cT+m7ZuN8tVBt/7bEmxjipRV3r67SH+G/IbUv9ou/yyqaE8lobrfpJTVr+uA85jU8Ty2lC4mbaUvTOwUneSiPFXXSUsof1ugvEwFbp36XcQ2dmHLmt4Pks3yz6Lsd61IWeWxQ0zy57P8y4SbjjmhIRaX8myyJESvtyUWZmfEzMycWN7YEN2B/AXxTEM88bQ8TKRem7l1c+w21lxaNNpojJSPaVD8yFgTX375pfXYXIj1FBm38pMeiOeYBfJrEgsrMgDF119/bT0GEc6HOGGRkSJ/kh/kA/HqkkDMJF0Q99AmX3zxhTzKz9LSkjwivsB7d/Kk/qZWP//8szxyD+KlhbaLuemu73jfXcQFRXuCdgrtlS4o32na1bxIWSFGaFLcx3FM6yv6V8TwDql/RX1F7EDilmPHjll77jgP4nbq4rNdD4E0O8oGddt8DPUK9j/aKV2y7NYY0xiysa1uez8G5NnUVgemtkIVKVJWeObcCNUcCraOaCwuiXySbUxPbK2uigfi7YyYm1sWGxtdMaCA643Zp7Kf2A/36/JABuL+D/IwhaefoFxbRTDg1N0EAqAThrHmCgwqL1y4ID/lJ2vnevwOm7Do4kqsjYFxg0G0qXCQhIkxbVI+aegKQCgDFxufkWxMBva2N53IIqRdzE3bT9RxF2JtTCxEmhCaIO4alNVnn30mP+UHosPOzo78pAaDTpP3A/3rRx99JD/Zp4hoO02igy3Kbq8uXbokj/KTtNFQXdFtx9fX1+VRPtDeh9Jv2QTjABNRLk95m/ZFf/3rX53a6qZCZNb4pG7EZWUyrrHtODJNULB1RWNFfN7Wk2zHgeft6uqCmB0XcLsD4Vsu3Fp4cH3baW4jPOGzke1iK3p1crHNpCmempWHpFJcvnxZHuUnFhtcg0GGSUeP3dOTwADbxLv2nXfecWYAxuD8uI4uyE+SKIpz6hqWOJ+t2W0Yp7qCxfz8vDwivllcXJRH+fE9AEH9NF0VYBuT9hNATHUl1sbg3V8z2GEd7+u0eVFigshkcitrRYfJoNO1mB8D0dYkz9MmOpTB3t6ePLID6pKJwDQt6E6soCwvXryobZ+a9hehYzL5k9XP4Hcmk11w9EDb5hK8T6YTXnWtA0mgrCCg68J+xhwKtg5prHwuCmi2+xgJuAuzYhaCZ0niLYn44X5Nyr0vfuzJw0SeFnSwrSYmy7TQ+boeTAJcY3V1VX5KBsu4YaTB4+HWrVupwqrJjD3OD+PcB7iOybL0NOHAxHi1NbttEg7BxLOa2MHHe20DGPMhiIp5QrBMApHM9eRPzOuvv+7M+6lumHi0pg0q8XOTckSf5+s9NPXizfIsJvvRfZ4QqmyHJkGYBRVoH2BzTCaT1RZVRdfeiW0q3cnluoVFiEF/Zjr5k4RJ2wkB3cSb3ATTPJvYDFUH74uJHcJ+xgwKtk5piJXP25qhEXIwJt7OLTNsgjVmn7L/rAjxDLwKdL1N0em6nr0eB4JDDIwxDCTgNXbt2rWRODscDkdx/j7++OOR2JkmhGAAbTJj/8EHH8gjP5hcL824PXfunDzKT5oQoYPuoBP1y5eYRexQlsh7/vz5Uj0wTD2AXC51nwTPxmSyaRoHlSgrkwF40qDSZLCJPm68z3ONaZ6nsX745q233rI6KYWl67CXJtNPP/00sqEmk087r0xMJlZim0p3cjltNVTVMZloT2tHTNoYn5NdwKQvz/Isriu0Q/xBwdY1jRWx23cg2kp6WwibgA3LqNp6ofejqEVQhMF9kSOELakgN27ckEf58eVpGgPjC8Islgj++9//Hg0k3nvvvdESVl1hz2QAXYaAiOuZzEYnhTFAGZYxu20ikJtskkbsYSKAmtQtG6Buud4oJg2TwQTEMZ8DSoAwF7pLd6d1UGmy2WFSPTCpH/Bq9F0/TD2LiR6YbNYB4t6zzz4r3njjjVInpuqO7iqg8TbcxFars5etblmgn1HVbdPJUJ+TXQD1gBNe+cAEkK4dYns/jWmBgq0PINoO+6Ldcibbiq3VWTEzt8EwCYRMOSZGg0mMy6LAELQxiDXJb1leJibX/f777+XRQcqY3TYJh+BrORtRYyLSP/LII/LIP++//35pYobJpjxlTEig7TSJC3379m15ND2YbHZ49+5debSfpJ+nYTL4Lwrqh8mkyzQK+kU4evSoPNIDm7w9/vjj4uWXX7YWW548RNfjdbIN17XV6rr5GDBpv1T9jEnfU8ZkKDCZ5Ju2Df1idO0QTFpxskofCrbeaIiVzV0x7HdEq+lIuO2tilmKtoRMLegEdWewyzKIbGEygDYJJ2CDEydOyKP8pBmBJkJ70bAIJuEQqly/6oCJ949JXbUJhIwyMGlPypjwAiaDyjt37sij6ULXE1LVj5r0r2j/fK/miKGXmHuKivHoj1966SXx6KOP/i7eUswohq4nJzwEJwVaExuxrhtPmUxIqhwNTPqeslZnmUzy+di0OUSOHz8uj/IzjRPHRaFg65vGvNjchXDbF512y0F821Uxu0x3c0KmkYFBQGsTL5yQMBlAlyUgYuCuu3wozQhEPkwGjKZhEUwEi7K8mckDsCGf7kACddSmyGQSBw/37NvzDPVbN/43hMCy2hMTUd1EkK4Dzz33nDzKz6S3qUn/mrQplA9MxA7d9n3aMVkyrgLtTizewvP2ySefHIWJooCrD7yXdVB5CJrYVnUOi6CLqh0xqcdlTYYC3Uk+MI3vqokdkrZykKiZGSI6OSmXyAjs7lwRl7e3RC9z5/58tDpDsZnhpT7YmBOzq+kXzHMel2TfY1O0+7tipSE/FmGwIeZmV0VGiYjOcFMkFUl3eUYsbMkPSuzcb/HrdMXyzIJIPUVGXqeJU6dOaYke2EALxrZvcE0sJ9YBsWTL8gAqCgbUiAenA4xwbNRRFrp1CSDWb5IoBI9XbNSkg2kZmFwr7d7HmZmZkUf5QB7KmGxAPLWs/Ji8hy5MMZPnBbLqh+57hzYGg2jdGJkQjrF5ju36k9Q+m7QnEKOxOWJZQNjRFdlcm/269R8DY8Qxd4nJuzDZN5q811evXi110kq3XfXxLHT7QNyTieBeFAjeeWwj03ZWB/R1uB+0zaHZaybtpqs2CIIZ2kSdibckG9jkudp433XfWR82PDzAdcpU1Y7o5gt1Hv1/WYQ4ngrpXRvHxH5X2ZimY7pQxwJWiR4kCYx+vzNst1vDZlPgLTNLzfawL8+XRL/dVH93LLU68o9LIvsem8N2Vkbz0mkpzj+RMsq101J8Z1+yc7/Fr9MZtpTfG08Wy7biRMaHonyS09ramvymX6KOS3k/aWlvb09+u3pExpEyT2mprGcTg+ur7istIZ9pHDp0SPm9tGTy3HXrF/4+L6rvh5iyngUwecY2wT2atAVxysqj7nuHv0d9M6mnFy5ckFdNR/XdpJTUBqyvryv/Pi1FA3T57XIIsc3Xrf/oX12jW2eRJuuJi7bbNdFAVnlfack1uvZUWSmpnVDhO09479H2hGC/mbxbrkCZqK6XlPB+pKHbZ9loy1TnTUs+2hiT+j0O6qnqb9KSj34hjWvXrinvKy3ptBkmhPSujaO6blpKerYm+Ssr+e7bGRIhQBqNebGysil2d4d400S/09bfsKy3LXYYzJYkMiueyqxSPfFjXx6SSmCyHMfrDKFlTOIgPfPMM/KoHEw2c/rll1/kkRqTzYd0wyKgbul6SJYVf6yKwJvDNCH2IbzW4FkETwd4KOg+q5jIkHbiIYJ2ZnV1VX7KDzxz4XXhg99++00e5acMz45xTK5vsrSfmG0qU7Y3JJbXE/fAWwwrAnyB9h3en/HGZfAGJQ9CAOmQZaPo2lbwHJ/GZfFZmPQ5ZXjVj/OHP/xBHpEsdO2Qvb09eUTyQsG2AjTmVx5sWDbsi34nb9zbntimYqvF4P4P8iiFp58QadEMZrNV0EBoiCeelocp/HDfbh3qLs+JueUN0eWAMQggzlQZE4GlbCPMRbwnk82HdOOtmcS9LTP+WNXA0jvThME7Boo24k9+8MEH8sg+EJdNBEbXy42L0GjYiMdEXGMinP7666/yqLocPXpUHuXH1wRJncCE1GeffSY/+SUWb7FsHW3stAqGyLduH3jp0iV5pMYk/nodNx8zaUeqjknfPq0xwHUnBqe1nIpAwbZSNERjflPsDjuiJX+SRo/ukVr0f8wOINx8alYehc7T4omMviaPuNzb3hH2pNWBuP9DT/S2VsXC7KyYmYnFW/lrUhjd2KikHmBHW10hTNcTRHf38DNnzlTae3saWV9fd+4RiBh/usC41/WcMsHEg7LsOs6Npdxx7949eWRG2d7X4LHHHpNHxDXoh03aN1sgxigm8LDSwkd7GRq6Qinez6z2G/2h7ntcx83HTNqRohM/Za+GM+nb6V1NXEHB1gWDQfT/ruh2u2JjY1ksLy+Lubm5KM2ImeWu/KMizIvNTg7J9of7FsW2ugMxUR6m8HSWCpqJjTAD+e41i8biUra3ts3QGt0rYv/+cbF4G70XM3NieaOLV4dUECzD9pFseP6UvUTVFSbCzRdffCGP0oERqrvE3sTrl5QHBPaLFy/KT+7A+2fitfThhx9yMGSJn3/+WR4RHXSXcTIcwfSBDaeuXbvmNTzCJBBu33777ZFwO01tpq5QmndzMPSNOqD8GaJiPybhyxiSgJCHULC1ykBsQJSdnRWzswtiYWFBrK5uia2tLdHr9aIU/cnWdWFDshXzp3N52ZKcDHbEdqaDbUuczghn1MgTZyAUGk+I7Lu1F1qje31LHqnoia3VBTH7ygYnGQgxQHdQAfIOKnTDIWCwCm8jUg1Qd1Q79roCy1B1BQ0Mgt988035iRD/0DOZ5AF9H3a3LzvkFOorRNtpCHEBWwZ9hA7nzp2TR+lgN3hd6uhlWwST8GWEkIdQsLVKnrigW+K6FcWW2GSwsy2y9drTQn9rn4PYjgurpPmUyA7eMC8utnOERVh9RWwUveXBhricptdKmkuLqTGCCSFqTJbuYUCXxwNHNxyCySZoxD8QTeEN5lOsBVhq+Ne//lV+yg+8vBlfkxASOmjjvv3221H7WmZoDIiYL7zwQu3bTZchm/B3uuI7Nx8jhNiEgq1l5k9n+71uXbbgRTi4LyysiicjBmIn271WtLLca8HsU5lhBorHFu6LHOF2c5ErLILoidVCnq8DsfHKarYgHt3J0iLlWkJMybvEb5yssAgm4RBMlrwTv2DACi+wsjyhUVdNPNBC3oCMEELGib1tIdyW5XEbi7Z1FRBNbBTdEFJnz56VR/mp4+ZjhJByoGBrmxyCneitiisFvWxzeYQ+/QS9FfNwILaqiuxwCCPyhBkoGhaje11kOqvmffaNFXEp1w52q2J2zkS0RZiQ2RzlG9G6JFZYYYlj6uxpkneJ3zhZYRF0wyHAm6iucYKrDp4NNhZDLE541ZpsqmETE89eeIVjJ3RCfFOmpySpNhBu4XGLthdtsO+6BNH25Zdflp/qxaeffiqP8oGVJbqT24uLi9phfBgW4SGPPPKIPCKEmEDB1jaNRbGU7bIothbmzJeZd5fFbA4FrPlU9qL4qWewIeYWstfqN9sXc4ZDmBVPZT7/LXG5QIyB9FiwD9B59vMX2zm8bCNGou2y2OjmvPdBVyznFWsjcnkwk1R0PTh0N1EhYQMBTncgmBUWwWSpIQkD1AU8D+xcjncdnl7YWKxsoTYG97G2tiY/5afdbnO5qUT3/QRl775dVXQ3EcOyaELGQZuHNhhtcSze+uozUR/ruBmWrnetScgmPDfd70Ek5+ZjDzhx4oQ8yo/JRmU2oY1BQoKCrXUaYjGPYotl5rNzYjmv+DViILobc2Imh8DI5eXZDLrLYm42z1L9lriU2/UzTxxjaJ+z0bOXHzTAPWc/fs1n31gRn+eIZTuityVWF2bFDITbja4YDCbqb/R50N0Qy3NRPZ1dEFs5xVrR6ohN6rXe4SYq/nFthJrs9J8UFsFkqaHJBh0m3Lp1SwyHQ++pSt7DeH5Y+glvolBE2kngLas7yeDKW+y5556TR/mposf+NO6+bTL4DvWd0eHmzZvyKD+NRlhjB0zqqNpi18m1J38s3mKlAa6HPg15dRk64cqVK/KoHnz11VfadqxpyKalpSV5lJ+6eNmajBWKtiNlb1R2YHybg6NHj8oj4otpGQtQsHVAY+WSyLPKHKLtFsSvmTmxvLEhuhC75G8eEv1s0BUbG8tibmZWLOR1V2wuCeq1+0Hj+7AsZ8TswlYOsVbHu/YBeT1WtxZmxJyGp+1gY250z5kYPPvGyucir2Y7AsLt6oKYnUX9nXmYos+zC6tiq5dXqQVN0b5ItdYGJgPMKocIOHz4sDzKj4lHmk1MjFCdeGtYuqdLkheISTiEOogcZQCjczzBKxaDdwwuTZfPQthEzFeImyF7iyCvusBbDIP1svnll1/kUTlw0i0fJoNv0/dunLL7V5NVNGzDywECAERihE6AIIB+AH2AjXoYg/aiTl6f29vb8igfKEtToQVhLXSfRV02Hytjwqvsvs2kb3/sscfk0XSh28/YbNOmBQq2Tsi3+/5DemJrdVUsQOwaF79GKfrZ7IJYXc0nLsa0Lq1YiV8LUXH//dhOy8XiuUalsjqrOu/BBHFRuyxbHbGrG1g1Z1gMAE/bmTkI9gpv1Qj8rAuBeS66/5xifXNp0eDZN8TKbifnRINdmu3PGbvWEiadYNmCQxFM8lu2EWji8aQDjGTdJZYoE5WwoCtum2x6Rh6AQeR4Qlli8P7xxx//vnzWdOksvKThtRXq5Azya5K3//mf/7E6GDaZAPr+++/lUTncvXtXHuUH5U30MfHArpqgrxunk7gD7yn6gLj9x8SWjfAJZU9a2wJtv+4KIHzn1KlTxsmkv+HmY2Z9jknfZhOTvn1aY/Xq9jO64YUIBVtnaHss2oTLyy3REh2jgmyIlc9zxoUFPQj2Cm9VKTIvQGDOqzA32+JzY/VzXmz2Ne7bBiaCOElEd+dbcOPGDXlUPUyWXJVtBJp4POkauyZL9yYHPiaDIZNNz0g+IMRj6Sx2GzcRVWBQY6fwUEXbjz76SDtfyJPuhjNpVHECiIJcPkxEqsn+1GQwXmb/avKuHzt2TB6RkED7j0k89AGwIeB5a/oud7sFd70OhKRQTmlg1Qm8Xk0Tvq9LHcIiIO86qMJ6mPTvZWJyfZNYvVXHZBKDqzj0oWDrDE3RzhqmIiPZT1SO/U2tUAj70IkLa42maH9e0LM6uu/dfke0PNx6s9URQ9ZVq5gImDa8LSaXc+dJ2GyjKCadPowwEwPDBriurhFoIiJh6Z6ucTxZD3TDIcDzh0aYe/Bsv/76a6PBOgaboYq2qDvvvPOO/JSf999/31p+TNrPMsUPk5AQ0yrI/frrr/LIHJPBeJnejCbx0hmDMXzQVsaetyb2AfqBUCfudKhKaAeUd5XDUNgS5Ez6njLDHpn07aHF//ZBWeGGpg0Kti4ZiV8+RdumaBcRGckDmm3RH0blWLDdbazsio4P5VPS6lgKLdCYF5u7fdF2eO/Ndl/sUqy1Dowk3Y7QhoAJD1DdZGsm2mSDDl0x0hYmHiGmAovujsaoB+ODOF2hwcS7m5iB9+evf/2r/KRHyKItNuAxMeTfffddeVQMk/YT5VnWoNLEe3NaBbl79+7Jo/zgPRvHZDBe5gThnTt35FF+6GFbDDxrtK1IEOkgrLoS69BewfPRpM2scigsgPLVnfwukyp72ZpM/KjqpEnfoxuj2BaoX+jbdUCeVUJ13TGZlHzmmWfkEckLBVvXSNHWuW7XhEfoLmOBFqIpWp2+GO7aif8L5jd3Rd+5p+2D+94sqjDvoyFWcO8dy3V3VE+HDIPgEJMBl81lxb4xiStYlvFsMnA7fvy4PNLDZCfkOAQCBp064RDg7Wmy2RkxB8tjTXe7xkAEm5GVJSSlYboBmS1M2s+yBpUmA6Xnn39eHk0PqOc2lvSaCPrAZKKuKLpteIxJ/qYNlC2E2DfeeOP32KaPPvroKIwZYjM+++yzo4Q2FisA3nrrLflN+6BOmrSZZcfeLsonn3wij6oB2p8Q+9s8mEwMqibwTfqeslawmNSvaZ3sMpk4mcbQEUWhYOuDxsrIY9GNt2VztLS8v1vcI3RqaT4QPPvDXcui5wPgaWtd+IyRQr2L+waNedTdYeH7b47uE2I466lrbMQvrRImnp1lGM+mHiGmhg28w3QH37EApOuBDG/eafQsKBtsSGYqsKAuvvnmm/JTOKDemgrRNjBpT9B++m5PMPnDgVI+bIYGMKkfZSyHNpmERVsy6VVMDoIlwBBiIerAlkBK88bD79D/uwLPzDSebRVBW1vFOLxV3XzMZGJQtRrBpO/Bu+O7/TStX9O4ygxlpTt+RD/D8YI+FGy90Rh5Ww77D4Tb4tpdU7TanZHIiKXl1MBy0ozKHgJtqy3aHZTfUAx3HwieLsvwofDZwi0UxrcAGt//cNgfibftFvKRUI9HZdwalXEHHstRGe+O7pO11Acm8Usx8C9jUGkD08GKb7HKZNl20QG0rgGJeoCBpa6BbjJJQOwA7yrTwToM7StXrshP4XDp0iVjIboopp7ivlcpmDy3aR0omXhAJ3mDmXiJ+e5fMYhut9vyU34YDiEfJn2yyaSBDtP07DChrLtcPQSqGBbBxNEAqxNU/Qx+ZtKv+7ZR0Jeb1K9pXGVmEl6O/YwhQ1Ie/f6w02kPW63WsNlsDpvR48AjOZDwuyjh79qdDr5GKs+DZ9+OnmlLPl/ls0ca/T76u1Y7+k4/+ibxTWSAqJ9NQlpbW5PfLIczZ84o7ystHTp0aLi3tyfP4J5bt24p7yMt4TsqTPKLlHQ+25jkFenChQvyDGaYXFe3LFFvbKA6d1ry9exMwPuvuue0VIT19XXlOfMkk/det16ZPKtr164pz2UjZbXP0aBS+b2s5KtOmj5vfM8HuvUf/asrULdV10xLWW0afq/6Xlry2b+i31DdQ1bCO+eDqtlTKnTbCPy9S3Tvx2aZmtgZRTBtn0NIV69elblIRvW9tOSy3zGxrdP6GdO+y1cbgDbapH132YeN4/tdy0K3LUdK62dM8ufL7iobCraEEJJB1QYYJp0eEowzX9jsmE3zC8Pf9SAa5zcdYNgwRFwPboqKyjGqc6clG2XjCl3BCqkoJoZznHQHG7rvm+mzKpKntJTVPmNQrfpeVsK75hrTASWSL8FQt/7r1j8dTASHrH7QVBD10b8W6Qt9UTV7SoVJvXLVZ+G9Vl0vLdksU5M6Z4pp/Q4l5WnrVN9LSyHVK6S0fsb0nEiu8jmOqc2RR4i3gc93LQuTe8maDDU5p496EQIMiUAIITUDS/Yiw0N+yg+WSGMjDR+YxF9MAvmNBpzyU35wDyblpMPLL79slFfcV5FwCDHYnMol0cBVHpEy+fLLL41DIyAGY4ihEYrkqQhY2mhyXbzneN9dgaXuaBdMlmviPZ22cAhYzmsSnz0rhjJCdpjgOgQJ8vvCCy/IT3qwHdfDJF4lNiFzgcmy5Kru0m7yPodElTYfMwkbltXP4HembY3rjVLRd+P56AJbYdrCIeA5mLRnZ8+elUdEFwq2hBBSQz744AN5pAc20sAOyC7B+W0PXi5evCiP9IhFFheGoKkBCEyf3yTnzp2TR/aBSG5DVCbFwUDos88+k5/0+fDDD4MbSCJPq6ur8pM/ilwXgoIL0RbPBmKt6UTXRx99JI+mA9MBZZ6JsiKiw9tvv+0knm0s1pqI+RAcXn/9dfmJ5MFEoMG7a9u2Qj1/66235Kf8VHXzQd04sKjbeKddJRNHgSpsPoaJJReTXSDP36jA+4Myd2Wrm04GwFZAnzBNQMw3sUVMJztJhPS0JYQQkkBkJCiXYiSlUJbw6d73eIoGpNaX0CJ2EZZeqq6XJ2UtfSlybnzXVn5xniL3gudmkyL1IC3ZrOeq86elkJdB6S4JR7IF3lvV+fMkfDcPusvWij6rIu+SKuWpt3iHo8G+8vt5ks32E+VXpAzyPldb6NZ/2+0dysv02eWtq3i2qu/nTTafSZH8Ivm2V6pqT01i+k7aWj5tamfgOzZB/VNdJy2ZYBKqxnXcbpNY63hX01B9Jy3lbbPygDplakPotOOm10BC+dnKc5H8IuFebPXzefD1riWBvJqOJ/L0eSb5s1n/Q4YetoQQUlOKeGlitjnqmEeeO0WBR9GpU6fESy+9ZOwhloe//OUv8kgf3NeTTz5ZeMkq8orzFMmnLe/aGFfLkOiVFR7wpIwGEfKTHnjnv/rqK/kpHKKBujzyBzxm3nnnHflJH5Ql2oGi5QmPPHhOmrYnqAvT4l2LvgqeUs8++6yRpyn6u7wrBlA/TD3FQFw/ivSv8DRDCCPT/IIjR46wHTfEdFUPPL+LetoW8biv6i7tut61wOUKI/Diiy9qe9niXXXhZV8E1CfcE+qUqaepjt1apE9C+aHNwztUxNsWbW+R/ALYCNPgXYtyRnmjzzJdNThtq3ysI4VbQgghCUSdunJmLymF5BGi6+2kSsg/vBt0ZpIx64nNWUy9UFQpz0xqkdnyOOGedfKLv8Pf28grysw2uD/VtYok5NUmqmukpZBn1U3eOZuYeP3EKY/HiK4XhI1nZeO9jpNO+2zjnTZpT+AZZuPaZfRFuvUf/YsOKB/UKSSUq61+Rree4j7wvqjOpZOQ/7SdsyfBdVHGNq6tc11bVNmemqTIM0Cd1S1/G8/eRns8Ds6nuk5a0gX5Vp0nLeXx6LMB2h/V9dNSWpun+vu0pPs88fdxQl2y0bfqtuFAt59QJbwHOA/qR17wzum2QaqE99c3rt81lGNcN1BOKFsbZYXz5MEkf/jONDCD/0QZJoQQkgC8Q3VmFaPOyXqssiIU9fgcJ+q8xdGjR8Vjjz22b+ON27dvi99++210nW63a+zxk0bUMWd6QGEmGPm1df04v3/605/2xX2L83vz5k3jGedJIgNwdC4XM/ZFYnSpuHr1qtUNzWZmZuRRdUDd+Pbbb+Wnh+Ddf//99+WnfNg2xYo8b3gOfvzxx/LTQeCZAg+XvOR5b7Ow+V7rtM8u2pPnnntOPPLII/vak2+++Ub8+uuvo39tttWq+ukak/pfNll1PgnddyGNQ4cOifn5+VE/cPjw4X2ee3G9uHv3rrX6YZrnoujaU6GgaqNt1PX4uR8/fjwxtmz8/Iv24S7aBJN3QLe/Myln2zZKEugjHn/8cfkpP3t7e0pbr2q2EOrvTz/9ZGS32mwL0F5iTDI5NsF78/PPP49sdbSfNvryInkugs3+xhc645oq5g94GfNDsCWEEJJMZOSOZvLypryzib7ArClmolX3WqWUdybVZJa27ITn43KmGLPlquuaJh2PhjyorhF6QrugAu+/6u/Tkm2KvvNpdVH3/bJVr+FNqTq/btJtn21d12fCs7f9jubFpP6XmaIBZaGyqlp+kYrmuQi69lQoKQmUpervQ0wubAzd/gBJF90y9t3+mdRpeOaqUP1tyAn9oylF7ZSyUhkrE4DJu1Z20mlzqpg/JB9jfsawJYSQmoOZza+//no0K1xVzpw5k9tLD38H74oqgR3+i3ohpoFYa7aeP56Fb88CogeeD+qUKSY77LsG3lLwEPMNrru+vi4/hQ/ec7T3fEezQVmhryhSVvCsQZtYFXQ8nkg2VbE1dGyokEAccF2vcngs+6zfJvsEmMTkDQ3UqSJezHhGVRub4H2HPU2yQVlVsc0JEQq2hBAyBaDTrKpoC7Hkyy+/lJ/yASOyKgMpXwYgBjE2GF9uRsIFdcpUSMIA2fkSLwNsb8iXF2wwVAVRLhZrOUjKxmZZoX+qSv1Af0Ox1h6oP2tra/JTmECkr+qmP9vb2/IoP0tLS/LID4uLi9q2NZbmh7b5mA5o73TtchVVGpsUFainCZaVXSjYEkLIlFA10RaDjFu3bhnvxhy6aIvncO3aNW9GDWIWFgX3TCOsOmCQbvq+t9vtUXy+kChTHMHgNPT2hGJtPlyUVeiiLfpTxF1k/bBPyF7WqOtVFenR/+jG7UU99+0BibI1mRCvqpetLbE2pgpjE7xDNvNcZzDWYFnZhYItIYRMETCMMGgrY2lxXmC0QZSxMbiEuAjRNzRDEIMKGKg+BxYoS1y3CLa8dIkfMJA0DY0ADyBsXhYar7/+euF6bAraE0yyhNieUIzLR9z2uigrDFJDDJ8BgYVhENwSomCPdqrKkzhffPGFPMpPWSuATCbE8U6GNimaBWxzF2Ic6ij6sLL69iTwDvl0rKgyKCsI22VsZll3KNgSQsiUgUEbdgrGwDIk4QH3Egu1Npdjx4ZgKIOpePBcxiCq6GDG91JDUpwioRFQTxFDMCTQfpXp6YryRHsSyqQXhALcD8W4bNC/uG57sSIEk4QhCA/oU+OQQqwf7kE5l7UCYBKXExO+MAkZUJadh3I2eecvX74sj8IGeUO75jJUEtoo9GU2VoPZAH087se3x3YVicuKwrYbKNgSQsiUgoElOtiyhcxJodbFwBLnxGAKM+VlDaRjg7fMwXORZ437p+FaTYqERnj11VeDDI1QZruF9xeTXhCOy5r0wgAJ7Qm9WbJBXdnb23PWv0yC+on+DP1aWfUDecY9mIYUImagjpUt2OPZlzUpbIvvvvtOe7MxlHmZeTYRq0IPi4AyRT+HtsRX2aJPwztU1qQo2mzkGX18WbZ6VYjtEJaVWyjYEkLIFIMOFgIiBrMw8n0OLnE9GEX//ve/vQ2kY+84XNfXgKoMgzcJXN8039xsrLrg3SoSGiFEL6AiIrQtMEDHew0vRl/tyfgAqcqCjGvwPPBc0LeVNUmGfg31w6dwi34V9aPMicFpB++l7+cO4rahDs/+k08+kUf5Kdu779y5c/IoPyFuPoY6G7cjqMdllCveIfRxuAdfwi36jNh5hJ6iyYzXD9ohnhgSQghJJTIWhmgu86aow5ffrB7R4HZ49erVYdQZK/NWNOG8OD+uEwKRwTG6p8gAUd6vacL5cF6cPzTW19eV95yVXOZFdb3QE9oFFXj/VX+flnxR5L2Onz/+Vf0+KbmsNyZ12WX7fO3aNSftSTSQHF64cCHI9mQSk/pfNKG88T6G1r9M4qpvRf1AuYea73F07alQUhFc2lRx21DWs9ftD5CyQF5M2tAQ6r/Jcx63JVS/d51Qh3APaENC7WPwbFHPca+qPJim2FZH3x06Ju+ajYQyRxm5rh9l5a9ocmlTxszgP9HFCCGEJHDq1KnR8rK8RI33yLOmDmBZ2jfffDNamnb37l2tJWqRATjy8jh+/Lg4ceJE8LOwyOvt27fFnTt3tPMaGTTi2LFjlcgrlrcPBgP5KT8u84SyryKqMjEpX1/1xfTZg0ajMXqfdc8Rf88VunXH9f3ETFPbOU6ROqaLr2fpgrh+3Lx5c+QFrFs/jh49OupzFhcXK1UGdWrrdcG7ARvjxo0b4t69e6N2AR6WOoTWNrjo70zbkBDayaL37vP9CKG8TEAZ7+zsjNpPHOuMz2JbHf9i1ViVysC0bplQRt/qM3828VFWFGzFQAy6O+LK9W3xww890evJH8c0m6IpnhZPL50WFxfno4cif55JVyzPLIgt+ckWzXZf7K7kvokRg0FX7Fy5LrZ/+CHK30QGkb+nl8TS6UWxMq9z3oL5G5WrEE9H1z59cVHM5ypYT2XaXRYzC7avEtFsi/7uisjOaXo+W52h2NTaqN33sxqIjblZsXrgXcqb/xjb5WDONAu2KrI61aoagUmkGdB1yyshxB3T1nYSPVg/ppM8Ih2fPSHppL1HVZ7cI2SKBduB6C6/Iha2JlWldJrNtrj0+YrI1jY9iYuJQIi+Il5Z2BL5c9gUrc7nYjOXcGs5f82WaH++KdKz5qlMyxZss67f6oihllLp+1lZEmytl4M5FGwJIYQQQgghhBDii+ncdGzQFctzs9piLej1VsXC7JxY7sofhIjM36yWWAt6YmthVszMbQjvDum9LbEaerl6ons9Q1rdui5KLSZPzyr4ciCEEEIIIYQQQghxwBQKtl2xPLsgDLTaMSBszomNEMNsDDbEXNH89VbF7NxyCWIYyrWM64ZEV2TplEJsieulF5LrZ1WVciCEEEIIIYQQQgixy9QJtoONy5aWhvfE6mxg4uJIrF2N7swCvS2xUIq7a1nXDYTu9Vz1cysIpdLhs6pUORBCCCGEEEIIIYTYY8oE2664ciCwpgRxOTt90R8OBcL6xqnf74h2C1suqTDw8EPczYlr6KTk+LUDsfFKilirzF/0udMabSilZGtBe9k74sGO3686ZV1Xc6m77TKd31T+3e+p31bee2bec8RvVYUBaKnqn4VwAKU8q5z4LAdCCCGEEEIIIYSQkJguwTbBa28kXO1uipX5xgFBrdGYFyubu6LfVktWW5dLiPeqYLDxysFNniTJ+Ys+z2+K3WFfJGTPUf7kdROETyF+EPdDDDfhmsGGuHyggrbE6YtLinLyFQ6ghGcVZDkQQgghhBBCCCGE+GGqBNvB/R/k0ThNsbSY5fcoRGPlc7Wo2ftR9OVheQzEzrZarYVYm+yVG9MQK7sd0ZKf9tFbFVdcCWKNFXFJfVHxY/mF6p3BzvZBD+nWaTHfWBRLirrnNRyAx2cVdDkQQgghhBBCCCGEOGYKNx2bJK/g1BCLKrUoBG/Q7hW1d22zLT7PFGtj5sVmR6nIiR+m0t3VN2rRvXV6PvpvQt2rZTgAlgMhhBBCCCGEEEKmm6kSbBtPPC2P9rO1MCc2utmiZGNlVxHjc1fk1kQdoYr3CZpLi0Lr1uZPC4QJbTabotVqi3anI/r9PB66pDCDHXFQp2yJkU4Z0VicknAALAdCCCGEEEIIIYRMOdPlYQtBUh7upydWF2bFzNycWN7oikGlHEoHQhnpIWeoh/3Mi83dodjd3RWbmytiZX5eNBoOxVplrFLwUKCbFhLDAMhDkRQOwFcMZU/PKvhyIIQQQgghhBBCCHHMlIVEmBcXk3bXAr2e2FpdELOzM2JmZkbMzS2LDdsC7tbC6NwmaVnpRdgXPx5cQR7xtHgiSMfYQVSeA9HdWBZzs6sHxTkwLtDlwXqZ+iYtDEBMQygdxHvbYseZUungWaUSajkQQgghhBBCCCGE+GPqYtgmbh6moNfbEqu/C7hzYm55Q+SInOCXwX2hdrB9SszKQ5/0VmcPiKL702xUnrNiYXVLLQCKpmhftCcBVoKMMAAx86dV/uE9sW2oVAb3rEoqB0IIIYQQQgghhJCQmMJNxxpiZbefW7R9SE/0tlbFAsTbueXwhNua0Gx/XnpMYN9khgGISQjp0dveKSUcgO1nVdVyIIQQQgghhBBCCLHJFAq24IFo22m3FBsY5aC3NRJu5zYoD9mjKVqdadzgTB0GoPmUyj96XqidS32HA3DxrKpYDoQQQgghhBBCCCH2mVLBFjTE/Mqm2B32Rb/TFi0D5RZLysOIgVplmqLV7oj+cFdszk+bWBvRvSJWD+iUyRvGlRsOwOGzqlQ5EEIIIYQQQgghhLhjigXbmIZozK+Izd2hGA6Hot/viDY8b3MKuFsLy0JLs211RtcxSZsWw4WWzwMvzSHEv5X56CkUoMJl2r2+JY/GaC6JBJ1SiNmnopI7iNtwABafVQLVKAdCCCGEEEIIIYQQ91CwnaDRmBcr8LwdF3BbTaU49IAtcbnM0AiNJ4Rq03zR+1H05aFPmm0Iew8F0bj8DtITWwuzUx5WoitUOqXorYpZ5SZgUZpdPRjnFRiEAwjnWZVbDoQQQgghhBBCCCEhQcE2g5GAu7k7Cp3QSdiprFyvvlnxlPK2fhD3DW6quzwn5pY3rG2qFpdfP6nsVmfFzLTGleheFyqd0ozi4QBKe1aBlQMhhBBCCCGEEEJImcwM4Vo3LQwGYtDvi53718WP2z+IH3pCLPV3NXa6H4iNudmDsTabbdHfXZlYKt4VyzMLB4UoLN+3vA6/uzwjFhSKFzwo9TaGmrxnxCy9JC4uzovGgdOo85d2zaT7BPnu1V+ZpjLYEHMKD0/d8k4rDyOU9RD4flY674nPcjDn1KlT4p///Kf8lM3a2pp477335CdCCCFF+d///d/IjBuIX375RXz//fejn928eXP07zh3794V//nPf8SRI0fE448/Ln/6gKNHj4rHHntMPPLII+LEiRORbdMQf/zjH+VvSZ2I68vt27fFb7/9Jn799Vdx7949+duHxH27qr6gbuDn4JlnnhF/+MMfWGdILYjfj3/961/i559/Hv1M1Z6mvR9xe3r48OHR7/lu5Oe7774b/fvNN9+M/sVzwDMZJ+7LDh06JI4dOyZ/+hD2Z+nkKeO9vb3Rz8HJkydH/47DMi6OzbZmap8DBNtpoN9uQpg+kJrtvvyLfHRaB88hRGvYkb9/SGfYOvB3UWod/MvCdFoHr4PUbA91cpdURurzqPOXXp4JZSJTdtF4LNM0+u1hU3EfenUpvSzMUnOovgXfz6o/bDcV39OoR8VSUjmYE3Xiiuskp7W1NflNQgghJty6dWvUlqL9jQasyrbWVsI1Lly4MLx27dowGsDJOyBVAc/s6tWrwzNnzmj31yYJ9ZF1hlQF1E/UUx/tafxu4Fp8Nx4w3j4dOXJEWW420zS2TXEZI98+yxjXZB1/CMqCtpt9pkawTRLZ1GJrEhaEKCfiYrLolV9E1D2H+u8zr5ckLo9S1rPwWaYp2BBsU8vBPIXxrDTeE6/lYA46BNV1klIZgi2uqboXXwkddEig41bdp69URh0wBYMIVR5sJF8GFOqf6vpM+qksUFfW19e121sXCQM+DAJCa9fIQzBA8yWA5Emh15mybQQXCWWO9iJOyCMS6sa0v7vIP8oihPcD94B7maZngrz6Eg+zUuhtkyks4zAIzXarY1szPYJtktiHlNMTtdNK8EBVCoZ+xcVE79goZYpX/eheVQLbKCUJc4YiYITaS1mm1PLxW6aJWBBs83tqJ5A0AWHNG/oBZs8qv2DrtxzM0e2E0Fn4BtdU3YuvhM46JDDrrbpPX6mMOmCCa2HbVznAOFNdn0k/+SQ29EMYcCWleADga/KBJIP3HCKta6+doikevIdUZ8q2EcpK4x6fdRdTqtKe4h7r2J6y/N2D+4Z9zzIul6rU9brYblMk2ELbSRY1sYy61e4M+5MqT/SDfqedImgmLQ/3LS4miGRxaraG7U6UF/nXI6K8ddqtBM/jBylZ1DMXARPLZpTSlrPXRbC1kY+k560qP9/PKq9g67sczKFgm51QRiHh0ms0TyqjDpgAg0t1/7YSDCYfULC1l3wQC2+q64eccM91F31CJPQBelpC3xhCnSnbRggp4T2u01JmtqflgnqE9yv0iaTxhHtF+VflHahiGSNVqYzzwLamHKZKsE0XnwxToiefg2uNUor3YZK3oWlK9VIsIgJGpC2FD6lMVRQUbJMmDnR15/xxmX0/q3yCrf9yMIeCbb4UEmUP7suoAyb4KCcsT3UNDDHVtZn0k0swcNFtT0NMoYhwdafKQu1kKrvOhGAjhJYg/qBcqiqooD6xPS0X1J+qiYiTKfR3gGVcPmxryuX/RDc/RcyLzU5LNOWn4jRF+3O7u9EXorEidvttS/lriY7LvM1viuhRqOmtilc2BvJD3RiIne2ePB6nJU7Py8OcNJ54Wh7tp7e9E13FIk6eVQXLgWQS78haNriPeNdXkoyvctre3pZHZFrBLsEvv/zyaOffeCfgKoM8PPvss+LUqVPBtHt1AmWKsj1//nxt2vK4zuA9mNypnJQDduB///33xZNPPinee+89+dPwidtT1Kc6tadVejfQRqHeoP6gHlUZ5OHkyZPB9WV1LOOvvvpK/qQa1LWtgX1RpX54ygTbiPlNsWtFtG2Kdn9XrASj1kpGom1HtIpksNkSnf6mmHect/nN6D7l8SS91VdELTXbwY5Q65SnhaZOGRXgaXX59bbFjuWys/6sKloOJJ1//OMf8qhcbt++LY9IGp988ok8cgvqBQWK6QUDFAy6QmkfbBIb/2+88QbruAVQhijLugwOVeA9wPtw5coV+RNSNuPCbegTMKg3dW1PkSdM6oUunuP+0EbVyTEAeYn7shBAPa9jGb/00kvBlHEWdW5rYF/EbU0VbLfpE2wBRNt+R7QNVc1mqyP6wwDF2pjGvNjc7YtOW1eYbopWO8rbrnux9gEPPJ7V9MTqla48rg+Dne0oZwdp6bqVjpgXp9VKpdi2rlTafVbVLQeSxjfffCOPyuXOnTvyiCQBA6Xb9dfGfvrpp/KITAuoY/DMwACl6t4xWWDyI0QPpSqBskMZ+ppIKhO8D2+//Ta9bQMDgsoLL7wg/va3v8mfhAPqCbzCUG/q3p6GKp7HfRrur66g/UXZl9UuxWWMel5Xyi7jLMafwTS0NVWw3aZTsAWNebGyuSuGw77od9qi1WqKZlMtb+LnzVZbtDvR3w6HYndzPpwwCIk0xPzKptiN7hf5gzityt943obDXbG54jlvacvttxbEcq00W3thAGLm1Uql6K1eEdaLztqzqng5kEQw2AnBAPEpRFaVnZ0dr4ZYHWfoSTKx+DZNzz32UKrS0upQiL1q6+RNlQe8H3hPQh24TyPoFxGKIyTRFu0pBJ66ep2riNvTUDzR8Y5OS5+Gsi+jXWIZlw9tt0CRsWwJIYQkEHVeyuDlSQnB5X2Da6ruxXfyscFUGggmr7ov36mMOqBDGRv5uKwboTz3OqSi4DlXfYOQogl9Rp12hnYFyqgum4oVSXhfXG+EEoqNUKWETe/KBvegurdpSmXvtD+t7RTy7KvcWcblg7Zm2m23stuaJKbXw5YQQoh1bty4IY/KIZSwDCGDGfQyPNm4+Vj9gVfaNIRAyAKecPBSCX2ZXZnEXoNltEWhgfcFS/FZX8KibE9beHzhHqadsj3RsTx8Gtup2OPVR7m/+eabLOMSQTuHtmbabbdQV71QsCWEEGKNsgXTmzdvyiOSRFlLnXDd0IwgYo/Y4CcPwOCTIpwalAnKZtoHh+NQtA0TtGllPJO6x0rVBe1pGZNgCNcyTaEoxkGbhHJHXXQJynialuCP46uM0+DE0H7wPEKLoU3BlhBCiDXQ0ZUpyk2rYa3D3//+d3nkH24+Vk8o1qqhCHcQ1BXEi6NYe5C4vnBiKyzQtvl8JhBvplXASgP2pc/2FNeZhk0Qs4Bd7Sq+J8v4AS7LOA2I5ZwYOkhothsFW0IIIVbBhlZlQFEkG4glZQolHITWD4q16VC0fchXX33FupIB6kuISzKnGQiFly9flp/cMs3ehnnw1Z7i/WNb9RCIerbLnGW8HxdlnAZsN4rlyYRku1GwJYQQYpWywiJwkJNNmd61AANfiDakHlCszQdF2wcTaq+++qr8RNJAO4mYjiQcIGy4fn8poOQD7Sn6HZeTGhDo8R6Sh9ju67HiimW8H1/2FG23fMS2W9kTqBRsCSGEWKXb7cojv3DDsXRgcIQQMoKbj9UDiBdvvfWW/ESy8CEyhArqCgY9KAOSD0xAcnIrLN599115ZB+8IxRQ8gOhz5UnOs5J4fwgKPMrV67IT8VAGXMp/kFQxq5DI7Ct0QN2S9mrXijYEkIIsQo6N9eeKJOgI+VMfTq+lnRmASGiTMOHFAfPDwY/BTg90EaVublIGbCumAOPZLaV4YAJTxe2DZ4xJjSIHmhPXXiil+ndDmEoLR05ckT+ZTl8+OGHVtqkMssYZagq2ziVXcbtdttZu8+2xgxXbU1eZoYR8pgQQoiCU6dOaXkmrq2teQ8ej+uFNFu9vr4uLl68KD+5B55IL730kvxUPmXUgSyw62koorbt8sEgGhsZkeLkMQt120QXHDp0SBw7dkwcPXpUPPbYY+LPf/6z/M1B4H3/66+/inv37om7d++WLh6G2D64IpQNlDAQ/+Mf/zgajB8+fDhxUI428ueffx79i7pSdpt55swZ8eWXX8pP5oRmI1QVW89jnBD65rg9fe6550afk9rTX375RXz//fe/t6chrNqxaW9C0Hr88cflJ7egDUI5P//88+LEiROj9ikvsHlQZ9C3YVWbzz6taHmzjLNxZSOEZLtltTWAttsDKNgSQkgGFGz1cTGoSQMbdYS0hC00QSY0QRtG9E8//SQ/FQcDAMRDKwOIUbYH2xCXYmPWN1n1Fksi3377bfnJL6g3r7322mjg9V//9V/yp/pgIHb79u1RHLeyhJJbt24VykMVKLuuoB/CYLBIOaNtwUaaGDiWJTzbqCsubARX7RTeSZR7GmWKDnt7e1rCTxpl2i4221O8G3hHqt6eum6zIFadPXtWXLp0yVodAujLcO8+yr+o/cYyzsa2jQzKHCfabGvivniqbDcItoQQQpKJBiWY2Mqd1tbW5Df9gWuq7qXM5JPIGFDeQ1mpjDqQxpkzZ5T3WWa6du2avLtqo9s+5Emh1Z+YyFBV3q/rhPqLa7sA5y3j/UCbtbe3J++ifiBv0cBZmXdXCde7cOGCs3LFefFu+s4X2piiuLARym6n8DzQj/h+f9fX1+UdFKOM9tT1O1Jme2oDl7aky3KPQd300T4Vsd9YxvmSTRu5TNutjm2N6zo2CQVbQgjJgIKtWUJn6gN0nKrrl5nKHsiOE2L5IMHQqgPTJNi6yGtacmnsT4Lr+Db+MbisKz7rCgbPeGd81hU8O9W9uEpF+1MXNkJo/ZyLPKpSFcRBVfIhZsWU0Z4WrY+4Z9V5iya0T77sYYBruRYUTe03lnH+ZNNG9t3W1N128933cdMxQgghTsCyFR9guSpJ5osvvpBHYYElTVnLXkk4YDmgr2XI0eBitOwMYVVsLmlMA9fB9XBdXN8HWAqNJX51w2ddiQZqo6WjWO7ps658/PHH3usKSQbPBHXAxzPJE7IhC9yrryW9cXuKOlvn9rToZk0ubCXkHe2TzyXUuNbXX389Cg3gCsR0NcGFvY58Ir8sYzW+wjiAuK2pu+2G0BI+xy8UbAkhhDjBV7w/X8JwVYF4EiplxZ0lesAwfeutt+Qnt1y4cGEk9nmPESbBdXF9CIE+ePfdd+VRPfBVVzBQvnr1qteB4SRxXTl58qT8iTs4wZWP+Jm4HrgjBrYpeI4QF32wtrbmXTAcx2d7ig2JiuzkfufOHXlkD7RRZbRPKHcIiq5AWZtMNrqw132LtTGhlvE4aGs+/PBD+cktsN2mpa0B2FDVFxRsCSGEOMGGF0oesHMoUQNjr6zA/HnwJeqTYkBY97E7Lwa3Pr3Akog9NnA/rsEAo05etj7qCsQ4DJSxiUnZoK58++23XgaJoa6WCA08E7xXLr3fvv/+e3mkD0RF1+9IPKEBT96yidtTCDqugU1h2p7atiXRJpQlXgFc22WZm0xa1LGMMSniiqIC9+XLl73abmUTtzXr6+vyJ+7wabtRsCWEEHIAWwOdIl4oebAlSPpaRuOb0JfR4tl99dVX8hMJEV/eYDD4QxDgxsH9+BBtz58/L4+qjY+6grYaA6UyB+kqMEh0LdqGvFoiNDBw/+yzz+Qn+9y8eVMe6YF3xPVEJey3UCY0xoGg46M9NV21YHtye2lpSR6Vx6VLl5xNXJh4JNexjF9//XVnZVykvNDWuB4DxBNDobU1Fy9eDLqt0YWCLSGEkAPMz8/Lo2LcuHFDHrnBliB87NgxeVQfXAwMXRil29vb8oiEiA+PyRAN/hgfoi0GZXXwsnVdV2KxFmJciHz00UdOJ//qUk988eKLLzoLV7G3tyeP9CiyZD8PsVgb2oRGjI/21MTzDfaSbVD/ygZt5erqqvxklxBWt504cUIelUeoZey6rQF//etfp9p28+Vla0Gw7YrlmRkxo53mxNzcnFhe3hDdwUCeKy+m10xPcxu69zFJ2fc1EIPuRlSmKFvFuaLynptbFssbXZG7yLvLB89jI81tRHebh/QyXdaOx11GfU1nMOiKjeXl0fnnkq67gevKLziH7zQR4vjx4/KoGK7jy9qKOfbnP/9ZHtUHF5s7uPBYYmzGcMFzce0xGbJYG4P7c73EruqxbF3XldDFWoB7wz268rYCrlet1I2zZ8/KI7uYeL65mESdBAJKqGJtDNpT197oup6FA8tju5CAB6gLdN8BF8JWKP1BKGUc46OtqYrt5jJkBfCyknFYmM6wFZ0GpyqUmq1hu9OX58zC0jUnUrOd9/pJlHVf/WGn1VR+Ny01m+1hZpF3WsrvFk7RtXOVdtb1Wx35h3kpo76qiJ5ZuzVsqs6dmprDVqHr5oHv9CQnT55Unj8pRZ2D/KY/cE3VvZimW7duDaNBp/J3umlvb0/epX1s3qPq56apjDowyZEjR5T3ZppwPhfnRQqhvEzRbR/ypFDKY319XXl/tlI0aJdXqga4X1U+bCW0u1XFZV1BO1+lsnFZFmhvTLBtIyBVod223bePJ10uXLigPI+tVLV+1IUtMZ50bE+0L6pzFEkh4aqsWcYPcWUfmPR9Ltr78YS2rEq4sNPHk8txLggnJEJvS6wuzNIjTpdBVyzPzYqFrZ78QX56vVWxMDtn4KXqj+71LXmUwNZ1UcrtF6mv8TNb3RIGT01sRdedmVv26HFrCN/pymMrLIILT0+A2Xoby28jQzZory0TUDamM/NJICYUcDGj7mvHbKKHy5iZeO+whLxK4H5dek+GHnM6DZd15Z133gnea3ActJWo3y6ABy/JD/p2V89Cl7///e/yyD4I/RDCBmM6uPZGL3uTPh9LpfPiyhOybM/kkMrY1spEG7j0rkV7GsIGYzogxrzLtgabu7kkuBi2vVUKPPnpiuXZBWGg1Y4BAXBOhFnkXZGl1wqxJa6XKDhr19fBhpgr/Mwielsjsb0Krwrf6eoSelgExq9NxoXws7i4OPr33Llzo39tAuGdG+qEhQvRfxwsp6vaRAnu1+VGRt1uwDPoKWDjQFd1BUJUPFlUJf7yl7/II7tgsBySSFEFHn/8cXlUHnhHXMZ3hiBRNdCeYjLGFWXbFK6XpOsQQqxXF4Q0yRlKGfuw3aoG2hqEi3GF6/B/QW46BoEnZK/PUBhsXBaZemYuemJ1drkcT9U0utdz5W+rTMU2Ind9HYm1qwZetUnguVVHtOU7XT1sGR+uRIhOpyOPilHH+LW2yxzx5mJxDf+6iD/n0vuI6ONysIn6UyWPyXFcbmQEQQfCTtVwuXFgFYUogHpS1LMT38e7gvjJt27dGm109dNPP1X23SmLuO8qE5fvyNraWhB5NMGlNzpEq7yTG41GQx7ZAzZNKPH5bbQZeE7o+8aTDi7KGLYuy3g/LkXsKttu8DI3Kc88oK1xarvJ0AgFUMeeTIsd2e/3h/1Oe9hqHvzew9SKzpxEQrxL7XimtvF5XykxP2Xs0Mkn0O93hu2UWLdGt9lvK+Ow2ogd2mkdPG9Lef9pdWWSMuor6A/bqd9vDpvRA8C19hF9zox1mzcecG74Tk8SNfAH7y0llRFHzHa8ojhmkq0YsSYxmLJQXcckxbGHVL8zTWXGkrt69arynoqka9euybM/wMU1kFzHgXKBbvuQJ5VZf2KigYPy3mykKj7ncVzE4otTNCCSV6kGeJaqfNhIVSuLSfLGskU/i3YE7z3aVhf9pW0bASmEdioPrmLH6qD6vo2EulP19tSVPYGkE2tT9f2iCf1oKKCc8c7GCe0T2prJ5LI+qcqoaEIZh/IOhFDGtsZtqlT1tgZlr8qXjeTSXilFsB2n304WEJPPEaq44/G+EjbjylPuiWVuIvy5EmyV520NOwnXy1/EZdTX9O/lK3dsLKf4rkyFy3sffKcnmWbBFh2Q6ve6CUaLTWx1uuPGtOr3pqmMOhBjW0CE8afChVFYtY0MQB0F26oatT5x8dyRkt63UHEptlR9cIj7n8wT+hy8A3jHXQ/cx7FtIyCV3U7lxdW7mhdMeKq+byNV5Rlk4WqCUEcwdSV04X2veltmC1fPmWX8ANpu2YTQ1uhSekiExsqu6Leb8tN+ets7gpEv1Qzu/yCPxmmKpcXs5QaNlc+Fssh7P4q+PCybwc72wdABrdNivrEolhT37issgll97YorqwmBEJpt0d9dETmempjfHIpOS36coLd6JZiQFnyn64WtOLZ37tyRR3awFS+obuEQsDTM9qY0Z8+elUf7sbUp3TgMixAGtuJDq7hw4YI8qjb//d//LY/sgrAIVYpR6ip2WzQ4rOwy7xjcP8IZIEUDaSh8o5AGCPOADaKwtLTqeSTZ3LhxQx7Z5/XXX5dH1cbVplhYqpx3ybyr/QwQXujkyZOMPR3hKp40y/gBLmOpVm2T2CRcxcTXCcGiSxAxbBsrl4RSh+ptix2qOxr0xI+5FNeGWFSpnuIHcT+I8h6Ine2DAmfrNMSBhHvfuu5NsNSur4mxeFuik0usfcj8Zkd97ZI3X5uE73R9sBXH1nY8TFvne/755+VRPXCxUymEExUuhDduPhYGtuJDT3LkyJHaxN9EjNJDjnYddr2BhU1cxSivi7CPwSFSXep9Fbl79648sgfasrxwUiMbF5uZxuzs7MijdJ577jl5ZB+IOc8++6x4+eWXg4m5WgYsY7fcvHlTHtkFYnhd2hpMDrmy3Vw5OwSy6di8OK1Wd8Q21R0ljSeelkf72VqYExvd7DKDFyRm+venXbFiPx64PoMdcVCvbYmRXhvRWFwSByVbn4KlXn3tXlfLtc32xehMusyLiwneq2VvvrYfvtN1AYNMWx2brZlHGGIwzGxQt51zbQ8M0wQ2/Fxn0JoXetmWj20v7RhXXlRlkeR9XhRXgy7boE13sfN9nYR9Ui6u6mheT0Gb9sokS0tL8qj6QAxKmhwuSl676JlnnpFH7oCzAerOqVOnKrnBZFF8rGobL+NpcwBwZbu5snXKwsUKQWB7NWlMIIJtVHBqdUf08rmMTh/zpxM8LXtidWFWzMzNieWNrhhUUBtLDIcgD0VSWITLG96W2+evrwOhjF6RM3yFCrVgHfHD/aDCDfCdrg+2OjZbYqKtGUyIAnVajgrj3/bAMEtgcyHAweCcZg+UsnG5pNClF1UZuBIYXA26bOPKc7BuoWpIebiqo3k9BV15XGEiHV7+dcLVe5/Xw9rlqolJ0Ma/9NJL4tFHHx15hLrsd0PCphNIFijj8+fP/17GdRfIXdahxcVFeVQPXE12uVpxFIxgK2afKi5CbS2ImZkZo7Ts0jnRyX0le1qO6PXE1uqCmJ19cJ65uWWxUQkBNy0cQkxDKB2MfS63z11f++JHZfjap8UTpt7MjSeibysIKAbxiDq/01OGrTi2trzGbMWDq5sosL29LY/skSWwuRLgXIR2IPlwJTDUbYIEuBx8VmEA78oT2JUQTqYP2+GYYvJ6Y37//ffyyC6uPMTKxJUohInsvJPAvssV3t+oo1jKPy4s1nnSuqwyHhfI61jGrian6hQOIcbVZBfqmgvbLRzBlmiTuHmYgl5vS6z+LuDOibnlDZEjcoJ/MsIhxKi9NwNcbj+4L9QOtk+JWXmoz6x4Sq2EBhKDmNQNW2EDbHlO2jJK6hS/FuVqe2Cax0hztYyRYRHK4//9v/8nj+xSV69JV4NPV8uobeIiNigEcIZDIDbAxm6u3qO8dpGrSQ1bE+khAXvCRZglMMjpsVRm7OxxYTFe0o86XDfvW5axG1y1dS7jDpcJxjgu+OWXX+SRPcIRbKviNRgUDbGy288t2j6kJ3pbq2IB4u3cclDCbWY4hJiEkBC97R0/YQFKra8JHsZRyQUVbYDvdG2w6UVW1HsPwqQto6RO8Ws//fRTeWSPvDGrXAhxMKq5+Vg53Lt3Tx7Zpa5ek64EBhdiqE3QFuM9tU0dPQeJfyDAtNtt+ckuOqsF9vb25JFd6hZ/P8bVxF7eiX7Yu67adF3g5PD+++//7n1bF3Ex1DLG6swql7Erj+G6Tra7EqJdrKqgh23leSDadtot9fLzLHpbI+F2biME1VYdDqH5lMoXNWFTK59hEfLQ//GgAA2efiJ6coRUB1uD6KLhDPLu9puFzoCrCtj2rgV5lyfi71wsC6eXbTm4EgobjXr2eq4GM66Ec1u4DJ1BSBEgtrzwwgtOJhSATux2V15vdfVCP3bsmDyyi85zuHjxojwKB9TlOomLIZYxqHIZ495dUNe2xpXt5mJVBQXbWtAQ8yubYnfYF/1OW7QMlNve6mz5MT+7V8TqAXUzeXOuyoRFUBHYBmGEZGFr+V3RcAa2wiHUacYYhqTtQSG8IfMK2vg7F15xMD5deQyQZFyIHHWbIBnHlRDtyjPPFq5ic9bVm4f4wbVYC/LGbncl8rhayhsCriZsdGwJCPJVmDiaFBcRm/XKlSuVEBdRxlWoxyoBN8QydmUr13kCtUq2WziCrY1Yn62OGA6HRmnT5Qosb/fVEI35FbG5++C7/X5HtOF5m1PA3VpYFmVqtt3rW/JojOaSSNBrEze18hIWIW99Tdp4qxADcV99caF0Ri6LOr/TU4it5XcQFosYFra8/+oUv/aTTz6RR/bQ3UHVVUwybj7mF1eDEMSKqysQol0Malx55tnC1f3V1RObuAV2BQQrCCsuxVqdyUxXHD16VB7VD1fefLq249WrV+VRdcBKq7fffnv0Djz55JPijTfeGG2uFSoffPCBPKoOEHDHyzjewKxs8sZo1sWVx3sIuGrHXdhG9LCtMY3GvFiB5+24gNtqpgiIW+JyaaERukKl14reqpid2b/7/+9pdlUdbiCksAhO4rj2xY/qOAviCY5ziCNgRNta9m4a1gADMlsdYV3iv6FMbIdDwHPW3UHVVUwyhkWoB3XdtCLGlSAdsqeUK4+eunpiE7ug/uH9gLcbRBO8gy5CA02iMznpatf2xx57TB7VExe2hK6ID5umzM2xigJbGZP52FwL8W9DERbHqUMZxxuYlV3GLja6AnX2sAWuvLxt20fhCLaM9emckYC7uTsKndBJ2KnM26Zdk3SvC5Vea4aHsAi56+useEpZ1D+I+6a3aMNz1Qd8p2uHrWXvpoOYL774Qh4VAwZIXUQBW2UyTt7NxiZxsakUBlncfMwfrgSGRx55RB7Vk2kUGV0s+6v74LBuIFYf4ju6TBBBsAw5TvBqg9MGBFp4ucHbzYdQCzC4d+UBqkPdw4a4mgDTFVE+/vjjWrRJsKMmhcVQJgNZxnZwFaLo8OHD8qieuLLdrHs8DwvTGbai0+BU46nZ7svf56Pfbh44R/J51NcUrY78fVl4vK9+f9jvdIbtdmvYajaHTdEc6hV5f9huKu612Y5+o0G/HV374Hl0n3+ndfAchVJiPvzX18S8GdYL2+c7CN/pSSIj/eC9paS1tTX5TX/gmqp7MU23bt2SZ37I+vq68m91U2ScyTPqcebMGeX5dNOFCxfkGfej+lvT5KsOoCxV1y+SVM8+D3t7e8rzFU14/0JGt33Ik8poQ4DtdiROpnWqKkxjuanut2gK/V2vMq7q6DQl9HE6wNZQnadoqnt7asvWm0wm5YZnfujQIeX5qp5gP169elW7XtuGZVwc2m5mVKXcAvGwHYidbZUvXvKGU9PMYGNOzMzOitmFBbG6uiW2ej2B/+l5lTbEE6q1+oWW6puSEA6hCE7DIujVV/XmaBFbl4V2BIrBhricUFat0yEFbeU7XUdsxrE1mXnudu1E2a5L/FqUoe1YSfB0MPUgwkw1PJBsw83HyLTiyuM5VBgOgYRKNLDXrp/37t2TR3YJwcvXJbBDQgHP/Ouvv7YWEiwkYD+eP39+5LUOb/ay7CyWcXFsjwVIMWw/jzAE2+4VsarUdlI2nJpiGotLyji0vdUrGpuGJWxcVcayeqvhEGIchkXQra/zp4Vasu2J1Vc2NEJQDMTGKwlxe6MrBKXX8p2uJRgk2DKobt++LY/yAXHS1kYidYlf62KzMezcWwTTcApZcPMxP7gy+uu+kVTdlyhP4mrQGZJQQ0gMJiIhtpBqY9q/wfatq6AIYFu///77v4uKZcAyLoarPrnuk0OuQj78/PPP8sgO5Qu2gw0xt6CW65pLi4x1qSJpIyuxJRbm8gmA3eVX1IJaCfFFu0r32pboyN3+M1O/rRawXcTjNaqv8+JiQszg0aZqc8uim3Wjg67YmJtVP7OIZvtidJVA4Dtda2zFsb1z5448yoeuwJsEBIE6eHHBOLPlcTzOuXPn5JEZi4uL8sgu3HzMD66MfnpO1gtXO1KXBSYEq5ZcvatkP7AZvvzyS/mJ+MBVzPMiIkrdBUUwLiqijfENy5j4pjKTxMPCmMS77A/7/c6w3VLHuHyQWtGZkwg13qW/+0qKD/ogNYetdgdhbvczinvbHrZUsWtl0r7VwjFsbZRZQjxeZVzfMuorSLrHODWHzVZ72Jl4aP3ocye6rqqMf0+6cYcz4Ts9iW6MSsTE8Y3tODxJ8XdsxbGNDDJ5xnzYihOaFL8WqP7eNLmuA4iJpbpukWQrfqSr+HPIc4jYqpvjqYw2BLjIC1LdQXupynfRVFY9yKJu+XVV710m3bLC36vOw5ScYKcUiUXI9tSMkNsX3NsRB3sHhJjS7GWXsIz1YVtjRlVsGWcetr3V2dEunuo0K2ZnF8TqVoK7YESrs6nvMbi1oLiWTlrWCCmggYP7aqxcSlhmD3pia3UhKuOJ84zi3q6KxGJvtsVFz26ag43LynAIevFYG2JxSeljmzssgvv62hArn6s9gR/QE72tVbEQPaPxa89Gnxei6yZfuSnan6948VrlO02ArXACmGXWmV1GHFMb1CV+rQuPU1vhDJaWluSRXehlSwghxAfw8oO3X5ElwXt7e/LIHicdxIkn+UF9gD165swZ+ZP6grBb8AT17c3PMiZkP4FsOrafZrsvNj0Lh9VjXmx2WikCoC7+hL+HJG1MpR+PtaHcQU24CYswQe762lgRuwnhG8yInll/V6xUIMYA3+n6AEPK1nKlvBvq2Fw2VIf4tTDsbAnY49gKZ/Diiy86WWbEzcfItMGNRAjxD/qvomIt4PtbTxDiB2Eyrl69Wuvl+wB1uIzl+3EZX7t2jWVMpp7gBFsIO7tVUKBCYH5T7FoRbUsS/gY7Qq3Xntb3xEza2Ku3LVztPQa06+tItO2IVtGH1myJToXEWr7T9cJWHNubN2/Ko3Rs7ZSOQVgdYmm62IALngw2y8bVJkzcfIxME5ygIMQv6AsxOVhUrCX1B5u0/vTTT+LChQvyJ/UEK+JeeOGFUgRFOACwjMm0E45g22yJdofCjjYQbfsd0TZUAJutjugPyxH+BjvbyqX+euEQYubFabVimzssghZF6mtjXmzu9kXfSGxvilZ03f7uppgP/VXhO11bjh8/Lo+Kkddj8h//+Ic8KkZddnJ3ERrAdhiDS5cuySO7MCwCIYQQ28CLDx6T8OrjJokkL6grH3/88Sj8RZ2X8JcpKLKMybRTnmDbbEb/b4lWuyP6/aEY7m6KleAVqEBpzIuVzV0xHEIEbItWC2WrlgLx82arPRLS+sOh2N2cL2nXfnvhEGLm1Yqt6K1eKR7H1Hp9bUSPbVPsRs9gCMG93XrwbORvH/LgWbbabdHp96NnvCs2o+sG+aZYLyMSKjbDCty+fVseqYGga2tZYR3i13711Vcjo84mGKjCi8EmMLBdhEVA3v/2t7/JT4TUm6NHj8ojQogr4L0HLz54TBJiAmweiP0QFdfW1mq5jB/21/nz50tb+cEyJlOL3HyMEEJIArq7b9reHTIPuKbqXkxT1s7IkaGk/J5uytoh9dq1a8rvmaTIyJNnVaP6jmlyVQfOnDmjvF6RZGuX2kmuXr2qvF7RhPcxJFzszltGGwK407AZVdlp2BZ1y6+reu8y6ZYV/l51nmlNsGHQn2bZBUVQXddGqjs27b7x5Lt9gQ1UxbYlK+G9CQWUsQu7uOyka+fSdjOjKrZMkJuOEUIICRtbcWyz4tPeuHFDHhWjDvFrMeNuKzzEOK6WmNnaxGwSbj5GSD3hJk3ENbAFEPoAHrWuwx+cPHlSHhEdvv/+e3lUbeCx/e233448QtfX152sOioD2KFXrlyRn8oFZRx73dapjGHnhlLGpHwo2BJCCNHGVhxbDNDTxDdbG47VIX7tp59+Ko/sAePW1eYqGAi7EoO5+Vi1qLvAPm1Co6s2gxMxxDZYNo1+CGIORJ049EHVJ3BJdUBdu3jx4qjuxcJi1cX8Dz/8MKj2WlXGruxPX4RWxnXE1hjTNRRsCSGEaGMzju3Ozo482g8MFcavfYgL71rXMftsb2YWw83HqsVg4GDzz4D4+eef5REhpEwwCYmYtPCivXXrlvj3v/898sCDmFMXkZYijhkhTNzHwmLseXvt2rVRfa2aZyhirb755pvyU1jEZRx73la5jF9++WX5qRy4AVoYULAlhBCiDTysbAX8T5rhTBJyTbApMJcBjCYXXnznzp2TR27AZmYuNobg5mNueO655+QRCYHDhw/Lo+ng7t278ogQMyBm/ulPfxpNRrryBC+buk+ATcuKBQiLsJE+/vjj3z1DMdEAz9AqiItwIghd0Kt6GSM0Qp4yrstklG9+/fVXeWQX25NDFGwJIYQYYSuObdIg3dZSFRhlVTdmPvnkE3lkDyzJ81EuZ8+elUd2oZdtdbh9+7Y8qieuBIaQB5QulvRiIoaQIqAOvf322+LUqVOli0lHjx6VR0SHafUghj0Wx2StirjowjZ1SV3L2NW9133y5N69e/IobCjYEkIIMcLWDCIMApWBbsvbqupxrFA2LsIhuBJSJ3FV/tx8zD6PPPKIPLLLb7/9Jo/qCeuhPbgEszqgbUfYgaS0trb2e4LA71MQQf/wwgsvlLpxz2OPPSaP7FKVuIumuPK0bzQa8qgapImLLlYumQDbtMr9H8s4nbqHe8LzrgIUbAkhhBixuLgoj4rzxRdfyKMHwDixNbNb9Q3HJsvGFjafXxpYlupqoM7Nx+ziKnTIzZs35VE9gTjkgpAFBlfhM6ZlOXQdQLuO9j0pvffee78nxOyMBRHElPQxkRp72yIOZBmCh6sJsDq/I3hOrjztfawocsm4uIjYzJgUCWEDM1c2ahmEWsZZmw4/88wz8sgude+PXeUP/Z9NKNgSQggxAoaNLSHuzp078ugBNg1A2x2nb1zEaoXnAAaxWDbqI7mCYRGqQVW8GExwKQSFLDC4iq/LDdzqDeo0YkpCEEG74EO4hYcaBBff3tuuJsDK8rbzgav4vD69u30B23Z8A7PYM9Q3dd5PIJQyzlpl94c//EEe2aXOceVd9QcuPLMp2BJCCDHm2LFj8qgY3W5XHj1gUsA1pexZ8aLAoHAxAwwPFngF+kquZrGRD24+Zg9Xkxt4/nUVGVzF5w297XIlgNTdG5s8BOIthFt43Lpefow2CCES6hByA31qXXHVnj7++OPyqJ6Me4ZCWEQYEl8idZ3793Emyxiet6GUsavVOHV+tsibC2yNi8ehYEsISWEgustzYmZm5kGaWxbdA7PfXbEc/355v+hG6o+tcAMQ3sYHUpMCrilV3/W+ahs6lAG9bO3iagBS143Hbty4IY/sErJ3LXAl7tdZjCJq4HH79ddfOxdtYWc8++yz3ib5XK7uqYPwrMLWZP0kVbcFdUDfgTAkCEECUdFHLNadnR15NB2gjOF5G0oZ435c3YMrr/eyceU97MJ2o2BLCEmkuzwrFrZ68lNEb0sszM6KueUN0ZXt96B7XWw9OBTNp2blEZkWbMZBjTfSwEDEVgyzKsevxay2LeG6zkDgmQbvDl+48kRyJWyWjasNgKqwhNfVPfoWo7AB4/gGWbZTFZ5l2UDchPjhQ/g4f/68N9GWE2B6uBJRXIVwCZ1YVHS9YqPOS+eziMvYdaiErDJ24dkJXGx6HAKVst2GhBCiot8eNqMmAs1E3tTqyO/WjMjQUeY3KUUDNPlNf+CaqnsxTbdu3ZJnzibqnJTn0E0oZ7C+vq78vUnSQfV902SjDly9elV5bqaD6cKFC7LU/KPbPuRJZbQhMbbbkjihnagbe3t7yrzaSDptcFngvVPde9FU5vvsghDaCBfvtYt2CvX+0KFDyuvZTj7esTNnziivXTTF9lKdwPNQ5dVGqkJ76hpXdRGpjvXRhDLL2FV/TNtNL7loa+hhSwhR0/9RxL61zXYfypcY9jui3WrKn07SEqfn5SGZKmzN6sZLYTudzujfokTGjTyqJleuXJFHJAuGRbCHy92G6+YJ7XIZqKuYdDZx5dHjyvOFhA88bREewQc+YtoeP35cHtmljitLXHoNuwpPgfoTp6+++kr+NEwQe9WVF6hLD1vUc5ZxdrggV/0xbTc9XNhuFGwJIRk0xdKibHwa82Jlc1cM+33RaTWj30iaLdHpbwrqtdOJzbADMMZsxTCscswyGEeuAuLXEW4+Zg9XO5uDTz/9VB7VA5dL6kKPYQtshsQZB20fBudkOoG4tra2Jj+5A/0GwiO4FCNctqd1ixvqqg83mbwfFwgRDxbp5ZdfFqdOnRJPPvnk73t7ICZynP7v//2/8tvh8tFHHzkJO2ISxixvGSNME8s4G1f9Mfjiiy/kUT2onO32wNGWEEJIEliGguYyb3KxTDAL28sddZZ02FxaYiu8ApLushTVOUxT0TrgamlTnVNZS/J024c8qYw2ZByb7+F4qtPSOpdL6rCssiq4qit1CosQQhth20ZAct1OuVxePJ5c9x2qa9pIZfV5LnDZnibVU/wcCeWIZKMtqwKu7Es8w0lYxnZT1rjGVTgZ2m75kiu7hR62hBBCCoHZxKgzl5+KYdOr1OUOza7hEn99uPmYPVwurQt9SWNeXHqcVGmzRFfLP9EG8n2ebnx5qqHvgHefK1wuka7LO3L58mV5ZJ+k9hSbKb3//vujckSyYX9WYWWAq/o4GMjdqMdgGftlft7NWtc6rXpxudLr+eefl0d2oWDrha5Ylm79NtPcxsGG0fxac2Jubk4sj3b/V503DfU11feXTHf54DlmZpajs+szGHTFxvLyKE8Hzhn9bC7K50ZXN59ppJf7suWN3uuev5jxfM4duK6ssxuos/ILpDRcCTymnKxw/FosCzRZXkbcDvqmiaWlJXlknyosacyDyxAcLpc22saVuIw2sG5LvokemAz2Fc8WopIrQcJVHFvw5ptvyqPqAtHZ1SQ1BP+kyXsstbdNFeJv+3RmYBn7xeVk7yeffCKPqk273ZZH9nEVAoeCLZH0RK/XE1tbq2JhdlbMzC1bFvx8MBCD7vJI2JudXRCrW1ujPB0g+lkvyufqQpTPmTmxbCOf3etiSx6q2LpuQ9Gse/5iBqK7cTCfB3Mq6+wq6uwDAddKXokRoXmEVTl+LTfcMYeeyXZwGXcRXjZV99SAWGtzNcA4WK1Qhfi1MRiY2lphMQk2XqSX7XSD+rXmIZ4twCZkLurbuXPn5JF94MFY9XcEHm+uJqnTPA6PHj0qj+yB51EFXLXZk7iwxatSxmU4jric7EW518F2c9XW4Hm7st0o2BI1va2R4KfrJVsag65YnpsVswtbCmEvjZ7YgrA5tyGK5LR7PU3OjNi6buQp/Dt1z1+MzOfCqm4+QZzXZXrclkBoHmFVWlI8DgZeVTFGQwSGmEvPx2kBRqfLJX3vvvuuPKoeeEchJLritddek0fVwVVdgShet43qiD4IV+BDYEL/4cJj1WbYKBVV9rJFe+rS4y3NFvzTn/4kj+yBNqsKAroLz1cVhw8flkf2qEoZl4Hrtqbqtttbb70lP9lnYWFBHtmHgi1JpbdaAdF2sCHmZhfElr7C95DeqpiF0Cc/6tEVWXqmEFvC2Am17vmLsZFP0NsSC7NzoipzDXXBtZGgS1nLkYpCcaI49LK1g8tJD3jZVlVYxzvqyrsWuPTGc8Xrr78uj+wDMYeDc3L16lUv8WwxYeqibXI5EVNlzzeIza483kCaM4GrlSRVsOPu3r0rj9zialxQhfBXe3t78sgvFy9elEf2ge1W1X0IXHryA5e2GwVbkglEW1cxSgszEvlWDbwxFUDoM8loRriAGKOwAXXPX4zNfI7oiVWKtt4JJY5tlePX0ru2ODAoKfAUBwNdlwIJPB2q9pwgiiDWpStcLqlzCe7ZVbuLAdbLL78sP5FpBZOw77zzjvzkFhdtk+uJmPPnz1eyPXVp88DzP609dTWxH7odh3riUrgax1UZV2Fi3uXEbhquVzy++uqrtN0myGprikLBtkxaHTEcDo3T7kpDniibZruvPAdSv98X/U5btJryjxVsLZh6Z7pkIDZeSRH5mi3R7kR525df5LUlErO6taAtTqvCBbRUhakdNqDu+YvJyGeUm2b0rqCePsxnlKLPnXZKXiHavlIsFATRI5QwBFWNX4tZ67IMvLrBzceKA+PT1Y7DoGpCHAYoEEVccvbsWXlUPf77v/9bHtkHkzAuw1CQagDPMR8Tsi7aJpeTGgC2Q5VCI/hoTy9cuCCPknHxTPAsQl5Bcvv2bXlkl0ZDrUu4KGO8oyGXcZleqGhrXIa0QtmzrdmP8/HvkHigM2xFRY3i3pdaHfl7m6iv1Wz35e/T6bebB74bp+RzFLtmTKd18BxCtKKzqzG715j+sN1Uf1c029Fvc9JvD5sHzhHds/LnYqjzyOuev5i0fOa7135C3XmQdOuhisjYUJ47Ka2trclv+gPXVN2Labp165Y8c3729vaU5/KdTO4dqM5lmkzqQGRgKc/FpJ8OHTokS9U9uu1DnlRGG6IC75Lq/mwm1PsqEA3+lfdvK/mss644cuSIMm+20rVr1+SVqkUIbYRtGwGpjHYKdgbeFdX92E7r6+vyqnZA/VVdx2ayfc+ucPFOjCe0RXlw8V4g4fqoqyHiytZMgmVsL+XFh+0Gm6gKuB5b5W1rikAPW7KPxsqu6LfVPou97Z2AvBUHYmdb7ZPZbPdzeB83xMpuR7Tkp330VsWVnK6ig53tg56hrdNivrEolhTFmD9sQN3zF9MVV1YTfGubbdHfXYlykkVDzG8ORUeZWWT3SoDe4fUEs7pRxyU/lUcV49diBpjhEOwRuvdFVcC75MI7ZhzU+9CfFbztPvnkE/nJDaurq/KouriMnQewFLNqsTpxv2XFMqwjsDN8hUb48MMPrS79ffHFF53bSG+//XYl2lN4zbskb1vkyjMOXrYhxrJ1ZWum1WuWsR102g7Ybq7bGthEVWhrXI+tzjj0Zo6hYEsO0Fi5lCD0bYudUBTb7hWh1PmabfF57lAR82IzQeX74X6ejKpF1dZpLCFtiEW1oplPPKx7/mIS4+O2RCeXWPuQ+c0EgdrGhmgkN2XHsXUtLrniiy++kEfEFtx8zA4ffPCBPHIHlquFavjjvlwb/IgV7HLjLl+4jnuMiZgXXnihMqItwjjgfhnqxi4+QyPYXvrrelIDhNye+hBQ0Abl3eQNwparNgsxM0Nrq1wtZU+z/VnGdtAdX7Gt8dPW+LDdKNgSBfPitFqxFduBKLaquKqgubSoJfKJ+dOj2L3NZlO0Wm3R7jyIlZorPvBgRxzUM1tipGdGNBaXFPFV84mHdc9fTGI+2xejWqjLvLiY4B1eaEM0okXZcWyrGr/WlcEDz67heOznAFOeOHMmcPMxO/jwsgUw/N977z35KQxg8LuOfQbgXQvPwarjw/sxFm1D3qka7c6pU6dG3o64X2KfL7/80unkQAwG/DbrGoREHyuRQhRSfAgoQLcNchmrHc8hFDvE5eTj8ePH5ZEal2WM/oBlfBCfbU1oMeZ9tTXebLdosEScU50Ytr/TaR04xygp79l3DNuk+KzNoYVwpblRxl7dVz4J95kZl7Xu+YtxkM+E2Lr570mNbqytMuK62Y4RZRoHFvGkVOfzlUzvG6jOZ5p06oCrWFNViQ3qss74iLGl2z7kSWW0IWn4iIcWJ9TbsuPS4fqu457F6dChQ8HG4TMlGiQq82o7hRavE8/RdazjOOm2EbZtBKSy2yk8f9V92U6ozzbf0atXryqv4yKFEGcSZeerTcB1dHEdW9h2/THBdR+eZXu7vn4oZYz+XHV/NlJWGavwETc7TrTd3EEP2zLZWhAzMzNGSXenf21mn1Lvvv/D/QDi2PbFj6pwAeJp8YSW+2kR0sIFxDTEE0/Lw3EyQ0vUPX8xDvLZeCL6toLej9HViA/KjmMLb8Cq4So25tLSkjwKG9QZVx6cDItgB19etgBeEbhWWcsccV1c34d3BqiLd+04f/nLX+SRW+DBCk/Wsr2rcH14hz/55JPOYx2Th/gKjYCQFpcvX5afiuPL8w2gPqJelvWOwDsZ1/cVFsRkGbjr2MLIO+ppWc8AfRq8UF2BssuyvfH7aShjVysq8pSxCtRtH20kmDbbDZ78vmw3Crakegzuix/k4T6aT4lZeeicjHABMfPK2BIZoSXqnr8YJ/mcFU+pZxpErrC9xAplxbH1ZZTYBMZlt2t/Bg5LRWGoVYWzZ8/KI7vAeA41vlbVwBJkX2Dw9eyzz4o33njD2wAM18H1cF1f4gIGYaGFgbCBz0EiQp9AEEI5+h6sx3UG10csRYY/8I+v0AgQPm0KEVevXpVH7kF79vjjj3t9R3AdLEt+6aWXvL0XaHPyxq6d5IzjjYPwDNBO+BazsFQdfZrLZ5A3FJqvMvYdLiekMlbhYx+CmNh2K6Ot8W27+YgRHEPBlqihp2Iqg51tcVDPPH0w7ipiyMrDcXrbOwF4KidT3fwleP1GufmRFdcbZcWxrWL82p2dHSdGnisB1BUuNyuil60d4EmwtrYmP/kh9g5zafzjvDg/ruPbO9KnaOMbX0IaQBsKwRSCjY+BIgQBDBAhgqHO+BKkyEHQLn322Wfyk1tsxrOGt5yr+O1J4B3x0Z5iEgPvhi9Pt5gik4o+Ng5COwFRCW2H6zYK54/jaLvm0qVL8igdlLHrPgFljEmCupVxEbEbbY1v281XWxPbbr7bGt+2GwVbQrRRhwtoPqXyC03YwC132IAy8JS//o8HRWHw9BN6G6uR4ID4VgZlb3hmgqtA/a49GWyDQberTSm4+Zg9YBy7XNaoIhbjIABgEGbLe2ZcdCvDOxJijckSx6qAd9r1BmSTwLsmHijarCtoP+L68uijj44EAd8DRJIMPLp99HmoXzb7bAhdZbWnNt8RvB9YyRK3p74nvsD6+nqh5cn4ri+7CW1H3J/Z9rgd79dg+7gGk2R5y92lnTeJyzLG+XyXcVFboUzbzXZ/PF7Hy7DdIH57t91kLFvilIRNxwqk5P3KLG06lnjPqk3APG865mhjqdwoN2RL2SgrYQO3xPKpe/5ikja2K5hPdT1Ke2eyiTpL5TmTUhkbceCaqnsxTSbB7ceJDAPleV2moqjOaZry1AEEq1d9t2hC2VcRl5tSuNx4Rbd9yJPKaEPygnp7yOHGGnkTyh3lhE01stor/B5/h7938bx0E97Rsjfn8MUZTxuApCWduoLngr/BxlBoN0KoL6qk20bg71XnKZJ078ElvtolXMPmu+uy38ubkCe8p3ieuJ+sdwS/D6k9xT3YAM9VdX7XCf0B2hqUqW7ditsqPL8y+uWsujKJr/d0Mtkq4zLGNrplnATOU0bZj6eqtzVlja8o2HohQfwsoiAlYkmw1RIN7eSvKoKt8j7Trq17v3XPX4yTfPaH7abinGmCcw50O4kyBjG4pupeTFNRA8H3IN2Gwa46r2nKUwdgPKq+WzSFtnO6Dq6MYRiJrnBhRJbRhuiAwYvqvpmyE+pi0fa1SmBwXMYgt+5Jt42wbSMghdZOYWCvuk/byZZAGIM+W3UdpuyE9lRXgEvDxXtiklDH4gR7Op48ilMIbSruwwSWcf6E+7AJbTfzZLut0YEhEUj1KDW+bldc35KH4/RWxezMjJhRpdlV9dL/pLABdc9fjJN89sWP6jgL4gnGWfCK7/AECwsL8qg6uIqteu7cOXlUPUw3DMkCS6a4+Zg98JyiwY38RHRAvM06h0KYBMtgo0Git3i2ZHrxFRoBy6BtLe8F2LzGx33Xka+//rpQKIRJEGf1iOel4ypQx+KE5f0IMzH+M1+bK6VhupkVyzg/tjcMg+3GtsYM222NDhRsiRqt+KJJO/NboPlUdPZJkq73g7hvEBe2uzwn5pY3RDfPd7vXhUrPNKMntpWKZt3zF2M3nyMG96NvK1DWI+IS33FsT5w4IY+qAcRDF3GXTmrEEwsRl2IzNx+zy8cff0zDXxPEWYSoNG1AoMZgh9gB4ncVY7b74KOPPvIyOfDqq69ajY2O+w5BxKoSmAiyPfkF++kvf/mL/ESSQN9vWvbxJB5Jp0gZp4HN+TBWIPlx0dboQMGWKBncV8peCRtP+aYhnlC7ZmYIhCrgUdoTva1VsTALj9E5sbzRFYOE03SV7qfm9LZ3xMFL1T1/Mcn5XL3Slcd6dK8kePtyIzPvwCDzNfjA4KzMjtQEV+Lh2bNn5VE1Qb1xJQLCY4Kbj9mFIkN+UK/hSTetoI3mIL046O8gfletz/MF+hB4sbsGE66XL1+Wn4qD+0YfxfY0H2hLXK3IwaQaV5AkgzYIfX8R0H6xjJOxUcZpQLRlW5MP1FNXbU1eKNgSBQOxs62SvZpiaVEleyUIbz/cTxHrJhmIBI1YyfzpljzaT7pAeJDBxuUJj9Ke2FpdELOvbCjOkxAuoAgJYQPqnr+YpHyKrctiQyejYLAhLifcf+u0n11JyX6OHTsmj9zia9dZW0A0xMDMBb49m12wtLQkj+xjc4BNKDLkBWItBkjTDgY9FG3NwXv2008/UazNwFdoBCyhtrkDPdvTfLgUa2MuXbrE55AAJkRQV4uCVTosYzW2yjgJtjX5QD+Celo2FGzJQbpXxKpSr10SSr02id6qyO0oOdgRSo04yTNy/rRQSn3RNV/JrfR1xRVlRpHVxYPXtRouICbBa7bu+YtJymf0vVWlqJzEQGy8kuBdG12Bem05+Fqyefz4cXlUDT799FN5ZBcYFi4NPF9gsO3KiGRYBPvQ8E+HYu1+ILRcu3bNy7L1OgEvH4i1dWjjfeArNML58+flkR3YnqbjQ6wF8XNgO7UftEM2w/qwjA9iu4yTYFuTTki2GwVbsp/BhphbUMt2SpFPkuQpubUwl8NTMllsSw7BMC8uttWBc3urs2Iu66KDrlieW0gQKFvi0srBnKrDBbREZzgUwzyp3xaqO1Z7zdY9fzHJ+YQ4PTu3nB17N8rrxtysepIhotm+GF2FlIEvb8+qxa/F5gYucOmZ6htXYj83H3NDbPj78GqrEmtraxRrFWAwimX9HKhng8H0rVu3gvDyqRJok3yERsDGRO+99578ZAcKKWp8ibUxeA5spx7iwtuQZbwfF2WcBm03NWhrgrLdhsQDnWErKmoU977U6sjf20R9rWa7L3+voj/s9zvDdqt54HsPUys6cxoJeRyl5rDZag87/Yl7iD73O61hs6n6DlJzmHrb0X23E78bpWZr2O5E15B/PSK6ZqcdXVP19zKpy8rGM0y636R81j1/MRn5TKg/feQ1qrNpeRXN9v7yMeTkyZPq8yekaJAuv+kPXFN1L6YpGiDKMxcjGnAoz28rRUaevFJxVOc3TUl14Nq1a8q/L5pslkMI7O3tKfNpI+F9tolu+5AnldGG2OLChQvKPE1TwvsYGfyyREgSeM9d9xFVTniXUEY2sG0jIFWhnTpz5ozy3m0mvO+2ntMkPu4/9ITytWWTmoBr4x5U9zYtCe20qzoOWMbuyzgLtjXh2m4UbL2QJmYWSSoR1c218uh2/Xaa4GuQ8l00XbDTTQkCX1LedDX3pPMkCup1z1+M7XyOUpZQnB8Ktua4NgBwfluozm+akuqAq/KwWQ6h4EIIjZNNo5iC7UFg8E7r4AuDrjLFhSpCkX9/Qptiuw7ZthGQqtBOoa330RbhmblifX1dec1pSKG0p9MsKKJu+xASp7mMyxZrY2i7hWm7MSQCyaTZ7ovNHGvKGyufi3ZTfihMS3TyXVTsJizF1ye65ucrirAPSZuw6cdGbSh3Z0sJG1D3/MVYzSdoinZ/VygiPxDPuI5jW6X4tdhszFU4BMS8qhtnz56VR/bh5mNuwbJVxNuMDGD5k+ngzJkzo+WF3BRKDywBjQZKU78EHPlHOXz77besQ5bwFRoB7/1XX30lP9nl4sWLU/l+wK4JpT3FPWDp/jT2aWiP8B65ZprLOJT45LDdpvUZBG27SeGWOKW6HraZnpEHyFreniM1o3xpXzbKd5Hrpl0zyftT1/10RNLzyfAGrXv+YormE8mk/mSg60FXhteJbe8ZW7OMmDFWnd9Wsjkbqjq/aVLVAVdeMpFhJa9QL1x6RuG8tqCHbTrIS909NpA/hDshxcA7P43etmhDXC/DtG0jIFWpncIqFFUebCa0Ay695Kbl/YBNY9O2swmegY+6FEKCzVoGLOMwcNFnhJbQ1lTBdqNg64UkEatocijYyvioZmTHUU1KzVanQMxRk+s2h612+jVthQuI6bQOngspWxyve/5iZGxjxTnSU5TXqM6a159kKNgWAx2i6hpFk03RDaiuYZpUdcBVOVRp0KyLS6PdlkBCwTYbDMBclFMICQKKS5FmGqlzfRlPyKMvYcq2jYBUpXYKdcrHxBHaA9egztT1/UCdqkJ7CqGtrhORoQjmLOPyoe0WBhRsvVABwbbZHDabrQfinjXFC8Jbe9jCxlDR+ROv22oN2xmioi64LjZRU10XP8MmVvkE6SSPYVXZ56TTUpxP75x1z9/vYDM8iNTI04HzPch/q63Y0M4yup1VGYMY24Mxm4aEK9EN57WJ6hqmabIOoDxVf2cjVcXgMMFlueG9toELY7ZKQogOeJ51Mf7R/tT53QuBOtWXOEGAKKPu2LYRkKrWTrna9HMy2bSf0kB+XE0E+05VbE9xv67s2zIS2qbQPD5ZxmFA261cKNgSUlFG3raTgu1IrLUrfhMKtkWBJ6PqGkWTbaNHdQ3TNFkHXBmcGKzVHZcDUhtGGwVbfaps/FfR2K86qC9VH7SjvqMvLKvu2LYRkKrYTvmoR777ZdQrtqflUXUxCyIi3uWQnwPLOAxou5UDNx0jpJJ0xfXVLdHrTWwWFn3ubS2I2Znl6C8ICYPFxUV5ZJcTJ07Io7DBZmPdrps3EpuR1B1sguAKbj5WDtjYARuZRMbzaGOZaDAjfxMmR44cEdFga3S/X375ZRCbg0wTqC8od5T/+vp6ZTZEwX3ifnHfqO9oy1h3yuWjjz5y3t7861//Eu+995785B7UK9SvW7dujTbPqUJ7Gr8XdWhPx/uzKpR/TPwcsOEV6mvIz4FlHAbxc6hSW1ML200Kt4SQStEf9veFAUB82wlvW9MgtOQAurOJZXid4JqqezFNmEW1SdRpKq9jmiIjQZ7ZHqrrmKbxOuDKwxgpMkLkVeoL8qjKu41kox658DYoow0pGyzvhQcEnomqTHwntFmIcWa7LSR2wHPB87HdtxRJqLuow9EAPbi22baNgFTVdspHaATUhTLrANvT8sBzh92H8leVRZmpLs+BZRwObGvcM4P/RJkjhFSerlieWRBb8pNodcRwc15+IEU4deqU+Oc//yk/ZRMNYrx6V4DvvvtOfPPNN/JTcV5//XWrM5F/+9vfxM8//yw/Fefw4cPWPS9tPrM///nPo5loYDvvMS7KIFRclSEoWtdd3Nt4/ZlG0J7dvn1b3LlzZ+Sd/p///Ef+xh3RYEPMz8+L48ePj7z3p7n8qwZWMezs7Iz6wLt37448HH0QDQzFsWPHKlFnbNsIoMrt1JUrV8Rvv/0mP7khlPKJn/3NmzdH74eP9nT83Th37lzlPQtNQduEvuzGjRujZ+CrbYqZhucQUhlPu+0QtzV4Br5st2kofwq2hBCSQRUEW0IIqSsYkA0Gg9FA4NdffxX37t0b/VynXY45efLk6N+jR4+Kxx57bCSqNBqNqRUU6goGjhg0YjIF/6IO7e3taQ/mIeRjMAiee+458cgjj4wGhawzpKrEAtf3339f6N0AbE/1GW+bIKKDokJ6/BzYRj2AZRwGKtuNbY0+FGwJISQDCraEEBI28cBgEg6oSBIY1KuYZg8pQgDb0/JIapfG4XMoBss4HNjWZEPBlhBCMqBgSwghhBBCCCGEEF/8H/kvIYQQQgghhBBCCCGEkJKhYEsIIYQQQgghhBBCCCGBQMGWEEIIIYQQQgghhBBCAoGCLSGEEEIIIYQQQgghhAQCBVtCCCGEEEIIIYQQQggJhJlhhDwmhBCi4I033hD37t2Tn7I5e/aseO211+QnQgghhBBCCCGEkPxQsCWEEEIIIYQQQgghhJBAYEgEQgghhBBCCCGEEEIICQQKtoQQQgghhBBCCCGEEBIIFGwJIYQQQgghhBBCCCEkECjYEkIIIYQQQgghhBBCSCBQsCWEEEIIIYQQQgghhJBAoGBLCCGEEEIIIYQQQgghgUDBlhBCCCGEEEIIIYQQQgKBgi0hhBBCCCGEEEIIIYQEAgVbQgghhBBCCCGEEEIICQQKtoQQQgghhBBCCCGEEBIIFGwJIYQQQgghhBBCCCEkECjYEkIIIYQQQgghhBBCSCBQsCWEEEIIIYQQQgghhJBAoGBLCCGEEEIIIYQQQgghgUDBlhBCCCGEEEIIIYQQQgKBgi0hhBBCCCGEEEIIIYQEAgVbQgghhBBCCCGEEEIICQQKtoQQQgghhBBCCCGEEBIEQvx/42wLBUy9GWEAAAAASUVORK5CYII="/>
        <xdr:cNvSpPr/>
      </xdr:nvSpPr>
      <xdr:spPr>
        <a:xfrm>
          <a:off x="0" y="1133640"/>
          <a:ext cx="3476160" cy="599760"/>
        </a:xfrm>
        <a:prstGeom prst="rect">
          <a:avLst/>
        </a:prstGeom>
        <a:noFill/>
        <a:ln w="0">
          <a:noFill/>
        </a:ln>
      </xdr:spPr>
      <xdr:style>
        <a:lnRef idx="0"/>
        <a:fillRef idx="0"/>
        <a:effectRef idx="0"/>
        <a:fontRef idx="minor"/>
      </xdr:style>
    </xdr:sp>
    <xdr:clientData/>
  </xdr:twoCellAnchor>
  <xdr:twoCellAnchor editAs="oneCell">
    <xdr:from>
      <xdr:col>6</xdr:col>
      <xdr:colOff>0</xdr:colOff>
      <xdr:row>2</xdr:row>
      <xdr:rowOff>0</xdr:rowOff>
    </xdr:from>
    <xdr:to>
      <xdr:col>8</xdr:col>
      <xdr:colOff>532440</xdr:colOff>
      <xdr:row>2</xdr:row>
      <xdr:rowOff>599760</xdr:rowOff>
    </xdr:to>
    <xdr:sp>
      <xdr:nvSpPr>
        <xdr:cNvPr id="42" name="AutoShape 1" descr="data:image/png;base64,iVBORw0KGgoAAAANSUhEUgAABWwAAADwCAYAAACUlS23AAAABHNCSVQICAgIfAhkiAAAAAFzUkdCAK7OHOkAAAAEZ0FNQQAAsY8L/GEFAAAACXBIWXMAAA7EAAAOxAGVKw4bAACN6UlEQVR4Xu2dT2wcRd73y++VQziw0nKI9jImiCCh5Jbxg0jEXmxzCBysICVCiGiMFPTYCAXpEUEGEbSSoxXjVyBhKyuEWImVDyEHPHMhYqPgyS0REkFsZi6vOPiR4LB74DxvfyfVZDyu/lPVVdXVPd/PbpEe29PdVV1d9atv/epXM8MIQQghhBBCCCGEEEIIIaR0/o/8lxBCCCGEEEIIIYQQQkjJULAlhBBCCCGEEEIIIYSQQKBgSwghhBBCCCGEEEIIIYFAwZYQQgghhBBCCCGEEEICgYItIYQQQgghhBBCCCGEBAIFW0IIIYQQQgghhBBCCAkECraEEEIIIYQQQgghhBASCBRsCSGEEEIIIYQQQgghJBAo2BJCCCGEEEIIIYQQQkggULAlhBBCCCGEEEIIIYSQQKBgSwghhBBCCCGEEEIIIYFAwZYQQgghhBBCCCGEEEICgYItIYQQQgghhBBCCCGEBAIFW0IIIYQQQgghhBBCCAkECraEEEIIIYQQQgghhBASCBRsCSGEEEIIIYQQQgghJBBmhhHymBBCiILvvvtOHuWj0WiIP/7xj/ITIYQQQgghhBBCSH4o2BJCSAanTp0S//znP+WnbNbW1sR7770nPxFCCCGEEEIIIYTkhyERCCGEEEIIIYQQQgghJBAo2BJCCCGEEEIIIYQQQkggULAlhBBCCCGEEEIIIYSQQKBgSwghhBBCCCGEEEIIIYFAwZYQQgghhBBCCCGEEEICgYJtmQy6oruxLJaX58Tc3JyYmZlRpAe/m1teFhsbXTEYyO8SUhKDqN5uoN6iXs5l1NluVGfl9wghhBBCCCGEEEJINjPDCHlMfDAYiO6VV8TlrZ7oyR/p0xSt9iVxcWVeNORPTBhszInZVfO7KE5TtPu7YiUlE9bvsdmMrirE008/LZ566rR4YnFezBcpxAm6yzNiYUt+UJKd5zz4us7vDLpi+ZXLYqtn+Cyicm9d+lxcjArbYnF749SpU+Kf//yn/JTN2tqaeO+99+Sn6vO///u/UdM1EN98883o87/+9a/Rz1T88Y9/FEeOHBGPPPKIOHHihGg0GqOfVYnvvvtO/PLLL+L7778ffb558+bo30nivII///nPlcwrIcQtaE/QZv7888+jz1ntSZXbTqLPeP349ddfxb179+Rv9jNZP/7rv/5L/oZUjdimun37tvjtt99qb1MR4gKdsclzzz03+veZZ54ZvUd8h0iVoGDrjYHoLr8iFrZsCqTFhNupFGyVNEWzdUl8vllMAAe1E2xHQu2CsFdtozrb+Vxs2lTJPTBtgi0Mni+++ELcuXNHdLtd8Z///Ef+xoxDhw6J+fn5kai5uLgYnKGEATMGTp1OR+s5q8DA6tixY9by+re//U38/e9/l5/ygWt++eWX8pM/Xn755URjOYkPPvhgJDzgHasSZ8+eFa+99pr8tB+TZ2YDPPd4AgGgDgLbwg7el3fffVd+ysZHfdSpP2nPzgYoHwwgIczaak+WlpbEiy++KH8aNj7rfzwIB67qu22++uorcePGjVEdgcBQBNQP5Pv555+vTP144403EkXpEDl69Kj4+OOP5Sdz8Ny3t7fF3bt3rTx3G+1C1frdcUyfC2wU2Cq6oA/zYbv6eibj9sLhw4dHx6FPBtgcm8TjkuPHj4tz584Fne8YXdurCHi/HnvssdExRO4//OEPzvtWn/mzhWt78ncg2BLH9DvDVlNAGHeTmu1hX15Kh367qT6ft9QctjNu3O89NoetdseoLGM6LdV5x1N2nvPg/jr96BoOy96wzpbFyZMn1flISGtra/Kb1eLatWvaeTVJZ86cGV2rTPb29obr6+vDyEhV3qOthLzeunVLXlUffFd13qxU5JomoDxV95GWIoNZfns0cVyplPaO43eq75SZUM9RF69evSrv0hyTOum6TVRdMym5uBfUf5zXZXuC96Voe+KDEOo/+jG073guIYD7uHDhwugZqu7XRsK5cY1Q8pyEDxvDZsL9muKrXcA1TJ676nxVSabPBe2C6nxZCe+WD1TX9pliW6FsG30c2C2u2w2c34Z95BLT8YDNhPqBd8GFHRJC/nSTC3tSBQVb10CsVTxg66nZGnbkJfNCwTYhFRAT6yHY9odtlxMMv6eozlZEtdU1FHw14LZAJ+lyQJGUcE3f4kM8gHI5cFYl1CHTvJo8G1+DixiTQRAGBTGq34ec0t5x/E71nVBSkQE+MDGqcU2XQpLqmknJZvtcxfbENaHV/zJFbtQPXF91Xy4TrunyfSuCa+HFdsL9moA+0We7ELfrOqjOU5Vk+lxMbV2Urw9U1y4roayK2ApFgYDqe2yC64Uq3JrYXi6T7bIKLX95kk17Mg0Ktk7xJXzJpCk0UrBNSQYCOKi+YOtpguH3ZFbOvtEdYPhqwIsCIyyEwZOvwSWMAd/G32QyyauJGIp8+sSkXMdFFNXvQ05p7zh+p/pOaAkDUBMvGlOj2nSAnQfV9ZKSrfYZZedbqJ1MIQpzodZ/1D+fZeVbsFOlEG2REGwOnaTbbqGOlWln4NrjfWsaqu9XJZn0J0UFIR9Cnuq6ZSe0Y2jPfIF3qOx2Quc98kXR+usqoaxseGSHmr+05KuP/T/RxYgjBhuvCK8hYnur4pUN7slvhd6WWJhbFl35cTroiuW5BZEaGtc6KOcNwVrrH8QZfPLJJwvHWLTBP/7xDxEZZ6P4Ra5A3Lxnn322cOy4oiCvKHfEs8sL4mvpgny6LM9xEFdMt1wjA4+b5pQM4r+99NJLo7bAB2hrdOp9qMQxEFF2ReN7FyVuT3y961UG9Q9l5bq+o34gDuXbb79dev14//33WT88gnJGeZdpZ+DaL7zwAp+5gk8++UQemVFGbPoQQDuG9gztGto3l4QyNsF7hDFDnTaQdgXKCvaQyT4WJB8UbJ3RFVdK2NCrt3plykRGh0C0XZ6W0hyIDYi1ZexBx4kG76BTPX/+fOmDyXFcDTJicaWooW6TWCiDiJyH8c0hdICY4wNsAqFLvEEQKR+0Bb5E2//5n/+ptEGPe8fkkq93Kw9oTzCwvHLlivwJSQJlhfpusulQHtB/oX6EMBEaE/etdZgsCRk8e5RzCHYV7oGi7X7QdmOjqiLgvZ5mQSqe9HJVr2AThzY2waQXhch8xM43LCv7ULB1xGDjcm5PxWarLTqdvuj3RyEq9qV+vy867ZZoNuUfZ7IlLlsUv1qdg/dkL+2KlYa8kDFN0VaU2/6EskXqRGXZFq3cZRmxtSCmQbPV9gaPKmSr3RmV68Gy7oh2VMg6xdxbfUVQs3UPOlHMkIckNoxje5CB/IYmrowDETmvcHDx4kV5lB/sQu4DE7HvzJkz8oiEAAZJPgQdiEeffvqp/FQt4vYEeQgReEC5EiLrBvoE22UVC3Yh1g/0rT696acNtA2hCU2xPUXx5AE7OztWns/ly5fl0XRi206PQXsckmPFOBQi84P+j2VlHwq2ThiIne1s9avZ6oj+cCh2N1fE/HxDNBTiZSP64fzKptjdhXCbTwLrbe9wifk+ULZI81FZrojN3aEYQlTMqShuLdQ9NIKGN3izJdqdvhju7orNlflRue7nQTmvbO6K3WFUZ3Or4z2xeoW+4S6JxYaQPH9U2BpkxPkNVVyJySscLC4uyqP8IO+uPWxQzrplzHAIYfLqq696MbLhseK6Xtqmbu0JsVtWsVgbkmCnwqc3/TQBES/EtgH1Ee0WsRfOYFrDIoxjW7RFO4z2OGTwflOIzEdsL7Gs7EHB1gl98WOW/tXqiN3NeZHfwRTC7a7o51EZe9tih4ptOhAVd4c5BUW7Xsuh0V3OGbe22Rb93U2xMp+31kZ1djOqs52W/JzB1nWG83DIm2++GbzYEGNjkFGl/OYRDhAWwcQr1bXHgkk4hNdee00ekZDAe4f3xgfvvvuuPKoGVRBrY9CeMO5ePlBWRUNJYFBaBbE2hqKtXSBaheoZCNBuTXu4FLyjtpwV8J7z/XlQDmhLiopy6KtCF2tjKNrmA3UDZcXJY3tQsHXB4L74QR4m0To9L4/0aKxcEtnyV0/82JeHJBUIinn0xPrGBu6K63nU2pFYu6IxwfCQxvxmvokGsSWuU7F1AuJCuTCI4CkJ4wXp0KFD8qd2QGdvKjq4MgDjvCLZJo9wYBL3tWjMtixMBi4mm6gRP6Ae+hiMYPBclUEvBh22xVq0ly7bE3gxM2ZpPhBKooinGJ6fbbF2vH6YxC/P4q233qqcl3uoFJ18ip/1hQsXxNra2r5k6/l/+OGHUy0y2Q5jQC/bB6BfLDLJiz4KfZVtXI9NfE1sVx3YeZw8tsPMEIEniV0GG2JudlWkOdkiNuymmWYbnX5OzGYsYW+2+2I3I0BsnvMUuU8bZN8jYtgWjIWb43mBPGXRXZ4RC6kCqIX7jbB1nTx1wM49Y1Oz2ew4ua2OGJZZ4RJA3Fed2XkY2qF0UjCIELuuKDCA4OEJ0RChMODxqQKDwNu3b4/EmKIiBwytn376KfFaKnB9bMBTFOQXeUWe05bv43qIFQuhy4aoc+vWrdTrPfroo9riwLVr18SLL74oP9kDA8DHH39cfsoHDOhvv/1WfnrIzMyMPMoHnosLISMvqBtJzwnvvu4gBG1GHlDH0gbed+/eLSweZbVftt4xk/c7CZ36o9M+u2g/k+oNnutgMBi1JWhTymg/baBb/+OymeTXX38V9+7dk5/2s7e3Z6W9jcE9oKx0MXnXVaBdXFhYECdOnEitH+hbt7e3RxNxRd9z5Bl2je/6oWtPoWyee+45+ck/hw8fTlwVYtIHArybZ8+ezbQvYnAdxP5ut9vGz/3q1asH8pG3HUwD76HuBHne/i6NtOcyiYndlAXaIBfvji1bKM1W0Hn/8qCqW1ng3rCBWdHnEr9Lzz///Kj9THomNscmwCTPRTGxvZLetZs3b8qj/djuW0HWuCbGJH8hjwWsAsGWWKbfHjajokXxJqVmuy//2IBOS3nOfanVkX+cTL/dVH93LOU4jVOy77E5LFKUMZ2W6twTKUdhZJ/H1/3muU5/2G6qvrs/Faqr4yTU22azOWy128NO39J1HBANGJT3npSiDlJ+s1yijncYGTPKe8ybLly4MIw6W3lGPfA93bKbTLh+XpDfqONWnidvwv2WmV/cfxqRcaL8XlrCd1ywvr6uvF5aioxc+e39qP42LZk+Ix/g/Vfdc1qyCcrGpJ7EKasO4vyq75kkW3VTde6klLd9ttF+FmlPrl27ZqU9841u/S9yj3hGaFOK1Pc46fbbNt4D3DfyYALyXbR+6PSvttDtI0Oxp1SY9IFFnnkRGyerXTfF5D3wCdpR1T0UTa7eHdW10pJp/wLwXeSjaDuCflK3TtuwlZPsySxwr0X7DJM8F8Xnu4a84d1B/ShqB+Vte0zyV6T+VwkKtk7oDFuKSjWZWp1yBSoKtmPkENmFaEVPNp1KCba58mypfEfgvWgOm63WsN3uDAPWZw9Q1QEGOlrV/eVJ6GBtdYQmg5o46RhFukLBeMJ1cJ82gJFTxMBJqz8mgw/ciwtMjPykZ6n627QUspFmUg9dgMGM6lp5Uto7Z2JUpyUbz1J13qSUt30uMqDDO4d31QZF2k8kW/eRF936b0tURp0t+szy9jWgiMhhq3/F/Rbp55F08myDOgm2unlB/SwKnpdp3XPxrE36A58UFeaSkiu7SnWttGTLFio6AaTznprYsePJVpuAsiuSZxvvsw5lvmuwQ4qMa/KI6yb5s1X/Q4eCrRPyeS4iNZutYVm6LQXbcfI8s+xrVUqwzeOp3WxHJUOqOMCAYa66tzwJRohtw76IeJSno8f9mhoT+J7tTr+IIZglHJic17ZoY1K/0oxb1d+npZCNNF3BCskVpu9d2jtnYlSnJdTnoqjOm5TytM9F8oj82G4/cT+m7ZuN8tVBt/7bEmxjipRV3r67SH+G/IbUv9ou/yyqaE8lobrfpJTVr+uA85jU8Ty2lC4mbaUvTOwUneSiPFXXSUsof1ugvEwFbp36XcQ2dmHLmt4Pks3yz6Lsd61IWeWxQ0zy57P8y4SbjjmhIRaX8myyJESvtyUWZmfEzMycWN7YEN2B/AXxTEM88bQ8TKRem7l1c+w21lxaNNpojJSPaVD8yFgTX375pfXYXIj1FBm38pMeiOeYBfJrEgsrMgDF119/bT0GEc6HOGGRkSJ/kh/kA/HqkkDMJF0Q99AmX3zxhTzKz9LSkjwivsB7d/Kk/qZWP//8szxyD+KlhbaLuemu73jfXcQFRXuCdgrtlS4o32na1bxIWSFGaFLcx3FM6yv6V8TwDql/RX1F7EDilmPHjll77jgP4nbq4rNdD4E0O8oGddt8DPUK9j/aKV2y7NYY0xiysa1uez8G5NnUVgemtkIVKVJWeObcCNUcCraOaCwuiXySbUxPbK2uigfi7YyYm1sWGxtdMaCA643Zp7Kf2A/36/JABuL+D/IwhaefoFxbRTDg1N0EAqAThrHmCgwqL1y4ID/lJ2vnevwOm7Do4kqsjYFxg0G0qXCQhIkxbVI+aegKQCgDFxufkWxMBva2N53IIqRdzE3bT9RxF2JtTCxEmhCaIO4alNVnn30mP+UHosPOzo78pAaDTpP3A/3rRx99JD/Zp4hoO02igy3Kbq8uXbokj/KTtNFQXdFtx9fX1+VRPtDeh9Jv2QTjABNRLk95m/ZFf/3rX53a6qZCZNb4pG7EZWUyrrHtODJNULB1RWNFfN7Wk2zHgeft6uqCmB0XcLsD4Vsu3Fp4cH3baW4jPOGzke1iK3p1crHNpCmempWHpFJcvnxZHuUnFhtcg0GGSUeP3dOTwADbxLv2nXfecWYAxuD8uI4uyE+SKIpz6hqWOJ+t2W0Yp7qCxfz8vDwivllcXJRH+fE9AEH9NF0VYBuT9hNATHUl1sbg3V8z2GEd7+u0eVFigshkcitrRYfJoNO1mB8D0dYkz9MmOpTB3t6ePLID6pKJwDQt6E6soCwvXryobZ+a9hehYzL5k9XP4Hcmk11w9EDb5hK8T6YTXnWtA0mgrCCg68J+xhwKtg5prHwuCmi2+xgJuAuzYhaCZ0niLYn44X5Nyr0vfuzJw0SeFnSwrSYmy7TQ+boeTAJcY3V1VX5KBsu4YaTB4+HWrVupwqrJjD3OD+PcB7iOybL0NOHAxHi1NbttEg7BxLOa2MHHe20DGPMhiIp5QrBMApHM9eRPzOuvv+7M+6lumHi0pg0q8XOTckSf5+s9NPXizfIsJvvRfZ4QqmyHJkGYBRVoH2BzTCaT1RZVRdfeiW0q3cnluoVFiEF/Zjr5k4RJ2wkB3cSb3ATTPJvYDFUH74uJHcJ+xgwKtk5piJXP25qhEXIwJt7OLTNsgjVmn7L/rAjxDLwKdL1N0em6nr0eB4JDDIwxDCTgNXbt2rWRODscDkdx/j7++OOR2JkmhGAAbTJj/8EHH8gjP5hcL824PXfunDzKT5oQoYPuoBP1y5eYRexQlsh7/vz5Uj0wTD2AXC51nwTPxmSyaRoHlSgrkwF40qDSZLCJPm68z3ONaZ6nsX745q233rI6KYWl67CXJtNPP/00sqEmk087r0xMJlZim0p3cjltNVTVMZloT2tHTNoYn5NdwKQvz/Isriu0Q/xBwdY1jRWx23cg2kp6WwibgA3LqNp6ofejqEVQhMF9kSOELakgN27ckEf58eVpGgPjC8Islgj++9//Hg0k3nvvvdESVl1hz2QAXYaAiOuZzEYnhTFAGZYxu20ikJtskkbsYSKAmtQtG6Buud4oJg2TwQTEMZ8DSoAwF7pLd6d1UGmy2WFSPTCpH/Bq9F0/TD2LiR6YbNYB4t6zzz4r3njjjVInpuqO7iqg8TbcxFars5etblmgn1HVbdPJUJ+TXQD1gBNe+cAEkK4dYns/jWmBgq0PINoO+6Ldcibbiq3VWTEzt8EwCYRMOSZGg0mMy6LAELQxiDXJb1leJibX/f777+XRQcqY3TYJh+BrORtRYyLSP/LII/LIP++//35pYobJpjxlTEig7TSJC3379m15ND2YbHZ49+5debSfpJ+nYTL4Lwrqh8mkyzQK+kU4evSoPNIDm7w9/vjj4uWXX7YWW548RNfjdbIN17XV6rr5GDBpv1T9jEnfU8ZkKDCZ5Ju2Df1idO0QTFpxskofCrbeaIiVzV0x7HdEq+lIuO2tilmKtoRMLegEdWewyzKIbGEygDYJJ2CDEydOyKP8pBmBJkJ70bAIJuEQqly/6oCJ949JXbUJhIwyMGlPypjwAiaDyjt37sij6ULXE1LVj5r0r2j/fK/miKGXmHuKivHoj1966SXx6KOP/i7eUswohq4nJzwEJwVaExuxrhtPmUxIqhwNTPqeslZnmUzy+di0OUSOHz8uj/IzjRPHRaFg65vGvNjchXDbF512y0F821Uxu0x3c0KmkYFBQGsTL5yQMBlAlyUgYuCuu3wozQhEPkwGjKZhEUwEi7K8mckDsCGf7kACddSmyGQSBw/37NvzDPVbN/43hMCy2hMTUd1EkK4Dzz33nDzKz6S3qUn/mrQplA9MxA7d9n3aMVkyrgLtTizewvP2ySefHIWJooCrD7yXdVB5CJrYVnUOi6CLqh0xqcdlTYYC3Uk+MI3vqokdkrZykKiZGSI6OSmXyAjs7lwRl7e3RC9z5/58tDpDsZnhpT7YmBOzq+kXzHMel2TfY1O0+7tipSE/FmGwIeZmV0VGiYjOcFMkFUl3eUYsbMkPSuzcb/HrdMXyzIJIPUVGXqeJU6dOaYke2EALxrZvcE0sJ9YBsWTL8gAqCgbUiAenA4xwbNRRFrp1CSDWb5IoBI9XbNSkg2kZmFwr7d7HmZmZkUf5QB7KmGxAPLWs/Ji8hy5MMZPnBbLqh+57hzYGg2jdGJkQjrF5ju36k9Q+m7QnEKOxOWJZQNjRFdlcm/269R8DY8Qxd4nJuzDZN5q811evXi110kq3XfXxLHT7QNyTieBeFAjeeWwj03ZWB/R1uB+0zaHZaybtpqs2CIIZ2kSdibckG9jkudp433XfWR82PDzAdcpU1Y7o5gt1Hv1/WYQ4ngrpXRvHxH5X2ZimY7pQxwJWiR4kCYx+vzNst1vDZlPgLTNLzfawL8+XRL/dVH93LLU68o9LIvsem8N2Vkbz0mkpzj+RMsq101J8Z1+yc7/Fr9MZtpTfG08Wy7biRMaHonyS09ramvymX6KOS3k/aWlvb09+u3pExpEyT2mprGcTg+ur7istIZ9pHDp0SPm9tGTy3HXrF/4+L6rvh5iyngUwecY2wT2atAVxysqj7nuHv0d9M6mnFy5ckFdNR/XdpJTUBqyvryv/Pi1FA3T57XIIsc3Xrf/oX12jW2eRJuuJi7bbNdFAVnlfack1uvZUWSmpnVDhO09479H2hGC/mbxbrkCZqK6XlPB+pKHbZ9loy1TnTUs+2hiT+j0O6qnqb9KSj34hjWvXrinvKy3ptBkmhPSujaO6blpKerYm+Ssr+e7bGRIhQBqNebGysil2d4d400S/09bfsKy3LXYYzJYkMiueyqxSPfFjXx6SSmCyHMfrDKFlTOIgPfPMM/KoHEw2c/rll1/kkRqTzYd0wyKgbul6SJYVf6yKwJvDNCH2IbzW4FkETwd4KOg+q5jIkHbiIYJ2ZnV1VX7KDzxz4XXhg99++00e5acMz45xTK5vsrSfmG0qU7Y3JJbXE/fAWwwrAnyB9h3en/HGZfAGJQ9CAOmQZaPo2lbwHJ/GZfFZmPQ5ZXjVj/OHP/xBHpEsdO2Qvb09eUTyQsG2AjTmVx5sWDbsi34nb9zbntimYqvF4P4P8iiFp58QadEMZrNV0EBoiCeelocp/HDfbh3qLs+JueUN0eWAMQggzlQZE4GlbCPMRbwnk82HdOOtmcS9LTP+WNXA0jvThME7Boo24k9+8MEH8sg+EJdNBEbXy42L0GjYiMdEXGMinP7666/yqLocPXpUHuXH1wRJncCE1GeffSY/+SUWb7FsHW3stAqGyLduH3jp0iV5pMYk/nodNx8zaUeqjknfPq0xwHUnBqe1nIpAwbZSNERjflPsDjuiJX+SRo/ukVr0f8wOINx8alYehc7T4omMviaPuNzb3hH2pNWBuP9DT/S2VsXC7KyYmYnFW/lrUhjd2KikHmBHW10hTNcTRHf38DNnzlTae3saWV9fd+4RiBh/usC41/WcMsHEg7LsOs6Npdxx7949eWRG2d7X4LHHHpNHxDXoh03aN1sgxigm8LDSwkd7GRq6Qinez6z2G/2h7ntcx83HTNqRohM/Za+GM+nb6V1NXEHB1gWDQfT/ruh2u2JjY1ksLy+Lubm5KM2ImeWu/KMizIvNTg7J9of7FsW2ugMxUR6m8HSWCpqJjTAD+e41i8biUra3ts3QGt0rYv/+cbF4G70XM3NieaOLV4dUECzD9pFseP6UvUTVFSbCzRdffCGP0oERqrvE3sTrl5QHBPaLFy/KT+7A+2fitfThhx9yMGSJn3/+WR4RHXSXcTIcwfSBDaeuXbvmNTzCJBBu33777ZFwO01tpq5QmndzMPSNOqD8GaJiPybhyxiSgJCHULC1ykBsQJSdnRWzswtiYWFBrK5uia2tLdHr9aIU/cnWdWFDshXzp3N52ZKcDHbEdqaDbUuczghn1MgTZyAUGk+I7Lu1F1qje31LHqnoia3VBTH7ygYnGQgxQHdQAfIOKnTDIWCwCm8jUg1Qd1Q79roCy1B1BQ0Mgt988035iRD/0DOZ5AF9H3a3LzvkFOorRNtpCHEBWwZ9hA7nzp2TR+lgN3hd6uhlWwST8GWEkIdQsLVKnrigW+K6FcWW2GSwsy2y9drTQn9rn4PYjgurpPmUyA7eMC8utnOERVh9RWwUveXBhricptdKmkuLqTGCCSFqTJbuYUCXxwNHNxyCySZoxD8QTeEN5lOsBVhq+Ne//lV+yg+8vBlfkxASOmjjvv3221H7WmZoDIiYL7zwQu3bTZchm/B3uuI7Nx8jhNiEgq1l5k9n+71uXbbgRTi4LyysiicjBmIn271WtLLca8HsU5lhBorHFu6LHOF2c5ErLILoidVCnq8DsfHKarYgHt3J0iLlWkJMybvEb5yssAgm4RBMlrwTv2DACi+wsjyhUVdNPNBC3oCMEELGib1tIdyW5XEbi7Z1FRBNbBTdEFJnz56VR/mp4+ZjhJByoGBrmxyCneitiisFvWxzeYQ+/QS9FfNwILaqiuxwCCPyhBkoGhaje11kOqvmffaNFXEp1w52q2J2zkS0RZiQ2RzlG9G6JFZYYYlj6uxpkneJ3zhZYRF0wyHAm6iucYKrDp4NNhZDLE541ZpsqmETE89eeIVjJ3RCfFOmpySpNhBu4XGLthdtsO+6BNH25Zdflp/qxaeffiqP8oGVJbqT24uLi9phfBgW4SGPPPKIPCKEmEDB1jaNRbGU7bIothbmzJeZd5fFbA4FrPlU9qL4qWewIeYWstfqN9sXc4ZDmBVPZT7/LXG5QIyB9FiwD9B59vMX2zm8bCNGou2y2OjmvPdBVyznFWsjcnkwk1R0PTh0N1EhYQMBTncgmBUWwWSpIQkD1AU8D+xcjncdnl7YWKxsoTYG97G2tiY/5afdbnO5qUT3/QRl775dVXQ3EcOyaELGQZuHNhhtcSze+uozUR/ruBmWrnetScgmPDfd70Ek5+ZjDzhx4oQ8yo/JRmU2oY1BQoKCrXUaYjGPYotl5rNzYjmv+DViILobc2Imh8DI5eXZDLrLYm42z1L9lriU2/UzTxxjaJ+z0bOXHzTAPWc/fs1n31gRn+eIZTuityVWF2bFDITbja4YDCbqb/R50N0Qy3NRPZ1dEFs5xVrR6ohN6rXe4SYq/nFthJrs9J8UFsFkqaHJBh0m3Lp1SwyHQ++pSt7DeH5Y+glvolBE2kngLas7yeDKW+y5556TR/mposf+NO6+bTL4DvWd0eHmzZvyKD+NRlhjB0zqqNpi18m1J38s3mKlAa6HPg15dRk64cqVK/KoHnz11VfadqxpyKalpSV5lJ+6eNmajBWKtiNlb1R2YHybg6NHj8oj4otpGQtQsHVAY+WSyLPKHKLtFsSvmTmxvLEhuhC75G8eEv1s0BUbG8tibmZWLOR1V2wuCeq1+0Hj+7AsZ8TswlYOsVbHu/YBeT1WtxZmxJyGp+1gY250z5kYPPvGyucir2Y7AsLt6oKYnUX9nXmYos+zC6tiq5dXqQVN0b5ItdYGJgPMKocIOHz4sDzKj4lHmk1MjFCdeGtYuqdLkheISTiEOogcZQCjczzBKxaDdwwuTZfPQthEzFeImyF7iyCvusBbDIP1svnll1/kUTlw0i0fJoNv0/dunLL7V5NVNGzDywECAERihE6AIIB+AH2AjXoYg/aiTl6f29vb8igfKEtToQVhLXSfRV02Hytjwqvsvs2kb3/sscfk0XSh28/YbNOmBQq2Tsi3+/5DemJrdVUsQOwaF79GKfrZ7IJYXc0nLsa0Lq1YiV8LUXH//dhOy8XiuUalsjqrOu/BBHFRuyxbHbGrG1g1Z1gMAE/bmTkI9gpv1Qj8rAuBeS66/5xifXNp0eDZN8TKbifnRINdmu3PGbvWEiadYNmCQxFM8lu2EWji8aQDjGTdJZYoE5WwoCtum2x6Rh6AQeR4Qlli8P7xxx//vnzWdOksvKThtRXq5Azya5K3//mf/7E6GDaZAPr+++/lUTncvXtXHuUH5U30MfHArpqgrxunk7gD7yn6gLj9x8SWjfAJZU9a2wJtv+4KIHzn1KlTxsmkv+HmY2Z9jknfZhOTvn1aY/Xq9jO64YUIBVtnaHss2oTLyy3REh2jgmyIlc9zxoUFPQj2Cm9VKTIvQGDOqzA32+JzY/VzXmz2Ne7bBiaCOElEd+dbcOPGDXlUPUyWXJVtBJp4POkauyZL9yYHPiaDIZNNz0g+IMRj6Sx2GzcRVWBQY6fwUEXbjz76SDtfyJPuhjNpVHECiIJcPkxEqsn+1GQwXmb/avKuHzt2TB6RkED7j0k89AGwIeB5a/oud7sFd70OhKRQTmlg1Qm8Xk0Tvq9LHcIiIO86qMJ6mPTvZWJyfZNYvVXHZBKDqzj0oWDrDE3RzhqmIiPZT1SO/U2tUAj70IkLa42maH9e0LM6uu/dfke0PNx6s9URQ9ZVq5gImDa8LSaXc+dJ2GyjKCadPowwEwPDBriurhFoIiJh6Z6ucTxZD3TDIcDzh0aYe/Bsv/76a6PBOgaboYq2qDvvvPOO/JSf999/31p+TNrPMsUPk5AQ0yrI/frrr/LIHJPBeJnejCbx0hmDMXzQVsaetyb2AfqBUCfudKhKaAeUd5XDUNgS5Ez6njLDHpn07aHF//ZBWeGGpg0Kti4ZiV8+RdumaBcRGckDmm3RH0blWLDdbazsio4P5VPS6lgKLdCYF5u7fdF2eO/Ndl/sUqy1Dowk3Y7QhoAJD1DdZGsm2mSDDl0x0hYmHiGmAovujsaoB+ODOF2hwcS7m5iB9+evf/2r/KRHyKItNuAxMeTfffddeVQMk/YT5VnWoNLEe3NaBbl79+7Jo/zgPRvHZDBe5gThnTt35FF+6GFbDDxrtK1IEOkgrLoS69BewfPRpM2scigsgPLVnfwukyp72ZpM/KjqpEnfoxuj2BaoX+jbdUCeVUJ13TGZlHzmmWfkEckLBVvXSNHWuW7XhEfoLmOBFqIpWp2+GO7aif8L5jd3Rd+5p+2D+94sqjDvoyFWcO8dy3V3VE+HDIPgEJMBl81lxb4xiStYlvFsMnA7fvy4PNLDZCfkOAQCBp064RDg7Wmy2RkxB8tjTXe7xkAEm5GVJSSlYboBmS1M2s+yBpUmA6Xnn39eHk0PqOc2lvSaCPrAZKKuKLpteIxJ/qYNlC2E2DfeeOP32KaPPvroKIwZYjM+++yzo4Q2FisA3nrrLflN+6BOmrSZZcfeLsonn3wij6oB2p8Q+9s8mEwMqibwTfqeslawmNSvaZ3sMpk4mcbQEUWhYOuDxsrIY9GNt2VztLS8v1vcI3RqaT4QPPvDXcui5wPgaWtd+IyRQr2L+waNedTdYeH7b47uE2I466lrbMQvrRImnp1lGM+mHiGmhg28w3QH37EApOuBDG/eafQsKBtsSGYqsKAuvvnmm/JTOKDemgrRNjBpT9B++m5PMPnDgVI+bIYGMKkfZSyHNpmERVsy6VVMDoIlwBBiIerAlkBK88bD79D/uwLPzDSebRVBW1vFOLxV3XzMZGJQtRrBpO/Bu+O7/TStX9O4ygxlpTt+RD/D8YI+FGy90Rh5Ww77D4Tb4tpdU7TanZHIiKXl1MBy0ozKHgJtqy3aHZTfUAx3HwieLsvwofDZwi0UxrcAGt//cNgfibftFvKRUI9HZdwalXEHHstRGe+O7pO11Acm8Usx8C9jUGkD08GKb7HKZNl20QG0rgGJeoCBpa6BbjJJQOwA7yrTwToM7StXrshP4XDp0iVjIboopp7ivlcpmDy3aR0omXhAJ3mDmXiJ+e5fMYhut9vyU34YDiEfJn2yyaSBDtP07DChrLtcPQSqGBbBxNEAqxNU/Qx+ZtKv+7ZR0Jeb1K9pXGVmEl6O/YwhQ1Ie/f6w02kPW63WsNlsDpvR48AjOZDwuyjh79qdDr5GKs+DZ9+OnmlLPl/ls0ca/T76u1Y7+k4/+ibxTWSAqJ9NQlpbW5PfLIczZ84o7ystHTp0aLi3tyfP4J5bt24p7yMt4TsqTPKLlHQ+25jkFenChQvyDGaYXFe3LFFvbKA6d1ry9exMwPuvuue0VIT19XXlOfMkk/det16ZPKtr164pz2UjZbXP0aBS+b2s5KtOmj5vfM8HuvUf/asrULdV10xLWW0afq/6Xlry2b+i31DdQ1bCO+eDqtlTKnTbCPy9S3Tvx2aZmtgZRTBtn0NIV69elblIRvW9tOSy3zGxrdP6GdO+y1cbgDbapH132YeN4/tdy0K3LUdK62dM8ufL7iobCraEEJJB1QYYJp0eEowzX9jsmE3zC8Pf9SAa5zcdYNgwRFwPboqKyjGqc6clG2XjCl3BCqkoJoZznHQHG7rvm+mzKpKntJTVPmNQrfpeVsK75hrTASWSL8FQt/7r1j8dTASHrH7QVBD10b8W6Qt9UTV7SoVJvXLVZ+G9Vl0vLdksU5M6Z4pp/Q4l5WnrVN9LSyHVK6S0fsb0nEiu8jmOqc2RR4i3gc93LQuTe8maDDU5p496EQIMiUAIITUDS/Yiw0N+yg+WSGMjDR+YxF9MAvmNBpzyU35wDyblpMPLL79slFfcV5FwCDHYnMol0cBVHpEy+fLLL41DIyAGY4ihEYrkqQhY2mhyXbzneN9dgaXuaBdMlmviPZ22cAhYzmsSnz0rhjJCdpjgOgQJ8vvCCy/IT3qwHdfDJF4lNiFzgcmy5Kru0m7yPodElTYfMwkbltXP4HembY3rjVLRd+P56AJbYdrCIeA5mLRnZ8+elUdEFwq2hBBSQz744AN5pAc20sAOyC7B+W0PXi5evCiP9IhFFheGoKkBCEyf3yTnzp2TR/aBSG5DVCbFwUDos88+k5/0+fDDD4MbSCJPq6ur8pM/ilwXgoIL0RbPBmKt6UTXRx99JI+mA9MBZZ6JsiKiw9tvv+0knm0s1pqI+RAcXn/9dfmJ5MFEoMG7a9u2Qj1/66235Kf8VHXzQd04sKjbeKddJRNHgSpsPoaJJReTXSDP36jA+4Myd2Wrm04GwFZAnzBNQMw3sUVMJztJhPS0JYQQkkBkJCiXYiSlUJbw6d73eIoGpNaX0CJ2EZZeqq6XJ2UtfSlybnzXVn5xniL3gudmkyL1IC3ZrOeq86elkJdB6S4JR7IF3lvV+fMkfDcPusvWij6rIu+SKuWpt3iHo8G+8vt5ks32E+VXpAzyPldb6NZ/2+0dysv02eWtq3i2qu/nTTafSZH8Ivm2V6pqT01i+k7aWj5tamfgOzZB/VNdJy2ZYBKqxnXcbpNY63hX01B9Jy3lbbPygDplakPotOOm10BC+dnKc5H8IuFebPXzefD1riWBvJqOJ/L0eSb5s1n/Q4YetoQQUlOKeGlitjnqmEeeO0WBR9GpU6fESy+9ZOwhloe//OUv8kgf3NeTTz5ZeMkq8orzFMmnLe/aGFfLkOiVFR7wpIwGEfKTHnjnv/rqK/kpHKKBujzyBzxm3nnnHflJH5Ql2oGi5QmPPHhOmrYnqAvT4l2LvgqeUs8++6yRpyn6u7wrBlA/TD3FQFw/ivSv8DRDCCPT/IIjR46wHTfEdFUPPL+LetoW8biv6i7tut61wOUKI/Diiy9qe9niXXXhZV8E1CfcE+qUqaepjt1apE9C+aHNwztUxNsWbW+R/ALYCNPgXYtyRnmjzzJdNThtq3ysI4VbQgghCUSdunJmLymF5BGi6+2kSsg/vBt0ZpIx64nNWUy9UFQpz0xqkdnyOOGedfKLv8Pf28grysw2uD/VtYok5NUmqmukpZBn1U3eOZuYeP3EKY/HiK4XhI1nZeO9jpNO+2zjnTZpT+AZZuPaZfRFuvUf/YsOKB/UKSSUq61+Rree4j7wvqjOpZOQ/7SdsyfBdVHGNq6tc11bVNmemqTIM0Cd1S1/G8/eRns8Ds6nuk5a0gX5Vp0nLeXx6LMB2h/V9dNSWpun+vu0pPs88fdxQl2y0bfqtuFAt59QJbwHOA/qR17wzum2QaqE99c3rt81lGNcN1BOKFsbZYXz5MEkf/jONDCD/0QZJoQQkgC8Q3VmFaPOyXqssiIU9fgcJ+q8xdGjR8Vjjz22b+ON27dvi99++210nW63a+zxk0bUMWd6QGEmGPm1df04v3/605/2xX2L83vz5k3jGedJIgNwdC4XM/ZFYnSpuHr1qtUNzWZmZuRRdUDd+Pbbb+Wnh+Ddf//99+WnfNg2xYo8b3gOfvzxx/LTQeCZAg+XvOR5b7Ow+V7rtM8u2pPnnntOPPLII/vak2+++Ub8+uuvo39tttWq+ukak/pfNll1PgnddyGNQ4cOifn5+VE/cPjw4X2ee3G9uHv3rrX6YZrnoujaU6GgaqNt1PX4uR8/fjwxtmz8/Iv24S7aBJN3QLe/Myln2zZKEugjHn/8cfkpP3t7e0pbr2q2EOrvTz/9ZGS32mwL0F5iTDI5NsF78/PPP49sdbSfNvryInkugs3+xhc645oq5g94GfNDsCWEEJJMZOSOZvLypryzib7ArClmolX3WqWUdybVZJa27ITn43KmGLPlquuaJh2PhjyorhF6QrugAu+/6u/Tkm2KvvNpdVH3/bJVr+FNqTq/btJtn21d12fCs7f9jubFpP6XmaIBZaGyqlp+kYrmuQi69lQoKQmUpervQ0wubAzd/gBJF90y9t3+mdRpeOaqUP1tyAn9oylF7ZSyUhkrE4DJu1Z20mlzqpg/JB9jfsawJYSQmoOZza+//no0K1xVzpw5k9tLD38H74oqgR3+i3ohpoFYa7aeP56Fb88CogeeD+qUKSY77LsG3lLwEPMNrru+vi4/hQ/ec7T3fEezQVmhryhSVvCsQZtYFXQ8nkg2VbE1dGyokEAccF2vcngs+6zfJvsEmMTkDQ3UqSJezHhGVRub4H2HPU2yQVlVsc0JEQq2hBAyBaDTrKpoC7Hkyy+/lJ/yASOyKgMpXwYgBjE2GF9uRsIFdcpUSMIA2fkSLwNsb8iXF2wwVAVRLhZrOUjKxmZZoX+qSv1Af0Ox1h6oP2tra/JTmECkr+qmP9vb2/IoP0tLS/LID4uLi9q2NZbmh7b5mA5o73TtchVVGpsUFainCZaVXSjYEkLIlFA10RaDjFu3bhnvxhy6aIvncO3aNW9GDWIWFgX3TCOsOmCQbvq+t9vtUXy+kChTHMHgNPT2hGJtPlyUVeiiLfpTxF1k/bBPyF7WqOtVFenR/+jG7UU99+0BibI1mRCvqpetLbE2pgpjE7xDNvNcZzDWYFnZhYItIYRMETCMMGgrY2lxXmC0QZSxMbiEuAjRNzRDEIMKGKg+BxYoS1y3CLa8dIkfMJA0DY0ADyBsXhYar7/+euF6bAraE0yyhNieUIzLR9z2uigrDFJDDJ8BgYVhENwSomCPdqrKkzhffPGFPMpPWSuATCbE8U6GNimaBWxzF2Ic6ij6sLL69iTwDvl0rKgyKCsI22VsZll3KNgSQsiUgUEbdgrGwDIk4QH3Egu1Npdjx4ZgKIOpePBcxiCq6GDG91JDUpwioRFQTxFDMCTQfpXp6YryRHsSyqQXhALcD8W4bNC/uG57sSIEk4QhCA/oU+OQQqwf7kE5l7UCYBKXExO+MAkZUJadh3I2eecvX74sj8IGeUO75jJUEtoo9GU2VoPZAH087se3x3YVicuKwrYbKNgSQsiUgoElOtiyhcxJodbFwBLnxGAKM+VlDaRjg7fMwXORZ437p+FaTYqERnj11VeDDI1QZruF9xeTXhCOy5r0wgAJ7Qm9WbJBXdnb23PWv0yC+on+DP1aWfUDecY9mIYUImagjpUt2OPZlzUpbIvvvvtOe7MxlHmZeTYRq0IPi4AyRT+HtsRX2aJPwztU1qQo2mzkGX18WbZ6VYjtEJaVWyjYEkLIFIMOFgIiBrMw8n0OLnE9GEX//ve/vQ2kY+84XNfXgKoMgzcJXN8039xsrLrg3SoSGiFEL6AiIrQtMEDHew0vRl/tyfgAqcqCjGvwPPBc0LeVNUmGfg31w6dwi34V9aPMicFpB++l7+cO4rahDs/+k08+kUf5Kdu779y5c/IoPyFuPoY6G7cjqMdllCveIfRxuAdfwi36jNh5hJ6iyYzXD9ohnhgSQghJJTIWhmgu86aow5ffrB7R4HZ49erVYdQZK/NWNOG8OD+uEwKRwTG6p8gAUd6vacL5cF6cPzTW19eV95yVXOZFdb3QE9oFFXj/VX+flnxR5L2Onz/+Vf0+KbmsNyZ12WX7fO3aNSftSTSQHF64cCHI9mQSk/pfNKG88T6G1r9M4qpvRf1AuYea73F07alQUhFc2lRx21DWs9ftD5CyQF5M2tAQ6r/Jcx63JVS/d51Qh3APaENC7WPwbFHPca+qPJim2FZH3x06Ju+ajYQyRxm5rh9l5a9ocmlTxszgP9HFCCGEJHDq1KnR8rK8RI33yLOmDmBZ2jfffDNamnb37l2tJWqRATjy8jh+/Lg4ceJE8LOwyOvt27fFnTt3tPMaGTTi2LFjlcgrlrcPBgP5KT8u84SyryKqMjEpX1/1xfTZg0ajMXqfdc8Rf88VunXH9f3ETFPbOU6ROqaLr2fpgrh+3Lx5c+QFrFs/jh49OupzFhcXK1UGdWrrdcG7ARvjxo0b4t69e6N2AR6WOoTWNrjo70zbkBDayaL37vP9CKG8TEAZ7+zsjNpPHOuMz2JbHf9i1ViVysC0bplQRt/qM3828VFWFGzFQAy6O+LK9W3xww890evJH8c0m6IpnhZPL50WFxfno4cif55JVyzPLIgt+ckWzXZf7K7kvokRg0FX7Fy5LrZ/+CHK30QGkb+nl8TS6UWxMq9z3oL5G5WrEE9H1z59cVHM5ypYT2XaXRYzC7avEtFsi/7uisjOaXo+W52h2NTaqN33sxqIjblZsXrgXcqb/xjb5WDONAu2KrI61aoagUmkGdB1yyshxB3T1nYSPVg/ppM8Ih2fPSHppL1HVZ7cI2SKBduB6C6/Iha2JlWldJrNtrj0+YrI1jY9iYuJQIi+Il5Z2BL5c9gUrc7nYjOXcGs5f82WaH++KdKz5qlMyxZss67f6oihllLp+1lZEmytl4M5FGwJIYQQQgghhBDii+ncdGzQFctzs9piLej1VsXC7JxY7sofhIjM36yWWAt6YmthVszMbQjvDum9LbEaerl6ons9Q1rdui5KLSZPzyr4ciCEEEIIIYQQQghxwBQKtl2xPLsgDLTaMSBszomNEMNsDDbEXNH89VbF7NxyCWIYyrWM64ZEV2TplEJsieulF5LrZ1WVciCEEEIIIYQQQgixy9QJtoONy5aWhvfE6mxg4uJIrF2N7swCvS2xUIq7a1nXDYTu9Vz1cysIpdLhs6pUORBCCCGEEEIIIYTYY8oE2664ciCwpgRxOTt90R8OBcL6xqnf74h2C1suqTDw8EPczYlr6KTk+LUDsfFKilirzF/0udMabSilZGtBe9k74sGO3686ZV1Xc6m77TKd31T+3e+p31bee2bec8RvVYUBaKnqn4VwAKU8q5z4LAdCCCGEEEIIIYSQkJguwTbBa28kXO1uipX5xgFBrdGYFyubu6LfVktWW5dLiPeqYLDxysFNniTJ+Ys+z2+K3WFfJGTPUf7kdROETyF+EPdDDDfhmsGGuHyggrbE6YtLinLyFQ6ghGcVZDkQQgghhBBCCCGE+GGqBNvB/R/k0ThNsbSY5fcoRGPlc7Wo2ftR9OVheQzEzrZarYVYm+yVG9MQK7sd0ZKf9tFbFVdcCWKNFXFJfVHxY/mF6p3BzvZBD+nWaTHfWBRLirrnNRyAx2cVdDkQQgghhBBCCCGEOGYKNx2bJK/g1BCLKrUoBG/Q7hW1d22zLT7PFGtj5sVmR6nIiR+m0t3VN2rRvXV6PvpvQt2rZTgAlgMhhBBCCCGEEEKmm6kSbBtPPC2P9rO1MCc2utmiZGNlVxHjc1fk1kQdoYr3CZpLi0Lr1uZPC4QJbTabotVqi3anI/r9PB66pDCDHXFQp2yJkU4Z0VicknAALAdCCCGEEEIIIYRMOdPlYQtBUh7upydWF2bFzNycWN7oikGlHEoHQhnpIWeoh/3Mi83dodjd3RWbmytiZX5eNBoOxVplrFLwUKCbFhLDAMhDkRQOwFcMZU/PKvhyIIQQQgghhBBCCHHMlIVEmBcXk3bXAr2e2FpdELOzM2JmZkbMzS2LDdsC7tbC6NwmaVnpRdgXPx5cQR7xtHgiSMfYQVSeA9HdWBZzs6sHxTkwLtDlwXqZ+iYtDEBMQygdxHvbYseZUungWaUSajkQQgghhBBCCCGE+GPqYtgmbh6moNfbEqu/C7hzYm55Q+SInOCXwX2hdrB9SszKQ5/0VmcPiKL702xUnrNiYXVLLQCKpmhftCcBVoKMMAAx86dV/uE9sW2oVAb3rEoqB0IIIYQQQgghhJCQmMJNxxpiZbefW7R9SE/0tlbFAsTbueXwhNua0Gx/XnpMYN9khgGISQjp0dveKSUcgO1nVdVyIIQQQgghhBBCCLHJFAq24IFo22m3FBsY5aC3NRJu5zYoD9mjKVqdadzgTB0GoPmUyj96XqidS32HA3DxrKpYDoQQQgghhBBCCCH2mVLBFjTE/Mqm2B32Rb/TFi0D5RZLysOIgVplmqLV7oj+cFdszk+bWBvRvSJWD+iUyRvGlRsOwOGzqlQ5EEIIIYQQQgghhLhjigXbmIZozK+Izd2hGA6Hot/viDY8b3MKuFsLy0JLs211RtcxSZsWw4WWzwMvzSHEv5X56CkUoMJl2r2+JY/GaC6JBJ1SiNmnopI7iNtwABafVQLVKAdCCCGEEEIIIYQQ91CwnaDRmBcr8LwdF3BbTaU49IAtcbnM0AiNJ4Rq03zR+1H05aFPmm0Iew8F0bj8DtITWwuzUx5WoitUOqXorYpZ5SZgUZpdPRjnFRiEAwjnWZVbDoQQQgghhBBCCCEhQcE2g5GAu7k7Cp3QSdiprFyvvlnxlPK2fhD3DW6quzwn5pY3rG2qFpdfP6nsVmfFzLTGleheFyqd0ozi4QBKe1aBlQMhhBBCCCGEEEJImcwM4Vo3LQwGYtDvi53718WP2z+IH3pCLPV3NXa6H4iNudmDsTabbdHfXZlYKt4VyzMLB4UoLN+3vA6/uzwjFhSKFzwo9TaGmrxnxCy9JC4uzovGgdOo85d2zaT7BPnu1V+ZpjLYEHMKD0/d8k4rDyOU9RD4flY674nPcjDn1KlT4p///Kf8lM3a2pp477335CdCCCFF+d///d/IjBuIX375RXz//fejn928eXP07zh3794V//nPf8SRI0fE448/Ln/6gKNHj4rHHntMPPLII+LEiRORbdMQf/zjH+VvSZ2I68vt27fFb7/9Jn799Vdx7949+duHxH27qr6gbuDn4JlnnhF/+MMfWGdILYjfj3/961/i559/Hv1M1Z6mvR9xe3r48OHR7/lu5Oe7774b/fvNN9+M/sVzwDMZJ+7LDh06JI4dOyZ/+hD2Z+nkKeO9vb3Rz8HJkydH/47DMi6OzbZmap8DBNtpoN9uQpg+kJrtvvyLfHRaB88hRGvYkb9/SGfYOvB3UWod/MvCdFoHr4PUbA91cpdURurzqPOXXp4JZSJTdtF4LNM0+u1hU3EfenUpvSzMUnOovgXfz6o/bDcV39OoR8VSUjmYE3Xiiuskp7W1NflNQgghJty6dWvUlqL9jQasyrbWVsI1Lly4MLx27dowGsDJOyBVAc/s6tWrwzNnzmj31yYJ9ZF1hlQF1E/UUx/tafxu4Fp8Nx4w3j4dOXJEWW420zS2TXEZI98+yxjXZB1/CMqCtpt9pkawTRLZ1GJrEhaEKCfiYrLolV9E1D2H+u8zr5ckLo9S1rPwWaYp2BBsU8vBPIXxrDTeE6/lYA46BNV1klIZgi2uqboXXwkddEig41bdp69URh0wBYMIVR5sJF8GFOqf6vpM+qksUFfW19e121sXCQM+DAJCa9fIQzBA8yWA5Emh15mybQQXCWWO9iJOyCMS6sa0v7vIP8oihPcD94B7maZngrz6Eg+zUuhtkyks4zAIzXarY1szPYJtktiHlNMTtdNK8EBVCoZ+xcVE79goZYpX/eheVQLbKCUJc4YiYITaS1mm1PLxW6aJWBBs83tqJ5A0AWHNG/oBZs8qv2DrtxzM0e2E0Fn4BtdU3YuvhM46JDDrrbpPX6mMOmCCa2HbVznAOFNdn0k/+SQ29EMYcCWleADga/KBJIP3HCKta6+doikevIdUZ8q2EcpK4x6fdRdTqtKe4h7r2J6y/N2D+4Z9zzIul6rU9brYblMk2ELbSRY1sYy61e4M+5MqT/SDfqedImgmLQ/3LS4miGRxaraG7U6UF/nXI6K8ddqtBM/jBylZ1DMXARPLZpTSlrPXRbC1kY+k560qP9/PKq9g67sczKFgm51QRiHh0ms0TyqjDpgAg0t1/7YSDCYfULC1l3wQC2+q64eccM91F31CJPQBelpC3xhCnSnbRggp4T2u01JmtqflgnqE9yv0iaTxhHtF+VflHahiGSNVqYzzwLamHKZKsE0XnwxToiefg2uNUor3YZK3oWlK9VIsIgJGpC2FD6lMVRQUbJMmDnR15/xxmX0/q3yCrf9yMIeCbb4UEmUP7suoAyb4KCcsT3UNDDHVtZn0k0swcNFtT0NMoYhwdafKQu1kKrvOhGAjhJYg/qBcqiqooD6xPS0X1J+qiYiTKfR3gGVcPmxryuX/RDc/RcyLzU5LNOWn4jRF+3O7u9EXorEidvttS/lriY7LvM1viuhRqOmtilc2BvJD3RiIne2ePB6nJU7Py8OcNJ54Wh7tp7e9E13FIk6eVQXLgWQS78haNriPeNdXkoyvctre3pZHZFrBLsEvv/zyaOffeCfgKoM8PPvss+LUqVPBtHt1AmWKsj1//nxt2vK4zuA9mNypnJQDduB///33xZNPPinee+89+dPwidtT1Kc6tadVejfQRqHeoP6gHlUZ5OHkyZPB9WV1LOOvvvpK/qQa1LWtgX1RpX54ygTbiPlNsWtFtG2Kdn9XrASj1kpGom1HtIpksNkSnf6mmHect/nN6D7l8SS91VdELTXbwY5Q65SnhaZOGRXgaXX59bbFjuWys/6sKloOJJ1//OMf8qhcbt++LY9IGp988ok8cgvqBQWK6QUDFAy6QmkfbBIb/2+88QbruAVQhijLugwOVeA9wPtw5coV+RNSNuPCbegTMKg3dW1PkSdM6oUunuP+0EbVyTEAeYn7shBAPa9jGb/00kvBlHEWdW5rYF/EbU0VbLfpE2wBRNt+R7QNVc1mqyP6wwDF2pjGvNjc7YtOW1eYbopWO8rbrnux9gEPPJ7V9MTqla48rg+Dne0oZwdp6bqVjpgXp9VKpdi2rlTafVbVLQeSxjfffCOPyuXOnTvyiCQBA6Xb9dfGfvrpp/KITAuoY/DMwACl6t4xWWDyI0QPpSqBskMZ+ppIKhO8D2+//Ta9bQMDgsoLL7wg/va3v8mfhAPqCbzCUG/q3p6GKp7HfRrur66g/UXZl9UuxWWMel5Xyi7jLMafwTS0NVWw3aZTsAWNebGyuSuGw77od9qi1WqKZlMtb+LnzVZbtDvR3w6HYndzPpwwCIk0xPzKptiN7hf5gzityt943obDXbG54jlvacvttxbEcq00W3thAGLm1Uql6K1eEdaLztqzqng5kEQw2AnBAPEpRFaVnZ0dr4ZYHWfoSTKx+DZNzz32UKrS0upQiL1q6+RNlQe8H3hPQh24TyPoFxGKIyTRFu0pBJ66ep2riNvTUDzR8Y5OS5+Gsi+jXWIZlw9tt0CRsWwJIYQkEHVeyuDlSQnB5X2Da6ruxXfyscFUGggmr7ov36mMOqBDGRv5uKwboTz3OqSi4DlXfYOQogl9Rp12hnYFyqgum4oVSXhfXG+EEoqNUKWETe/KBvegurdpSmXvtD+t7RTy7KvcWcblg7Zm2m23stuaJKbXw5YQQoh1bty4IY/KIZSwDCGDGfQyPNm4+Vj9gVfaNIRAyAKecPBSCX2ZXZnEXoNltEWhgfcFS/FZX8KibE9beHzhHqadsj3RsTx8Gtup2OPVR7m/+eabLOMSQTuHtmbabbdQV71QsCWEEGKNsgXTmzdvyiOSRFlLnXDd0IwgYo/Y4CcPwOCTIpwalAnKZtoHh+NQtA0TtGllPJO6x0rVBe1pGZNgCNcyTaEoxkGbhHJHXXQJynialuCP46uM0+DE0H7wPEKLoU3BlhBCiDXQ0ZUpyk2rYa3D3//+d3nkH24+Vk8o1qqhCHcQ1BXEi6NYe5C4vnBiKyzQtvl8JhBvplXASgP2pc/2FNeZhk0Qs4Bd7Sq+J8v4AS7LOA2I5ZwYOkhothsFW0IIIVbBhlZlQFEkG4glZQolHITWD4q16VC0fchXX33FupIB6kuISzKnGQiFly9flp/cMs3ehnnw1Z7i/WNb9RCIerbLnGW8HxdlnAZsN4rlyYRku1GwJYQQYpWywiJwkJNNmd61AANfiDakHlCszQdF2wcTaq+++qr8RNJAO4mYjiQcIGy4fn8poOQD7Sn6HZeTGhDo8R6Sh9ju67HiimW8H1/2FG23fMS2W9kTqBRsCSGEWKXb7cojv3DDsXRgcIQQMoKbj9UDiBdvvfWW/ESy8CEyhArqCgY9KAOSD0xAcnIrLN599115ZB+8IxRQ8gOhz5UnOs5J4fwgKPMrV67IT8VAGXMp/kFQxq5DI7Ct0QN2S9mrXijYEkIIsQo6N9eeKJOgI+VMfTq+lnRmASGiTMOHFAfPDwY/BTg90EaVublIGbCumAOPZLaV4YAJTxe2DZ4xJjSIHmhPXXiil+ndDmEoLR05ckT+ZTl8+OGHVtqkMssYZagq2ziVXcbtdttZu8+2xgxXbU1eZoYR8pgQQoiCU6dOaXkmrq2teQ8ej+uFNFu9vr4uLl68KD+5B55IL730kvxUPmXUgSyw62koorbt8sEgGhsZkeLkMQt120QXHDp0SBw7dkwcPXpUPPbYY+LPf/6z/M1B4H3/66+/inv37om7d++WLh6G2D64IpQNlDAQ/+Mf/zgajB8+fDhxUI428ueffx79i7pSdpt55swZ8eWXX8pP5oRmI1QVW89jnBD65rg9fe6550afk9rTX375RXz//fe/t6chrNqxaW9C0Hr88cflJ7egDUI5P//88+LEiROj9ikvsHlQZ9C3YVWbzz6taHmzjLNxZSOEZLtltTWAttsDKNgSQkgGFGz1cTGoSQMbdYS0hC00QSY0QRtG9E8//SQ/FQcDAMRDKwOIUbYH2xCXYmPWN1n1Fksi3377bfnJL6g3r7322mjg9V//9V/yp/pgIHb79u1RHLeyhJJbt24VykMVKLuuoB/CYLBIOaNtwUaaGDiWJTzbqCsubARX7RTeSZR7GmWKDnt7e1rCTxpl2i4221O8G3hHqt6eum6zIFadPXtWXLp0yVodAujLcO8+yr+o/cYyzsa2jQzKHCfabGvivniqbDcItoQQQpKJBiWY2Mqd1tbW5Df9gWuq7qXM5JPIGFDeQ1mpjDqQxpkzZ5T3WWa6du2avLtqo9s+5Emh1Z+YyFBV3q/rhPqLa7sA5y3j/UCbtbe3J++ifiBv0cBZmXdXCde7cOGCs3LFefFu+s4X2piiuLARym6n8DzQj/h+f9fX1+UdFKOM9tT1O1Jme2oDl7aky3KPQd300T4Vsd9YxvmSTRu5TNutjm2N6zo2CQVbQgjJgIKtWUJn6gN0nKrrl5nKHsiOE2L5IMHQqgPTJNi6yGtacmnsT4Lr+Db+MbisKz7rCgbPeGd81hU8O9W9uEpF+1MXNkJo/ZyLPKpSFcRBVfIhZsWU0Z4WrY+4Z9V5iya0T77sYYBruRYUTe03lnH+ZNNG9t3W1N128933cdMxQgghTsCyFR9guSpJ5osvvpBHYYElTVnLXkk4YDmgr2XI0eBitOwMYVVsLmlMA9fB9XBdXN8HWAqNJX51w2ddiQZqo6WjWO7ps658/PHH3usKSQbPBHXAxzPJE7IhC9yrryW9cXuKOlvn9rToZk0ubCXkHe2TzyXUuNbXX389Cg3gCsR0NcGFvY58Ir8sYzW+wjiAuK2pu+2G0BI+xy8UbAkhhDjBV7w/X8JwVYF4EiplxZ0lesAwfeutt+Qnt1y4cGEk9nmPESbBdXF9CIE+ePfdd+VRPfBVVzBQvnr1qteB4SRxXTl58qT8iTs4wZWP+Jm4HrgjBrYpeI4QF32wtrbmXTAcx2d7ig2JiuzkfufOHXlkD7RRZbRPKHcIiq5AWZtMNrqw132LtTGhlvE4aGs+/PBD+cktsN2mpa0B2FDVFxRsCSGEOMGGF0oesHMoUQNjr6zA/HnwJeqTYkBY97E7Lwa3Pr3Akog9NnA/rsEAo05etj7qCsQ4DJSxiUnZoK58++23XgaJoa6WCA08E7xXLr3fvv/+e3mkD0RF1+9IPKEBT96yidtTCDqugU1h2p7atiXRJpQlXgFc22WZm0xa1LGMMSniiqIC9+XLl73abmUTtzXr6+vyJ+7wabtRsCWEEHIAWwOdIl4oebAlSPpaRuOb0JfR4tl99dVX8hMJEV/eYDD4QxDgxsH9+BBtz58/L4+qjY+6grYaA6UyB+kqMEh0LdqGvFoiNDBw/+yzz+Qn+9y8eVMe6YF3xPVEJey3UCY0xoGg46M9NV21YHtye2lpSR6Vx6VLl5xNXJh4JNexjF9//XVnZVykvNDWuB4DxBNDobU1Fy9eDLqt0YWCLSGEkAPMz8/Lo2LcuHFDHrnBliB87NgxeVQfXAwMXRil29vb8oiEiA+PyRAN/hgfoi0GZXXwsnVdV2KxFmJciHz00UdOJ//qUk988eKLLzoLV7G3tyeP9CiyZD8PsVgb2oRGjI/21MTzDfaSbVD/ygZt5erqqvxklxBWt504cUIelUeoZey6rQF//etfp9p28+Vla0Gw7YrlmRkxo53mxNzcnFhe3hDdwUCeKy+m10xPcxu69zFJ2fc1EIPuRlSmKFvFuaLynptbFssbXZG7yLvLB89jI81tRHebh/QyXdaOx11GfU1nMOiKjeXl0fnnkq67gevKLziH7zQR4vjx4/KoGK7jy9qKOfbnP/9ZHtUHF5s7uPBYYmzGcMFzce0xGbJYG4P7c73EruqxbF3XldDFWoB7wz268rYCrlet1I2zZ8/KI7uYeL65mESdBAJKqGJtDNpT197oup6FA8tju5CAB6gLdN8BF8JWKP1BKGUc46OtqYrt5jJkBfCyknFYmM6wFZ0GpyqUmq1hu9OX58zC0jUnUrOd9/pJlHVf/WGn1VR+Ny01m+1hZpF3WsrvFk7RtXOVdtb1Wx35h3kpo76qiJ5ZuzVsqs6dmprDVqHr5oHv9CQnT55Unj8pRZ2D/KY/cE3VvZimW7duDaNBp/J3umlvb0/epX1s3qPq56apjDowyZEjR5T3ZppwPhfnRQqhvEzRbR/ypFDKY319XXl/tlI0aJdXqga4X1U+bCW0u1XFZV1BO1+lsnFZFmhvTLBtIyBVod223bePJ10uXLigPI+tVLV+1IUtMZ50bE+0L6pzFEkh4aqsWcYPcWUfmPR9Ltr78YS2rEq4sNPHk8txLggnJEJvS6wuzNIjTpdBVyzPzYqFrZ78QX56vVWxMDtn4KXqj+71LXmUwNZ1UcrtF6mv8TNb3RIGT01sRdedmVv26HFrCN/pymMrLIILT0+A2Xoby28jQzZory0TUDamM/NJICYUcDGj7mvHbKKHy5iZeO+whLxK4H5dek+GHnM6DZd15Z133gnea3ActJWo3y6ABy/JD/p2V89Cl7///e/yyD4I/RDCBmM6uPZGL3uTPh9LpfPiyhOybM/kkMrY1spEG7j0rkV7GsIGYzogxrzLtgabu7kkuBi2vVUKPPnpiuXZBWGg1Y4BAXBOhFnkXZGl1wqxJa6XKDhr19fBhpgr/Mwielsjsb0Krwrf6eoSelgExq9NxoXws7i4OPr33Llzo39tAuGdG+qEhQvRfxwsp6vaRAnu1+VGRt1uwDPoKWDjQFd1BUJUPFlUJf7yl7/II7tgsBySSFEFHn/8cXlUHnhHXMZ3hiBRNdCeYjLGFWXbFK6XpOsQQqxXF4Q0yRlKGfuw3aoG2hqEi3GF6/B/QW46BoEnZK/PUBhsXBaZemYuemJ1drkcT9U0utdz5W+rTMU2Ind9HYm1qwZetUnguVVHtOU7XT1sGR+uRIhOpyOPilHH+LW2yxzx5mJxDf+6iD/n0vuI6ONysIn6UyWPyXFcbmQEQQfCTtVwuXFgFYUogHpS1LMT38e7gvjJt27dGm109dNPP1X23SmLuO8qE5fvyNraWhB5NMGlNzpEq7yTG41GQx7ZAzZNKPH5bbQZeE7o+8aTDi7KGLYuy3g/LkXsKttu8DI3Kc88oK1xarvJ0AgFUMeeTIsd2e/3h/1Oe9hqHvzew9SKzpxEQrxL7XimtvF5XykxP2Xs0Mkn0O93hu2UWLdGt9lvK+Ow2ogd2mkdPG9Lef9pdWWSMuor6A/bqd9vDpvRA8C19hF9zox1mzcecG74Tk8SNfAH7y0llRFHzHa8ojhmkq0YsSYxmLJQXcckxbGHVL8zTWXGkrt69arynoqka9euybM/wMU1kFzHgXKBbvuQJ5VZf2KigYPy3mykKj7ncVzE4otTNCCSV6kGeJaqfNhIVSuLSfLGskU/i3YE7z3aVhf9pW0bASmEdioPrmLH6qD6vo2EulP19tSVPYGkE2tT9f2iCf1oKKCc8c7GCe0T2prJ5LI+qcqoaEIZh/IOhFDGtsZtqlT1tgZlr8qXjeTSXilFsB2n304WEJPPEaq44/G+EjbjylPuiWVuIvy5EmyV520NOwnXy1/EZdTX9O/lK3dsLKf4rkyFy3sffKcnmWbBFh2Q6ve6CUaLTWx1uuPGtOr3pqmMOhBjW0CE8afChVFYtY0MQB0F26oatT5x8dyRkt63UHEptlR9cIj7n8wT+hy8A3jHXQ/cx7FtIyCV3U7lxdW7mhdMeKq+byNV5Rlk4WqCUEcwdSV04X2veltmC1fPmWX8ANpu2YTQ1uhSekiExsqu6Leb8tN+ets7gpEv1Qzu/yCPxmmKpcXs5QaNlc+Fssh7P4q+PCybwc72wdABrdNivrEolhT37issgll97YorqwmBEJpt0d9dETmempjfHIpOS36coLd6JZiQFnyn64WtOLZ37tyRR3awFS+obuEQsDTM9qY0Z8+elUf7sbUp3TgMixAGtuJDq7hw4YI8qjb//d//LY/sgrAIVYpR6ip2WzQ4rOwy7xjcP8IZIEUDaSh8o5AGCPOADaKwtLTqeSTZ3LhxQx7Z5/XXX5dH1cbVplhYqpx3ybyr/QwQXujkyZOMPR3hKp40y/gBLmOpVm2T2CRcxcTXCcGiSxAxbBsrl4RSh+ptix2qOxr0xI+5FNeGWFSpnuIHcT+I8h6Ine2DAmfrNMSBhHvfuu5NsNSur4mxeFuik0usfcj8Zkd97ZI3X5uE73R9sBXH1nY8TFvne/755+VRPXCxUymEExUuhDduPhYGtuJDT3LkyJHaxN9EjNJDjnYddr2BhU1cxSivi7CPwSFSXep9Fbl79648sgfasrxwUiMbF5uZxuzs7MijdJ577jl5ZB+IOc8++6x4+eWXg4m5WgYsY7fcvHlTHtkFYnhd2hpMDrmy3Vw5OwSy6di8OK1Wd8Q21R0ljSeelkf72VqYExvd7DKDFyRm+venXbFiPx64PoMdcVCvbYmRXhvRWFwSByVbn4KlXn3tXlfLtc32xehMusyLiwneq2VvvrYfvtN1AYNMWx2brZlHGGIwzGxQt51zbQ8M0wQ2/Fxn0JoXetmWj20v7RhXXlRlkeR9XhRXgy7boE13sfN9nYR9Ui6u6mheT0Gb9sokS0tL8qj6QAxKmhwuSl676JlnnpFH7oCzAerOqVOnKrnBZFF8rGobL+NpcwBwZbu5snXKwsUKQWB7NWlMIIJtVHBqdUf08rmMTh/zpxM8LXtidWFWzMzNieWNrhhUUBtLDIcgD0VSWITLG96W2+evrwOhjF6RM3yFCrVgHfHD/aDCDfCdrg+2OjZbYqKtGUyIAnVajgrj3/bAMEtgcyHAweCcZg+UsnG5pNClF1UZuBIYXA26bOPKc7BuoWpIebiqo3k9BV15XGEiHV7+dcLVe5/Xw9rlqolJ0Ma/9NJL4tFHHx15hLrsd0PCphNIFijj8+fP/17GdRfIXdahxcVFeVQPXE12uVpxFIxgK2afKi5CbS2ImZkZo7Ts0jnRyX0le1qO6PXE1uqCmJ19cJ65uWWxUQkBNy0cQkxDKB2MfS63z11f++JHZfjap8UTpt7MjSeibysIKAbxiDq/01OGrTi2trzGbMWDq5sosL29LY/skSWwuRLgXIR2IPlwJTDUbYIEuBx8VmEA78oT2JUQTqYP2+GYYvJ6Y37//ffyyC6uPMTKxJUohInsvJPAvssV3t+oo1jKPy4s1nnSuqwyHhfI61jGrian6hQOIcbVZBfqmgvbLRzBlmiTuHmYgl5vS6z+LuDOibnlDZEjcoJ/MsIhxKi9NwNcbj+4L9QOtk+JWXmoz6x4Sq2EBhKDmNQNW2EDbHlO2jJK6hS/FuVqe2Cax0hztYyRYRHK4//9v/8nj+xSV69JV4NPV8uobeIiNigEcIZDIDbAxm6u3qO8dpGrSQ1bE+khAXvCRZglMMjpsVRm7OxxYTFe0o86XDfvW5axG1y1dS7jDpcJxjgu+OWXX+SRPcIRbKviNRgUDbGy288t2j6kJ3pbq2IB4u3cclDCbWY4hJiEkBC97R0/YQFKra8JHsZRyQUVbYDvdG2w6UVW1HsPwqQto6RO8Ws//fRTeWSPvDGrXAhxMKq5+Vg53Lt3Tx7Zpa5ek64EBhdiqE3QFuM9tU0dPQeJfyDAtNtt+ckuOqsF9vb25JFd6hZ/P8bVxF7eiX7Yu67adF3g5PD+++//7n1bF3Ex1DLG6swql7Erj+G6Tra7EqJdrKqgh23leSDadtot9fLzLHpbI+F2biME1VYdDqH5lMoXNWFTK59hEfLQ//GgAA2efiJ6coRUB1uD6KLhDPLu9puFzoCrCtj2rgV5lyfi71wsC6eXbTm4EgobjXr2eq4GM66Ec1u4DJ1BSBEgtrzwwgtOJhSATux2V15vdfVCP3bsmDyyi85zuHjxojwKB9TlOomLIZYxqHIZ495dUNe2xpXt5mJVBQXbWtAQ8yubYnfYF/1OW7QMlNve6mz5MT+7V8TqAXUzeXOuyoRFUBHYBmGEZGFr+V3RcAa2wiHUacYYhqTtQSG8IfMK2vg7F15xMD5deQyQZFyIHHWbIBnHlRDtyjPPFq5ic9bVm4f4wbVYC/LGbncl8rhayhsCriZsdGwJCPJVmDiaFBcRm/XKlSuVEBdRxlWoxyoBN8QydmUr13kCtUq2WziCrY1Yn62OGA6HRmnT5Qosb/fVEI35FbG5++C7/X5HtOF5m1PA3VpYFmVqtt3rW/JojOaSSNBrEze18hIWIW99Tdp4qxADcV99caF0Ri6LOr/TU4it5XcQFosYFra8/+oUv/aTTz6RR/bQ3UHVVUwybj7mF1eDEMSKqysQol0Malx55tnC1f3V1RObuAV2BQQrCCsuxVqdyUxXHD16VB7VD1fefLq249WrV+VRdcBKq7fffnv0Djz55JPijTfeGG2uFSoffPCBPKoOEHDHyzjewKxs8sZo1sWVx3sIuGrHXdhG9LCtMY3GvFiB5+24gNtqpgiIW+JyaaERukKl14reqpid2b/7/+9pdlUdbiCksAhO4rj2xY/qOAviCY5ziCNgRNta9m4a1gADMlsdYV3iv6FMbIdDwHPW3UHVVUwyhkWoB3XdtCLGlSAdsqeUK4+eunpiE7ug/uH9gLcbRBO8gy5CA02iMznpatf2xx57TB7VExe2hK6ID5umzM2xigJbGZP52FwL8W9DERbHqUMZxxuYlV3GLja6AnX2sAWuvLxt20fhCLaM9emckYC7uTsKndBJ2KnM26Zdk3SvC5Vea4aHsAi56+useEpZ1D+I+6a3aMNz1Qd8p2uHrWXvpoOYL774Qh4VAwZIXUQBW2UyTt7NxiZxsakUBlncfMwfrgSGRx55RB7Vk2kUGV0s+6v74LBuIFYf4ju6TBBBsAw5TvBqg9MGBFp4ucHbzYdQCzC4d+UBqkPdw4a4mgDTFVE+/vjjWrRJsKMmhcVQJgNZxnZwFaLo8OHD8qieuLLdrHs8DwvTGbai0+BU46nZ7svf56Pfbh44R/J51NcUrY78fVl4vK9+f9jvdIbtdmvYajaHTdEc6hV5f9huKu612Y5+o0G/HV374Hl0n3+ndfAchVJiPvzX18S8GdYL2+c7CN/pSSIj/eC9paS1tTX5TX/gmqp7MU23bt2SZ37I+vq68m91U2ScyTPqcebMGeX5dNOFCxfkGfej+lvT5KsOoCxV1y+SVM8+D3t7e8rzFU14/0JGt33Ik8poQ4DtdiROpnWqKkxjuanut2gK/V2vMq7q6DQl9HE6wNZQnadoqnt7asvWm0wm5YZnfujQIeX5qp5gP169elW7XtuGZVwc2m5mVKXcAvGwHYidbZUvXvKGU9PMYGNOzMzOitmFBbG6uiW2ej2B/+l5lTbEE6q1+oWW6puSEA6hCE7DIujVV/XmaBFbl4V2BIrBhricUFat0yEFbeU7XUdsxrE1mXnudu1E2a5L/FqUoe1YSfB0MPUgwkw1PJBsw83HyLTiyuM5VBgOgYRKNLDXrp/37t2TR3YJwcvXJbBDQgHP/Ouvv7YWEiwkYD+eP39+5LUOb/ay7CyWcXFsjwVIMWw/jzAE2+4VsarUdlI2nJpiGotLyji0vdUrGpuGJWxcVcayeqvhEGIchkXQra/zp4Vasu2J1Vc2NEJQDMTGKwlxe6MrBKXX8p2uJRgk2DKobt++LY/yAXHS1kYidYlf62KzMezcWwTTcApZcPMxP7gy+uu+kVTdlyhP4mrQGZJQQ0gMJiIhtpBqY9q/wfatq6AIYFu///77v4uKZcAyLoarPrnuk0OuQj78/PPP8sgO5Qu2gw0xt6CW65pLi4x1qSJpIyuxJRbm8gmA3eVX1IJaCfFFu0r32pboyN3+M1O/rRawXcTjNaqv8+JiQszg0aZqc8uim3Wjg67YmJtVP7OIZvtidJVA4Dtda2zFsb1z5448yoeuwJsEBIE6eHHBOLPlcTzOuXPn5JEZi4uL8sgu3HzMD66MfnpO1gtXO1KXBSYEq5ZcvatkP7AZvvzyS/mJ+MBVzPMiIkrdBUUwLiqijfENy5j4pjKTxMPCmMS77A/7/c6w3VLHuHyQWtGZkwg13qW/+0qKD/ogNYetdgdhbvczinvbHrZUsWtl0r7VwjFsbZRZQjxeZVzfMuorSLrHODWHzVZ72Jl4aP3ocye6rqqMf0+6cYcz4Ts9iW6MSsTE8Y3tODxJ8XdsxbGNDDJ5xnzYihOaFL8WqP7eNLmuA4iJpbpukWQrfqSr+HPIc4jYqpvjqYw2BLjIC1LdQXupynfRVFY9yKJu+XVV710m3bLC36vOw5ScYKcUiUXI9tSMkNsX3NsRB3sHhJjS7GWXsIz1YVtjRlVsGWcetr3V2dEunuo0K2ZnF8TqVoK7YESrs6nvMbi1oLiWTlrWCCmggYP7aqxcSlhmD3pia3UhKuOJ84zi3q6KxGJvtsVFz26ag43LynAIevFYG2JxSeljmzssgvv62hArn6s9gR/QE72tVbEQPaPxa89Gnxei6yZfuSnan6948VrlO02ArXACmGXWmV1GHFMb1CV+rQuPU1vhDJaWluSRXehlSwghxAfw8oO3X5ElwXt7e/LIHicdxIkn+UF9gD165swZ+ZP6grBb8AT17c3PMiZkP4FsOrafZrsvNj0Lh9VjXmx2WikCoC7+hL+HJG1MpR+PtaHcQU24CYswQe762lgRuwnhG8yInll/V6xUIMYA3+n6AEPK1nKlvBvq2Fw2VIf4tTDsbAnY49gKZ/Diiy86WWbEzcfItMGNRAjxD/qvomIt4PtbTxDiB2Eyrl69Wuvl+wB1uIzl+3EZX7t2jWVMpp7gBFsIO7tVUKBCYH5T7FoRbUsS/gY7Qq3Xntb3xEza2Ku3LVztPQa06+tItO2IVtGH1myJToXEWr7T9cJWHNubN2/Ko3Rs7ZSOQVgdYmm62IALngw2y8bVJkzcfIxME5ygIMQv6AsxOVhUrCX1B5u0/vTTT+LChQvyJ/UEK+JeeOGFUgRFOACwjMm0E45g22yJdofCjjYQbfsd0TZUAJutjugPyxH+BjvbyqX+euEQYubFabVimzssghZF6mtjXmzu9kXfSGxvilZ03f7uppgP/VXhO11bjh8/Lo+Kkddj8h//+Ic8KkZddnJ3ERrAdhiDS5cuySO7MCwCIYQQ28CLDx6T8OrjJokkL6grH3/88Sj8RZ2X8JcpKLKMybRTnmDbbEb/b4lWuyP6/aEY7m6KleAVqEBpzIuVzV0xHEIEbItWC2WrlgLx82arPRLS+sOh2N2cL2nXfnvhEGLm1Yqt6K1eKR7H1Hp9bUSPbVPsRs9gCMG93XrwbORvH/LgWbbabdHp96NnvCs2o+sG+aZYLyMSKjbDCty+fVseqYGga2tZYR3i13711Vcjo84mGKjCi8EmMLBdhEVA3v/2t7/JT4TUm6NHj8ojQogr4L0HLz54TBJiAmweiP0QFdfW1mq5jB/21/nz50tb+cEyJlOL3HyMEEJIArq7b9reHTIPuKbqXkxT1s7IkaGk/J5uytoh9dq1a8rvmaTIyJNnVaP6jmlyVQfOnDmjvF6RZGuX2kmuXr2qvF7RhPcxJFzszltGGwK407AZVdlp2BZ1y6+reu8y6ZYV/l51nmlNsGHQn2bZBUVQXddGqjs27b7x5Lt9gQ1UxbYlK+G9CQWUsQu7uOyka+fSdjOjKrZMkJuOEUIICRtbcWyz4tPeuHFDHhWjDvFrMeNuKzzEOK6WmNnaxGwSbj5GSD3hJk3ENbAFEPoAHrWuwx+cPHlSHhEdvv/+e3lUbeCx/e233448QtfX152sOioD2KFXrlyRn8oFZRx73dapjGHnhlLGpHwo2BJCCNHGVhxbDNDTxDdbG47VIX7tp59+Ko/sAePW1eYqGAi7EoO5+Vi1qLvAPm1Co6s2gxMxxDZYNo1+CGIORJ049EHVJ3BJdUBdu3jx4qjuxcJi1cX8Dz/8MKj2WlXGruxPX4RWxnXE1hjTNRRsCSGEaGMzju3Ozo482g8MFcavfYgL71rXMftsb2YWw83HqsVg4GDzz4D4+eef5REhpEwwCYmYtPCivXXrlvj3v/898sCDmFMXkZYijhkhTNzHwmLseXvt2rVRfa2aZyhirb755pvyU1jEZRx73la5jF9++WX5qRy4AVoYULAlhBCiDTysbAX8T5rhTBJyTbApMJcBjCYXXnznzp2TR27AZmYuNobg5mNueO655+QRCYHDhw/Lo+ng7t278ogQMyBm/ulPfxpNRrryBC+buk+ATcuKBQiLsJE+/vjj3z1DMdEAz9AqiItwIghd0Kt6GSM0Qp4yrstklG9+/fVXeWQX25NDFGwJIYQYYSuObdIg3dZSFRhlVTdmPvnkE3lkDyzJ81EuZ8+elUd2oZdtdbh9+7Y8qieuBIaQB5QulvRiIoaQIqAOvf322+LUqVOli0lHjx6VR0SHafUghj0Wx2StirjowjZ1SV3L2NW9133y5N69e/IobCjYEkIIMcLWDCIMApWBbsvbqupxrFA2LsIhuBJSJ3FV/tx8zD6PPPKIPLLLb7/9Jo/qCeuhPbgEszqgbUfYgaS0trb2e4LA71MQQf/wwgsvlLpxz2OPPSaP7FKVuIumuPK0bzQa8qgapImLLlYumQDbtMr9H8s4nbqHe8LzrgIUbAkhhBixuLgoj4rzxRdfyKMHwDixNbNb9Q3HJsvGFjafXxpYlupqoM7Nx+ziKnTIzZs35VE9gTjkgpAFBlfhM6ZlOXQdQLuO9j0pvffee78nxOyMBRHElPQxkRp72yIOZBmCh6sJsDq/I3hOrjztfawocsm4uIjYzJgUCWEDM1c2ahmEWsZZmw4/88wz8sgude+PXeUP/Z9NKNgSQggxAoaNLSHuzp078ugBNg1A2x2nb1zEaoXnAAaxWDbqI7mCYRGqQVW8GExwKQSFLDC4iq/LDdzqDeo0YkpCEEG74EO4hYcaBBff3tuuJsDK8rbzgav4vD69u30B23Z8A7PYM9Q3dd5PIJQyzlpl94c//EEe2aXOceVd9QcuPLMp2BJCCDHm2LFj8qgY3W5XHj1gUsA1pexZ8aLAoHAxAwwPFngF+kquZrGRD24+Zg9Xkxt4/nUVGVzF5w297XIlgNTdG5s8BOIthFt43Lpefow2CCES6hByA31qXXHVnj7++OPyqJ6Me4ZCWEQYEl8idZ3793Emyxiet6GUsavVOHV+tsibC2yNi8ehYEsISWEgustzYmZm5kGaWxbdA7PfXbEc/355v+hG6o+tcAMQ3sYHUpMCrilV3/W+ahs6lAG9bO3iagBS143Hbty4IY/sErJ3LXAl7tdZjCJq4HH79ddfOxdtYWc8++yz3ib5XK7uqYPwrMLWZP0kVbcFdUDfgTAkCEECUdFHLNadnR15NB2gjOF5G0oZ435c3YMrr/eyceU97MJ2o2BLCEmkuzwrFrZ68lNEb0sszM6KueUN0ZXt96B7XWw9OBTNp2blEZkWbMZBjTfSwEDEVgyzKsevxay2LeG6zkDgmQbvDl+48kRyJWyWjasNgKqwhNfVPfoWo7AB4/gGWbZTFZ5l2UDchPjhQ/g4f/68N9GWE2B6uBJRXIVwCZ1YVHS9YqPOS+eziMvYdaiErDJ24dkJXGx6HAKVst2GhBCiot8eNqMmAs1E3tTqyO/WjMjQUeY3KUUDNPlNf+CaqnsxTbdu3ZJnzibqnJTn0E0oZ7C+vq78vUnSQfV902SjDly9elV5bqaD6cKFC7LU/KPbPuRJZbQhMbbbkjihnagbe3t7yrzaSDptcFngvVPde9FU5vvsghDaCBfvtYt2CvX+0KFDyuvZTj7esTNnziivXTTF9lKdwPNQ5dVGqkJ76hpXdRGpjvXRhDLL2FV/TNtNL7loa+hhSwhR0/9RxL61zXYfypcY9jui3WrKn07SEqfn5SGZKmzN6sZLYTudzujfokTGjTyqJleuXJFHJAuGRbCHy92G6+YJ7XIZqKuYdDZx5dHjyvOFhA88bREewQc+YtoeP35cHtmljitLXHoNuwpPgfoTp6+++kr+NEwQe9WVF6hLD1vUc5ZxdrggV/0xbTc9XNhuFGwJIRk0xdKibHwa82Jlc1cM+33RaTWj30iaLdHpbwrqtdOJzbADMMZsxTCscswyGEeuAuLXEW4+Zg9XO5uDTz/9VB7VA5dL6kKPYQtshsQZB20fBudkOoG4tra2Jj+5A/0GwiO4FCNctqd1ixvqqg83mbwfFwgRDxbp5ZdfFqdOnRJPPvnk73t7ICZynP7v//2/8tvh8tFHHzkJO2ISxixvGSNME8s4G1f9Mfjiiy/kUT2onO32wNGWEEJIEliGguYyb3KxTDAL28sddZZ02FxaYiu8ApLushTVOUxT0TrgamlTnVNZS/J024c8qYw2ZByb7+F4qtPSOpdL6rCssiq4qit1CosQQhth20ZAct1OuVxePJ5c9x2qa9pIZfV5LnDZnibVU/wcCeWIZKMtqwKu7Es8w0lYxnZT1rjGVTgZ2m75kiu7hR62hBBCCoHZxKgzl5+KYdOr1OUOza7hEn99uPmYPVwurQt9SWNeXHqcVGmzRFfLP9EG8n2ebnx5qqHvgHefK1wuka7LO3L58mV5ZJ+k9hSbKb3//vujckSyYX9WYWWAq/o4GMjdqMdgGftlft7NWtc6rXpxudLr+eefl0d2oWDrha5Ylm79NtPcxsGG0fxac2Jubk4sj3b/V503DfU11feXTHf54DlmZpajs+szGHTFxvLyKE8Hzhn9bC7K50ZXN59ppJf7suWN3uuev5jxfM4duK6ssxuos/ILpDRcCTymnKxw/FosCzRZXkbcDvqmiaWlJXlknyosacyDyxAcLpc22saVuIw2sG5LvokemAz2Fc8WopIrQcJVHFvw5ptvyqPqAtHZ1SQ1BP+kyXsstbdNFeJv+3RmYBn7xeVk7yeffCKPqk273ZZH9nEVAoeCLZH0RK/XE1tbq2JhdlbMzC1bFvx8MBCD7vJI2JudXRCrW1ujPB0g+lkvyufqQpTPmTmxbCOf3etiSx6q2LpuQ9Gse/5iBqK7cTCfB3Mq6+wq6uwDAddKXokRoXmEVTl+LTfcMYeeyXZwGXcRXjZV99SAWGtzNcA4WK1Qhfi1MRiY2lphMQk2XqSX7XSD+rXmIZ4twCZkLurbuXPn5JF94MFY9XcEHm+uJqnTPA6PHj0qj+yB51EFXLXZk7iwxatSxmU4jric7EW518F2c9XW4Hm7st0o2BI1va2R4KfrJVsag65YnpsVswtbCmEvjZ7YgrA5tyGK5LR7PU3OjNi6buQp/Dt1z1+MzOfCqm4+QZzXZXrclkBoHmFVWlI8DgZeVTFGQwSGmEvPx2kBRqfLJX3vvvuuPKoeeEchJLritddek0fVwVVdgShet43qiD4IV+BDYEL/4cJj1WbYKBVV9rJFe+rS4y3NFvzTn/4kj+yBNqsKAroLz1cVhw8flkf2qEoZl4Hrtqbqtttbb70lP9lnYWFBHtmHgi1JpbdaAdF2sCHmZhfElr7C95DeqpiF0Cc/6tEVWXqmEFvC2Am17vmLsZFP0NsSC7NzoipzDXXBtZGgS1nLkYpCcaI49LK1g8tJD3jZVlVYxzvqyrsWuPTGc8Xrr78uj+wDMYeDc3L16lUv8WwxYeqibXI5EVNlzzeIza483kCaM4GrlSRVsOPu3r0rj9zialxQhfBXe3t78sgvFy9elEf2ge1W1X0IXHryA5e2GwVbkglEW1cxSgszEvlWDbwxFUDoM8loRriAGKOwAXXPX4zNfI7oiVWKtt4JJY5tlePX0ru2ODAoKfAUBwNdlwIJPB2q9pwgiiDWpStcLqlzCe7ZVbuLAdbLL78sP5FpBZOw77zzjvzkFhdtk+uJmPPnz1eyPXVp88DzP609dTWxH7odh3riUrgax1UZV2Fi3uXEbhquVzy++uqrtN0myGprikLBtkxaHTEcDo3T7kpDniibZruvPAdSv98X/U5btJryjxVsLZh6Z7pkIDZeSRH5mi3R7kR525df5LUlErO6taAtTqvCBbRUhakdNqDu+YvJyGeUm2b0rqCePsxnlKLPnXZKXiHavlIsFATRI5QwBFWNX4tZ67IMvLrBzceKA+PT1Y7DoGpCHAYoEEVccvbsWXlUPf77v/9bHtkHkzAuw1CQagDPMR8Tsi7aJpeTGgC2Q5VCI/hoTy9cuCCPknHxTPAsQl5Bcvv2bXlkl0ZDrUu4KGO8oyGXcZleqGhrXIa0QtmzrdmP8/HvkHigM2xFRY3i3pdaHfl7m6iv1Wz35e/T6bebB74bp+RzFLtmTKd18BxCtKKzqzG715j+sN1Uf1c029Fvc9JvD5sHzhHds/LnYqjzyOuev5i0fOa7135C3XmQdOuhisjYUJ47Ka2trclv+gPXVN2Labp165Y8c3729vaU5/KdTO4dqM5lmkzqQGRgKc/FpJ8OHTokS9U9uu1DnlRGG6IC75Lq/mwm1PsqEA3+lfdvK/mss644cuSIMm+20rVr1+SVqkUIbYRtGwGpjHYKdgbeFdX92E7r6+vyqnZA/VVdx2ayfc+ucPFOjCe0RXlw8V4g4fqoqyHiytZMgmVsL+XFh+0Gm6gKuB5b5W1rikAPW7KPxsqu6LfVPou97Z2AvBUHYmdb7ZPZbPdzeB83xMpuR7Tkp330VsWVnK6ig53tg56hrdNivrEolhTFmD9sQN3zF9MVV1YTfGubbdHfXYlykkVDzG8ORUeZWWT3SoDe4fUEs7pRxyU/lUcV49diBpjhEOwRuvdFVcC75MI7ZhzU+9CfFbztPvnkE/nJDaurq/KouriMnQewFLNqsTpxv2XFMqwjsDN8hUb48MMPrS79ffHFF53bSG+//XYl2lN4zbskb1vkyjMOXrYhxrJ1ZWum1WuWsR102g7Ybq7bGthEVWhrXI+tzjj0Zo6hYEsO0Fi5lCD0bYudUBTb7hWh1PmabfF57lAR82IzQeX74X6ejKpF1dZpLCFtiEW1oplPPKx7/mIS4+O2RCeXWPuQ+c0EgdrGhmgkN2XHsXUtLrniiy++kEfEFtx8zA4ffPCBPHIHlquFavjjvlwb/IgV7HLjLl+4jnuMiZgXXnihMqItwjjgfhnqxi4+QyPYXvrrelIDhNye+hBQ0Abl3eQNwparNgsxM0Nrq1wtZU+z/VnGdtAdX7Gt8dPW+LDdKNgSBfPitFqxFduBKLaquKqgubSoJfKJ+dOj2L3NZlO0Wm3R7jyIlZorPvBgRxzUM1tipGdGNBaXFPFV84mHdc9fTGI+2xejWqjLvLiY4B1eaEM0okXZcWyrGr/WlcEDz67heOznAFOeOHMmcPMxO/jwsgUw/N977z35KQxg8LuOfQbgXQvPwarjw/sxFm1D3qka7c6pU6dG3o64X2KfL7/80unkQAwG/DbrGoREHyuRQhRSfAgoQLcNchmrHc8hFDvE5eTj8ePH5ZEal2WM/oBlfBCfbU1oMeZ9tTXebLdosEScU50Ytr/TaR04xygp79l3DNuk+KzNoYVwpblRxl7dVz4J95kZl7Xu+YtxkM+E2Lr570mNbqytMuK62Y4RZRoHFvGkVOfzlUzvG6jOZ5p06oCrWFNViQ3qss74iLGl2z7kSWW0IWn4iIcWJ9TbsuPS4fqu457F6dChQ8HG4TMlGiQq82o7hRavE8/RdazjOOm2EbZtBKSy2yk8f9V92U6ozzbf0atXryqv4yKFEGcSZeerTcB1dHEdW9h2/THBdR+eZXu7vn4oZYz+XHV/NlJWGavwETc7TrTd3EEP2zLZWhAzMzNGSXenf21mn1Lvvv/D/QDi2PbFj6pwAeJp8YSW+2kR0sIFxDTEE0/Lw3EyQ0vUPX8xDvLZeCL6toLej9HViA/KjmMLb8Cq4So25tLSkjwKG9QZVx6cDItgB19etgBeEbhWWcsccV1c34d3BqiLd+04f/nLX+SRW+DBCk/Wsr2rcH14hz/55JPOYx2Th/gKjYCQFpcvX5afiuPL8w2gPqJelvWOwDsZ1/cVFsRkGbjr2MLIO+ppWc8AfRq8UF2BssuyvfH7aShjVysq8pSxCtRtH20kmDbbDZ78vmw3Crakegzuix/k4T6aT4lZeeicjHABMfPK2BIZoSXqnr8YJ/mcFU+pZxpErrC9xAplxbH1ZZTYBMZlt2t/Bg5LRWGoVYWzZ8/KI7vAeA41vlbVwBJkX2Dw9eyzz4o33njD2wAM18H1cF1f4gIGYaGFgbCBz0EiQp9AEEI5+h6sx3UG10csRYY/8I+v0AgQPm0KEVevXpVH7kF79vjjj3t9R3AdLEt+6aWXvL0XaHPyxq6d5IzjjYPwDNBO+BazsFQdfZrLZ5A3FJqvMvYdLiekMlbhYx+CmNh2K6Ot8W27+YgRHEPBlqihp2Iqg51tcVDPPH0w7ipiyMrDcXrbOwF4KidT3fwleP1GufmRFdcbZcWxrWL82p2dHSdGnisB1BUuNyuil60d4EmwtrYmP/kh9g5zafzjvDg/ruPbO9KnaOMbX0IaQBsKwRSCjY+BIgQBDBAhgqHO+BKkyEHQLn322Wfyk1tsxrOGt5yr+O1J4B3x0Z5iEgPvhi9Pt5gik4o+Ng5COwFRCW2H6zYK54/jaLvm0qVL8igdlLHrPgFljEmCupVxEbEbbY1v281XWxPbbr7bGt+2GwVbQrRRhwtoPqXyC03YwC132IAy8JS//o8HRWHw9BN6G6uR4ID4VgZlb3hmgqtA/a49GWyDQberTSm4+Zg9YBy7XNaoIhbjIABgEGbLe2ZcdCvDOxJijckSx6qAd9r1BmSTwLsmHijarCtoP+L68uijj44EAd8DRJIMPLp99HmoXzb7bAhdZbWnNt8RvB9YyRK3p74nvsD6+nqh5cn4ri+7CW1H3J/Z9rgd79dg+7gGk2R5y92lnTeJyzLG+XyXcVFboUzbzXZ/PF7Hy7DdIH57t91kLFvilIRNxwqk5P3KLG06lnjPqk3APG865mhjqdwoN2RL2SgrYQO3xPKpe/5ikja2K5hPdT1Ke2eyiTpL5TmTUhkbceCaqnsxTSbB7ceJDAPleV2moqjOaZry1AEEq1d9t2hC2VcRl5tSuNx4Rbd9yJPKaEPygnp7yOHGGnkTyh3lhE01stor/B5/h7938bx0E97Rsjfn8MUZTxuApCWduoLngr/BxlBoN0KoL6qk20bg71XnKZJ078ElvtolXMPmu+uy38ubkCe8p3ieuJ+sdwS/D6k9xT3YAM9VdX7XCf0B2hqUqW7ditsqPL8y+uWsujKJr/d0Mtkq4zLGNrplnATOU0bZj6eqtzVlja8o2HohQfwsoiAlYkmw1RIN7eSvKoKt8j7Trq17v3XPX4yTfPaH7abinGmCcw50O4kyBjG4pupeTFNRA8H3IN2Gwa46r2nKUwdgPKq+WzSFtnO6Dq6MYRiJrnBhRJbRhuiAwYvqvpmyE+pi0fa1SmBwXMYgt+5Jt42wbSMghdZOYWCvuk/byZZAGIM+W3UdpuyE9lRXgEvDxXtiklDH4gR7Op48ilMIbSruwwSWcf6E+7AJbTfzZLut0YEhEUj1KDW+bldc35KH4/RWxezMjJhRpdlV9dL/pLABdc9fjJN89sWP6jgL4gnGWfCK7/AECwsL8qg6uIqteu7cOXlUPUw3DMkCS6a4+Zg98JyiwY38RHRAvM06h0KYBMtgo0Git3i2ZHrxFRoBy6BtLe8F2LzGx33Xka+//rpQKIRJEGf1iOel4ypQx+KE5f0IMzH+M1+bK6VhupkVyzg/tjcMg+3GtsYM222NDhRsiRqt+KJJO/NboPlUdPZJkq73g7hvEBe2uzwn5pY3RDfPd7vXhUrPNKMntpWKZt3zF2M3nyMG96NvK1DWI+IS33FsT5w4IY+qAcRDF3GXTmrEEwsRl2IzNx+zy8cff0zDXxPEWYSoNG1AoMZgh9gB4ncVY7b74KOPPvIyOfDqq69ajY2O+w5BxKoSmAiyPfkF++kvf/mL/ESSQN9vWvbxJB5Jp0gZp4HN+TBWIPlx0dboQMGWKBncV8peCRtP+aYhnlC7ZmYIhCrgUdoTva1VsTALj9E5sbzRFYOE03SV7qfm9LZ3xMFL1T1/Mcn5XL3Slcd6dK8kePtyIzPvwCDzNfjA4KzMjtQEV+Lh2bNn5VE1Qb1xJQLCY4Kbj9mFIkN+UK/hSTetoI3mIL046O8gfletz/MF+hB4sbsGE66XL1+Wn4qD+0YfxfY0H2hLXK3IwaQaV5AkgzYIfX8R0H6xjJOxUcZpQLRlW5MP1FNXbU1eKNgSBQOxs62SvZpiaVEleyUIbz/cTxHrJhmIBI1YyfzpljzaT7pAeJDBxuUJj9Ke2FpdELOvbCjOkxAuoAgJYQPqnr+YpHyKrctiQyejYLAhLifcf+u0n11JyX6OHTsmj9zia9dZW0A0xMDMBb49m12wtLQkj+xjc4BNKDLkBWItBkjTDgY9FG3NwXv2008/UazNwFdoBCyhtrkDPdvTfLgUa2MuXbrE55AAJkRQV4uCVTosYzW2yjgJtjX5QD+Celo2FGzJQbpXxKpSr10SSr02id6qyO0oOdgRSo04yTNy/rRQSn3RNV/JrfR1xRVlRpHVxYPXtRouICbBa7bu+YtJymf0vVWlqJzEQGy8kuBdG12Bem05+Fqyefz4cXlUDT799FN5ZBcYFi4NPF9gsO3KiGRYBPvQ8E+HYu1+ILRcu3bNy7L1OgEvH4i1dWjjfeArNML58+flkR3YnqbjQ6wF8XNgO7UftEM2w/qwjA9iu4yTYFuTTki2GwVbsp/BhphbUMt2SpFPkuQpubUwl8NTMllsSw7BMC8uttWBc3urs2Iu66KDrlieW0gQKFvi0srBnKrDBbREZzgUwzyp3xaqO1Z7zdY9fzHJ+YQ4PTu3nB17N8rrxtysepIhotm+GF2FlIEvb8+qxa/F5gYucOmZ6htXYj83H3NDbPj78GqrEmtraxRrFWAwimX9HKhng8H0rVu3gvDyqRJok3yERsDGRO+99578ZAcKKWp8ibUxeA5spx7iwtuQZbwfF2WcBm03NWhrgrLdhsQDnWErKmoU977U6sjf20R9rWa7L3+voj/s9zvDdqt54HsPUys6cxoJeRyl5rDZag87/Yl7iD73O61hs6n6DlJzmHrb0X23E78bpWZr2O5E15B/PSK6ZqcdXVP19zKpy8rGM0y636R81j1/MRn5TKg/feQ1qrNpeRXN9v7yMeTkyZPq8yekaJAuv+kPXFN1L6YpGiDKMxcjGnAoz28rRUaevFJxVOc3TUl14Nq1a8q/L5pslkMI7O3tKfNpI+F9tolu+5AnldGG2OLChQvKPE1TwvsYGfyyREgSeM9d9xFVTniXUEY2sG0jIFWhnTpz5ozy3m0mvO+2ntMkPu4/9ITytWWTmoBr4x5U9zYtCe20qzoOWMbuyzgLtjXh2m4UbL2QJmYWSSoR1c218uh2/Xaa4GuQ8l00XbDTTQkCX1LedDX3pPMkCup1z1+M7XyOUpZQnB8Ktua4NgBwfluozm+akuqAq/KwWQ6h4EIIjZNNo5iC7UFg8E7r4AuDrjLFhSpCkX9/Qptiuw7ZthGQqtBOoa330RbhmblifX1dec1pSKG0p9MsKKJu+xASp7mMyxZrY2i7hWm7MSQCyaTZ7ovNHGvKGyufi3ZTfihMS3TyXVTsJizF1ye65ucrirAPSZuw6cdGbSh3Z0sJG1D3/MVYzSdoinZ/VygiPxDPuI5jW6X4tdhszFU4BMS8qhtnz56VR/bh5mNuwbJVxNuMDGD5k+ngzJkzo+WF3BRKDywBjQZKU78EHPlHOXz77besQ5bwFRoB7/1XX30lP9nl4sWLU/l+wK4JpT3FPWDp/jT2aWiP8B65ZprLOJT45LDdpvUZBG27SeGWOKW6HraZnpEHyFreniM1o3xpXzbKd5Hrpl0zyftT1/10RNLzyfAGrXv+YormE8mk/mSg60FXhteJbe8ZW7OMmDFWnd9Wsjkbqjq/aVLVAVdeMpFhJa9QL1x6RuG8tqCHbTrIS909NpA/hDshxcA7P43etmhDXC/DtG0jIFWpncIqFFUebCa0Ay695Kbl/YBNY9O2swmegY+6FEKCzVoGLOMwcNFnhJbQ1lTBdqNg64UkEatocijYyvioZmTHUU1KzVanQMxRk+s2h612+jVthQuI6bQOngspWxyve/5iZGxjxTnSU5TXqM6a159kKNgWAx2i6hpFk03RDaiuYZpUdcBVOVRp0KyLS6PdlkBCwTYbDMBclFMICQKKS5FmGqlzfRlPyKMvYcq2jYBUpXYKdcrHxBHaA9egztT1/UCdqkJ7CqGtrhORoQjmLOPyoe0WBhRsvVABwbbZHDabrQfinjXFC8Jbe9jCxlDR+ROv22oN2xmioi64LjZRU10XP8MmVvkE6SSPYVXZ56TTUpxP75x1z9/vYDM8iNTI04HzPch/q63Y0M4yup1VGYMY24Mxm4aEK9EN57WJ6hqmabIOoDxVf2cjVcXgMMFlueG9toELY7ZKQogOeJ51Mf7R/tT53QuBOtWXOEGAKKPu2LYRkKrWTrna9HMy2bSf0kB+XE0E+05VbE9xv67s2zIS2qbQPD5ZxmFA261cKNgSUlFG3raTgu1IrLUrfhMKtkWBJ6PqGkWTbaNHdQ3TNFkHXBmcGKzVHZcDUhtGGwVbfaps/FfR2K86qC9VH7SjvqMvLKvu2LYRkKrYTvmoR777ZdQrtqflUXUxCyIi3uWQnwPLOAxou5UDNx0jpJJ0xfXVLdHrTWwWFn3ubS2I2Znl6C8ICYPFxUV5ZJcTJ07Io7DBZmPdrps3EpuR1B1sguAKbj5WDtjYARuZRMbzaGOZaDAjfxMmR44cEdFga3S/X375ZRCbg0wTqC8od5T/+vp6ZTZEwX3ifnHfqO9oy1h3yuWjjz5y3t7861//Eu+995785B7UK9SvW7dujTbPqUJ7Gr8XdWhPx/uzKpR/TPwcsOEV6mvIz4FlHAbxc6hSW1ML200Kt4SQStEf9veFAUB82wlvW9MgtOQAurOJZXid4JqqezFNmEW1SdRpKq9jmiIjQZ7ZHqrrmKbxOuDKwxgpMkLkVeoL8qjKu41kox658DYoow0pGyzvhQcEnomqTHwntFmIcWa7LSR2wHPB87HdtxRJqLuow9EAPbi22baNgFTVdspHaATUhTLrANvT8sBzh92H8leVRZmpLs+BZRwObGvcM4P/RJkjhFSerlieWRBb8pNodcRwc15+IEU4deqU+Oc//yk/ZRMNYrx6V4DvvvtOfPPNN/JTcV5//XWrM5F/+9vfxM8//yw/Fefw4cPWPS9tPrM///nPo5loYDvvMS7KIFRclSEoWtdd3Nt4/ZlG0J7dvn1b3LlzZ+Sd/p///Ef+xh3RYEPMz8+L48ePj7z3p7n8qwZWMezs7Iz6wLt37448HH0QDQzFsWPHKlFnbNsIoMrt1JUrV8Rvv/0mP7khlPKJn/3NmzdH74eP9nT83Th37lzlPQtNQduEvuzGjRujZ+CrbYqZhucQUhlPu+0QtzV4Br5st2kofwq2hBCSQRUEW0IIqSsYkA0Gg9FA4NdffxX37t0b/VynXY45efLk6N+jR4+Kxx57bCSqNBqNqRUU6goGjhg0YjIF/6IO7e3taQ/mIeRjMAiee+458cgjj4wGhawzpKrEAtf3339f6N0AbE/1GW+bIKKDokJ6/BzYRj2AZRwGKtuNbY0+FGwJISQDCraEEBI28cBgEg6oSBIY1KuYZg8pQgDb0/JIapfG4XMoBss4HNjWZEPBlhBCMqBgSwghhBBCCCGEEF/8H/kvIYQQQgghhBBCCCGEkJKhYEsIIYQQQgghhBBCCCGBQMGWEEIIIYQQQgghhBBCAoGCLSGEEEIIIYQQQgghhAQCBVtCCCGEEEIIIYQQQggJhJlhhDwmhBCi4I033hD37t2Tn7I5e/aseO211+QnQgghhBBCCCGEkPxQsCWEEEIIIYQQQgghhJBAYEgEQgghhBBCCCGEEEIICQQKtoQQQgghhBBCCCGEEBIIFGwJIYQQQgghhBBCCCEkECjYEkIIIYQQQgghhBBCSCBQsCWEEEIIIYQQQgghhJBAoGBLCCGEEEIIIYQQQgghgUDBlhBCCCGEEEIIIYQQQgKBgi0hhBBCCCGEEEIIIYQEAgVbQgghhBBCCCGEEEIICQQKtoQQQgghhBBCCCGEEBIIFGwJIYQQQgghhBBCCCEkECjYEkIIIYQQQgghhBBCSCBQsCWEEEIIIYQQQgghhJBAoGBLCCGEEEIIIYQQQgghgUDBlhBCCCGEEEIIIYQQQgKBgi0hhBBCCCGEEEIIIYQEAgVbQgghhBBCCCGEEEIICQQKtoQQQgghhBBCCCGEEBIEQvx/42wLBUy9GWEAAAAASUVORK5CYII="/>
        <xdr:cNvSpPr/>
      </xdr:nvSpPr>
      <xdr:spPr>
        <a:xfrm>
          <a:off x="5064120" y="1133640"/>
          <a:ext cx="3476160" cy="599760"/>
        </a:xfrm>
        <a:prstGeom prst="rect">
          <a:avLst/>
        </a:prstGeom>
        <a:noFill/>
        <a:ln w="0">
          <a:noFill/>
        </a:ln>
      </xdr:spPr>
      <xdr:style>
        <a:lnRef idx="0"/>
        <a:fillRef idx="0"/>
        <a:effectRef idx="0"/>
        <a:fontRef idx="minor"/>
      </xdr:style>
    </xdr:sp>
    <xdr:clientData/>
  </xdr:twoCellAnchor>
  <xdr:twoCellAnchor editAs="twoCell">
    <xdr:from>
      <xdr:col>3</xdr:col>
      <xdr:colOff>676080</xdr:colOff>
      <xdr:row>99</xdr:row>
      <xdr:rowOff>123480</xdr:rowOff>
    </xdr:from>
    <xdr:to>
      <xdr:col>3</xdr:col>
      <xdr:colOff>1647720</xdr:colOff>
      <xdr:row>99</xdr:row>
      <xdr:rowOff>123480</xdr:rowOff>
    </xdr:to>
    <xdr:cxnSp>
      <xdr:nvCxnSpPr>
        <xdr:cNvPr id="43" name="Conector reto 10"/>
        <xdr:cNvCxnSpPr/>
      </xdr:nvCxnSpPr>
      <xdr:spPr>
        <a:xfrm>
          <a:off x="676080" y="19973520"/>
          <a:ext cx="972000" cy="360"/>
        </a:xfrm>
        <a:prstGeom prst="straightConnector1">
          <a:avLst/>
        </a:prstGeom>
        <a:ln w="6350">
          <a:solidFill>
            <a:srgbClr val="FF0000"/>
          </a:solidFill>
          <a:miter/>
        </a:ln>
      </xdr:spPr>
    </xdr:cxnSp>
    <xdr:clientData/>
  </xdr:twoCellAnchor>
  <xdr:twoCellAnchor editAs="twoCell">
    <xdr:from>
      <xdr:col>5</xdr:col>
      <xdr:colOff>666720</xdr:colOff>
      <xdr:row>119</xdr:row>
      <xdr:rowOff>19080</xdr:rowOff>
    </xdr:from>
    <xdr:to>
      <xdr:col>6</xdr:col>
      <xdr:colOff>266400</xdr:colOff>
      <xdr:row>121</xdr:row>
      <xdr:rowOff>95040</xdr:rowOff>
    </xdr:to>
    <xdr:sp>
      <xdr:nvSpPr>
        <xdr:cNvPr id="44" name="Elipse 11"/>
        <xdr:cNvSpPr/>
      </xdr:nvSpPr>
      <xdr:spPr>
        <a:xfrm>
          <a:off x="4249440" y="23679360"/>
          <a:ext cx="1081080" cy="456840"/>
        </a:xfrm>
        <a:prstGeom prst="ellipse">
          <a:avLst/>
        </a:prstGeom>
        <a:noFill/>
        <a:ln w="12700">
          <a:solidFill>
            <a:srgbClr val="FF0000"/>
          </a:solidFill>
          <a:miter/>
        </a:ln>
      </xdr:spPr>
      <xdr:style>
        <a:lnRef idx="2">
          <a:schemeClr val="accent1">
            <a:shade val="50000"/>
          </a:schemeClr>
        </a:lnRef>
        <a:fillRef idx="1">
          <a:schemeClr val="accent1"/>
        </a:fillRef>
        <a:effectRef idx="0">
          <a:schemeClr val="accent1"/>
        </a:effectRef>
        <a:fontRef idx="minor"/>
      </xdr:style>
    </xdr:sp>
    <xdr:clientData/>
  </xdr:twoCellAnchor>
  <xdr:twoCellAnchor editAs="twoCell">
    <xdr:from>
      <xdr:col>3</xdr:col>
      <xdr:colOff>580320</xdr:colOff>
      <xdr:row>98</xdr:row>
      <xdr:rowOff>31320</xdr:rowOff>
    </xdr:from>
    <xdr:to>
      <xdr:col>3</xdr:col>
      <xdr:colOff>1637280</xdr:colOff>
      <xdr:row>100</xdr:row>
      <xdr:rowOff>107280</xdr:rowOff>
    </xdr:to>
    <xdr:sp>
      <xdr:nvSpPr>
        <xdr:cNvPr id="45" name="Elipse 12"/>
        <xdr:cNvSpPr/>
      </xdr:nvSpPr>
      <xdr:spPr>
        <a:xfrm>
          <a:off x="580320" y="19690920"/>
          <a:ext cx="1056960" cy="456840"/>
        </a:xfrm>
        <a:prstGeom prst="ellipse">
          <a:avLst/>
        </a:prstGeom>
        <a:noFill/>
        <a:ln w="12700">
          <a:solidFill>
            <a:srgbClr val="FF0000"/>
          </a:solidFill>
          <a:miter/>
        </a:ln>
      </xdr:spPr>
      <xdr:style>
        <a:lnRef idx="2">
          <a:schemeClr val="accent1">
            <a:shade val="50000"/>
          </a:schemeClr>
        </a:lnRef>
        <a:fillRef idx="1">
          <a:schemeClr val="accent1"/>
        </a:fillRef>
        <a:effectRef idx="0">
          <a:schemeClr val="accent1"/>
        </a:effectRef>
        <a:fontRef idx="minor"/>
      </xdr:style>
    </xdr:sp>
    <xdr:clientData/>
  </xdr:twoCellAnchor>
</xdr:wsDr>
</file>

<file path=xl/drawings/drawing26.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4680</xdr:colOff>
      <xdr:row>21</xdr:row>
      <xdr:rowOff>32400</xdr:rowOff>
    </xdr:from>
    <xdr:to>
      <xdr:col>3</xdr:col>
      <xdr:colOff>32400</xdr:colOff>
      <xdr:row>21</xdr:row>
      <xdr:rowOff>60480</xdr:rowOff>
    </xdr:to>
    <xdr:grpSp>
      <xdr:nvGrpSpPr>
        <xdr:cNvPr id="46" name="Group 3"/>
        <xdr:cNvGrpSpPr/>
      </xdr:nvGrpSpPr>
      <xdr:grpSpPr>
        <a:xfrm>
          <a:off x="6831720" y="3842280"/>
          <a:ext cx="27720" cy="28080"/>
          <a:chOff x="6831720" y="3842280"/>
          <a:chExt cx="27720" cy="28080"/>
        </a:xfrm>
      </xdr:grpSpPr>
      <xdr:sp>
        <xdr:nvSpPr>
          <xdr:cNvPr id="47" name="Shape 4"/>
          <xdr:cNvSpPr/>
        </xdr:nvSpPr>
        <xdr:spPr>
          <a:xfrm>
            <a:off x="6836400" y="3846960"/>
            <a:ext cx="18720" cy="360"/>
          </a:xfrm>
          <a:custGeom>
            <a:avLst/>
            <a:gdLst/>
            <a:ahLst/>
            <a:rect l="l" t="t" r="r" b="b"/>
            <a:pathLst>
              <a:path w="19050" h="0">
                <a:moveTo>
                  <a:pt x="0" y="0"/>
                </a:moveTo>
                <a:lnTo>
                  <a:pt x="18545" y="0"/>
                </a:lnTo>
              </a:path>
            </a:pathLst>
          </a:custGeom>
          <a:noFill/>
          <a:ln w="9278">
            <a:solidFill>
              <a:srgbClr val="008000"/>
            </a:solidFill>
            <a:round/>
          </a:ln>
        </xdr:spPr>
        <xdr:style>
          <a:lnRef idx="0"/>
          <a:fillRef idx="0"/>
          <a:effectRef idx="0"/>
          <a:fontRef idx="minor"/>
        </xdr:style>
      </xdr:sp>
      <xdr:sp>
        <xdr:nvSpPr>
          <xdr:cNvPr id="48" name="Shape 5"/>
          <xdr:cNvSpPr/>
        </xdr:nvSpPr>
        <xdr:spPr>
          <a:xfrm>
            <a:off x="6831720" y="3842280"/>
            <a:ext cx="27720" cy="9000"/>
          </a:xfrm>
          <a:custGeom>
            <a:avLst/>
            <a:gdLst/>
            <a:ahLst/>
            <a:rect l="l" t="t" r="r" b="b"/>
            <a:pathLst>
              <a:path w="27940" h="9525">
                <a:moveTo>
                  <a:pt x="27818" y="0"/>
                </a:moveTo>
                <a:lnTo>
                  <a:pt x="0" y="0"/>
                </a:lnTo>
                <a:lnTo>
                  <a:pt x="0" y="9278"/>
                </a:lnTo>
                <a:lnTo>
                  <a:pt x="27818" y="9278"/>
                </a:lnTo>
                <a:lnTo>
                  <a:pt x="27818" y="0"/>
                </a:lnTo>
                <a:close/>
              </a:path>
            </a:pathLst>
          </a:custGeom>
          <a:solidFill>
            <a:srgbClr val="008000"/>
          </a:solidFill>
          <a:ln w="0">
            <a:noFill/>
          </a:ln>
        </xdr:spPr>
        <xdr:style>
          <a:lnRef idx="0"/>
          <a:fillRef idx="0"/>
          <a:effectRef idx="0"/>
          <a:fontRef idx="minor"/>
        </xdr:style>
      </xdr:sp>
      <xdr:sp>
        <xdr:nvSpPr>
          <xdr:cNvPr id="49" name="Shape 6"/>
          <xdr:cNvSpPr/>
        </xdr:nvSpPr>
        <xdr:spPr>
          <a:xfrm>
            <a:off x="6836400" y="3856320"/>
            <a:ext cx="9000" cy="360"/>
          </a:xfrm>
          <a:custGeom>
            <a:avLst/>
            <a:gdLst/>
            <a:ahLst/>
            <a:rect l="l" t="t" r="r" b="b"/>
            <a:pathLst>
              <a:path w="9525" h="0">
                <a:moveTo>
                  <a:pt x="0" y="0"/>
                </a:moveTo>
                <a:lnTo>
                  <a:pt x="9272" y="0"/>
                </a:lnTo>
              </a:path>
            </a:pathLst>
          </a:custGeom>
          <a:noFill/>
          <a:ln w="9278">
            <a:solidFill>
              <a:srgbClr val="008000"/>
            </a:solidFill>
            <a:round/>
          </a:ln>
        </xdr:spPr>
        <xdr:style>
          <a:lnRef idx="0"/>
          <a:fillRef idx="0"/>
          <a:effectRef idx="0"/>
          <a:fontRef idx="minor"/>
        </xdr:style>
      </xdr:sp>
      <xdr:sp>
        <xdr:nvSpPr>
          <xdr:cNvPr id="50" name="Shape 7"/>
          <xdr:cNvSpPr/>
        </xdr:nvSpPr>
        <xdr:spPr>
          <a:xfrm>
            <a:off x="6831720" y="3851640"/>
            <a:ext cx="18720" cy="18720"/>
          </a:xfrm>
          <a:custGeom>
            <a:avLst/>
            <a:gdLst/>
            <a:ahLst/>
            <a:rect l="l" t="t" r="r" b="b"/>
            <a:pathLst>
              <a:path w="19050" h="19050">
                <a:moveTo>
                  <a:pt x="18554" y="0"/>
                </a:moveTo>
                <a:lnTo>
                  <a:pt x="0" y="0"/>
                </a:lnTo>
                <a:lnTo>
                  <a:pt x="0" y="9283"/>
                </a:lnTo>
                <a:lnTo>
                  <a:pt x="0" y="18554"/>
                </a:lnTo>
                <a:lnTo>
                  <a:pt x="9271" y="18554"/>
                </a:lnTo>
                <a:lnTo>
                  <a:pt x="9271" y="9283"/>
                </a:lnTo>
                <a:lnTo>
                  <a:pt x="18554" y="9283"/>
                </a:lnTo>
                <a:lnTo>
                  <a:pt x="18554" y="0"/>
                </a:lnTo>
                <a:close/>
              </a:path>
            </a:pathLst>
          </a:custGeom>
          <a:solidFill>
            <a:srgbClr val="008000"/>
          </a:solidFill>
          <a:ln w="0">
            <a:noFill/>
          </a:ln>
        </xdr:spPr>
        <xdr:style>
          <a:lnRef idx="0"/>
          <a:fillRef idx="0"/>
          <a:effectRef idx="0"/>
          <a:fontRef idx="minor"/>
        </xdr:style>
      </xdr:sp>
    </xdr:grpSp>
    <xdr:clientData/>
  </xdr:twoCellAnchor>
  <xdr:twoCellAnchor editAs="oneCell">
    <xdr:from>
      <xdr:col>3</xdr:col>
      <xdr:colOff>782640</xdr:colOff>
      <xdr:row>21</xdr:row>
      <xdr:rowOff>32400</xdr:rowOff>
    </xdr:from>
    <xdr:to>
      <xdr:col>6</xdr:col>
      <xdr:colOff>26280</xdr:colOff>
      <xdr:row>21</xdr:row>
      <xdr:rowOff>60480</xdr:rowOff>
    </xdr:to>
    <xdr:grpSp>
      <xdr:nvGrpSpPr>
        <xdr:cNvPr id="51" name="Group 8"/>
        <xdr:cNvGrpSpPr/>
      </xdr:nvGrpSpPr>
      <xdr:grpSpPr>
        <a:xfrm>
          <a:off x="7609680" y="3842280"/>
          <a:ext cx="27720" cy="28080"/>
          <a:chOff x="7609680" y="3842280"/>
          <a:chExt cx="27720" cy="28080"/>
        </a:xfrm>
      </xdr:grpSpPr>
      <xdr:sp>
        <xdr:nvSpPr>
          <xdr:cNvPr id="52" name="Shape 9"/>
          <xdr:cNvSpPr/>
        </xdr:nvSpPr>
        <xdr:spPr>
          <a:xfrm>
            <a:off x="7614360" y="3846960"/>
            <a:ext cx="18720" cy="360"/>
          </a:xfrm>
          <a:custGeom>
            <a:avLst/>
            <a:gdLst/>
            <a:ahLst/>
            <a:rect l="l" t="t" r="r" b="b"/>
            <a:pathLst>
              <a:path w="19050" h="0">
                <a:moveTo>
                  <a:pt x="0" y="0"/>
                </a:moveTo>
                <a:lnTo>
                  <a:pt x="18545" y="0"/>
                </a:lnTo>
              </a:path>
            </a:pathLst>
          </a:custGeom>
          <a:noFill/>
          <a:ln w="9278">
            <a:solidFill>
              <a:srgbClr val="008000"/>
            </a:solidFill>
            <a:round/>
          </a:ln>
        </xdr:spPr>
        <xdr:style>
          <a:lnRef idx="0"/>
          <a:fillRef idx="0"/>
          <a:effectRef idx="0"/>
          <a:fontRef idx="minor"/>
        </xdr:style>
      </xdr:sp>
      <xdr:sp>
        <xdr:nvSpPr>
          <xdr:cNvPr id="53" name="Shape 10"/>
          <xdr:cNvSpPr/>
        </xdr:nvSpPr>
        <xdr:spPr>
          <a:xfrm>
            <a:off x="7609680" y="3842280"/>
            <a:ext cx="27720" cy="9000"/>
          </a:xfrm>
          <a:custGeom>
            <a:avLst/>
            <a:gdLst/>
            <a:ahLst/>
            <a:rect l="l" t="t" r="r" b="b"/>
            <a:pathLst>
              <a:path w="27940" h="9525">
                <a:moveTo>
                  <a:pt x="27818" y="0"/>
                </a:moveTo>
                <a:lnTo>
                  <a:pt x="0" y="0"/>
                </a:lnTo>
                <a:lnTo>
                  <a:pt x="0" y="9278"/>
                </a:lnTo>
                <a:lnTo>
                  <a:pt x="27818" y="9278"/>
                </a:lnTo>
                <a:lnTo>
                  <a:pt x="27818" y="0"/>
                </a:lnTo>
                <a:close/>
              </a:path>
            </a:pathLst>
          </a:custGeom>
          <a:solidFill>
            <a:srgbClr val="008000"/>
          </a:solidFill>
          <a:ln w="0">
            <a:noFill/>
          </a:ln>
        </xdr:spPr>
        <xdr:style>
          <a:lnRef idx="0"/>
          <a:fillRef idx="0"/>
          <a:effectRef idx="0"/>
          <a:fontRef idx="minor"/>
        </xdr:style>
      </xdr:sp>
      <xdr:sp>
        <xdr:nvSpPr>
          <xdr:cNvPr id="54" name="Shape 11"/>
          <xdr:cNvSpPr/>
        </xdr:nvSpPr>
        <xdr:spPr>
          <a:xfrm>
            <a:off x="7614360" y="3856320"/>
            <a:ext cx="9000" cy="360"/>
          </a:xfrm>
          <a:custGeom>
            <a:avLst/>
            <a:gdLst/>
            <a:ahLst/>
            <a:rect l="l" t="t" r="r" b="b"/>
            <a:pathLst>
              <a:path w="9525" h="0">
                <a:moveTo>
                  <a:pt x="0" y="0"/>
                </a:moveTo>
                <a:lnTo>
                  <a:pt x="9272" y="0"/>
                </a:lnTo>
              </a:path>
            </a:pathLst>
          </a:custGeom>
          <a:noFill/>
          <a:ln w="9278">
            <a:solidFill>
              <a:srgbClr val="008000"/>
            </a:solidFill>
            <a:round/>
          </a:ln>
        </xdr:spPr>
        <xdr:style>
          <a:lnRef idx="0"/>
          <a:fillRef idx="0"/>
          <a:effectRef idx="0"/>
          <a:fontRef idx="minor"/>
        </xdr:style>
      </xdr:sp>
      <xdr:sp>
        <xdr:nvSpPr>
          <xdr:cNvPr id="55" name="Shape 12"/>
          <xdr:cNvSpPr/>
        </xdr:nvSpPr>
        <xdr:spPr>
          <a:xfrm>
            <a:off x="7609680" y="3851640"/>
            <a:ext cx="18720" cy="18720"/>
          </a:xfrm>
          <a:custGeom>
            <a:avLst/>
            <a:gdLst/>
            <a:ahLst/>
            <a:rect l="l" t="t" r="r" b="b"/>
            <a:pathLst>
              <a:path w="19050" h="19050">
                <a:moveTo>
                  <a:pt x="18554" y="0"/>
                </a:moveTo>
                <a:lnTo>
                  <a:pt x="0" y="0"/>
                </a:lnTo>
                <a:lnTo>
                  <a:pt x="0" y="9283"/>
                </a:lnTo>
                <a:lnTo>
                  <a:pt x="0" y="18554"/>
                </a:lnTo>
                <a:lnTo>
                  <a:pt x="9283" y="18554"/>
                </a:lnTo>
                <a:lnTo>
                  <a:pt x="9283" y="9283"/>
                </a:lnTo>
                <a:lnTo>
                  <a:pt x="18554" y="9283"/>
                </a:lnTo>
                <a:lnTo>
                  <a:pt x="18554" y="0"/>
                </a:lnTo>
                <a:close/>
              </a:path>
            </a:pathLst>
          </a:custGeom>
          <a:solidFill>
            <a:srgbClr val="008000"/>
          </a:solidFill>
          <a:ln w="0">
            <a:noFill/>
          </a:ln>
        </xdr:spPr>
        <xdr:style>
          <a:lnRef idx="0"/>
          <a:fillRef idx="0"/>
          <a:effectRef idx="0"/>
          <a:fontRef idx="minor"/>
        </xdr:style>
      </xdr:sp>
    </xdr:grpSp>
    <xdr:clientData/>
  </xdr:twoCellAnchor>
  <xdr:twoCellAnchor editAs="oneCell">
    <xdr:from>
      <xdr:col>3</xdr:col>
      <xdr:colOff>782640</xdr:colOff>
      <xdr:row>21</xdr:row>
      <xdr:rowOff>32400</xdr:rowOff>
    </xdr:from>
    <xdr:to>
      <xdr:col>6</xdr:col>
      <xdr:colOff>26280</xdr:colOff>
      <xdr:row>21</xdr:row>
      <xdr:rowOff>60480</xdr:rowOff>
    </xdr:to>
    <xdr:grpSp>
      <xdr:nvGrpSpPr>
        <xdr:cNvPr id="56" name="Group 13"/>
        <xdr:cNvGrpSpPr/>
      </xdr:nvGrpSpPr>
      <xdr:grpSpPr>
        <a:xfrm>
          <a:off x="7609680" y="3842280"/>
          <a:ext cx="27720" cy="28080"/>
          <a:chOff x="7609680" y="3842280"/>
          <a:chExt cx="27720" cy="28080"/>
        </a:xfrm>
      </xdr:grpSpPr>
      <xdr:sp>
        <xdr:nvSpPr>
          <xdr:cNvPr id="57" name="Shape 14"/>
          <xdr:cNvSpPr/>
        </xdr:nvSpPr>
        <xdr:spPr>
          <a:xfrm>
            <a:off x="7614360" y="3846960"/>
            <a:ext cx="18720" cy="360"/>
          </a:xfrm>
          <a:custGeom>
            <a:avLst/>
            <a:gdLst/>
            <a:ahLst/>
            <a:rect l="l" t="t" r="r" b="b"/>
            <a:pathLst>
              <a:path w="19050" h="0">
                <a:moveTo>
                  <a:pt x="0" y="0"/>
                </a:moveTo>
                <a:lnTo>
                  <a:pt x="18545" y="0"/>
                </a:lnTo>
              </a:path>
            </a:pathLst>
          </a:custGeom>
          <a:noFill/>
          <a:ln w="9278">
            <a:solidFill>
              <a:srgbClr val="008000"/>
            </a:solidFill>
            <a:round/>
          </a:ln>
        </xdr:spPr>
        <xdr:style>
          <a:lnRef idx="0"/>
          <a:fillRef idx="0"/>
          <a:effectRef idx="0"/>
          <a:fontRef idx="minor"/>
        </xdr:style>
      </xdr:sp>
      <xdr:sp>
        <xdr:nvSpPr>
          <xdr:cNvPr id="58" name="Shape 15"/>
          <xdr:cNvSpPr/>
        </xdr:nvSpPr>
        <xdr:spPr>
          <a:xfrm>
            <a:off x="7609680" y="3842280"/>
            <a:ext cx="27720" cy="9000"/>
          </a:xfrm>
          <a:custGeom>
            <a:avLst/>
            <a:gdLst/>
            <a:ahLst/>
            <a:rect l="l" t="t" r="r" b="b"/>
            <a:pathLst>
              <a:path w="27940" h="9525">
                <a:moveTo>
                  <a:pt x="27818" y="0"/>
                </a:moveTo>
                <a:lnTo>
                  <a:pt x="0" y="0"/>
                </a:lnTo>
                <a:lnTo>
                  <a:pt x="0" y="9278"/>
                </a:lnTo>
                <a:lnTo>
                  <a:pt x="27818" y="9278"/>
                </a:lnTo>
                <a:lnTo>
                  <a:pt x="27818" y="0"/>
                </a:lnTo>
                <a:close/>
              </a:path>
            </a:pathLst>
          </a:custGeom>
          <a:solidFill>
            <a:srgbClr val="008000"/>
          </a:solidFill>
          <a:ln w="0">
            <a:noFill/>
          </a:ln>
        </xdr:spPr>
        <xdr:style>
          <a:lnRef idx="0"/>
          <a:fillRef idx="0"/>
          <a:effectRef idx="0"/>
          <a:fontRef idx="minor"/>
        </xdr:style>
      </xdr:sp>
      <xdr:sp>
        <xdr:nvSpPr>
          <xdr:cNvPr id="59" name="Shape 16"/>
          <xdr:cNvSpPr/>
        </xdr:nvSpPr>
        <xdr:spPr>
          <a:xfrm>
            <a:off x="7614360" y="3856320"/>
            <a:ext cx="9000" cy="360"/>
          </a:xfrm>
          <a:custGeom>
            <a:avLst/>
            <a:gdLst/>
            <a:ahLst/>
            <a:rect l="l" t="t" r="r" b="b"/>
            <a:pathLst>
              <a:path w="9525" h="0">
                <a:moveTo>
                  <a:pt x="0" y="0"/>
                </a:moveTo>
                <a:lnTo>
                  <a:pt x="9272" y="0"/>
                </a:lnTo>
              </a:path>
            </a:pathLst>
          </a:custGeom>
          <a:noFill/>
          <a:ln w="9278">
            <a:solidFill>
              <a:srgbClr val="008000"/>
            </a:solidFill>
            <a:round/>
          </a:ln>
        </xdr:spPr>
        <xdr:style>
          <a:lnRef idx="0"/>
          <a:fillRef idx="0"/>
          <a:effectRef idx="0"/>
          <a:fontRef idx="minor"/>
        </xdr:style>
      </xdr:sp>
      <xdr:sp>
        <xdr:nvSpPr>
          <xdr:cNvPr id="60" name="Shape 17"/>
          <xdr:cNvSpPr/>
        </xdr:nvSpPr>
        <xdr:spPr>
          <a:xfrm>
            <a:off x="7609680" y="3851640"/>
            <a:ext cx="18720" cy="18720"/>
          </a:xfrm>
          <a:custGeom>
            <a:avLst/>
            <a:gdLst/>
            <a:ahLst/>
            <a:rect l="l" t="t" r="r" b="b"/>
            <a:pathLst>
              <a:path w="19050" h="19050">
                <a:moveTo>
                  <a:pt x="18554" y="0"/>
                </a:moveTo>
                <a:lnTo>
                  <a:pt x="0" y="0"/>
                </a:lnTo>
                <a:lnTo>
                  <a:pt x="0" y="9283"/>
                </a:lnTo>
                <a:lnTo>
                  <a:pt x="0" y="18554"/>
                </a:lnTo>
                <a:lnTo>
                  <a:pt x="9283" y="18554"/>
                </a:lnTo>
                <a:lnTo>
                  <a:pt x="9283" y="9283"/>
                </a:lnTo>
                <a:lnTo>
                  <a:pt x="18554" y="9283"/>
                </a:lnTo>
                <a:lnTo>
                  <a:pt x="18554" y="0"/>
                </a:lnTo>
                <a:close/>
              </a:path>
            </a:pathLst>
          </a:custGeom>
          <a:solidFill>
            <a:srgbClr val="008000"/>
          </a:solidFill>
          <a:ln w="0">
            <a:noFill/>
          </a:ln>
        </xdr:spPr>
        <xdr:style>
          <a:lnRef idx="0"/>
          <a:fillRef idx="0"/>
          <a:effectRef idx="0"/>
          <a:fontRef idx="minor"/>
        </xdr:style>
      </xdr:sp>
    </xdr:grpSp>
    <xdr:clientData/>
  </xdr:twoCellAnchor>
  <xdr:twoCellAnchor editAs="oneCell">
    <xdr:from>
      <xdr:col>2</xdr:col>
      <xdr:colOff>9360</xdr:colOff>
      <xdr:row>33</xdr:row>
      <xdr:rowOff>46800</xdr:rowOff>
    </xdr:from>
    <xdr:to>
      <xdr:col>2</xdr:col>
      <xdr:colOff>18360</xdr:colOff>
      <xdr:row>33</xdr:row>
      <xdr:rowOff>47160</xdr:rowOff>
    </xdr:to>
    <xdr:sp>
      <xdr:nvSpPr>
        <xdr:cNvPr id="61" name="Shape 18"/>
        <xdr:cNvSpPr/>
      </xdr:nvSpPr>
      <xdr:spPr>
        <a:xfrm>
          <a:off x="5558040" y="5914080"/>
          <a:ext cx="9000" cy="360"/>
        </a:xfrm>
        <a:custGeom>
          <a:avLst/>
          <a:gdLst/>
          <a:ahLst/>
          <a:rect l="l" t="t" r="r" b="b"/>
          <a:pathLst>
            <a:path w="9525" h="0">
              <a:moveTo>
                <a:pt x="0" y="0"/>
              </a:moveTo>
              <a:lnTo>
                <a:pt x="9272" y="0"/>
              </a:lnTo>
            </a:path>
          </a:pathLst>
        </a:custGeom>
        <a:noFill/>
        <a:ln w="9278">
          <a:solidFill>
            <a:srgbClr val="008000"/>
          </a:solidFill>
          <a:round/>
        </a:ln>
      </xdr:spPr>
      <xdr:style>
        <a:lnRef idx="0"/>
        <a:fillRef idx="0"/>
        <a:effectRef idx="0"/>
        <a:fontRef idx="minor"/>
      </xdr:style>
    </xdr:sp>
    <xdr:clientData/>
  </xdr:twoCellAnchor>
  <xdr:twoCellAnchor editAs="oneCell">
    <xdr:from>
      <xdr:col>3</xdr:col>
      <xdr:colOff>4680</xdr:colOff>
      <xdr:row>33</xdr:row>
      <xdr:rowOff>28080</xdr:rowOff>
    </xdr:from>
    <xdr:to>
      <xdr:col>3</xdr:col>
      <xdr:colOff>37080</xdr:colOff>
      <xdr:row>33</xdr:row>
      <xdr:rowOff>60840</xdr:rowOff>
    </xdr:to>
    <xdr:grpSp>
      <xdr:nvGrpSpPr>
        <xdr:cNvPr id="62" name="Group 19"/>
        <xdr:cNvGrpSpPr/>
      </xdr:nvGrpSpPr>
      <xdr:grpSpPr>
        <a:xfrm>
          <a:off x="6831720" y="5895360"/>
          <a:ext cx="32400" cy="32760"/>
          <a:chOff x="6831720" y="5895360"/>
          <a:chExt cx="32400" cy="32760"/>
        </a:xfrm>
      </xdr:grpSpPr>
      <xdr:sp>
        <xdr:nvSpPr>
          <xdr:cNvPr id="63" name="Shape 20"/>
          <xdr:cNvSpPr/>
        </xdr:nvSpPr>
        <xdr:spPr>
          <a:xfrm>
            <a:off x="6836400" y="5895360"/>
            <a:ext cx="27720" cy="18720"/>
          </a:xfrm>
          <a:custGeom>
            <a:avLst/>
            <a:gdLst/>
            <a:ahLst/>
            <a:rect l="l" t="t" r="r" b="b"/>
            <a:pathLst>
              <a:path w="27940" h="19050">
                <a:moveTo>
                  <a:pt x="0" y="0"/>
                </a:moveTo>
                <a:lnTo>
                  <a:pt x="27818" y="0"/>
                </a:lnTo>
              </a:path>
              <a:path w="27940" h="19050">
                <a:moveTo>
                  <a:pt x="0" y="9278"/>
                </a:moveTo>
                <a:lnTo>
                  <a:pt x="18545" y="9278"/>
                </a:lnTo>
              </a:path>
              <a:path w="27940" h="19050">
                <a:moveTo>
                  <a:pt x="0" y="18557"/>
                </a:moveTo>
                <a:lnTo>
                  <a:pt x="9272" y="18557"/>
                </a:lnTo>
              </a:path>
            </a:pathLst>
          </a:custGeom>
          <a:noFill/>
          <a:ln w="9275">
            <a:solidFill>
              <a:srgbClr val="008000"/>
            </a:solidFill>
            <a:round/>
          </a:ln>
        </xdr:spPr>
        <xdr:style>
          <a:lnRef idx="0"/>
          <a:fillRef idx="0"/>
          <a:effectRef idx="0"/>
          <a:fontRef idx="minor"/>
        </xdr:style>
      </xdr:sp>
      <xdr:sp>
        <xdr:nvSpPr>
          <xdr:cNvPr id="64" name="Shape 21"/>
          <xdr:cNvSpPr/>
        </xdr:nvSpPr>
        <xdr:spPr>
          <a:xfrm>
            <a:off x="6831720" y="5909400"/>
            <a:ext cx="18720" cy="18720"/>
          </a:xfrm>
          <a:custGeom>
            <a:avLst/>
            <a:gdLst/>
            <a:ahLst/>
            <a:rect l="l" t="t" r="r" b="b"/>
            <a:pathLst>
              <a:path w="19050" h="19050">
                <a:moveTo>
                  <a:pt x="18554" y="0"/>
                </a:moveTo>
                <a:lnTo>
                  <a:pt x="0" y="0"/>
                </a:lnTo>
                <a:lnTo>
                  <a:pt x="0" y="9271"/>
                </a:lnTo>
                <a:lnTo>
                  <a:pt x="0" y="18554"/>
                </a:lnTo>
                <a:lnTo>
                  <a:pt x="9271" y="18554"/>
                </a:lnTo>
                <a:lnTo>
                  <a:pt x="9271" y="9271"/>
                </a:lnTo>
                <a:lnTo>
                  <a:pt x="18554" y="9271"/>
                </a:lnTo>
                <a:lnTo>
                  <a:pt x="18554" y="0"/>
                </a:lnTo>
                <a:close/>
              </a:path>
            </a:pathLst>
          </a:custGeom>
          <a:solidFill>
            <a:srgbClr val="008000"/>
          </a:solidFill>
          <a:ln w="0">
            <a:noFill/>
          </a:ln>
        </xdr:spPr>
        <xdr:style>
          <a:lnRef idx="0"/>
          <a:fillRef idx="0"/>
          <a:effectRef idx="0"/>
          <a:fontRef idx="minor"/>
        </xdr:style>
      </xdr:sp>
    </xdr:grpSp>
    <xdr:clientData/>
  </xdr:twoCellAnchor>
  <xdr:twoCellAnchor editAs="oneCell">
    <xdr:from>
      <xdr:col>3</xdr:col>
      <xdr:colOff>782640</xdr:colOff>
      <xdr:row>33</xdr:row>
      <xdr:rowOff>4680</xdr:rowOff>
    </xdr:from>
    <xdr:to>
      <xdr:col>6</xdr:col>
      <xdr:colOff>54000</xdr:colOff>
      <xdr:row>33</xdr:row>
      <xdr:rowOff>60840</xdr:rowOff>
    </xdr:to>
    <xdr:grpSp>
      <xdr:nvGrpSpPr>
        <xdr:cNvPr id="65" name="Group 22"/>
        <xdr:cNvGrpSpPr/>
      </xdr:nvGrpSpPr>
      <xdr:grpSpPr>
        <a:xfrm>
          <a:off x="7609680" y="5871960"/>
          <a:ext cx="55440" cy="56160"/>
          <a:chOff x="7609680" y="5871960"/>
          <a:chExt cx="55440" cy="56160"/>
        </a:xfrm>
      </xdr:grpSpPr>
      <xdr:sp>
        <xdr:nvSpPr>
          <xdr:cNvPr id="66" name="Shape 23"/>
          <xdr:cNvSpPr/>
        </xdr:nvSpPr>
        <xdr:spPr>
          <a:xfrm>
            <a:off x="7614360" y="5876640"/>
            <a:ext cx="46800" cy="360"/>
          </a:xfrm>
          <a:custGeom>
            <a:avLst/>
            <a:gdLst/>
            <a:ahLst/>
            <a:rect l="l" t="t" r="r" b="b"/>
            <a:pathLst>
              <a:path w="46990" h="0">
                <a:moveTo>
                  <a:pt x="0" y="0"/>
                </a:moveTo>
                <a:lnTo>
                  <a:pt x="46363" y="0"/>
                </a:lnTo>
              </a:path>
            </a:pathLst>
          </a:custGeom>
          <a:noFill/>
          <a:ln w="9278">
            <a:solidFill>
              <a:srgbClr val="008000"/>
            </a:solidFill>
            <a:round/>
          </a:ln>
        </xdr:spPr>
        <xdr:style>
          <a:lnRef idx="0"/>
          <a:fillRef idx="0"/>
          <a:effectRef idx="0"/>
          <a:fontRef idx="minor"/>
        </xdr:style>
      </xdr:sp>
      <xdr:sp>
        <xdr:nvSpPr>
          <xdr:cNvPr id="67" name="Shape 24"/>
          <xdr:cNvSpPr/>
        </xdr:nvSpPr>
        <xdr:spPr>
          <a:xfrm>
            <a:off x="7609680" y="5871960"/>
            <a:ext cx="55440" cy="9000"/>
          </a:xfrm>
          <a:custGeom>
            <a:avLst/>
            <a:gdLst/>
            <a:ahLst/>
            <a:rect l="l" t="t" r="r" b="b"/>
            <a:pathLst>
              <a:path w="55880" h="9525">
                <a:moveTo>
                  <a:pt x="55636" y="0"/>
                </a:moveTo>
                <a:lnTo>
                  <a:pt x="0" y="0"/>
                </a:lnTo>
                <a:lnTo>
                  <a:pt x="0" y="9278"/>
                </a:lnTo>
                <a:lnTo>
                  <a:pt x="55636" y="9278"/>
                </a:lnTo>
                <a:lnTo>
                  <a:pt x="55636" y="0"/>
                </a:lnTo>
                <a:close/>
              </a:path>
            </a:pathLst>
          </a:custGeom>
          <a:solidFill>
            <a:srgbClr val="008000"/>
          </a:solidFill>
          <a:ln w="0">
            <a:noFill/>
          </a:ln>
        </xdr:spPr>
        <xdr:style>
          <a:lnRef idx="0"/>
          <a:fillRef idx="0"/>
          <a:effectRef idx="0"/>
          <a:fontRef idx="minor"/>
        </xdr:style>
      </xdr:sp>
      <xdr:sp>
        <xdr:nvSpPr>
          <xdr:cNvPr id="68" name="Shape 25"/>
          <xdr:cNvSpPr/>
        </xdr:nvSpPr>
        <xdr:spPr>
          <a:xfrm>
            <a:off x="7614360" y="5885640"/>
            <a:ext cx="37080" cy="360"/>
          </a:xfrm>
          <a:custGeom>
            <a:avLst/>
            <a:gdLst/>
            <a:ahLst/>
            <a:rect l="l" t="t" r="r" b="b"/>
            <a:pathLst>
              <a:path w="37465" h="0">
                <a:moveTo>
                  <a:pt x="0" y="0"/>
                </a:moveTo>
                <a:lnTo>
                  <a:pt x="37090" y="0"/>
                </a:lnTo>
              </a:path>
            </a:pathLst>
          </a:custGeom>
          <a:noFill/>
          <a:ln w="9278">
            <a:solidFill>
              <a:srgbClr val="008000"/>
            </a:solidFill>
            <a:round/>
          </a:ln>
        </xdr:spPr>
        <xdr:style>
          <a:lnRef idx="0"/>
          <a:fillRef idx="0"/>
          <a:effectRef idx="0"/>
          <a:fontRef idx="minor"/>
        </xdr:style>
      </xdr:sp>
      <xdr:sp>
        <xdr:nvSpPr>
          <xdr:cNvPr id="69" name="Shape 26"/>
          <xdr:cNvSpPr/>
        </xdr:nvSpPr>
        <xdr:spPr>
          <a:xfrm>
            <a:off x="7609680" y="5881320"/>
            <a:ext cx="46800" cy="9720"/>
          </a:xfrm>
          <a:custGeom>
            <a:avLst/>
            <a:gdLst/>
            <a:ahLst/>
            <a:rect l="l" t="t" r="r" b="b"/>
            <a:pathLst>
              <a:path w="46990" h="10160">
                <a:moveTo>
                  <a:pt x="46363" y="0"/>
                </a:moveTo>
                <a:lnTo>
                  <a:pt x="0" y="0"/>
                </a:lnTo>
                <a:lnTo>
                  <a:pt x="0" y="9587"/>
                </a:lnTo>
                <a:lnTo>
                  <a:pt x="46363" y="9587"/>
                </a:lnTo>
                <a:lnTo>
                  <a:pt x="46363" y="0"/>
                </a:lnTo>
                <a:close/>
              </a:path>
            </a:pathLst>
          </a:custGeom>
          <a:solidFill>
            <a:srgbClr val="008000"/>
          </a:solidFill>
          <a:ln w="0">
            <a:noFill/>
          </a:ln>
        </xdr:spPr>
        <xdr:style>
          <a:lnRef idx="0"/>
          <a:fillRef idx="0"/>
          <a:effectRef idx="0"/>
          <a:fontRef idx="minor"/>
        </xdr:style>
      </xdr:sp>
      <xdr:sp>
        <xdr:nvSpPr>
          <xdr:cNvPr id="70" name="Shape 27"/>
          <xdr:cNvSpPr/>
        </xdr:nvSpPr>
        <xdr:spPr>
          <a:xfrm>
            <a:off x="7614360" y="5895360"/>
            <a:ext cx="27720" cy="360"/>
          </a:xfrm>
          <a:custGeom>
            <a:avLst/>
            <a:gdLst/>
            <a:ahLst/>
            <a:rect l="l" t="t" r="r" b="b"/>
            <a:pathLst>
              <a:path w="27940" h="0">
                <a:moveTo>
                  <a:pt x="0" y="0"/>
                </a:moveTo>
                <a:lnTo>
                  <a:pt x="27818" y="0"/>
                </a:lnTo>
              </a:path>
            </a:pathLst>
          </a:custGeom>
          <a:noFill/>
          <a:ln w="9278">
            <a:solidFill>
              <a:srgbClr val="008000"/>
            </a:solidFill>
            <a:round/>
          </a:ln>
        </xdr:spPr>
        <xdr:style>
          <a:lnRef idx="0"/>
          <a:fillRef idx="0"/>
          <a:effectRef idx="0"/>
          <a:fontRef idx="minor"/>
        </xdr:style>
      </xdr:sp>
      <xdr:sp>
        <xdr:nvSpPr>
          <xdr:cNvPr id="71" name="Shape 28"/>
          <xdr:cNvSpPr/>
        </xdr:nvSpPr>
        <xdr:spPr>
          <a:xfrm>
            <a:off x="7609680" y="5890680"/>
            <a:ext cx="37080" cy="9000"/>
          </a:xfrm>
          <a:custGeom>
            <a:avLst/>
            <a:gdLst/>
            <a:ahLst/>
            <a:rect l="l" t="t" r="r" b="b"/>
            <a:pathLst>
              <a:path w="37465" h="9525">
                <a:moveTo>
                  <a:pt x="37090" y="0"/>
                </a:moveTo>
                <a:lnTo>
                  <a:pt x="0" y="0"/>
                </a:lnTo>
                <a:lnTo>
                  <a:pt x="0" y="9278"/>
                </a:lnTo>
                <a:lnTo>
                  <a:pt x="37090" y="9278"/>
                </a:lnTo>
                <a:lnTo>
                  <a:pt x="37090" y="0"/>
                </a:lnTo>
                <a:close/>
              </a:path>
            </a:pathLst>
          </a:custGeom>
          <a:solidFill>
            <a:srgbClr val="008000"/>
          </a:solidFill>
          <a:ln w="0">
            <a:noFill/>
          </a:ln>
        </xdr:spPr>
        <xdr:style>
          <a:lnRef idx="0"/>
          <a:fillRef idx="0"/>
          <a:effectRef idx="0"/>
          <a:fontRef idx="minor"/>
        </xdr:style>
      </xdr:sp>
      <xdr:sp>
        <xdr:nvSpPr>
          <xdr:cNvPr id="72" name="Shape 29"/>
          <xdr:cNvSpPr/>
        </xdr:nvSpPr>
        <xdr:spPr>
          <a:xfrm>
            <a:off x="7614360" y="5904720"/>
            <a:ext cx="18720" cy="360"/>
          </a:xfrm>
          <a:custGeom>
            <a:avLst/>
            <a:gdLst/>
            <a:ahLst/>
            <a:rect l="l" t="t" r="r" b="b"/>
            <a:pathLst>
              <a:path w="19050" h="0">
                <a:moveTo>
                  <a:pt x="0" y="0"/>
                </a:moveTo>
                <a:lnTo>
                  <a:pt x="18545" y="0"/>
                </a:lnTo>
              </a:path>
            </a:pathLst>
          </a:custGeom>
          <a:noFill/>
          <a:ln w="9278">
            <a:solidFill>
              <a:srgbClr val="008000"/>
            </a:solidFill>
            <a:round/>
          </a:ln>
        </xdr:spPr>
        <xdr:style>
          <a:lnRef idx="0"/>
          <a:fillRef idx="0"/>
          <a:effectRef idx="0"/>
          <a:fontRef idx="minor"/>
        </xdr:style>
      </xdr:sp>
      <xdr:sp>
        <xdr:nvSpPr>
          <xdr:cNvPr id="73" name="Shape 30"/>
          <xdr:cNvSpPr/>
        </xdr:nvSpPr>
        <xdr:spPr>
          <a:xfrm>
            <a:off x="7609680" y="5900040"/>
            <a:ext cx="27720" cy="9000"/>
          </a:xfrm>
          <a:custGeom>
            <a:avLst/>
            <a:gdLst/>
            <a:ahLst/>
            <a:rect l="l" t="t" r="r" b="b"/>
            <a:pathLst>
              <a:path w="27940" h="9525">
                <a:moveTo>
                  <a:pt x="27818" y="0"/>
                </a:moveTo>
                <a:lnTo>
                  <a:pt x="0" y="0"/>
                </a:lnTo>
                <a:lnTo>
                  <a:pt x="0" y="9278"/>
                </a:lnTo>
                <a:lnTo>
                  <a:pt x="27818" y="9278"/>
                </a:lnTo>
                <a:lnTo>
                  <a:pt x="27818" y="0"/>
                </a:lnTo>
                <a:close/>
              </a:path>
            </a:pathLst>
          </a:custGeom>
          <a:solidFill>
            <a:srgbClr val="008000"/>
          </a:solidFill>
          <a:ln w="0">
            <a:noFill/>
          </a:ln>
        </xdr:spPr>
        <xdr:style>
          <a:lnRef idx="0"/>
          <a:fillRef idx="0"/>
          <a:effectRef idx="0"/>
          <a:fontRef idx="minor"/>
        </xdr:style>
      </xdr:sp>
      <xdr:sp>
        <xdr:nvSpPr>
          <xdr:cNvPr id="74" name="Shape 31"/>
          <xdr:cNvSpPr/>
        </xdr:nvSpPr>
        <xdr:spPr>
          <a:xfrm>
            <a:off x="7614360" y="5914080"/>
            <a:ext cx="9000" cy="360"/>
          </a:xfrm>
          <a:custGeom>
            <a:avLst/>
            <a:gdLst/>
            <a:ahLst/>
            <a:rect l="l" t="t" r="r" b="b"/>
            <a:pathLst>
              <a:path w="9525" h="0">
                <a:moveTo>
                  <a:pt x="0" y="0"/>
                </a:moveTo>
                <a:lnTo>
                  <a:pt x="9272" y="0"/>
                </a:lnTo>
              </a:path>
            </a:pathLst>
          </a:custGeom>
          <a:noFill/>
          <a:ln w="9278">
            <a:solidFill>
              <a:srgbClr val="008000"/>
            </a:solidFill>
            <a:round/>
          </a:ln>
        </xdr:spPr>
        <xdr:style>
          <a:lnRef idx="0"/>
          <a:fillRef idx="0"/>
          <a:effectRef idx="0"/>
          <a:fontRef idx="minor"/>
        </xdr:style>
      </xdr:sp>
      <xdr:sp>
        <xdr:nvSpPr>
          <xdr:cNvPr id="75" name="Shape 32"/>
          <xdr:cNvSpPr/>
        </xdr:nvSpPr>
        <xdr:spPr>
          <a:xfrm>
            <a:off x="7609680" y="5909400"/>
            <a:ext cx="18720" cy="18720"/>
          </a:xfrm>
          <a:custGeom>
            <a:avLst/>
            <a:gdLst/>
            <a:ahLst/>
            <a:rect l="l" t="t" r="r" b="b"/>
            <a:pathLst>
              <a:path w="19050" h="19050">
                <a:moveTo>
                  <a:pt x="18554" y="0"/>
                </a:moveTo>
                <a:lnTo>
                  <a:pt x="0" y="0"/>
                </a:lnTo>
                <a:lnTo>
                  <a:pt x="0" y="9271"/>
                </a:lnTo>
                <a:lnTo>
                  <a:pt x="0" y="18554"/>
                </a:lnTo>
                <a:lnTo>
                  <a:pt x="9283" y="18554"/>
                </a:lnTo>
                <a:lnTo>
                  <a:pt x="9283" y="9271"/>
                </a:lnTo>
                <a:lnTo>
                  <a:pt x="18554" y="9271"/>
                </a:lnTo>
                <a:lnTo>
                  <a:pt x="18554" y="0"/>
                </a:lnTo>
                <a:close/>
              </a:path>
            </a:pathLst>
          </a:custGeom>
          <a:solidFill>
            <a:srgbClr val="008000"/>
          </a:solidFill>
          <a:ln w="0">
            <a:noFill/>
          </a:ln>
        </xdr:spPr>
        <xdr:style>
          <a:lnRef idx="0"/>
          <a:fillRef idx="0"/>
          <a:effectRef idx="0"/>
          <a:fontRef idx="minor"/>
        </xdr:style>
      </xdr:sp>
    </xdr:grpSp>
    <xdr:clientData/>
  </xdr:twoCellAnchor>
  <xdr:twoCellAnchor editAs="oneCell">
    <xdr:from>
      <xdr:col>3</xdr:col>
      <xdr:colOff>782640</xdr:colOff>
      <xdr:row>33</xdr:row>
      <xdr:rowOff>4680</xdr:rowOff>
    </xdr:from>
    <xdr:to>
      <xdr:col>6</xdr:col>
      <xdr:colOff>54720</xdr:colOff>
      <xdr:row>33</xdr:row>
      <xdr:rowOff>60840</xdr:rowOff>
    </xdr:to>
    <xdr:grpSp>
      <xdr:nvGrpSpPr>
        <xdr:cNvPr id="76" name="Group 33"/>
        <xdr:cNvGrpSpPr/>
      </xdr:nvGrpSpPr>
      <xdr:grpSpPr>
        <a:xfrm>
          <a:off x="7609680" y="5871960"/>
          <a:ext cx="56160" cy="56160"/>
          <a:chOff x="7609680" y="5871960"/>
          <a:chExt cx="56160" cy="56160"/>
        </a:xfrm>
      </xdr:grpSpPr>
      <xdr:sp>
        <xdr:nvSpPr>
          <xdr:cNvPr id="77" name="Shape 34"/>
          <xdr:cNvSpPr/>
        </xdr:nvSpPr>
        <xdr:spPr>
          <a:xfrm>
            <a:off x="7614360" y="5876640"/>
            <a:ext cx="46800" cy="360"/>
          </a:xfrm>
          <a:custGeom>
            <a:avLst/>
            <a:gdLst/>
            <a:ahLst/>
            <a:rect l="l" t="t" r="r" b="b"/>
            <a:pathLst>
              <a:path w="46990" h="0">
                <a:moveTo>
                  <a:pt x="0" y="0"/>
                </a:moveTo>
                <a:lnTo>
                  <a:pt x="46363" y="0"/>
                </a:lnTo>
              </a:path>
            </a:pathLst>
          </a:custGeom>
          <a:noFill/>
          <a:ln w="9278">
            <a:solidFill>
              <a:srgbClr val="008000"/>
            </a:solidFill>
            <a:round/>
          </a:ln>
        </xdr:spPr>
        <xdr:style>
          <a:lnRef idx="0"/>
          <a:fillRef idx="0"/>
          <a:effectRef idx="0"/>
          <a:fontRef idx="minor"/>
        </xdr:style>
      </xdr:sp>
      <xdr:sp>
        <xdr:nvSpPr>
          <xdr:cNvPr id="78" name="Shape 35"/>
          <xdr:cNvSpPr/>
        </xdr:nvSpPr>
        <xdr:spPr>
          <a:xfrm>
            <a:off x="7609680" y="5871960"/>
            <a:ext cx="56160" cy="9000"/>
          </a:xfrm>
          <a:custGeom>
            <a:avLst/>
            <a:gdLst/>
            <a:ahLst/>
            <a:rect l="l" t="t" r="r" b="b"/>
            <a:pathLst>
              <a:path w="56515" h="9525">
                <a:moveTo>
                  <a:pt x="55945" y="0"/>
                </a:moveTo>
                <a:lnTo>
                  <a:pt x="0" y="0"/>
                </a:lnTo>
                <a:lnTo>
                  <a:pt x="0" y="9278"/>
                </a:lnTo>
                <a:lnTo>
                  <a:pt x="55945" y="9278"/>
                </a:lnTo>
                <a:lnTo>
                  <a:pt x="55945" y="0"/>
                </a:lnTo>
                <a:close/>
              </a:path>
            </a:pathLst>
          </a:custGeom>
          <a:solidFill>
            <a:srgbClr val="008000"/>
          </a:solidFill>
          <a:ln w="0">
            <a:noFill/>
          </a:ln>
        </xdr:spPr>
        <xdr:style>
          <a:lnRef idx="0"/>
          <a:fillRef idx="0"/>
          <a:effectRef idx="0"/>
          <a:fontRef idx="minor"/>
        </xdr:style>
      </xdr:sp>
      <xdr:sp>
        <xdr:nvSpPr>
          <xdr:cNvPr id="79" name="Shape 36"/>
          <xdr:cNvSpPr/>
        </xdr:nvSpPr>
        <xdr:spPr>
          <a:xfrm>
            <a:off x="7614360" y="5885640"/>
            <a:ext cx="37080" cy="360"/>
          </a:xfrm>
          <a:custGeom>
            <a:avLst/>
            <a:gdLst/>
            <a:ahLst/>
            <a:rect l="l" t="t" r="r" b="b"/>
            <a:pathLst>
              <a:path w="37465" h="0">
                <a:moveTo>
                  <a:pt x="0" y="0"/>
                </a:moveTo>
                <a:lnTo>
                  <a:pt x="37090" y="0"/>
                </a:lnTo>
              </a:path>
            </a:pathLst>
          </a:custGeom>
          <a:noFill/>
          <a:ln w="9278">
            <a:solidFill>
              <a:srgbClr val="008000"/>
            </a:solidFill>
            <a:round/>
          </a:ln>
        </xdr:spPr>
        <xdr:style>
          <a:lnRef idx="0"/>
          <a:fillRef idx="0"/>
          <a:effectRef idx="0"/>
          <a:fontRef idx="minor"/>
        </xdr:style>
      </xdr:sp>
      <xdr:sp>
        <xdr:nvSpPr>
          <xdr:cNvPr id="80" name="Shape 37"/>
          <xdr:cNvSpPr/>
        </xdr:nvSpPr>
        <xdr:spPr>
          <a:xfrm>
            <a:off x="7609680" y="5881320"/>
            <a:ext cx="46800" cy="9720"/>
          </a:xfrm>
          <a:custGeom>
            <a:avLst/>
            <a:gdLst/>
            <a:ahLst/>
            <a:rect l="l" t="t" r="r" b="b"/>
            <a:pathLst>
              <a:path w="46990" h="10160">
                <a:moveTo>
                  <a:pt x="46363" y="0"/>
                </a:moveTo>
                <a:lnTo>
                  <a:pt x="0" y="0"/>
                </a:lnTo>
                <a:lnTo>
                  <a:pt x="0" y="9587"/>
                </a:lnTo>
                <a:lnTo>
                  <a:pt x="46363" y="9587"/>
                </a:lnTo>
                <a:lnTo>
                  <a:pt x="46363" y="0"/>
                </a:lnTo>
                <a:close/>
              </a:path>
            </a:pathLst>
          </a:custGeom>
          <a:solidFill>
            <a:srgbClr val="008000"/>
          </a:solidFill>
          <a:ln w="0">
            <a:noFill/>
          </a:ln>
        </xdr:spPr>
        <xdr:style>
          <a:lnRef idx="0"/>
          <a:fillRef idx="0"/>
          <a:effectRef idx="0"/>
          <a:fontRef idx="minor"/>
        </xdr:style>
      </xdr:sp>
      <xdr:sp>
        <xdr:nvSpPr>
          <xdr:cNvPr id="81" name="Shape 38"/>
          <xdr:cNvSpPr/>
        </xdr:nvSpPr>
        <xdr:spPr>
          <a:xfrm>
            <a:off x="7614360" y="5895360"/>
            <a:ext cx="27720" cy="360"/>
          </a:xfrm>
          <a:custGeom>
            <a:avLst/>
            <a:gdLst/>
            <a:ahLst/>
            <a:rect l="l" t="t" r="r" b="b"/>
            <a:pathLst>
              <a:path w="27940" h="0">
                <a:moveTo>
                  <a:pt x="0" y="0"/>
                </a:moveTo>
                <a:lnTo>
                  <a:pt x="27818" y="0"/>
                </a:lnTo>
              </a:path>
            </a:pathLst>
          </a:custGeom>
          <a:noFill/>
          <a:ln w="9278">
            <a:solidFill>
              <a:srgbClr val="008000"/>
            </a:solidFill>
            <a:round/>
          </a:ln>
        </xdr:spPr>
        <xdr:style>
          <a:lnRef idx="0"/>
          <a:fillRef idx="0"/>
          <a:effectRef idx="0"/>
          <a:fontRef idx="minor"/>
        </xdr:style>
      </xdr:sp>
      <xdr:sp>
        <xdr:nvSpPr>
          <xdr:cNvPr id="82" name="Shape 39"/>
          <xdr:cNvSpPr/>
        </xdr:nvSpPr>
        <xdr:spPr>
          <a:xfrm>
            <a:off x="7609680" y="5890680"/>
            <a:ext cx="37080" cy="9000"/>
          </a:xfrm>
          <a:custGeom>
            <a:avLst/>
            <a:gdLst/>
            <a:ahLst/>
            <a:rect l="l" t="t" r="r" b="b"/>
            <a:pathLst>
              <a:path w="37465" h="9525">
                <a:moveTo>
                  <a:pt x="37090" y="0"/>
                </a:moveTo>
                <a:lnTo>
                  <a:pt x="0" y="0"/>
                </a:lnTo>
                <a:lnTo>
                  <a:pt x="0" y="9278"/>
                </a:lnTo>
                <a:lnTo>
                  <a:pt x="37090" y="9278"/>
                </a:lnTo>
                <a:lnTo>
                  <a:pt x="37090" y="0"/>
                </a:lnTo>
                <a:close/>
              </a:path>
            </a:pathLst>
          </a:custGeom>
          <a:solidFill>
            <a:srgbClr val="008000"/>
          </a:solidFill>
          <a:ln w="0">
            <a:noFill/>
          </a:ln>
        </xdr:spPr>
        <xdr:style>
          <a:lnRef idx="0"/>
          <a:fillRef idx="0"/>
          <a:effectRef idx="0"/>
          <a:fontRef idx="minor"/>
        </xdr:style>
      </xdr:sp>
      <xdr:sp>
        <xdr:nvSpPr>
          <xdr:cNvPr id="83" name="Shape 40"/>
          <xdr:cNvSpPr/>
        </xdr:nvSpPr>
        <xdr:spPr>
          <a:xfrm>
            <a:off x="7614360" y="5904720"/>
            <a:ext cx="18720" cy="360"/>
          </a:xfrm>
          <a:custGeom>
            <a:avLst/>
            <a:gdLst/>
            <a:ahLst/>
            <a:rect l="l" t="t" r="r" b="b"/>
            <a:pathLst>
              <a:path w="19050" h="0">
                <a:moveTo>
                  <a:pt x="0" y="0"/>
                </a:moveTo>
                <a:lnTo>
                  <a:pt x="18545" y="0"/>
                </a:lnTo>
              </a:path>
            </a:pathLst>
          </a:custGeom>
          <a:noFill/>
          <a:ln w="9278">
            <a:solidFill>
              <a:srgbClr val="008000"/>
            </a:solidFill>
            <a:round/>
          </a:ln>
        </xdr:spPr>
        <xdr:style>
          <a:lnRef idx="0"/>
          <a:fillRef idx="0"/>
          <a:effectRef idx="0"/>
          <a:fontRef idx="minor"/>
        </xdr:style>
      </xdr:sp>
      <xdr:sp>
        <xdr:nvSpPr>
          <xdr:cNvPr id="84" name="Shape 41"/>
          <xdr:cNvSpPr/>
        </xdr:nvSpPr>
        <xdr:spPr>
          <a:xfrm>
            <a:off x="7609680" y="5900040"/>
            <a:ext cx="27720" cy="9000"/>
          </a:xfrm>
          <a:custGeom>
            <a:avLst/>
            <a:gdLst/>
            <a:ahLst/>
            <a:rect l="l" t="t" r="r" b="b"/>
            <a:pathLst>
              <a:path w="27940" h="9525">
                <a:moveTo>
                  <a:pt x="27818" y="0"/>
                </a:moveTo>
                <a:lnTo>
                  <a:pt x="0" y="0"/>
                </a:lnTo>
                <a:lnTo>
                  <a:pt x="0" y="9278"/>
                </a:lnTo>
                <a:lnTo>
                  <a:pt x="27818" y="9278"/>
                </a:lnTo>
                <a:lnTo>
                  <a:pt x="27818" y="0"/>
                </a:lnTo>
                <a:close/>
              </a:path>
            </a:pathLst>
          </a:custGeom>
          <a:solidFill>
            <a:srgbClr val="008000"/>
          </a:solidFill>
          <a:ln w="0">
            <a:noFill/>
          </a:ln>
        </xdr:spPr>
        <xdr:style>
          <a:lnRef idx="0"/>
          <a:fillRef idx="0"/>
          <a:effectRef idx="0"/>
          <a:fontRef idx="minor"/>
        </xdr:style>
      </xdr:sp>
      <xdr:sp>
        <xdr:nvSpPr>
          <xdr:cNvPr id="85" name="Shape 42"/>
          <xdr:cNvSpPr/>
        </xdr:nvSpPr>
        <xdr:spPr>
          <a:xfrm>
            <a:off x="7614360" y="5914080"/>
            <a:ext cx="9000" cy="360"/>
          </a:xfrm>
          <a:custGeom>
            <a:avLst/>
            <a:gdLst/>
            <a:ahLst/>
            <a:rect l="l" t="t" r="r" b="b"/>
            <a:pathLst>
              <a:path w="9525" h="0">
                <a:moveTo>
                  <a:pt x="0" y="0"/>
                </a:moveTo>
                <a:lnTo>
                  <a:pt x="9272" y="0"/>
                </a:lnTo>
              </a:path>
            </a:pathLst>
          </a:custGeom>
          <a:noFill/>
          <a:ln w="9278">
            <a:solidFill>
              <a:srgbClr val="008000"/>
            </a:solidFill>
            <a:round/>
          </a:ln>
        </xdr:spPr>
        <xdr:style>
          <a:lnRef idx="0"/>
          <a:fillRef idx="0"/>
          <a:effectRef idx="0"/>
          <a:fontRef idx="minor"/>
        </xdr:style>
      </xdr:sp>
      <xdr:sp>
        <xdr:nvSpPr>
          <xdr:cNvPr id="86" name="Shape 43"/>
          <xdr:cNvSpPr/>
        </xdr:nvSpPr>
        <xdr:spPr>
          <a:xfrm>
            <a:off x="7609680" y="5909400"/>
            <a:ext cx="18720" cy="18720"/>
          </a:xfrm>
          <a:custGeom>
            <a:avLst/>
            <a:gdLst/>
            <a:ahLst/>
            <a:rect l="l" t="t" r="r" b="b"/>
            <a:pathLst>
              <a:path w="19050" h="19050">
                <a:moveTo>
                  <a:pt x="18554" y="0"/>
                </a:moveTo>
                <a:lnTo>
                  <a:pt x="0" y="0"/>
                </a:lnTo>
                <a:lnTo>
                  <a:pt x="0" y="9271"/>
                </a:lnTo>
                <a:lnTo>
                  <a:pt x="0" y="18554"/>
                </a:lnTo>
                <a:lnTo>
                  <a:pt x="9283" y="18554"/>
                </a:lnTo>
                <a:lnTo>
                  <a:pt x="9283" y="9271"/>
                </a:lnTo>
                <a:lnTo>
                  <a:pt x="18554" y="9271"/>
                </a:lnTo>
                <a:lnTo>
                  <a:pt x="18554" y="0"/>
                </a:lnTo>
                <a:close/>
              </a:path>
            </a:pathLst>
          </a:custGeom>
          <a:solidFill>
            <a:srgbClr val="008000"/>
          </a:solidFill>
          <a:ln w="0">
            <a:noFill/>
          </a:ln>
        </xdr:spPr>
        <xdr:style>
          <a:lnRef idx="0"/>
          <a:fillRef idx="0"/>
          <a:effectRef idx="0"/>
          <a:fontRef idx="minor"/>
        </xdr:style>
      </xdr:sp>
    </xdr:grpSp>
    <xdr:clientData/>
  </xdr:twoCellAnchor>
  <xdr:twoCellAnchor editAs="oneCell">
    <xdr:from>
      <xdr:col>3</xdr:col>
      <xdr:colOff>4680</xdr:colOff>
      <xdr:row>40</xdr:row>
      <xdr:rowOff>32400</xdr:rowOff>
    </xdr:from>
    <xdr:to>
      <xdr:col>3</xdr:col>
      <xdr:colOff>32400</xdr:colOff>
      <xdr:row>40</xdr:row>
      <xdr:rowOff>60480</xdr:rowOff>
    </xdr:to>
    <xdr:grpSp>
      <xdr:nvGrpSpPr>
        <xdr:cNvPr id="87" name="Group 44"/>
        <xdr:cNvGrpSpPr/>
      </xdr:nvGrpSpPr>
      <xdr:grpSpPr>
        <a:xfrm>
          <a:off x="6831720" y="7099920"/>
          <a:ext cx="27720" cy="28080"/>
          <a:chOff x="6831720" y="7099920"/>
          <a:chExt cx="27720" cy="28080"/>
        </a:xfrm>
      </xdr:grpSpPr>
      <xdr:sp>
        <xdr:nvSpPr>
          <xdr:cNvPr id="88" name="Shape 45"/>
          <xdr:cNvSpPr/>
        </xdr:nvSpPr>
        <xdr:spPr>
          <a:xfrm>
            <a:off x="6836400" y="7104600"/>
            <a:ext cx="18720" cy="360"/>
          </a:xfrm>
          <a:custGeom>
            <a:avLst/>
            <a:gdLst/>
            <a:ahLst/>
            <a:rect l="l" t="t" r="r" b="b"/>
            <a:pathLst>
              <a:path w="19050" h="0">
                <a:moveTo>
                  <a:pt x="0" y="0"/>
                </a:moveTo>
                <a:lnTo>
                  <a:pt x="18545" y="0"/>
                </a:lnTo>
              </a:path>
            </a:pathLst>
          </a:custGeom>
          <a:noFill/>
          <a:ln w="9278">
            <a:solidFill>
              <a:srgbClr val="008000"/>
            </a:solidFill>
            <a:round/>
          </a:ln>
        </xdr:spPr>
        <xdr:style>
          <a:lnRef idx="0"/>
          <a:fillRef idx="0"/>
          <a:effectRef idx="0"/>
          <a:fontRef idx="minor"/>
        </xdr:style>
      </xdr:sp>
      <xdr:sp>
        <xdr:nvSpPr>
          <xdr:cNvPr id="89" name="Shape 46"/>
          <xdr:cNvSpPr/>
        </xdr:nvSpPr>
        <xdr:spPr>
          <a:xfrm>
            <a:off x="6831720" y="7099920"/>
            <a:ext cx="27720" cy="9000"/>
          </a:xfrm>
          <a:custGeom>
            <a:avLst/>
            <a:gdLst/>
            <a:ahLst/>
            <a:rect l="l" t="t" r="r" b="b"/>
            <a:pathLst>
              <a:path w="27940" h="9525">
                <a:moveTo>
                  <a:pt x="27818" y="0"/>
                </a:moveTo>
                <a:lnTo>
                  <a:pt x="0" y="0"/>
                </a:lnTo>
                <a:lnTo>
                  <a:pt x="0" y="9278"/>
                </a:lnTo>
                <a:lnTo>
                  <a:pt x="27818" y="9278"/>
                </a:lnTo>
                <a:lnTo>
                  <a:pt x="27818" y="0"/>
                </a:lnTo>
                <a:close/>
              </a:path>
            </a:pathLst>
          </a:custGeom>
          <a:solidFill>
            <a:srgbClr val="008000"/>
          </a:solidFill>
          <a:ln w="0">
            <a:noFill/>
          </a:ln>
        </xdr:spPr>
        <xdr:style>
          <a:lnRef idx="0"/>
          <a:fillRef idx="0"/>
          <a:effectRef idx="0"/>
          <a:fontRef idx="minor"/>
        </xdr:style>
      </xdr:sp>
      <xdr:sp>
        <xdr:nvSpPr>
          <xdr:cNvPr id="90" name="Shape 47"/>
          <xdr:cNvSpPr/>
        </xdr:nvSpPr>
        <xdr:spPr>
          <a:xfrm>
            <a:off x="6836400" y="7113960"/>
            <a:ext cx="9000" cy="360"/>
          </a:xfrm>
          <a:custGeom>
            <a:avLst/>
            <a:gdLst/>
            <a:ahLst/>
            <a:rect l="l" t="t" r="r" b="b"/>
            <a:pathLst>
              <a:path w="9525" h="0">
                <a:moveTo>
                  <a:pt x="0" y="0"/>
                </a:moveTo>
                <a:lnTo>
                  <a:pt x="9272" y="0"/>
                </a:lnTo>
              </a:path>
            </a:pathLst>
          </a:custGeom>
          <a:noFill/>
          <a:ln w="9278">
            <a:solidFill>
              <a:srgbClr val="008000"/>
            </a:solidFill>
            <a:round/>
          </a:ln>
        </xdr:spPr>
        <xdr:style>
          <a:lnRef idx="0"/>
          <a:fillRef idx="0"/>
          <a:effectRef idx="0"/>
          <a:fontRef idx="minor"/>
        </xdr:style>
      </xdr:sp>
      <xdr:sp>
        <xdr:nvSpPr>
          <xdr:cNvPr id="91" name="Shape 48"/>
          <xdr:cNvSpPr/>
        </xdr:nvSpPr>
        <xdr:spPr>
          <a:xfrm>
            <a:off x="6831720" y="7109280"/>
            <a:ext cx="18720" cy="18720"/>
          </a:xfrm>
          <a:custGeom>
            <a:avLst/>
            <a:gdLst/>
            <a:ahLst/>
            <a:rect l="l" t="t" r="r" b="b"/>
            <a:pathLst>
              <a:path w="19050" h="19050">
                <a:moveTo>
                  <a:pt x="18554" y="0"/>
                </a:moveTo>
                <a:lnTo>
                  <a:pt x="0" y="0"/>
                </a:lnTo>
                <a:lnTo>
                  <a:pt x="0" y="9271"/>
                </a:lnTo>
                <a:lnTo>
                  <a:pt x="0" y="18554"/>
                </a:lnTo>
                <a:lnTo>
                  <a:pt x="9271" y="18554"/>
                </a:lnTo>
                <a:lnTo>
                  <a:pt x="9271" y="9271"/>
                </a:lnTo>
                <a:lnTo>
                  <a:pt x="18554" y="9271"/>
                </a:lnTo>
                <a:lnTo>
                  <a:pt x="18554" y="0"/>
                </a:lnTo>
                <a:close/>
              </a:path>
            </a:pathLst>
          </a:custGeom>
          <a:solidFill>
            <a:srgbClr val="008000"/>
          </a:solidFill>
          <a:ln w="0">
            <a:noFill/>
          </a:ln>
        </xdr:spPr>
        <xdr:style>
          <a:lnRef idx="0"/>
          <a:fillRef idx="0"/>
          <a:effectRef idx="0"/>
          <a:fontRef idx="minor"/>
        </xdr:style>
      </xdr:sp>
    </xdr:grpSp>
    <xdr:clientData/>
  </xdr:twoCellAnchor>
  <xdr:twoCellAnchor editAs="oneCell">
    <xdr:from>
      <xdr:col>3</xdr:col>
      <xdr:colOff>782640</xdr:colOff>
      <xdr:row>40</xdr:row>
      <xdr:rowOff>32400</xdr:rowOff>
    </xdr:from>
    <xdr:to>
      <xdr:col>6</xdr:col>
      <xdr:colOff>26280</xdr:colOff>
      <xdr:row>40</xdr:row>
      <xdr:rowOff>60480</xdr:rowOff>
    </xdr:to>
    <xdr:grpSp>
      <xdr:nvGrpSpPr>
        <xdr:cNvPr id="92" name="Group 49"/>
        <xdr:cNvGrpSpPr/>
      </xdr:nvGrpSpPr>
      <xdr:grpSpPr>
        <a:xfrm>
          <a:off x="7609680" y="7099920"/>
          <a:ext cx="27720" cy="28080"/>
          <a:chOff x="7609680" y="7099920"/>
          <a:chExt cx="27720" cy="28080"/>
        </a:xfrm>
      </xdr:grpSpPr>
      <xdr:sp>
        <xdr:nvSpPr>
          <xdr:cNvPr id="93" name="Shape 50"/>
          <xdr:cNvSpPr/>
        </xdr:nvSpPr>
        <xdr:spPr>
          <a:xfrm>
            <a:off x="7614360" y="7104600"/>
            <a:ext cx="18720" cy="360"/>
          </a:xfrm>
          <a:custGeom>
            <a:avLst/>
            <a:gdLst/>
            <a:ahLst/>
            <a:rect l="l" t="t" r="r" b="b"/>
            <a:pathLst>
              <a:path w="19050" h="0">
                <a:moveTo>
                  <a:pt x="0" y="0"/>
                </a:moveTo>
                <a:lnTo>
                  <a:pt x="18545" y="0"/>
                </a:lnTo>
              </a:path>
            </a:pathLst>
          </a:custGeom>
          <a:noFill/>
          <a:ln w="9278">
            <a:solidFill>
              <a:srgbClr val="008000"/>
            </a:solidFill>
            <a:round/>
          </a:ln>
        </xdr:spPr>
        <xdr:style>
          <a:lnRef idx="0"/>
          <a:fillRef idx="0"/>
          <a:effectRef idx="0"/>
          <a:fontRef idx="minor"/>
        </xdr:style>
      </xdr:sp>
      <xdr:sp>
        <xdr:nvSpPr>
          <xdr:cNvPr id="94" name="Shape 51"/>
          <xdr:cNvSpPr/>
        </xdr:nvSpPr>
        <xdr:spPr>
          <a:xfrm>
            <a:off x="7609680" y="7099920"/>
            <a:ext cx="27720" cy="9000"/>
          </a:xfrm>
          <a:custGeom>
            <a:avLst/>
            <a:gdLst/>
            <a:ahLst/>
            <a:rect l="l" t="t" r="r" b="b"/>
            <a:pathLst>
              <a:path w="27940" h="9525">
                <a:moveTo>
                  <a:pt x="27818" y="0"/>
                </a:moveTo>
                <a:lnTo>
                  <a:pt x="0" y="0"/>
                </a:lnTo>
                <a:lnTo>
                  <a:pt x="0" y="9278"/>
                </a:lnTo>
                <a:lnTo>
                  <a:pt x="27818" y="9278"/>
                </a:lnTo>
                <a:lnTo>
                  <a:pt x="27818" y="0"/>
                </a:lnTo>
                <a:close/>
              </a:path>
            </a:pathLst>
          </a:custGeom>
          <a:solidFill>
            <a:srgbClr val="008000"/>
          </a:solidFill>
          <a:ln w="0">
            <a:noFill/>
          </a:ln>
        </xdr:spPr>
        <xdr:style>
          <a:lnRef idx="0"/>
          <a:fillRef idx="0"/>
          <a:effectRef idx="0"/>
          <a:fontRef idx="minor"/>
        </xdr:style>
      </xdr:sp>
      <xdr:sp>
        <xdr:nvSpPr>
          <xdr:cNvPr id="95" name="Shape 52"/>
          <xdr:cNvSpPr/>
        </xdr:nvSpPr>
        <xdr:spPr>
          <a:xfrm>
            <a:off x="7614360" y="7113960"/>
            <a:ext cx="9000" cy="360"/>
          </a:xfrm>
          <a:custGeom>
            <a:avLst/>
            <a:gdLst/>
            <a:ahLst/>
            <a:rect l="l" t="t" r="r" b="b"/>
            <a:pathLst>
              <a:path w="9525" h="0">
                <a:moveTo>
                  <a:pt x="0" y="0"/>
                </a:moveTo>
                <a:lnTo>
                  <a:pt x="9272" y="0"/>
                </a:lnTo>
              </a:path>
            </a:pathLst>
          </a:custGeom>
          <a:noFill/>
          <a:ln w="9278">
            <a:solidFill>
              <a:srgbClr val="008000"/>
            </a:solidFill>
            <a:round/>
          </a:ln>
        </xdr:spPr>
        <xdr:style>
          <a:lnRef idx="0"/>
          <a:fillRef idx="0"/>
          <a:effectRef idx="0"/>
          <a:fontRef idx="minor"/>
        </xdr:style>
      </xdr:sp>
      <xdr:sp>
        <xdr:nvSpPr>
          <xdr:cNvPr id="96" name="Shape 53"/>
          <xdr:cNvSpPr/>
        </xdr:nvSpPr>
        <xdr:spPr>
          <a:xfrm>
            <a:off x="7609680" y="7109280"/>
            <a:ext cx="18720" cy="18720"/>
          </a:xfrm>
          <a:custGeom>
            <a:avLst/>
            <a:gdLst/>
            <a:ahLst/>
            <a:rect l="l" t="t" r="r" b="b"/>
            <a:pathLst>
              <a:path w="19050" h="19050">
                <a:moveTo>
                  <a:pt x="18554" y="0"/>
                </a:moveTo>
                <a:lnTo>
                  <a:pt x="0" y="0"/>
                </a:lnTo>
                <a:lnTo>
                  <a:pt x="0" y="9271"/>
                </a:lnTo>
                <a:lnTo>
                  <a:pt x="0" y="18554"/>
                </a:lnTo>
                <a:lnTo>
                  <a:pt x="9283" y="18554"/>
                </a:lnTo>
                <a:lnTo>
                  <a:pt x="9283" y="9271"/>
                </a:lnTo>
                <a:lnTo>
                  <a:pt x="18554" y="9271"/>
                </a:lnTo>
                <a:lnTo>
                  <a:pt x="18554" y="0"/>
                </a:lnTo>
                <a:close/>
              </a:path>
            </a:pathLst>
          </a:custGeom>
          <a:solidFill>
            <a:srgbClr val="008000"/>
          </a:solidFill>
          <a:ln w="0">
            <a:noFill/>
          </a:ln>
        </xdr:spPr>
        <xdr:style>
          <a:lnRef idx="0"/>
          <a:fillRef idx="0"/>
          <a:effectRef idx="0"/>
          <a:fontRef idx="minor"/>
        </xdr:style>
      </xdr:sp>
    </xdr:grpSp>
    <xdr:clientData/>
  </xdr:twoCellAnchor>
  <xdr:twoCellAnchor editAs="oneCell">
    <xdr:from>
      <xdr:col>3</xdr:col>
      <xdr:colOff>782640</xdr:colOff>
      <xdr:row>40</xdr:row>
      <xdr:rowOff>32400</xdr:rowOff>
    </xdr:from>
    <xdr:to>
      <xdr:col>6</xdr:col>
      <xdr:colOff>26280</xdr:colOff>
      <xdr:row>40</xdr:row>
      <xdr:rowOff>60480</xdr:rowOff>
    </xdr:to>
    <xdr:grpSp>
      <xdr:nvGrpSpPr>
        <xdr:cNvPr id="97" name="Group 54"/>
        <xdr:cNvGrpSpPr/>
      </xdr:nvGrpSpPr>
      <xdr:grpSpPr>
        <a:xfrm>
          <a:off x="7609680" y="7099920"/>
          <a:ext cx="27720" cy="28080"/>
          <a:chOff x="7609680" y="7099920"/>
          <a:chExt cx="27720" cy="28080"/>
        </a:xfrm>
      </xdr:grpSpPr>
      <xdr:sp>
        <xdr:nvSpPr>
          <xdr:cNvPr id="98" name="Shape 55"/>
          <xdr:cNvSpPr/>
        </xdr:nvSpPr>
        <xdr:spPr>
          <a:xfrm>
            <a:off x="7614360" y="7104600"/>
            <a:ext cx="18720" cy="360"/>
          </a:xfrm>
          <a:custGeom>
            <a:avLst/>
            <a:gdLst/>
            <a:ahLst/>
            <a:rect l="l" t="t" r="r" b="b"/>
            <a:pathLst>
              <a:path w="19050" h="0">
                <a:moveTo>
                  <a:pt x="0" y="0"/>
                </a:moveTo>
                <a:lnTo>
                  <a:pt x="18545" y="0"/>
                </a:lnTo>
              </a:path>
            </a:pathLst>
          </a:custGeom>
          <a:noFill/>
          <a:ln w="9278">
            <a:solidFill>
              <a:srgbClr val="008000"/>
            </a:solidFill>
            <a:round/>
          </a:ln>
        </xdr:spPr>
        <xdr:style>
          <a:lnRef idx="0"/>
          <a:fillRef idx="0"/>
          <a:effectRef idx="0"/>
          <a:fontRef idx="minor"/>
        </xdr:style>
      </xdr:sp>
      <xdr:sp>
        <xdr:nvSpPr>
          <xdr:cNvPr id="99" name="Shape 56"/>
          <xdr:cNvSpPr/>
        </xdr:nvSpPr>
        <xdr:spPr>
          <a:xfrm>
            <a:off x="7609680" y="7099920"/>
            <a:ext cx="27720" cy="9000"/>
          </a:xfrm>
          <a:custGeom>
            <a:avLst/>
            <a:gdLst/>
            <a:ahLst/>
            <a:rect l="l" t="t" r="r" b="b"/>
            <a:pathLst>
              <a:path w="27940" h="9525">
                <a:moveTo>
                  <a:pt x="27818" y="0"/>
                </a:moveTo>
                <a:lnTo>
                  <a:pt x="0" y="0"/>
                </a:lnTo>
                <a:lnTo>
                  <a:pt x="0" y="9278"/>
                </a:lnTo>
                <a:lnTo>
                  <a:pt x="27818" y="9278"/>
                </a:lnTo>
                <a:lnTo>
                  <a:pt x="27818" y="0"/>
                </a:lnTo>
                <a:close/>
              </a:path>
            </a:pathLst>
          </a:custGeom>
          <a:solidFill>
            <a:srgbClr val="008000"/>
          </a:solidFill>
          <a:ln w="0">
            <a:noFill/>
          </a:ln>
        </xdr:spPr>
        <xdr:style>
          <a:lnRef idx="0"/>
          <a:fillRef idx="0"/>
          <a:effectRef idx="0"/>
          <a:fontRef idx="minor"/>
        </xdr:style>
      </xdr:sp>
      <xdr:sp>
        <xdr:nvSpPr>
          <xdr:cNvPr id="100" name="Shape 57"/>
          <xdr:cNvSpPr/>
        </xdr:nvSpPr>
        <xdr:spPr>
          <a:xfrm>
            <a:off x="7614360" y="7113960"/>
            <a:ext cx="9000" cy="360"/>
          </a:xfrm>
          <a:custGeom>
            <a:avLst/>
            <a:gdLst/>
            <a:ahLst/>
            <a:rect l="l" t="t" r="r" b="b"/>
            <a:pathLst>
              <a:path w="9525" h="0">
                <a:moveTo>
                  <a:pt x="0" y="0"/>
                </a:moveTo>
                <a:lnTo>
                  <a:pt x="9272" y="0"/>
                </a:lnTo>
              </a:path>
            </a:pathLst>
          </a:custGeom>
          <a:noFill/>
          <a:ln w="9278">
            <a:solidFill>
              <a:srgbClr val="008000"/>
            </a:solidFill>
            <a:round/>
          </a:ln>
        </xdr:spPr>
        <xdr:style>
          <a:lnRef idx="0"/>
          <a:fillRef idx="0"/>
          <a:effectRef idx="0"/>
          <a:fontRef idx="minor"/>
        </xdr:style>
      </xdr:sp>
      <xdr:sp>
        <xdr:nvSpPr>
          <xdr:cNvPr id="101" name="Shape 58"/>
          <xdr:cNvSpPr/>
        </xdr:nvSpPr>
        <xdr:spPr>
          <a:xfrm>
            <a:off x="7609680" y="7109280"/>
            <a:ext cx="18720" cy="18720"/>
          </a:xfrm>
          <a:custGeom>
            <a:avLst/>
            <a:gdLst/>
            <a:ahLst/>
            <a:rect l="l" t="t" r="r" b="b"/>
            <a:pathLst>
              <a:path w="19050" h="19050">
                <a:moveTo>
                  <a:pt x="18554" y="0"/>
                </a:moveTo>
                <a:lnTo>
                  <a:pt x="0" y="0"/>
                </a:lnTo>
                <a:lnTo>
                  <a:pt x="0" y="9271"/>
                </a:lnTo>
                <a:lnTo>
                  <a:pt x="0" y="18554"/>
                </a:lnTo>
                <a:lnTo>
                  <a:pt x="9283" y="18554"/>
                </a:lnTo>
                <a:lnTo>
                  <a:pt x="9283" y="9271"/>
                </a:lnTo>
                <a:lnTo>
                  <a:pt x="18554" y="9271"/>
                </a:lnTo>
                <a:lnTo>
                  <a:pt x="18554" y="0"/>
                </a:lnTo>
                <a:close/>
              </a:path>
            </a:pathLst>
          </a:custGeom>
          <a:solidFill>
            <a:srgbClr val="008000"/>
          </a:solidFill>
          <a:ln w="0">
            <a:noFill/>
          </a:ln>
        </xdr:spPr>
        <xdr:style>
          <a:lnRef idx="0"/>
          <a:fillRef idx="0"/>
          <a:effectRef idx="0"/>
          <a:fontRef idx="minor"/>
        </xdr:style>
      </xdr:sp>
    </xdr:grpSp>
    <xdr:clientData/>
  </xdr:twoCellAnchor>
  <xdr:twoCellAnchor editAs="oneCell">
    <xdr:from>
      <xdr:col>2</xdr:col>
      <xdr:colOff>9360</xdr:colOff>
      <xdr:row>43</xdr:row>
      <xdr:rowOff>520200</xdr:rowOff>
    </xdr:from>
    <xdr:to>
      <xdr:col>2</xdr:col>
      <xdr:colOff>18360</xdr:colOff>
      <xdr:row>43</xdr:row>
      <xdr:rowOff>520560</xdr:rowOff>
    </xdr:to>
    <xdr:sp>
      <xdr:nvSpPr>
        <xdr:cNvPr id="102" name="Shape 59"/>
        <xdr:cNvSpPr/>
      </xdr:nvSpPr>
      <xdr:spPr>
        <a:xfrm>
          <a:off x="5558040" y="8121240"/>
          <a:ext cx="9000" cy="360"/>
        </a:xfrm>
        <a:custGeom>
          <a:avLst/>
          <a:gdLst/>
          <a:ahLst/>
          <a:rect l="l" t="t" r="r" b="b"/>
          <a:pathLst>
            <a:path w="9525" h="0">
              <a:moveTo>
                <a:pt x="0" y="0"/>
              </a:moveTo>
              <a:lnTo>
                <a:pt x="9272" y="0"/>
              </a:lnTo>
            </a:path>
          </a:pathLst>
        </a:custGeom>
        <a:noFill/>
        <a:ln w="9278">
          <a:solidFill>
            <a:srgbClr val="008000"/>
          </a:solidFill>
          <a:round/>
        </a:ln>
      </xdr:spPr>
      <xdr:style>
        <a:lnRef idx="0"/>
        <a:fillRef idx="0"/>
        <a:effectRef idx="0"/>
        <a:fontRef idx="minor"/>
      </xdr:style>
    </xdr:sp>
    <xdr:clientData/>
  </xdr:twoCellAnchor>
  <xdr:twoCellAnchor editAs="oneCell">
    <xdr:from>
      <xdr:col>3</xdr:col>
      <xdr:colOff>4680</xdr:colOff>
      <xdr:row>44</xdr:row>
      <xdr:rowOff>6480</xdr:rowOff>
    </xdr:from>
    <xdr:to>
      <xdr:col>3</xdr:col>
      <xdr:colOff>37080</xdr:colOff>
      <xdr:row>44</xdr:row>
      <xdr:rowOff>38880</xdr:rowOff>
    </xdr:to>
    <xdr:grpSp>
      <xdr:nvGrpSpPr>
        <xdr:cNvPr id="103" name="Group 60"/>
        <xdr:cNvGrpSpPr/>
      </xdr:nvGrpSpPr>
      <xdr:grpSpPr>
        <a:xfrm>
          <a:off x="6831720" y="8493120"/>
          <a:ext cx="32400" cy="32400"/>
          <a:chOff x="6831720" y="8493120"/>
          <a:chExt cx="32400" cy="32400"/>
        </a:xfrm>
      </xdr:grpSpPr>
      <xdr:sp>
        <xdr:nvSpPr>
          <xdr:cNvPr id="104" name="Shape 61"/>
          <xdr:cNvSpPr/>
        </xdr:nvSpPr>
        <xdr:spPr>
          <a:xfrm>
            <a:off x="6836400" y="8493120"/>
            <a:ext cx="27720" cy="18720"/>
          </a:xfrm>
          <a:custGeom>
            <a:avLst/>
            <a:gdLst/>
            <a:ahLst/>
            <a:rect l="l" t="t" r="r" b="b"/>
            <a:pathLst>
              <a:path w="27940" h="19050">
                <a:moveTo>
                  <a:pt x="0" y="0"/>
                </a:moveTo>
                <a:lnTo>
                  <a:pt x="27818" y="0"/>
                </a:lnTo>
              </a:path>
              <a:path w="27940" h="19050">
                <a:moveTo>
                  <a:pt x="0" y="9278"/>
                </a:moveTo>
                <a:lnTo>
                  <a:pt x="18545" y="9278"/>
                </a:lnTo>
              </a:path>
              <a:path w="27940" h="19050">
                <a:moveTo>
                  <a:pt x="0" y="18557"/>
                </a:moveTo>
                <a:lnTo>
                  <a:pt x="9272" y="18557"/>
                </a:lnTo>
              </a:path>
            </a:pathLst>
          </a:custGeom>
          <a:noFill/>
          <a:ln w="9275">
            <a:solidFill>
              <a:srgbClr val="008000"/>
            </a:solidFill>
            <a:round/>
          </a:ln>
        </xdr:spPr>
        <xdr:style>
          <a:lnRef idx="0"/>
          <a:fillRef idx="0"/>
          <a:effectRef idx="0"/>
          <a:fontRef idx="minor"/>
        </xdr:style>
      </xdr:sp>
      <xdr:sp>
        <xdr:nvSpPr>
          <xdr:cNvPr id="105" name="Shape 62"/>
          <xdr:cNvSpPr/>
        </xdr:nvSpPr>
        <xdr:spPr>
          <a:xfrm>
            <a:off x="6831720" y="8506800"/>
            <a:ext cx="18720" cy="18720"/>
          </a:xfrm>
          <a:custGeom>
            <a:avLst/>
            <a:gdLst/>
            <a:ahLst/>
            <a:rect l="l" t="t" r="r" b="b"/>
            <a:pathLst>
              <a:path w="19050" h="19050">
                <a:moveTo>
                  <a:pt x="18554" y="0"/>
                </a:moveTo>
                <a:lnTo>
                  <a:pt x="0" y="0"/>
                </a:lnTo>
                <a:lnTo>
                  <a:pt x="0" y="9271"/>
                </a:lnTo>
                <a:lnTo>
                  <a:pt x="0" y="18554"/>
                </a:lnTo>
                <a:lnTo>
                  <a:pt x="9271" y="18554"/>
                </a:lnTo>
                <a:lnTo>
                  <a:pt x="9271" y="9271"/>
                </a:lnTo>
                <a:lnTo>
                  <a:pt x="18554" y="9271"/>
                </a:lnTo>
                <a:lnTo>
                  <a:pt x="18554" y="0"/>
                </a:lnTo>
                <a:close/>
              </a:path>
            </a:pathLst>
          </a:custGeom>
          <a:solidFill>
            <a:srgbClr val="008000"/>
          </a:solidFill>
          <a:ln w="0">
            <a:noFill/>
          </a:ln>
        </xdr:spPr>
        <xdr:style>
          <a:lnRef idx="0"/>
          <a:fillRef idx="0"/>
          <a:effectRef idx="0"/>
          <a:fontRef idx="minor"/>
        </xdr:style>
      </xdr:sp>
    </xdr:grpSp>
    <xdr:clientData/>
  </xdr:twoCellAnchor>
  <xdr:twoCellAnchor editAs="oneCell">
    <xdr:from>
      <xdr:col>3</xdr:col>
      <xdr:colOff>782640</xdr:colOff>
      <xdr:row>44</xdr:row>
      <xdr:rowOff>2160</xdr:rowOff>
    </xdr:from>
    <xdr:to>
      <xdr:col>6</xdr:col>
      <xdr:colOff>54000</xdr:colOff>
      <xdr:row>44</xdr:row>
      <xdr:rowOff>57960</xdr:rowOff>
    </xdr:to>
    <xdr:grpSp>
      <xdr:nvGrpSpPr>
        <xdr:cNvPr id="106" name="Group 63"/>
        <xdr:cNvGrpSpPr/>
      </xdr:nvGrpSpPr>
      <xdr:grpSpPr>
        <a:xfrm>
          <a:off x="7609680" y="8488800"/>
          <a:ext cx="55440" cy="55800"/>
          <a:chOff x="7609680" y="8488800"/>
          <a:chExt cx="55440" cy="55800"/>
        </a:xfrm>
      </xdr:grpSpPr>
      <xdr:sp>
        <xdr:nvSpPr>
          <xdr:cNvPr id="107" name="Shape 64"/>
          <xdr:cNvSpPr/>
        </xdr:nvSpPr>
        <xdr:spPr>
          <a:xfrm>
            <a:off x="7614360" y="8493480"/>
            <a:ext cx="46800" cy="360"/>
          </a:xfrm>
          <a:custGeom>
            <a:avLst/>
            <a:gdLst/>
            <a:ahLst/>
            <a:rect l="l" t="t" r="r" b="b"/>
            <a:pathLst>
              <a:path w="46990" h="0">
                <a:moveTo>
                  <a:pt x="0" y="0"/>
                </a:moveTo>
                <a:lnTo>
                  <a:pt x="46363" y="0"/>
                </a:lnTo>
              </a:path>
            </a:pathLst>
          </a:custGeom>
          <a:noFill/>
          <a:ln w="9278">
            <a:solidFill>
              <a:srgbClr val="008000"/>
            </a:solidFill>
            <a:round/>
          </a:ln>
        </xdr:spPr>
        <xdr:style>
          <a:lnRef idx="0"/>
          <a:fillRef idx="0"/>
          <a:effectRef idx="0"/>
          <a:fontRef idx="minor"/>
        </xdr:style>
      </xdr:sp>
      <xdr:sp>
        <xdr:nvSpPr>
          <xdr:cNvPr id="108" name="Shape 65"/>
          <xdr:cNvSpPr/>
        </xdr:nvSpPr>
        <xdr:spPr>
          <a:xfrm>
            <a:off x="7609680" y="8488800"/>
            <a:ext cx="55440" cy="9000"/>
          </a:xfrm>
          <a:custGeom>
            <a:avLst/>
            <a:gdLst/>
            <a:ahLst/>
            <a:rect l="l" t="t" r="r" b="b"/>
            <a:pathLst>
              <a:path w="55880" h="9525">
                <a:moveTo>
                  <a:pt x="55636" y="0"/>
                </a:moveTo>
                <a:lnTo>
                  <a:pt x="0" y="0"/>
                </a:lnTo>
                <a:lnTo>
                  <a:pt x="0" y="9278"/>
                </a:lnTo>
                <a:lnTo>
                  <a:pt x="55636" y="9278"/>
                </a:lnTo>
                <a:lnTo>
                  <a:pt x="55636" y="0"/>
                </a:lnTo>
                <a:close/>
              </a:path>
            </a:pathLst>
          </a:custGeom>
          <a:solidFill>
            <a:srgbClr val="008000"/>
          </a:solidFill>
          <a:ln w="0">
            <a:noFill/>
          </a:ln>
        </xdr:spPr>
        <xdr:style>
          <a:lnRef idx="0"/>
          <a:fillRef idx="0"/>
          <a:effectRef idx="0"/>
          <a:fontRef idx="minor"/>
        </xdr:style>
      </xdr:sp>
      <xdr:sp>
        <xdr:nvSpPr>
          <xdr:cNvPr id="109" name="Shape 66"/>
          <xdr:cNvSpPr/>
        </xdr:nvSpPr>
        <xdr:spPr>
          <a:xfrm>
            <a:off x="7614360" y="8502840"/>
            <a:ext cx="37080" cy="360"/>
          </a:xfrm>
          <a:custGeom>
            <a:avLst/>
            <a:gdLst/>
            <a:ahLst/>
            <a:rect l="l" t="t" r="r" b="b"/>
            <a:pathLst>
              <a:path w="37465" h="0">
                <a:moveTo>
                  <a:pt x="0" y="0"/>
                </a:moveTo>
                <a:lnTo>
                  <a:pt x="37090" y="0"/>
                </a:lnTo>
              </a:path>
            </a:pathLst>
          </a:custGeom>
          <a:noFill/>
          <a:ln w="9278">
            <a:solidFill>
              <a:srgbClr val="008000"/>
            </a:solidFill>
            <a:round/>
          </a:ln>
        </xdr:spPr>
        <xdr:style>
          <a:lnRef idx="0"/>
          <a:fillRef idx="0"/>
          <a:effectRef idx="0"/>
          <a:fontRef idx="minor"/>
        </xdr:style>
      </xdr:sp>
      <xdr:sp>
        <xdr:nvSpPr>
          <xdr:cNvPr id="110" name="Shape 67"/>
          <xdr:cNvSpPr/>
        </xdr:nvSpPr>
        <xdr:spPr>
          <a:xfrm>
            <a:off x="7609680" y="8498160"/>
            <a:ext cx="46800" cy="9000"/>
          </a:xfrm>
          <a:custGeom>
            <a:avLst/>
            <a:gdLst/>
            <a:ahLst/>
            <a:rect l="l" t="t" r="r" b="b"/>
            <a:pathLst>
              <a:path w="46990" h="9525">
                <a:moveTo>
                  <a:pt x="46363" y="0"/>
                </a:moveTo>
                <a:lnTo>
                  <a:pt x="0" y="0"/>
                </a:lnTo>
                <a:lnTo>
                  <a:pt x="0" y="9278"/>
                </a:lnTo>
                <a:lnTo>
                  <a:pt x="46363" y="9278"/>
                </a:lnTo>
                <a:lnTo>
                  <a:pt x="46363" y="0"/>
                </a:lnTo>
                <a:close/>
              </a:path>
            </a:pathLst>
          </a:custGeom>
          <a:solidFill>
            <a:srgbClr val="008000"/>
          </a:solidFill>
          <a:ln w="0">
            <a:noFill/>
          </a:ln>
        </xdr:spPr>
        <xdr:style>
          <a:lnRef idx="0"/>
          <a:fillRef idx="0"/>
          <a:effectRef idx="0"/>
          <a:fontRef idx="minor"/>
        </xdr:style>
      </xdr:sp>
      <xdr:sp>
        <xdr:nvSpPr>
          <xdr:cNvPr id="111" name="Shape 68"/>
          <xdr:cNvSpPr/>
        </xdr:nvSpPr>
        <xdr:spPr>
          <a:xfrm>
            <a:off x="7614360" y="8512200"/>
            <a:ext cx="27720" cy="360"/>
          </a:xfrm>
          <a:custGeom>
            <a:avLst/>
            <a:gdLst/>
            <a:ahLst/>
            <a:rect l="l" t="t" r="r" b="b"/>
            <a:pathLst>
              <a:path w="27940" h="0">
                <a:moveTo>
                  <a:pt x="0" y="0"/>
                </a:moveTo>
                <a:lnTo>
                  <a:pt x="27818" y="0"/>
                </a:lnTo>
              </a:path>
            </a:pathLst>
          </a:custGeom>
          <a:noFill/>
          <a:ln w="9278">
            <a:solidFill>
              <a:srgbClr val="008000"/>
            </a:solidFill>
            <a:round/>
          </a:ln>
        </xdr:spPr>
        <xdr:style>
          <a:lnRef idx="0"/>
          <a:fillRef idx="0"/>
          <a:effectRef idx="0"/>
          <a:fontRef idx="minor"/>
        </xdr:style>
      </xdr:sp>
      <xdr:sp>
        <xdr:nvSpPr>
          <xdr:cNvPr id="112" name="Shape 69"/>
          <xdr:cNvSpPr/>
        </xdr:nvSpPr>
        <xdr:spPr>
          <a:xfrm>
            <a:off x="7609680" y="8507520"/>
            <a:ext cx="37080" cy="9000"/>
          </a:xfrm>
          <a:custGeom>
            <a:avLst/>
            <a:gdLst/>
            <a:ahLst/>
            <a:rect l="l" t="t" r="r" b="b"/>
            <a:pathLst>
              <a:path w="37465" h="9525">
                <a:moveTo>
                  <a:pt x="37090" y="0"/>
                </a:moveTo>
                <a:lnTo>
                  <a:pt x="0" y="0"/>
                </a:lnTo>
                <a:lnTo>
                  <a:pt x="0" y="9278"/>
                </a:lnTo>
                <a:lnTo>
                  <a:pt x="37090" y="9278"/>
                </a:lnTo>
                <a:lnTo>
                  <a:pt x="37090" y="0"/>
                </a:lnTo>
                <a:close/>
              </a:path>
            </a:pathLst>
          </a:custGeom>
          <a:solidFill>
            <a:srgbClr val="008000"/>
          </a:solidFill>
          <a:ln w="0">
            <a:noFill/>
          </a:ln>
        </xdr:spPr>
        <xdr:style>
          <a:lnRef idx="0"/>
          <a:fillRef idx="0"/>
          <a:effectRef idx="0"/>
          <a:fontRef idx="minor"/>
        </xdr:style>
      </xdr:sp>
      <xdr:sp>
        <xdr:nvSpPr>
          <xdr:cNvPr id="113" name="Shape 70"/>
          <xdr:cNvSpPr/>
        </xdr:nvSpPr>
        <xdr:spPr>
          <a:xfrm>
            <a:off x="7614360" y="8521200"/>
            <a:ext cx="18720" cy="360"/>
          </a:xfrm>
          <a:custGeom>
            <a:avLst/>
            <a:gdLst/>
            <a:ahLst/>
            <a:rect l="l" t="t" r="r" b="b"/>
            <a:pathLst>
              <a:path w="19050" h="0">
                <a:moveTo>
                  <a:pt x="0" y="0"/>
                </a:moveTo>
                <a:lnTo>
                  <a:pt x="18545" y="0"/>
                </a:lnTo>
              </a:path>
            </a:pathLst>
          </a:custGeom>
          <a:noFill/>
          <a:ln w="9278">
            <a:solidFill>
              <a:srgbClr val="008000"/>
            </a:solidFill>
            <a:round/>
          </a:ln>
        </xdr:spPr>
        <xdr:style>
          <a:lnRef idx="0"/>
          <a:fillRef idx="0"/>
          <a:effectRef idx="0"/>
          <a:fontRef idx="minor"/>
        </xdr:style>
      </xdr:sp>
      <xdr:sp>
        <xdr:nvSpPr>
          <xdr:cNvPr id="114" name="Shape 71"/>
          <xdr:cNvSpPr/>
        </xdr:nvSpPr>
        <xdr:spPr>
          <a:xfrm>
            <a:off x="7609680" y="8516520"/>
            <a:ext cx="27720" cy="9000"/>
          </a:xfrm>
          <a:custGeom>
            <a:avLst/>
            <a:gdLst/>
            <a:ahLst/>
            <a:rect l="l" t="t" r="r" b="b"/>
            <a:pathLst>
              <a:path w="27940" h="9525">
                <a:moveTo>
                  <a:pt x="27818" y="0"/>
                </a:moveTo>
                <a:lnTo>
                  <a:pt x="0" y="0"/>
                </a:lnTo>
                <a:lnTo>
                  <a:pt x="0" y="9278"/>
                </a:lnTo>
                <a:lnTo>
                  <a:pt x="27818" y="9278"/>
                </a:lnTo>
                <a:lnTo>
                  <a:pt x="27818" y="0"/>
                </a:lnTo>
                <a:close/>
              </a:path>
            </a:pathLst>
          </a:custGeom>
          <a:solidFill>
            <a:srgbClr val="008000"/>
          </a:solidFill>
          <a:ln w="0">
            <a:noFill/>
          </a:ln>
        </xdr:spPr>
        <xdr:style>
          <a:lnRef idx="0"/>
          <a:fillRef idx="0"/>
          <a:effectRef idx="0"/>
          <a:fontRef idx="minor"/>
        </xdr:style>
      </xdr:sp>
      <xdr:sp>
        <xdr:nvSpPr>
          <xdr:cNvPr id="115" name="Shape 72"/>
          <xdr:cNvSpPr/>
        </xdr:nvSpPr>
        <xdr:spPr>
          <a:xfrm>
            <a:off x="7614360" y="8530560"/>
            <a:ext cx="9000" cy="360"/>
          </a:xfrm>
          <a:custGeom>
            <a:avLst/>
            <a:gdLst/>
            <a:ahLst/>
            <a:rect l="l" t="t" r="r" b="b"/>
            <a:pathLst>
              <a:path w="9525" h="0">
                <a:moveTo>
                  <a:pt x="0" y="0"/>
                </a:moveTo>
                <a:lnTo>
                  <a:pt x="9272" y="0"/>
                </a:lnTo>
              </a:path>
            </a:pathLst>
          </a:custGeom>
          <a:noFill/>
          <a:ln w="9278">
            <a:solidFill>
              <a:srgbClr val="008000"/>
            </a:solidFill>
            <a:round/>
          </a:ln>
        </xdr:spPr>
        <xdr:style>
          <a:lnRef idx="0"/>
          <a:fillRef idx="0"/>
          <a:effectRef idx="0"/>
          <a:fontRef idx="minor"/>
        </xdr:style>
      </xdr:sp>
      <xdr:sp>
        <xdr:nvSpPr>
          <xdr:cNvPr id="116" name="Shape 73"/>
          <xdr:cNvSpPr/>
        </xdr:nvSpPr>
        <xdr:spPr>
          <a:xfrm>
            <a:off x="7609680" y="8525880"/>
            <a:ext cx="18720" cy="18720"/>
          </a:xfrm>
          <a:custGeom>
            <a:avLst/>
            <a:gdLst/>
            <a:ahLst/>
            <a:rect l="l" t="t" r="r" b="b"/>
            <a:pathLst>
              <a:path w="19050" h="19050">
                <a:moveTo>
                  <a:pt x="18554" y="0"/>
                </a:moveTo>
                <a:lnTo>
                  <a:pt x="0" y="0"/>
                </a:lnTo>
                <a:lnTo>
                  <a:pt x="0" y="9271"/>
                </a:lnTo>
                <a:lnTo>
                  <a:pt x="0" y="18554"/>
                </a:lnTo>
                <a:lnTo>
                  <a:pt x="9283" y="18554"/>
                </a:lnTo>
                <a:lnTo>
                  <a:pt x="9283" y="9271"/>
                </a:lnTo>
                <a:lnTo>
                  <a:pt x="18554" y="9271"/>
                </a:lnTo>
                <a:lnTo>
                  <a:pt x="18554" y="0"/>
                </a:lnTo>
                <a:close/>
              </a:path>
            </a:pathLst>
          </a:custGeom>
          <a:solidFill>
            <a:srgbClr val="008000"/>
          </a:solidFill>
          <a:ln w="0">
            <a:noFill/>
          </a:ln>
        </xdr:spPr>
        <xdr:style>
          <a:lnRef idx="0"/>
          <a:fillRef idx="0"/>
          <a:effectRef idx="0"/>
          <a:fontRef idx="minor"/>
        </xdr:style>
      </xdr:sp>
    </xdr:grpSp>
    <xdr:clientData/>
  </xdr:twoCellAnchor>
  <xdr:twoCellAnchor editAs="oneCell">
    <xdr:from>
      <xdr:col>3</xdr:col>
      <xdr:colOff>782640</xdr:colOff>
      <xdr:row>44</xdr:row>
      <xdr:rowOff>2160</xdr:rowOff>
    </xdr:from>
    <xdr:to>
      <xdr:col>6</xdr:col>
      <xdr:colOff>54720</xdr:colOff>
      <xdr:row>44</xdr:row>
      <xdr:rowOff>57960</xdr:rowOff>
    </xdr:to>
    <xdr:grpSp>
      <xdr:nvGrpSpPr>
        <xdr:cNvPr id="117" name="Group 74"/>
        <xdr:cNvGrpSpPr/>
      </xdr:nvGrpSpPr>
      <xdr:grpSpPr>
        <a:xfrm>
          <a:off x="7609680" y="8488800"/>
          <a:ext cx="56160" cy="55800"/>
          <a:chOff x="7609680" y="8488800"/>
          <a:chExt cx="56160" cy="55800"/>
        </a:xfrm>
      </xdr:grpSpPr>
      <xdr:sp>
        <xdr:nvSpPr>
          <xdr:cNvPr id="118" name="Shape 75"/>
          <xdr:cNvSpPr/>
        </xdr:nvSpPr>
        <xdr:spPr>
          <a:xfrm>
            <a:off x="7614360" y="8493480"/>
            <a:ext cx="46800" cy="360"/>
          </a:xfrm>
          <a:custGeom>
            <a:avLst/>
            <a:gdLst/>
            <a:ahLst/>
            <a:rect l="l" t="t" r="r" b="b"/>
            <a:pathLst>
              <a:path w="46990" h="0">
                <a:moveTo>
                  <a:pt x="0" y="0"/>
                </a:moveTo>
                <a:lnTo>
                  <a:pt x="46363" y="0"/>
                </a:lnTo>
              </a:path>
            </a:pathLst>
          </a:custGeom>
          <a:noFill/>
          <a:ln w="9278">
            <a:solidFill>
              <a:srgbClr val="008000"/>
            </a:solidFill>
            <a:round/>
          </a:ln>
        </xdr:spPr>
        <xdr:style>
          <a:lnRef idx="0"/>
          <a:fillRef idx="0"/>
          <a:effectRef idx="0"/>
          <a:fontRef idx="minor"/>
        </xdr:style>
      </xdr:sp>
      <xdr:sp>
        <xdr:nvSpPr>
          <xdr:cNvPr id="119" name="Shape 76"/>
          <xdr:cNvSpPr/>
        </xdr:nvSpPr>
        <xdr:spPr>
          <a:xfrm>
            <a:off x="7609680" y="8488800"/>
            <a:ext cx="56160" cy="9000"/>
          </a:xfrm>
          <a:custGeom>
            <a:avLst/>
            <a:gdLst/>
            <a:ahLst/>
            <a:rect l="l" t="t" r="r" b="b"/>
            <a:pathLst>
              <a:path w="56515" h="9525">
                <a:moveTo>
                  <a:pt x="55945" y="0"/>
                </a:moveTo>
                <a:lnTo>
                  <a:pt x="0" y="0"/>
                </a:lnTo>
                <a:lnTo>
                  <a:pt x="0" y="9278"/>
                </a:lnTo>
                <a:lnTo>
                  <a:pt x="55945" y="9278"/>
                </a:lnTo>
                <a:lnTo>
                  <a:pt x="55945" y="0"/>
                </a:lnTo>
                <a:close/>
              </a:path>
            </a:pathLst>
          </a:custGeom>
          <a:solidFill>
            <a:srgbClr val="008000"/>
          </a:solidFill>
          <a:ln w="0">
            <a:noFill/>
          </a:ln>
        </xdr:spPr>
        <xdr:style>
          <a:lnRef idx="0"/>
          <a:fillRef idx="0"/>
          <a:effectRef idx="0"/>
          <a:fontRef idx="minor"/>
        </xdr:style>
      </xdr:sp>
      <xdr:sp>
        <xdr:nvSpPr>
          <xdr:cNvPr id="120" name="Shape 77"/>
          <xdr:cNvSpPr/>
        </xdr:nvSpPr>
        <xdr:spPr>
          <a:xfrm>
            <a:off x="7614360" y="8502840"/>
            <a:ext cx="37080" cy="360"/>
          </a:xfrm>
          <a:custGeom>
            <a:avLst/>
            <a:gdLst/>
            <a:ahLst/>
            <a:rect l="l" t="t" r="r" b="b"/>
            <a:pathLst>
              <a:path w="37465" h="0">
                <a:moveTo>
                  <a:pt x="0" y="0"/>
                </a:moveTo>
                <a:lnTo>
                  <a:pt x="37090" y="0"/>
                </a:lnTo>
              </a:path>
            </a:pathLst>
          </a:custGeom>
          <a:noFill/>
          <a:ln w="9278">
            <a:solidFill>
              <a:srgbClr val="008000"/>
            </a:solidFill>
            <a:round/>
          </a:ln>
        </xdr:spPr>
        <xdr:style>
          <a:lnRef idx="0"/>
          <a:fillRef idx="0"/>
          <a:effectRef idx="0"/>
          <a:fontRef idx="minor"/>
        </xdr:style>
      </xdr:sp>
      <xdr:sp>
        <xdr:nvSpPr>
          <xdr:cNvPr id="121" name="Shape 78"/>
          <xdr:cNvSpPr/>
        </xdr:nvSpPr>
        <xdr:spPr>
          <a:xfrm>
            <a:off x="7609680" y="8498160"/>
            <a:ext cx="46800" cy="9000"/>
          </a:xfrm>
          <a:custGeom>
            <a:avLst/>
            <a:gdLst/>
            <a:ahLst/>
            <a:rect l="l" t="t" r="r" b="b"/>
            <a:pathLst>
              <a:path w="46990" h="9525">
                <a:moveTo>
                  <a:pt x="46363" y="0"/>
                </a:moveTo>
                <a:lnTo>
                  <a:pt x="0" y="0"/>
                </a:lnTo>
                <a:lnTo>
                  <a:pt x="0" y="9278"/>
                </a:lnTo>
                <a:lnTo>
                  <a:pt x="46363" y="9278"/>
                </a:lnTo>
                <a:lnTo>
                  <a:pt x="46363" y="0"/>
                </a:lnTo>
                <a:close/>
              </a:path>
            </a:pathLst>
          </a:custGeom>
          <a:solidFill>
            <a:srgbClr val="008000"/>
          </a:solidFill>
          <a:ln w="0">
            <a:noFill/>
          </a:ln>
        </xdr:spPr>
        <xdr:style>
          <a:lnRef idx="0"/>
          <a:fillRef idx="0"/>
          <a:effectRef idx="0"/>
          <a:fontRef idx="minor"/>
        </xdr:style>
      </xdr:sp>
      <xdr:sp>
        <xdr:nvSpPr>
          <xdr:cNvPr id="122" name="Shape 79"/>
          <xdr:cNvSpPr/>
        </xdr:nvSpPr>
        <xdr:spPr>
          <a:xfrm>
            <a:off x="7614360" y="8512200"/>
            <a:ext cx="27720" cy="360"/>
          </a:xfrm>
          <a:custGeom>
            <a:avLst/>
            <a:gdLst/>
            <a:ahLst/>
            <a:rect l="l" t="t" r="r" b="b"/>
            <a:pathLst>
              <a:path w="27940" h="0">
                <a:moveTo>
                  <a:pt x="0" y="0"/>
                </a:moveTo>
                <a:lnTo>
                  <a:pt x="27818" y="0"/>
                </a:lnTo>
              </a:path>
            </a:pathLst>
          </a:custGeom>
          <a:noFill/>
          <a:ln w="9278">
            <a:solidFill>
              <a:srgbClr val="008000"/>
            </a:solidFill>
            <a:round/>
          </a:ln>
        </xdr:spPr>
        <xdr:style>
          <a:lnRef idx="0"/>
          <a:fillRef idx="0"/>
          <a:effectRef idx="0"/>
          <a:fontRef idx="minor"/>
        </xdr:style>
      </xdr:sp>
      <xdr:sp>
        <xdr:nvSpPr>
          <xdr:cNvPr id="123" name="Shape 80"/>
          <xdr:cNvSpPr/>
        </xdr:nvSpPr>
        <xdr:spPr>
          <a:xfrm>
            <a:off x="7609680" y="8507520"/>
            <a:ext cx="37080" cy="9000"/>
          </a:xfrm>
          <a:custGeom>
            <a:avLst/>
            <a:gdLst/>
            <a:ahLst/>
            <a:rect l="l" t="t" r="r" b="b"/>
            <a:pathLst>
              <a:path w="37465" h="9525">
                <a:moveTo>
                  <a:pt x="37090" y="0"/>
                </a:moveTo>
                <a:lnTo>
                  <a:pt x="0" y="0"/>
                </a:lnTo>
                <a:lnTo>
                  <a:pt x="0" y="9278"/>
                </a:lnTo>
                <a:lnTo>
                  <a:pt x="37090" y="9278"/>
                </a:lnTo>
                <a:lnTo>
                  <a:pt x="37090" y="0"/>
                </a:lnTo>
                <a:close/>
              </a:path>
            </a:pathLst>
          </a:custGeom>
          <a:solidFill>
            <a:srgbClr val="008000"/>
          </a:solidFill>
          <a:ln w="0">
            <a:noFill/>
          </a:ln>
        </xdr:spPr>
        <xdr:style>
          <a:lnRef idx="0"/>
          <a:fillRef idx="0"/>
          <a:effectRef idx="0"/>
          <a:fontRef idx="minor"/>
        </xdr:style>
      </xdr:sp>
      <xdr:sp>
        <xdr:nvSpPr>
          <xdr:cNvPr id="124" name="Shape 81"/>
          <xdr:cNvSpPr/>
        </xdr:nvSpPr>
        <xdr:spPr>
          <a:xfrm>
            <a:off x="7614360" y="8521200"/>
            <a:ext cx="18720" cy="360"/>
          </a:xfrm>
          <a:custGeom>
            <a:avLst/>
            <a:gdLst/>
            <a:ahLst/>
            <a:rect l="l" t="t" r="r" b="b"/>
            <a:pathLst>
              <a:path w="19050" h="0">
                <a:moveTo>
                  <a:pt x="0" y="0"/>
                </a:moveTo>
                <a:lnTo>
                  <a:pt x="18545" y="0"/>
                </a:lnTo>
              </a:path>
            </a:pathLst>
          </a:custGeom>
          <a:noFill/>
          <a:ln w="9278">
            <a:solidFill>
              <a:srgbClr val="008000"/>
            </a:solidFill>
            <a:round/>
          </a:ln>
        </xdr:spPr>
        <xdr:style>
          <a:lnRef idx="0"/>
          <a:fillRef idx="0"/>
          <a:effectRef idx="0"/>
          <a:fontRef idx="minor"/>
        </xdr:style>
      </xdr:sp>
      <xdr:sp>
        <xdr:nvSpPr>
          <xdr:cNvPr id="125" name="Shape 82"/>
          <xdr:cNvSpPr/>
        </xdr:nvSpPr>
        <xdr:spPr>
          <a:xfrm>
            <a:off x="7609680" y="8516520"/>
            <a:ext cx="27720" cy="9000"/>
          </a:xfrm>
          <a:custGeom>
            <a:avLst/>
            <a:gdLst/>
            <a:ahLst/>
            <a:rect l="l" t="t" r="r" b="b"/>
            <a:pathLst>
              <a:path w="27940" h="9525">
                <a:moveTo>
                  <a:pt x="27818" y="0"/>
                </a:moveTo>
                <a:lnTo>
                  <a:pt x="0" y="0"/>
                </a:lnTo>
                <a:lnTo>
                  <a:pt x="0" y="9278"/>
                </a:lnTo>
                <a:lnTo>
                  <a:pt x="27818" y="9278"/>
                </a:lnTo>
                <a:lnTo>
                  <a:pt x="27818" y="0"/>
                </a:lnTo>
                <a:close/>
              </a:path>
            </a:pathLst>
          </a:custGeom>
          <a:solidFill>
            <a:srgbClr val="008000"/>
          </a:solidFill>
          <a:ln w="0">
            <a:noFill/>
          </a:ln>
        </xdr:spPr>
        <xdr:style>
          <a:lnRef idx="0"/>
          <a:fillRef idx="0"/>
          <a:effectRef idx="0"/>
          <a:fontRef idx="minor"/>
        </xdr:style>
      </xdr:sp>
      <xdr:sp>
        <xdr:nvSpPr>
          <xdr:cNvPr id="126" name="Shape 83"/>
          <xdr:cNvSpPr/>
        </xdr:nvSpPr>
        <xdr:spPr>
          <a:xfrm>
            <a:off x="7614360" y="8530560"/>
            <a:ext cx="9000" cy="360"/>
          </a:xfrm>
          <a:custGeom>
            <a:avLst/>
            <a:gdLst/>
            <a:ahLst/>
            <a:rect l="l" t="t" r="r" b="b"/>
            <a:pathLst>
              <a:path w="9525" h="0">
                <a:moveTo>
                  <a:pt x="0" y="0"/>
                </a:moveTo>
                <a:lnTo>
                  <a:pt x="9272" y="0"/>
                </a:lnTo>
              </a:path>
            </a:pathLst>
          </a:custGeom>
          <a:noFill/>
          <a:ln w="9278">
            <a:solidFill>
              <a:srgbClr val="008000"/>
            </a:solidFill>
            <a:round/>
          </a:ln>
        </xdr:spPr>
        <xdr:style>
          <a:lnRef idx="0"/>
          <a:fillRef idx="0"/>
          <a:effectRef idx="0"/>
          <a:fontRef idx="minor"/>
        </xdr:style>
      </xdr:sp>
      <xdr:sp>
        <xdr:nvSpPr>
          <xdr:cNvPr id="127" name="Shape 84"/>
          <xdr:cNvSpPr/>
        </xdr:nvSpPr>
        <xdr:spPr>
          <a:xfrm>
            <a:off x="7609680" y="8525880"/>
            <a:ext cx="18720" cy="18720"/>
          </a:xfrm>
          <a:custGeom>
            <a:avLst/>
            <a:gdLst/>
            <a:ahLst/>
            <a:rect l="l" t="t" r="r" b="b"/>
            <a:pathLst>
              <a:path w="19050" h="19050">
                <a:moveTo>
                  <a:pt x="18554" y="0"/>
                </a:moveTo>
                <a:lnTo>
                  <a:pt x="0" y="0"/>
                </a:lnTo>
                <a:lnTo>
                  <a:pt x="0" y="9271"/>
                </a:lnTo>
                <a:lnTo>
                  <a:pt x="0" y="18554"/>
                </a:lnTo>
                <a:lnTo>
                  <a:pt x="9283" y="18554"/>
                </a:lnTo>
                <a:lnTo>
                  <a:pt x="9283" y="9271"/>
                </a:lnTo>
                <a:lnTo>
                  <a:pt x="18554" y="9271"/>
                </a:lnTo>
                <a:lnTo>
                  <a:pt x="18554" y="0"/>
                </a:lnTo>
                <a:close/>
              </a:path>
            </a:pathLst>
          </a:custGeom>
          <a:solidFill>
            <a:srgbClr val="008000"/>
          </a:solidFill>
          <a:ln w="0">
            <a:noFill/>
          </a:ln>
        </xdr:spPr>
        <xdr:style>
          <a:lnRef idx="0"/>
          <a:fillRef idx="0"/>
          <a:effectRef idx="0"/>
          <a:fontRef idx="minor"/>
        </xdr:style>
      </xdr:sp>
    </xdr:grpSp>
    <xdr:clientData/>
  </xdr:twoCellAnchor>
  <xdr:twoCellAnchor editAs="oneCell">
    <xdr:from>
      <xdr:col>3</xdr:col>
      <xdr:colOff>4680</xdr:colOff>
      <xdr:row>45</xdr:row>
      <xdr:rowOff>32760</xdr:rowOff>
    </xdr:from>
    <xdr:to>
      <xdr:col>3</xdr:col>
      <xdr:colOff>32400</xdr:colOff>
      <xdr:row>45</xdr:row>
      <xdr:rowOff>60480</xdr:rowOff>
    </xdr:to>
    <xdr:grpSp>
      <xdr:nvGrpSpPr>
        <xdr:cNvPr id="128" name="Group 85"/>
        <xdr:cNvGrpSpPr/>
      </xdr:nvGrpSpPr>
      <xdr:grpSpPr>
        <a:xfrm>
          <a:off x="6831720" y="8728920"/>
          <a:ext cx="27720" cy="27720"/>
          <a:chOff x="6831720" y="8728920"/>
          <a:chExt cx="27720" cy="27720"/>
        </a:xfrm>
      </xdr:grpSpPr>
      <xdr:sp>
        <xdr:nvSpPr>
          <xdr:cNvPr id="129" name="Shape 86"/>
          <xdr:cNvSpPr/>
        </xdr:nvSpPr>
        <xdr:spPr>
          <a:xfrm>
            <a:off x="6836400" y="8733600"/>
            <a:ext cx="18720" cy="360"/>
          </a:xfrm>
          <a:custGeom>
            <a:avLst/>
            <a:gdLst/>
            <a:ahLst/>
            <a:rect l="l" t="t" r="r" b="b"/>
            <a:pathLst>
              <a:path w="19050" h="0">
                <a:moveTo>
                  <a:pt x="0" y="0"/>
                </a:moveTo>
                <a:lnTo>
                  <a:pt x="18545" y="0"/>
                </a:lnTo>
              </a:path>
            </a:pathLst>
          </a:custGeom>
          <a:noFill/>
          <a:ln w="9278">
            <a:solidFill>
              <a:srgbClr val="008000"/>
            </a:solidFill>
            <a:round/>
          </a:ln>
        </xdr:spPr>
        <xdr:style>
          <a:lnRef idx="0"/>
          <a:fillRef idx="0"/>
          <a:effectRef idx="0"/>
          <a:fontRef idx="minor"/>
        </xdr:style>
      </xdr:sp>
      <xdr:sp>
        <xdr:nvSpPr>
          <xdr:cNvPr id="130" name="Shape 87"/>
          <xdr:cNvSpPr/>
        </xdr:nvSpPr>
        <xdr:spPr>
          <a:xfrm>
            <a:off x="6831720" y="8728920"/>
            <a:ext cx="27720" cy="9000"/>
          </a:xfrm>
          <a:custGeom>
            <a:avLst/>
            <a:gdLst/>
            <a:ahLst/>
            <a:rect l="l" t="t" r="r" b="b"/>
            <a:pathLst>
              <a:path w="27940" h="9525">
                <a:moveTo>
                  <a:pt x="27818" y="0"/>
                </a:moveTo>
                <a:lnTo>
                  <a:pt x="0" y="0"/>
                </a:lnTo>
                <a:lnTo>
                  <a:pt x="0" y="9278"/>
                </a:lnTo>
                <a:lnTo>
                  <a:pt x="27818" y="9278"/>
                </a:lnTo>
                <a:lnTo>
                  <a:pt x="27818" y="0"/>
                </a:lnTo>
                <a:close/>
              </a:path>
            </a:pathLst>
          </a:custGeom>
          <a:solidFill>
            <a:srgbClr val="008000"/>
          </a:solidFill>
          <a:ln w="0">
            <a:noFill/>
          </a:ln>
        </xdr:spPr>
        <xdr:style>
          <a:lnRef idx="0"/>
          <a:fillRef idx="0"/>
          <a:effectRef idx="0"/>
          <a:fontRef idx="minor"/>
        </xdr:style>
      </xdr:sp>
      <xdr:sp>
        <xdr:nvSpPr>
          <xdr:cNvPr id="131" name="Shape 88"/>
          <xdr:cNvSpPr/>
        </xdr:nvSpPr>
        <xdr:spPr>
          <a:xfrm>
            <a:off x="6836400" y="8742600"/>
            <a:ext cx="9000" cy="360"/>
          </a:xfrm>
          <a:custGeom>
            <a:avLst/>
            <a:gdLst/>
            <a:ahLst/>
            <a:rect l="l" t="t" r="r" b="b"/>
            <a:pathLst>
              <a:path w="9525" h="0">
                <a:moveTo>
                  <a:pt x="0" y="0"/>
                </a:moveTo>
                <a:lnTo>
                  <a:pt x="9272" y="0"/>
                </a:lnTo>
              </a:path>
            </a:pathLst>
          </a:custGeom>
          <a:noFill/>
          <a:ln w="9278">
            <a:solidFill>
              <a:srgbClr val="008000"/>
            </a:solidFill>
            <a:round/>
          </a:ln>
        </xdr:spPr>
        <xdr:style>
          <a:lnRef idx="0"/>
          <a:fillRef idx="0"/>
          <a:effectRef idx="0"/>
          <a:fontRef idx="minor"/>
        </xdr:style>
      </xdr:sp>
      <xdr:sp>
        <xdr:nvSpPr>
          <xdr:cNvPr id="132" name="Shape 89"/>
          <xdr:cNvSpPr/>
        </xdr:nvSpPr>
        <xdr:spPr>
          <a:xfrm>
            <a:off x="6831720" y="8737920"/>
            <a:ext cx="18720" cy="18720"/>
          </a:xfrm>
          <a:custGeom>
            <a:avLst/>
            <a:gdLst/>
            <a:ahLst/>
            <a:rect l="l" t="t" r="r" b="b"/>
            <a:pathLst>
              <a:path w="19050" h="19050">
                <a:moveTo>
                  <a:pt x="18554" y="0"/>
                </a:moveTo>
                <a:lnTo>
                  <a:pt x="0" y="0"/>
                </a:lnTo>
                <a:lnTo>
                  <a:pt x="0" y="9283"/>
                </a:lnTo>
                <a:lnTo>
                  <a:pt x="0" y="18567"/>
                </a:lnTo>
                <a:lnTo>
                  <a:pt x="9271" y="18567"/>
                </a:lnTo>
                <a:lnTo>
                  <a:pt x="9271" y="9283"/>
                </a:lnTo>
                <a:lnTo>
                  <a:pt x="18554" y="9283"/>
                </a:lnTo>
                <a:lnTo>
                  <a:pt x="18554" y="0"/>
                </a:lnTo>
                <a:close/>
              </a:path>
            </a:pathLst>
          </a:custGeom>
          <a:solidFill>
            <a:srgbClr val="008000"/>
          </a:solidFill>
          <a:ln w="0">
            <a:noFill/>
          </a:ln>
        </xdr:spPr>
        <xdr:style>
          <a:lnRef idx="0"/>
          <a:fillRef idx="0"/>
          <a:effectRef idx="0"/>
          <a:fontRef idx="minor"/>
        </xdr:style>
      </xdr:sp>
    </xdr:grpSp>
    <xdr:clientData/>
  </xdr:twoCellAnchor>
  <xdr:twoCellAnchor editAs="oneCell">
    <xdr:from>
      <xdr:col>3</xdr:col>
      <xdr:colOff>782640</xdr:colOff>
      <xdr:row>45</xdr:row>
      <xdr:rowOff>32760</xdr:rowOff>
    </xdr:from>
    <xdr:to>
      <xdr:col>6</xdr:col>
      <xdr:colOff>26280</xdr:colOff>
      <xdr:row>45</xdr:row>
      <xdr:rowOff>60480</xdr:rowOff>
    </xdr:to>
    <xdr:grpSp>
      <xdr:nvGrpSpPr>
        <xdr:cNvPr id="133" name="Group 90"/>
        <xdr:cNvGrpSpPr/>
      </xdr:nvGrpSpPr>
      <xdr:grpSpPr>
        <a:xfrm>
          <a:off x="7609680" y="8728920"/>
          <a:ext cx="27720" cy="27720"/>
          <a:chOff x="7609680" y="8728920"/>
          <a:chExt cx="27720" cy="27720"/>
        </a:xfrm>
      </xdr:grpSpPr>
      <xdr:sp>
        <xdr:nvSpPr>
          <xdr:cNvPr id="134" name="Shape 91"/>
          <xdr:cNvSpPr/>
        </xdr:nvSpPr>
        <xdr:spPr>
          <a:xfrm>
            <a:off x="7614360" y="8733600"/>
            <a:ext cx="18720" cy="360"/>
          </a:xfrm>
          <a:custGeom>
            <a:avLst/>
            <a:gdLst/>
            <a:ahLst/>
            <a:rect l="l" t="t" r="r" b="b"/>
            <a:pathLst>
              <a:path w="19050" h="0">
                <a:moveTo>
                  <a:pt x="0" y="0"/>
                </a:moveTo>
                <a:lnTo>
                  <a:pt x="18545" y="0"/>
                </a:lnTo>
              </a:path>
            </a:pathLst>
          </a:custGeom>
          <a:noFill/>
          <a:ln w="9278">
            <a:solidFill>
              <a:srgbClr val="008000"/>
            </a:solidFill>
            <a:round/>
          </a:ln>
        </xdr:spPr>
        <xdr:style>
          <a:lnRef idx="0"/>
          <a:fillRef idx="0"/>
          <a:effectRef idx="0"/>
          <a:fontRef idx="minor"/>
        </xdr:style>
      </xdr:sp>
      <xdr:sp>
        <xdr:nvSpPr>
          <xdr:cNvPr id="135" name="Shape 92"/>
          <xdr:cNvSpPr/>
        </xdr:nvSpPr>
        <xdr:spPr>
          <a:xfrm>
            <a:off x="7609680" y="8728920"/>
            <a:ext cx="27720" cy="9000"/>
          </a:xfrm>
          <a:custGeom>
            <a:avLst/>
            <a:gdLst/>
            <a:ahLst/>
            <a:rect l="l" t="t" r="r" b="b"/>
            <a:pathLst>
              <a:path w="27940" h="9525">
                <a:moveTo>
                  <a:pt x="27818" y="0"/>
                </a:moveTo>
                <a:lnTo>
                  <a:pt x="0" y="0"/>
                </a:lnTo>
                <a:lnTo>
                  <a:pt x="0" y="9278"/>
                </a:lnTo>
                <a:lnTo>
                  <a:pt x="27818" y="9278"/>
                </a:lnTo>
                <a:lnTo>
                  <a:pt x="27818" y="0"/>
                </a:lnTo>
                <a:close/>
              </a:path>
            </a:pathLst>
          </a:custGeom>
          <a:solidFill>
            <a:srgbClr val="008000"/>
          </a:solidFill>
          <a:ln w="0">
            <a:noFill/>
          </a:ln>
        </xdr:spPr>
        <xdr:style>
          <a:lnRef idx="0"/>
          <a:fillRef idx="0"/>
          <a:effectRef idx="0"/>
          <a:fontRef idx="minor"/>
        </xdr:style>
      </xdr:sp>
      <xdr:sp>
        <xdr:nvSpPr>
          <xdr:cNvPr id="136" name="Shape 93"/>
          <xdr:cNvSpPr/>
        </xdr:nvSpPr>
        <xdr:spPr>
          <a:xfrm>
            <a:off x="7614360" y="8742600"/>
            <a:ext cx="9000" cy="360"/>
          </a:xfrm>
          <a:custGeom>
            <a:avLst/>
            <a:gdLst/>
            <a:ahLst/>
            <a:rect l="l" t="t" r="r" b="b"/>
            <a:pathLst>
              <a:path w="9525" h="0">
                <a:moveTo>
                  <a:pt x="0" y="0"/>
                </a:moveTo>
                <a:lnTo>
                  <a:pt x="9272" y="0"/>
                </a:lnTo>
              </a:path>
            </a:pathLst>
          </a:custGeom>
          <a:noFill/>
          <a:ln w="9278">
            <a:solidFill>
              <a:srgbClr val="008000"/>
            </a:solidFill>
            <a:round/>
          </a:ln>
        </xdr:spPr>
        <xdr:style>
          <a:lnRef idx="0"/>
          <a:fillRef idx="0"/>
          <a:effectRef idx="0"/>
          <a:fontRef idx="minor"/>
        </xdr:style>
      </xdr:sp>
      <xdr:sp>
        <xdr:nvSpPr>
          <xdr:cNvPr id="137" name="Shape 94"/>
          <xdr:cNvSpPr/>
        </xdr:nvSpPr>
        <xdr:spPr>
          <a:xfrm>
            <a:off x="7609680" y="8737920"/>
            <a:ext cx="18720" cy="18720"/>
          </a:xfrm>
          <a:custGeom>
            <a:avLst/>
            <a:gdLst/>
            <a:ahLst/>
            <a:rect l="l" t="t" r="r" b="b"/>
            <a:pathLst>
              <a:path w="19050" h="19050">
                <a:moveTo>
                  <a:pt x="18554" y="0"/>
                </a:moveTo>
                <a:lnTo>
                  <a:pt x="0" y="0"/>
                </a:lnTo>
                <a:lnTo>
                  <a:pt x="0" y="9283"/>
                </a:lnTo>
                <a:lnTo>
                  <a:pt x="0" y="18567"/>
                </a:lnTo>
                <a:lnTo>
                  <a:pt x="9283" y="18567"/>
                </a:lnTo>
                <a:lnTo>
                  <a:pt x="9283" y="9283"/>
                </a:lnTo>
                <a:lnTo>
                  <a:pt x="18554" y="9283"/>
                </a:lnTo>
                <a:lnTo>
                  <a:pt x="18554" y="0"/>
                </a:lnTo>
                <a:close/>
              </a:path>
            </a:pathLst>
          </a:custGeom>
          <a:solidFill>
            <a:srgbClr val="008000"/>
          </a:solidFill>
          <a:ln w="0">
            <a:noFill/>
          </a:ln>
        </xdr:spPr>
        <xdr:style>
          <a:lnRef idx="0"/>
          <a:fillRef idx="0"/>
          <a:effectRef idx="0"/>
          <a:fontRef idx="minor"/>
        </xdr:style>
      </xdr:sp>
    </xdr:grpSp>
    <xdr:clientData/>
  </xdr:twoCellAnchor>
  <xdr:twoCellAnchor editAs="oneCell">
    <xdr:from>
      <xdr:col>3</xdr:col>
      <xdr:colOff>782640</xdr:colOff>
      <xdr:row>45</xdr:row>
      <xdr:rowOff>32760</xdr:rowOff>
    </xdr:from>
    <xdr:to>
      <xdr:col>6</xdr:col>
      <xdr:colOff>26280</xdr:colOff>
      <xdr:row>45</xdr:row>
      <xdr:rowOff>60480</xdr:rowOff>
    </xdr:to>
    <xdr:grpSp>
      <xdr:nvGrpSpPr>
        <xdr:cNvPr id="138" name="Group 95"/>
        <xdr:cNvGrpSpPr/>
      </xdr:nvGrpSpPr>
      <xdr:grpSpPr>
        <a:xfrm>
          <a:off x="7609680" y="8728920"/>
          <a:ext cx="27720" cy="27720"/>
          <a:chOff x="7609680" y="8728920"/>
          <a:chExt cx="27720" cy="27720"/>
        </a:xfrm>
      </xdr:grpSpPr>
      <xdr:sp>
        <xdr:nvSpPr>
          <xdr:cNvPr id="139" name="Shape 96"/>
          <xdr:cNvSpPr/>
        </xdr:nvSpPr>
        <xdr:spPr>
          <a:xfrm>
            <a:off x="7614360" y="8733600"/>
            <a:ext cx="18720" cy="360"/>
          </a:xfrm>
          <a:custGeom>
            <a:avLst/>
            <a:gdLst/>
            <a:ahLst/>
            <a:rect l="l" t="t" r="r" b="b"/>
            <a:pathLst>
              <a:path w="19050" h="0">
                <a:moveTo>
                  <a:pt x="0" y="0"/>
                </a:moveTo>
                <a:lnTo>
                  <a:pt x="18545" y="0"/>
                </a:lnTo>
              </a:path>
            </a:pathLst>
          </a:custGeom>
          <a:noFill/>
          <a:ln w="9278">
            <a:solidFill>
              <a:srgbClr val="008000"/>
            </a:solidFill>
            <a:round/>
          </a:ln>
        </xdr:spPr>
        <xdr:style>
          <a:lnRef idx="0"/>
          <a:fillRef idx="0"/>
          <a:effectRef idx="0"/>
          <a:fontRef idx="minor"/>
        </xdr:style>
      </xdr:sp>
      <xdr:sp>
        <xdr:nvSpPr>
          <xdr:cNvPr id="140" name="Shape 97"/>
          <xdr:cNvSpPr/>
        </xdr:nvSpPr>
        <xdr:spPr>
          <a:xfrm>
            <a:off x="7609680" y="8728920"/>
            <a:ext cx="27720" cy="9000"/>
          </a:xfrm>
          <a:custGeom>
            <a:avLst/>
            <a:gdLst/>
            <a:ahLst/>
            <a:rect l="l" t="t" r="r" b="b"/>
            <a:pathLst>
              <a:path w="27940" h="9525">
                <a:moveTo>
                  <a:pt x="27818" y="0"/>
                </a:moveTo>
                <a:lnTo>
                  <a:pt x="0" y="0"/>
                </a:lnTo>
                <a:lnTo>
                  <a:pt x="0" y="9278"/>
                </a:lnTo>
                <a:lnTo>
                  <a:pt x="27818" y="9278"/>
                </a:lnTo>
                <a:lnTo>
                  <a:pt x="27818" y="0"/>
                </a:lnTo>
                <a:close/>
              </a:path>
            </a:pathLst>
          </a:custGeom>
          <a:solidFill>
            <a:srgbClr val="008000"/>
          </a:solidFill>
          <a:ln w="0">
            <a:noFill/>
          </a:ln>
        </xdr:spPr>
        <xdr:style>
          <a:lnRef idx="0"/>
          <a:fillRef idx="0"/>
          <a:effectRef idx="0"/>
          <a:fontRef idx="minor"/>
        </xdr:style>
      </xdr:sp>
      <xdr:sp>
        <xdr:nvSpPr>
          <xdr:cNvPr id="141" name="Shape 98"/>
          <xdr:cNvSpPr/>
        </xdr:nvSpPr>
        <xdr:spPr>
          <a:xfrm>
            <a:off x="7614360" y="8742600"/>
            <a:ext cx="9000" cy="360"/>
          </a:xfrm>
          <a:custGeom>
            <a:avLst/>
            <a:gdLst/>
            <a:ahLst/>
            <a:rect l="l" t="t" r="r" b="b"/>
            <a:pathLst>
              <a:path w="9525" h="0">
                <a:moveTo>
                  <a:pt x="0" y="0"/>
                </a:moveTo>
                <a:lnTo>
                  <a:pt x="9272" y="0"/>
                </a:lnTo>
              </a:path>
            </a:pathLst>
          </a:custGeom>
          <a:noFill/>
          <a:ln w="9278">
            <a:solidFill>
              <a:srgbClr val="008000"/>
            </a:solidFill>
            <a:round/>
          </a:ln>
        </xdr:spPr>
        <xdr:style>
          <a:lnRef idx="0"/>
          <a:fillRef idx="0"/>
          <a:effectRef idx="0"/>
          <a:fontRef idx="minor"/>
        </xdr:style>
      </xdr:sp>
      <xdr:sp>
        <xdr:nvSpPr>
          <xdr:cNvPr id="142" name="Shape 99"/>
          <xdr:cNvSpPr/>
        </xdr:nvSpPr>
        <xdr:spPr>
          <a:xfrm>
            <a:off x="7609680" y="8737920"/>
            <a:ext cx="18720" cy="18720"/>
          </a:xfrm>
          <a:custGeom>
            <a:avLst/>
            <a:gdLst/>
            <a:ahLst/>
            <a:rect l="l" t="t" r="r" b="b"/>
            <a:pathLst>
              <a:path w="19050" h="19050">
                <a:moveTo>
                  <a:pt x="18554" y="0"/>
                </a:moveTo>
                <a:lnTo>
                  <a:pt x="0" y="0"/>
                </a:lnTo>
                <a:lnTo>
                  <a:pt x="0" y="9283"/>
                </a:lnTo>
                <a:lnTo>
                  <a:pt x="0" y="18567"/>
                </a:lnTo>
                <a:lnTo>
                  <a:pt x="9283" y="18567"/>
                </a:lnTo>
                <a:lnTo>
                  <a:pt x="9283" y="9283"/>
                </a:lnTo>
                <a:lnTo>
                  <a:pt x="18554" y="9283"/>
                </a:lnTo>
                <a:lnTo>
                  <a:pt x="18554" y="0"/>
                </a:lnTo>
                <a:close/>
              </a:path>
            </a:pathLst>
          </a:custGeom>
          <a:solidFill>
            <a:srgbClr val="008000"/>
          </a:solidFill>
          <a:ln w="0">
            <a:noFill/>
          </a:ln>
        </xdr:spPr>
        <xdr:style>
          <a:lnRef idx="0"/>
          <a:fillRef idx="0"/>
          <a:effectRef idx="0"/>
          <a:fontRef idx="minor"/>
        </xdr:style>
      </xdr:sp>
    </xdr:grpSp>
    <xdr:clientData/>
  </xdr:twoCellAnchor>
  <xdr:twoCellAnchor editAs="oneCell">
    <xdr:from>
      <xdr:col>3</xdr:col>
      <xdr:colOff>9360</xdr:colOff>
      <xdr:row>33</xdr:row>
      <xdr:rowOff>46800</xdr:rowOff>
    </xdr:from>
    <xdr:to>
      <xdr:col>3</xdr:col>
      <xdr:colOff>18360</xdr:colOff>
      <xdr:row>33</xdr:row>
      <xdr:rowOff>47160</xdr:rowOff>
    </xdr:to>
    <xdr:sp>
      <xdr:nvSpPr>
        <xdr:cNvPr id="143" name="Shape 18"/>
        <xdr:cNvSpPr/>
      </xdr:nvSpPr>
      <xdr:spPr>
        <a:xfrm>
          <a:off x="6836400" y="5914080"/>
          <a:ext cx="9000" cy="360"/>
        </a:xfrm>
        <a:custGeom>
          <a:avLst/>
          <a:gdLst/>
          <a:ahLst/>
          <a:rect l="l" t="t" r="r" b="b"/>
          <a:pathLst>
            <a:path w="9525" h="0">
              <a:moveTo>
                <a:pt x="0" y="0"/>
              </a:moveTo>
              <a:lnTo>
                <a:pt x="9272" y="0"/>
              </a:lnTo>
            </a:path>
          </a:pathLst>
        </a:custGeom>
        <a:noFill/>
        <a:ln w="9278">
          <a:solidFill>
            <a:srgbClr val="008000"/>
          </a:solidFill>
          <a:round/>
        </a:ln>
      </xdr:spPr>
      <xdr:style>
        <a:lnRef idx="0"/>
        <a:fillRef idx="0"/>
        <a:effectRef idx="0"/>
        <a:fontRef idx="minor"/>
      </xdr:style>
    </xdr:sp>
    <xdr:clientData/>
  </xdr:twoCellAnchor>
  <xdr:twoCellAnchor editAs="oneCell">
    <xdr:from>
      <xdr:col>3</xdr:col>
      <xdr:colOff>782640</xdr:colOff>
      <xdr:row>33</xdr:row>
      <xdr:rowOff>46800</xdr:rowOff>
    </xdr:from>
    <xdr:to>
      <xdr:col>6</xdr:col>
      <xdr:colOff>7560</xdr:colOff>
      <xdr:row>33</xdr:row>
      <xdr:rowOff>47160</xdr:rowOff>
    </xdr:to>
    <xdr:sp>
      <xdr:nvSpPr>
        <xdr:cNvPr id="144" name="Shape 18"/>
        <xdr:cNvSpPr/>
      </xdr:nvSpPr>
      <xdr:spPr>
        <a:xfrm>
          <a:off x="7609680" y="5914080"/>
          <a:ext cx="9000" cy="360"/>
        </a:xfrm>
        <a:custGeom>
          <a:avLst/>
          <a:gdLst/>
          <a:ahLst/>
          <a:rect l="l" t="t" r="r" b="b"/>
          <a:pathLst>
            <a:path w="9525" h="0">
              <a:moveTo>
                <a:pt x="0" y="0"/>
              </a:moveTo>
              <a:lnTo>
                <a:pt x="9272" y="0"/>
              </a:lnTo>
            </a:path>
          </a:pathLst>
        </a:custGeom>
        <a:noFill/>
        <a:ln w="9278">
          <a:solidFill>
            <a:srgbClr val="008000"/>
          </a:solidFill>
          <a:round/>
        </a:ln>
      </xdr:spPr>
      <xdr:style>
        <a:lnRef idx="0"/>
        <a:fillRef idx="0"/>
        <a:effectRef idx="0"/>
        <a:fontRef idx="minor"/>
      </xdr:style>
    </xdr:sp>
    <xdr:clientData/>
  </xdr:twoCellAnchor>
  <xdr:twoCellAnchor editAs="oneCell">
    <xdr:from>
      <xdr:col>3</xdr:col>
      <xdr:colOff>782640</xdr:colOff>
      <xdr:row>33</xdr:row>
      <xdr:rowOff>46800</xdr:rowOff>
    </xdr:from>
    <xdr:to>
      <xdr:col>6</xdr:col>
      <xdr:colOff>7560</xdr:colOff>
      <xdr:row>33</xdr:row>
      <xdr:rowOff>47160</xdr:rowOff>
    </xdr:to>
    <xdr:sp>
      <xdr:nvSpPr>
        <xdr:cNvPr id="145" name="Shape 18"/>
        <xdr:cNvSpPr/>
      </xdr:nvSpPr>
      <xdr:spPr>
        <a:xfrm>
          <a:off x="7609680" y="5914080"/>
          <a:ext cx="9000" cy="360"/>
        </a:xfrm>
        <a:custGeom>
          <a:avLst/>
          <a:gdLst/>
          <a:ahLst/>
          <a:rect l="l" t="t" r="r" b="b"/>
          <a:pathLst>
            <a:path w="9525" h="0">
              <a:moveTo>
                <a:pt x="0" y="0"/>
              </a:moveTo>
              <a:lnTo>
                <a:pt x="9272" y="0"/>
              </a:lnTo>
            </a:path>
          </a:pathLst>
        </a:custGeom>
        <a:noFill/>
        <a:ln w="9278">
          <a:solidFill>
            <a:srgbClr val="008000"/>
          </a:solidFill>
          <a:round/>
        </a:ln>
      </xdr:spPr>
      <xdr:style>
        <a:lnRef idx="0"/>
        <a:fillRef idx="0"/>
        <a:effectRef idx="0"/>
        <a:fontRef idx="minor"/>
      </xdr:style>
    </xdr:sp>
    <xdr:clientData/>
  </xdr:twoCellAnchor>
  <xdr:twoCellAnchor editAs="oneCell">
    <xdr:from>
      <xdr:col>2</xdr:col>
      <xdr:colOff>9360</xdr:colOff>
      <xdr:row>21</xdr:row>
      <xdr:rowOff>46800</xdr:rowOff>
    </xdr:from>
    <xdr:to>
      <xdr:col>2</xdr:col>
      <xdr:colOff>18360</xdr:colOff>
      <xdr:row>21</xdr:row>
      <xdr:rowOff>47160</xdr:rowOff>
    </xdr:to>
    <xdr:sp>
      <xdr:nvSpPr>
        <xdr:cNvPr id="146" name="Shape 18"/>
        <xdr:cNvSpPr/>
      </xdr:nvSpPr>
      <xdr:spPr>
        <a:xfrm>
          <a:off x="5558040" y="3856680"/>
          <a:ext cx="9000" cy="360"/>
        </a:xfrm>
        <a:custGeom>
          <a:avLst/>
          <a:gdLst/>
          <a:ahLst/>
          <a:rect l="l" t="t" r="r" b="b"/>
          <a:pathLst>
            <a:path w="9525" h="0">
              <a:moveTo>
                <a:pt x="0" y="0"/>
              </a:moveTo>
              <a:lnTo>
                <a:pt x="9272" y="0"/>
              </a:lnTo>
            </a:path>
          </a:pathLst>
        </a:custGeom>
        <a:noFill/>
        <a:ln w="9278">
          <a:solidFill>
            <a:srgbClr val="008000"/>
          </a:solidFill>
          <a:round/>
        </a:ln>
      </xdr:spPr>
      <xdr:style>
        <a:lnRef idx="0"/>
        <a:fillRef idx="0"/>
        <a:effectRef idx="0"/>
        <a:fontRef idx="minor"/>
      </xdr:style>
    </xdr:sp>
    <xdr:clientData/>
  </xdr:twoCellAnchor>
  <xdr:twoCellAnchor editAs="oneCell">
    <xdr:from>
      <xdr:col>3</xdr:col>
      <xdr:colOff>9360</xdr:colOff>
      <xdr:row>21</xdr:row>
      <xdr:rowOff>46800</xdr:rowOff>
    </xdr:from>
    <xdr:to>
      <xdr:col>3</xdr:col>
      <xdr:colOff>18360</xdr:colOff>
      <xdr:row>21</xdr:row>
      <xdr:rowOff>47160</xdr:rowOff>
    </xdr:to>
    <xdr:sp>
      <xdr:nvSpPr>
        <xdr:cNvPr id="147" name="Shape 18"/>
        <xdr:cNvSpPr/>
      </xdr:nvSpPr>
      <xdr:spPr>
        <a:xfrm>
          <a:off x="6836400" y="3856680"/>
          <a:ext cx="9000" cy="360"/>
        </a:xfrm>
        <a:custGeom>
          <a:avLst/>
          <a:gdLst/>
          <a:ahLst/>
          <a:rect l="l" t="t" r="r" b="b"/>
          <a:pathLst>
            <a:path w="9525" h="0">
              <a:moveTo>
                <a:pt x="0" y="0"/>
              </a:moveTo>
              <a:lnTo>
                <a:pt x="9272" y="0"/>
              </a:lnTo>
            </a:path>
          </a:pathLst>
        </a:custGeom>
        <a:noFill/>
        <a:ln w="9278">
          <a:solidFill>
            <a:srgbClr val="008000"/>
          </a:solidFill>
          <a:round/>
        </a:ln>
      </xdr:spPr>
      <xdr:style>
        <a:lnRef idx="0"/>
        <a:fillRef idx="0"/>
        <a:effectRef idx="0"/>
        <a:fontRef idx="minor"/>
      </xdr:style>
    </xdr:sp>
    <xdr:clientData/>
  </xdr:twoCellAnchor>
  <xdr:twoCellAnchor editAs="oneCell">
    <xdr:from>
      <xdr:col>3</xdr:col>
      <xdr:colOff>782640</xdr:colOff>
      <xdr:row>21</xdr:row>
      <xdr:rowOff>46800</xdr:rowOff>
    </xdr:from>
    <xdr:to>
      <xdr:col>6</xdr:col>
      <xdr:colOff>7560</xdr:colOff>
      <xdr:row>21</xdr:row>
      <xdr:rowOff>47160</xdr:rowOff>
    </xdr:to>
    <xdr:sp>
      <xdr:nvSpPr>
        <xdr:cNvPr id="148" name="Shape 18"/>
        <xdr:cNvSpPr/>
      </xdr:nvSpPr>
      <xdr:spPr>
        <a:xfrm>
          <a:off x="7609680" y="3856680"/>
          <a:ext cx="9000" cy="360"/>
        </a:xfrm>
        <a:custGeom>
          <a:avLst/>
          <a:gdLst/>
          <a:ahLst/>
          <a:rect l="l" t="t" r="r" b="b"/>
          <a:pathLst>
            <a:path w="9525" h="0">
              <a:moveTo>
                <a:pt x="0" y="0"/>
              </a:moveTo>
              <a:lnTo>
                <a:pt x="9272" y="0"/>
              </a:lnTo>
            </a:path>
          </a:pathLst>
        </a:custGeom>
        <a:noFill/>
        <a:ln w="9278">
          <a:solidFill>
            <a:srgbClr val="008000"/>
          </a:solidFill>
          <a:round/>
        </a:ln>
      </xdr:spPr>
      <xdr:style>
        <a:lnRef idx="0"/>
        <a:fillRef idx="0"/>
        <a:effectRef idx="0"/>
        <a:fontRef idx="minor"/>
      </xdr:style>
    </xdr:sp>
    <xdr:clientData/>
  </xdr:twoCellAnchor>
  <xdr:twoCellAnchor editAs="oneCell">
    <xdr:from>
      <xdr:col>3</xdr:col>
      <xdr:colOff>782640</xdr:colOff>
      <xdr:row>21</xdr:row>
      <xdr:rowOff>46800</xdr:rowOff>
    </xdr:from>
    <xdr:to>
      <xdr:col>6</xdr:col>
      <xdr:colOff>7560</xdr:colOff>
      <xdr:row>21</xdr:row>
      <xdr:rowOff>47160</xdr:rowOff>
    </xdr:to>
    <xdr:sp>
      <xdr:nvSpPr>
        <xdr:cNvPr id="149" name="Shape 18"/>
        <xdr:cNvSpPr/>
      </xdr:nvSpPr>
      <xdr:spPr>
        <a:xfrm>
          <a:off x="7609680" y="3856680"/>
          <a:ext cx="9000" cy="360"/>
        </a:xfrm>
        <a:custGeom>
          <a:avLst/>
          <a:gdLst/>
          <a:ahLst/>
          <a:rect l="l" t="t" r="r" b="b"/>
          <a:pathLst>
            <a:path w="9525" h="0">
              <a:moveTo>
                <a:pt x="0" y="0"/>
              </a:moveTo>
              <a:lnTo>
                <a:pt x="9272" y="0"/>
              </a:lnTo>
            </a:path>
          </a:pathLst>
        </a:custGeom>
        <a:noFill/>
        <a:ln w="9278">
          <a:solidFill>
            <a:srgbClr val="008000"/>
          </a:solidFill>
          <a:round/>
        </a:ln>
      </xdr:spPr>
      <xdr:style>
        <a:lnRef idx="0"/>
        <a:fillRef idx="0"/>
        <a:effectRef idx="0"/>
        <a:fontRef idx="minor"/>
      </xdr:style>
    </xdr:sp>
    <xdr:clientData/>
  </xdr:twoCellAnchor>
  <xdr:twoCellAnchor editAs="oneCell">
    <xdr:from>
      <xdr:col>3</xdr:col>
      <xdr:colOff>782640</xdr:colOff>
      <xdr:row>43</xdr:row>
      <xdr:rowOff>520200</xdr:rowOff>
    </xdr:from>
    <xdr:to>
      <xdr:col>6</xdr:col>
      <xdr:colOff>7560</xdr:colOff>
      <xdr:row>43</xdr:row>
      <xdr:rowOff>520560</xdr:rowOff>
    </xdr:to>
    <xdr:sp>
      <xdr:nvSpPr>
        <xdr:cNvPr id="150" name="Shape 59"/>
        <xdr:cNvSpPr/>
      </xdr:nvSpPr>
      <xdr:spPr>
        <a:xfrm>
          <a:off x="7609680" y="8121240"/>
          <a:ext cx="9000" cy="360"/>
        </a:xfrm>
        <a:custGeom>
          <a:avLst/>
          <a:gdLst/>
          <a:ahLst/>
          <a:rect l="l" t="t" r="r" b="b"/>
          <a:pathLst>
            <a:path w="9525" h="0">
              <a:moveTo>
                <a:pt x="0" y="0"/>
              </a:moveTo>
              <a:lnTo>
                <a:pt x="9272" y="0"/>
              </a:lnTo>
            </a:path>
          </a:pathLst>
        </a:custGeom>
        <a:noFill/>
        <a:ln w="9278">
          <a:solidFill>
            <a:srgbClr val="008000"/>
          </a:solidFill>
          <a:round/>
        </a:ln>
      </xdr:spPr>
      <xdr:style>
        <a:lnRef idx="0"/>
        <a:fillRef idx="0"/>
        <a:effectRef idx="0"/>
        <a:fontRef idx="minor"/>
      </xdr:style>
    </xdr:sp>
    <xdr:clientData/>
  </xdr:twoCellAnchor>
  <xdr:twoCellAnchor editAs="oneCell">
    <xdr:from>
      <xdr:col>1</xdr:col>
      <xdr:colOff>4360320</xdr:colOff>
      <xdr:row>1</xdr:row>
      <xdr:rowOff>0</xdr:rowOff>
    </xdr:from>
    <xdr:to>
      <xdr:col>3</xdr:col>
      <xdr:colOff>589680</xdr:colOff>
      <xdr:row>4</xdr:row>
      <xdr:rowOff>19800</xdr:rowOff>
    </xdr:to>
    <xdr:pic>
      <xdr:nvPicPr>
        <xdr:cNvPr id="151" name="Imagem 107"/>
        <xdr:cNvPicPr/>
      </xdr:nvPicPr>
      <xdr:blipFill>
        <a:blip r:embed="rId1"/>
        <a:stretch/>
      </xdr:blipFill>
      <xdr:spPr>
        <a:xfrm>
          <a:off x="5406120" y="190440"/>
          <a:ext cx="2010600" cy="591480"/>
        </a:xfrm>
        <a:prstGeom prst="rect">
          <a:avLst/>
        </a:prstGeom>
        <a:noFill/>
        <a:ln w="0">
          <a:noFill/>
        </a:ln>
      </xdr:spPr>
    </xdr:pic>
    <xdr:clientData/>
  </xdr:twoCellAnchor>
  <xdr:twoCellAnchor editAs="oneCell">
    <xdr:from>
      <xdr:col>3</xdr:col>
      <xdr:colOff>4680</xdr:colOff>
      <xdr:row>21</xdr:row>
      <xdr:rowOff>32400</xdr:rowOff>
    </xdr:from>
    <xdr:to>
      <xdr:col>3</xdr:col>
      <xdr:colOff>32400</xdr:colOff>
      <xdr:row>21</xdr:row>
      <xdr:rowOff>60480</xdr:rowOff>
    </xdr:to>
    <xdr:grpSp>
      <xdr:nvGrpSpPr>
        <xdr:cNvPr id="152" name="Group 3"/>
        <xdr:cNvGrpSpPr/>
      </xdr:nvGrpSpPr>
      <xdr:grpSpPr>
        <a:xfrm>
          <a:off x="6831720" y="3842280"/>
          <a:ext cx="27720" cy="28080"/>
          <a:chOff x="6831720" y="3842280"/>
          <a:chExt cx="27720" cy="28080"/>
        </a:xfrm>
      </xdr:grpSpPr>
      <xdr:sp>
        <xdr:nvSpPr>
          <xdr:cNvPr id="153" name="Shape 4"/>
          <xdr:cNvSpPr/>
        </xdr:nvSpPr>
        <xdr:spPr>
          <a:xfrm>
            <a:off x="6836400" y="3846960"/>
            <a:ext cx="18720" cy="360"/>
          </a:xfrm>
          <a:custGeom>
            <a:avLst/>
            <a:gdLst/>
            <a:ahLst/>
            <a:rect l="l" t="t" r="r" b="b"/>
            <a:pathLst>
              <a:path w="19050" h="0">
                <a:moveTo>
                  <a:pt x="0" y="0"/>
                </a:moveTo>
                <a:lnTo>
                  <a:pt x="18545" y="0"/>
                </a:lnTo>
              </a:path>
            </a:pathLst>
          </a:custGeom>
          <a:noFill/>
          <a:ln w="9278">
            <a:solidFill>
              <a:srgbClr val="008000"/>
            </a:solidFill>
            <a:round/>
          </a:ln>
        </xdr:spPr>
        <xdr:style>
          <a:lnRef idx="0"/>
          <a:fillRef idx="0"/>
          <a:effectRef idx="0"/>
          <a:fontRef idx="minor"/>
        </xdr:style>
      </xdr:sp>
      <xdr:sp>
        <xdr:nvSpPr>
          <xdr:cNvPr id="154" name="Shape 5"/>
          <xdr:cNvSpPr/>
        </xdr:nvSpPr>
        <xdr:spPr>
          <a:xfrm>
            <a:off x="6831720" y="3842280"/>
            <a:ext cx="27720" cy="9000"/>
          </a:xfrm>
          <a:custGeom>
            <a:avLst/>
            <a:gdLst/>
            <a:ahLst/>
            <a:rect l="l" t="t" r="r" b="b"/>
            <a:pathLst>
              <a:path w="27940" h="9525">
                <a:moveTo>
                  <a:pt x="27818" y="0"/>
                </a:moveTo>
                <a:lnTo>
                  <a:pt x="0" y="0"/>
                </a:lnTo>
                <a:lnTo>
                  <a:pt x="0" y="9278"/>
                </a:lnTo>
                <a:lnTo>
                  <a:pt x="27818" y="9278"/>
                </a:lnTo>
                <a:lnTo>
                  <a:pt x="27818" y="0"/>
                </a:lnTo>
                <a:close/>
              </a:path>
            </a:pathLst>
          </a:custGeom>
          <a:solidFill>
            <a:srgbClr val="008000"/>
          </a:solidFill>
          <a:ln w="0">
            <a:noFill/>
          </a:ln>
        </xdr:spPr>
        <xdr:style>
          <a:lnRef idx="0"/>
          <a:fillRef idx="0"/>
          <a:effectRef idx="0"/>
          <a:fontRef idx="minor"/>
        </xdr:style>
      </xdr:sp>
      <xdr:sp>
        <xdr:nvSpPr>
          <xdr:cNvPr id="155" name="Shape 6"/>
          <xdr:cNvSpPr/>
        </xdr:nvSpPr>
        <xdr:spPr>
          <a:xfrm>
            <a:off x="6836400" y="3856320"/>
            <a:ext cx="9000" cy="360"/>
          </a:xfrm>
          <a:custGeom>
            <a:avLst/>
            <a:gdLst/>
            <a:ahLst/>
            <a:rect l="l" t="t" r="r" b="b"/>
            <a:pathLst>
              <a:path w="9525" h="0">
                <a:moveTo>
                  <a:pt x="0" y="0"/>
                </a:moveTo>
                <a:lnTo>
                  <a:pt x="9272" y="0"/>
                </a:lnTo>
              </a:path>
            </a:pathLst>
          </a:custGeom>
          <a:noFill/>
          <a:ln w="9278">
            <a:solidFill>
              <a:srgbClr val="008000"/>
            </a:solidFill>
            <a:round/>
          </a:ln>
        </xdr:spPr>
        <xdr:style>
          <a:lnRef idx="0"/>
          <a:fillRef idx="0"/>
          <a:effectRef idx="0"/>
          <a:fontRef idx="minor"/>
        </xdr:style>
      </xdr:sp>
      <xdr:sp>
        <xdr:nvSpPr>
          <xdr:cNvPr id="156" name="Shape 7"/>
          <xdr:cNvSpPr/>
        </xdr:nvSpPr>
        <xdr:spPr>
          <a:xfrm>
            <a:off x="6831720" y="3851640"/>
            <a:ext cx="18720" cy="18720"/>
          </a:xfrm>
          <a:custGeom>
            <a:avLst/>
            <a:gdLst/>
            <a:ahLst/>
            <a:rect l="l" t="t" r="r" b="b"/>
            <a:pathLst>
              <a:path w="19050" h="19050">
                <a:moveTo>
                  <a:pt x="18554" y="0"/>
                </a:moveTo>
                <a:lnTo>
                  <a:pt x="0" y="0"/>
                </a:lnTo>
                <a:lnTo>
                  <a:pt x="0" y="9283"/>
                </a:lnTo>
                <a:lnTo>
                  <a:pt x="0" y="18554"/>
                </a:lnTo>
                <a:lnTo>
                  <a:pt x="9271" y="18554"/>
                </a:lnTo>
                <a:lnTo>
                  <a:pt x="9271" y="9283"/>
                </a:lnTo>
                <a:lnTo>
                  <a:pt x="18554" y="9283"/>
                </a:lnTo>
                <a:lnTo>
                  <a:pt x="18554" y="0"/>
                </a:lnTo>
                <a:close/>
              </a:path>
            </a:pathLst>
          </a:custGeom>
          <a:solidFill>
            <a:srgbClr val="008000"/>
          </a:solidFill>
          <a:ln w="0">
            <a:noFill/>
          </a:ln>
        </xdr:spPr>
        <xdr:style>
          <a:lnRef idx="0"/>
          <a:fillRef idx="0"/>
          <a:effectRef idx="0"/>
          <a:fontRef idx="minor"/>
        </xdr:style>
      </xdr:sp>
    </xdr:grpSp>
    <xdr:clientData/>
  </xdr:twoCellAnchor>
  <xdr:twoCellAnchor editAs="oneCell">
    <xdr:from>
      <xdr:col>2</xdr:col>
      <xdr:colOff>9360</xdr:colOff>
      <xdr:row>33</xdr:row>
      <xdr:rowOff>46800</xdr:rowOff>
    </xdr:from>
    <xdr:to>
      <xdr:col>2</xdr:col>
      <xdr:colOff>18360</xdr:colOff>
      <xdr:row>33</xdr:row>
      <xdr:rowOff>47160</xdr:rowOff>
    </xdr:to>
    <xdr:sp>
      <xdr:nvSpPr>
        <xdr:cNvPr id="157" name="Shape 18"/>
        <xdr:cNvSpPr/>
      </xdr:nvSpPr>
      <xdr:spPr>
        <a:xfrm>
          <a:off x="5558040" y="5914080"/>
          <a:ext cx="9000" cy="360"/>
        </a:xfrm>
        <a:custGeom>
          <a:avLst/>
          <a:gdLst/>
          <a:ahLst/>
          <a:rect l="l" t="t" r="r" b="b"/>
          <a:pathLst>
            <a:path w="9525" h="0">
              <a:moveTo>
                <a:pt x="0" y="0"/>
              </a:moveTo>
              <a:lnTo>
                <a:pt x="9272" y="0"/>
              </a:lnTo>
            </a:path>
          </a:pathLst>
        </a:custGeom>
        <a:noFill/>
        <a:ln w="9278">
          <a:solidFill>
            <a:srgbClr val="008000"/>
          </a:solidFill>
          <a:round/>
        </a:ln>
      </xdr:spPr>
      <xdr:style>
        <a:lnRef idx="0"/>
        <a:fillRef idx="0"/>
        <a:effectRef idx="0"/>
        <a:fontRef idx="minor"/>
      </xdr:style>
    </xdr:sp>
    <xdr:clientData/>
  </xdr:twoCellAnchor>
  <xdr:twoCellAnchor editAs="oneCell">
    <xdr:from>
      <xdr:col>3</xdr:col>
      <xdr:colOff>4680</xdr:colOff>
      <xdr:row>33</xdr:row>
      <xdr:rowOff>28080</xdr:rowOff>
    </xdr:from>
    <xdr:to>
      <xdr:col>3</xdr:col>
      <xdr:colOff>37080</xdr:colOff>
      <xdr:row>33</xdr:row>
      <xdr:rowOff>60840</xdr:rowOff>
    </xdr:to>
    <xdr:grpSp>
      <xdr:nvGrpSpPr>
        <xdr:cNvPr id="158" name="Group 19"/>
        <xdr:cNvGrpSpPr/>
      </xdr:nvGrpSpPr>
      <xdr:grpSpPr>
        <a:xfrm>
          <a:off x="6831720" y="5895360"/>
          <a:ext cx="32400" cy="32760"/>
          <a:chOff x="6831720" y="5895360"/>
          <a:chExt cx="32400" cy="32760"/>
        </a:xfrm>
      </xdr:grpSpPr>
      <xdr:sp>
        <xdr:nvSpPr>
          <xdr:cNvPr id="159" name="Shape 20"/>
          <xdr:cNvSpPr/>
        </xdr:nvSpPr>
        <xdr:spPr>
          <a:xfrm>
            <a:off x="6836400" y="5895360"/>
            <a:ext cx="27720" cy="18720"/>
          </a:xfrm>
          <a:custGeom>
            <a:avLst/>
            <a:gdLst/>
            <a:ahLst/>
            <a:rect l="l" t="t" r="r" b="b"/>
            <a:pathLst>
              <a:path w="27940" h="19050">
                <a:moveTo>
                  <a:pt x="0" y="0"/>
                </a:moveTo>
                <a:lnTo>
                  <a:pt x="27818" y="0"/>
                </a:lnTo>
              </a:path>
              <a:path w="27940" h="19050">
                <a:moveTo>
                  <a:pt x="0" y="9278"/>
                </a:moveTo>
                <a:lnTo>
                  <a:pt x="18545" y="9278"/>
                </a:lnTo>
              </a:path>
              <a:path w="27940" h="19050">
                <a:moveTo>
                  <a:pt x="0" y="18557"/>
                </a:moveTo>
                <a:lnTo>
                  <a:pt x="9272" y="18557"/>
                </a:lnTo>
              </a:path>
            </a:pathLst>
          </a:custGeom>
          <a:noFill/>
          <a:ln w="9275">
            <a:solidFill>
              <a:srgbClr val="008000"/>
            </a:solidFill>
            <a:round/>
          </a:ln>
        </xdr:spPr>
        <xdr:style>
          <a:lnRef idx="0"/>
          <a:fillRef idx="0"/>
          <a:effectRef idx="0"/>
          <a:fontRef idx="minor"/>
        </xdr:style>
      </xdr:sp>
      <xdr:sp>
        <xdr:nvSpPr>
          <xdr:cNvPr id="160" name="Shape 21"/>
          <xdr:cNvSpPr/>
        </xdr:nvSpPr>
        <xdr:spPr>
          <a:xfrm>
            <a:off x="6831720" y="5909400"/>
            <a:ext cx="18720" cy="18720"/>
          </a:xfrm>
          <a:custGeom>
            <a:avLst/>
            <a:gdLst/>
            <a:ahLst/>
            <a:rect l="l" t="t" r="r" b="b"/>
            <a:pathLst>
              <a:path w="19050" h="19050">
                <a:moveTo>
                  <a:pt x="18554" y="0"/>
                </a:moveTo>
                <a:lnTo>
                  <a:pt x="0" y="0"/>
                </a:lnTo>
                <a:lnTo>
                  <a:pt x="0" y="9271"/>
                </a:lnTo>
                <a:lnTo>
                  <a:pt x="0" y="18554"/>
                </a:lnTo>
                <a:lnTo>
                  <a:pt x="9271" y="18554"/>
                </a:lnTo>
                <a:lnTo>
                  <a:pt x="9271" y="9271"/>
                </a:lnTo>
                <a:lnTo>
                  <a:pt x="18554" y="9271"/>
                </a:lnTo>
                <a:lnTo>
                  <a:pt x="18554" y="0"/>
                </a:lnTo>
                <a:close/>
              </a:path>
            </a:pathLst>
          </a:custGeom>
          <a:solidFill>
            <a:srgbClr val="008000"/>
          </a:solidFill>
          <a:ln w="0">
            <a:noFill/>
          </a:ln>
        </xdr:spPr>
        <xdr:style>
          <a:lnRef idx="0"/>
          <a:fillRef idx="0"/>
          <a:effectRef idx="0"/>
          <a:fontRef idx="minor"/>
        </xdr:style>
      </xdr:sp>
    </xdr:grpSp>
    <xdr:clientData/>
  </xdr:twoCellAnchor>
  <xdr:twoCellAnchor editAs="oneCell">
    <xdr:from>
      <xdr:col>3</xdr:col>
      <xdr:colOff>4680</xdr:colOff>
      <xdr:row>40</xdr:row>
      <xdr:rowOff>32400</xdr:rowOff>
    </xdr:from>
    <xdr:to>
      <xdr:col>3</xdr:col>
      <xdr:colOff>32400</xdr:colOff>
      <xdr:row>40</xdr:row>
      <xdr:rowOff>60480</xdr:rowOff>
    </xdr:to>
    <xdr:grpSp>
      <xdr:nvGrpSpPr>
        <xdr:cNvPr id="161" name="Group 44"/>
        <xdr:cNvGrpSpPr/>
      </xdr:nvGrpSpPr>
      <xdr:grpSpPr>
        <a:xfrm>
          <a:off x="6831720" y="7099920"/>
          <a:ext cx="27720" cy="28080"/>
          <a:chOff x="6831720" y="7099920"/>
          <a:chExt cx="27720" cy="28080"/>
        </a:xfrm>
      </xdr:grpSpPr>
      <xdr:sp>
        <xdr:nvSpPr>
          <xdr:cNvPr id="162" name="Shape 45"/>
          <xdr:cNvSpPr/>
        </xdr:nvSpPr>
        <xdr:spPr>
          <a:xfrm>
            <a:off x="6836400" y="7104600"/>
            <a:ext cx="18720" cy="360"/>
          </a:xfrm>
          <a:custGeom>
            <a:avLst/>
            <a:gdLst/>
            <a:ahLst/>
            <a:rect l="l" t="t" r="r" b="b"/>
            <a:pathLst>
              <a:path w="19050" h="0">
                <a:moveTo>
                  <a:pt x="0" y="0"/>
                </a:moveTo>
                <a:lnTo>
                  <a:pt x="18545" y="0"/>
                </a:lnTo>
              </a:path>
            </a:pathLst>
          </a:custGeom>
          <a:noFill/>
          <a:ln w="9278">
            <a:solidFill>
              <a:srgbClr val="008000"/>
            </a:solidFill>
            <a:round/>
          </a:ln>
        </xdr:spPr>
        <xdr:style>
          <a:lnRef idx="0"/>
          <a:fillRef idx="0"/>
          <a:effectRef idx="0"/>
          <a:fontRef idx="minor"/>
        </xdr:style>
      </xdr:sp>
      <xdr:sp>
        <xdr:nvSpPr>
          <xdr:cNvPr id="163" name="Shape 46"/>
          <xdr:cNvSpPr/>
        </xdr:nvSpPr>
        <xdr:spPr>
          <a:xfrm>
            <a:off x="6831720" y="7099920"/>
            <a:ext cx="27720" cy="9000"/>
          </a:xfrm>
          <a:custGeom>
            <a:avLst/>
            <a:gdLst/>
            <a:ahLst/>
            <a:rect l="l" t="t" r="r" b="b"/>
            <a:pathLst>
              <a:path w="27940" h="9525">
                <a:moveTo>
                  <a:pt x="27818" y="0"/>
                </a:moveTo>
                <a:lnTo>
                  <a:pt x="0" y="0"/>
                </a:lnTo>
                <a:lnTo>
                  <a:pt x="0" y="9278"/>
                </a:lnTo>
                <a:lnTo>
                  <a:pt x="27818" y="9278"/>
                </a:lnTo>
                <a:lnTo>
                  <a:pt x="27818" y="0"/>
                </a:lnTo>
                <a:close/>
              </a:path>
            </a:pathLst>
          </a:custGeom>
          <a:solidFill>
            <a:srgbClr val="008000"/>
          </a:solidFill>
          <a:ln w="0">
            <a:noFill/>
          </a:ln>
        </xdr:spPr>
        <xdr:style>
          <a:lnRef idx="0"/>
          <a:fillRef idx="0"/>
          <a:effectRef idx="0"/>
          <a:fontRef idx="minor"/>
        </xdr:style>
      </xdr:sp>
      <xdr:sp>
        <xdr:nvSpPr>
          <xdr:cNvPr id="164" name="Shape 47"/>
          <xdr:cNvSpPr/>
        </xdr:nvSpPr>
        <xdr:spPr>
          <a:xfrm>
            <a:off x="6836400" y="7113960"/>
            <a:ext cx="9000" cy="360"/>
          </a:xfrm>
          <a:custGeom>
            <a:avLst/>
            <a:gdLst/>
            <a:ahLst/>
            <a:rect l="l" t="t" r="r" b="b"/>
            <a:pathLst>
              <a:path w="9525" h="0">
                <a:moveTo>
                  <a:pt x="0" y="0"/>
                </a:moveTo>
                <a:lnTo>
                  <a:pt x="9272" y="0"/>
                </a:lnTo>
              </a:path>
            </a:pathLst>
          </a:custGeom>
          <a:noFill/>
          <a:ln w="9278">
            <a:solidFill>
              <a:srgbClr val="008000"/>
            </a:solidFill>
            <a:round/>
          </a:ln>
        </xdr:spPr>
        <xdr:style>
          <a:lnRef idx="0"/>
          <a:fillRef idx="0"/>
          <a:effectRef idx="0"/>
          <a:fontRef idx="minor"/>
        </xdr:style>
      </xdr:sp>
      <xdr:sp>
        <xdr:nvSpPr>
          <xdr:cNvPr id="165" name="Shape 48"/>
          <xdr:cNvSpPr/>
        </xdr:nvSpPr>
        <xdr:spPr>
          <a:xfrm>
            <a:off x="6831720" y="7109280"/>
            <a:ext cx="18720" cy="18720"/>
          </a:xfrm>
          <a:custGeom>
            <a:avLst/>
            <a:gdLst/>
            <a:ahLst/>
            <a:rect l="l" t="t" r="r" b="b"/>
            <a:pathLst>
              <a:path w="19050" h="19050">
                <a:moveTo>
                  <a:pt x="18554" y="0"/>
                </a:moveTo>
                <a:lnTo>
                  <a:pt x="0" y="0"/>
                </a:lnTo>
                <a:lnTo>
                  <a:pt x="0" y="9271"/>
                </a:lnTo>
                <a:lnTo>
                  <a:pt x="0" y="18554"/>
                </a:lnTo>
                <a:lnTo>
                  <a:pt x="9271" y="18554"/>
                </a:lnTo>
                <a:lnTo>
                  <a:pt x="9271" y="9271"/>
                </a:lnTo>
                <a:lnTo>
                  <a:pt x="18554" y="9271"/>
                </a:lnTo>
                <a:lnTo>
                  <a:pt x="18554" y="0"/>
                </a:lnTo>
                <a:close/>
              </a:path>
            </a:pathLst>
          </a:custGeom>
          <a:solidFill>
            <a:srgbClr val="008000"/>
          </a:solidFill>
          <a:ln w="0">
            <a:noFill/>
          </a:ln>
        </xdr:spPr>
        <xdr:style>
          <a:lnRef idx="0"/>
          <a:fillRef idx="0"/>
          <a:effectRef idx="0"/>
          <a:fontRef idx="minor"/>
        </xdr:style>
      </xdr:sp>
    </xdr:grpSp>
    <xdr:clientData/>
  </xdr:twoCellAnchor>
  <xdr:twoCellAnchor editAs="oneCell">
    <xdr:from>
      <xdr:col>2</xdr:col>
      <xdr:colOff>9360</xdr:colOff>
      <xdr:row>43</xdr:row>
      <xdr:rowOff>520200</xdr:rowOff>
    </xdr:from>
    <xdr:to>
      <xdr:col>2</xdr:col>
      <xdr:colOff>18360</xdr:colOff>
      <xdr:row>43</xdr:row>
      <xdr:rowOff>520560</xdr:rowOff>
    </xdr:to>
    <xdr:sp>
      <xdr:nvSpPr>
        <xdr:cNvPr id="166" name="Shape 59"/>
        <xdr:cNvSpPr/>
      </xdr:nvSpPr>
      <xdr:spPr>
        <a:xfrm>
          <a:off x="5558040" y="8121240"/>
          <a:ext cx="9000" cy="360"/>
        </a:xfrm>
        <a:custGeom>
          <a:avLst/>
          <a:gdLst/>
          <a:ahLst/>
          <a:rect l="l" t="t" r="r" b="b"/>
          <a:pathLst>
            <a:path w="9525" h="0">
              <a:moveTo>
                <a:pt x="0" y="0"/>
              </a:moveTo>
              <a:lnTo>
                <a:pt x="9272" y="0"/>
              </a:lnTo>
            </a:path>
          </a:pathLst>
        </a:custGeom>
        <a:noFill/>
        <a:ln w="9278">
          <a:solidFill>
            <a:srgbClr val="008000"/>
          </a:solidFill>
          <a:round/>
        </a:ln>
      </xdr:spPr>
      <xdr:style>
        <a:lnRef idx="0"/>
        <a:fillRef idx="0"/>
        <a:effectRef idx="0"/>
        <a:fontRef idx="minor"/>
      </xdr:style>
    </xdr:sp>
    <xdr:clientData/>
  </xdr:twoCellAnchor>
  <xdr:twoCellAnchor editAs="oneCell">
    <xdr:from>
      <xdr:col>3</xdr:col>
      <xdr:colOff>4680</xdr:colOff>
      <xdr:row>44</xdr:row>
      <xdr:rowOff>6480</xdr:rowOff>
    </xdr:from>
    <xdr:to>
      <xdr:col>3</xdr:col>
      <xdr:colOff>37080</xdr:colOff>
      <xdr:row>44</xdr:row>
      <xdr:rowOff>38880</xdr:rowOff>
    </xdr:to>
    <xdr:grpSp>
      <xdr:nvGrpSpPr>
        <xdr:cNvPr id="167" name="Group 60"/>
        <xdr:cNvGrpSpPr/>
      </xdr:nvGrpSpPr>
      <xdr:grpSpPr>
        <a:xfrm>
          <a:off x="6831720" y="8493120"/>
          <a:ext cx="32400" cy="32400"/>
          <a:chOff x="6831720" y="8493120"/>
          <a:chExt cx="32400" cy="32400"/>
        </a:xfrm>
      </xdr:grpSpPr>
      <xdr:sp>
        <xdr:nvSpPr>
          <xdr:cNvPr id="168" name="Shape 61"/>
          <xdr:cNvSpPr/>
        </xdr:nvSpPr>
        <xdr:spPr>
          <a:xfrm>
            <a:off x="6836400" y="8493120"/>
            <a:ext cx="27720" cy="18720"/>
          </a:xfrm>
          <a:custGeom>
            <a:avLst/>
            <a:gdLst/>
            <a:ahLst/>
            <a:rect l="l" t="t" r="r" b="b"/>
            <a:pathLst>
              <a:path w="27940" h="19050">
                <a:moveTo>
                  <a:pt x="0" y="0"/>
                </a:moveTo>
                <a:lnTo>
                  <a:pt x="27818" y="0"/>
                </a:lnTo>
              </a:path>
              <a:path w="27940" h="19050">
                <a:moveTo>
                  <a:pt x="0" y="9278"/>
                </a:moveTo>
                <a:lnTo>
                  <a:pt x="18545" y="9278"/>
                </a:lnTo>
              </a:path>
              <a:path w="27940" h="19050">
                <a:moveTo>
                  <a:pt x="0" y="18557"/>
                </a:moveTo>
                <a:lnTo>
                  <a:pt x="9272" y="18557"/>
                </a:lnTo>
              </a:path>
            </a:pathLst>
          </a:custGeom>
          <a:noFill/>
          <a:ln w="9275">
            <a:solidFill>
              <a:srgbClr val="008000"/>
            </a:solidFill>
            <a:round/>
          </a:ln>
        </xdr:spPr>
        <xdr:style>
          <a:lnRef idx="0"/>
          <a:fillRef idx="0"/>
          <a:effectRef idx="0"/>
          <a:fontRef idx="minor"/>
        </xdr:style>
      </xdr:sp>
      <xdr:sp>
        <xdr:nvSpPr>
          <xdr:cNvPr id="169" name="Shape 62"/>
          <xdr:cNvSpPr/>
        </xdr:nvSpPr>
        <xdr:spPr>
          <a:xfrm>
            <a:off x="6831720" y="8506800"/>
            <a:ext cx="18720" cy="18720"/>
          </a:xfrm>
          <a:custGeom>
            <a:avLst/>
            <a:gdLst/>
            <a:ahLst/>
            <a:rect l="l" t="t" r="r" b="b"/>
            <a:pathLst>
              <a:path w="19050" h="19050">
                <a:moveTo>
                  <a:pt x="18554" y="0"/>
                </a:moveTo>
                <a:lnTo>
                  <a:pt x="0" y="0"/>
                </a:lnTo>
                <a:lnTo>
                  <a:pt x="0" y="9271"/>
                </a:lnTo>
                <a:lnTo>
                  <a:pt x="0" y="18554"/>
                </a:lnTo>
                <a:lnTo>
                  <a:pt x="9271" y="18554"/>
                </a:lnTo>
                <a:lnTo>
                  <a:pt x="9271" y="9271"/>
                </a:lnTo>
                <a:lnTo>
                  <a:pt x="18554" y="9271"/>
                </a:lnTo>
                <a:lnTo>
                  <a:pt x="18554" y="0"/>
                </a:lnTo>
                <a:close/>
              </a:path>
            </a:pathLst>
          </a:custGeom>
          <a:solidFill>
            <a:srgbClr val="008000"/>
          </a:solidFill>
          <a:ln w="0">
            <a:noFill/>
          </a:ln>
        </xdr:spPr>
        <xdr:style>
          <a:lnRef idx="0"/>
          <a:fillRef idx="0"/>
          <a:effectRef idx="0"/>
          <a:fontRef idx="minor"/>
        </xdr:style>
      </xdr:sp>
    </xdr:grpSp>
    <xdr:clientData/>
  </xdr:twoCellAnchor>
  <xdr:twoCellAnchor editAs="oneCell">
    <xdr:from>
      <xdr:col>3</xdr:col>
      <xdr:colOff>4680</xdr:colOff>
      <xdr:row>45</xdr:row>
      <xdr:rowOff>32760</xdr:rowOff>
    </xdr:from>
    <xdr:to>
      <xdr:col>3</xdr:col>
      <xdr:colOff>32400</xdr:colOff>
      <xdr:row>45</xdr:row>
      <xdr:rowOff>60480</xdr:rowOff>
    </xdr:to>
    <xdr:grpSp>
      <xdr:nvGrpSpPr>
        <xdr:cNvPr id="170" name="Group 85"/>
        <xdr:cNvGrpSpPr/>
      </xdr:nvGrpSpPr>
      <xdr:grpSpPr>
        <a:xfrm>
          <a:off x="6831720" y="8728920"/>
          <a:ext cx="27720" cy="27720"/>
          <a:chOff x="6831720" y="8728920"/>
          <a:chExt cx="27720" cy="27720"/>
        </a:xfrm>
      </xdr:grpSpPr>
      <xdr:sp>
        <xdr:nvSpPr>
          <xdr:cNvPr id="171" name="Shape 86"/>
          <xdr:cNvSpPr/>
        </xdr:nvSpPr>
        <xdr:spPr>
          <a:xfrm>
            <a:off x="6836400" y="8733600"/>
            <a:ext cx="18720" cy="360"/>
          </a:xfrm>
          <a:custGeom>
            <a:avLst/>
            <a:gdLst/>
            <a:ahLst/>
            <a:rect l="l" t="t" r="r" b="b"/>
            <a:pathLst>
              <a:path w="19050" h="0">
                <a:moveTo>
                  <a:pt x="0" y="0"/>
                </a:moveTo>
                <a:lnTo>
                  <a:pt x="18545" y="0"/>
                </a:lnTo>
              </a:path>
            </a:pathLst>
          </a:custGeom>
          <a:noFill/>
          <a:ln w="9278">
            <a:solidFill>
              <a:srgbClr val="008000"/>
            </a:solidFill>
            <a:round/>
          </a:ln>
        </xdr:spPr>
        <xdr:style>
          <a:lnRef idx="0"/>
          <a:fillRef idx="0"/>
          <a:effectRef idx="0"/>
          <a:fontRef idx="minor"/>
        </xdr:style>
      </xdr:sp>
      <xdr:sp>
        <xdr:nvSpPr>
          <xdr:cNvPr id="172" name="Shape 87"/>
          <xdr:cNvSpPr/>
        </xdr:nvSpPr>
        <xdr:spPr>
          <a:xfrm>
            <a:off x="6831720" y="8728920"/>
            <a:ext cx="27720" cy="9000"/>
          </a:xfrm>
          <a:custGeom>
            <a:avLst/>
            <a:gdLst/>
            <a:ahLst/>
            <a:rect l="l" t="t" r="r" b="b"/>
            <a:pathLst>
              <a:path w="27940" h="9525">
                <a:moveTo>
                  <a:pt x="27818" y="0"/>
                </a:moveTo>
                <a:lnTo>
                  <a:pt x="0" y="0"/>
                </a:lnTo>
                <a:lnTo>
                  <a:pt x="0" y="9278"/>
                </a:lnTo>
                <a:lnTo>
                  <a:pt x="27818" y="9278"/>
                </a:lnTo>
                <a:lnTo>
                  <a:pt x="27818" y="0"/>
                </a:lnTo>
                <a:close/>
              </a:path>
            </a:pathLst>
          </a:custGeom>
          <a:solidFill>
            <a:srgbClr val="008000"/>
          </a:solidFill>
          <a:ln w="0">
            <a:noFill/>
          </a:ln>
        </xdr:spPr>
        <xdr:style>
          <a:lnRef idx="0"/>
          <a:fillRef idx="0"/>
          <a:effectRef idx="0"/>
          <a:fontRef idx="minor"/>
        </xdr:style>
      </xdr:sp>
      <xdr:sp>
        <xdr:nvSpPr>
          <xdr:cNvPr id="173" name="Shape 88"/>
          <xdr:cNvSpPr/>
        </xdr:nvSpPr>
        <xdr:spPr>
          <a:xfrm>
            <a:off x="6836400" y="8742600"/>
            <a:ext cx="9000" cy="360"/>
          </a:xfrm>
          <a:custGeom>
            <a:avLst/>
            <a:gdLst/>
            <a:ahLst/>
            <a:rect l="l" t="t" r="r" b="b"/>
            <a:pathLst>
              <a:path w="9525" h="0">
                <a:moveTo>
                  <a:pt x="0" y="0"/>
                </a:moveTo>
                <a:lnTo>
                  <a:pt x="9272" y="0"/>
                </a:lnTo>
              </a:path>
            </a:pathLst>
          </a:custGeom>
          <a:noFill/>
          <a:ln w="9278">
            <a:solidFill>
              <a:srgbClr val="008000"/>
            </a:solidFill>
            <a:round/>
          </a:ln>
        </xdr:spPr>
        <xdr:style>
          <a:lnRef idx="0"/>
          <a:fillRef idx="0"/>
          <a:effectRef idx="0"/>
          <a:fontRef idx="minor"/>
        </xdr:style>
      </xdr:sp>
      <xdr:sp>
        <xdr:nvSpPr>
          <xdr:cNvPr id="174" name="Shape 89"/>
          <xdr:cNvSpPr/>
        </xdr:nvSpPr>
        <xdr:spPr>
          <a:xfrm>
            <a:off x="6831720" y="8737920"/>
            <a:ext cx="18720" cy="18720"/>
          </a:xfrm>
          <a:custGeom>
            <a:avLst/>
            <a:gdLst/>
            <a:ahLst/>
            <a:rect l="l" t="t" r="r" b="b"/>
            <a:pathLst>
              <a:path w="19050" h="19050">
                <a:moveTo>
                  <a:pt x="18554" y="0"/>
                </a:moveTo>
                <a:lnTo>
                  <a:pt x="0" y="0"/>
                </a:lnTo>
                <a:lnTo>
                  <a:pt x="0" y="9283"/>
                </a:lnTo>
                <a:lnTo>
                  <a:pt x="0" y="18567"/>
                </a:lnTo>
                <a:lnTo>
                  <a:pt x="9271" y="18567"/>
                </a:lnTo>
                <a:lnTo>
                  <a:pt x="9271" y="9283"/>
                </a:lnTo>
                <a:lnTo>
                  <a:pt x="18554" y="9283"/>
                </a:lnTo>
                <a:lnTo>
                  <a:pt x="18554" y="0"/>
                </a:lnTo>
                <a:close/>
              </a:path>
            </a:pathLst>
          </a:custGeom>
          <a:solidFill>
            <a:srgbClr val="008000"/>
          </a:solidFill>
          <a:ln w="0">
            <a:noFill/>
          </a:ln>
        </xdr:spPr>
        <xdr:style>
          <a:lnRef idx="0"/>
          <a:fillRef idx="0"/>
          <a:effectRef idx="0"/>
          <a:fontRef idx="minor"/>
        </xdr:style>
      </xdr:sp>
    </xdr:grpSp>
    <xdr:clientData/>
  </xdr:twoCellAnchor>
  <xdr:twoCellAnchor editAs="oneCell">
    <xdr:from>
      <xdr:col>3</xdr:col>
      <xdr:colOff>9360</xdr:colOff>
      <xdr:row>33</xdr:row>
      <xdr:rowOff>46800</xdr:rowOff>
    </xdr:from>
    <xdr:to>
      <xdr:col>3</xdr:col>
      <xdr:colOff>18360</xdr:colOff>
      <xdr:row>33</xdr:row>
      <xdr:rowOff>47160</xdr:rowOff>
    </xdr:to>
    <xdr:sp>
      <xdr:nvSpPr>
        <xdr:cNvPr id="175" name="Shape 18"/>
        <xdr:cNvSpPr/>
      </xdr:nvSpPr>
      <xdr:spPr>
        <a:xfrm>
          <a:off x="6836400" y="5914080"/>
          <a:ext cx="9000" cy="360"/>
        </a:xfrm>
        <a:custGeom>
          <a:avLst/>
          <a:gdLst/>
          <a:ahLst/>
          <a:rect l="l" t="t" r="r" b="b"/>
          <a:pathLst>
            <a:path w="9525" h="0">
              <a:moveTo>
                <a:pt x="0" y="0"/>
              </a:moveTo>
              <a:lnTo>
                <a:pt x="9272" y="0"/>
              </a:lnTo>
            </a:path>
          </a:pathLst>
        </a:custGeom>
        <a:noFill/>
        <a:ln w="9278">
          <a:solidFill>
            <a:srgbClr val="008000"/>
          </a:solidFill>
          <a:round/>
        </a:ln>
      </xdr:spPr>
      <xdr:style>
        <a:lnRef idx="0"/>
        <a:fillRef idx="0"/>
        <a:effectRef idx="0"/>
        <a:fontRef idx="minor"/>
      </xdr:style>
    </xdr:sp>
    <xdr:clientData/>
  </xdr:twoCellAnchor>
  <xdr:twoCellAnchor editAs="oneCell">
    <xdr:from>
      <xdr:col>2</xdr:col>
      <xdr:colOff>9360</xdr:colOff>
      <xdr:row>21</xdr:row>
      <xdr:rowOff>46800</xdr:rowOff>
    </xdr:from>
    <xdr:to>
      <xdr:col>2</xdr:col>
      <xdr:colOff>18360</xdr:colOff>
      <xdr:row>21</xdr:row>
      <xdr:rowOff>47160</xdr:rowOff>
    </xdr:to>
    <xdr:sp>
      <xdr:nvSpPr>
        <xdr:cNvPr id="176" name="Shape 18"/>
        <xdr:cNvSpPr/>
      </xdr:nvSpPr>
      <xdr:spPr>
        <a:xfrm>
          <a:off x="5558040" y="3856680"/>
          <a:ext cx="9000" cy="360"/>
        </a:xfrm>
        <a:custGeom>
          <a:avLst/>
          <a:gdLst/>
          <a:ahLst/>
          <a:rect l="l" t="t" r="r" b="b"/>
          <a:pathLst>
            <a:path w="9525" h="0">
              <a:moveTo>
                <a:pt x="0" y="0"/>
              </a:moveTo>
              <a:lnTo>
                <a:pt x="9272" y="0"/>
              </a:lnTo>
            </a:path>
          </a:pathLst>
        </a:custGeom>
        <a:noFill/>
        <a:ln w="9278">
          <a:solidFill>
            <a:srgbClr val="008000"/>
          </a:solidFill>
          <a:round/>
        </a:ln>
      </xdr:spPr>
      <xdr:style>
        <a:lnRef idx="0"/>
        <a:fillRef idx="0"/>
        <a:effectRef idx="0"/>
        <a:fontRef idx="minor"/>
      </xdr:style>
    </xdr:sp>
    <xdr:clientData/>
  </xdr:twoCellAnchor>
  <xdr:twoCellAnchor editAs="oneCell">
    <xdr:from>
      <xdr:col>3</xdr:col>
      <xdr:colOff>9360</xdr:colOff>
      <xdr:row>21</xdr:row>
      <xdr:rowOff>46800</xdr:rowOff>
    </xdr:from>
    <xdr:to>
      <xdr:col>3</xdr:col>
      <xdr:colOff>18360</xdr:colOff>
      <xdr:row>21</xdr:row>
      <xdr:rowOff>47160</xdr:rowOff>
    </xdr:to>
    <xdr:sp>
      <xdr:nvSpPr>
        <xdr:cNvPr id="177" name="Shape 18"/>
        <xdr:cNvSpPr/>
      </xdr:nvSpPr>
      <xdr:spPr>
        <a:xfrm>
          <a:off x="6836400" y="3856680"/>
          <a:ext cx="9000" cy="360"/>
        </a:xfrm>
        <a:custGeom>
          <a:avLst/>
          <a:gdLst/>
          <a:ahLst/>
          <a:rect l="l" t="t" r="r" b="b"/>
          <a:pathLst>
            <a:path w="9525" h="0">
              <a:moveTo>
                <a:pt x="0" y="0"/>
              </a:moveTo>
              <a:lnTo>
                <a:pt x="9272" y="0"/>
              </a:lnTo>
            </a:path>
          </a:pathLst>
        </a:custGeom>
        <a:noFill/>
        <a:ln w="9278">
          <a:solidFill>
            <a:srgbClr val="008000"/>
          </a:solidFill>
          <a:round/>
        </a:ln>
      </xdr:spPr>
      <xdr:style>
        <a:lnRef idx="0"/>
        <a:fillRef idx="0"/>
        <a:effectRef idx="0"/>
        <a:fontRef idx="minor"/>
      </xdr:style>
    </xdr:sp>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8</xdr:col>
      <xdr:colOff>139680</xdr:colOff>
      <xdr:row>0</xdr:row>
      <xdr:rowOff>152280</xdr:rowOff>
    </xdr:from>
    <xdr:to>
      <xdr:col>10</xdr:col>
      <xdr:colOff>628920</xdr:colOff>
      <xdr:row>4</xdr:row>
      <xdr:rowOff>132840</xdr:rowOff>
    </xdr:to>
    <xdr:pic>
      <xdr:nvPicPr>
        <xdr:cNvPr id="3" name="Imagem 2"/>
        <xdr:cNvPicPr/>
      </xdr:nvPicPr>
      <xdr:blipFill>
        <a:blip r:embed="rId1"/>
        <a:stretch/>
      </xdr:blipFill>
      <xdr:spPr>
        <a:xfrm>
          <a:off x="12079440" y="152280"/>
          <a:ext cx="2513160" cy="742680"/>
        </a:xfrm>
        <a:prstGeom prst="rect">
          <a:avLst/>
        </a:prstGeom>
        <a:noFill/>
        <a:ln w="0">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385200</xdr:colOff>
      <xdr:row>0</xdr:row>
      <xdr:rowOff>0</xdr:rowOff>
    </xdr:from>
    <xdr:to>
      <xdr:col>1</xdr:col>
      <xdr:colOff>198000</xdr:colOff>
      <xdr:row>1</xdr:row>
      <xdr:rowOff>15480</xdr:rowOff>
    </xdr:to>
    <xdr:pic>
      <xdr:nvPicPr>
        <xdr:cNvPr id="4" name="Imagem 1"/>
        <xdr:cNvPicPr/>
      </xdr:nvPicPr>
      <xdr:blipFill>
        <a:blip r:embed="rId1"/>
        <a:stretch/>
      </xdr:blipFill>
      <xdr:spPr>
        <a:xfrm>
          <a:off x="385200" y="0"/>
          <a:ext cx="1139400" cy="1329840"/>
        </a:xfrm>
        <a:prstGeom prst="rect">
          <a:avLst/>
        </a:prstGeom>
        <a:noFill/>
        <a:ln w="0">
          <a:noFill/>
        </a:ln>
      </xdr:spPr>
    </xdr:pic>
    <xdr:clientData/>
  </xdr:twoCellAnchor>
  <xdr:twoCellAnchor editAs="oneCell">
    <xdr:from>
      <xdr:col>3</xdr:col>
      <xdr:colOff>263160</xdr:colOff>
      <xdr:row>0</xdr:row>
      <xdr:rowOff>47520</xdr:rowOff>
    </xdr:from>
    <xdr:to>
      <xdr:col>3</xdr:col>
      <xdr:colOff>1358640</xdr:colOff>
      <xdr:row>0</xdr:row>
      <xdr:rowOff>1293480</xdr:rowOff>
    </xdr:to>
    <xdr:pic>
      <xdr:nvPicPr>
        <xdr:cNvPr id="5" name="Imagem 2" descr="Câmara Municipal de Comodoro"/>
        <xdr:cNvPicPr/>
      </xdr:nvPicPr>
      <xdr:blipFill>
        <a:blip r:embed="rId2"/>
        <a:stretch/>
      </xdr:blipFill>
      <xdr:spPr>
        <a:xfrm>
          <a:off x="7554960" y="47520"/>
          <a:ext cx="1095480" cy="1245960"/>
        </a:xfrm>
        <a:prstGeom prst="rect">
          <a:avLst/>
        </a:prstGeom>
        <a:solidFill>
          <a:srgbClr val="00B0F0"/>
        </a:solidFill>
        <a:ln w="0">
          <a:noFill/>
        </a:ln>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4</xdr:col>
      <xdr:colOff>334440</xdr:colOff>
      <xdr:row>0</xdr:row>
      <xdr:rowOff>85680</xdr:rowOff>
    </xdr:from>
    <xdr:to>
      <xdr:col>4</xdr:col>
      <xdr:colOff>1675800</xdr:colOff>
      <xdr:row>7</xdr:row>
      <xdr:rowOff>18360</xdr:rowOff>
    </xdr:to>
    <xdr:pic>
      <xdr:nvPicPr>
        <xdr:cNvPr id="6" name="Imagem 1"/>
        <xdr:cNvPicPr/>
      </xdr:nvPicPr>
      <xdr:blipFill>
        <a:blip r:embed="rId1"/>
        <a:stretch/>
      </xdr:blipFill>
      <xdr:spPr>
        <a:xfrm>
          <a:off x="4150080" y="85680"/>
          <a:ext cx="1341360" cy="1875960"/>
        </a:xfrm>
        <a:prstGeom prst="rect">
          <a:avLst/>
        </a:prstGeom>
        <a:noFill/>
        <a:ln w="0">
          <a:noFill/>
        </a:ln>
      </xdr:spPr>
    </xdr:pic>
    <xdr:clientData/>
  </xdr:twoCellAnchor>
  <xdr:twoCellAnchor editAs="oneCell">
    <xdr:from>
      <xdr:col>7</xdr:col>
      <xdr:colOff>47520</xdr:colOff>
      <xdr:row>1</xdr:row>
      <xdr:rowOff>9360</xdr:rowOff>
    </xdr:from>
    <xdr:to>
      <xdr:col>8</xdr:col>
      <xdr:colOff>605160</xdr:colOff>
      <xdr:row>6</xdr:row>
      <xdr:rowOff>303840</xdr:rowOff>
    </xdr:to>
    <xdr:pic>
      <xdr:nvPicPr>
        <xdr:cNvPr id="7" name="Imagem 2" descr="Câmara Municipal de Comodoro"/>
        <xdr:cNvPicPr/>
      </xdr:nvPicPr>
      <xdr:blipFill>
        <a:blip r:embed="rId2"/>
        <a:stretch/>
      </xdr:blipFill>
      <xdr:spPr>
        <a:xfrm>
          <a:off x="11523240" y="209520"/>
          <a:ext cx="1564920" cy="1685160"/>
        </a:xfrm>
        <a:prstGeom prst="rect">
          <a:avLst/>
        </a:prstGeom>
        <a:solidFill>
          <a:srgbClr val="00B0F0"/>
        </a:solidFill>
        <a:ln w="0">
          <a:noFill/>
        </a:ln>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385200</xdr:colOff>
      <xdr:row>0</xdr:row>
      <xdr:rowOff>0</xdr:rowOff>
    </xdr:from>
    <xdr:to>
      <xdr:col>1</xdr:col>
      <xdr:colOff>198000</xdr:colOff>
      <xdr:row>1</xdr:row>
      <xdr:rowOff>15480</xdr:rowOff>
    </xdr:to>
    <xdr:pic>
      <xdr:nvPicPr>
        <xdr:cNvPr id="8" name="Imagem 1"/>
        <xdr:cNvPicPr/>
      </xdr:nvPicPr>
      <xdr:blipFill>
        <a:blip r:embed="rId1"/>
        <a:stretch/>
      </xdr:blipFill>
      <xdr:spPr>
        <a:xfrm>
          <a:off x="385200" y="0"/>
          <a:ext cx="1139400" cy="1329840"/>
        </a:xfrm>
        <a:prstGeom prst="rect">
          <a:avLst/>
        </a:prstGeom>
        <a:noFill/>
        <a:ln w="0">
          <a:noFill/>
        </a:ln>
      </xdr:spPr>
    </xdr:pic>
    <xdr:clientData/>
  </xdr:twoCellAnchor>
  <xdr:twoCellAnchor editAs="oneCell">
    <xdr:from>
      <xdr:col>3</xdr:col>
      <xdr:colOff>263160</xdr:colOff>
      <xdr:row>0</xdr:row>
      <xdr:rowOff>47520</xdr:rowOff>
    </xdr:from>
    <xdr:to>
      <xdr:col>3</xdr:col>
      <xdr:colOff>1358640</xdr:colOff>
      <xdr:row>0</xdr:row>
      <xdr:rowOff>1293480</xdr:rowOff>
    </xdr:to>
    <xdr:pic>
      <xdr:nvPicPr>
        <xdr:cNvPr id="9" name="Imagem 2" descr="Câmara Municipal de Comodoro"/>
        <xdr:cNvPicPr/>
      </xdr:nvPicPr>
      <xdr:blipFill>
        <a:blip r:embed="rId2"/>
        <a:stretch/>
      </xdr:blipFill>
      <xdr:spPr>
        <a:xfrm>
          <a:off x="7554960" y="47520"/>
          <a:ext cx="1095480" cy="1245960"/>
        </a:xfrm>
        <a:prstGeom prst="rect">
          <a:avLst/>
        </a:prstGeom>
        <a:solidFill>
          <a:srgbClr val="00B0F0"/>
        </a:solidFill>
        <a:ln w="0">
          <a:noFill/>
        </a:ln>
      </xdr:spPr>
    </xdr:pic>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dr:twoCellAnchor editAs="oneCell">
    <xdr:from>
      <xdr:col>4</xdr:col>
      <xdr:colOff>334440</xdr:colOff>
      <xdr:row>0</xdr:row>
      <xdr:rowOff>85680</xdr:rowOff>
    </xdr:from>
    <xdr:to>
      <xdr:col>4</xdr:col>
      <xdr:colOff>1675800</xdr:colOff>
      <xdr:row>7</xdr:row>
      <xdr:rowOff>18360</xdr:rowOff>
    </xdr:to>
    <xdr:pic>
      <xdr:nvPicPr>
        <xdr:cNvPr id="10" name="Imagem 1"/>
        <xdr:cNvPicPr/>
      </xdr:nvPicPr>
      <xdr:blipFill>
        <a:blip r:embed="rId1"/>
        <a:stretch/>
      </xdr:blipFill>
      <xdr:spPr>
        <a:xfrm>
          <a:off x="4150080" y="85680"/>
          <a:ext cx="1341360" cy="1875960"/>
        </a:xfrm>
        <a:prstGeom prst="rect">
          <a:avLst/>
        </a:prstGeom>
        <a:noFill/>
        <a:ln w="0">
          <a:noFill/>
        </a:ln>
      </xdr:spPr>
    </xdr:pic>
    <xdr:clientData/>
  </xdr:twoCellAnchor>
  <xdr:twoCellAnchor editAs="oneCell">
    <xdr:from>
      <xdr:col>7</xdr:col>
      <xdr:colOff>47520</xdr:colOff>
      <xdr:row>1</xdr:row>
      <xdr:rowOff>9360</xdr:rowOff>
    </xdr:from>
    <xdr:to>
      <xdr:col>8</xdr:col>
      <xdr:colOff>605160</xdr:colOff>
      <xdr:row>6</xdr:row>
      <xdr:rowOff>303840</xdr:rowOff>
    </xdr:to>
    <xdr:pic>
      <xdr:nvPicPr>
        <xdr:cNvPr id="11" name="Imagem 2" descr="Câmara Municipal de Comodoro"/>
        <xdr:cNvPicPr/>
      </xdr:nvPicPr>
      <xdr:blipFill>
        <a:blip r:embed="rId2"/>
        <a:stretch/>
      </xdr:blipFill>
      <xdr:spPr>
        <a:xfrm>
          <a:off x="11523240" y="209520"/>
          <a:ext cx="1564920" cy="1685160"/>
        </a:xfrm>
        <a:prstGeom prst="rect">
          <a:avLst/>
        </a:prstGeom>
        <a:solidFill>
          <a:srgbClr val="00B0F0"/>
        </a:solidFill>
        <a:ln w="0">
          <a:noFill/>
        </a:ln>
      </xdr:spPr>
    </xdr:pic>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dr:twoCellAnchor editAs="oneCell">
    <xdr:from>
      <xdr:col>4</xdr:col>
      <xdr:colOff>334440</xdr:colOff>
      <xdr:row>0</xdr:row>
      <xdr:rowOff>85680</xdr:rowOff>
    </xdr:from>
    <xdr:to>
      <xdr:col>4</xdr:col>
      <xdr:colOff>1675800</xdr:colOff>
      <xdr:row>7</xdr:row>
      <xdr:rowOff>18360</xdr:rowOff>
    </xdr:to>
    <xdr:pic>
      <xdr:nvPicPr>
        <xdr:cNvPr id="12" name="Imagem 1"/>
        <xdr:cNvPicPr/>
      </xdr:nvPicPr>
      <xdr:blipFill>
        <a:blip r:embed="rId1"/>
        <a:stretch/>
      </xdr:blipFill>
      <xdr:spPr>
        <a:xfrm>
          <a:off x="4150080" y="85680"/>
          <a:ext cx="1341360" cy="1875960"/>
        </a:xfrm>
        <a:prstGeom prst="rect">
          <a:avLst/>
        </a:prstGeom>
        <a:noFill/>
        <a:ln w="0">
          <a:noFill/>
        </a:ln>
      </xdr:spPr>
    </xdr:pic>
    <xdr:clientData/>
  </xdr:twoCellAnchor>
  <xdr:twoCellAnchor editAs="oneCell">
    <xdr:from>
      <xdr:col>7</xdr:col>
      <xdr:colOff>47520</xdr:colOff>
      <xdr:row>1</xdr:row>
      <xdr:rowOff>9360</xdr:rowOff>
    </xdr:from>
    <xdr:to>
      <xdr:col>8</xdr:col>
      <xdr:colOff>605160</xdr:colOff>
      <xdr:row>6</xdr:row>
      <xdr:rowOff>303840</xdr:rowOff>
    </xdr:to>
    <xdr:pic>
      <xdr:nvPicPr>
        <xdr:cNvPr id="13" name="Imagem 2" descr="Câmara Municipal de Comodoro"/>
        <xdr:cNvPicPr/>
      </xdr:nvPicPr>
      <xdr:blipFill>
        <a:blip r:embed="rId2"/>
        <a:stretch/>
      </xdr:blipFill>
      <xdr:spPr>
        <a:xfrm>
          <a:off x="11523240" y="209520"/>
          <a:ext cx="1564920" cy="1685160"/>
        </a:xfrm>
        <a:prstGeom prst="rect">
          <a:avLst/>
        </a:prstGeom>
        <a:solidFill>
          <a:srgbClr val="00B0F0"/>
        </a:solidFill>
        <a:ln w="0">
          <a:noFill/>
        </a:ln>
      </xdr:spPr>
    </xdr:pic>
    <xdr:clientData/>
  </xdr:twoCellAnchor>
</xdr:wsDr>
</file>

<file path=xl/externalLinks/_rels/externalLink1.xml.rels><?xml version="1.0" encoding="UTF-8"?>
<Relationships xmlns="http://schemas.openxmlformats.org/package/2006/relationships"><Relationship Id="rId1" Type="http://schemas.openxmlformats.org/officeDocument/2006/relationships/externalLinkPath" Target="../../../Excel/3%20-%20E.%20E.%20SALIM%20FELICIO%20%20-%20Or&#231;amento%20Anal&#237;tico%20RV03.xlsm" TargetMode="External"/>
</Relationships>
</file>

<file path=xl/externalLinks/_rels/externalLink10.xml.rels><?xml version="1.0" encoding="UTF-8"?>
<Relationships xmlns="http://schemas.openxmlformats.org/package/2006/relationships"><Relationship Id="rId1" Type="http://schemas.openxmlformats.org/officeDocument/2006/relationships/externalLinkPath" Target="file:///E:/ALESSANDRA/SEDUC/7.%20OR&#199;AMENTOS/2021/1%20-%20EE%20HERNANDY%20MAURICIO%20BARACAT%20-%20VG/5%20-%20OR&#199;AMENTO/DEFINITIVO/EE%20HERNANDY%20MAURICIO%20BARACAT_03.2021.xlsm" TargetMode="External"/>
</Relationships>
</file>

<file path=xl/externalLinks/_rels/externalLink11.xml.rels><?xml version="1.0" encoding="UTF-8"?>
<Relationships xmlns="http://schemas.openxmlformats.org/package/2006/relationships"><Relationship Id="rId1" Type="http://schemas.openxmlformats.org/officeDocument/2006/relationships/externalLinkPath" Target="file:///E:/Trabalho/SEDUC-MT/E.E.%20M&#225;rcio%20Schabatt/OR&#199;AMENTO/EE%20MARCIO%20SCHABATT_QUADRA_QUAN%20-%20R001.xlsx" TargetMode="External"/>
</Relationships>
</file>

<file path=xl/externalLinks/_rels/externalLink12.xml.rels><?xml version="1.0" encoding="UTF-8"?>
<Relationships xmlns="http://schemas.openxmlformats.org/package/2006/relationships"><Relationship Id="rId1" Type="http://schemas.openxmlformats.org/officeDocument/2006/relationships/externalLinkPath" Target="file:///E:/Desktop/Or&#231;amento-Casablanca.xls" TargetMode="External"/>
</Relationships>
</file>

<file path=xl/externalLinks/_rels/externalLink13.xml.rels><?xml version="1.0" encoding="UTF-8"?>
<Relationships xmlns="http://schemas.openxmlformats.org/package/2006/relationships"><Relationship Id="rId1" Type="http://schemas.openxmlformats.org/officeDocument/2006/relationships/externalLinkPath" Target="file:///D:/NATALINA/DNER/Br116_R1.xls" TargetMode="External"/>
</Relationships>
</file>

<file path=xl/externalLinks/_rels/externalLink14.xml.rels><?xml version="1.0" encoding="UTF-8"?>
<Relationships xmlns="http://schemas.openxmlformats.org/package/2006/relationships"><Relationship Id="rId1" Type="http://schemas.openxmlformats.org/officeDocument/2006/relationships/externalLinkPath" Target="file:///A:/LEONARDO/01_SEDUC/01_Boletins/Boletim%20Abril%202005_R02.xls" TargetMode="External"/>
</Relationships>
</file>

<file path=xl/externalLinks/_rels/externalLink15.xml.rels><?xml version="1.0" encoding="UTF-8"?>
<Relationships xmlns="http://schemas.openxmlformats.org/package/2006/relationships"><Relationship Id="rId1" Type="http://schemas.openxmlformats.org/officeDocument/2006/relationships/externalLinkPath" Target="https://medeiroseciacombr.sharepoint.com/Eng_001/c/Meus%20documentos/Excel/DVOP/8_97%20-%20S&#227;o%20Vicente/Prod.%20Equip.%20Mec.1.xls" TargetMode="External"/>
</Relationships>
</file>

<file path=xl/externalLinks/_rels/externalLink16.xml.rels><?xml version="1.0" encoding="UTF-8"?>
<Relationships xmlns="http://schemas.openxmlformats.org/package/2006/relationships"><Relationship Id="rId1" Type="http://schemas.openxmlformats.org/officeDocument/2006/relationships/externalLinkPath" Target="file:///D:/HELMO%202005/Or&#231;amento_vinc_10_04.xls" TargetMode="External"/>
</Relationships>
</file>

<file path=xl/externalLinks/_rels/externalLink17.xml.rels><?xml version="1.0" encoding="UTF-8"?>
<Relationships xmlns="http://schemas.openxmlformats.org/package/2006/relationships"><Relationship Id="rId1" Type="http://schemas.openxmlformats.org/officeDocument/2006/relationships/externalLinkPath" Target="file:///D:/Diversos/Ed-Casablanca/Or&#231;amento-Casablanca.xls" TargetMode="External"/>
</Relationships>
</file>

<file path=xl/externalLinks/_rels/externalLink18.xml.rels><?xml version="1.0" encoding="UTF-8"?>
<Relationships xmlns="http://schemas.openxmlformats.org/package/2006/relationships"><Relationship Id="rId1" Type="http://schemas.openxmlformats.org/officeDocument/2006/relationships/externalLinkPath" Target="file://Redefisica/Rede_fisica%20D/backup%20d/BOLETIM/Boletim%20jan05/Modelo%20de%20Or&#231;amento%20boletim%20jan04%20NAO%20MEXER.xls" TargetMode="External"/>
</Relationships>
</file>

<file path=xl/externalLinks/_rels/externalLink19.xml.rels><?xml version="1.0" encoding="UTF-8"?>
<Relationships xmlns="http://schemas.openxmlformats.org/package/2006/relationships"><Relationship Id="rId1" Type="http://schemas.openxmlformats.org/officeDocument/2006/relationships/externalLinkPath" Target="https://medeiroseciacombr.sharepoint.com/CONTROLE%20GERAL/aPROJETOS/4-CAMARA-FISC-OBRA/PROPOSTA%20MEXUM%20-%20CA&#770;MARA%20-%20CR%201-2025.xlsx" TargetMode="External"/>
</Relationships>
</file>

<file path=xl/externalLinks/_rels/externalLink2.xml.rels><?xml version="1.0" encoding="UTF-8"?>
<Relationships xmlns="http://schemas.openxmlformats.org/package/2006/relationships"><Relationship Id="rId1" Type="http://schemas.openxmlformats.org/officeDocument/2006/relationships/externalLinkPath" Target="file:///E:/ALESSANDRA/SEDUC/7.%20OR&#199;AMENTOS/2020/2%20-%20EE%20ZUMBI%20DOS%20PALMARES/5%20-%20OR&#199;AMENTO/ATUALIZADA/EE%20ZUMBI%20DOS%20PALMARES_02.2021_R001.xlsm" TargetMode="External"/>
</Relationships>
</file>

<file path=xl/externalLinks/_rels/externalLink20.xml.rels><?xml version="1.0" encoding="UTF-8"?>
<Relationships xmlns="http://schemas.openxmlformats.org/package/2006/relationships"><Relationship Id="rId1" Type="http://schemas.openxmlformats.org/officeDocument/2006/relationships/externalLinkPath" Target="file:///D:/_PMC/A$SERVAM/UBS/CIDADE%20VERDE/ACADEMIA/MED%20ACADEMIA%20CRONO%20READQ%20TA94_14.xlsx" TargetMode="External"/>
</Relationships>
</file>

<file path=xl/externalLinks/_rels/externalLink3.xml.rels><?xml version="1.0" encoding="UTF-8"?>
<Relationships xmlns="http://schemas.openxmlformats.org/package/2006/relationships"><Relationship Id="rId1" Type="http://schemas.openxmlformats.org/officeDocument/2006/relationships/externalLinkPath" Target="../../03207040179/Downloads/1_ADOLFO%20AUGUSTO_06.04.20_R36_LICATA&#199;&#195;O_PR&#201;_02-%20MARI-%20R02.xlsx" TargetMode="External"/>
</Relationships>
</file>

<file path=xl/externalLinks/_rels/externalLink4.xml.rels><?xml version="1.0" encoding="UTF-8"?>
<Relationships xmlns="http://schemas.openxmlformats.org/package/2006/relationships"><Relationship Id="rId1" Type="http://schemas.openxmlformats.org/officeDocument/2006/relationships/externalLinkPath" Target="https://medeiroseciacombr.sharepoint.com/05-HP/Users/pmc/Documents/Downloads/REVIS&#195;O%2002%20-%20L&#211;GICA/LOGICA%20EM%2022-07-2014.xlsx" TargetMode="External"/>
</Relationships>
</file>

<file path=xl/externalLinks/_rels/externalLink5.xml.rels><?xml version="1.0" encoding="UTF-8"?>
<Relationships xmlns="http://schemas.openxmlformats.org/package/2006/relationships"><Relationship Id="rId1" Type="http://schemas.openxmlformats.org/officeDocument/2006/relationships/externalLinkPath" Target="file:///E:/Desktop/Or&#231;amento_vinc_10_04.xls" TargetMode="External"/>
</Relationships>
</file>

<file path=xl/externalLinks/_rels/externalLink6.xml.rels><?xml version="1.0" encoding="UTF-8"?>
<Relationships xmlns="http://schemas.openxmlformats.org/package/2006/relationships"><Relationship Id="rId1" Type="http://schemas.openxmlformats.org/officeDocument/2006/relationships/externalLinkPath" Target="../../encma/Google%20Drive/Trabalho/SEDUC/EE%20MARCIO%20SCHABATT/desatualizados/E.E.%20M&#193;RCIO%20SCHABATT%20-%20OR&#199;AMENTO%20-%20REV07%202021.001.xlsm" TargetMode="External"/>
</Relationships>
</file>

<file path=xl/externalLinks/_rels/externalLink7.xml.rels><?xml version="1.0" encoding="UTF-8"?>
<Relationships xmlns="http://schemas.openxmlformats.org/package/2006/relationships"><Relationship Id="rId1" Type="http://schemas.openxmlformats.org/officeDocument/2006/relationships/externalLinkPath" Target="../../../LS%20ENGENHARIA/aLICITA&#199;&#213;ES/2021/CP%2003%202021%20SEDUC%20MT%20EE%20SALIM%20FEL&#205;CIO/ANTIGO%2001.11.2021/E.E.%20SALIM%20FEL&#205;CIO%20-%20OR&#199;AMENTO%20-%20REV07%20-%20BASE%2006%20-%20CONST.%20DUARTE%2005-09-2021.xlsx" TargetMode="External"/>
</Relationships>
</file>

<file path=xl/externalLinks/_rels/externalLink8.xml.rels><?xml version="1.0" encoding="UTF-8"?>
<Relationships xmlns="http://schemas.openxmlformats.org/package/2006/relationships"><Relationship Id="rId1" Type="http://schemas.openxmlformats.org/officeDocument/2006/relationships/externalLinkPath" Target="file:///X:/4%20-%20NPEE/PROJETOS%20ANALISAR/2020/TANGAR&#193;%20DA%20SERRA/EE%20JADA%20TORRES/OR&#199;AMENTO/JADA%20TORRES_QUADRA_QUANTITATIV%20-%20Or&#231;amento%20Anal&#237;tico.xlsx" TargetMode="External"/>
</Relationships>
</file>

<file path=xl/externalLinks/_rels/externalLink9.xml.rels><?xml version="1.0" encoding="UTF-8"?>
<Relationships xmlns="http://schemas.openxmlformats.org/package/2006/relationships"><Relationship Id="rId1" Type="http://schemas.openxmlformats.org/officeDocument/2006/relationships/externalLinkPath" Target="https://medeiroseciacombr.sharepoint.com/172.16.1.202/Or&#231;amento/NATA/DNIT/OBRAS%20SOBRENCO/L.33-conc.0114-2004-08%20de%2025-10-04/ed114-Lote%2033-Final/Proposta%20BR-116-L33%20ed.114%20%2025-10-04.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COMPOSIÇÕES"/>
      <sheetName val="INS_AGO_20_DESONERADO"/>
      <sheetName val="COMP_AGO_20_DESONERADO"/>
      <sheetName val="INS_AGO_20_HONERADA"/>
      <sheetName val="COMP_AGO_20_HONERADA"/>
      <sheetName val="ENCARGOS SOCIAIS"/>
      <sheetName val="BDI"/>
      <sheetName val="C.C.U"/>
      <sheetName val="SINTÉTICO"/>
      <sheetName val="RESUMO"/>
      <sheetName val="CRONOGRAMA"/>
      <sheetName val="MAPA DE COTAÇÃO"/>
      <sheetName val="MAPA RESUMI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COMPOSIÇÕES AUXILIARES"/>
      <sheetName val="INS_MAR_21_DESONERADO"/>
      <sheetName val="COMP_MAR_21_DESONERADO"/>
      <sheetName val="INS_MAR_21_HONERADA"/>
      <sheetName val="COMP_MAR_21_HONERADA"/>
      <sheetName val="ENCARGOS SOCIAIS"/>
      <sheetName val="BDI"/>
      <sheetName val="C.C.U"/>
      <sheetName val="SINTÉTICO"/>
      <sheetName val="RESUMO"/>
      <sheetName val="CRONOGRAMA"/>
      <sheetName val="MAPA DE COTAÇÃO"/>
      <sheetName val="MAPA RESUMI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1_Encargos"/>
      <sheetName val="2_BDI"/>
      <sheetName val="3_Analitico"/>
      <sheetName val="4_Sintético"/>
      <sheetName val="Mapa Sintético"/>
      <sheetName val="5_Mapa de Cotação"/>
      <sheetName val="6_Composições Próprias"/>
      <sheetName val="7_Resumo"/>
      <sheetName val="8_Cronograma"/>
      <sheetName val="INSUMO SINAPI_08-2020"/>
      <sheetName val="COMPOSIÇÃO SINAPI_08-2020"/>
      <sheetName val="COMP PROPRIA"/>
      <sheetName val="comp sinapi 05.2022"/>
      <sheetName val="COT PROPRIA"/>
      <sheetName val="ins sinapi 05.2022"/>
      <sheetName val="pro-08"/>
      <sheetName val="C.C.U"/>
      <sheetName val="Planilha"/>
      <sheetName val="elétrica"/>
      <sheetName val="estimativa de custo IRMA DULCE"/>
      <sheetName val="infra"/>
      <sheetName val="LÓGIC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RESUMO"/>
      <sheetName val="Orc-Casablanca"/>
      <sheetName val="Obra"/>
      <sheetName val="Orçamento"/>
      <sheetName val="estimativa de custo IRMA DULCE"/>
      <sheetName val="elétrica"/>
      <sheetName val="infra"/>
      <sheetName val="LÓGICA 2"/>
      <sheetName val="COMPOSIÇÕES SINAPI"/>
      <sheetName val="1.6"/>
      <sheetName val="Boletim_10"/>
      <sheetName val="i160"/>
      <sheetName val="Teor"/>
      <sheetName val="Equipamen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Resumo"/>
      <sheetName val="Planilha"/>
      <sheetName val="Cpu"/>
      <sheetName val="CHE"/>
      <sheetName val="MObra"/>
      <sheetName val="Crono"/>
      <sheetName val="BDI"/>
      <sheetName val="EncSoc"/>
      <sheetName val="Cadastros"/>
      <sheetName val="QTR"/>
      <sheetName val="Dados"/>
      <sheetName val="TABELA"/>
      <sheetName val="Br116_R1"/>
      <sheetName val="aterro"/>
      <sheetName val="tsd"/>
      <sheetName val="Serviços"/>
      <sheetName val="Mapa Sintético"/>
      <sheetName val="COMPOSIÇÃO SINAPI_08-2020"/>
      <sheetName val="INSUMO SINAPI_08-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Solum"/>
      <sheetName val="Plan2"/>
      <sheetName val="Plan3"/>
      <sheetName val="cobertura quadra"/>
      <sheetName val="CRON REF"/>
      <sheetName val="cobertura_quadra"/>
      <sheetName val="CRON_REF"/>
      <sheetName val="cronograma físico-financeiro - "/>
      <sheetName val="planil"/>
      <sheetName val="Boletim Abril 2005_R02"/>
      <sheetName val="INS SINAPI 06.2022"/>
      <sheetName val="COMPOSIÇÃO SINAPI 08-20 DESONER"/>
      <sheetName val="INSUMO SINAPI 08-20 DESONERADO"/>
      <sheetName val="analitico"/>
      <sheetName val="Serviços"/>
      <sheetName val="Mapa de Cotação Resumido"/>
      <sheetName val="Cabeçalh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aux1"/>
      <sheetName val="1,19"/>
      <sheetName val="1,20"/>
      <sheetName val="1,21"/>
      <sheetName val="1,22"/>
      <sheetName val="1,23"/>
      <sheetName val="1.24"/>
      <sheetName val="1.25"/>
      <sheetName val="1.26"/>
      <sheetName val="1.28"/>
      <sheetName val="1.29"/>
      <sheetName val="3.4"/>
      <sheetName val="D"/>
      <sheetName val="2.1"/>
      <sheetName val="H"/>
      <sheetName val="I"/>
      <sheetName val="J"/>
      <sheetName val="K"/>
      <sheetName val="L"/>
      <sheetName val="M"/>
      <sheetName val="N"/>
      <sheetName val="O"/>
      <sheetName val="aux. 2"/>
      <sheetName val="Q"/>
      <sheetName val="R"/>
      <sheetName val="S"/>
      <sheetName val="T"/>
      <sheetName val="U"/>
      <sheetName val="B"/>
      <sheetName val="G"/>
      <sheetName val="P"/>
      <sheetName val="RESUMO"/>
      <sheetName val="REAJU"/>
      <sheetName val="TSD-FOG"/>
      <sheetName val="Sub e base"/>
      <sheetName val="AGREGADOS"/>
      <sheetName val="Quadro Resumo"/>
      <sheetName val="DMT modelo"/>
      <sheetName val="RELATÓRIO"/>
      <sheetName val="Página 16"/>
      <sheetName val="Recuperação da Pista"/>
      <sheetName val="aux"/>
      <sheetName val="Dados"/>
      <sheetName val="estgg"/>
      <sheetName val="Anual"/>
      <sheetName val="compos1"/>
      <sheetName val="orcID nº1"/>
      <sheetName val="orc ID nº 15"/>
      <sheetName val="orc ID nº17"/>
      <sheetName val="orc ID nº 18"/>
      <sheetName val="orc ID nº19"/>
      <sheetName val="orc ID nº2 "/>
      <sheetName val="orc ID nº3"/>
      <sheetName val="orcID nº4"/>
      <sheetName val="orcID nº5"/>
      <sheetName val="orcID nº6"/>
      <sheetName val="orcID nº7"/>
      <sheetName val="orc ID nº8"/>
      <sheetName val="orc ID nº9"/>
      <sheetName val="orc ID nº12"/>
      <sheetName val="orc ID nº13"/>
      <sheetName val="orc ID nº 14"/>
      <sheetName val="orc ID nº16"/>
      <sheetName val="Rel-15ª med."/>
      <sheetName val="PMF"/>
      <sheetName val="Regula"/>
      <sheetName val="serviços"/>
      <sheetName val="tlmb"/>
      <sheetName val="Orçamento"/>
      <sheetName val="eq"/>
      <sheetName val="mo"/>
      <sheetName val="reg_mec_fx_dm_"/>
      <sheetName val="Custo horário de Equip"/>
      <sheetName val="Custo Mão-de-Obra"/>
      <sheetName val="Res. dos Materias - Atividade"/>
      <sheetName val="E"/>
      <sheetName val="F"/>
      <sheetName val="1. Cadastro da LM"/>
      <sheetName val="4. Orçamento FD"/>
      <sheetName val="aterro"/>
      <sheetName val="tsd"/>
      <sheetName val="Mapa Sintético"/>
      <sheetName val="planilha"/>
      <sheetName val="Prod. Equip. Mec.1"/>
      <sheetName val="relatório-1ª med."/>
      <sheetName val="DIPRVS12"/>
      <sheetName val="projeto"/>
      <sheetName val="ISSQN"/>
      <sheetName val="insumos básicos"/>
      <sheetName val="quadro 04 - planilhas preços"/>
      <sheetName val="Produto 09"/>
      <sheetName val="Produto 10"/>
      <sheetName val="Produto 01"/>
      <sheetName val="Prod. 03A CREMA-CIB"/>
      <sheetName val="inventário"/>
      <sheetName val="TPU-MARÇO_2002"/>
      <sheetName val="produção"/>
      <sheetName val="ququant"/>
      <sheetName val="Relação de Pessoal"/>
      <sheetName val="Relação de Equipamentos"/>
      <sheetName val="Plan.Sintétic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Boletim_10"/>
      <sheetName val="Orçamento-SES"/>
      <sheetName val="Plan2"/>
      <sheetName val="Plan3"/>
    </sheetNames>
    <sheetDataSet>
      <sheetData sheetId="0"/>
      <sheetData sheetId="1"/>
      <sheetData sheetId="2"/>
      <sheetData sheetId="3"/>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RESUMO"/>
      <sheetName val="Orc-Casablanca"/>
      <sheetName val="Obra"/>
      <sheetName val="Orçamento"/>
    </sheetNames>
    <sheetDataSet>
      <sheetData sheetId="0"/>
      <sheetData sheetId="1"/>
      <sheetData sheetId="2"/>
      <sheetData sheetId="3"/>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Serviços"/>
      <sheetName val="Orçamento"/>
      <sheetName val="Plan2"/>
    </sheetNames>
    <sheetDataSet>
      <sheetData sheetId="0"/>
      <sheetData sheetId="1"/>
      <sheetData sheetId="2"/>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DECLARAÇÕES GERAIS"/>
      <sheetName val="Resumo Proposta"/>
      <sheetName val="Proposta"/>
      <sheetName val="Resumo PRIMEIRA MP"/>
      <sheetName val="PRIMEIRA MP"/>
      <sheetName val="Composições"/>
      <sheetName val="Orçamento Analítico"/>
      <sheetName val="CURVA ABC"/>
      <sheetName val="Curva ABC de Serviços "/>
      <sheetName val="MAPA DE COTAÇÃO"/>
      <sheetName val="BDI"/>
      <sheetName val="BDI DIFERENCIADO"/>
      <sheetName val="ENCARGOS SOCIAIS"/>
    </sheetNames>
    <sheetDataSet>
      <sheetData sheetId="0">
        <row r="1">
          <cell r="B1" t="str">
            <v>REFORMA E AMPLIAÇÃO DA CÂMARA MUNICIPAL</v>
          </cell>
        </row>
        <row r="2">
          <cell r="B2" t="str">
            <v>COMODORO - MT</v>
          </cell>
        </row>
        <row r="3">
          <cell r="B3" t="str">
            <v>SINAPI 05/2025 - SEM DESONERAÇÃO </v>
          </cell>
        </row>
      </sheetData>
      <sheetData sheetId="1">
        <row r="30">
          <cell r="A30" t="str">
            <v>_____________________________________</v>
          </cell>
        </row>
        <row r="31">
          <cell r="A31" t="str">
            <v>MEXUM ENGENHARIA E CONSTRUÇÕES - CNPJ 27.406.174/0001-05</v>
          </cell>
        </row>
        <row r="32">
          <cell r="A32" t="str">
            <v>PAULO PAZETO MEDEIROS - SÓCIO PROPRIETÁRIO E ENGENHEIRO CIVIL</v>
          </cell>
        </row>
        <row r="33">
          <cell r="A33" t="str">
            <v>CREA MT 034442</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OMPOSIÇÕES"/>
      <sheetName val="INS_FEV_21_DESONERADO"/>
      <sheetName val="COMP_FEV_21_DESONERADO"/>
      <sheetName val="INS_FEV_21_HONERADA"/>
      <sheetName val="COMP_FEV_21_HONERADA"/>
      <sheetName val="ENCARGOS SOCIAIS"/>
      <sheetName val="BDI"/>
      <sheetName val="C.C.U"/>
      <sheetName val="SINTÉTICO"/>
      <sheetName val="RESUMO"/>
      <sheetName val="CRONOGRAMA"/>
      <sheetName val="MAPA DE COTAÇÃO"/>
      <sheetName val="MAPA RESUMI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Resumo (1)"/>
      <sheetName val="MEDICAO (1)"/>
      <sheetName val="RELATORIO (1)"/>
      <sheetName val="Resumo (2)"/>
      <sheetName val="MEDICAO (2)"/>
      <sheetName val="RELATORIO (2)"/>
      <sheetName val="Resumo (3)"/>
      <sheetName val="MEDICAO (3)"/>
      <sheetName val="RELATORIO (3)"/>
      <sheetName val="Resumo (4)"/>
      <sheetName val="MEDICAO (4)"/>
      <sheetName val="RELATORIO (4)"/>
      <sheetName val="PROPOS 1TA 56_2014"/>
      <sheetName val="PROP READEQ"/>
      <sheetName val="cronoREADQ TA94_14 (AGO14)"/>
      <sheetName val="cronoREADQ TA94_14"/>
      <sheetName val="PROPOS 4TA 169_2014 (2)"/>
    </sheetNames>
    <sheetDataSet>
      <sheetData sheetId="0"/>
      <sheetData sheetId="1"/>
      <sheetData sheetId="2"/>
      <sheetData sheetId="3">
        <row r="12">
          <cell r="I12">
            <v>6358</v>
          </cell>
        </row>
        <row r="13">
          <cell r="I13">
            <v>0</v>
          </cell>
        </row>
        <row r="14">
          <cell r="I14">
            <v>0</v>
          </cell>
        </row>
        <row r="15">
          <cell r="I15">
            <v>0</v>
          </cell>
        </row>
        <row r="16">
          <cell r="I16">
            <v>0</v>
          </cell>
        </row>
        <row r="17">
          <cell r="I17">
            <v>0</v>
          </cell>
        </row>
        <row r="18">
          <cell r="I18">
            <v>8066.79</v>
          </cell>
        </row>
        <row r="19">
          <cell r="I19">
            <v>0</v>
          </cell>
        </row>
        <row r="20">
          <cell r="I20">
            <v>2840.85</v>
          </cell>
        </row>
        <row r="21">
          <cell r="I21">
            <v>0</v>
          </cell>
        </row>
        <row r="22">
          <cell r="I22">
            <v>0</v>
          </cell>
        </row>
        <row r="23">
          <cell r="I23">
            <v>0</v>
          </cell>
        </row>
        <row r="24">
          <cell r="I24">
            <v>1463.62</v>
          </cell>
        </row>
        <row r="25">
          <cell r="I25">
            <v>1037.05</v>
          </cell>
        </row>
        <row r="26">
          <cell r="I26">
            <v>0</v>
          </cell>
        </row>
        <row r="27">
          <cell r="I27">
            <v>0</v>
          </cell>
        </row>
        <row r="28">
          <cell r="I28">
            <v>0</v>
          </cell>
        </row>
        <row r="29">
          <cell r="I29">
            <v>0</v>
          </cell>
        </row>
        <row r="30">
          <cell r="I30">
            <v>0</v>
          </cell>
        </row>
        <row r="32">
          <cell r="I32">
            <v>0</v>
          </cell>
        </row>
        <row r="33">
          <cell r="I33">
            <v>0</v>
          </cell>
        </row>
        <row r="34">
          <cell r="I34">
            <v>0</v>
          </cell>
        </row>
        <row r="35">
          <cell r="I35">
            <v>94.63</v>
          </cell>
        </row>
        <row r="36">
          <cell r="I36">
            <v>232.14</v>
          </cell>
        </row>
        <row r="37">
          <cell r="I37">
            <v>0</v>
          </cell>
        </row>
        <row r="38">
          <cell r="I38">
            <v>0</v>
          </cell>
        </row>
        <row r="39">
          <cell r="I39">
            <v>1538.38</v>
          </cell>
        </row>
        <row r="40">
          <cell r="I40">
            <v>0</v>
          </cell>
        </row>
        <row r="41">
          <cell r="I41">
            <v>0</v>
          </cell>
        </row>
      </sheetData>
      <sheetData sheetId="4"/>
      <sheetData sheetId="5"/>
      <sheetData sheetId="6">
        <row r="12">
          <cell r="I12">
            <v>3990.91</v>
          </cell>
        </row>
        <row r="13">
          <cell r="I13">
            <v>0</v>
          </cell>
        </row>
        <row r="14">
          <cell r="I14">
            <v>0</v>
          </cell>
        </row>
        <row r="15">
          <cell r="I15">
            <v>0</v>
          </cell>
        </row>
        <row r="16">
          <cell r="I16">
            <v>0</v>
          </cell>
        </row>
        <row r="17">
          <cell r="I17">
            <v>0</v>
          </cell>
        </row>
        <row r="18">
          <cell r="I18">
            <v>0</v>
          </cell>
        </row>
        <row r="19">
          <cell r="I19">
            <v>0</v>
          </cell>
        </row>
        <row r="20">
          <cell r="I20">
            <v>0</v>
          </cell>
        </row>
        <row r="21">
          <cell r="I21">
            <v>0</v>
          </cell>
        </row>
        <row r="22">
          <cell r="I22">
            <v>0</v>
          </cell>
        </row>
        <row r="23">
          <cell r="I23">
            <v>0</v>
          </cell>
        </row>
        <row r="24">
          <cell r="I24">
            <v>0</v>
          </cell>
        </row>
        <row r="25">
          <cell r="I25">
            <v>0</v>
          </cell>
        </row>
        <row r="26">
          <cell r="I26">
            <v>0</v>
          </cell>
        </row>
        <row r="27">
          <cell r="I27">
            <v>0</v>
          </cell>
        </row>
        <row r="28">
          <cell r="I28">
            <v>0</v>
          </cell>
        </row>
        <row r="29">
          <cell r="I29">
            <v>0</v>
          </cell>
        </row>
        <row r="30">
          <cell r="I30">
            <v>0</v>
          </cell>
        </row>
        <row r="32">
          <cell r="I32">
            <v>0</v>
          </cell>
        </row>
        <row r="33">
          <cell r="I33">
            <v>0</v>
          </cell>
        </row>
        <row r="34">
          <cell r="I34">
            <v>0</v>
          </cell>
        </row>
        <row r="35">
          <cell r="I35">
            <v>0</v>
          </cell>
        </row>
        <row r="36">
          <cell r="I36">
            <v>0</v>
          </cell>
        </row>
        <row r="37">
          <cell r="I37">
            <v>0</v>
          </cell>
        </row>
        <row r="38">
          <cell r="I38">
            <v>0</v>
          </cell>
        </row>
        <row r="39">
          <cell r="I39">
            <v>0</v>
          </cell>
        </row>
        <row r="40">
          <cell r="I40">
            <v>0</v>
          </cell>
        </row>
        <row r="41">
          <cell r="I41">
            <v>168.65</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URVA ABC"/>
      <sheetName val="Sinfra 11.2019"/>
      <sheetName val="Qnt. Zerado"/>
      <sheetName val="RESUMO"/>
      <sheetName val="NOTAS"/>
      <sheetName val="PLANILHA ORÇAMENTARIA"/>
      <sheetName val="ARQUITETURA"/>
      <sheetName val="MAPA DE COTAÇÃO"/>
      <sheetName val="Composições do OrçaFascio"/>
      <sheetName val="BDI - Aliquota ISSQN - 5,0%"/>
      <sheetName val="ENCARGOS SOCIAIS-01.20"/>
      <sheetName val="Orçamento Analítico"/>
      <sheetName val="ORDEM ANALÍTICA"/>
      <sheetName val="COMP. JAN 20"/>
      <sheetName val="INUSMO JAN 20"/>
      <sheetName val="MAPA COT."/>
      <sheetName val="COMPOSIÇÃO_DEZ2019"/>
      <sheetName val="CRONOGRAMA"/>
      <sheetName val="SPDA"/>
      <sheetName val="INCÊNDIO"/>
      <sheetName val="HIDROSSANITÁRIO"/>
      <sheetName val="COBERTURA METÁLICA"/>
      <sheetName val="EST. BLOCO 3"/>
      <sheetName val="EST. BLOCO 4"/>
      <sheetName val="EST. ESCADA 1"/>
      <sheetName val="EST. ESCADA 2"/>
      <sheetName val="EST. ESCADA 3"/>
      <sheetName val="REFEITÓRIO"/>
      <sheetName val="VESTIÁRIO"/>
      <sheetName val="ELÉTRICO"/>
      <sheetName val="LÓGICA"/>
      <sheetName val="ARQUITETURA 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SINAPI-SINTETICO"/>
      <sheetName val="SINAPI-01-2014"/>
      <sheetName val="MAPA COTAÇÃO (MC01)"/>
      <sheetName val="estimativa de custo IRMA DULCE"/>
      <sheetName val="ELÉTRICA"/>
      <sheetName val="INFRA"/>
      <sheetName val="LÓGICA 2"/>
      <sheetName val="LÓGICA 22"/>
      <sheetName val="aux"/>
      <sheetName val="pro-08"/>
      <sheetName val="Composições SINAPI"/>
      <sheetName val="Boletim_10"/>
      <sheetName val="1.6"/>
      <sheetName val="Comp.Sint.SINAPI.ONE_DES"/>
      <sheetName val="Mapa de Cotação Resumido"/>
      <sheetName val="Ins.SINAPI.ONE_DES"/>
      <sheetName val="Plan.Sintétic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Boletim_10"/>
      <sheetName val="Orçamento-SES"/>
      <sheetName val="Plan2"/>
      <sheetName val="Plan3"/>
      <sheetName val="C.C.U"/>
      <sheetName val="COMPOSIÇÃO SINAPI_08-2020"/>
      <sheetName val="INSUMO SINAPI_08-2020"/>
      <sheetName val="Plan.Sintética"/>
      <sheetName val="Orçamento_vinc_10_04"/>
      <sheetName val="1.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Ins.SINAPI.ONE_DES"/>
      <sheetName val="Comp.Anal.SINAPI.ONE_DES"/>
      <sheetName val="Comp.Sint.SINAPI.ONE_DES"/>
      <sheetName val="Cat.Comp.Anal.SINAPI"/>
      <sheetName val="Cat.Comp.Anal.PROPRIO"/>
      <sheetName val="Demo.Encargos.Sociais"/>
      <sheetName val="Memorial.Calc.BDI"/>
      <sheetName val="Plan.Sintética"/>
      <sheetName val="Resumo"/>
      <sheetName val="Cronograma"/>
      <sheetName val="ABC Serviços"/>
      <sheetName val="Mapa de Cotação"/>
      <sheetName val="Mapa de Cotação Resumido"/>
      <sheetName val="INF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Cat.Comp.Anal.SINAPI"/>
      <sheetName val="Resumo"/>
      <sheetName val="Plan.Sintética"/>
      <sheetName val="Cat.Comp.Anal.PROPRIO"/>
      <sheetName val="CPUsCONST.DUARTE"/>
      <sheetName val="Cronograma"/>
      <sheetName val="Memorial.Calc.BDI"/>
      <sheetName val="Memorial.Encargos.Sociais"/>
      <sheetName val="Esc.Salarial.M.O."/>
      <sheetName val="ABC Serviços"/>
      <sheetName val="Mapa de Cotação"/>
      <sheetName val="Mapa de Cotação Resumido"/>
      <sheetName val="INF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1_Encargos"/>
      <sheetName val="2_BDI"/>
      <sheetName val="3_Analitica"/>
      <sheetName val="4_Sintetico"/>
      <sheetName val="5_Mapa Cotações"/>
      <sheetName val="MAPA DE COTAÇÃO - SINTÉTICO"/>
      <sheetName val="6_Composições Próprias"/>
      <sheetName val="7_Resumo"/>
      <sheetName val="8_Cronograma"/>
      <sheetName val="COMPOSIÇÃO SINAPI_08-2020"/>
      <sheetName val="INSUMO SINAPI_08-2020"/>
      <sheetName val="RESUMO"/>
      <sheetName val="BM"/>
      <sheetName val="SINTÉTICO"/>
      <sheetName val="CRONOGRAMA"/>
      <sheetName val="CPUs_ADT_NP"/>
      <sheetName val="INCC_ADT_NP"/>
      <sheetName val="MC_ADT_NP"/>
      <sheetName val="MC_SINT_ADT_NP"/>
      <sheetName val="CPUs - LINKAR VALORES •"/>
      <sheetName val="INS_10.2021"/>
      <sheetName val="CP_10.2021"/>
      <sheetName val="CURVA ABC DE SERVIÇOS"/>
      <sheetName val="MAPA DE COTAÇÃO"/>
      <sheetName val="MC_LIC_NP"/>
      <sheetName val="BDI S-DESONERAÇÃO  "/>
      <sheetName val="ENCARGOS SOCIAIS  "/>
      <sheetName val="Mapa de Cotação Resumido"/>
      <sheetName val="Comp.Sint.SINAPI.ONE_DES"/>
      <sheetName val="Ins.SINAPI.ONE_DES"/>
      <sheetName val="Plan.Sintética"/>
      <sheetName val="1.6"/>
      <sheetName val="COMP_AGO_20_DESONERADO"/>
      <sheetName val="COMP_AGO_20_HONERADA"/>
      <sheetName val="COMPOSIÇÕES"/>
      <sheetName val="INS_AGO_20_DESONERADO"/>
      <sheetName val="INS_AGO_20_HONERADA"/>
      <sheetName val="Aterro"/>
      <sheetName val="TSD"/>
      <sheetName val="RESUMO-DVOP"/>
      <sheetName val="RELATÓRIO"/>
      <sheetName val="ORDEM ANALÍTICA"/>
      <sheetName val="MAPA CO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Resumo"/>
      <sheetName val="Planilha"/>
      <sheetName val="&lt;=até aqui"/>
      <sheetName val="PLAN-sipom"/>
      <sheetName val="Dr.Gilson"/>
      <sheetName val="Dados"/>
      <sheetName val="CCHE"/>
      <sheetName val="Crono "/>
      <sheetName val="BDI "/>
      <sheetName val="ES"/>
      <sheetName val="MObra"/>
      <sheetName val="calc.binder capa c.asfalto L-34"/>
      <sheetName val="dreno sub-hor.-transp&gt;3km"/>
      <sheetName val="CAP-20"/>
      <sheetName val="TABELA"/>
      <sheetName val="X Medição"/>
      <sheetName val="OS 1 - A.CENTRO"/>
      <sheetName val="RELATÓRIO FOTOGRAFICO A.CENTRO"/>
      <sheetName val="OS 3 - A.CENTRO"/>
      <sheetName val="COMPLEMENTAR A.CENTRO "/>
      <sheetName val="OS 2 - CARUMBÉ"/>
      <sheetName val="COMPLEMENTAR CARUMBÉ"/>
      <sheetName val="OS 3 - AQUISIÇÕES"/>
      <sheetName val="COMPLEMENTAR AQUISIÇÕES"/>
      <sheetName val="Composições COMPLEMENTARES"/>
      <sheetName val="MEDICAO"/>
      <sheetName val="MEMORIAL DE CÁLCULO"/>
      <sheetName val="RELATÓRIO FOTOGRÁFICO ESCOLA"/>
      <sheetName val="COMPLEMENTAR ESCOLA"/>
      <sheetName val="OS 4 - ESCOLA"/>
      <sheetName val="RELATÓRIO FOTOGRÁFICO SAAS"/>
      <sheetName val="OS 5 - SAAS"/>
      <sheetName val="COMPLEMENTAR SAAS"/>
      <sheetName val="RELATÓRIO FOTOGRÁFICO SEPLAN"/>
      <sheetName val="OS 6 - SEPLAN"/>
      <sheetName val="COMPLEMENTAR SEPLAN"/>
      <sheetName val="RELATÓRIO FOTOGRÁFICO AUDITÓRIO"/>
      <sheetName val="COMPLEMENTAR AUDITORIO 7"/>
      <sheetName val="RELATÓRIO FOTOGRÁFICO SGP"/>
      <sheetName val="OS 8 - SGP"/>
      <sheetName val="COMPLEMENTAR SGP"/>
      <sheetName val="OS 9 - SEPLAG"/>
      <sheetName val="COMPLEMENTAR SEPLAG"/>
      <sheetName val="Serviços"/>
      <sheetName val="Composições SINAPI"/>
      <sheetName val="Cotações"/>
      <sheetName val="Cronograma"/>
      <sheetName val="Insumos Preço JAN"/>
      <sheetName val="Insumos Preço FEV"/>
      <sheetName val="Planilha2"/>
      <sheetName val="Planilha1"/>
      <sheetName val="Plan1"/>
      <sheetName val="1.6"/>
      <sheetName val="COMP_AGO_20_DESONERADO"/>
      <sheetName val="COMP_AGO_20_HONERADA"/>
      <sheetName val="INS_AGO_20_DESONERADO"/>
      <sheetName val="INS_AGO_20_HONERADA"/>
      <sheetName val="COMPOSIÇÕES"/>
      <sheetName val="Cabeçalho"/>
      <sheetName val="Obra"/>
      <sheetName val="Mapa de Cotação Resumido"/>
      <sheetName val="Comp.Sint.SINAPI.ONE_DES"/>
      <sheetName val="Ins.SINAPI.ONE_DES"/>
      <sheetName val="Plan.Sintétic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theme/theme1.xml><?xml version="1.0" encoding="utf-8"?>
<a:theme xmlns:a="http://schemas.openxmlformats.org/drawingml/2006/main" xmlns:r="http://schemas.openxmlformats.org/officeDocument/2006/relationships" name="Tema do Office 2013 - 2022">
  <a:themeElements>
    <a:clrScheme name="Office 2013 - 2022">
      <a:dk1>
        <a:srgbClr val="000000"/>
      </a:dk1>
      <a:lt1>
        <a:srgbClr val="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pitchFamily="0" charset="1"/>
        <a:ea typeface=""/>
        <a:cs typeface=""/>
      </a:majorFont>
      <a:minorFont>
        <a:latin typeface="Calibri" panose="020F0502020204030204" pitchFamily="0" charset="1"/>
        <a:ea typeface=""/>
        <a:cs typeface=""/>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tileRect l="0" t="0" r="0" b="0"/>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tileRect l="0" t="0" r="0" b="0"/>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effectStyle>
        <a:effectStyle>
          <a:effectLst/>
        </a:effectStyle>
        <a:effectStyle>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tileRect l="0" t="0" r="0" b="0"/>
        </a:gra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10.xml.rels><?xml version="1.0" encoding="UTF-8"?>
<Relationships xmlns="http://schemas.openxmlformats.org/package/2006/relationships"><Relationship Id="rId1" Type="http://schemas.openxmlformats.org/officeDocument/2006/relationships/drawing" Target="../drawings/drawing10.xml"/>
</Relationships>
</file>

<file path=xl/worksheets/_rels/sheet13.xml.rels><?xml version="1.0" encoding="UTF-8"?>
<Relationships xmlns="http://schemas.openxmlformats.org/package/2006/relationships"><Relationship Id="rId1" Type="http://schemas.openxmlformats.org/officeDocument/2006/relationships/drawing" Target="../drawings/drawing11.xml"/>
</Relationships>
</file>

<file path=xl/worksheets/_rels/sheet15.xml.rels><?xml version="1.0" encoding="UTF-8"?>
<Relationships xmlns="http://schemas.openxmlformats.org/package/2006/relationships"><Relationship Id="rId1" Type="http://schemas.openxmlformats.org/officeDocument/2006/relationships/drawing" Target="../drawings/drawing12.xml"/>
</Relationships>
</file>

<file path=xl/worksheets/_rels/sheet16.xml.rels><?xml version="1.0" encoding="UTF-8"?>
<Relationships xmlns="http://schemas.openxmlformats.org/package/2006/relationships"><Relationship Id="rId1" Type="http://schemas.openxmlformats.org/officeDocument/2006/relationships/drawing" Target="../drawings/drawing13.xml"/>
</Relationships>
</file>

<file path=xl/worksheets/_rels/sheet17.xml.rels><?xml version="1.0" encoding="UTF-8"?>
<Relationships xmlns="http://schemas.openxmlformats.org/package/2006/relationships"><Relationship Id="rId1" Type="http://schemas.openxmlformats.org/officeDocument/2006/relationships/drawing" Target="../drawings/drawing14.xml"/>
</Relationships>
</file>

<file path=xl/worksheets/_rels/sheet18.xml.rels><?xml version="1.0" encoding="UTF-8"?>
<Relationships xmlns="http://schemas.openxmlformats.org/package/2006/relationships"><Relationship Id="rId1" Type="http://schemas.openxmlformats.org/officeDocument/2006/relationships/drawing" Target="../drawings/drawing15.xml"/>
</Relationships>
</file>

<file path=xl/worksheets/_rels/sheet19.xml.rels><?xml version="1.0" encoding="UTF-8"?>
<Relationships xmlns="http://schemas.openxmlformats.org/package/2006/relationships"><Relationship Id="rId1" Type="http://schemas.openxmlformats.org/officeDocument/2006/relationships/drawing" Target="../drawings/drawing16.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20.xml.rels><?xml version="1.0" encoding="UTF-8"?>
<Relationships xmlns="http://schemas.openxmlformats.org/package/2006/relationships"><Relationship Id="rId1" Type="http://schemas.openxmlformats.org/officeDocument/2006/relationships/drawing" Target="../drawings/drawing17.xml"/>
</Relationships>
</file>

<file path=xl/worksheets/_rels/sheet21.xml.rels><?xml version="1.0" encoding="UTF-8"?>
<Relationships xmlns="http://schemas.openxmlformats.org/package/2006/relationships"><Relationship Id="rId1" Type="http://schemas.openxmlformats.org/officeDocument/2006/relationships/drawing" Target="../drawings/drawing18.xml"/>
</Relationships>
</file>

<file path=xl/worksheets/_rels/sheet24.xml.rels><?xml version="1.0" encoding="UTF-8"?>
<Relationships xmlns="http://schemas.openxmlformats.org/package/2006/relationships"><Relationship Id="rId1" Type="http://schemas.openxmlformats.org/officeDocument/2006/relationships/drawing" Target="../drawings/drawing19.xml"/>
</Relationships>
</file>

<file path=xl/worksheets/_rels/sheet25.xml.rels><?xml version="1.0" encoding="UTF-8"?>
<Relationships xmlns="http://schemas.openxmlformats.org/package/2006/relationships"><Relationship Id="rId1" Type="http://schemas.openxmlformats.org/officeDocument/2006/relationships/drawing" Target="../drawings/drawing20.xml"/>
</Relationships>
</file>

<file path=xl/worksheets/_rels/sheet26.xml.rels><?xml version="1.0" encoding="UTF-8"?>
<Relationships xmlns="http://schemas.openxmlformats.org/package/2006/relationships"><Relationship Id="rId1" Type="http://schemas.openxmlformats.org/officeDocument/2006/relationships/drawing" Target="../drawings/drawing21.xml"/>
</Relationships>
</file>

<file path=xl/worksheets/_rels/sheet27.xml.rels><?xml version="1.0" encoding="UTF-8"?>
<Relationships xmlns="http://schemas.openxmlformats.org/package/2006/relationships"><Relationship Id="rId1" Type="http://schemas.openxmlformats.org/officeDocument/2006/relationships/drawing" Target="../drawings/drawing22.xml"/>
</Relationships>
</file>

<file path=xl/worksheets/_rels/sheet28.xml.rels><?xml version="1.0" encoding="UTF-8"?>
<Relationships xmlns="http://schemas.openxmlformats.org/package/2006/relationships"><Relationship Id="rId1" Type="http://schemas.openxmlformats.org/officeDocument/2006/relationships/hyperlink" Target="http://cnpj.info/05670076000148" TargetMode="External"/><Relationship Id="rId2" Type="http://schemas.openxmlformats.org/officeDocument/2006/relationships/drawing" Target="../drawings/drawing23.xml"/>
</Relationships>
</file>

<file path=xl/worksheets/_rels/sheet29.xml.rels><?xml version="1.0" encoding="UTF-8"?>
<Relationships xmlns="http://schemas.openxmlformats.org/package/2006/relationships"><Relationship Id="rId1" Type="http://schemas.openxmlformats.org/officeDocument/2006/relationships/drawing" Target="../drawings/drawing24.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30.xml.rels><?xml version="1.0" encoding="UTF-8"?>
<Relationships xmlns="http://schemas.openxmlformats.org/package/2006/relationships"><Relationship Id="rId1" Type="http://schemas.openxmlformats.org/officeDocument/2006/relationships/drawing" Target="../drawings/drawing25.xml"/>
</Relationships>
</file>

<file path=xl/worksheets/_rels/sheet31.xml.rels><?xml version="1.0" encoding="UTF-8"?>
<Relationships xmlns="http://schemas.openxmlformats.org/package/2006/relationships"><Relationship Id="rId1" Type="http://schemas.openxmlformats.org/officeDocument/2006/relationships/drawing" Target="../drawings/drawing26.xml"/>
</Relationships>
</file>

<file path=xl/worksheets/_rels/sheet4.xml.rels><?xml version="1.0" encoding="UTF-8"?>
<Relationships xmlns="http://schemas.openxmlformats.org/package/2006/relationships"><Relationship Id="rId1" Type="http://schemas.openxmlformats.org/officeDocument/2006/relationships/drawing" Target="../drawings/drawing4.xml"/>
</Relationships>
</file>

<file path=xl/worksheets/_rels/sheet5.xml.rels><?xml version="1.0" encoding="UTF-8"?>
<Relationships xmlns="http://schemas.openxmlformats.org/package/2006/relationships"><Relationship Id="rId1" Type="http://schemas.openxmlformats.org/officeDocument/2006/relationships/drawing" Target="../drawings/drawing5.xml"/>
</Relationships>
</file>

<file path=xl/worksheets/_rels/sheet6.xml.rels><?xml version="1.0" encoding="UTF-8"?>
<Relationships xmlns="http://schemas.openxmlformats.org/package/2006/relationships"><Relationship Id="rId1" Type="http://schemas.openxmlformats.org/officeDocument/2006/relationships/drawing" Target="../drawings/drawing6.xml"/>
</Relationships>
</file>

<file path=xl/worksheets/_rels/sheet7.xml.rels><?xml version="1.0" encoding="UTF-8"?>
<Relationships xmlns="http://schemas.openxmlformats.org/package/2006/relationships"><Relationship Id="rId1" Type="http://schemas.openxmlformats.org/officeDocument/2006/relationships/drawing" Target="../drawings/drawing7.xml"/>
</Relationships>
</file>

<file path=xl/worksheets/_rels/sheet8.xml.rels><?xml version="1.0" encoding="UTF-8"?>
<Relationships xmlns="http://schemas.openxmlformats.org/package/2006/relationships"><Relationship Id="rId1" Type="http://schemas.openxmlformats.org/officeDocument/2006/relationships/drawing" Target="../drawings/drawing8.xml"/>
</Relationships>
</file>

<file path=xl/worksheets/_rels/sheet9.xml.rels><?xml version="1.0" encoding="UTF-8"?>
<Relationships xmlns="http://schemas.openxmlformats.org/package/2006/relationships"><Relationship Id="rId1" Type="http://schemas.openxmlformats.org/officeDocument/2006/relationships/drawing" Target="../drawings/drawing9.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E29"/>
  <sheetViews>
    <sheetView showFormulas="false" showGridLines="true" showRowColHeaders="true" showZeros="true" rightToLeft="false" tabSelected="true" showOutlineSymbols="false" defaultGridColor="true" view="normal" topLeftCell="A19" colorId="64" zoomScale="100" zoomScaleNormal="100" zoomScalePageLayoutView="100" workbookViewId="0">
      <selection pane="topLeft" activeCell="A1" activeCellId="0" sqref="A1"/>
    </sheetView>
  </sheetViews>
  <sheetFormatPr defaultColWidth="8.87890625" defaultRowHeight="14.25" customHeight="false" zeroHeight="false" outlineLevelRow="0" outlineLevelCol="0"/>
  <cols>
    <col collapsed="false" customWidth="true" hidden="false" outlineLevel="0" max="1" min="1" style="0" width="17.12"/>
    <col collapsed="false" customWidth="true" hidden="false" outlineLevel="0" max="2" min="2" style="1" width="60"/>
    <col collapsed="false" customWidth="true" hidden="false" outlineLevel="0" max="3" min="3" style="2" width="17"/>
    <col collapsed="false" customWidth="true" hidden="false" outlineLevel="0" max="4" min="4" style="3" width="21.88"/>
    <col collapsed="false" customWidth="true" hidden="false" outlineLevel="0" max="6" min="6" style="0" width="17.62"/>
  </cols>
  <sheetData>
    <row r="1" customFormat="false" ht="15" hidden="false" customHeight="false" outlineLevel="0" collapsed="false">
      <c r="A1" s="4" t="s">
        <v>0</v>
      </c>
      <c r="B1" s="5" t="s">
        <v>1</v>
      </c>
      <c r="C1" s="6"/>
      <c r="D1" s="7"/>
      <c r="E1" s="8"/>
    </row>
    <row r="2" customFormat="false" ht="15" hidden="false" customHeight="false" outlineLevel="0" collapsed="false">
      <c r="A2" s="9" t="s">
        <v>2</v>
      </c>
      <c r="B2" s="10" t="s">
        <v>3</v>
      </c>
      <c r="C2" s="11"/>
      <c r="D2" s="12"/>
      <c r="E2" s="8"/>
    </row>
    <row r="3" customFormat="false" ht="15" hidden="false" customHeight="false" outlineLevel="0" collapsed="false">
      <c r="A3" s="9" t="s">
        <v>4</v>
      </c>
      <c r="B3" s="13" t="s">
        <v>5</v>
      </c>
      <c r="C3" s="11"/>
      <c r="D3" s="12"/>
      <c r="E3" s="8"/>
    </row>
    <row r="4" customFormat="false" ht="15" hidden="false" customHeight="false" outlineLevel="0" collapsed="false">
      <c r="A4" s="9" t="s">
        <v>6</v>
      </c>
      <c r="B4" s="14" t="n">
        <v>0.219</v>
      </c>
      <c r="C4" s="11"/>
      <c r="D4" s="12"/>
      <c r="E4" s="8"/>
    </row>
    <row r="5" customFormat="false" ht="15" hidden="false" customHeight="false" outlineLevel="0" collapsed="false">
      <c r="A5" s="15" t="s">
        <v>7</v>
      </c>
      <c r="B5" s="16" t="s">
        <v>8</v>
      </c>
      <c r="C5" s="17"/>
      <c r="D5" s="18"/>
      <c r="E5" s="8"/>
    </row>
    <row r="6" customFormat="false" ht="24" hidden="false" customHeight="true" outlineLevel="0" collapsed="false">
      <c r="A6" s="19" t="s">
        <v>9</v>
      </c>
      <c r="B6" s="19"/>
      <c r="C6" s="19"/>
      <c r="D6" s="19"/>
    </row>
    <row r="7" customFormat="false" ht="30" hidden="false" customHeight="true" outlineLevel="0" collapsed="false">
      <c r="A7" s="20" t="s">
        <v>10</v>
      </c>
      <c r="B7" s="20"/>
      <c r="C7" s="20"/>
      <c r="D7" s="20"/>
    </row>
    <row r="8" customFormat="false" ht="19.5" hidden="false" customHeight="true" outlineLevel="0" collapsed="false">
      <c r="A8" s="20"/>
      <c r="B8" s="20"/>
      <c r="C8" s="20"/>
      <c r="D8" s="20"/>
    </row>
    <row r="9" customFormat="false" ht="19.5" hidden="false" customHeight="true" outlineLevel="0" collapsed="false">
      <c r="A9" s="20"/>
      <c r="B9" s="20"/>
      <c r="C9" s="20"/>
      <c r="D9" s="20"/>
    </row>
    <row r="10" customFormat="false" ht="19.5" hidden="false" customHeight="true" outlineLevel="0" collapsed="false">
      <c r="A10" s="20"/>
      <c r="B10" s="20"/>
      <c r="C10" s="20"/>
      <c r="D10" s="20"/>
    </row>
    <row r="11" customFormat="false" ht="19.5" hidden="false" customHeight="true" outlineLevel="0" collapsed="false">
      <c r="A11" s="20"/>
      <c r="B11" s="20"/>
      <c r="C11" s="20"/>
      <c r="D11" s="20"/>
    </row>
    <row r="12" customFormat="false" ht="19.5" hidden="false" customHeight="true" outlineLevel="0" collapsed="false">
      <c r="A12" s="20"/>
      <c r="B12" s="20"/>
      <c r="C12" s="20"/>
      <c r="D12" s="20"/>
    </row>
    <row r="13" customFormat="false" ht="19.5" hidden="false" customHeight="true" outlineLevel="0" collapsed="false">
      <c r="A13" s="20"/>
      <c r="B13" s="20"/>
      <c r="C13" s="20"/>
      <c r="D13" s="20"/>
    </row>
    <row r="14" customFormat="false" ht="19.5" hidden="false" customHeight="true" outlineLevel="0" collapsed="false">
      <c r="A14" s="20"/>
      <c r="B14" s="20"/>
      <c r="C14" s="20"/>
      <c r="D14" s="20"/>
    </row>
    <row r="15" customFormat="false" ht="19.5" hidden="false" customHeight="true" outlineLevel="0" collapsed="false">
      <c r="A15" s="20"/>
      <c r="B15" s="20"/>
      <c r="C15" s="20"/>
      <c r="D15" s="20"/>
    </row>
    <row r="16" customFormat="false" ht="19.5" hidden="false" customHeight="true" outlineLevel="0" collapsed="false">
      <c r="A16" s="20"/>
      <c r="B16" s="20"/>
      <c r="C16" s="20"/>
      <c r="D16" s="20"/>
    </row>
    <row r="17" customFormat="false" ht="19.5" hidden="false" customHeight="true" outlineLevel="0" collapsed="false">
      <c r="A17" s="20"/>
      <c r="B17" s="20"/>
      <c r="C17" s="20"/>
      <c r="D17" s="20"/>
    </row>
    <row r="18" customFormat="false" ht="19.5" hidden="false" customHeight="true" outlineLevel="0" collapsed="false">
      <c r="A18" s="21"/>
      <c r="B18" s="22"/>
      <c r="C18" s="23"/>
      <c r="D18" s="24"/>
    </row>
    <row r="19" customFormat="false" ht="19.5" hidden="false" customHeight="true" outlineLevel="0" collapsed="false">
      <c r="A19" s="21"/>
      <c r="B19" s="22"/>
      <c r="C19" s="23"/>
      <c r="D19" s="24"/>
    </row>
    <row r="20" customFormat="false" ht="19.5" hidden="false" customHeight="true" outlineLevel="0" collapsed="false">
      <c r="A20" s="21"/>
      <c r="B20" s="22"/>
      <c r="C20" s="23"/>
      <c r="D20" s="24"/>
    </row>
    <row r="21" customFormat="false" ht="15" hidden="false" customHeight="false" outlineLevel="0" collapsed="false">
      <c r="A21" s="25"/>
      <c r="B21" s="25"/>
      <c r="C21" s="25"/>
      <c r="D21" s="25"/>
      <c r="E21" s="26"/>
    </row>
    <row r="26" customFormat="false" ht="14.25" hidden="false" customHeight="false" outlineLevel="0" collapsed="false">
      <c r="A26" s="27" t="s">
        <v>11</v>
      </c>
      <c r="B26" s="27"/>
      <c r="C26" s="27"/>
      <c r="D26" s="27"/>
    </row>
    <row r="27" customFormat="false" ht="14.25" hidden="false" customHeight="false" outlineLevel="0" collapsed="false">
      <c r="A27" s="27" t="s">
        <v>12</v>
      </c>
      <c r="B27" s="27"/>
      <c r="C27" s="27"/>
      <c r="D27" s="27"/>
    </row>
    <row r="28" customFormat="false" ht="14.25" hidden="false" customHeight="false" outlineLevel="0" collapsed="false">
      <c r="A28" s="27" t="s">
        <v>13</v>
      </c>
      <c r="B28" s="27"/>
      <c r="C28" s="27"/>
      <c r="D28" s="27"/>
    </row>
    <row r="29" customFormat="false" ht="14.25" hidden="false" customHeight="false" outlineLevel="0" collapsed="false">
      <c r="A29" s="27" t="s">
        <v>14</v>
      </c>
      <c r="B29" s="27"/>
      <c r="C29" s="27"/>
      <c r="D29" s="27"/>
    </row>
  </sheetData>
  <mergeCells count="7">
    <mergeCell ref="A6:D6"/>
    <mergeCell ref="A7:D17"/>
    <mergeCell ref="A21:D21"/>
    <mergeCell ref="A26:D26"/>
    <mergeCell ref="A27:D27"/>
    <mergeCell ref="A28:D28"/>
    <mergeCell ref="A29:D29"/>
  </mergeCells>
  <printOptions headings="false" gridLines="false" gridLinesSet="true" horizontalCentered="true" verticalCentered="false"/>
  <pageMargins left="0.39375" right="0.39375" top="0.7875" bottom="0.7875" header="0.315277777777778" footer="0.511811023622047"/>
  <pageSetup paperSize="9" scale="75" fitToWidth="1" fitToHeight="1" pageOrder="downThenOver" orientation="portrait" blackAndWhite="false" draft="false" cellComments="none" horizontalDpi="300" verticalDpi="300" copies="1"/>
  <headerFooter differentFirst="false" differentOddEven="false">
    <oddHeader>&amp;L </oddHeader>
    <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N148"/>
  <sheetViews>
    <sheetView showFormulas="false" showGridLines="true" showRowColHeaders="true" showZeros="true" rightToLeft="false" tabSelected="false" showOutlineSymbols="false" defaultGridColor="true" view="normal" topLeftCell="A1" colorId="64" zoomScale="100" zoomScaleNormal="100" zoomScalePageLayoutView="60" workbookViewId="0">
      <selection pane="topLeft" activeCell="A1" activeCellId="0" sqref="A1"/>
    </sheetView>
  </sheetViews>
  <sheetFormatPr defaultColWidth="8.87890625" defaultRowHeight="14.25" customHeight="false" zeroHeight="false" outlineLevelRow="4" outlineLevelCol="0"/>
  <cols>
    <col collapsed="false" customWidth="true" hidden="false" outlineLevel="0" max="1" min="1" style="3" width="13.38"/>
    <col collapsed="false" customWidth="true" hidden="false" outlineLevel="0" max="2" min="2" style="3" width="13"/>
    <col collapsed="false" customWidth="true" hidden="false" outlineLevel="0" max="3" min="3" style="3" width="9.87"/>
    <col collapsed="false" customWidth="true" hidden="false" outlineLevel="0" max="4" min="4" style="3" width="13"/>
    <col collapsed="false" customWidth="true" hidden="false" outlineLevel="0" max="5" min="5" style="1" width="80"/>
    <col collapsed="false" customWidth="true" hidden="false" outlineLevel="0" max="6" min="6" style="3" width="8.5"/>
    <col collapsed="false" customWidth="true" hidden="false" outlineLevel="0" max="7" min="7" style="2" width="10.38"/>
    <col collapsed="false" customWidth="true" hidden="false" outlineLevel="0" max="8" min="8" style="1" width="13"/>
    <col collapsed="false" customWidth="true" hidden="false" outlineLevel="0" max="10" min="9" style="2" width="13.5"/>
    <col collapsed="false" customWidth="true" hidden="false" outlineLevel="0" max="11" min="11" style="3" width="15.75"/>
    <col collapsed="false" customWidth="true" hidden="false" outlineLevel="0" max="12" min="12" style="0" width="9.87"/>
    <col collapsed="false" customWidth="true" hidden="false" outlineLevel="0" max="13" min="13" style="0" width="20.88"/>
  </cols>
  <sheetData>
    <row r="1" customFormat="false" ht="15.75" hidden="false" customHeight="true" outlineLevel="4" collapsed="false">
      <c r="A1" s="153" t="s">
        <v>0</v>
      </c>
      <c r="B1" s="154" t="str">
        <f aca="false">DADOS!B1</f>
        <v>REFORMA E AMPLIAÇÃO DA CÂMARA MUNICIPAL</v>
      </c>
      <c r="C1" s="154"/>
      <c r="D1" s="154"/>
      <c r="E1" s="155" t="s">
        <v>364</v>
      </c>
      <c r="F1" s="155"/>
      <c r="G1" s="155"/>
      <c r="H1" s="155"/>
      <c r="I1" s="155"/>
      <c r="J1" s="156" t="s">
        <v>365</v>
      </c>
      <c r="K1" s="156"/>
      <c r="L1" s="157"/>
      <c r="M1" s="157" t="s">
        <v>376</v>
      </c>
    </row>
    <row r="2" customFormat="false" ht="15" hidden="false" customHeight="false" outlineLevel="4" collapsed="false">
      <c r="A2" s="158" t="s">
        <v>366</v>
      </c>
      <c r="B2" s="159" t="str">
        <f aca="false">DADOS!B2</f>
        <v>MUNICÍPIO DE COMODORO - MT</v>
      </c>
      <c r="C2" s="159"/>
      <c r="D2" s="159"/>
      <c r="E2" s="155"/>
      <c r="F2" s="155"/>
      <c r="G2" s="155"/>
      <c r="H2" s="155"/>
      <c r="I2" s="155"/>
      <c r="J2" s="156" t="str">
        <f aca="false">TEXT(DADOS!E9,"DD/MM/AA")&amp;" A "&amp;DADOS!F9</f>
        <v>18/11/25 A 30/11/2025</v>
      </c>
      <c r="K2" s="156"/>
      <c r="L2" s="157"/>
      <c r="M2" s="161" t="n">
        <f aca="false">K119</f>
        <v>108888.29</v>
      </c>
    </row>
    <row r="3" customFormat="false" ht="47.25" hidden="false" customHeight="true" outlineLevel="4" collapsed="false">
      <c r="A3" s="162" t="s">
        <v>367</v>
      </c>
      <c r="B3" s="163" t="str">
        <f aca="false">DADOS!B7</f>
        <v>MEXUM ENGENHARIA E CONSTRUÇÕES - CNPJ 27.406.174/0001-05</v>
      </c>
      <c r="C3" s="163"/>
      <c r="D3" s="163"/>
      <c r="E3" s="155"/>
      <c r="F3" s="155"/>
      <c r="G3" s="155"/>
      <c r="H3" s="155"/>
      <c r="I3" s="155"/>
      <c r="J3" s="156" t="str">
        <f aca="false">DADOS!B9</f>
        <v>SEGUNDA MEDIÇÃO PROVISÓRIA</v>
      </c>
      <c r="K3" s="156"/>
      <c r="L3" s="157"/>
      <c r="M3" s="161"/>
    </row>
    <row r="4" customFormat="false" ht="15.75" hidden="false" customHeight="true" outlineLevel="4" collapsed="false">
      <c r="A4" s="162" t="s">
        <v>4</v>
      </c>
      <c r="B4" s="163" t="str">
        <f aca="false">'DECLARAÇÕES GERAIS'!B3</f>
        <v>SINAPI 05/2025 - SEM DESONERAÇÃO </v>
      </c>
      <c r="C4" s="163"/>
      <c r="D4" s="163"/>
      <c r="E4" s="155"/>
      <c r="F4" s="155"/>
      <c r="G4" s="155"/>
      <c r="H4" s="155"/>
      <c r="I4" s="155"/>
      <c r="J4" s="160"/>
      <c r="K4" s="160"/>
      <c r="L4" s="157"/>
      <c r="M4" s="157" t="s">
        <v>377</v>
      </c>
    </row>
    <row r="5" customFormat="false" ht="15.75" hidden="false" customHeight="true" outlineLevel="4" collapsed="false">
      <c r="A5" s="162" t="s">
        <v>369</v>
      </c>
      <c r="B5" s="159" t="str">
        <f aca="false">DADOS!B6</f>
        <v>SEM DESONERAÇÃO</v>
      </c>
      <c r="C5" s="159"/>
      <c r="D5" s="159"/>
      <c r="E5" s="155"/>
      <c r="F5" s="155"/>
      <c r="G5" s="155"/>
      <c r="H5" s="155"/>
      <c r="I5" s="155"/>
      <c r="J5" s="156"/>
      <c r="K5" s="156"/>
      <c r="L5" s="157"/>
      <c r="M5" s="157"/>
    </row>
    <row r="6" customFormat="false" ht="15.75" hidden="false" customHeight="true" outlineLevel="4" collapsed="false">
      <c r="A6" s="162" t="s">
        <v>6</v>
      </c>
      <c r="B6" s="164" t="n">
        <f aca="false">DADOS!B4</f>
        <v>0.219</v>
      </c>
      <c r="C6" s="164"/>
      <c r="D6" s="164"/>
      <c r="E6" s="155"/>
      <c r="F6" s="155"/>
      <c r="G6" s="155"/>
      <c r="H6" s="155"/>
      <c r="I6" s="155"/>
      <c r="J6" s="160"/>
      <c r="K6" s="160"/>
      <c r="L6" s="157"/>
      <c r="M6" s="161" t="n">
        <f aca="false">J118</f>
        <v>125798.94</v>
      </c>
    </row>
    <row r="7" customFormat="false" ht="27.75" hidden="false" customHeight="true" outlineLevel="4" collapsed="false">
      <c r="A7" s="162" t="s">
        <v>23</v>
      </c>
      <c r="B7" s="163" t="str">
        <f aca="false">DADOS!B5</f>
        <v>RUA BAHIA Nº 600N, BAIRRO SÃO FRANCISCO</v>
      </c>
      <c r="C7" s="163"/>
      <c r="D7" s="163"/>
      <c r="E7" s="155"/>
      <c r="F7" s="155"/>
      <c r="G7" s="155"/>
      <c r="H7" s="155"/>
      <c r="I7" s="155"/>
      <c r="J7" s="156"/>
      <c r="K7" s="156"/>
      <c r="L7" s="157"/>
      <c r="M7" s="157"/>
    </row>
    <row r="8" customFormat="false" ht="24" hidden="false" customHeight="true" outlineLevel="0" collapsed="false">
      <c r="A8" s="165" t="s">
        <v>378</v>
      </c>
      <c r="B8" s="165"/>
      <c r="C8" s="165"/>
      <c r="D8" s="165"/>
      <c r="E8" s="165"/>
      <c r="F8" s="165"/>
      <c r="G8" s="165"/>
      <c r="H8" s="165"/>
      <c r="I8" s="165"/>
      <c r="J8" s="165"/>
      <c r="K8" s="165"/>
      <c r="L8" s="157"/>
      <c r="M8" s="157"/>
    </row>
    <row r="9" s="170" customFormat="true" ht="24" hidden="false" customHeight="true" outlineLevel="0" collapsed="false">
      <c r="A9" s="166"/>
      <c r="B9" s="167"/>
      <c r="C9" s="167"/>
      <c r="D9" s="167"/>
      <c r="E9" s="167"/>
      <c r="F9" s="167"/>
      <c r="G9" s="168" t="s">
        <v>379</v>
      </c>
      <c r="H9" s="168"/>
      <c r="I9" s="167"/>
      <c r="J9" s="167"/>
      <c r="K9" s="168"/>
      <c r="L9" s="169"/>
      <c r="M9" s="169"/>
    </row>
    <row r="10" s="179" customFormat="true" ht="30" hidden="false" customHeight="true" outlineLevel="0" collapsed="false">
      <c r="A10" s="171" t="s">
        <v>17</v>
      </c>
      <c r="B10" s="171" t="s">
        <v>25</v>
      </c>
      <c r="C10" s="171" t="s">
        <v>26</v>
      </c>
      <c r="D10" s="171" t="s">
        <v>27</v>
      </c>
      <c r="E10" s="172" t="s">
        <v>18</v>
      </c>
      <c r="F10" s="171" t="s">
        <v>28</v>
      </c>
      <c r="G10" s="173" t="s">
        <v>380</v>
      </c>
      <c r="H10" s="172" t="s">
        <v>381</v>
      </c>
      <c r="I10" s="174" t="s">
        <v>31</v>
      </c>
      <c r="J10" s="175" t="s">
        <v>382</v>
      </c>
      <c r="K10" s="176" t="s">
        <v>381</v>
      </c>
      <c r="L10" s="177"/>
      <c r="M10" s="178" t="s">
        <v>560</v>
      </c>
    </row>
    <row r="11" s="179" customFormat="true" ht="15" hidden="false" customHeight="false" outlineLevel="0" collapsed="false">
      <c r="A11" s="180" t="n">
        <v>1</v>
      </c>
      <c r="B11" s="180"/>
      <c r="C11" s="180"/>
      <c r="D11" s="180" t="s">
        <v>383</v>
      </c>
      <c r="E11" s="181" t="s">
        <v>384</v>
      </c>
      <c r="F11" s="182"/>
      <c r="G11" s="182"/>
      <c r="H11" s="182"/>
      <c r="I11" s="182"/>
      <c r="J11" s="182" t="n">
        <f aca="false">TRUNC(G11 * I11,2)</f>
        <v>0</v>
      </c>
      <c r="K11" s="183" t="n">
        <f aca="false">K12+K20+K41</f>
        <v>28547.68</v>
      </c>
      <c r="L11" s="178"/>
      <c r="M11" s="178"/>
    </row>
    <row r="12" customFormat="false" ht="33" hidden="false" customHeight="true" outlineLevel="0" collapsed="false">
      <c r="A12" s="181" t="s">
        <v>385</v>
      </c>
      <c r="B12" s="180"/>
      <c r="C12" s="181"/>
      <c r="D12" s="181" t="s">
        <v>383</v>
      </c>
      <c r="E12" s="181" t="s">
        <v>386</v>
      </c>
      <c r="F12" s="182"/>
      <c r="G12" s="182"/>
      <c r="H12" s="182"/>
      <c r="I12" s="184"/>
      <c r="J12" s="182" t="n">
        <f aca="false">SUM(J13:J19)</f>
        <v>5769.95</v>
      </c>
      <c r="K12" s="183" t="n">
        <f aca="false">SUM(K13:K19)</f>
        <v>1366.69</v>
      </c>
      <c r="L12" s="157"/>
      <c r="M12" s="157"/>
    </row>
    <row r="13" s="179" customFormat="true" ht="23.85" hidden="false" customHeight="false" outlineLevel="0" collapsed="false">
      <c r="A13" s="185" t="s">
        <v>387</v>
      </c>
      <c r="B13" s="185" t="s">
        <v>35</v>
      </c>
      <c r="C13" s="185" t="s">
        <v>42</v>
      </c>
      <c r="D13" s="185" t="n">
        <v>97622</v>
      </c>
      <c r="E13" s="185" t="s">
        <v>52</v>
      </c>
      <c r="F13" s="184" t="s">
        <v>388</v>
      </c>
      <c r="G13" s="184" t="n">
        <v>16.38</v>
      </c>
      <c r="H13" s="184" t="n">
        <f aca="false">M13+'1MP_ADT'!H13</f>
        <v>16.38</v>
      </c>
      <c r="I13" s="184" t="n">
        <v>66.8</v>
      </c>
      <c r="J13" s="184" t="n">
        <f aca="false">TRUNC(G13 * I13,2)</f>
        <v>1094.18</v>
      </c>
      <c r="K13" s="186" t="n">
        <f aca="false">TRUNC(H13*I13,2)</f>
        <v>1094.18</v>
      </c>
      <c r="L13" s="178"/>
      <c r="M13" s="202"/>
      <c r="N13" s="203" t="n">
        <f aca="false">K13/J13</f>
        <v>1</v>
      </c>
    </row>
    <row r="14" customFormat="false" ht="23.85" hidden="false" customHeight="false" outlineLevel="0" collapsed="false">
      <c r="A14" s="185" t="s">
        <v>389</v>
      </c>
      <c r="B14" s="185" t="s">
        <v>35</v>
      </c>
      <c r="C14" s="185" t="s">
        <v>42</v>
      </c>
      <c r="D14" s="185" t="n">
        <v>104789</v>
      </c>
      <c r="E14" s="185" t="s">
        <v>390</v>
      </c>
      <c r="F14" s="184" t="s">
        <v>388</v>
      </c>
      <c r="G14" s="184" t="n">
        <v>1.46</v>
      </c>
      <c r="H14" s="184" t="n">
        <f aca="false">M14+'1MP_ADT'!H14</f>
        <v>0</v>
      </c>
      <c r="I14" s="184" t="n">
        <v>239.25</v>
      </c>
      <c r="J14" s="184" t="n">
        <f aca="false">TRUNC(G14 * I14,2)</f>
        <v>349.3</v>
      </c>
      <c r="K14" s="186" t="n">
        <f aca="false">TRUNC(H14*I14,2)</f>
        <v>0</v>
      </c>
      <c r="L14" s="157"/>
      <c r="M14" s="204"/>
      <c r="N14" s="203" t="n">
        <f aca="false">K14/J14</f>
        <v>0</v>
      </c>
    </row>
    <row r="15" customFormat="false" ht="15" hidden="false" customHeight="false" outlineLevel="0" collapsed="false">
      <c r="A15" s="185" t="s">
        <v>391</v>
      </c>
      <c r="B15" s="185" t="s">
        <v>35</v>
      </c>
      <c r="C15" s="185" t="s">
        <v>42</v>
      </c>
      <c r="D15" s="185" t="n">
        <v>85387</v>
      </c>
      <c r="E15" s="185" t="s">
        <v>56</v>
      </c>
      <c r="F15" s="184" t="s">
        <v>388</v>
      </c>
      <c r="G15" s="184" t="n">
        <v>17.84</v>
      </c>
      <c r="H15" s="184" t="n">
        <f aca="false">M15+'1MP_ADT'!H15</f>
        <v>0</v>
      </c>
      <c r="I15" s="184" t="n">
        <v>91.14</v>
      </c>
      <c r="J15" s="184" t="n">
        <f aca="false">TRUNC(G15 * I15,2)</f>
        <v>1625.93</v>
      </c>
      <c r="K15" s="186" t="n">
        <f aca="false">TRUNC(H15*I15,2)</f>
        <v>0</v>
      </c>
      <c r="L15" s="157"/>
      <c r="M15" s="204"/>
      <c r="N15" s="203" t="n">
        <f aca="false">K15/J15</f>
        <v>0</v>
      </c>
    </row>
    <row r="16" customFormat="false" ht="15" hidden="false" customHeight="false" outlineLevel="0" collapsed="false">
      <c r="A16" s="185" t="s">
        <v>392</v>
      </c>
      <c r="B16" s="185" t="s">
        <v>35</v>
      </c>
      <c r="C16" s="185" t="s">
        <v>393</v>
      </c>
      <c r="D16" s="185" t="n">
        <v>22809</v>
      </c>
      <c r="E16" s="185" t="s">
        <v>394</v>
      </c>
      <c r="F16" s="184" t="s">
        <v>388</v>
      </c>
      <c r="G16" s="184" t="n">
        <v>17.84</v>
      </c>
      <c r="H16" s="184" t="n">
        <f aca="false">M16+'1MP_ADT'!H16</f>
        <v>0</v>
      </c>
      <c r="I16" s="184" t="n">
        <v>23.62</v>
      </c>
      <c r="J16" s="184" t="n">
        <f aca="false">TRUNC(G16 * I16,2)</f>
        <v>421.38</v>
      </c>
      <c r="K16" s="186" t="n">
        <f aca="false">TRUNC(H16*I16,2)</f>
        <v>0</v>
      </c>
      <c r="L16" s="157"/>
      <c r="M16" s="204"/>
      <c r="N16" s="203" t="n">
        <f aca="false">K16/J16</f>
        <v>0</v>
      </c>
    </row>
    <row r="17" customFormat="false" ht="23.85" hidden="false" customHeight="false" outlineLevel="0" collapsed="false">
      <c r="A17" s="185" t="s">
        <v>395</v>
      </c>
      <c r="B17" s="185" t="s">
        <v>35</v>
      </c>
      <c r="C17" s="185" t="s">
        <v>42</v>
      </c>
      <c r="D17" s="185" t="n">
        <v>100946</v>
      </c>
      <c r="E17" s="185" t="s">
        <v>396</v>
      </c>
      <c r="F17" s="184" t="s">
        <v>397</v>
      </c>
      <c r="G17" s="184" t="n">
        <v>616.76</v>
      </c>
      <c r="H17" s="184" t="n">
        <f aca="false">M17+'1MP_ADT'!H17</f>
        <v>0</v>
      </c>
      <c r="I17" s="184" t="n">
        <v>3.05</v>
      </c>
      <c r="J17" s="184" t="n">
        <f aca="false">TRUNC(G17 * I17,2)</f>
        <v>1881.11</v>
      </c>
      <c r="K17" s="186" t="n">
        <f aca="false">TRUNC(H17*I17,2)</f>
        <v>0</v>
      </c>
      <c r="L17" s="157"/>
      <c r="M17" s="204"/>
      <c r="N17" s="203" t="n">
        <f aca="false">K17/J17</f>
        <v>0</v>
      </c>
    </row>
    <row r="18" s="179" customFormat="true" ht="23.85" hidden="false" customHeight="false" outlineLevel="0" collapsed="false">
      <c r="A18" s="185" t="s">
        <v>398</v>
      </c>
      <c r="B18" s="185" t="s">
        <v>35</v>
      </c>
      <c r="C18" s="185" t="s">
        <v>42</v>
      </c>
      <c r="D18" s="185" t="n">
        <v>97647</v>
      </c>
      <c r="E18" s="185" t="s">
        <v>399</v>
      </c>
      <c r="F18" s="184" t="s">
        <v>400</v>
      </c>
      <c r="G18" s="184" t="n">
        <v>29.75</v>
      </c>
      <c r="H18" s="184" t="n">
        <f aca="false">M18+'1MP_ADT'!H18</f>
        <v>0</v>
      </c>
      <c r="I18" s="184" t="n">
        <v>4.22</v>
      </c>
      <c r="J18" s="184" t="n">
        <f aca="false">TRUNC(G18 * I18,2)</f>
        <v>125.54</v>
      </c>
      <c r="K18" s="186" t="n">
        <f aca="false">TRUNC(H18*I18,2)</f>
        <v>0</v>
      </c>
      <c r="L18" s="178"/>
      <c r="M18" s="205"/>
      <c r="N18" s="203" t="n">
        <f aca="false">K18/J18</f>
        <v>0</v>
      </c>
    </row>
    <row r="19" customFormat="false" ht="23.85" hidden="false" customHeight="false" outlineLevel="0" collapsed="false">
      <c r="A19" s="185" t="s">
        <v>401</v>
      </c>
      <c r="B19" s="185" t="s">
        <v>35</v>
      </c>
      <c r="C19" s="185" t="s">
        <v>42</v>
      </c>
      <c r="D19" s="185" t="n">
        <v>97650</v>
      </c>
      <c r="E19" s="185" t="s">
        <v>402</v>
      </c>
      <c r="F19" s="184" t="s">
        <v>400</v>
      </c>
      <c r="G19" s="184" t="n">
        <v>29.75</v>
      </c>
      <c r="H19" s="184" t="n">
        <f aca="false">M19+'1MP_ADT'!H19</f>
        <v>29.75</v>
      </c>
      <c r="I19" s="184" t="n">
        <v>9.16</v>
      </c>
      <c r="J19" s="184" t="n">
        <f aca="false">TRUNC(G19 * I19,2)</f>
        <v>272.51</v>
      </c>
      <c r="K19" s="186" t="n">
        <f aca="false">TRUNC(H19*I19,2)</f>
        <v>272.51</v>
      </c>
      <c r="L19" s="157"/>
      <c r="M19" s="204"/>
      <c r="N19" s="203" t="n">
        <f aca="false">K19/J19</f>
        <v>1</v>
      </c>
    </row>
    <row r="20" customFormat="false" ht="15" hidden="false" customHeight="false" outlineLevel="0" collapsed="false">
      <c r="A20" s="181" t="s">
        <v>403</v>
      </c>
      <c r="B20" s="181"/>
      <c r="C20" s="181"/>
      <c r="D20" s="181" t="s">
        <v>383</v>
      </c>
      <c r="E20" s="181" t="s">
        <v>404</v>
      </c>
      <c r="F20" s="182"/>
      <c r="G20" s="182" t="n">
        <v>1</v>
      </c>
      <c r="H20" s="182"/>
      <c r="I20" s="182"/>
      <c r="J20" s="182" t="n">
        <f aca="false">TRUNC(G20 * I20,2)</f>
        <v>0</v>
      </c>
      <c r="K20" s="183" t="n">
        <f aca="false">K21+K27+K35</f>
        <v>19731.99</v>
      </c>
      <c r="L20" s="157"/>
      <c r="M20" s="204"/>
    </row>
    <row r="21" customFormat="false" ht="15" hidden="false" customHeight="false" outlineLevel="0" collapsed="false">
      <c r="A21" s="181" t="s">
        <v>405</v>
      </c>
      <c r="B21" s="181"/>
      <c r="C21" s="181"/>
      <c r="D21" s="181" t="s">
        <v>383</v>
      </c>
      <c r="E21" s="181" t="s">
        <v>406</v>
      </c>
      <c r="F21" s="182"/>
      <c r="G21" s="182" t="n">
        <v>1</v>
      </c>
      <c r="H21" s="182"/>
      <c r="I21" s="182"/>
      <c r="J21" s="182" t="n">
        <f aca="false">SUM(J22:J26)</f>
        <v>2843.08</v>
      </c>
      <c r="K21" s="183" t="n">
        <f aca="false">SUM(K22:K26)</f>
        <v>2839.63</v>
      </c>
      <c r="L21" s="157"/>
      <c r="M21" s="204"/>
    </row>
    <row r="22" s="179" customFormat="true" ht="23.85" hidden="false" customHeight="false" outlineLevel="0" collapsed="false">
      <c r="A22" s="185" t="s">
        <v>407</v>
      </c>
      <c r="B22" s="185" t="s">
        <v>35</v>
      </c>
      <c r="C22" s="185" t="s">
        <v>42</v>
      </c>
      <c r="D22" s="185" t="n">
        <v>104917</v>
      </c>
      <c r="E22" s="185" t="s">
        <v>65</v>
      </c>
      <c r="F22" s="184" t="s">
        <v>66</v>
      </c>
      <c r="G22" s="184" t="n">
        <v>21.0666667</v>
      </c>
      <c r="H22" s="184" t="n">
        <f aca="false">M22+'1MP_ADT'!H22</f>
        <v>21.0696902654867</v>
      </c>
      <c r="I22" s="184" t="n">
        <v>18.08</v>
      </c>
      <c r="J22" s="184" t="n">
        <f aca="false">TRUNC(G22 * I22,2)</f>
        <v>380.88</v>
      </c>
      <c r="K22" s="186" t="n">
        <f aca="false">TRUNC(H22*I22,2)</f>
        <v>380.94</v>
      </c>
      <c r="L22" s="178"/>
      <c r="M22" s="205"/>
      <c r="N22" s="203" t="n">
        <f aca="false">K22/J22</f>
        <v>1.00015752993069</v>
      </c>
    </row>
    <row r="23" s="179" customFormat="true" ht="23.85" hidden="false" customHeight="false" outlineLevel="0" collapsed="false">
      <c r="A23" s="185" t="s">
        <v>408</v>
      </c>
      <c r="B23" s="185" t="s">
        <v>35</v>
      </c>
      <c r="C23" s="185" t="s">
        <v>42</v>
      </c>
      <c r="D23" s="185" t="n">
        <v>104918</v>
      </c>
      <c r="E23" s="185" t="s">
        <v>68</v>
      </c>
      <c r="F23" s="184" t="s">
        <v>66</v>
      </c>
      <c r="G23" s="184" t="n">
        <v>51.6</v>
      </c>
      <c r="H23" s="184" t="n">
        <f aca="false">M23+'1MP_ADT'!H23</f>
        <v>51.6</v>
      </c>
      <c r="I23" s="184" t="n">
        <v>16.78</v>
      </c>
      <c r="J23" s="184" t="n">
        <f aca="false">TRUNC(G23 * I23,2)</f>
        <v>865.84</v>
      </c>
      <c r="K23" s="186" t="n">
        <f aca="false">TRUNC(H23*I23,2)</f>
        <v>865.84</v>
      </c>
      <c r="L23" s="178"/>
      <c r="M23" s="205"/>
      <c r="N23" s="203" t="n">
        <f aca="false">K23/J23</f>
        <v>1</v>
      </c>
    </row>
    <row r="24" s="179" customFormat="true" ht="23.85" hidden="false" customHeight="false" outlineLevel="0" collapsed="false">
      <c r="A24" s="185" t="s">
        <v>409</v>
      </c>
      <c r="B24" s="185" t="s">
        <v>35</v>
      </c>
      <c r="C24" s="185" t="s">
        <v>42</v>
      </c>
      <c r="D24" s="185" t="n">
        <v>94965</v>
      </c>
      <c r="E24" s="185" t="s">
        <v>70</v>
      </c>
      <c r="F24" s="184" t="s">
        <v>388</v>
      </c>
      <c r="G24" s="184" t="n">
        <v>0.5733333</v>
      </c>
      <c r="H24" s="184" t="n">
        <f aca="false">M24+'1MP_ADT'!H24</f>
        <v>0.569990799065751</v>
      </c>
      <c r="I24" s="184" t="n">
        <v>706.45</v>
      </c>
      <c r="J24" s="184" t="n">
        <f aca="false">TRUNC(G24 * I24,2)</f>
        <v>405.03</v>
      </c>
      <c r="K24" s="186" t="n">
        <f aca="false">TRUNC(H24*I24,2)</f>
        <v>402.67</v>
      </c>
      <c r="L24" s="178"/>
      <c r="M24" s="205"/>
      <c r="N24" s="203" t="n">
        <f aca="false">K24/J24</f>
        <v>0.99417327111572</v>
      </c>
    </row>
    <row r="25" customFormat="false" ht="23.85" hidden="false" customHeight="false" outlineLevel="0" collapsed="false">
      <c r="A25" s="185" t="s">
        <v>410</v>
      </c>
      <c r="B25" s="185" t="s">
        <v>35</v>
      </c>
      <c r="C25" s="185" t="s">
        <v>42</v>
      </c>
      <c r="D25" s="185" t="n">
        <v>103670</v>
      </c>
      <c r="E25" s="185" t="s">
        <v>72</v>
      </c>
      <c r="F25" s="184" t="s">
        <v>388</v>
      </c>
      <c r="G25" s="184" t="n">
        <v>0.5733333</v>
      </c>
      <c r="H25" s="184" t="n">
        <f aca="false">M25+'1MP_ADT'!H25</f>
        <v>0.569974702683842</v>
      </c>
      <c r="I25" s="184" t="n">
        <v>343.91</v>
      </c>
      <c r="J25" s="184" t="n">
        <f aca="false">TRUNC(G25 * I25,2)</f>
        <v>197.17</v>
      </c>
      <c r="K25" s="186" t="n">
        <f aca="false">TRUNC(H25*I25,2)</f>
        <v>196.02</v>
      </c>
      <c r="L25" s="157"/>
      <c r="M25" s="204"/>
      <c r="N25" s="203" t="n">
        <f aca="false">K25/J25</f>
        <v>0.994167469696201</v>
      </c>
    </row>
    <row r="26" customFormat="false" ht="23.85" hidden="false" customHeight="false" outlineLevel="0" collapsed="false">
      <c r="A26" s="185" t="s">
        <v>411</v>
      </c>
      <c r="B26" s="185" t="s">
        <v>35</v>
      </c>
      <c r="C26" s="185" t="s">
        <v>42</v>
      </c>
      <c r="D26" s="185" t="n">
        <v>92762</v>
      </c>
      <c r="E26" s="185" t="s">
        <v>80</v>
      </c>
      <c r="F26" s="184" t="s">
        <v>66</v>
      </c>
      <c r="G26" s="184" t="n">
        <v>76.24</v>
      </c>
      <c r="H26" s="184" t="n">
        <f aca="false">M26+'1MP_ADT'!H26</f>
        <v>76.24</v>
      </c>
      <c r="I26" s="184" t="n">
        <v>13.04</v>
      </c>
      <c r="J26" s="184" t="n">
        <f aca="false">TRUNC(G26 * I26,2)</f>
        <v>994.16</v>
      </c>
      <c r="K26" s="186" t="n">
        <f aca="false">TRUNC(H26*I26,2)</f>
        <v>994.16</v>
      </c>
      <c r="L26" s="157"/>
      <c r="M26" s="204"/>
      <c r="N26" s="203" t="n">
        <f aca="false">K26/J26</f>
        <v>1</v>
      </c>
    </row>
    <row r="27" customFormat="false" ht="15" hidden="false" customHeight="false" outlineLevel="0" collapsed="false">
      <c r="A27" s="181" t="s">
        <v>412</v>
      </c>
      <c r="B27" s="181"/>
      <c r="C27" s="181"/>
      <c r="D27" s="181" t="s">
        <v>383</v>
      </c>
      <c r="E27" s="181" t="s">
        <v>413</v>
      </c>
      <c r="F27" s="182"/>
      <c r="G27" s="182" t="n">
        <v>1</v>
      </c>
      <c r="H27" s="182"/>
      <c r="I27" s="182" t="n">
        <v>17484.09</v>
      </c>
      <c r="J27" s="182" t="n">
        <f aca="false">SUM(J28:J34)</f>
        <v>17484.09</v>
      </c>
      <c r="K27" s="183" t="n">
        <f aca="false">SUM(K28:K34)</f>
        <v>15425.33</v>
      </c>
      <c r="L27" s="157"/>
      <c r="M27" s="204"/>
    </row>
    <row r="28" customFormat="false" ht="23.85" hidden="false" customHeight="false" outlineLevel="0" collapsed="false">
      <c r="A28" s="185" t="s">
        <v>414</v>
      </c>
      <c r="B28" s="185" t="s">
        <v>35</v>
      </c>
      <c r="C28" s="185" t="s">
        <v>42</v>
      </c>
      <c r="D28" s="185" t="n">
        <v>101166</v>
      </c>
      <c r="E28" s="185" t="s">
        <v>86</v>
      </c>
      <c r="F28" s="184" t="s">
        <v>388</v>
      </c>
      <c r="G28" s="184" t="n">
        <v>2.4</v>
      </c>
      <c r="H28" s="184" t="n">
        <f aca="false">M28+'1MP_ADT'!H28</f>
        <v>1.56</v>
      </c>
      <c r="I28" s="184" t="n">
        <v>825.94</v>
      </c>
      <c r="J28" s="184" t="n">
        <f aca="false">TRUNC(G28 * I28,2)</f>
        <v>1982.25</v>
      </c>
      <c r="K28" s="186" t="n">
        <f aca="false">TRUNC(H28*I28,2)</f>
        <v>1288.46</v>
      </c>
      <c r="L28" s="157"/>
      <c r="M28" s="204"/>
      <c r="N28" s="203" t="n">
        <f aca="false">K28/J28</f>
        <v>0.649998738806911</v>
      </c>
    </row>
    <row r="29" customFormat="false" ht="23.85" hidden="false" customHeight="false" outlineLevel="0" collapsed="false">
      <c r="A29" s="185" t="s">
        <v>415</v>
      </c>
      <c r="B29" s="185" t="s">
        <v>35</v>
      </c>
      <c r="C29" s="185" t="s">
        <v>42</v>
      </c>
      <c r="D29" s="185" t="n">
        <v>96536</v>
      </c>
      <c r="E29" s="185" t="s">
        <v>88</v>
      </c>
      <c r="F29" s="184" t="s">
        <v>400</v>
      </c>
      <c r="G29" s="184" t="n">
        <v>57.18</v>
      </c>
      <c r="H29" s="184" t="n">
        <f aca="false">M29+'1MP_ADT'!H29</f>
        <v>51.58</v>
      </c>
      <c r="I29" s="184" t="n">
        <v>86.19</v>
      </c>
      <c r="J29" s="184" t="n">
        <f aca="false">TRUNC(G29 * I29,2)</f>
        <v>4928.34</v>
      </c>
      <c r="K29" s="186" t="n">
        <f aca="false">TRUNC(H29*I29,2)</f>
        <v>4445.68</v>
      </c>
      <c r="L29" s="157"/>
      <c r="M29" s="204"/>
      <c r="N29" s="203" t="n">
        <f aca="false">K29/J29</f>
        <v>0.902064386791496</v>
      </c>
    </row>
    <row r="30" customFormat="false" ht="23.85" hidden="false" customHeight="false" outlineLevel="0" collapsed="false">
      <c r="A30" s="185" t="s">
        <v>416</v>
      </c>
      <c r="B30" s="185" t="s">
        <v>35</v>
      </c>
      <c r="C30" s="185" t="s">
        <v>42</v>
      </c>
      <c r="D30" s="185" t="n">
        <v>92761</v>
      </c>
      <c r="E30" s="185" t="s">
        <v>91</v>
      </c>
      <c r="F30" s="184" t="s">
        <v>66</v>
      </c>
      <c r="G30" s="184" t="n">
        <v>63.2</v>
      </c>
      <c r="H30" s="184" t="n">
        <f aca="false">M30+'1MP_ADT'!H30</f>
        <v>63.2</v>
      </c>
      <c r="I30" s="184" t="n">
        <v>14.6</v>
      </c>
      <c r="J30" s="184" t="n">
        <f aca="false">TRUNC(G30 * I30,2)</f>
        <v>922.72</v>
      </c>
      <c r="K30" s="186" t="n">
        <f aca="false">TRUNC(H30*I30,2)</f>
        <v>922.72</v>
      </c>
      <c r="L30" s="157"/>
      <c r="M30" s="204"/>
      <c r="N30" s="203" t="n">
        <f aca="false">K30/J30</f>
        <v>1</v>
      </c>
    </row>
    <row r="31" customFormat="false" ht="23.85" hidden="false" customHeight="false" outlineLevel="0" collapsed="false">
      <c r="A31" s="185" t="s">
        <v>417</v>
      </c>
      <c r="B31" s="185" t="s">
        <v>35</v>
      </c>
      <c r="C31" s="185" t="s">
        <v>42</v>
      </c>
      <c r="D31" s="185" t="n">
        <v>94965</v>
      </c>
      <c r="E31" s="185" t="s">
        <v>70</v>
      </c>
      <c r="F31" s="184" t="s">
        <v>388</v>
      </c>
      <c r="G31" s="184" t="n">
        <v>2.4</v>
      </c>
      <c r="H31" s="184" t="n">
        <f aca="false">M31+'1MP_ADT'!H31</f>
        <v>1.56</v>
      </c>
      <c r="I31" s="184" t="n">
        <v>706.45</v>
      </c>
      <c r="J31" s="184" t="n">
        <f aca="false">TRUNC(G31 * I31,2)</f>
        <v>1695.48</v>
      </c>
      <c r="K31" s="186" t="n">
        <f aca="false">TRUNC(H31*I31,2)</f>
        <v>1102.06</v>
      </c>
      <c r="L31" s="157"/>
      <c r="M31" s="204"/>
      <c r="N31" s="203" t="n">
        <f aca="false">K31/J31</f>
        <v>0.649998820393045</v>
      </c>
    </row>
    <row r="32" s="179" customFormat="true" ht="23.85" hidden="false" customHeight="false" outlineLevel="0" collapsed="false">
      <c r="A32" s="185" t="s">
        <v>418</v>
      </c>
      <c r="B32" s="185" t="s">
        <v>35</v>
      </c>
      <c r="C32" s="185" t="s">
        <v>42</v>
      </c>
      <c r="D32" s="185" t="n">
        <v>103670</v>
      </c>
      <c r="E32" s="185" t="s">
        <v>72</v>
      </c>
      <c r="F32" s="184" t="s">
        <v>388</v>
      </c>
      <c r="G32" s="184" t="n">
        <v>2.4</v>
      </c>
      <c r="H32" s="184" t="n">
        <f aca="false">M32+'1MP_ADT'!H32</f>
        <v>1.56</v>
      </c>
      <c r="I32" s="184" t="n">
        <v>343.91</v>
      </c>
      <c r="J32" s="184" t="n">
        <f aca="false">TRUNC(G32 * I32,2)</f>
        <v>825.38</v>
      </c>
      <c r="K32" s="186" t="n">
        <f aca="false">TRUNC(H32*I32,2)</f>
        <v>536.49</v>
      </c>
      <c r="L32" s="178"/>
      <c r="M32" s="205"/>
      <c r="N32" s="203" t="n">
        <f aca="false">K32/J32</f>
        <v>0.649991519057889</v>
      </c>
    </row>
    <row r="33" customFormat="false" ht="23.85" hidden="false" customHeight="false" outlineLevel="0" collapsed="false">
      <c r="A33" s="185" t="s">
        <v>419</v>
      </c>
      <c r="B33" s="185" t="s">
        <v>35</v>
      </c>
      <c r="C33" s="185" t="s">
        <v>42</v>
      </c>
      <c r="D33" s="185" t="n">
        <v>92448</v>
      </c>
      <c r="E33" s="185" t="s">
        <v>106</v>
      </c>
      <c r="F33" s="184" t="s">
        <v>400</v>
      </c>
      <c r="G33" s="184" t="n">
        <v>37.51</v>
      </c>
      <c r="H33" s="184" t="n">
        <f aca="false">M33+'1MP_ADT'!H33</f>
        <v>37.51</v>
      </c>
      <c r="I33" s="184" t="n">
        <v>182.27</v>
      </c>
      <c r="J33" s="184" t="n">
        <f aca="false">TRUNC(G33 * I33,2)</f>
        <v>6836.94</v>
      </c>
      <c r="K33" s="186" t="n">
        <f aca="false">TRUNC(H33*I33,2)</f>
        <v>6836.94</v>
      </c>
      <c r="L33" s="157"/>
      <c r="M33" s="204"/>
      <c r="N33" s="203" t="n">
        <f aca="false">K33/J33</f>
        <v>1</v>
      </c>
    </row>
    <row r="34" customFormat="false" ht="23.85" hidden="false" customHeight="false" outlineLevel="0" collapsed="false">
      <c r="A34" s="185" t="s">
        <v>420</v>
      </c>
      <c r="B34" s="185" t="s">
        <v>35</v>
      </c>
      <c r="C34" s="185" t="s">
        <v>42</v>
      </c>
      <c r="D34" s="185" t="n">
        <v>92759</v>
      </c>
      <c r="E34" s="185" t="s">
        <v>78</v>
      </c>
      <c r="F34" s="184" t="s">
        <v>66</v>
      </c>
      <c r="G34" s="184" t="n">
        <v>17.8</v>
      </c>
      <c r="H34" s="184" t="n">
        <f aca="false">M34+'1MP_ADT'!H34</f>
        <v>17.8</v>
      </c>
      <c r="I34" s="184" t="n">
        <v>16.46</v>
      </c>
      <c r="J34" s="184" t="n">
        <f aca="false">TRUNC(G34 * I34,2)</f>
        <v>292.98</v>
      </c>
      <c r="K34" s="186" t="n">
        <f aca="false">TRUNC(H34*I34,2)</f>
        <v>292.98</v>
      </c>
      <c r="L34" s="157"/>
      <c r="M34" s="204"/>
      <c r="N34" s="203" t="n">
        <f aca="false">K34/J34</f>
        <v>1</v>
      </c>
    </row>
    <row r="35" customFormat="false" ht="15" hidden="false" customHeight="false" outlineLevel="0" collapsed="false">
      <c r="A35" s="181" t="s">
        <v>421</v>
      </c>
      <c r="B35" s="181"/>
      <c r="C35" s="181"/>
      <c r="D35" s="181" t="s">
        <v>383</v>
      </c>
      <c r="E35" s="181" t="s">
        <v>422</v>
      </c>
      <c r="F35" s="182"/>
      <c r="G35" s="182" t="n">
        <v>1</v>
      </c>
      <c r="H35" s="182"/>
      <c r="I35" s="182"/>
      <c r="J35" s="182" t="n">
        <f aca="false">TRUNC(G35 * I35,2)</f>
        <v>0</v>
      </c>
      <c r="K35" s="186" t="n">
        <f aca="false">K36</f>
        <v>1467.03</v>
      </c>
      <c r="L35" s="157"/>
      <c r="M35" s="204"/>
    </row>
    <row r="36" customFormat="false" ht="15" hidden="false" customHeight="false" outlineLevel="0" collapsed="false">
      <c r="A36" s="181" t="s">
        <v>423</v>
      </c>
      <c r="B36" s="181"/>
      <c r="C36" s="181"/>
      <c r="D36" s="181" t="s">
        <v>383</v>
      </c>
      <c r="E36" s="181" t="s">
        <v>384</v>
      </c>
      <c r="F36" s="182"/>
      <c r="G36" s="182" t="n">
        <v>1</v>
      </c>
      <c r="H36" s="182"/>
      <c r="I36" s="182"/>
      <c r="J36" s="182" t="n">
        <f aca="false">SUM(J37:J40)</f>
        <v>3296.33</v>
      </c>
      <c r="K36" s="187" t="n">
        <f aca="false">SUM(K37:K40)</f>
        <v>1467.03</v>
      </c>
      <c r="L36" s="157"/>
      <c r="M36" s="204"/>
    </row>
    <row r="37" customFormat="false" ht="23.85" hidden="false" customHeight="false" outlineLevel="0" collapsed="false">
      <c r="A37" s="185" t="s">
        <v>424</v>
      </c>
      <c r="B37" s="185" t="s">
        <v>35</v>
      </c>
      <c r="C37" s="185" t="s">
        <v>42</v>
      </c>
      <c r="D37" s="185" t="n">
        <v>92413</v>
      </c>
      <c r="E37" s="185" t="s">
        <v>76</v>
      </c>
      <c r="F37" s="184" t="s">
        <v>400</v>
      </c>
      <c r="G37" s="184" t="n">
        <v>5.33</v>
      </c>
      <c r="H37" s="184" t="n">
        <f aca="false">M37+'1MP_ADT'!H37</f>
        <v>2.3720966363707</v>
      </c>
      <c r="I37" s="184" t="n">
        <v>128.73</v>
      </c>
      <c r="J37" s="184" t="n">
        <f aca="false">TRUNC(G37 * I37,2)</f>
        <v>686.13</v>
      </c>
      <c r="K37" s="186" t="n">
        <f aca="false">TRUNC(H37*I37,2)</f>
        <v>305.36</v>
      </c>
      <c r="L37" s="157"/>
      <c r="M37" s="204"/>
      <c r="N37" s="203" t="n">
        <f aca="false">K37/J37</f>
        <v>0.445046857009605</v>
      </c>
    </row>
    <row r="38" customFormat="false" ht="23.85" hidden="false" customHeight="false" outlineLevel="0" collapsed="false">
      <c r="A38" s="185" t="s">
        <v>425</v>
      </c>
      <c r="B38" s="185" t="s">
        <v>35</v>
      </c>
      <c r="C38" s="185" t="s">
        <v>42</v>
      </c>
      <c r="D38" s="185" t="n">
        <v>92759</v>
      </c>
      <c r="E38" s="185" t="s">
        <v>78</v>
      </c>
      <c r="F38" s="184" t="s">
        <v>66</v>
      </c>
      <c r="G38" s="184" t="n">
        <v>42.44</v>
      </c>
      <c r="H38" s="184" t="n">
        <f aca="false">M38+'1MP_ADT'!H38</f>
        <v>18.8876063183475</v>
      </c>
      <c r="I38" s="184" t="n">
        <v>16.46</v>
      </c>
      <c r="J38" s="184" t="n">
        <f aca="false">TRUNC(G38 * I38,2)</f>
        <v>698.56</v>
      </c>
      <c r="K38" s="186" t="n">
        <f aca="false">TRUNC(H38*I38,2)</f>
        <v>310.89</v>
      </c>
      <c r="L38" s="157"/>
      <c r="M38" s="204"/>
      <c r="N38" s="203" t="n">
        <f aca="false">K38/J38</f>
        <v>0.44504409070087</v>
      </c>
    </row>
    <row r="39" s="179" customFormat="true" ht="23.85" hidden="false" customHeight="false" outlineLevel="0" collapsed="false">
      <c r="A39" s="185" t="s">
        <v>426</v>
      </c>
      <c r="B39" s="185" t="s">
        <v>35</v>
      </c>
      <c r="C39" s="185" t="s">
        <v>42</v>
      </c>
      <c r="D39" s="185" t="n">
        <v>103670</v>
      </c>
      <c r="E39" s="185" t="s">
        <v>72</v>
      </c>
      <c r="F39" s="184" t="s">
        <v>388</v>
      </c>
      <c r="G39" s="184" t="n">
        <v>1.82</v>
      </c>
      <c r="H39" s="184" t="n">
        <f aca="false">M39+'1MP_ADT'!H39</f>
        <v>0.81</v>
      </c>
      <c r="I39" s="184" t="n">
        <v>343.91</v>
      </c>
      <c r="J39" s="184" t="n">
        <f aca="false">TRUNC(G39 * I39,2)</f>
        <v>625.91</v>
      </c>
      <c r="K39" s="186" t="n">
        <f aca="false">TRUNC(H39*I39,2)</f>
        <v>278.56</v>
      </c>
      <c r="L39" s="178"/>
      <c r="M39" s="205"/>
      <c r="N39" s="203" t="n">
        <f aca="false">K39/J39</f>
        <v>0.445048010097298</v>
      </c>
    </row>
    <row r="40" customFormat="false" ht="23.85" hidden="false" customHeight="false" outlineLevel="0" collapsed="false">
      <c r="A40" s="185" t="s">
        <v>427</v>
      </c>
      <c r="B40" s="185" t="s">
        <v>35</v>
      </c>
      <c r="C40" s="185" t="s">
        <v>42</v>
      </c>
      <c r="D40" s="185" t="n">
        <v>94965</v>
      </c>
      <c r="E40" s="185" t="s">
        <v>70</v>
      </c>
      <c r="F40" s="184" t="s">
        <v>388</v>
      </c>
      <c r="G40" s="184" t="n">
        <v>1.82</v>
      </c>
      <c r="H40" s="184" t="n">
        <f aca="false">M40+'1MP_ADT'!H40</f>
        <v>0.81</v>
      </c>
      <c r="I40" s="184" t="n">
        <v>706.45</v>
      </c>
      <c r="J40" s="184" t="n">
        <f aca="false">TRUNC(G40 * I40,2)</f>
        <v>1285.73</v>
      </c>
      <c r="K40" s="186" t="n">
        <f aca="false">TRUNC(H40*I40,2)</f>
        <v>572.22</v>
      </c>
      <c r="L40" s="157"/>
      <c r="M40" s="204"/>
      <c r="N40" s="203" t="n">
        <f aca="false">K40/J40</f>
        <v>0.445054560444261</v>
      </c>
    </row>
    <row r="41" customFormat="false" ht="15" hidden="false" customHeight="false" outlineLevel="0" collapsed="false">
      <c r="A41" s="181" t="s">
        <v>428</v>
      </c>
      <c r="B41" s="181" t="s">
        <v>35</v>
      </c>
      <c r="C41" s="181"/>
      <c r="D41" s="181" t="s">
        <v>383</v>
      </c>
      <c r="E41" s="181" t="s">
        <v>112</v>
      </c>
      <c r="F41" s="182"/>
      <c r="G41" s="182" t="n">
        <v>1</v>
      </c>
      <c r="H41" s="182"/>
      <c r="I41" s="184" t="n">
        <v>22146.16</v>
      </c>
      <c r="J41" s="182" t="n">
        <f aca="false">SUM(J42:J44)</f>
        <v>22146.16</v>
      </c>
      <c r="K41" s="186" t="n">
        <f aca="false">SUM(K42:K44)</f>
        <v>7449</v>
      </c>
      <c r="L41" s="157"/>
      <c r="M41" s="204"/>
    </row>
    <row r="42" customFormat="false" ht="35.05" hidden="false" customHeight="false" outlineLevel="0" collapsed="false">
      <c r="A42" s="185" t="s">
        <v>429</v>
      </c>
      <c r="B42" s="185" t="s">
        <v>35</v>
      </c>
      <c r="C42" s="185" t="s">
        <v>42</v>
      </c>
      <c r="D42" s="185" t="n">
        <v>103332</v>
      </c>
      <c r="E42" s="185" t="s">
        <v>114</v>
      </c>
      <c r="F42" s="184" t="s">
        <v>400</v>
      </c>
      <c r="G42" s="184" t="n">
        <v>80</v>
      </c>
      <c r="H42" s="184" t="n">
        <f aca="false">M42+'1MP_ADT'!H42</f>
        <v>52</v>
      </c>
      <c r="I42" s="184" t="n">
        <v>143.25</v>
      </c>
      <c r="J42" s="184" t="n">
        <f aca="false">TRUNC(G42 * I42,2)</f>
        <v>11460</v>
      </c>
      <c r="K42" s="186" t="n">
        <f aca="false">TRUNC(H42*I42,2)</f>
        <v>7449</v>
      </c>
      <c r="L42" s="157"/>
      <c r="M42" s="204"/>
      <c r="N42" s="203" t="n">
        <f aca="false">K42/J42</f>
        <v>0.65</v>
      </c>
    </row>
    <row r="43" customFormat="false" ht="15" hidden="false" customHeight="false" outlineLevel="0" collapsed="false">
      <c r="A43" s="185" t="s">
        <v>430</v>
      </c>
      <c r="B43" s="185" t="s">
        <v>35</v>
      </c>
      <c r="C43" s="185" t="s">
        <v>42</v>
      </c>
      <c r="D43" s="185" t="n">
        <v>105023</v>
      </c>
      <c r="E43" s="185" t="s">
        <v>116</v>
      </c>
      <c r="F43" s="184" t="s">
        <v>47</v>
      </c>
      <c r="G43" s="184" t="n">
        <v>40</v>
      </c>
      <c r="H43" s="184" t="n">
        <f aca="false">M43+'1MP_ADT'!H43</f>
        <v>0</v>
      </c>
      <c r="I43" s="184" t="n">
        <v>75.23</v>
      </c>
      <c r="J43" s="184" t="n">
        <f aca="false">TRUNC(G43 * I43,2)</f>
        <v>3009.2</v>
      </c>
      <c r="K43" s="186" t="n">
        <f aca="false">TRUNC(H43*I43,2)</f>
        <v>0</v>
      </c>
      <c r="L43" s="157"/>
      <c r="M43" s="204"/>
      <c r="N43" s="203" t="n">
        <f aca="false">K43/J43</f>
        <v>0</v>
      </c>
    </row>
    <row r="44" customFormat="false" ht="23.85" hidden="false" customHeight="false" outlineLevel="0" collapsed="false">
      <c r="A44" s="185" t="s">
        <v>431</v>
      </c>
      <c r="B44" s="185" t="s">
        <v>35</v>
      </c>
      <c r="C44" s="185" t="s">
        <v>432</v>
      </c>
      <c r="D44" s="185" t="n">
        <v>13135</v>
      </c>
      <c r="E44" s="185" t="s">
        <v>433</v>
      </c>
      <c r="F44" s="184" t="s">
        <v>400</v>
      </c>
      <c r="G44" s="184" t="n">
        <v>8</v>
      </c>
      <c r="H44" s="184" t="n">
        <f aca="false">M44+'1MP_ADT'!H44</f>
        <v>0</v>
      </c>
      <c r="I44" s="184" t="n">
        <v>959.62</v>
      </c>
      <c r="J44" s="184" t="n">
        <f aca="false">TRUNC(G44 * I44,2)</f>
        <v>7676.96</v>
      </c>
      <c r="K44" s="186" t="n">
        <f aca="false">TRUNC(H44*I44,2)</f>
        <v>0</v>
      </c>
      <c r="L44" s="157"/>
      <c r="M44" s="204"/>
      <c r="N44" s="203" t="n">
        <f aca="false">K44/J44</f>
        <v>0</v>
      </c>
    </row>
    <row r="45" customFormat="false" ht="15" hidden="false" customHeight="false" outlineLevel="0" collapsed="false">
      <c r="A45" s="181" t="n">
        <v>2</v>
      </c>
      <c r="B45" s="181" t="s">
        <v>35</v>
      </c>
      <c r="C45" s="181"/>
      <c r="D45" s="181" t="s">
        <v>383</v>
      </c>
      <c r="E45" s="181" t="s">
        <v>434</v>
      </c>
      <c r="F45" s="182"/>
      <c r="G45" s="182" t="n">
        <v>1</v>
      </c>
      <c r="H45" s="182"/>
      <c r="I45" s="184" t="n">
        <v>12655.28</v>
      </c>
      <c r="J45" s="182" t="n">
        <f aca="false">SUM(J46:J50)</f>
        <v>12655.28</v>
      </c>
      <c r="K45" s="186" t="n">
        <f aca="false">SUM(K46:K50)</f>
        <v>3748.68</v>
      </c>
      <c r="L45" s="157"/>
      <c r="M45" s="204"/>
    </row>
    <row r="46" customFormat="false" ht="35.05" hidden="false" customHeight="false" outlineLevel="0" collapsed="false">
      <c r="A46" s="185" t="s">
        <v>435</v>
      </c>
      <c r="B46" s="185" t="s">
        <v>35</v>
      </c>
      <c r="C46" s="185" t="s">
        <v>42</v>
      </c>
      <c r="D46" s="185" t="n">
        <v>87905</v>
      </c>
      <c r="E46" s="185" t="s">
        <v>436</v>
      </c>
      <c r="F46" s="184" t="s">
        <v>400</v>
      </c>
      <c r="G46" s="184" t="n">
        <v>144</v>
      </c>
      <c r="H46" s="184" t="n">
        <f aca="false">M46+'1MP_ADT'!H46</f>
        <v>0</v>
      </c>
      <c r="I46" s="184" t="n">
        <v>9.53</v>
      </c>
      <c r="J46" s="184" t="n">
        <f aca="false">TRUNC(G46 * I46,2)</f>
        <v>1372.32</v>
      </c>
      <c r="K46" s="186" t="n">
        <f aca="false">TRUNC(H46*I46,2)</f>
        <v>0</v>
      </c>
      <c r="L46" s="157"/>
      <c r="M46" s="204"/>
      <c r="N46" s="203" t="n">
        <f aca="false">K46/J46</f>
        <v>0</v>
      </c>
    </row>
    <row r="47" customFormat="false" ht="35.05" hidden="false" customHeight="false" outlineLevel="0" collapsed="false">
      <c r="A47" s="185" t="s">
        <v>437</v>
      </c>
      <c r="B47" s="185" t="s">
        <v>35</v>
      </c>
      <c r="C47" s="185" t="s">
        <v>42</v>
      </c>
      <c r="D47" s="185" t="n">
        <v>87794</v>
      </c>
      <c r="E47" s="185" t="s">
        <v>144</v>
      </c>
      <c r="F47" s="184" t="s">
        <v>400</v>
      </c>
      <c r="G47" s="184" t="n">
        <v>144</v>
      </c>
      <c r="H47" s="184" t="n">
        <f aca="false">M47+'1MP_ADT'!H47</f>
        <v>52</v>
      </c>
      <c r="I47" s="184" t="n">
        <v>53.05</v>
      </c>
      <c r="J47" s="184" t="n">
        <f aca="false">TRUNC(G47 * I47,2)</f>
        <v>7639.2</v>
      </c>
      <c r="K47" s="186" t="n">
        <f aca="false">TRUNC(H47*I47,2)</f>
        <v>2758.6</v>
      </c>
      <c r="L47" s="157"/>
      <c r="M47" s="204"/>
      <c r="N47" s="203" t="n">
        <f aca="false">K47/J47</f>
        <v>0.361111111111111</v>
      </c>
    </row>
    <row r="48" s="179" customFormat="true" ht="35.05" hidden="false" customHeight="false" outlineLevel="0" collapsed="false">
      <c r="A48" s="185" t="s">
        <v>438</v>
      </c>
      <c r="B48" s="185" t="s">
        <v>35</v>
      </c>
      <c r="C48" s="185" t="s">
        <v>42</v>
      </c>
      <c r="D48" s="185" t="n">
        <v>87888</v>
      </c>
      <c r="E48" s="185" t="s">
        <v>439</v>
      </c>
      <c r="F48" s="184" t="s">
        <v>400</v>
      </c>
      <c r="G48" s="184" t="n">
        <v>144</v>
      </c>
      <c r="H48" s="184" t="n">
        <f aca="false">M48+'1MP_ADT'!H48</f>
        <v>104</v>
      </c>
      <c r="I48" s="184" t="n">
        <v>9.52</v>
      </c>
      <c r="J48" s="184" t="n">
        <f aca="false">TRUNC(G48 * I48,2)</f>
        <v>1370.88</v>
      </c>
      <c r="K48" s="186" t="n">
        <f aca="false">TRUNC(H48*I48,2)</f>
        <v>990.08</v>
      </c>
      <c r="L48" s="178"/>
      <c r="M48" s="205"/>
      <c r="N48" s="203" t="n">
        <f aca="false">K48/J48</f>
        <v>0.722222222222222</v>
      </c>
    </row>
    <row r="49" s="179" customFormat="true" ht="23.85" hidden="false" customHeight="false" outlineLevel="0" collapsed="false">
      <c r="A49" s="185" t="s">
        <v>440</v>
      </c>
      <c r="B49" s="185" t="s">
        <v>35</v>
      </c>
      <c r="C49" s="185" t="s">
        <v>42</v>
      </c>
      <c r="D49" s="185" t="n">
        <v>73445</v>
      </c>
      <c r="E49" s="185" t="s">
        <v>441</v>
      </c>
      <c r="F49" s="184" t="s">
        <v>400</v>
      </c>
      <c r="G49" s="184" t="n">
        <v>144</v>
      </c>
      <c r="H49" s="184" t="n">
        <f aca="false">M49+'1MP_ADT'!H49</f>
        <v>0</v>
      </c>
      <c r="I49" s="184" t="n">
        <v>13.99</v>
      </c>
      <c r="J49" s="184" t="n">
        <f aca="false">TRUNC(G49 * I49,2)</f>
        <v>2014.56</v>
      </c>
      <c r="K49" s="186" t="n">
        <f aca="false">TRUNC(H49*I49,2)</f>
        <v>0</v>
      </c>
      <c r="L49" s="178"/>
      <c r="M49" s="205"/>
      <c r="N49" s="203" t="n">
        <f aca="false">K49/J49</f>
        <v>0</v>
      </c>
    </row>
    <row r="50" s="179" customFormat="true" ht="35.05" hidden="false" customHeight="false" outlineLevel="0" collapsed="false">
      <c r="A50" s="185" t="s">
        <v>442</v>
      </c>
      <c r="B50" s="185" t="s">
        <v>35</v>
      </c>
      <c r="C50" s="185" t="s">
        <v>42</v>
      </c>
      <c r="D50" s="185" t="n">
        <v>100726</v>
      </c>
      <c r="E50" s="185" t="s">
        <v>443</v>
      </c>
      <c r="F50" s="184" t="s">
        <v>400</v>
      </c>
      <c r="G50" s="184" t="n">
        <v>8</v>
      </c>
      <c r="H50" s="184" t="n">
        <f aca="false">M50+'1MP_ADT'!H50</f>
        <v>0</v>
      </c>
      <c r="I50" s="184" t="n">
        <v>32.29</v>
      </c>
      <c r="J50" s="184" t="n">
        <f aca="false">TRUNC(G50 * I50,2)</f>
        <v>258.32</v>
      </c>
      <c r="K50" s="186" t="n">
        <f aca="false">TRUNC(H50*I50,2)</f>
        <v>0</v>
      </c>
      <c r="L50" s="178"/>
      <c r="M50" s="205"/>
      <c r="N50" s="203" t="n">
        <f aca="false">K50/J50</f>
        <v>0</v>
      </c>
    </row>
    <row r="51" customFormat="false" ht="15" hidden="false" customHeight="false" outlineLevel="0" collapsed="false">
      <c r="A51" s="181" t="n">
        <v>3</v>
      </c>
      <c r="B51" s="181" t="s">
        <v>35</v>
      </c>
      <c r="C51" s="181"/>
      <c r="D51" s="181" t="s">
        <v>383</v>
      </c>
      <c r="E51" s="181" t="s">
        <v>444</v>
      </c>
      <c r="F51" s="182"/>
      <c r="G51" s="182" t="n">
        <v>1</v>
      </c>
      <c r="H51" s="182"/>
      <c r="I51" s="182"/>
      <c r="J51" s="182" t="n">
        <f aca="false">TRUNC(G51 * I51,2)</f>
        <v>0</v>
      </c>
      <c r="K51" s="186" t="n">
        <f aca="false">+K52</f>
        <v>4784.18</v>
      </c>
      <c r="L51" s="157"/>
      <c r="M51" s="204"/>
    </row>
    <row r="52" customFormat="false" ht="15" hidden="false" customHeight="false" outlineLevel="0" collapsed="false">
      <c r="A52" s="181" t="s">
        <v>445</v>
      </c>
      <c r="B52" s="181" t="s">
        <v>35</v>
      </c>
      <c r="C52" s="181"/>
      <c r="D52" s="181" t="s">
        <v>383</v>
      </c>
      <c r="E52" s="181" t="s">
        <v>176</v>
      </c>
      <c r="F52" s="182"/>
      <c r="G52" s="182" t="n">
        <v>1</v>
      </c>
      <c r="H52" s="182"/>
      <c r="I52" s="182"/>
      <c r="J52" s="182" t="n">
        <f aca="false">SUM(J53:J63)</f>
        <v>8515.49</v>
      </c>
      <c r="K52" s="186" t="n">
        <f aca="false">SUM(K53:K63)</f>
        <v>4784.18</v>
      </c>
      <c r="L52" s="157"/>
      <c r="M52" s="204"/>
    </row>
    <row r="53" customFormat="false" ht="15" hidden="false" customHeight="false" outlineLevel="0" collapsed="false">
      <c r="A53" s="185" t="s">
        <v>446</v>
      </c>
      <c r="B53" s="185" t="s">
        <v>35</v>
      </c>
      <c r="C53" s="185" t="s">
        <v>42</v>
      </c>
      <c r="D53" s="185" t="n">
        <v>98305</v>
      </c>
      <c r="E53" s="185" t="s">
        <v>447</v>
      </c>
      <c r="F53" s="184" t="s">
        <v>120</v>
      </c>
      <c r="G53" s="184" t="n">
        <v>1</v>
      </c>
      <c r="H53" s="184" t="n">
        <f aca="false">M53+'1MP_ADT'!H53</f>
        <v>0</v>
      </c>
      <c r="I53" s="184" t="n">
        <v>3370.03</v>
      </c>
      <c r="J53" s="184" t="n">
        <f aca="false">TRUNC(G53 * I53,2)</f>
        <v>3370.03</v>
      </c>
      <c r="K53" s="186" t="n">
        <f aca="false">TRUNC(H53*I53,2)</f>
        <v>0</v>
      </c>
      <c r="L53" s="157"/>
      <c r="M53" s="204"/>
      <c r="N53" s="203" t="n">
        <f aca="false">K53/J53</f>
        <v>0</v>
      </c>
    </row>
    <row r="54" customFormat="false" ht="15" hidden="false" customHeight="false" outlineLevel="0" collapsed="false">
      <c r="A54" s="185" t="s">
        <v>448</v>
      </c>
      <c r="B54" s="185" t="s">
        <v>35</v>
      </c>
      <c r="C54" s="185" t="s">
        <v>42</v>
      </c>
      <c r="D54" s="185" t="n">
        <v>98307</v>
      </c>
      <c r="E54" s="185" t="s">
        <v>449</v>
      </c>
      <c r="F54" s="184" t="s">
        <v>120</v>
      </c>
      <c r="G54" s="184" t="n">
        <v>4</v>
      </c>
      <c r="H54" s="184" t="n">
        <f aca="false">M54+'1MP_ADT'!H54</f>
        <v>0</v>
      </c>
      <c r="I54" s="184" t="n">
        <v>54.17</v>
      </c>
      <c r="J54" s="184" t="n">
        <f aca="false">TRUNC(G54 * I54,2)</f>
        <v>216.68</v>
      </c>
      <c r="K54" s="186" t="n">
        <f aca="false">TRUNC(H54*I54,2)</f>
        <v>0</v>
      </c>
      <c r="L54" s="157"/>
      <c r="M54" s="204"/>
      <c r="N54" s="203" t="n">
        <f aca="false">K54/J54</f>
        <v>0</v>
      </c>
    </row>
    <row r="55" customFormat="false" ht="15" hidden="false" customHeight="false" outlineLevel="0" collapsed="false">
      <c r="A55" s="185" t="s">
        <v>450</v>
      </c>
      <c r="B55" s="185" t="s">
        <v>35</v>
      </c>
      <c r="C55" s="185" t="s">
        <v>42</v>
      </c>
      <c r="D55" s="185" t="n">
        <v>98308</v>
      </c>
      <c r="E55" s="185" t="s">
        <v>451</v>
      </c>
      <c r="F55" s="184" t="s">
        <v>120</v>
      </c>
      <c r="G55" s="184" t="n">
        <v>4</v>
      </c>
      <c r="H55" s="184" t="n">
        <f aca="false">M55+'1MP_ADT'!H55</f>
        <v>0</v>
      </c>
      <c r="I55" s="184" t="n">
        <v>36.15</v>
      </c>
      <c r="J55" s="184" t="n">
        <f aca="false">TRUNC(G55 * I55,2)</f>
        <v>144.6</v>
      </c>
      <c r="K55" s="186" t="n">
        <f aca="false">TRUNC(H55*I55,2)</f>
        <v>0</v>
      </c>
      <c r="L55" s="157"/>
      <c r="M55" s="204"/>
      <c r="N55" s="203" t="n">
        <f aca="false">K55/J55</f>
        <v>0</v>
      </c>
    </row>
    <row r="56" customFormat="false" ht="15" hidden="false" customHeight="false" outlineLevel="0" collapsed="false">
      <c r="A56" s="185" t="s">
        <v>452</v>
      </c>
      <c r="B56" s="185" t="s">
        <v>35</v>
      </c>
      <c r="C56" s="185" t="s">
        <v>42</v>
      </c>
      <c r="D56" s="185" t="n">
        <v>83449</v>
      </c>
      <c r="E56" s="185" t="s">
        <v>453</v>
      </c>
      <c r="F56" s="184" t="s">
        <v>120</v>
      </c>
      <c r="G56" s="184" t="n">
        <v>2</v>
      </c>
      <c r="H56" s="184" t="n">
        <f aca="false">M56+'1MP_ADT'!H56</f>
        <v>2</v>
      </c>
      <c r="I56" s="184" t="n">
        <v>659.9</v>
      </c>
      <c r="J56" s="184" t="n">
        <f aca="false">TRUNC(G56 * I56,2)</f>
        <v>1319.8</v>
      </c>
      <c r="K56" s="186" t="n">
        <f aca="false">TRUNC(H56*I56,2)</f>
        <v>1319.8</v>
      </c>
      <c r="L56" s="157"/>
      <c r="M56" s="206" t="n">
        <f aca="false">G56</f>
        <v>2</v>
      </c>
      <c r="N56" s="203" t="n">
        <f aca="false">K56/J56</f>
        <v>1</v>
      </c>
    </row>
    <row r="57" s="179" customFormat="true" ht="15" hidden="false" customHeight="false" outlineLevel="0" collapsed="false">
      <c r="A57" s="185" t="s">
        <v>454</v>
      </c>
      <c r="B57" s="185" t="s">
        <v>35</v>
      </c>
      <c r="C57" s="185" t="s">
        <v>42</v>
      </c>
      <c r="D57" s="185" t="n">
        <v>83387</v>
      </c>
      <c r="E57" s="185" t="s">
        <v>216</v>
      </c>
      <c r="F57" s="184" t="s">
        <v>120</v>
      </c>
      <c r="G57" s="184" t="n">
        <v>14</v>
      </c>
      <c r="H57" s="184" t="n">
        <f aca="false">M57+'1MP_ADT'!H57</f>
        <v>14</v>
      </c>
      <c r="I57" s="184" t="n">
        <v>12</v>
      </c>
      <c r="J57" s="184" t="n">
        <f aca="false">TRUNC(G57 * I57,2)</f>
        <v>168</v>
      </c>
      <c r="K57" s="186" t="n">
        <f aca="false">TRUNC(H57*I57,2)</f>
        <v>168</v>
      </c>
      <c r="L57" s="178"/>
      <c r="M57" s="206" t="n">
        <f aca="false">G57</f>
        <v>14</v>
      </c>
      <c r="N57" s="203" t="n">
        <f aca="false">K57/J57</f>
        <v>1</v>
      </c>
    </row>
    <row r="58" customFormat="false" ht="23.85" hidden="false" customHeight="false" outlineLevel="0" collapsed="false">
      <c r="A58" s="185" t="s">
        <v>455</v>
      </c>
      <c r="B58" s="185" t="s">
        <v>35</v>
      </c>
      <c r="C58" s="185" t="s">
        <v>42</v>
      </c>
      <c r="D58" s="185" t="n">
        <v>97239</v>
      </c>
      <c r="E58" s="185" t="s">
        <v>456</v>
      </c>
      <c r="F58" s="184" t="s">
        <v>47</v>
      </c>
      <c r="G58" s="184" t="n">
        <v>3</v>
      </c>
      <c r="H58" s="184" t="n">
        <f aca="false">M58+'1MP_ADT'!H58</f>
        <v>3</v>
      </c>
      <c r="I58" s="184" t="n">
        <v>97.77</v>
      </c>
      <c r="J58" s="184" t="n">
        <f aca="false">TRUNC(G58 * I58,2)</f>
        <v>293.31</v>
      </c>
      <c r="K58" s="186" t="n">
        <f aca="false">TRUNC(H58*I58,2)</f>
        <v>293.31</v>
      </c>
      <c r="L58" s="157"/>
      <c r="M58" s="206" t="n">
        <f aca="false">G58</f>
        <v>3</v>
      </c>
      <c r="N58" s="203" t="n">
        <f aca="false">K58/J58</f>
        <v>1</v>
      </c>
    </row>
    <row r="59" customFormat="false" ht="23.85" hidden="false" customHeight="false" outlineLevel="0" collapsed="false">
      <c r="A59" s="185" t="s">
        <v>457</v>
      </c>
      <c r="B59" s="185" t="s">
        <v>35</v>
      </c>
      <c r="C59" s="185" t="s">
        <v>42</v>
      </c>
      <c r="D59" s="185" t="n">
        <v>91837</v>
      </c>
      <c r="E59" s="185" t="s">
        <v>458</v>
      </c>
      <c r="F59" s="184" t="s">
        <v>47</v>
      </c>
      <c r="G59" s="184" t="n">
        <v>56</v>
      </c>
      <c r="H59" s="184" t="n">
        <f aca="false">M59+'1MP_ADT'!H59</f>
        <v>56</v>
      </c>
      <c r="I59" s="184" t="n">
        <v>28.13</v>
      </c>
      <c r="J59" s="184" t="n">
        <f aca="false">TRUNC(G59 * I59,2)</f>
        <v>1575.28</v>
      </c>
      <c r="K59" s="186" t="n">
        <f aca="false">TRUNC(H59*I59,2)</f>
        <v>1575.28</v>
      </c>
      <c r="L59" s="157"/>
      <c r="M59" s="206" t="n">
        <f aca="false">G59</f>
        <v>56</v>
      </c>
      <c r="N59" s="203" t="n">
        <f aca="false">K59/J59</f>
        <v>1</v>
      </c>
    </row>
    <row r="60" customFormat="false" ht="23.85" hidden="false" customHeight="false" outlineLevel="0" collapsed="false">
      <c r="A60" s="185" t="s">
        <v>459</v>
      </c>
      <c r="B60" s="185" t="s">
        <v>35</v>
      </c>
      <c r="C60" s="185" t="s">
        <v>42</v>
      </c>
      <c r="D60" s="185" t="n">
        <v>91845</v>
      </c>
      <c r="E60" s="185" t="s">
        <v>460</v>
      </c>
      <c r="F60" s="184" t="s">
        <v>47</v>
      </c>
      <c r="G60" s="184" t="n">
        <v>70</v>
      </c>
      <c r="H60" s="184" t="n">
        <f aca="false">M60+'1MP_ADT'!H60</f>
        <v>70</v>
      </c>
      <c r="I60" s="184" t="n">
        <v>9.66</v>
      </c>
      <c r="J60" s="184" t="n">
        <f aca="false">TRUNC(G60 * I60,2)</f>
        <v>676.2</v>
      </c>
      <c r="K60" s="186" t="n">
        <f aca="false">TRUNC(H60*I60,2)</f>
        <v>676.2</v>
      </c>
      <c r="L60" s="157"/>
      <c r="M60" s="206" t="n">
        <f aca="false">G60</f>
        <v>70</v>
      </c>
      <c r="N60" s="203" t="n">
        <f aca="false">K60/J60</f>
        <v>1</v>
      </c>
    </row>
    <row r="61" customFormat="false" ht="15" hidden="false" customHeight="false" outlineLevel="0" collapsed="false">
      <c r="A61" s="185" t="s">
        <v>461</v>
      </c>
      <c r="B61" s="185" t="s">
        <v>35</v>
      </c>
      <c r="C61" s="185" t="s">
        <v>432</v>
      </c>
      <c r="D61" s="185" t="n">
        <v>12600</v>
      </c>
      <c r="E61" s="185" t="s">
        <v>462</v>
      </c>
      <c r="F61" s="184" t="s">
        <v>463</v>
      </c>
      <c r="G61" s="184" t="n">
        <v>1</v>
      </c>
      <c r="H61" s="184" t="n">
        <f aca="false">M61+'1MP_ADT'!H61</f>
        <v>1</v>
      </c>
      <c r="I61" s="184" t="n">
        <v>37.86</v>
      </c>
      <c r="J61" s="184" t="n">
        <f aca="false">TRUNC(G61 * I61,2)</f>
        <v>37.86</v>
      </c>
      <c r="K61" s="186" t="n">
        <f aca="false">TRUNC(H61*I61,2)</f>
        <v>37.86</v>
      </c>
      <c r="L61" s="157"/>
      <c r="M61" s="206" t="n">
        <f aca="false">G61</f>
        <v>1</v>
      </c>
      <c r="N61" s="203" t="n">
        <f aca="false">K61/J61</f>
        <v>1</v>
      </c>
    </row>
    <row r="62" customFormat="false" ht="15" hidden="false" customHeight="false" outlineLevel="0" collapsed="false">
      <c r="A62" s="185" t="s">
        <v>464</v>
      </c>
      <c r="B62" s="185" t="s">
        <v>35</v>
      </c>
      <c r="C62" s="185" t="s">
        <v>432</v>
      </c>
      <c r="D62" s="185" t="n">
        <v>762</v>
      </c>
      <c r="E62" s="185" t="s">
        <v>465</v>
      </c>
      <c r="F62" s="184" t="s">
        <v>466</v>
      </c>
      <c r="G62" s="184" t="n">
        <v>3</v>
      </c>
      <c r="H62" s="184" t="n">
        <f aca="false">M62+'1MP_ADT'!H62</f>
        <v>3</v>
      </c>
      <c r="I62" s="184" t="n">
        <v>37.27</v>
      </c>
      <c r="J62" s="184" t="n">
        <f aca="false">TRUNC(G62 * I62,2)</f>
        <v>111.81</v>
      </c>
      <c r="K62" s="186" t="n">
        <f aca="false">TRUNC(H62*I62,2)</f>
        <v>111.81</v>
      </c>
      <c r="L62" s="157"/>
      <c r="M62" s="206" t="n">
        <f aca="false">G62</f>
        <v>3</v>
      </c>
      <c r="N62" s="203" t="n">
        <f aca="false">K62/J62</f>
        <v>1</v>
      </c>
    </row>
    <row r="63" customFormat="false" ht="15" hidden="false" customHeight="false" outlineLevel="0" collapsed="false">
      <c r="A63" s="185" t="s">
        <v>467</v>
      </c>
      <c r="B63" s="185" t="s">
        <v>35</v>
      </c>
      <c r="C63" s="185" t="s">
        <v>42</v>
      </c>
      <c r="D63" s="185" t="n">
        <v>88264</v>
      </c>
      <c r="E63" s="185" t="s">
        <v>468</v>
      </c>
      <c r="F63" s="184" t="s">
        <v>469</v>
      </c>
      <c r="G63" s="184" t="n">
        <v>18</v>
      </c>
      <c r="H63" s="184" t="n">
        <f aca="false">M63+'1MP_ADT'!H63</f>
        <v>18</v>
      </c>
      <c r="I63" s="184" t="n">
        <v>33.44</v>
      </c>
      <c r="J63" s="184" t="n">
        <f aca="false">TRUNC(G63 * I63,2)</f>
        <v>601.92</v>
      </c>
      <c r="K63" s="186" t="n">
        <f aca="false">TRUNC(H63*I63,2)</f>
        <v>601.92</v>
      </c>
      <c r="L63" s="157"/>
      <c r="M63" s="206" t="n">
        <f aca="false">G63</f>
        <v>18</v>
      </c>
      <c r="N63" s="203" t="n">
        <f aca="false">K63/J63</f>
        <v>1</v>
      </c>
    </row>
    <row r="64" customFormat="false" ht="15" hidden="false" customHeight="false" outlineLevel="0" collapsed="false">
      <c r="A64" s="181" t="n">
        <v>4</v>
      </c>
      <c r="B64" s="181" t="s">
        <v>35</v>
      </c>
      <c r="C64" s="181"/>
      <c r="D64" s="181" t="s">
        <v>383</v>
      </c>
      <c r="E64" s="181" t="s">
        <v>470</v>
      </c>
      <c r="F64" s="182"/>
      <c r="G64" s="182" t="n">
        <v>1</v>
      </c>
      <c r="H64" s="182"/>
      <c r="I64" s="182"/>
      <c r="J64" s="182" t="n">
        <f aca="false">SUM(J65:J68)</f>
        <v>13728.4</v>
      </c>
      <c r="K64" s="187" t="n">
        <f aca="false">SUM(K65:K68)</f>
        <v>8881.8</v>
      </c>
      <c r="L64" s="157"/>
      <c r="M64" s="204"/>
    </row>
    <row r="65" s="179" customFormat="true" ht="35.05" hidden="false" customHeight="false" outlineLevel="0" collapsed="false">
      <c r="A65" s="185" t="s">
        <v>471</v>
      </c>
      <c r="B65" s="185" t="s">
        <v>35</v>
      </c>
      <c r="C65" s="185" t="s">
        <v>42</v>
      </c>
      <c r="D65" s="185" t="n">
        <v>106017</v>
      </c>
      <c r="E65" s="185" t="s">
        <v>472</v>
      </c>
      <c r="F65" s="184" t="s">
        <v>120</v>
      </c>
      <c r="G65" s="184" t="n">
        <v>20</v>
      </c>
      <c r="H65" s="184"/>
      <c r="I65" s="184" t="n">
        <v>242.33</v>
      </c>
      <c r="J65" s="184" t="n">
        <f aca="false">TRUNC(G65 * I65,2)</f>
        <v>4846.6</v>
      </c>
      <c r="K65" s="186" t="n">
        <f aca="false">TRUNC(H65*I65,2)</f>
        <v>0</v>
      </c>
      <c r="L65" s="178"/>
      <c r="M65" s="206" t="n">
        <f aca="false">G65</f>
        <v>20</v>
      </c>
      <c r="N65" s="203" t="n">
        <f aca="false">K65/J65</f>
        <v>0</v>
      </c>
    </row>
    <row r="66" customFormat="false" ht="15" hidden="false" customHeight="false" outlineLevel="0" collapsed="false">
      <c r="A66" s="185" t="s">
        <v>473</v>
      </c>
      <c r="B66" s="185" t="s">
        <v>35</v>
      </c>
      <c r="C66" s="185" t="s">
        <v>42</v>
      </c>
      <c r="D66" s="185" t="n">
        <v>83652</v>
      </c>
      <c r="E66" s="185" t="s">
        <v>474</v>
      </c>
      <c r="F66" s="184" t="s">
        <v>47</v>
      </c>
      <c r="G66" s="184" t="n">
        <v>60</v>
      </c>
      <c r="H66" s="184" t="n">
        <f aca="false">M66+'1MP_ADT'!H66</f>
        <v>60</v>
      </c>
      <c r="I66" s="184" t="n">
        <v>129.42</v>
      </c>
      <c r="J66" s="184" t="n">
        <f aca="false">TRUNC(G66 * I66,2)</f>
        <v>7765.2</v>
      </c>
      <c r="K66" s="186" t="n">
        <f aca="false">TRUNC(H66*I66,2)</f>
        <v>7765.2</v>
      </c>
      <c r="L66" s="157"/>
      <c r="M66" s="206" t="n">
        <f aca="false">G66</f>
        <v>60</v>
      </c>
      <c r="N66" s="203" t="n">
        <f aca="false">K66/J66</f>
        <v>1</v>
      </c>
    </row>
    <row r="67" customFormat="false" ht="23.85" hidden="false" customHeight="false" outlineLevel="0" collapsed="false">
      <c r="A67" s="185" t="s">
        <v>475</v>
      </c>
      <c r="B67" s="185" t="s">
        <v>35</v>
      </c>
      <c r="C67" s="185" t="s">
        <v>42</v>
      </c>
      <c r="D67" s="185" t="n">
        <v>78018</v>
      </c>
      <c r="E67" s="185" t="s">
        <v>476</v>
      </c>
      <c r="F67" s="184" t="s">
        <v>388</v>
      </c>
      <c r="G67" s="184" t="n">
        <v>14.7</v>
      </c>
      <c r="H67" s="184" t="n">
        <f aca="false">M67+'1MP_ADT'!H67</f>
        <v>14.7</v>
      </c>
      <c r="I67" s="184" t="n">
        <v>61.87</v>
      </c>
      <c r="J67" s="184" t="n">
        <f aca="false">TRUNC(G67 * I67,2)</f>
        <v>909.48</v>
      </c>
      <c r="K67" s="186" t="n">
        <f aca="false">TRUNC(H67*I67,2)</f>
        <v>909.48</v>
      </c>
      <c r="L67" s="157"/>
      <c r="M67" s="206" t="n">
        <f aca="false">G67</f>
        <v>14.7</v>
      </c>
      <c r="N67" s="203" t="n">
        <f aca="false">K67/J67</f>
        <v>1</v>
      </c>
    </row>
    <row r="68" customFormat="false" ht="15" hidden="false" customHeight="false" outlineLevel="0" collapsed="false">
      <c r="A68" s="185" t="s">
        <v>477</v>
      </c>
      <c r="B68" s="185" t="s">
        <v>35</v>
      </c>
      <c r="C68" s="185" t="s">
        <v>42</v>
      </c>
      <c r="D68" s="185" t="n">
        <v>79488</v>
      </c>
      <c r="E68" s="185" t="s">
        <v>478</v>
      </c>
      <c r="F68" s="184" t="s">
        <v>388</v>
      </c>
      <c r="G68" s="184" t="n">
        <v>14.7</v>
      </c>
      <c r="H68" s="184" t="n">
        <f aca="false">M68+'1MP_ADT'!H68</f>
        <v>14.7</v>
      </c>
      <c r="I68" s="184" t="n">
        <v>14.09</v>
      </c>
      <c r="J68" s="184" t="n">
        <f aca="false">TRUNC(G68 * I68,2)</f>
        <v>207.12</v>
      </c>
      <c r="K68" s="186" t="n">
        <f aca="false">TRUNC(H68*I68,2)</f>
        <v>207.12</v>
      </c>
      <c r="L68" s="157"/>
      <c r="M68" s="206" t="n">
        <f aca="false">G68</f>
        <v>14.7</v>
      </c>
      <c r="N68" s="203" t="n">
        <f aca="false">K68/J68</f>
        <v>1</v>
      </c>
    </row>
    <row r="69" s="179" customFormat="true" ht="15" hidden="false" customHeight="false" outlineLevel="0" collapsed="false">
      <c r="A69" s="181" t="n">
        <v>5</v>
      </c>
      <c r="B69" s="181" t="s">
        <v>35</v>
      </c>
      <c r="C69" s="181"/>
      <c r="D69" s="181" t="s">
        <v>383</v>
      </c>
      <c r="E69" s="181" t="s">
        <v>479</v>
      </c>
      <c r="F69" s="182"/>
      <c r="G69" s="182" t="n">
        <v>1</v>
      </c>
      <c r="H69" s="182"/>
      <c r="I69" s="182"/>
      <c r="J69" s="182" t="n">
        <f aca="false">SUM(J70:J77)</f>
        <v>12133.06</v>
      </c>
      <c r="K69" s="183" t="n">
        <f aca="false">SUM(K71:K77)</f>
        <v>10864.61</v>
      </c>
      <c r="L69" s="178"/>
      <c r="M69" s="205"/>
    </row>
    <row r="70" customFormat="false" ht="23.85" hidden="false" customHeight="false" outlineLevel="0" collapsed="false">
      <c r="A70" s="185" t="s">
        <v>480</v>
      </c>
      <c r="B70" s="185" t="s">
        <v>35</v>
      </c>
      <c r="C70" s="185" t="s">
        <v>42</v>
      </c>
      <c r="D70" s="185" t="n">
        <v>92608</v>
      </c>
      <c r="E70" s="185" t="s">
        <v>119</v>
      </c>
      <c r="F70" s="184" t="s">
        <v>120</v>
      </c>
      <c r="G70" s="184" t="n">
        <v>1</v>
      </c>
      <c r="H70" s="184" t="n">
        <f aca="false">M70+'1MP_ADT'!H70</f>
        <v>1</v>
      </c>
      <c r="I70" s="184" t="n">
        <v>1268.45</v>
      </c>
      <c r="J70" s="184" t="n">
        <f aca="false">TRUNC(G70 * I70,2)</f>
        <v>1268.45</v>
      </c>
      <c r="K70" s="186" t="n">
        <f aca="false">TRUNC(H70*I70,2)</f>
        <v>1268.45</v>
      </c>
      <c r="L70" s="157"/>
      <c r="M70" s="206"/>
      <c r="N70" s="203" t="n">
        <f aca="false">K70/J70</f>
        <v>1</v>
      </c>
    </row>
    <row r="71" customFormat="false" ht="35.05" hidden="false" customHeight="false" outlineLevel="0" collapsed="false">
      <c r="A71" s="185" t="s">
        <v>481</v>
      </c>
      <c r="B71" s="185" t="s">
        <v>35</v>
      </c>
      <c r="C71" s="185" t="s">
        <v>42</v>
      </c>
      <c r="D71" s="185" t="n">
        <v>92580</v>
      </c>
      <c r="E71" s="185" t="s">
        <v>122</v>
      </c>
      <c r="F71" s="184" t="s">
        <v>400</v>
      </c>
      <c r="G71" s="184" t="n">
        <v>29.41</v>
      </c>
      <c r="H71" s="184" t="n">
        <f aca="false">M71+'1MP_ADT'!H71</f>
        <v>29.41</v>
      </c>
      <c r="I71" s="184" t="n">
        <v>53.36</v>
      </c>
      <c r="J71" s="184" t="n">
        <f aca="false">TRUNC(G71 * I71,2)</f>
        <v>1569.31</v>
      </c>
      <c r="K71" s="186" t="n">
        <f aca="false">TRUNC(H71*I71,2)</f>
        <v>1569.31</v>
      </c>
      <c r="L71" s="157"/>
      <c r="M71" s="204"/>
      <c r="N71" s="203" t="n">
        <f aca="false">K71/J71</f>
        <v>1</v>
      </c>
    </row>
    <row r="72" customFormat="false" ht="23.85" hidden="false" customHeight="false" outlineLevel="0" collapsed="false">
      <c r="A72" s="185" t="s">
        <v>482</v>
      </c>
      <c r="B72" s="185" t="s">
        <v>35</v>
      </c>
      <c r="C72" s="185" t="s">
        <v>42</v>
      </c>
      <c r="D72" s="185" t="n">
        <v>94216</v>
      </c>
      <c r="E72" s="185" t="s">
        <v>124</v>
      </c>
      <c r="F72" s="184" t="s">
        <v>400</v>
      </c>
      <c r="G72" s="184" t="n">
        <v>29.41</v>
      </c>
      <c r="H72" s="184" t="n">
        <f aca="false">M72+'1MP_ADT'!H72</f>
        <v>29.41</v>
      </c>
      <c r="I72" s="184" t="n">
        <v>205.08</v>
      </c>
      <c r="J72" s="184" t="n">
        <f aca="false">TRUNC(G72 * I72,2)</f>
        <v>6031.4</v>
      </c>
      <c r="K72" s="186" t="n">
        <f aca="false">TRUNC(H72*I72,2)</f>
        <v>6031.4</v>
      </c>
      <c r="L72" s="157"/>
      <c r="M72" s="206" t="n">
        <f aca="false">G72</f>
        <v>29.41</v>
      </c>
      <c r="N72" s="203" t="n">
        <f aca="false">K72/J72</f>
        <v>1</v>
      </c>
    </row>
    <row r="73" customFormat="false" ht="23.85" hidden="false" customHeight="false" outlineLevel="0" collapsed="false">
      <c r="A73" s="185" t="s">
        <v>483</v>
      </c>
      <c r="B73" s="185" t="s">
        <v>35</v>
      </c>
      <c r="C73" s="185" t="s">
        <v>42</v>
      </c>
      <c r="D73" s="185" t="n">
        <v>94228</v>
      </c>
      <c r="E73" s="185" t="s">
        <v>126</v>
      </c>
      <c r="F73" s="184" t="s">
        <v>47</v>
      </c>
      <c r="G73" s="184" t="n">
        <v>5.14</v>
      </c>
      <c r="H73" s="184" t="n">
        <f aca="false">M73+'1MP_ADT'!H73</f>
        <v>5.14</v>
      </c>
      <c r="I73" s="184" t="n">
        <v>110</v>
      </c>
      <c r="J73" s="184" t="n">
        <f aca="false">TRUNC(G73 * I73,2)</f>
        <v>565.4</v>
      </c>
      <c r="K73" s="186" t="n">
        <f aca="false">TRUNC(H73*I73,2)</f>
        <v>565.4</v>
      </c>
      <c r="L73" s="157"/>
      <c r="M73" s="204"/>
      <c r="N73" s="203" t="n">
        <f aca="false">K73/J73</f>
        <v>1</v>
      </c>
    </row>
    <row r="74" customFormat="false" ht="23.85" hidden="false" customHeight="false" outlineLevel="0" collapsed="false">
      <c r="A74" s="185" t="s">
        <v>484</v>
      </c>
      <c r="B74" s="185" t="s">
        <v>35</v>
      </c>
      <c r="C74" s="185" t="s">
        <v>42</v>
      </c>
      <c r="D74" s="185" t="n">
        <v>94231</v>
      </c>
      <c r="E74" s="185" t="s">
        <v>128</v>
      </c>
      <c r="F74" s="184" t="s">
        <v>47</v>
      </c>
      <c r="G74" s="184" t="n">
        <v>5.14</v>
      </c>
      <c r="H74" s="184" t="n">
        <f aca="false">M74+'1MP_ADT'!H74</f>
        <v>5.14</v>
      </c>
      <c r="I74" s="184" t="n">
        <v>65.72</v>
      </c>
      <c r="J74" s="184" t="n">
        <f aca="false">TRUNC(G74 * I74,2)</f>
        <v>337.8</v>
      </c>
      <c r="K74" s="186" t="n">
        <f aca="false">TRUNC(H74*I74,2)</f>
        <v>337.8</v>
      </c>
      <c r="L74" s="157"/>
      <c r="M74" s="204"/>
      <c r="N74" s="203" t="n">
        <f aca="false">K74/J74</f>
        <v>1</v>
      </c>
    </row>
    <row r="75" customFormat="false" ht="23.85" hidden="false" customHeight="false" outlineLevel="0" collapsed="false">
      <c r="A75" s="185" t="s">
        <v>485</v>
      </c>
      <c r="B75" s="185" t="s">
        <v>35</v>
      </c>
      <c r="C75" s="185" t="s">
        <v>42</v>
      </c>
      <c r="D75" s="185" t="n">
        <v>100435</v>
      </c>
      <c r="E75" s="185" t="s">
        <v>130</v>
      </c>
      <c r="F75" s="184" t="s">
        <v>47</v>
      </c>
      <c r="G75" s="184" t="n">
        <v>3.87</v>
      </c>
      <c r="H75" s="184" t="n">
        <f aca="false">M75+'1MP_ADT'!H75</f>
        <v>3.87</v>
      </c>
      <c r="I75" s="184" t="n">
        <v>74.62</v>
      </c>
      <c r="J75" s="184" t="n">
        <f aca="false">TRUNC(G75 * I75,2)</f>
        <v>288.77</v>
      </c>
      <c r="K75" s="186" t="n">
        <f aca="false">TRUNC(H75*I75,2)</f>
        <v>288.77</v>
      </c>
      <c r="L75" s="157"/>
      <c r="M75" s="206" t="n">
        <f aca="false">G75</f>
        <v>3.87</v>
      </c>
      <c r="N75" s="203" t="n">
        <f aca="false">K75/J75</f>
        <v>1</v>
      </c>
    </row>
    <row r="76" customFormat="false" ht="23.85" hidden="false" customHeight="false" outlineLevel="0" collapsed="false">
      <c r="A76" s="185" t="s">
        <v>486</v>
      </c>
      <c r="B76" s="185" t="s">
        <v>35</v>
      </c>
      <c r="C76" s="185" t="s">
        <v>42</v>
      </c>
      <c r="D76" s="185" t="n">
        <v>97647</v>
      </c>
      <c r="E76" s="185" t="s">
        <v>399</v>
      </c>
      <c r="F76" s="184" t="s">
        <v>400</v>
      </c>
      <c r="G76" s="184" t="n">
        <v>29.41</v>
      </c>
      <c r="H76" s="184" t="n">
        <f aca="false">M76+'1MP_ADT'!H76</f>
        <v>29.41</v>
      </c>
      <c r="I76" s="184" t="n">
        <v>4.22</v>
      </c>
      <c r="J76" s="184" t="n">
        <f aca="false">TRUNC(G76 * I76,2)</f>
        <v>124.11</v>
      </c>
      <c r="K76" s="186" t="n">
        <f aca="false">TRUNC(H76*I76,2)</f>
        <v>124.11</v>
      </c>
      <c r="L76" s="157"/>
      <c r="M76" s="204"/>
      <c r="N76" s="203" t="n">
        <f aca="false">K76/J76</f>
        <v>1</v>
      </c>
    </row>
    <row r="77" customFormat="false" ht="23.85" hidden="false" customHeight="false" outlineLevel="0" collapsed="false">
      <c r="A77" s="185" t="s">
        <v>487</v>
      </c>
      <c r="B77" s="185" t="s">
        <v>35</v>
      </c>
      <c r="C77" s="185" t="s">
        <v>42</v>
      </c>
      <c r="D77" s="185" t="n">
        <v>100721</v>
      </c>
      <c r="E77" s="185" t="s">
        <v>488</v>
      </c>
      <c r="F77" s="184" t="s">
        <v>400</v>
      </c>
      <c r="G77" s="184" t="n">
        <v>66.23</v>
      </c>
      <c r="H77" s="184" t="n">
        <f aca="false">M77+'1MP_ADT'!H77</f>
        <v>66.23</v>
      </c>
      <c r="I77" s="184" t="n">
        <v>29.41</v>
      </c>
      <c r="J77" s="184" t="n">
        <f aca="false">TRUNC(G77 * I77,2)</f>
        <v>1947.82</v>
      </c>
      <c r="K77" s="186" t="n">
        <f aca="false">TRUNC(H77*I77,2)</f>
        <v>1947.82</v>
      </c>
      <c r="L77" s="157"/>
      <c r="M77" s="206" t="n">
        <f aca="false">G77</f>
        <v>66.23</v>
      </c>
      <c r="N77" s="203" t="n">
        <f aca="false">K77/J77</f>
        <v>1</v>
      </c>
    </row>
    <row r="78" s="179" customFormat="true" ht="15" hidden="false" customHeight="false" outlineLevel="0" collapsed="false">
      <c r="A78" s="181" t="n">
        <v>6</v>
      </c>
      <c r="B78" s="181" t="s">
        <v>35</v>
      </c>
      <c r="C78" s="181"/>
      <c r="D78" s="181" t="s">
        <v>383</v>
      </c>
      <c r="E78" s="181" t="s">
        <v>489</v>
      </c>
      <c r="F78" s="182"/>
      <c r="G78" s="182" t="n">
        <v>1</v>
      </c>
      <c r="H78" s="182"/>
      <c r="I78" s="182"/>
      <c r="J78" s="182" t="n">
        <f aca="false">SUM(J79:J80)</f>
        <v>1187.42</v>
      </c>
      <c r="K78" s="183" t="n">
        <f aca="false">SUM(K80:K82)</f>
        <v>22244.54</v>
      </c>
      <c r="L78" s="178"/>
      <c r="M78" s="205"/>
    </row>
    <row r="79" customFormat="false" ht="15" hidden="false" customHeight="false" outlineLevel="0" collapsed="false">
      <c r="A79" s="185" t="s">
        <v>490</v>
      </c>
      <c r="B79" s="185" t="s">
        <v>35</v>
      </c>
      <c r="C79" s="185" t="s">
        <v>42</v>
      </c>
      <c r="D79" s="185" t="n">
        <v>105521</v>
      </c>
      <c r="E79" s="185" t="s">
        <v>491</v>
      </c>
      <c r="F79" s="184" t="s">
        <v>400</v>
      </c>
      <c r="G79" s="184" t="n">
        <v>126</v>
      </c>
      <c r="H79" s="184" t="n">
        <f aca="false">M79+'1MP_ADT'!H79</f>
        <v>0</v>
      </c>
      <c r="I79" s="184" t="n">
        <v>1.69</v>
      </c>
      <c r="J79" s="184" t="n">
        <f aca="false">TRUNC(G79 * I79,2)</f>
        <v>212.94</v>
      </c>
      <c r="K79" s="186" t="n">
        <f aca="false">TRUNC(H79*I79,2)</f>
        <v>0</v>
      </c>
      <c r="L79" s="157"/>
      <c r="M79" s="204"/>
      <c r="N79" s="203" t="n">
        <f aca="false">K79/J79</f>
        <v>0</v>
      </c>
    </row>
    <row r="80" customFormat="false" ht="15" hidden="false" customHeight="false" outlineLevel="0" collapsed="false">
      <c r="A80" s="185" t="s">
        <v>492</v>
      </c>
      <c r="B80" s="185" t="s">
        <v>35</v>
      </c>
      <c r="C80" s="185" t="s">
        <v>36</v>
      </c>
      <c r="D80" s="185" t="s">
        <v>493</v>
      </c>
      <c r="E80" s="185" t="s">
        <v>494</v>
      </c>
      <c r="F80" s="184" t="s">
        <v>495</v>
      </c>
      <c r="G80" s="184" t="n">
        <v>12.6</v>
      </c>
      <c r="H80" s="184" t="n">
        <f aca="false">M80+'1MP_ADT'!H80</f>
        <v>0</v>
      </c>
      <c r="I80" s="184" t="n">
        <v>77.34</v>
      </c>
      <c r="J80" s="184" t="n">
        <f aca="false">TRUNC(G80 * I80,2)</f>
        <v>974.48</v>
      </c>
      <c r="K80" s="186" t="n">
        <f aca="false">TRUNC(H80*I80,2)</f>
        <v>0</v>
      </c>
      <c r="L80" s="157"/>
      <c r="M80" s="204"/>
      <c r="N80" s="203" t="n">
        <f aca="false">K80/J80</f>
        <v>0</v>
      </c>
    </row>
    <row r="81" customFormat="false" ht="15" hidden="false" customHeight="false" outlineLevel="0" collapsed="false">
      <c r="A81" s="181" t="n">
        <v>7</v>
      </c>
      <c r="B81" s="181" t="s">
        <v>35</v>
      </c>
      <c r="C81" s="181"/>
      <c r="D81" s="181" t="s">
        <v>383</v>
      </c>
      <c r="E81" s="181" t="s">
        <v>496</v>
      </c>
      <c r="F81" s="182"/>
      <c r="G81" s="182" t="n">
        <v>1</v>
      </c>
      <c r="H81" s="182"/>
      <c r="I81" s="182"/>
      <c r="J81" s="182" t="n">
        <f aca="false">SUM(J82)</f>
        <v>5561.13</v>
      </c>
      <c r="K81" s="186" t="n">
        <f aca="false">K82</f>
        <v>11122.27</v>
      </c>
      <c r="L81" s="157"/>
      <c r="M81" s="204"/>
    </row>
    <row r="82" customFormat="false" ht="23.85" hidden="false" customHeight="false" outlineLevel="0" collapsed="false">
      <c r="A82" s="185" t="s">
        <v>497</v>
      </c>
      <c r="B82" s="185" t="s">
        <v>35</v>
      </c>
      <c r="C82" s="185" t="s">
        <v>42</v>
      </c>
      <c r="D82" s="185" t="n">
        <v>92413</v>
      </c>
      <c r="E82" s="185" t="s">
        <v>76</v>
      </c>
      <c r="F82" s="184" t="s">
        <v>400</v>
      </c>
      <c r="G82" s="184" t="n">
        <v>43.2</v>
      </c>
      <c r="H82" s="184" t="n">
        <f aca="false">M82+'1MP_ADT'!H82</f>
        <v>86.4</v>
      </c>
      <c r="I82" s="184" t="n">
        <v>128.73</v>
      </c>
      <c r="J82" s="184" t="n">
        <f aca="false">TRUNC(G82 * I82,2)</f>
        <v>5561.13</v>
      </c>
      <c r="K82" s="186" t="n">
        <f aca="false">TRUNC(H82*I82,2)</f>
        <v>11122.27</v>
      </c>
      <c r="L82" s="157"/>
      <c r="M82" s="206" t="n">
        <f aca="false">G82</f>
        <v>43.2</v>
      </c>
      <c r="N82" s="203" t="n">
        <f aca="false">K82/J82</f>
        <v>2.00000179819569</v>
      </c>
    </row>
    <row r="83" s="179" customFormat="true" ht="15" hidden="false" customHeight="false" outlineLevel="0" collapsed="false">
      <c r="A83" s="181" t="n">
        <v>8</v>
      </c>
      <c r="B83" s="181"/>
      <c r="C83" s="181"/>
      <c r="D83" s="181" t="s">
        <v>383</v>
      </c>
      <c r="E83" s="181" t="s">
        <v>498</v>
      </c>
      <c r="F83" s="182"/>
      <c r="G83" s="182" t="n">
        <v>1</v>
      </c>
      <c r="H83" s="182"/>
      <c r="I83" s="182"/>
      <c r="J83" s="182" t="n">
        <f aca="false">SUM(J84:J88)</f>
        <v>5177.53</v>
      </c>
      <c r="K83" s="183" t="n">
        <f aca="false">SUM(K84:K88)</f>
        <v>3393.51</v>
      </c>
      <c r="L83" s="178"/>
      <c r="M83" s="205"/>
    </row>
    <row r="84" customFormat="false" ht="23.85" hidden="false" customHeight="false" outlineLevel="0" collapsed="false">
      <c r="A84" s="185" t="s">
        <v>499</v>
      </c>
      <c r="B84" s="185" t="s">
        <v>35</v>
      </c>
      <c r="C84" s="185" t="s">
        <v>42</v>
      </c>
      <c r="D84" s="185" t="n">
        <v>95241</v>
      </c>
      <c r="E84" s="185" t="s">
        <v>149</v>
      </c>
      <c r="F84" s="184" t="s">
        <v>400</v>
      </c>
      <c r="G84" s="184" t="n">
        <v>29.2885</v>
      </c>
      <c r="H84" s="184" t="n">
        <f aca="false">M84+'1MP_ADT'!H84</f>
        <v>0</v>
      </c>
      <c r="I84" s="184" t="n">
        <v>48.69</v>
      </c>
      <c r="J84" s="184" t="n">
        <f aca="false">TRUNC(G84 * I84,2)</f>
        <v>1426.05</v>
      </c>
      <c r="K84" s="186" t="n">
        <f aca="false">TRUNC(H84*I84,2)</f>
        <v>0</v>
      </c>
      <c r="L84" s="157"/>
      <c r="M84" s="206"/>
      <c r="N84" s="203" t="n">
        <f aca="false">K84/J84</f>
        <v>0</v>
      </c>
    </row>
    <row r="85" customFormat="false" ht="15" hidden="false" customHeight="false" outlineLevel="0" collapsed="false">
      <c r="A85" s="185" t="s">
        <v>500</v>
      </c>
      <c r="B85" s="185" t="s">
        <v>35</v>
      </c>
      <c r="C85" s="185" t="s">
        <v>42</v>
      </c>
      <c r="D85" s="185" t="n">
        <v>98557</v>
      </c>
      <c r="E85" s="185" t="s">
        <v>501</v>
      </c>
      <c r="F85" s="184" t="s">
        <v>400</v>
      </c>
      <c r="G85" s="184" t="n">
        <v>51.14</v>
      </c>
      <c r="H85" s="184" t="n">
        <f aca="false">M85+'1MP_ADT'!H85</f>
        <v>51.14</v>
      </c>
      <c r="I85" s="184" t="n">
        <v>47.45</v>
      </c>
      <c r="J85" s="184" t="n">
        <f aca="false">TRUNC(G85 * I85,2)</f>
        <v>2426.59</v>
      </c>
      <c r="K85" s="186" t="n">
        <f aca="false">TRUNC(H85*I85,2)</f>
        <v>2426.59</v>
      </c>
      <c r="L85" s="157"/>
      <c r="M85" s="206" t="n">
        <f aca="false">G85</f>
        <v>51.14</v>
      </c>
      <c r="N85" s="203" t="n">
        <f aca="false">K85/J85</f>
        <v>1</v>
      </c>
    </row>
    <row r="86" customFormat="false" ht="23.85" hidden="false" customHeight="false" outlineLevel="0" collapsed="false">
      <c r="A86" s="185" t="s">
        <v>502</v>
      </c>
      <c r="B86" s="185" t="s">
        <v>35</v>
      </c>
      <c r="C86" s="185" t="s">
        <v>42</v>
      </c>
      <c r="D86" s="185" t="n">
        <v>104766</v>
      </c>
      <c r="E86" s="185" t="s">
        <v>503</v>
      </c>
      <c r="F86" s="184" t="s">
        <v>47</v>
      </c>
      <c r="G86" s="184" t="n">
        <v>1</v>
      </c>
      <c r="H86" s="184" t="n">
        <f aca="false">M86+'1MP_ADT'!H86</f>
        <v>1</v>
      </c>
      <c r="I86" s="184" t="n">
        <v>19.29</v>
      </c>
      <c r="J86" s="184" t="n">
        <f aca="false">TRUNC(G86 * I86,2)</f>
        <v>19.29</v>
      </c>
      <c r="K86" s="186" t="n">
        <f aca="false">TRUNC(H86*I86,2)</f>
        <v>19.29</v>
      </c>
      <c r="L86" s="157"/>
      <c r="M86" s="206" t="n">
        <f aca="false">G86</f>
        <v>1</v>
      </c>
      <c r="N86" s="203" t="n">
        <f aca="false">K86/J86</f>
        <v>1</v>
      </c>
    </row>
    <row r="87" customFormat="false" ht="15" hidden="false" customHeight="false" outlineLevel="0" collapsed="false">
      <c r="A87" s="185" t="s">
        <v>504</v>
      </c>
      <c r="B87" s="185" t="s">
        <v>35</v>
      </c>
      <c r="C87" s="185" t="s">
        <v>42</v>
      </c>
      <c r="D87" s="185" t="n">
        <v>98689</v>
      </c>
      <c r="E87" s="185" t="s">
        <v>153</v>
      </c>
      <c r="F87" s="184" t="s">
        <v>47</v>
      </c>
      <c r="G87" s="184" t="n">
        <v>2.5</v>
      </c>
      <c r="H87" s="184" t="n">
        <f aca="false">M87+'1MP_ADT'!H87</f>
        <v>0</v>
      </c>
      <c r="I87" s="184" t="n">
        <v>143.19</v>
      </c>
      <c r="J87" s="184" t="n">
        <f aca="false">TRUNC(G87 * I87,2)</f>
        <v>357.97</v>
      </c>
      <c r="K87" s="186" t="n">
        <f aca="false">TRUNC(H87*I87,2)</f>
        <v>0</v>
      </c>
      <c r="L87" s="157"/>
      <c r="M87" s="204"/>
      <c r="N87" s="203" t="n">
        <f aca="false">K87/J87</f>
        <v>0</v>
      </c>
    </row>
    <row r="88" s="179" customFormat="true" ht="23.85" hidden="false" customHeight="false" outlineLevel="0" collapsed="false">
      <c r="A88" s="185" t="s">
        <v>505</v>
      </c>
      <c r="B88" s="185" t="s">
        <v>35</v>
      </c>
      <c r="C88" s="185" t="s">
        <v>42</v>
      </c>
      <c r="D88" s="185" t="n">
        <v>101965</v>
      </c>
      <c r="E88" s="185" t="s">
        <v>506</v>
      </c>
      <c r="F88" s="184" t="s">
        <v>47</v>
      </c>
      <c r="G88" s="184" t="n">
        <v>6.5</v>
      </c>
      <c r="H88" s="184" t="n">
        <f aca="false">M88+'1MP_ADT'!H88</f>
        <v>6.5</v>
      </c>
      <c r="I88" s="184" t="n">
        <v>145.79</v>
      </c>
      <c r="J88" s="184" t="n">
        <f aca="false">TRUNC(G88 * I88,2)</f>
        <v>947.63</v>
      </c>
      <c r="K88" s="186" t="n">
        <f aca="false">TRUNC(H88*I88,2)</f>
        <v>947.63</v>
      </c>
      <c r="L88" s="178"/>
      <c r="M88" s="206" t="n">
        <f aca="false">G88</f>
        <v>6.5</v>
      </c>
      <c r="N88" s="203" t="n">
        <f aca="false">K88/J88</f>
        <v>1</v>
      </c>
    </row>
    <row r="89" customFormat="false" ht="15" hidden="false" customHeight="false" outlineLevel="0" collapsed="false">
      <c r="A89" s="181" t="n">
        <v>9</v>
      </c>
      <c r="B89" s="181"/>
      <c r="C89" s="181"/>
      <c r="D89" s="181" t="s">
        <v>383</v>
      </c>
      <c r="E89" s="181" t="s">
        <v>507</v>
      </c>
      <c r="F89" s="182"/>
      <c r="G89" s="182" t="n">
        <v>1</v>
      </c>
      <c r="H89" s="182"/>
      <c r="I89" s="182"/>
      <c r="J89" s="182"/>
      <c r="K89" s="186" t="n">
        <f aca="false">K90+K104+K115</f>
        <v>15301.02</v>
      </c>
      <c r="L89" s="157"/>
      <c r="M89" s="204"/>
    </row>
    <row r="90" customFormat="false" ht="15" hidden="false" customHeight="false" outlineLevel="0" collapsed="false">
      <c r="A90" s="181" t="s">
        <v>508</v>
      </c>
      <c r="B90" s="181"/>
      <c r="C90" s="181"/>
      <c r="D90" s="181" t="s">
        <v>383</v>
      </c>
      <c r="E90" s="181" t="s">
        <v>509</v>
      </c>
      <c r="F90" s="182"/>
      <c r="G90" s="182" t="n">
        <v>1</v>
      </c>
      <c r="H90" s="182"/>
      <c r="I90" s="182" t="n">
        <v>13480.59</v>
      </c>
      <c r="J90" s="182" t="n">
        <f aca="false">SUM(J91:J103)</f>
        <v>13480.59</v>
      </c>
      <c r="K90" s="186" t="n">
        <f aca="false">SUM(K91:K103)</f>
        <v>13480.59</v>
      </c>
      <c r="L90" s="157"/>
      <c r="M90" s="204"/>
    </row>
    <row r="91" customFormat="false" ht="23.85" hidden="false" customHeight="false" outlineLevel="0" collapsed="false">
      <c r="A91" s="185" t="s">
        <v>510</v>
      </c>
      <c r="B91" s="185" t="s">
        <v>35</v>
      </c>
      <c r="C91" s="185" t="s">
        <v>42</v>
      </c>
      <c r="D91" s="185" t="n">
        <v>89711</v>
      </c>
      <c r="E91" s="185" t="s">
        <v>511</v>
      </c>
      <c r="F91" s="184" t="s">
        <v>47</v>
      </c>
      <c r="G91" s="184" t="n">
        <v>4.2</v>
      </c>
      <c r="H91" s="184" t="n">
        <f aca="false">M91+'1MP_ADT'!H91</f>
        <v>4.2</v>
      </c>
      <c r="I91" s="184" t="n">
        <v>25.9</v>
      </c>
      <c r="J91" s="184" t="n">
        <f aca="false">TRUNC(G91 * I91,2)</f>
        <v>108.78</v>
      </c>
      <c r="K91" s="186" t="n">
        <f aca="false">TRUNC(H91*I91,2)</f>
        <v>108.78</v>
      </c>
      <c r="L91" s="157"/>
      <c r="M91" s="206" t="n">
        <f aca="false">G91</f>
        <v>4.2</v>
      </c>
      <c r="N91" s="203" t="n">
        <f aca="false">K91/J91</f>
        <v>1</v>
      </c>
    </row>
    <row r="92" customFormat="false" ht="23.85" hidden="false" customHeight="false" outlineLevel="0" collapsed="false">
      <c r="A92" s="185" t="s">
        <v>512</v>
      </c>
      <c r="B92" s="185" t="s">
        <v>35</v>
      </c>
      <c r="C92" s="185" t="s">
        <v>42</v>
      </c>
      <c r="D92" s="185" t="n">
        <v>89714</v>
      </c>
      <c r="E92" s="185" t="s">
        <v>513</v>
      </c>
      <c r="F92" s="184" t="s">
        <v>47</v>
      </c>
      <c r="G92" s="184" t="n">
        <v>25</v>
      </c>
      <c r="H92" s="184" t="n">
        <f aca="false">M92+'1MP_ADT'!H92</f>
        <v>25</v>
      </c>
      <c r="I92" s="184" t="n">
        <v>45.95</v>
      </c>
      <c r="J92" s="184" t="n">
        <f aca="false">TRUNC(G92 * I92,2)</f>
        <v>1148.75</v>
      </c>
      <c r="K92" s="186" t="n">
        <f aca="false">TRUNC(H92*I92,2)</f>
        <v>1148.75</v>
      </c>
      <c r="L92" s="157"/>
      <c r="M92" s="206" t="n">
        <f aca="false">G92</f>
        <v>25</v>
      </c>
      <c r="N92" s="203" t="n">
        <f aca="false">K92/J92</f>
        <v>1</v>
      </c>
    </row>
    <row r="93" customFormat="false" ht="35.05" hidden="false" customHeight="false" outlineLevel="0" collapsed="false">
      <c r="A93" s="185" t="s">
        <v>514</v>
      </c>
      <c r="B93" s="185" t="s">
        <v>35</v>
      </c>
      <c r="C93" s="185" t="s">
        <v>42</v>
      </c>
      <c r="D93" s="185" t="n">
        <v>89724</v>
      </c>
      <c r="E93" s="185" t="s">
        <v>515</v>
      </c>
      <c r="F93" s="184" t="s">
        <v>120</v>
      </c>
      <c r="G93" s="184" t="n">
        <v>4</v>
      </c>
      <c r="H93" s="184" t="n">
        <f aca="false">M93+'1MP_ADT'!H93</f>
        <v>4</v>
      </c>
      <c r="I93" s="184" t="n">
        <v>12.62</v>
      </c>
      <c r="J93" s="184" t="n">
        <f aca="false">TRUNC(G93 * I93,2)</f>
        <v>50.48</v>
      </c>
      <c r="K93" s="186" t="n">
        <f aca="false">TRUNC(H93*I93,2)</f>
        <v>50.48</v>
      </c>
      <c r="L93" s="157"/>
      <c r="M93" s="206" t="n">
        <f aca="false">G93</f>
        <v>4</v>
      </c>
      <c r="N93" s="203" t="n">
        <f aca="false">K93/J93</f>
        <v>1</v>
      </c>
    </row>
    <row r="94" customFormat="false" ht="35.05" hidden="false" customHeight="false" outlineLevel="0" collapsed="false">
      <c r="A94" s="185" t="s">
        <v>516</v>
      </c>
      <c r="B94" s="185" t="s">
        <v>35</v>
      </c>
      <c r="C94" s="185" t="s">
        <v>42</v>
      </c>
      <c r="D94" s="185" t="n">
        <v>89731</v>
      </c>
      <c r="E94" s="185" t="s">
        <v>517</v>
      </c>
      <c r="F94" s="184" t="s">
        <v>120</v>
      </c>
      <c r="G94" s="184" t="n">
        <v>2</v>
      </c>
      <c r="H94" s="184" t="n">
        <f aca="false">M94+'1MP_ADT'!H94</f>
        <v>2</v>
      </c>
      <c r="I94" s="184" t="n">
        <v>17.98</v>
      </c>
      <c r="J94" s="184" t="n">
        <f aca="false">TRUNC(G94 * I94,2)</f>
        <v>35.96</v>
      </c>
      <c r="K94" s="186" t="n">
        <f aca="false">TRUNC(H94*I94,2)</f>
        <v>35.96</v>
      </c>
      <c r="L94" s="157"/>
      <c r="M94" s="206" t="n">
        <f aca="false">G94</f>
        <v>2</v>
      </c>
      <c r="N94" s="203" t="n">
        <f aca="false">K94/J94</f>
        <v>1</v>
      </c>
    </row>
    <row r="95" s="179" customFormat="true" ht="35.05" hidden="false" customHeight="false" outlineLevel="0" collapsed="false">
      <c r="A95" s="185" t="s">
        <v>518</v>
      </c>
      <c r="B95" s="185" t="s">
        <v>35</v>
      </c>
      <c r="C95" s="185" t="s">
        <v>42</v>
      </c>
      <c r="D95" s="185" t="n">
        <v>89744</v>
      </c>
      <c r="E95" s="185" t="s">
        <v>519</v>
      </c>
      <c r="F95" s="184" t="s">
        <v>120</v>
      </c>
      <c r="G95" s="184" t="n">
        <v>2</v>
      </c>
      <c r="H95" s="184" t="n">
        <f aca="false">M95+'1MP_ADT'!H95</f>
        <v>2</v>
      </c>
      <c r="I95" s="184" t="n">
        <v>33.52</v>
      </c>
      <c r="J95" s="184" t="n">
        <f aca="false">TRUNC(G95 * I95,2)</f>
        <v>67.04</v>
      </c>
      <c r="K95" s="186" t="n">
        <f aca="false">TRUNC(H95*I95,2)</f>
        <v>67.04</v>
      </c>
      <c r="L95" s="178"/>
      <c r="M95" s="206" t="n">
        <f aca="false">G95</f>
        <v>2</v>
      </c>
      <c r="N95" s="203" t="n">
        <f aca="false">K95/J95</f>
        <v>1</v>
      </c>
    </row>
    <row r="96" customFormat="false" ht="35.05" hidden="false" customHeight="false" outlineLevel="0" collapsed="false">
      <c r="A96" s="185" t="s">
        <v>520</v>
      </c>
      <c r="B96" s="185" t="s">
        <v>35</v>
      </c>
      <c r="C96" s="185" t="s">
        <v>42</v>
      </c>
      <c r="D96" s="185" t="n">
        <v>89726</v>
      </c>
      <c r="E96" s="185" t="s">
        <v>521</v>
      </c>
      <c r="F96" s="184" t="s">
        <v>120</v>
      </c>
      <c r="G96" s="184" t="n">
        <v>4</v>
      </c>
      <c r="H96" s="184" t="n">
        <f aca="false">M96+'1MP_ADT'!H96</f>
        <v>4</v>
      </c>
      <c r="I96" s="184" t="n">
        <v>12.92</v>
      </c>
      <c r="J96" s="184" t="n">
        <f aca="false">TRUNC(G96 * I96,2)</f>
        <v>51.68</v>
      </c>
      <c r="K96" s="186" t="n">
        <f aca="false">TRUNC(H96*I96,2)</f>
        <v>51.68</v>
      </c>
      <c r="L96" s="157"/>
      <c r="M96" s="206" t="n">
        <f aca="false">G96</f>
        <v>4</v>
      </c>
      <c r="N96" s="203" t="n">
        <f aca="false">K96/J96</f>
        <v>1</v>
      </c>
    </row>
    <row r="97" s="179" customFormat="true" ht="35.05" hidden="false" customHeight="false" outlineLevel="0" collapsed="false">
      <c r="A97" s="185" t="s">
        <v>522</v>
      </c>
      <c r="B97" s="185" t="s">
        <v>35</v>
      </c>
      <c r="C97" s="185" t="s">
        <v>42</v>
      </c>
      <c r="D97" s="185" t="n">
        <v>89732</v>
      </c>
      <c r="E97" s="185" t="s">
        <v>523</v>
      </c>
      <c r="F97" s="184" t="s">
        <v>120</v>
      </c>
      <c r="G97" s="184" t="n">
        <v>4</v>
      </c>
      <c r="H97" s="184" t="n">
        <f aca="false">M97+'1MP_ADT'!H97</f>
        <v>4</v>
      </c>
      <c r="I97" s="184" t="n">
        <v>18.89</v>
      </c>
      <c r="J97" s="184" t="n">
        <f aca="false">TRUNC(G97 * I97,2)</f>
        <v>75.56</v>
      </c>
      <c r="K97" s="186" t="n">
        <f aca="false">TRUNC(H97*I97,2)</f>
        <v>75.56</v>
      </c>
      <c r="L97" s="178"/>
      <c r="M97" s="206" t="n">
        <f aca="false">G97</f>
        <v>4</v>
      </c>
      <c r="N97" s="203" t="n">
        <f aca="false">K97/J97</f>
        <v>1</v>
      </c>
    </row>
    <row r="98" customFormat="false" ht="35.05" hidden="false" customHeight="false" outlineLevel="0" collapsed="false">
      <c r="A98" s="185" t="s">
        <v>524</v>
      </c>
      <c r="B98" s="185" t="s">
        <v>35</v>
      </c>
      <c r="C98" s="185" t="s">
        <v>42</v>
      </c>
      <c r="D98" s="185" t="n">
        <v>89746</v>
      </c>
      <c r="E98" s="185" t="s">
        <v>525</v>
      </c>
      <c r="F98" s="184" t="s">
        <v>120</v>
      </c>
      <c r="G98" s="184" t="n">
        <v>4</v>
      </c>
      <c r="H98" s="184" t="n">
        <f aca="false">M98+'1MP_ADT'!H98</f>
        <v>4</v>
      </c>
      <c r="I98" s="184" t="n">
        <v>34.57</v>
      </c>
      <c r="J98" s="184" t="n">
        <f aca="false">TRUNC(G98 * I98,2)</f>
        <v>138.28</v>
      </c>
      <c r="K98" s="186" t="n">
        <f aca="false">TRUNC(H98*I98,2)</f>
        <v>138.28</v>
      </c>
      <c r="L98" s="157"/>
      <c r="M98" s="206" t="n">
        <f aca="false">G98</f>
        <v>4</v>
      </c>
      <c r="N98" s="203" t="n">
        <f aca="false">K98/J98</f>
        <v>1</v>
      </c>
    </row>
    <row r="99" customFormat="false" ht="35.05" hidden="false" customHeight="false" outlineLevel="0" collapsed="false">
      <c r="A99" s="185" t="s">
        <v>526</v>
      </c>
      <c r="B99" s="185" t="s">
        <v>35</v>
      </c>
      <c r="C99" s="185" t="s">
        <v>42</v>
      </c>
      <c r="D99" s="185" t="n">
        <v>89785</v>
      </c>
      <c r="E99" s="185" t="s">
        <v>527</v>
      </c>
      <c r="F99" s="184" t="s">
        <v>120</v>
      </c>
      <c r="G99" s="184" t="n">
        <v>2</v>
      </c>
      <c r="H99" s="184" t="n">
        <f aca="false">M99+'1MP_ADT'!H99</f>
        <v>2</v>
      </c>
      <c r="I99" s="184" t="n">
        <v>32.27</v>
      </c>
      <c r="J99" s="184" t="n">
        <f aca="false">TRUNC(G99 * I99,2)</f>
        <v>64.54</v>
      </c>
      <c r="K99" s="186" t="n">
        <f aca="false">TRUNC(H99*I99,2)</f>
        <v>64.54</v>
      </c>
      <c r="L99" s="157"/>
      <c r="M99" s="206" t="n">
        <f aca="false">G99</f>
        <v>2</v>
      </c>
      <c r="N99" s="203" t="n">
        <f aca="false">K99/J99</f>
        <v>1</v>
      </c>
    </row>
    <row r="100" customFormat="false" ht="35.05" hidden="false" customHeight="false" outlineLevel="0" collapsed="false">
      <c r="A100" s="185" t="s">
        <v>528</v>
      </c>
      <c r="B100" s="185" t="s">
        <v>35</v>
      </c>
      <c r="C100" s="185" t="s">
        <v>42</v>
      </c>
      <c r="D100" s="185" t="n">
        <v>104345</v>
      </c>
      <c r="E100" s="185" t="s">
        <v>529</v>
      </c>
      <c r="F100" s="184" t="s">
        <v>120</v>
      </c>
      <c r="G100" s="184" t="n">
        <v>2</v>
      </c>
      <c r="H100" s="184" t="n">
        <f aca="false">M100+'1MP_ADT'!H100</f>
        <v>2</v>
      </c>
      <c r="I100" s="184" t="n">
        <v>52.46</v>
      </c>
      <c r="J100" s="184" t="n">
        <f aca="false">TRUNC(G100 * I100,2)</f>
        <v>104.92</v>
      </c>
      <c r="K100" s="186" t="n">
        <f aca="false">TRUNC(H100*I100,2)</f>
        <v>104.92</v>
      </c>
      <c r="L100" s="157"/>
      <c r="M100" s="206" t="n">
        <f aca="false">G100</f>
        <v>2</v>
      </c>
      <c r="N100" s="203" t="n">
        <f aca="false">K100/J100</f>
        <v>1</v>
      </c>
    </row>
    <row r="101" customFormat="false" ht="23.85" hidden="false" customHeight="false" outlineLevel="0" collapsed="false">
      <c r="A101" s="185" t="s">
        <v>530</v>
      </c>
      <c r="B101" s="185" t="s">
        <v>35</v>
      </c>
      <c r="C101" s="185" t="s">
        <v>42</v>
      </c>
      <c r="D101" s="185" t="n">
        <v>98064</v>
      </c>
      <c r="E101" s="185" t="s">
        <v>531</v>
      </c>
      <c r="F101" s="184" t="s">
        <v>120</v>
      </c>
      <c r="G101" s="184" t="n">
        <v>1</v>
      </c>
      <c r="H101" s="184" t="n">
        <f aca="false">M101+'1MP_ADT'!H101</f>
        <v>1</v>
      </c>
      <c r="I101" s="184" t="n">
        <v>6911.15</v>
      </c>
      <c r="J101" s="184" t="n">
        <f aca="false">TRUNC(G101 * I101,2)</f>
        <v>6911.15</v>
      </c>
      <c r="K101" s="186" t="n">
        <f aca="false">TRUNC(H101*I101,2)</f>
        <v>6911.15</v>
      </c>
      <c r="L101" s="157"/>
      <c r="M101" s="206" t="n">
        <f aca="false">G101</f>
        <v>1</v>
      </c>
      <c r="N101" s="203" t="n">
        <f aca="false">K101/J101</f>
        <v>1</v>
      </c>
    </row>
    <row r="102" customFormat="false" ht="23.85" hidden="false" customHeight="false" outlineLevel="0" collapsed="false">
      <c r="A102" s="185" t="s">
        <v>532</v>
      </c>
      <c r="B102" s="185" t="s">
        <v>35</v>
      </c>
      <c r="C102" s="185" t="s">
        <v>42</v>
      </c>
      <c r="D102" s="185" t="n">
        <v>97901</v>
      </c>
      <c r="E102" s="185" t="s">
        <v>225</v>
      </c>
      <c r="F102" s="184" t="s">
        <v>120</v>
      </c>
      <c r="G102" s="184" t="n">
        <v>2</v>
      </c>
      <c r="H102" s="184" t="n">
        <f aca="false">M102+'1MP_ADT'!H102</f>
        <v>2</v>
      </c>
      <c r="I102" s="184" t="n">
        <v>354.22</v>
      </c>
      <c r="J102" s="184" t="n">
        <f aca="false">TRUNC(G102 * I102,2)</f>
        <v>708.44</v>
      </c>
      <c r="K102" s="186" t="n">
        <f aca="false">TRUNC(H102*I102,2)</f>
        <v>708.44</v>
      </c>
      <c r="L102" s="157"/>
      <c r="M102" s="206" t="n">
        <f aca="false">G102</f>
        <v>2</v>
      </c>
      <c r="N102" s="203" t="n">
        <f aca="false">K102/J102</f>
        <v>1</v>
      </c>
    </row>
    <row r="103" customFormat="false" ht="15" hidden="false" customHeight="false" outlineLevel="0" collapsed="false">
      <c r="A103" s="185" t="s">
        <v>533</v>
      </c>
      <c r="B103" s="185" t="s">
        <v>35</v>
      </c>
      <c r="C103" s="185" t="s">
        <v>42</v>
      </c>
      <c r="D103" s="185" t="n">
        <v>93358</v>
      </c>
      <c r="E103" s="185" t="s">
        <v>174</v>
      </c>
      <c r="F103" s="184" t="s">
        <v>388</v>
      </c>
      <c r="G103" s="184" t="n">
        <v>40.09</v>
      </c>
      <c r="H103" s="184" t="n">
        <f aca="false">M103+'1MP_ADT'!H103</f>
        <v>40.09</v>
      </c>
      <c r="I103" s="184" t="n">
        <v>100.15</v>
      </c>
      <c r="J103" s="184" t="n">
        <f aca="false">TRUNC(G103 * I103,2)</f>
        <v>4015.01</v>
      </c>
      <c r="K103" s="186" t="n">
        <f aca="false">TRUNC(H103*I103,2)</f>
        <v>4015.01</v>
      </c>
      <c r="L103" s="157"/>
      <c r="M103" s="206" t="n">
        <f aca="false">G103</f>
        <v>40.09</v>
      </c>
      <c r="N103" s="203" t="n">
        <f aca="false">K103/J103</f>
        <v>1</v>
      </c>
    </row>
    <row r="104" customFormat="false" ht="15" hidden="false" customHeight="false" outlineLevel="0" collapsed="false">
      <c r="A104" s="181" t="s">
        <v>534</v>
      </c>
      <c r="B104" s="181"/>
      <c r="C104" s="181"/>
      <c r="D104" s="181" t="s">
        <v>383</v>
      </c>
      <c r="E104" s="181" t="s">
        <v>535</v>
      </c>
      <c r="F104" s="182"/>
      <c r="G104" s="182" t="n">
        <v>1</v>
      </c>
      <c r="H104" s="182"/>
      <c r="I104" s="184" t="n">
        <v>1077.63</v>
      </c>
      <c r="J104" s="182" t="n">
        <f aca="false">SUM(J105:J114)</f>
        <v>1077.63</v>
      </c>
      <c r="K104" s="186" t="n">
        <f aca="false">SUM(K105:K114)</f>
        <v>1077.63</v>
      </c>
      <c r="L104" s="157"/>
      <c r="M104" s="204"/>
    </row>
    <row r="105" customFormat="false" ht="23.85" hidden="false" customHeight="false" outlineLevel="0" collapsed="false">
      <c r="A105" s="185" t="s">
        <v>536</v>
      </c>
      <c r="B105" s="185" t="s">
        <v>35</v>
      </c>
      <c r="C105" s="185" t="s">
        <v>42</v>
      </c>
      <c r="D105" s="185" t="n">
        <v>89987</v>
      </c>
      <c r="E105" s="185" t="s">
        <v>537</v>
      </c>
      <c r="F105" s="184" t="s">
        <v>120</v>
      </c>
      <c r="G105" s="184" t="n">
        <v>4</v>
      </c>
      <c r="H105" s="184" t="n">
        <f aca="false">M105+'1MP_ADT'!H105</f>
        <v>4</v>
      </c>
      <c r="I105" s="184" t="n">
        <v>106.95</v>
      </c>
      <c r="J105" s="184" t="n">
        <f aca="false">TRUNC(G105 * I105,2)</f>
        <v>427.8</v>
      </c>
      <c r="K105" s="186" t="n">
        <f aca="false">TRUNC(H105*I105,2)</f>
        <v>427.8</v>
      </c>
      <c r="L105" s="157"/>
      <c r="M105" s="206" t="n">
        <f aca="false">G105</f>
        <v>4</v>
      </c>
      <c r="N105" s="203" t="n">
        <f aca="false">K105/J105</f>
        <v>1</v>
      </c>
    </row>
    <row r="106" s="179" customFormat="true" ht="23.85" hidden="false" customHeight="false" outlineLevel="0" collapsed="false">
      <c r="A106" s="185" t="s">
        <v>538</v>
      </c>
      <c r="B106" s="185" t="s">
        <v>35</v>
      </c>
      <c r="C106" s="185" t="s">
        <v>42</v>
      </c>
      <c r="D106" s="185" t="n">
        <v>89429</v>
      </c>
      <c r="E106" s="185" t="s">
        <v>539</v>
      </c>
      <c r="F106" s="184" t="s">
        <v>120</v>
      </c>
      <c r="G106" s="184" t="n">
        <v>4</v>
      </c>
      <c r="H106" s="184" t="n">
        <f aca="false">M106+'1MP_ADT'!H106</f>
        <v>4</v>
      </c>
      <c r="I106" s="184" t="n">
        <v>7.35</v>
      </c>
      <c r="J106" s="184" t="n">
        <f aca="false">TRUNC(G106 * I106,2)</f>
        <v>29.4</v>
      </c>
      <c r="K106" s="186" t="n">
        <f aca="false">TRUNC(H106*I106,2)</f>
        <v>29.4</v>
      </c>
      <c r="L106" s="178"/>
      <c r="M106" s="206" t="n">
        <f aca="false">G106</f>
        <v>4</v>
      </c>
      <c r="N106" s="203" t="n">
        <f aca="false">K106/J106</f>
        <v>1</v>
      </c>
    </row>
    <row r="107" customFormat="false" ht="23.85" hidden="false" customHeight="false" outlineLevel="0" collapsed="false">
      <c r="A107" s="185" t="s">
        <v>540</v>
      </c>
      <c r="B107" s="185" t="s">
        <v>35</v>
      </c>
      <c r="C107" s="185" t="s">
        <v>42</v>
      </c>
      <c r="D107" s="185" t="n">
        <v>89362</v>
      </c>
      <c r="E107" s="185" t="s">
        <v>541</v>
      </c>
      <c r="F107" s="184" t="s">
        <v>120</v>
      </c>
      <c r="G107" s="184" t="n">
        <v>6</v>
      </c>
      <c r="H107" s="184" t="n">
        <f aca="false">M107+'1MP_ADT'!H107</f>
        <v>6</v>
      </c>
      <c r="I107" s="184" t="n">
        <v>11.36</v>
      </c>
      <c r="J107" s="184" t="n">
        <f aca="false">TRUNC(G107 * I107,2)</f>
        <v>68.16</v>
      </c>
      <c r="K107" s="186" t="n">
        <f aca="false">TRUNC(H107*I107,2)</f>
        <v>68.16</v>
      </c>
      <c r="L107" s="157"/>
      <c r="M107" s="206" t="n">
        <f aca="false">G107</f>
        <v>6</v>
      </c>
      <c r="N107" s="203" t="n">
        <f aca="false">K107/J107</f>
        <v>1</v>
      </c>
    </row>
    <row r="108" customFormat="false" ht="23.85" hidden="false" customHeight="false" outlineLevel="0" collapsed="false">
      <c r="A108" s="185" t="s">
        <v>542</v>
      </c>
      <c r="B108" s="185" t="s">
        <v>35</v>
      </c>
      <c r="C108" s="185" t="s">
        <v>42</v>
      </c>
      <c r="D108" s="185" t="n">
        <v>89367</v>
      </c>
      <c r="E108" s="185" t="s">
        <v>543</v>
      </c>
      <c r="F108" s="184" t="s">
        <v>120</v>
      </c>
      <c r="G108" s="184" t="n">
        <v>4</v>
      </c>
      <c r="H108" s="184" t="n">
        <f aca="false">M108+'1MP_ADT'!H108</f>
        <v>4</v>
      </c>
      <c r="I108" s="184" t="n">
        <v>15.59</v>
      </c>
      <c r="J108" s="184" t="n">
        <f aca="false">TRUNC(G108 * I108,2)</f>
        <v>62.36</v>
      </c>
      <c r="K108" s="186" t="n">
        <f aca="false">TRUNC(H108*I108,2)</f>
        <v>62.36</v>
      </c>
      <c r="L108" s="157"/>
      <c r="M108" s="206" t="n">
        <f aca="false">G108</f>
        <v>4</v>
      </c>
      <c r="N108" s="203" t="n">
        <f aca="false">K108/J108</f>
        <v>1</v>
      </c>
    </row>
    <row r="109" customFormat="false" ht="23.85" hidden="false" customHeight="false" outlineLevel="0" collapsed="false">
      <c r="A109" s="185" t="s">
        <v>544</v>
      </c>
      <c r="B109" s="185" t="s">
        <v>35</v>
      </c>
      <c r="C109" s="185" t="s">
        <v>42</v>
      </c>
      <c r="D109" s="185" t="n">
        <v>89395</v>
      </c>
      <c r="E109" s="185" t="s">
        <v>545</v>
      </c>
      <c r="F109" s="184" t="s">
        <v>120</v>
      </c>
      <c r="G109" s="184" t="n">
        <v>2</v>
      </c>
      <c r="H109" s="184" t="n">
        <f aca="false">M109+'1MP_ADT'!H109</f>
        <v>2</v>
      </c>
      <c r="I109" s="184" t="n">
        <v>15.7</v>
      </c>
      <c r="J109" s="184" t="n">
        <f aca="false">TRUNC(G109 * I109,2)</f>
        <v>31.4</v>
      </c>
      <c r="K109" s="186" t="n">
        <f aca="false">TRUNC(H109*I109,2)</f>
        <v>31.4</v>
      </c>
      <c r="L109" s="157"/>
      <c r="M109" s="206" t="n">
        <f aca="false">G109</f>
        <v>2</v>
      </c>
      <c r="N109" s="203" t="n">
        <f aca="false">K109/J109</f>
        <v>1</v>
      </c>
    </row>
    <row r="110" customFormat="false" ht="23.85" hidden="false" customHeight="false" outlineLevel="0" collapsed="false">
      <c r="A110" s="185" t="s">
        <v>546</v>
      </c>
      <c r="B110" s="185" t="s">
        <v>35</v>
      </c>
      <c r="C110" s="185" t="s">
        <v>42</v>
      </c>
      <c r="D110" s="185" t="n">
        <v>90373</v>
      </c>
      <c r="E110" s="185" t="s">
        <v>547</v>
      </c>
      <c r="F110" s="184" t="s">
        <v>120</v>
      </c>
      <c r="G110" s="184" t="n">
        <v>4</v>
      </c>
      <c r="H110" s="184" t="n">
        <f aca="false">M110+'1MP_ADT'!H110</f>
        <v>4</v>
      </c>
      <c r="I110" s="184" t="n">
        <v>15.26</v>
      </c>
      <c r="J110" s="184" t="n">
        <f aca="false">TRUNC(G110 * I110,2)</f>
        <v>61.04</v>
      </c>
      <c r="K110" s="186" t="n">
        <f aca="false">TRUNC(H110*I110,2)</f>
        <v>61.04</v>
      </c>
      <c r="L110" s="157"/>
      <c r="M110" s="206" t="n">
        <f aca="false">G110</f>
        <v>4</v>
      </c>
      <c r="N110" s="203" t="n">
        <f aca="false">K110/J110</f>
        <v>1</v>
      </c>
    </row>
    <row r="111" customFormat="false" ht="23.85" hidden="false" customHeight="false" outlineLevel="0" collapsed="false">
      <c r="A111" s="185" t="s">
        <v>548</v>
      </c>
      <c r="B111" s="185" t="s">
        <v>35</v>
      </c>
      <c r="C111" s="185" t="s">
        <v>42</v>
      </c>
      <c r="D111" s="185" t="n">
        <v>94704</v>
      </c>
      <c r="E111" s="185" t="s">
        <v>549</v>
      </c>
      <c r="F111" s="184" t="s">
        <v>120</v>
      </c>
      <c r="G111" s="184" t="n">
        <v>3</v>
      </c>
      <c r="H111" s="184" t="n">
        <f aca="false">M111+'1MP_ADT'!H111</f>
        <v>3</v>
      </c>
      <c r="I111" s="184" t="n">
        <v>30.45</v>
      </c>
      <c r="J111" s="184" t="n">
        <f aca="false">TRUNC(G111 * I111,2)</f>
        <v>91.35</v>
      </c>
      <c r="K111" s="186" t="n">
        <f aca="false">TRUNC(H111*I111,2)</f>
        <v>91.35</v>
      </c>
      <c r="L111" s="157"/>
      <c r="M111" s="206" t="n">
        <f aca="false">G111</f>
        <v>3</v>
      </c>
      <c r="N111" s="203" t="n">
        <f aca="false">K111/J111</f>
        <v>1</v>
      </c>
    </row>
    <row r="112" customFormat="false" ht="23.85" hidden="false" customHeight="false" outlineLevel="0" collapsed="false">
      <c r="A112" s="185" t="s">
        <v>550</v>
      </c>
      <c r="B112" s="185" t="s">
        <v>35</v>
      </c>
      <c r="C112" s="185" t="s">
        <v>42</v>
      </c>
      <c r="D112" s="185" t="n">
        <v>94703</v>
      </c>
      <c r="E112" s="185" t="s">
        <v>551</v>
      </c>
      <c r="F112" s="184" t="s">
        <v>120</v>
      </c>
      <c r="G112" s="184" t="n">
        <v>1</v>
      </c>
      <c r="H112" s="184" t="n">
        <f aca="false">M112+'1MP_ADT'!H112</f>
        <v>1</v>
      </c>
      <c r="I112" s="184" t="n">
        <v>22.78</v>
      </c>
      <c r="J112" s="184" t="n">
        <f aca="false">TRUNC(G112 * I112,2)</f>
        <v>22.78</v>
      </c>
      <c r="K112" s="186" t="n">
        <f aca="false">TRUNC(H112*I112,2)</f>
        <v>22.78</v>
      </c>
      <c r="L112" s="157"/>
      <c r="M112" s="206" t="n">
        <f aca="false">G112</f>
        <v>1</v>
      </c>
      <c r="N112" s="203" t="n">
        <f aca="false">K112/J112</f>
        <v>1</v>
      </c>
    </row>
    <row r="113" s="179" customFormat="true" ht="23.85" hidden="false" customHeight="false" outlineLevel="0" collapsed="false">
      <c r="A113" s="185" t="s">
        <v>552</v>
      </c>
      <c r="B113" s="185" t="s">
        <v>35</v>
      </c>
      <c r="C113" s="185" t="s">
        <v>42</v>
      </c>
      <c r="D113" s="185" t="n">
        <v>94489</v>
      </c>
      <c r="E113" s="185" t="s">
        <v>553</v>
      </c>
      <c r="F113" s="184" t="s">
        <v>120</v>
      </c>
      <c r="G113" s="184" t="n">
        <v>2</v>
      </c>
      <c r="H113" s="184" t="n">
        <f aca="false">M113+'1MP_ADT'!H113</f>
        <v>2</v>
      </c>
      <c r="I113" s="184" t="n">
        <v>29.35</v>
      </c>
      <c r="J113" s="184" t="n">
        <f aca="false">TRUNC(G113 * I113,2)</f>
        <v>58.7</v>
      </c>
      <c r="K113" s="186" t="n">
        <f aca="false">TRUNC(H113*I113,2)</f>
        <v>58.7</v>
      </c>
      <c r="L113" s="178"/>
      <c r="M113" s="206" t="n">
        <f aca="false">G113</f>
        <v>2</v>
      </c>
      <c r="N113" s="203" t="n">
        <f aca="false">K113/J113</f>
        <v>1</v>
      </c>
    </row>
    <row r="114" customFormat="false" ht="23.85" hidden="false" customHeight="false" outlineLevel="0" collapsed="false">
      <c r="A114" s="185" t="s">
        <v>554</v>
      </c>
      <c r="B114" s="185" t="s">
        <v>35</v>
      </c>
      <c r="C114" s="185" t="s">
        <v>42</v>
      </c>
      <c r="D114" s="185" t="n">
        <v>90466</v>
      </c>
      <c r="E114" s="185" t="s">
        <v>555</v>
      </c>
      <c r="F114" s="184" t="s">
        <v>47</v>
      </c>
      <c r="G114" s="184" t="n">
        <v>12</v>
      </c>
      <c r="H114" s="184" t="n">
        <f aca="false">M114+'1MP_ADT'!H114</f>
        <v>12</v>
      </c>
      <c r="I114" s="184" t="n">
        <v>18.72</v>
      </c>
      <c r="J114" s="184" t="n">
        <f aca="false">TRUNC(G114 * I114,2)</f>
        <v>224.64</v>
      </c>
      <c r="K114" s="186" t="n">
        <f aca="false">TRUNC(H114*I114,2)</f>
        <v>224.64</v>
      </c>
      <c r="L114" s="157"/>
      <c r="M114" s="206" t="n">
        <f aca="false">G114</f>
        <v>12</v>
      </c>
      <c r="N114" s="203" t="n">
        <f aca="false">K114/J114</f>
        <v>1</v>
      </c>
    </row>
    <row r="115" customFormat="false" ht="15" hidden="false" customHeight="false" outlineLevel="0" collapsed="false">
      <c r="A115" s="181" t="s">
        <v>556</v>
      </c>
      <c r="B115" s="181"/>
      <c r="C115" s="181"/>
      <c r="D115" s="181" t="s">
        <v>383</v>
      </c>
      <c r="E115" s="181" t="s">
        <v>557</v>
      </c>
      <c r="F115" s="182"/>
      <c r="G115" s="182" t="n">
        <v>1</v>
      </c>
      <c r="H115" s="182"/>
      <c r="I115" s="184" t="n">
        <v>742.8</v>
      </c>
      <c r="J115" s="182" t="n">
        <f aca="false">SUM(J116:J117)</f>
        <v>742.8</v>
      </c>
      <c r="K115" s="186" t="n">
        <f aca="false">SUM(K116:K117)</f>
        <v>742.8</v>
      </c>
      <c r="L115" s="157"/>
      <c r="M115" s="204"/>
    </row>
    <row r="116" customFormat="false" ht="35.05" hidden="false" customHeight="false" outlineLevel="0" collapsed="false">
      <c r="A116" s="185" t="s">
        <v>558</v>
      </c>
      <c r="B116" s="185" t="s">
        <v>35</v>
      </c>
      <c r="C116" s="185" t="s">
        <v>42</v>
      </c>
      <c r="D116" s="185" t="n">
        <v>89744</v>
      </c>
      <c r="E116" s="185" t="s">
        <v>519</v>
      </c>
      <c r="F116" s="184" t="s">
        <v>120</v>
      </c>
      <c r="G116" s="184" t="n">
        <v>9</v>
      </c>
      <c r="H116" s="184" t="n">
        <f aca="false">M116+'1MP_ADT'!H116</f>
        <v>9</v>
      </c>
      <c r="I116" s="184" t="n">
        <v>33.52</v>
      </c>
      <c r="J116" s="184" t="n">
        <f aca="false">TRUNC(G116 * I116,2)</f>
        <v>301.68</v>
      </c>
      <c r="K116" s="186" t="n">
        <f aca="false">TRUNC(H116*I116,2)</f>
        <v>301.68</v>
      </c>
      <c r="L116" s="157"/>
      <c r="M116" s="206" t="n">
        <f aca="false">G116</f>
        <v>9</v>
      </c>
      <c r="N116" s="203" t="n">
        <f aca="false">K116/J116</f>
        <v>1</v>
      </c>
    </row>
    <row r="117" customFormat="false" ht="23.85" hidden="false" customHeight="false" outlineLevel="0" collapsed="false">
      <c r="A117" s="185" t="s">
        <v>559</v>
      </c>
      <c r="B117" s="185" t="s">
        <v>35</v>
      </c>
      <c r="C117" s="185" t="s">
        <v>42</v>
      </c>
      <c r="D117" s="185" t="n">
        <v>89714</v>
      </c>
      <c r="E117" s="185" t="s">
        <v>513</v>
      </c>
      <c r="F117" s="188" t="s">
        <v>47</v>
      </c>
      <c r="G117" s="184" t="n">
        <v>9.6</v>
      </c>
      <c r="H117" s="184" t="n">
        <f aca="false">M117+'1MP_ADT'!H117</f>
        <v>9.6</v>
      </c>
      <c r="I117" s="184" t="n">
        <v>45.95</v>
      </c>
      <c r="J117" s="184" t="n">
        <f aca="false">TRUNC(G117 * I117,2)</f>
        <v>441.12</v>
      </c>
      <c r="K117" s="186" t="n">
        <f aca="false">TRUNC(H117*I117,2)</f>
        <v>441.12</v>
      </c>
      <c r="L117" s="157"/>
      <c r="M117" s="206" t="n">
        <f aca="false">G117</f>
        <v>9.6</v>
      </c>
      <c r="N117" s="203" t="n">
        <f aca="false">K117/J117</f>
        <v>1</v>
      </c>
    </row>
    <row r="118" customFormat="false" ht="14.25" hidden="false" customHeight="false" outlineLevel="0" collapsed="false">
      <c r="A118" s="189"/>
      <c r="B118" s="189"/>
      <c r="C118" s="189"/>
      <c r="D118" s="189"/>
      <c r="E118" s="190"/>
      <c r="F118" s="191"/>
      <c r="G118" s="189"/>
      <c r="H118" s="190"/>
      <c r="I118" s="192"/>
      <c r="J118" s="192" t="n">
        <f aca="false">SUM(J11:J117)/2</f>
        <v>125798.94</v>
      </c>
      <c r="K118" s="192"/>
      <c r="L118" s="157"/>
      <c r="M118" s="207"/>
    </row>
    <row r="119" customFormat="false" ht="15" hidden="false" customHeight="false" outlineLevel="0" collapsed="false">
      <c r="A119" s="193"/>
      <c r="B119" s="194"/>
      <c r="C119" s="194"/>
      <c r="D119" s="189"/>
      <c r="E119" s="190" t="e">
        <f aca="false" t="array" ref="E119:E119">"RESUME ESTA MEDIÇÃO PROVISÓRIA NO VALOR DE : "&amp;[30]!EXTENSO(K121)</f>
        <v>#NAME?</v>
      </c>
      <c r="F119" s="195"/>
      <c r="G119" s="189"/>
      <c r="H119" s="190"/>
      <c r="I119" s="196"/>
      <c r="J119" s="196"/>
      <c r="K119" s="197" t="n">
        <f aca="false">K115+K104+K90+K81+K83+K78+K69+K52+K45+K41+K36+K27+K21+K12+K64</f>
        <v>108888.29</v>
      </c>
      <c r="L119" s="157"/>
      <c r="M119" s="157"/>
    </row>
    <row r="120" customFormat="false" ht="15" hidden="false" customHeight="false" outlineLevel="0" collapsed="false">
      <c r="A120" s="193"/>
      <c r="B120" s="194"/>
      <c r="C120" s="194"/>
      <c r="D120" s="189"/>
      <c r="E120" s="190"/>
      <c r="F120" s="195"/>
      <c r="G120" s="189"/>
      <c r="H120" s="190"/>
      <c r="I120" s="196"/>
      <c r="J120" s="208" t="s">
        <v>561</v>
      </c>
      <c r="K120" s="192" t="n">
        <f aca="false">'1MP_ADT'!K119</f>
        <v>41722.56</v>
      </c>
      <c r="L120" s="157"/>
      <c r="M120" s="157"/>
    </row>
    <row r="121" customFormat="false" ht="15" hidden="false" customHeight="false" outlineLevel="0" collapsed="false">
      <c r="A121" s="193"/>
      <c r="B121" s="194"/>
      <c r="C121" s="194"/>
      <c r="D121" s="189"/>
      <c r="E121" s="190"/>
      <c r="F121" s="195"/>
      <c r="G121" s="189"/>
      <c r="H121" s="190"/>
      <c r="I121" s="196"/>
      <c r="J121" s="196"/>
      <c r="K121" s="192" t="n">
        <f aca="false">K119-K120</f>
        <v>67165.73</v>
      </c>
      <c r="L121" s="157"/>
      <c r="M121" s="157"/>
    </row>
    <row r="122" customFormat="false" ht="15" hidden="false" customHeight="false" outlineLevel="0" collapsed="false">
      <c r="A122" s="189"/>
      <c r="B122" s="3" t="str">
        <f aca="false">'1ResumoAdit'!A25</f>
        <v>Comodoro, 16/03/26</v>
      </c>
      <c r="C122" s="189"/>
      <c r="E122" s="146" t="s">
        <v>11</v>
      </c>
      <c r="F122" s="191"/>
      <c r="G122" s="189"/>
      <c r="H122" s="146"/>
      <c r="I122" s="194"/>
      <c r="J122" s="194"/>
      <c r="K122" s="194"/>
      <c r="L122" s="157"/>
      <c r="M122" s="157"/>
    </row>
    <row r="123" customFormat="false" ht="14.25" hidden="false" customHeight="false" outlineLevel="0" collapsed="false">
      <c r="A123" s="198"/>
      <c r="B123" s="198"/>
      <c r="C123" s="198"/>
      <c r="E123" s="146" t="s">
        <v>373</v>
      </c>
      <c r="F123" s="195"/>
      <c r="G123" s="198"/>
      <c r="H123" s="146"/>
      <c r="I123" s="198"/>
      <c r="J123" s="198"/>
      <c r="K123" s="209" t="n">
        <v>67165.73</v>
      </c>
      <c r="L123" s="157"/>
      <c r="M123" s="157"/>
    </row>
    <row r="124" customFormat="false" ht="14.25" hidden="false" customHeight="false" outlineLevel="0" collapsed="false">
      <c r="A124" s="198"/>
      <c r="B124" s="198"/>
      <c r="C124" s="198"/>
      <c r="E124" s="146" t="s">
        <v>374</v>
      </c>
      <c r="F124" s="195"/>
      <c r="G124" s="198"/>
      <c r="H124" s="146"/>
      <c r="I124" s="198"/>
      <c r="J124" s="198"/>
      <c r="K124" s="198"/>
      <c r="L124" s="157"/>
      <c r="M124" s="157"/>
    </row>
    <row r="125" customFormat="false" ht="14.25" hidden="false" customHeight="false" outlineLevel="0" collapsed="false">
      <c r="A125" s="198"/>
      <c r="B125" s="198"/>
      <c r="C125" s="198"/>
      <c r="E125" s="146" t="s">
        <v>375</v>
      </c>
      <c r="F125" s="195"/>
      <c r="G125" s="198"/>
      <c r="H125" s="146"/>
      <c r="I125" s="198"/>
      <c r="J125" s="198"/>
      <c r="K125" s="198"/>
      <c r="L125" s="157"/>
      <c r="M125" s="157"/>
    </row>
    <row r="126" customFormat="false" ht="14.25" hidden="false" customHeight="false" outlineLevel="0" collapsed="false">
      <c r="A126" s="198"/>
      <c r="B126" s="198"/>
      <c r="C126" s="198"/>
      <c r="D126" s="198"/>
      <c r="E126" s="198"/>
      <c r="F126" s="195"/>
      <c r="G126" s="198"/>
      <c r="H126" s="198"/>
      <c r="I126" s="198"/>
      <c r="J126" s="198"/>
      <c r="K126" s="198"/>
      <c r="L126" s="157"/>
      <c r="M126" s="157"/>
    </row>
    <row r="127" customFormat="false" ht="14.25" hidden="false" customHeight="false" outlineLevel="0" collapsed="false">
      <c r="F127" s="191"/>
      <c r="K127" s="2"/>
    </row>
    <row r="128" customFormat="false" ht="14.25" hidden="false" customHeight="false" outlineLevel="0" collapsed="false">
      <c r="F128" s="191"/>
    </row>
    <row r="129" customFormat="false" ht="14.25" hidden="false" customHeight="false" outlineLevel="0" collapsed="false">
      <c r="F129" s="195"/>
    </row>
    <row r="130" customFormat="false" ht="14.25" hidden="false" customHeight="false" outlineLevel="0" collapsed="false">
      <c r="F130" s="195"/>
    </row>
    <row r="131" customFormat="false" ht="14.25" hidden="false" customHeight="false" outlineLevel="0" collapsed="false">
      <c r="F131" s="195"/>
    </row>
    <row r="132" customFormat="false" ht="14.25" hidden="false" customHeight="false" outlineLevel="0" collapsed="false">
      <c r="F132" s="191"/>
    </row>
    <row r="133" customFormat="false" ht="14.25" hidden="false" customHeight="false" outlineLevel="0" collapsed="false">
      <c r="F133" s="195"/>
    </row>
    <row r="134" customFormat="false" ht="14.25" hidden="false" customHeight="false" outlineLevel="0" collapsed="false">
      <c r="F134" s="195"/>
    </row>
    <row r="135" customFormat="false" ht="14.25" hidden="false" customHeight="false" outlineLevel="0" collapsed="false">
      <c r="F135" s="195"/>
    </row>
    <row r="136" customFormat="false" ht="14.25" hidden="false" customHeight="false" outlineLevel="0" collapsed="false">
      <c r="F136" s="191"/>
    </row>
    <row r="137" customFormat="false" ht="14.25" hidden="false" customHeight="false" outlineLevel="0" collapsed="false">
      <c r="F137" s="195"/>
    </row>
    <row r="138" customFormat="false" ht="14.25" hidden="false" customHeight="false" outlineLevel="0" collapsed="false">
      <c r="F138" s="195"/>
    </row>
    <row r="139" customFormat="false" ht="14.25" hidden="false" customHeight="false" outlineLevel="0" collapsed="false">
      <c r="F139" s="191"/>
    </row>
    <row r="140" customFormat="false" ht="14.25" hidden="false" customHeight="false" outlineLevel="0" collapsed="false">
      <c r="F140" s="199"/>
    </row>
    <row r="141" customFormat="false" ht="14.25" hidden="false" customHeight="false" outlineLevel="0" collapsed="false">
      <c r="F141" s="199"/>
    </row>
    <row r="142" customFormat="false" ht="14.25" hidden="false" customHeight="false" outlineLevel="0" collapsed="false">
      <c r="F142" s="199"/>
    </row>
    <row r="143" customFormat="false" ht="14.25" hidden="false" customHeight="false" outlineLevel="0" collapsed="false">
      <c r="F143" s="191"/>
    </row>
    <row r="144" customFormat="false" ht="14.25" hidden="false" customHeight="false" outlineLevel="0" collapsed="false">
      <c r="F144" s="199"/>
    </row>
    <row r="145" customFormat="false" ht="14.25" hidden="false" customHeight="false" outlineLevel="0" collapsed="false">
      <c r="F145" s="191"/>
    </row>
    <row r="146" customFormat="false" ht="14.25" hidden="false" customHeight="false" outlineLevel="0" collapsed="false">
      <c r="F146" s="195"/>
    </row>
    <row r="147" customFormat="false" ht="14.25" hidden="false" customHeight="false" outlineLevel="0" collapsed="false">
      <c r="F147" s="195"/>
    </row>
    <row r="148" customFormat="false" ht="14.25" hidden="false" customHeight="false" outlineLevel="0" collapsed="false">
      <c r="F148" s="195"/>
    </row>
  </sheetData>
  <mergeCells count="19">
    <mergeCell ref="B1:D1"/>
    <mergeCell ref="E1:I7"/>
    <mergeCell ref="J1:K1"/>
    <mergeCell ref="B2:D2"/>
    <mergeCell ref="J2:K2"/>
    <mergeCell ref="B3:D3"/>
    <mergeCell ref="J3:K3"/>
    <mergeCell ref="B4:D4"/>
    <mergeCell ref="J4:K4"/>
    <mergeCell ref="B5:D5"/>
    <mergeCell ref="J5:K5"/>
    <mergeCell ref="B6:D6"/>
    <mergeCell ref="J6:K6"/>
    <mergeCell ref="B7:D7"/>
    <mergeCell ref="J7:K7"/>
    <mergeCell ref="A8:K8"/>
    <mergeCell ref="G9:H9"/>
    <mergeCell ref="A119:A121"/>
    <mergeCell ref="J127:K127"/>
  </mergeCells>
  <conditionalFormatting sqref="F69:F70 F140:F142 F144">
    <cfRule type="expression" priority="2" aboveAverage="0" equalAverage="0" bottom="0" percent="0" rank="0" text="" dxfId="8">
      <formula>CONCATENATE(#ref!,$G69,$I69,$J69,$K69,$L69,$M69,$N69)=""</formula>
    </cfRule>
    <cfRule type="expression" priority="3" aboveAverage="0" equalAverage="0" bottom="0" percent="0" rank="0" text="" dxfId="9">
      <formula>CONCATENATE(#ref!,$G69,$J69,$K69,$L69,$M69,$N69)=""</formula>
    </cfRule>
    <cfRule type="expression" priority="4" aboveAverage="0" equalAverage="0" bottom="0" percent="0" rank="0" text="" dxfId="10">
      <formula>CONCATENATE($G69,$J69,$K69,$L69,$M69)=""</formula>
    </cfRule>
  </conditionalFormatting>
  <printOptions headings="false" gridLines="false" gridLinesSet="true" horizontalCentered="true" verticalCentered="false"/>
  <pageMargins left="0.39375" right="0.39375" top="0.7875" bottom="0.7875" header="0.315277777777778" footer="0.511811023622047"/>
  <pageSetup paperSize="9" scale="41" fitToWidth="1" fitToHeight="1" pageOrder="downThenOver" orientation="portrait" blackAndWhite="false" draft="false" cellComments="none" horizontalDpi="300" verticalDpi="300" copies="1"/>
  <headerFooter differentFirst="false" differentOddEven="false">
    <oddHeader>&amp;L </oddHeader>
    <oddFooter/>
  </headerFooter>
  <rowBreaks count="2" manualBreakCount="2">
    <brk id="77" man="true" max="16383" min="0"/>
    <brk id="126" man="true" max="16383" min="0"/>
  </rowBreaks>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
  <sheetViews>
    <sheetView showFormulas="false" showGridLines="true" showRowColHeaders="true" showZeros="true" rightToLeft="false" tabSelected="false" showOutlineSymbols="false" defaultGridColor="true" view="normal" topLeftCell="A1" colorId="64" zoomScale="100" zoomScaleNormal="100" zoomScalePageLayoutView="60" workbookViewId="0">
      <selection pane="topLeft" activeCell="A1" activeCellId="0" sqref="A1"/>
    </sheetView>
  </sheetViews>
  <sheetFormatPr defaultColWidth="8.6171875" defaultRowHeight="14.25" customHeight="false" zeroHeight="false" outlineLevelRow="0" outlineLevelCol="0"/>
  <sheetData/>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L26"/>
  <sheetViews>
    <sheetView showFormulas="false" showGridLines="true" showRowColHeaders="true" showZeros="true" rightToLeft="false" tabSelected="false" showOutlineSymbols="false" defaultGridColor="true" view="normal" topLeftCell="A1" colorId="64" zoomScale="100" zoomScaleNormal="100" zoomScalePageLayoutView="60" workbookViewId="0">
      <selection pane="topLeft" activeCell="A1" activeCellId="0" sqref="A1"/>
    </sheetView>
  </sheetViews>
  <sheetFormatPr defaultColWidth="8.6171875" defaultRowHeight="14.25" customHeight="false" zeroHeight="false" outlineLevelRow="0" outlineLevelCol="0"/>
  <cols>
    <col collapsed="false" customWidth="true" hidden="false" outlineLevel="0" max="1" min="1" style="0" width="22.76"/>
    <col collapsed="false" customWidth="true" hidden="false" outlineLevel="0" max="2" min="2" style="0" width="61.38"/>
    <col collapsed="false" customWidth="true" hidden="false" outlineLevel="0" max="3" min="3" style="0" width="14.12"/>
    <col collapsed="false" customWidth="true" hidden="false" outlineLevel="0" max="4" min="4" style="0" width="9.87"/>
    <col collapsed="false" customWidth="true" hidden="false" outlineLevel="0" max="5" min="5" style="0" width="10.88"/>
    <col collapsed="false" customWidth="true" hidden="false" outlineLevel="0" max="6" min="6" style="0" width="11.25"/>
    <col collapsed="false" customWidth="true" hidden="false" outlineLevel="0" max="11" min="9" style="0" width="9.87"/>
  </cols>
  <sheetData>
    <row r="1" customFormat="false" ht="15" hidden="false" customHeight="false" outlineLevel="0" collapsed="false">
      <c r="A1" s="28" t="s">
        <v>0</v>
      </c>
      <c r="B1" s="29" t="s">
        <v>1</v>
      </c>
    </row>
    <row r="2" customFormat="false" ht="15" hidden="false" customHeight="false" outlineLevel="0" collapsed="false">
      <c r="A2" s="32" t="s">
        <v>562</v>
      </c>
      <c r="B2" s="13" t="s">
        <v>563</v>
      </c>
    </row>
    <row r="3" customFormat="false" ht="15" hidden="false" customHeight="false" outlineLevel="0" collapsed="false">
      <c r="A3" s="32" t="s">
        <v>4</v>
      </c>
      <c r="B3" s="13" t="s">
        <v>5</v>
      </c>
    </row>
    <row r="4" customFormat="false" ht="15" hidden="false" customHeight="false" outlineLevel="0" collapsed="false">
      <c r="A4" s="32" t="s">
        <v>6</v>
      </c>
      <c r="B4" s="34" t="n">
        <v>0.219</v>
      </c>
    </row>
    <row r="5" customFormat="false" ht="15" hidden="false" customHeight="false" outlineLevel="0" collapsed="false">
      <c r="A5" s="35" t="s">
        <v>564</v>
      </c>
      <c r="B5" s="36" t="s">
        <v>8</v>
      </c>
    </row>
    <row r="6" customFormat="false" ht="15" hidden="false" customHeight="false" outlineLevel="0" collapsed="false">
      <c r="A6" s="35" t="s">
        <v>15</v>
      </c>
      <c r="B6" s="36" t="s">
        <v>565</v>
      </c>
    </row>
    <row r="7" customFormat="false" ht="15" hidden="false" customHeight="false" outlineLevel="0" collapsed="false">
      <c r="A7" s="35" t="s">
        <v>566</v>
      </c>
      <c r="B7" s="36" t="s">
        <v>12</v>
      </c>
      <c r="C7" s="210" t="s">
        <v>567</v>
      </c>
      <c r="D7" s="0" t="s">
        <v>568</v>
      </c>
      <c r="E7" s="211" t="s">
        <v>569</v>
      </c>
      <c r="F7" s="211"/>
    </row>
    <row r="8" customFormat="false" ht="15" hidden="false" customHeight="false" outlineLevel="0" collapsed="false">
      <c r="A8" s="35" t="s">
        <v>570</v>
      </c>
      <c r="B8" s="212" t="s">
        <v>571</v>
      </c>
      <c r="C8" s="213" t="s">
        <v>572</v>
      </c>
      <c r="D8" s="214" t="s">
        <v>573</v>
      </c>
      <c r="E8" s="213" t="s">
        <v>572</v>
      </c>
      <c r="F8" s="215" t="s">
        <v>574</v>
      </c>
      <c r="G8" s="214" t="n">
        <f aca="false">F8-D8</f>
        <v>48</v>
      </c>
      <c r="I8" s="213" t="s">
        <v>572</v>
      </c>
      <c r="J8" s="216" t="n">
        <v>45930</v>
      </c>
      <c r="K8" s="213" t="s">
        <v>572</v>
      </c>
      <c r="L8" s="215" t="s">
        <v>574</v>
      </c>
    </row>
    <row r="9" customFormat="false" ht="15" hidden="false" customHeight="false" outlineLevel="0" collapsed="false">
      <c r="A9" s="32" t="s">
        <v>575</v>
      </c>
      <c r="B9" s="212" t="s">
        <v>576</v>
      </c>
      <c r="C9" s="217" t="s">
        <v>577</v>
      </c>
      <c r="D9" s="214"/>
      <c r="E9" s="213" t="s">
        <v>578</v>
      </c>
      <c r="F9" s="215" t="s">
        <v>579</v>
      </c>
      <c r="I9" s="218" t="n">
        <v>45962</v>
      </c>
      <c r="K9" s="219" t="n">
        <f aca="false">L8+1</f>
        <v>45979</v>
      </c>
      <c r="L9" s="215" t="s">
        <v>579</v>
      </c>
    </row>
    <row r="10" customFormat="false" ht="15" hidden="false" customHeight="false" outlineLevel="0" collapsed="false">
      <c r="A10" s="32" t="s">
        <v>580</v>
      </c>
      <c r="B10" s="212" t="s">
        <v>581</v>
      </c>
      <c r="C10" s="217" t="s">
        <v>582</v>
      </c>
      <c r="D10" s="214"/>
      <c r="E10" s="213" t="s">
        <v>583</v>
      </c>
      <c r="F10" s="215" t="s">
        <v>584</v>
      </c>
      <c r="I10" s="220" t="n">
        <v>46093</v>
      </c>
      <c r="K10" s="213" t="s">
        <v>583</v>
      </c>
      <c r="L10" s="215" t="s">
        <v>584</v>
      </c>
    </row>
    <row r="11" customFormat="false" ht="14.25" hidden="false" customHeight="false" outlineLevel="0" collapsed="false">
      <c r="C11" s="217"/>
      <c r="D11" s="214"/>
      <c r="E11" s="213"/>
      <c r="F11" s="215"/>
      <c r="I11" s="221"/>
      <c r="K11" s="222"/>
      <c r="L11" s="223"/>
    </row>
    <row r="12" customFormat="false" ht="14.25" hidden="false" customHeight="false" outlineLevel="0" collapsed="false">
      <c r="C12" s="217"/>
      <c r="D12" s="214"/>
      <c r="E12" s="213"/>
      <c r="F12" s="215"/>
      <c r="I12" s="221"/>
      <c r="K12" s="222"/>
      <c r="L12" s="223"/>
    </row>
    <row r="13" customFormat="false" ht="14.25" hidden="false" customHeight="false" outlineLevel="0" collapsed="false">
      <c r="C13" s="217"/>
      <c r="D13" s="214"/>
      <c r="E13" s="213"/>
      <c r="F13" s="215"/>
      <c r="I13" s="221"/>
      <c r="K13" s="222"/>
      <c r="L13" s="223"/>
    </row>
    <row r="14" customFormat="false" ht="14.25" hidden="false" customHeight="false" outlineLevel="0" collapsed="false">
      <c r="C14" s="217"/>
      <c r="D14" s="214"/>
      <c r="E14" s="213"/>
      <c r="F14" s="215"/>
      <c r="I14" s="221"/>
      <c r="K14" s="222"/>
      <c r="L14" s="223"/>
    </row>
    <row r="15" customFormat="false" ht="14.25" hidden="false" customHeight="false" outlineLevel="0" collapsed="false">
      <c r="C15" s="224"/>
      <c r="D15" s="214"/>
      <c r="E15" s="225"/>
      <c r="F15" s="226"/>
      <c r="I15" s="227"/>
      <c r="K15" s="228"/>
      <c r="L15" s="229"/>
    </row>
    <row r="16" customFormat="false" ht="14.25" hidden="false" customHeight="false" outlineLevel="0" collapsed="false">
      <c r="A16" s="0" t="s">
        <v>585</v>
      </c>
      <c r="C16" s="214" t="n">
        <f aca="false">'Resumo Proposta'!D25</f>
        <v>339876.17</v>
      </c>
      <c r="D16" s="214"/>
      <c r="E16" s="214"/>
      <c r="F16" s="214"/>
      <c r="I16" s="54" t="n">
        <f aca="false">'Resumo Proposta'!J25</f>
        <v>0</v>
      </c>
    </row>
    <row r="17" customFormat="false" ht="14.25" hidden="false" customHeight="false" outlineLevel="0" collapsed="false">
      <c r="C17" s="214"/>
      <c r="D17" s="214"/>
      <c r="E17" s="214"/>
      <c r="F17" s="214"/>
    </row>
    <row r="18" customFormat="false" ht="15" hidden="false" customHeight="false" outlineLevel="0" collapsed="false">
      <c r="A18" s="35" t="s">
        <v>586</v>
      </c>
      <c r="B18" s="212" t="s">
        <v>587</v>
      </c>
      <c r="C18" s="213" t="s">
        <v>572</v>
      </c>
      <c r="D18" s="214"/>
      <c r="E18" s="213"/>
      <c r="F18" s="215"/>
      <c r="I18" s="213" t="s">
        <v>572</v>
      </c>
      <c r="K18" s="213"/>
      <c r="L18" s="215"/>
    </row>
    <row r="19" customFormat="false" ht="15" hidden="false" customHeight="false" outlineLevel="0" collapsed="false">
      <c r="A19" s="32" t="s">
        <v>588</v>
      </c>
      <c r="B19" s="212" t="s">
        <v>589</v>
      </c>
      <c r="C19" s="217" t="s">
        <v>590</v>
      </c>
      <c r="D19" s="214"/>
      <c r="E19" s="213"/>
      <c r="F19" s="215"/>
      <c r="I19" s="218" t="n">
        <v>46097</v>
      </c>
      <c r="K19" s="213"/>
      <c r="L19" s="215"/>
    </row>
    <row r="20" customFormat="false" ht="15" hidden="false" customHeight="false" outlineLevel="0" collapsed="false">
      <c r="A20" s="32" t="s">
        <v>591</v>
      </c>
      <c r="B20" s="212" t="s">
        <v>592</v>
      </c>
      <c r="C20" s="217"/>
      <c r="D20" s="214"/>
      <c r="E20" s="213"/>
      <c r="F20" s="215"/>
      <c r="I20" s="221"/>
      <c r="K20" s="222"/>
      <c r="L20" s="223"/>
    </row>
    <row r="21" customFormat="false" ht="14.25" hidden="false" customHeight="false" outlineLevel="0" collapsed="false">
      <c r="C21" s="217"/>
      <c r="D21" s="214"/>
      <c r="E21" s="213"/>
      <c r="F21" s="215"/>
      <c r="I21" s="221"/>
      <c r="K21" s="222"/>
      <c r="L21" s="223"/>
    </row>
    <row r="22" customFormat="false" ht="14.25" hidden="false" customHeight="false" outlineLevel="0" collapsed="false">
      <c r="C22" s="217"/>
      <c r="D22" s="214"/>
      <c r="E22" s="213"/>
      <c r="F22" s="215"/>
      <c r="I22" s="221"/>
      <c r="K22" s="222"/>
      <c r="L22" s="223"/>
    </row>
    <row r="23" customFormat="false" ht="14.25" hidden="false" customHeight="false" outlineLevel="0" collapsed="false">
      <c r="C23" s="217"/>
      <c r="D23" s="214"/>
      <c r="E23" s="213"/>
      <c r="F23" s="215"/>
      <c r="I23" s="221"/>
      <c r="K23" s="222"/>
      <c r="L23" s="223"/>
    </row>
    <row r="24" customFormat="false" ht="14.25" hidden="false" customHeight="false" outlineLevel="0" collapsed="false">
      <c r="C24" s="217"/>
      <c r="D24" s="214"/>
      <c r="E24" s="213"/>
      <c r="F24" s="215"/>
      <c r="I24" s="221"/>
      <c r="K24" s="222"/>
      <c r="L24" s="223"/>
    </row>
    <row r="25" customFormat="false" ht="14.25" hidden="false" customHeight="false" outlineLevel="0" collapsed="false">
      <c r="C25" s="224"/>
      <c r="D25" s="214"/>
      <c r="E25" s="225"/>
      <c r="F25" s="226"/>
      <c r="I25" s="227"/>
      <c r="K25" s="228"/>
      <c r="L25" s="229"/>
    </row>
    <row r="26" customFormat="false" ht="14.25" hidden="false" customHeight="false" outlineLevel="0" collapsed="false">
      <c r="A26" s="0" t="s">
        <v>585</v>
      </c>
      <c r="C26" s="54" t="n">
        <f aca="false">'Resumo Proposta'!D35</f>
        <v>0</v>
      </c>
    </row>
  </sheetData>
  <mergeCells count="1">
    <mergeCell ref="E7:F7"/>
  </mergeCell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O37"/>
  <sheetViews>
    <sheetView showFormulas="false" showGridLines="true" showRowColHeaders="true" showZeros="true" rightToLeft="false" tabSelected="false" showOutlineSymbols="false" defaultGridColor="true" view="normal" topLeftCell="A1" colorId="64" zoomScale="100" zoomScaleNormal="100" zoomScalePageLayoutView="60" workbookViewId="0">
      <selection pane="topLeft" activeCell="A1" activeCellId="0" sqref="A1"/>
    </sheetView>
  </sheetViews>
  <sheetFormatPr defaultColWidth="8.87890625" defaultRowHeight="14.25" customHeight="false" zeroHeight="false" outlineLevelRow="0" outlineLevelCol="0"/>
  <cols>
    <col collapsed="false" customWidth="true" hidden="false" outlineLevel="0" max="1" min="1" style="0" width="17.12"/>
    <col collapsed="false" customWidth="true" hidden="false" outlineLevel="0" max="2" min="2" style="1" width="60"/>
    <col collapsed="false" customWidth="true" hidden="false" outlineLevel="0" max="3" min="3" style="2" width="17"/>
    <col collapsed="false" customWidth="true" hidden="false" outlineLevel="0" max="4" min="4" style="3" width="21.13"/>
    <col collapsed="false" customWidth="true" hidden="false" outlineLevel="0" max="6" min="6" style="0" width="17.62"/>
  </cols>
  <sheetData>
    <row r="1" customFormat="false" ht="103.5" hidden="false" customHeight="true" outlineLevel="0" collapsed="false">
      <c r="A1" s="119" t="s">
        <v>364</v>
      </c>
      <c r="B1" s="119"/>
      <c r="C1" s="119"/>
      <c r="D1" s="119"/>
    </row>
    <row r="2" customFormat="false" ht="15" hidden="false" customHeight="true" outlineLevel="0" collapsed="false">
      <c r="A2" s="120" t="s">
        <v>0</v>
      </c>
      <c r="B2" s="121" t="str">
        <f aca="false">DADOS!B1</f>
        <v>REFORMA E AMPLIAÇÃO DA CÂMARA MUNICIPAL</v>
      </c>
      <c r="C2" s="122" t="s">
        <v>365</v>
      </c>
      <c r="D2" s="122"/>
      <c r="E2" s="123"/>
      <c r="F2" s="123"/>
      <c r="G2" s="123"/>
      <c r="H2" s="123"/>
      <c r="I2" s="123"/>
    </row>
    <row r="3" customFormat="false" ht="15.75" hidden="false" customHeight="true" outlineLevel="0" collapsed="false">
      <c r="A3" s="124" t="s">
        <v>366</v>
      </c>
      <c r="B3" s="121" t="str">
        <f aca="false">DADOS!B2</f>
        <v>MUNICÍPIO DE COMODORO - MT</v>
      </c>
      <c r="C3" s="125" t="str">
        <f aca="false">DADOS!E9&amp;" A "&amp;DADOS!F9</f>
        <v>18/11/25 A 30/11/2025</v>
      </c>
      <c r="D3" s="125"/>
      <c r="E3" s="123"/>
      <c r="F3" s="123"/>
      <c r="G3" s="123"/>
      <c r="H3" s="123"/>
      <c r="I3" s="123"/>
    </row>
    <row r="4" customFormat="false" ht="15" hidden="false" customHeight="false" outlineLevel="0" collapsed="false">
      <c r="A4" s="124" t="s">
        <v>367</v>
      </c>
      <c r="B4" s="121" t="str">
        <f aca="false">DADOS!B7</f>
        <v>MEXUM ENGENHARIA E CONSTRUÇÕES - CNPJ 27.406.174/0001-05</v>
      </c>
      <c r="C4" s="126" t="str">
        <f aca="false">DADOS!B8</f>
        <v>PRIMEIRA MEDIÇÃO PROVISÓRIA</v>
      </c>
      <c r="D4" s="126"/>
      <c r="E4" s="123"/>
      <c r="F4" s="123"/>
      <c r="G4" s="123"/>
      <c r="H4" s="123"/>
      <c r="I4" s="123"/>
    </row>
    <row r="5" customFormat="false" ht="15" hidden="false" customHeight="false" outlineLevel="0" collapsed="false">
      <c r="A5" s="124" t="s">
        <v>4</v>
      </c>
      <c r="B5" s="121" t="str">
        <f aca="false">DADOS!B3</f>
        <v>SINAPI 05/2025 - SEM DESONERAÇÃO </v>
      </c>
      <c r="C5" s="127"/>
      <c r="D5" s="127"/>
      <c r="E5" s="123"/>
      <c r="F5" s="123"/>
      <c r="G5" s="123"/>
      <c r="H5" s="123"/>
      <c r="I5" s="123"/>
    </row>
    <row r="6" customFormat="false" ht="15" hidden="false" customHeight="false" outlineLevel="0" collapsed="false">
      <c r="A6" s="124" t="s">
        <v>369</v>
      </c>
      <c r="B6" s="128" t="str">
        <f aca="false">DADOS!B6</f>
        <v>SEM DESONERAÇÃO</v>
      </c>
      <c r="C6" s="129"/>
      <c r="D6" s="129"/>
      <c r="E6" s="123"/>
      <c r="F6" s="123"/>
      <c r="G6" s="123"/>
      <c r="H6" s="123"/>
      <c r="I6" s="123"/>
    </row>
    <row r="7" customFormat="false" ht="15" hidden="false" customHeight="false" outlineLevel="0" collapsed="false">
      <c r="A7" s="124" t="s">
        <v>6</v>
      </c>
      <c r="B7" s="130" t="n">
        <f aca="false">DADOS!B4</f>
        <v>0.219</v>
      </c>
      <c r="C7" s="129"/>
      <c r="D7" s="129"/>
      <c r="E7" s="123"/>
      <c r="F7" s="123"/>
      <c r="G7" s="123"/>
      <c r="H7" s="123"/>
      <c r="I7" s="123"/>
    </row>
    <row r="8" customFormat="false" ht="15" hidden="false" customHeight="false" outlineLevel="0" collapsed="false">
      <c r="A8" s="124" t="s">
        <v>23</v>
      </c>
      <c r="B8" s="121" t="str">
        <f aca="false">DADOS!B5</f>
        <v>RUA BAHIA Nº 600N, BAIRRO SÃO FRANCISCO</v>
      </c>
      <c r="C8" s="127"/>
      <c r="D8" s="127"/>
      <c r="E8" s="123"/>
      <c r="F8" s="123"/>
      <c r="G8" s="123"/>
      <c r="H8" s="123"/>
      <c r="I8" s="123"/>
    </row>
    <row r="9" customFormat="false" ht="24" hidden="false" customHeight="true" outlineLevel="0" collapsed="false">
      <c r="A9" s="131" t="s">
        <v>16</v>
      </c>
      <c r="B9" s="131"/>
      <c r="C9" s="131"/>
      <c r="D9" s="131"/>
    </row>
    <row r="10" customFormat="false" ht="30" hidden="false" customHeight="true" outlineLevel="0" collapsed="false">
      <c r="A10" s="40" t="s">
        <v>17</v>
      </c>
      <c r="B10" s="41" t="s">
        <v>18</v>
      </c>
      <c r="C10" s="42" t="s">
        <v>19</v>
      </c>
      <c r="D10" s="43" t="s">
        <v>20</v>
      </c>
    </row>
    <row r="11" customFormat="false" ht="19.5" hidden="false" customHeight="true" outlineLevel="0" collapsed="false">
      <c r="A11" s="44" t="n">
        <v>1</v>
      </c>
      <c r="B11" s="45" t="str">
        <f aca="false">VLOOKUP(A11,'1MP'!$A$11:$K$960,5,FALSE())</f>
        <v>ADMINISTRAÇÃO LOCAL</v>
      </c>
      <c r="C11" s="46" t="n">
        <f aca="false">VLOOKUP(A11,'1MP'!$A$11:$K$960,11,FALSE())</f>
        <v>4673.79</v>
      </c>
      <c r="D11" s="47" t="n">
        <f aca="false">C11/$D$28</f>
        <v>0.0137514495352822</v>
      </c>
    </row>
    <row r="12" customFormat="false" ht="19.5" hidden="false" customHeight="true" outlineLevel="0" collapsed="false">
      <c r="A12" s="44" t="n">
        <v>2</v>
      </c>
      <c r="B12" s="45" t="str">
        <f aca="false">VLOOKUP(A12,'1MP'!$A$11:$K$960,5,FALSE())</f>
        <v>SERVIÇOS PRELIMINARES</v>
      </c>
      <c r="C12" s="46" t="n">
        <f aca="false">VLOOKUP(A12,'1MP'!$A$11:$K$960,11,FALSE())</f>
        <v>6900.42</v>
      </c>
      <c r="D12" s="47" t="n">
        <f aca="false">C12/$D$28</f>
        <v>0.0203027473211788</v>
      </c>
    </row>
    <row r="13" customFormat="false" ht="19.5" hidden="false" customHeight="true" outlineLevel="0" collapsed="false">
      <c r="A13" s="44" t="n">
        <v>3</v>
      </c>
      <c r="B13" s="45" t="str">
        <f aca="false">VLOOKUP(A13,'1MP'!$A$11:$K$960,5,FALSE())</f>
        <v>DEMOLIÇÕES E RETIRADAS</v>
      </c>
      <c r="C13" s="46" t="n">
        <f aca="false">VLOOKUP(A13,'1MP'!$A$11:$K$960,11,FALSE())</f>
        <v>347.36</v>
      </c>
      <c r="D13" s="47" t="n">
        <f aca="false">C13/$D$28</f>
        <v>0.00102201928425873</v>
      </c>
    </row>
    <row r="14" customFormat="false" ht="19.5" hidden="false" customHeight="true" outlineLevel="0" collapsed="false">
      <c r="A14" s="44" t="n">
        <v>4</v>
      </c>
      <c r="B14" s="45" t="str">
        <f aca="false">VLOOKUP(A14,'1MP'!$A$11:$K$960,5,FALSE())</f>
        <v>FUNDAÇÕES</v>
      </c>
      <c r="C14" s="46" t="n">
        <f aca="false">VLOOKUP(A14,'1MP'!$A$11:$K$960,11,FALSE())</f>
        <v>22822.97</v>
      </c>
      <c r="D14" s="47" t="n">
        <f aca="false">C14/$D$28</f>
        <v>0.0671508390835404</v>
      </c>
    </row>
    <row r="15" customFormat="false" ht="19.5" hidden="false" customHeight="true" outlineLevel="0" collapsed="false">
      <c r="A15" s="44" t="n">
        <v>5</v>
      </c>
      <c r="B15" s="45" t="str">
        <f aca="false">VLOOKUP(A15,'1MP'!$A$11:$K$960,5,FALSE())</f>
        <v>SUPERESTRUTURA</v>
      </c>
      <c r="C15" s="46" t="n">
        <f aca="false">VLOOKUP(A15,'1MP'!$A$11:$K$960,11,FALSE())</f>
        <v>3698.23</v>
      </c>
      <c r="D15" s="47" t="n">
        <f aca="false">C15/$D$28</f>
        <v>0.0108811100231005</v>
      </c>
    </row>
    <row r="16" customFormat="false" ht="19.5" hidden="false" customHeight="true" outlineLevel="0" collapsed="false">
      <c r="A16" s="44" t="n">
        <v>6</v>
      </c>
      <c r="B16" s="45" t="str">
        <f aca="false">VLOOKUP(A16,'1MP'!$A$11:$K$960,5,FALSE())</f>
        <v>VEDAÇÕES</v>
      </c>
      <c r="C16" s="46" t="n">
        <f aca="false">VLOOKUP(A16,'1MP'!$A$11:$K$960,11,FALSE())</f>
        <v>14325</v>
      </c>
      <c r="D16" s="47" t="n">
        <f aca="false">C16/$D$28</f>
        <v>0.0421477033826761</v>
      </c>
    </row>
    <row r="17" customFormat="false" ht="19.5" hidden="false" customHeight="true" outlineLevel="0" collapsed="false">
      <c r="A17" s="44" t="n">
        <v>7</v>
      </c>
      <c r="B17" s="45" t="str">
        <f aca="false">VLOOKUP(A17,'1MP'!$A$11:$K$960,5,FALSE())</f>
        <v>COBERTURA E FORRO</v>
      </c>
      <c r="C17" s="46" t="n">
        <f aca="false">VLOOKUP(A17,'1MP'!$A$11:$K$960,11,FALSE())</f>
        <v>3805.35</v>
      </c>
      <c r="D17" s="47" t="n">
        <f aca="false">C17/$D$28</f>
        <v>0.0111962836347132</v>
      </c>
    </row>
    <row r="18" customFormat="false" ht="19.5" hidden="false" customHeight="true" outlineLevel="0" collapsed="false">
      <c r="A18" s="44" t="n">
        <v>8</v>
      </c>
      <c r="B18" s="45" t="str">
        <f aca="false">VLOOKUP(A18,'1MP'!$A$11:$K$960,5,FALSE())</f>
        <v>ESQUADRIAS</v>
      </c>
      <c r="C18" s="46" t="n">
        <f aca="false">VLOOKUP(A18,'1MP'!$A$11:$K$960,11,FALSE())</f>
        <v>0</v>
      </c>
      <c r="D18" s="47" t="n">
        <f aca="false">C18/$D$28</f>
        <v>0</v>
      </c>
    </row>
    <row r="19" customFormat="false" ht="19.5" hidden="false" customHeight="true" outlineLevel="0" collapsed="false">
      <c r="A19" s="44" t="n">
        <v>9</v>
      </c>
      <c r="B19" s="45" t="str">
        <f aca="false">VLOOKUP(A19,'1MP'!$A$11:$K$960,5,FALSE())</f>
        <v>REVESTIMENTO DE PAREDES</v>
      </c>
      <c r="C19" s="46" t="n">
        <f aca="false">VLOOKUP(A19,'1MP'!$A$11:$K$960,11,FALSE())</f>
        <v>0</v>
      </c>
      <c r="D19" s="47" t="n">
        <f aca="false">C19/$D$28</f>
        <v>0</v>
      </c>
    </row>
    <row r="20" customFormat="false" ht="19.5" hidden="false" customHeight="true" outlineLevel="0" collapsed="false">
      <c r="A20" s="44" t="n">
        <v>10</v>
      </c>
      <c r="B20" s="45" t="str">
        <f aca="false">VLOOKUP(A20,'1MP'!$A$11:$K$960,5,FALSE())</f>
        <v>PISOS E REVESTIMENTO DE PISOS</v>
      </c>
      <c r="C20" s="46" t="n">
        <f aca="false">VLOOKUP(A20,'1MP'!$A$11:$K$960,11,FALSE())</f>
        <v>0</v>
      </c>
      <c r="D20" s="47" t="n">
        <f aca="false">C20/$D$28</f>
        <v>0</v>
      </c>
    </row>
    <row r="21" customFormat="false" ht="19.5" hidden="false" customHeight="true" outlineLevel="0" collapsed="false">
      <c r="A21" s="44" t="n">
        <v>11</v>
      </c>
      <c r="B21" s="45" t="str">
        <f aca="false">VLOOKUP(A21,'1MP'!$A$11:$K$960,5,FALSE())</f>
        <v>INSTALAÇÕES ELÉTRICAS E REDE LÓGICA</v>
      </c>
      <c r="C21" s="46" t="n">
        <f aca="false">VLOOKUP(A21,'1MP'!$A$11:$K$960,11,FALSE())</f>
        <v>0</v>
      </c>
      <c r="D21" s="47" t="n">
        <f aca="false">C21/$D$28</f>
        <v>0</v>
      </c>
    </row>
    <row r="22" customFormat="false" ht="19.5" hidden="false" customHeight="true" outlineLevel="0" collapsed="false">
      <c r="A22" s="44" t="n">
        <v>12</v>
      </c>
      <c r="B22" s="45" t="str">
        <f aca="false">VLOOKUP(A22,'1MP'!$A$11:$K$960,5,FALSE())</f>
        <v>INSTALAÇÕES HIDROSSANITÁRIAS</v>
      </c>
      <c r="C22" s="46" t="n">
        <f aca="false">VLOOKUP(A22,'1MP'!$A$11:$K$960,11,FALSE())</f>
        <v>0</v>
      </c>
      <c r="D22" s="47" t="n">
        <f aca="false">C22/$D$28</f>
        <v>0</v>
      </c>
    </row>
    <row r="23" customFormat="false" ht="19.5" hidden="false" customHeight="true" outlineLevel="0" collapsed="false">
      <c r="A23" s="44" t="n">
        <v>13</v>
      </c>
      <c r="B23" s="45" t="str">
        <f aca="false">VLOOKUP(A23,'1MP'!$A$11:$K$960,5,FALSE())</f>
        <v>PINTURA</v>
      </c>
      <c r="C23" s="46" t="n">
        <f aca="false">VLOOKUP(A23,'1MP'!$A$11:$K$960,11,FALSE())</f>
        <v>0</v>
      </c>
      <c r="D23" s="47" t="n">
        <f aca="false">C23/$D$28</f>
        <v>0</v>
      </c>
    </row>
    <row r="24" customFormat="false" ht="19.5" hidden="false" customHeight="true" outlineLevel="0" collapsed="false">
      <c r="A24" s="44" t="n">
        <v>14</v>
      </c>
      <c r="B24" s="45" t="str">
        <f aca="false">VLOOKUP(A24,'1MP'!$A$11:$K$960,5,FALSE())</f>
        <v>CLIMATIZAÇÃO</v>
      </c>
      <c r="C24" s="46" t="n">
        <f aca="false">VLOOKUP(A24,'1MP'!$A$11:$K$960,11,FALSE())</f>
        <v>0</v>
      </c>
      <c r="D24" s="47" t="n">
        <f aca="false">C24/$D$28</f>
        <v>0</v>
      </c>
    </row>
    <row r="25" customFormat="false" ht="19.5" hidden="false" customHeight="true" outlineLevel="0" collapsed="false">
      <c r="A25" s="44" t="n">
        <v>15</v>
      </c>
      <c r="B25" s="45" t="str">
        <f aca="false">VLOOKUP(A25,'1MP'!$A$11:$K$960,5,FALSE())</f>
        <v>SERVIÇOS DIVERSOS</v>
      </c>
      <c r="C25" s="46" t="n">
        <f aca="false">VLOOKUP(A25,'1MP'!$A$11:$K$960,11,FALSE())</f>
        <v>0</v>
      </c>
      <c r="D25" s="47" t="n">
        <f aca="false">C25/$D$28</f>
        <v>0</v>
      </c>
    </row>
    <row r="26" customFormat="false" ht="19.5" hidden="false" customHeight="true" outlineLevel="0" collapsed="false">
      <c r="A26" s="44" t="n">
        <v>16</v>
      </c>
      <c r="B26" s="45" t="str">
        <f aca="false">VLOOKUP(A26,'1MP'!$A$11:$K$960,5,FALSE())</f>
        <v>LIMPEZA FINAL E CONCLUSÃO DE OBRA</v>
      </c>
      <c r="C26" s="46" t="n">
        <f aca="false">VLOOKUP(A26,'1MP'!$A$11:$K$960,11,FALSE())</f>
        <v>0</v>
      </c>
      <c r="D26" s="47" t="n">
        <f aca="false">C26/$D$28</f>
        <v>0</v>
      </c>
    </row>
    <row r="27" customFormat="false" ht="15" hidden="false" customHeight="false" outlineLevel="0" collapsed="false">
      <c r="A27" s="48"/>
      <c r="B27" s="48"/>
      <c r="C27" s="48"/>
      <c r="D27" s="48"/>
      <c r="E27" s="26"/>
    </row>
    <row r="28" customFormat="false" ht="14.25" hidden="false" customHeight="false" outlineLevel="0" collapsed="false">
      <c r="A28" s="49"/>
      <c r="B28" s="50"/>
      <c r="C28" s="51" t="s">
        <v>21</v>
      </c>
      <c r="D28" s="52" t="n">
        <f aca="false">'Resumo Proposta'!D25</f>
        <v>339876.17</v>
      </c>
      <c r="E28" s="53"/>
      <c r="F28" s="54"/>
    </row>
    <row r="29" customFormat="false" ht="14.25" hidden="false" customHeight="false" outlineLevel="0" collapsed="false">
      <c r="C29" s="2" t="s">
        <v>370</v>
      </c>
      <c r="D29" s="133" t="n">
        <f aca="false">SUM(C11:C26)</f>
        <v>56573.12</v>
      </c>
    </row>
    <row r="30" customFormat="false" ht="29.25" hidden="false" customHeight="true" outlineLevel="0" collapsed="false">
      <c r="A30" s="230" t="s">
        <v>371</v>
      </c>
      <c r="B30" s="230"/>
      <c r="C30" s="230"/>
      <c r="D30" s="135" t="n">
        <f aca="false">D29/DADOS!C16</f>
        <v>0.16645215226475</v>
      </c>
    </row>
    <row r="31" customFormat="false" ht="14.25" hidden="false" customHeight="false" outlineLevel="0" collapsed="false">
      <c r="B31" s="134" t="e">
        <f aca="false" t="array" ref="B31:B31">C4&amp;" se resume no valor de "&amp;[30]!EXTENSO(D29)</f>
        <v>#NAME?</v>
      </c>
      <c r="D31" s="136"/>
      <c r="F31" s="137"/>
      <c r="G31" s="137"/>
      <c r="H31" s="137"/>
      <c r="I31" s="138"/>
      <c r="J31" s="139"/>
      <c r="K31" s="139"/>
      <c r="L31" s="139"/>
      <c r="M31" s="140"/>
      <c r="N31" s="140"/>
      <c r="O31" s="140"/>
    </row>
    <row r="32" customFormat="false" ht="14.25" hidden="false" customHeight="false" outlineLevel="0" collapsed="false">
      <c r="A32" s="201" t="str">
        <f aca="false">"Comodoro, "&amp; DADOS!C8</f>
        <v>Comodoro, 24/10/2025</v>
      </c>
      <c r="D32" s="136"/>
      <c r="F32" s="142"/>
      <c r="G32" s="142"/>
      <c r="H32" s="142"/>
      <c r="I32" s="143"/>
      <c r="J32" s="144"/>
      <c r="K32" s="144"/>
      <c r="L32" s="144"/>
      <c r="M32" s="145"/>
      <c r="N32" s="145"/>
      <c r="O32" s="145"/>
    </row>
    <row r="33" customFormat="false" ht="14.25" hidden="false" customHeight="false" outlineLevel="0" collapsed="false">
      <c r="B33" s="146" t="s">
        <v>372</v>
      </c>
      <c r="F33" s="137"/>
      <c r="G33" s="137"/>
      <c r="H33" s="137"/>
      <c r="I33" s="147"/>
      <c r="J33" s="139"/>
      <c r="K33" s="139"/>
      <c r="L33" s="139"/>
      <c r="M33" s="140"/>
      <c r="N33" s="140"/>
      <c r="O33" s="140"/>
    </row>
    <row r="34" customFormat="false" ht="14.25" hidden="false" customHeight="false" outlineLevel="0" collapsed="false">
      <c r="B34" s="146" t="s">
        <v>373</v>
      </c>
    </row>
    <row r="35" customFormat="false" ht="14.25" hidden="false" customHeight="false" outlineLevel="0" collapsed="false">
      <c r="B35" s="146" t="s">
        <v>374</v>
      </c>
      <c r="L35" s="148"/>
      <c r="M35" s="148"/>
      <c r="N35" s="149"/>
      <c r="O35" s="149"/>
    </row>
    <row r="36" customFormat="false" ht="14.25" hidden="false" customHeight="false" outlineLevel="0" collapsed="false">
      <c r="B36" s="146" t="s">
        <v>375</v>
      </c>
      <c r="L36" s="150"/>
      <c r="M36" s="150"/>
      <c r="N36" s="151"/>
      <c r="O36" s="151"/>
    </row>
    <row r="37" customFormat="false" ht="15" hidden="false" customHeight="false" outlineLevel="0" collapsed="false">
      <c r="L37" s="137"/>
      <c r="M37" s="137"/>
      <c r="N37" s="152"/>
      <c r="O37" s="152"/>
    </row>
  </sheetData>
  <mergeCells count="19">
    <mergeCell ref="A1:D1"/>
    <mergeCell ref="C2:D2"/>
    <mergeCell ref="E2:I8"/>
    <mergeCell ref="C3:D3"/>
    <mergeCell ref="C4:D4"/>
    <mergeCell ref="A9:D9"/>
    <mergeCell ref="A27:D27"/>
    <mergeCell ref="A30:C30"/>
    <mergeCell ref="F31:H31"/>
    <mergeCell ref="M31:O31"/>
    <mergeCell ref="F32:H32"/>
    <mergeCell ref="F33:H33"/>
    <mergeCell ref="M33:O33"/>
    <mergeCell ref="L35:M35"/>
    <mergeCell ref="N35:O35"/>
    <mergeCell ref="L36:M36"/>
    <mergeCell ref="N36:O36"/>
    <mergeCell ref="L37:M37"/>
    <mergeCell ref="N37:O37"/>
  </mergeCells>
  <printOptions headings="false" gridLines="false" gridLinesSet="true" horizontalCentered="true" verticalCentered="false"/>
  <pageMargins left="0.39375" right="0.39375" top="0.7875" bottom="0.7875" header="0.315277777777778" footer="0.511811023622047"/>
  <pageSetup paperSize="9" scale="75" fitToWidth="1" fitToHeight="1" pageOrder="downThenOver" orientation="portrait" blackAndWhite="false" draft="false" cellComments="none" horizontalDpi="300" verticalDpi="300" copies="1"/>
  <headerFooter differentFirst="false" differentOddEven="false">
    <oddHeader>&amp;L </oddHeader>
    <oddFooter/>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M188"/>
  <sheetViews>
    <sheetView showFormulas="false" showGridLines="true" showRowColHeaders="true" showZeros="true" rightToLeft="false" tabSelected="false" showOutlineSymbols="false" defaultGridColor="true" view="normal" topLeftCell="A1" colorId="64" zoomScale="100" zoomScaleNormal="100" zoomScalePageLayoutView="60" workbookViewId="0">
      <selection pane="topLeft" activeCell="A1" activeCellId="0" sqref="A1"/>
    </sheetView>
  </sheetViews>
  <sheetFormatPr defaultColWidth="8.87890625" defaultRowHeight="14.25" customHeight="false" zeroHeight="false" outlineLevelRow="3" outlineLevelCol="1"/>
  <cols>
    <col collapsed="false" customWidth="true" hidden="false" outlineLevel="0" max="1" min="1" style="3" width="13.38"/>
    <col collapsed="false" customWidth="true" hidden="true" outlineLevel="1" max="2" min="2" style="3" width="13"/>
    <col collapsed="false" customWidth="true" hidden="false" outlineLevel="0" max="3" min="3" style="3" width="9.87"/>
    <col collapsed="false" customWidth="true" hidden="false" outlineLevel="0" max="4" min="4" style="3" width="13"/>
    <col collapsed="false" customWidth="true" hidden="false" outlineLevel="0" max="5" min="5" style="1" width="75.62"/>
    <col collapsed="false" customWidth="true" hidden="false" outlineLevel="0" max="6" min="6" style="3" width="8.5"/>
    <col collapsed="false" customWidth="true" hidden="false" outlineLevel="0" max="8" min="7" style="2" width="10.38"/>
    <col collapsed="false" customWidth="true" hidden="false" outlineLevel="0" max="10" min="9" style="2" width="13.5"/>
    <col collapsed="false" customWidth="true" hidden="false" outlineLevel="0" max="11" min="11" style="3" width="13.12"/>
    <col collapsed="false" customWidth="true" hidden="false" outlineLevel="0" max="12" min="12" style="0" width="9.87"/>
    <col collapsed="false" customWidth="true" hidden="false" outlineLevel="0" max="13" min="13" style="0" width="20.88"/>
  </cols>
  <sheetData>
    <row r="1" customFormat="false" ht="15.75" hidden="true" customHeight="true" outlineLevel="3" collapsed="false">
      <c r="A1" s="153" t="s">
        <v>0</v>
      </c>
      <c r="B1" s="154" t="str">
        <f aca="false">DADOS!B1</f>
        <v>REFORMA E AMPLIAÇÃO DA CÂMARA MUNICIPAL</v>
      </c>
      <c r="C1" s="154"/>
      <c r="D1" s="154"/>
      <c r="E1" s="155" t="s">
        <v>364</v>
      </c>
      <c r="F1" s="155"/>
      <c r="G1" s="155"/>
      <c r="H1" s="155"/>
      <c r="I1" s="155"/>
      <c r="J1" s="156" t="s">
        <v>365</v>
      </c>
      <c r="K1" s="156"/>
      <c r="L1" s="157"/>
      <c r="M1" s="157" t="s">
        <v>376</v>
      </c>
    </row>
    <row r="2" customFormat="false" ht="28.5" hidden="true" customHeight="true" outlineLevel="3" collapsed="false">
      <c r="A2" s="158" t="s">
        <v>366</v>
      </c>
      <c r="B2" s="159" t="str">
        <f aca="false">DADOS!B2</f>
        <v>MUNICÍPIO DE COMODORO - MT</v>
      </c>
      <c r="C2" s="159"/>
      <c r="D2" s="159"/>
      <c r="E2" s="155"/>
      <c r="F2" s="155"/>
      <c r="G2" s="155"/>
      <c r="H2" s="155"/>
      <c r="I2" s="155"/>
      <c r="J2" s="160" t="str">
        <f aca="false">DADOS!E8&amp;" A "&amp;DADOS!F8</f>
        <v>24/10/2025 A 17/11/2025</v>
      </c>
      <c r="K2" s="160"/>
      <c r="L2" s="157"/>
      <c r="M2" s="161" t="n">
        <f aca="false">K180</f>
        <v>56573.12</v>
      </c>
    </row>
    <row r="3" customFormat="false" ht="47.25" hidden="true" customHeight="true" outlineLevel="3" collapsed="false">
      <c r="A3" s="162" t="s">
        <v>367</v>
      </c>
      <c r="B3" s="163" t="str">
        <f aca="false">DADOS!B7</f>
        <v>MEXUM ENGENHARIA E CONSTRUÇÕES - CNPJ 27.406.174/0001-05</v>
      </c>
      <c r="C3" s="163"/>
      <c r="D3" s="163"/>
      <c r="E3" s="155"/>
      <c r="F3" s="155"/>
      <c r="G3" s="155"/>
      <c r="H3" s="155"/>
      <c r="I3" s="155"/>
      <c r="J3" s="156" t="str">
        <f aca="false">DADOS!B8</f>
        <v>PRIMEIRA MEDIÇÃO PROVISÓRIA</v>
      </c>
      <c r="K3" s="156"/>
      <c r="L3" s="157"/>
      <c r="M3" s="161"/>
    </row>
    <row r="4" customFormat="false" ht="15.75" hidden="true" customHeight="true" outlineLevel="3" collapsed="false">
      <c r="A4" s="162" t="s">
        <v>4</v>
      </c>
      <c r="B4" s="163" t="str">
        <f aca="false">'DECLARAÇÕES GERAIS'!B3</f>
        <v>SINAPI 05/2025 - SEM DESONERAÇÃO </v>
      </c>
      <c r="C4" s="163"/>
      <c r="D4" s="163"/>
      <c r="E4" s="155"/>
      <c r="F4" s="155"/>
      <c r="G4" s="155"/>
      <c r="H4" s="155"/>
      <c r="I4" s="155"/>
      <c r="J4" s="160"/>
      <c r="K4" s="160"/>
      <c r="L4" s="157"/>
      <c r="M4" s="157" t="s">
        <v>377</v>
      </c>
    </row>
    <row r="5" customFormat="false" ht="15.75" hidden="true" customHeight="true" outlineLevel="3" collapsed="false">
      <c r="A5" s="162" t="s">
        <v>369</v>
      </c>
      <c r="B5" s="159" t="str">
        <f aca="false">DADOS!B6</f>
        <v>SEM DESONERAÇÃO</v>
      </c>
      <c r="C5" s="159"/>
      <c r="D5" s="159"/>
      <c r="E5" s="155"/>
      <c r="F5" s="155"/>
      <c r="G5" s="155"/>
      <c r="H5" s="155"/>
      <c r="I5" s="155"/>
      <c r="J5" s="156"/>
      <c r="K5" s="156"/>
      <c r="L5" s="157"/>
      <c r="M5" s="157"/>
    </row>
    <row r="6" customFormat="false" ht="15.75" hidden="true" customHeight="true" outlineLevel="3" collapsed="false">
      <c r="A6" s="162" t="s">
        <v>6</v>
      </c>
      <c r="B6" s="164" t="n">
        <f aca="false">DADOS!B4</f>
        <v>0.219</v>
      </c>
      <c r="C6" s="164"/>
      <c r="D6" s="164"/>
      <c r="E6" s="155"/>
      <c r="F6" s="155"/>
      <c r="G6" s="155"/>
      <c r="H6" s="155"/>
      <c r="I6" s="155"/>
      <c r="J6" s="160"/>
      <c r="K6" s="160"/>
      <c r="L6" s="157"/>
      <c r="M6" s="157"/>
    </row>
    <row r="7" customFormat="false" ht="27.75" hidden="true" customHeight="true" outlineLevel="2" collapsed="false">
      <c r="A7" s="162" t="s">
        <v>23</v>
      </c>
      <c r="B7" s="163" t="str">
        <f aca="false">DADOS!B5</f>
        <v>RUA BAHIA Nº 600N, BAIRRO SÃO FRANCISCO</v>
      </c>
      <c r="C7" s="163"/>
      <c r="D7" s="163"/>
      <c r="E7" s="155"/>
      <c r="F7" s="155"/>
      <c r="G7" s="155"/>
      <c r="H7" s="155"/>
      <c r="I7" s="155"/>
      <c r="J7" s="231" t="n">
        <f aca="false">K180</f>
        <v>56573.12</v>
      </c>
      <c r="K7" s="231"/>
      <c r="L7" s="157"/>
      <c r="M7" s="157"/>
    </row>
    <row r="8" customFormat="false" ht="24" hidden="true" customHeight="true" outlineLevel="3" collapsed="false">
      <c r="A8" s="165" t="s">
        <v>24</v>
      </c>
      <c r="B8" s="165"/>
      <c r="C8" s="165"/>
      <c r="D8" s="165"/>
      <c r="E8" s="165"/>
      <c r="F8" s="165"/>
      <c r="G8" s="165"/>
      <c r="H8" s="165"/>
      <c r="I8" s="165"/>
      <c r="J8" s="165"/>
      <c r="K8" s="165"/>
      <c r="L8" s="157"/>
      <c r="M8" s="157"/>
    </row>
    <row r="9" s="170" customFormat="true" ht="24" hidden="false" customHeight="true" outlineLevel="0" collapsed="true">
      <c r="A9" s="166"/>
      <c r="B9" s="167"/>
      <c r="C9" s="167"/>
      <c r="D9" s="167"/>
      <c r="E9" s="167"/>
      <c r="F9" s="167"/>
      <c r="G9" s="168" t="s">
        <v>379</v>
      </c>
      <c r="H9" s="168"/>
      <c r="I9" s="232"/>
      <c r="J9" s="167"/>
      <c r="K9" s="233" t="n">
        <f aca="false">K180</f>
        <v>56573.12</v>
      </c>
      <c r="L9" s="169"/>
      <c r="M9" s="169"/>
    </row>
    <row r="10" s="179" customFormat="true" ht="30" hidden="false" customHeight="true" outlineLevel="0" collapsed="false">
      <c r="A10" s="171" t="s">
        <v>17</v>
      </c>
      <c r="B10" s="171" t="s">
        <v>25</v>
      </c>
      <c r="C10" s="171" t="s">
        <v>26</v>
      </c>
      <c r="D10" s="171" t="s">
        <v>27</v>
      </c>
      <c r="E10" s="172" t="s">
        <v>18</v>
      </c>
      <c r="F10" s="171" t="s">
        <v>28</v>
      </c>
      <c r="G10" s="173" t="s">
        <v>380</v>
      </c>
      <c r="H10" s="176" t="s">
        <v>381</v>
      </c>
      <c r="I10" s="234" t="s">
        <v>31</v>
      </c>
      <c r="J10" s="175" t="s">
        <v>382</v>
      </c>
      <c r="K10" s="176" t="s">
        <v>381</v>
      </c>
      <c r="L10" s="177" t="n">
        <f aca="false">C182</f>
        <v>0</v>
      </c>
      <c r="M10" s="178"/>
    </row>
    <row r="11" s="179" customFormat="true" ht="15" hidden="false" customHeight="false" outlineLevel="0" collapsed="false">
      <c r="A11" s="235" t="n">
        <v>1</v>
      </c>
      <c r="B11" s="235"/>
      <c r="C11" s="235"/>
      <c r="D11" s="235"/>
      <c r="E11" s="236" t="s">
        <v>33</v>
      </c>
      <c r="F11" s="235"/>
      <c r="G11" s="235"/>
      <c r="H11" s="237"/>
      <c r="I11" s="237"/>
      <c r="J11" s="237" t="n">
        <f aca="false">J12</f>
        <v>18695.16</v>
      </c>
      <c r="K11" s="237" t="n">
        <f aca="false">K12</f>
        <v>4673.79</v>
      </c>
      <c r="L11" s="178"/>
      <c r="M11" s="178"/>
    </row>
    <row r="12" customFormat="false" ht="33" hidden="false" customHeight="true" outlineLevel="0" collapsed="false">
      <c r="A12" s="189" t="s">
        <v>34</v>
      </c>
      <c r="B12" s="189" t="s">
        <v>35</v>
      </c>
      <c r="C12" s="189" t="s">
        <v>36</v>
      </c>
      <c r="D12" s="238" t="s">
        <v>37</v>
      </c>
      <c r="E12" s="190" t="s">
        <v>38</v>
      </c>
      <c r="F12" s="189" t="s">
        <v>39</v>
      </c>
      <c r="G12" s="189" t="n">
        <v>1</v>
      </c>
      <c r="H12" s="79" t="n">
        <v>0.25</v>
      </c>
      <c r="I12" s="192" t="n">
        <v>18695.16</v>
      </c>
      <c r="J12" s="192" t="n">
        <f aca="false">TRUNC(G12*I12,2)</f>
        <v>18695.16</v>
      </c>
      <c r="K12" s="192" t="n">
        <f aca="false">TRUNC(H12*I12,2)</f>
        <v>4673.79</v>
      </c>
      <c r="L12" s="157"/>
      <c r="M12" s="157"/>
    </row>
    <row r="13" s="179" customFormat="true" ht="15" hidden="false" customHeight="false" outlineLevel="0" collapsed="false">
      <c r="A13" s="235" t="n">
        <v>2</v>
      </c>
      <c r="B13" s="235"/>
      <c r="C13" s="235"/>
      <c r="D13" s="235"/>
      <c r="E13" s="236" t="s">
        <v>40</v>
      </c>
      <c r="F13" s="235"/>
      <c r="G13" s="235"/>
      <c r="H13" s="239"/>
      <c r="I13" s="237"/>
      <c r="J13" s="237" t="n">
        <f aca="false">SUM(J15:J17)</f>
        <v>6900.42</v>
      </c>
      <c r="K13" s="237" t="n">
        <f aca="false">SUM(K15:K17)</f>
        <v>6900.42</v>
      </c>
      <c r="L13" s="178"/>
      <c r="M13" s="178"/>
    </row>
    <row r="14" customFormat="false" ht="14.25" hidden="false" customHeight="false" outlineLevel="0" collapsed="false">
      <c r="A14" s="189"/>
      <c r="B14" s="189"/>
      <c r="C14" s="189"/>
      <c r="D14" s="189"/>
      <c r="E14" s="190"/>
      <c r="F14" s="189"/>
      <c r="G14" s="189"/>
      <c r="H14" s="79"/>
      <c r="I14" s="192"/>
      <c r="J14" s="192"/>
      <c r="K14" s="192"/>
      <c r="L14" s="157"/>
      <c r="M14" s="157"/>
    </row>
    <row r="15" customFormat="false" ht="26.85" hidden="false" customHeight="false" outlineLevel="0" collapsed="false">
      <c r="A15" s="189" t="s">
        <v>41</v>
      </c>
      <c r="B15" s="189" t="s">
        <v>35</v>
      </c>
      <c r="C15" s="189" t="s">
        <v>42</v>
      </c>
      <c r="D15" s="189" t="n">
        <v>103689</v>
      </c>
      <c r="E15" s="190" t="s">
        <v>43</v>
      </c>
      <c r="F15" s="189" t="s">
        <v>44</v>
      </c>
      <c r="G15" s="189" t="n">
        <v>6</v>
      </c>
      <c r="H15" s="79" t="n">
        <v>6</v>
      </c>
      <c r="I15" s="192" t="n">
        <v>531.99</v>
      </c>
      <c r="J15" s="192" t="n">
        <f aca="false">TRUNC(G15*I15,2)</f>
        <v>3191.94</v>
      </c>
      <c r="K15" s="192" t="n">
        <f aca="false">TRUNC(H15*I15,2)</f>
        <v>3191.94</v>
      </c>
      <c r="L15" s="157"/>
      <c r="M15" s="157"/>
    </row>
    <row r="16" customFormat="false" ht="26.85" hidden="false" customHeight="false" outlineLevel="0" collapsed="false">
      <c r="A16" s="189" t="s">
        <v>45</v>
      </c>
      <c r="B16" s="189" t="s">
        <v>35</v>
      </c>
      <c r="C16" s="189" t="s">
        <v>42</v>
      </c>
      <c r="D16" s="189" t="n">
        <v>99059</v>
      </c>
      <c r="E16" s="190" t="s">
        <v>46</v>
      </c>
      <c r="F16" s="189" t="s">
        <v>47</v>
      </c>
      <c r="G16" s="189" t="n">
        <v>48</v>
      </c>
      <c r="H16" s="79" t="n">
        <v>48</v>
      </c>
      <c r="I16" s="192" t="n">
        <v>71.88</v>
      </c>
      <c r="J16" s="192" t="n">
        <f aca="false">TRUNC(G16*I16,2)</f>
        <v>3450.24</v>
      </c>
      <c r="K16" s="192" t="n">
        <f aca="false">TRUNC(H16*I16,2)</f>
        <v>3450.24</v>
      </c>
      <c r="L16" s="157"/>
      <c r="M16" s="157"/>
    </row>
    <row r="17" customFormat="false" ht="14.25" hidden="false" customHeight="false" outlineLevel="0" collapsed="false">
      <c r="A17" s="189" t="s">
        <v>48</v>
      </c>
      <c r="B17" s="189" t="s">
        <v>35</v>
      </c>
      <c r="C17" s="189" t="s">
        <v>42</v>
      </c>
      <c r="D17" s="189" t="n">
        <v>98524</v>
      </c>
      <c r="E17" s="190" t="s">
        <v>49</v>
      </c>
      <c r="F17" s="189" t="s">
        <v>44</v>
      </c>
      <c r="G17" s="189" t="n">
        <v>48</v>
      </c>
      <c r="H17" s="79" t="n">
        <v>48</v>
      </c>
      <c r="I17" s="192" t="n">
        <v>5.38</v>
      </c>
      <c r="J17" s="192" t="n">
        <f aca="false">TRUNC(G17*I17,2)</f>
        <v>258.24</v>
      </c>
      <c r="K17" s="192" t="n">
        <f aca="false">TRUNC(H17*I17,2)</f>
        <v>258.24</v>
      </c>
      <c r="L17" s="157"/>
      <c r="M17" s="157"/>
    </row>
    <row r="18" s="179" customFormat="true" ht="15" hidden="false" customHeight="false" outlineLevel="0" collapsed="false">
      <c r="A18" s="235" t="n">
        <v>3</v>
      </c>
      <c r="B18" s="235"/>
      <c r="C18" s="235"/>
      <c r="D18" s="235"/>
      <c r="E18" s="236" t="s">
        <v>50</v>
      </c>
      <c r="F18" s="235"/>
      <c r="G18" s="235"/>
      <c r="H18" s="239"/>
      <c r="I18" s="237"/>
      <c r="J18" s="237" t="n">
        <f aca="false">SUM(J20:J21)</f>
        <v>821.28</v>
      </c>
      <c r="K18" s="237" t="n">
        <f aca="false">SUM(K20:K21)</f>
        <v>347.36</v>
      </c>
      <c r="L18" s="178"/>
      <c r="M18" s="178"/>
    </row>
    <row r="19" customFormat="false" ht="14.25" hidden="false" customHeight="false" outlineLevel="0" collapsed="false">
      <c r="A19" s="189"/>
      <c r="B19" s="189"/>
      <c r="C19" s="189"/>
      <c r="D19" s="189"/>
      <c r="E19" s="190"/>
      <c r="F19" s="189"/>
      <c r="G19" s="189"/>
      <c r="H19" s="79"/>
      <c r="I19" s="192"/>
      <c r="J19" s="192"/>
      <c r="K19" s="192"/>
      <c r="L19" s="157"/>
      <c r="M19" s="157"/>
    </row>
    <row r="20" customFormat="false" ht="26.85" hidden="false" customHeight="false" outlineLevel="0" collapsed="false">
      <c r="A20" s="189" t="s">
        <v>51</v>
      </c>
      <c r="B20" s="189" t="s">
        <v>35</v>
      </c>
      <c r="C20" s="189" t="s">
        <v>42</v>
      </c>
      <c r="D20" s="189" t="n">
        <v>97622</v>
      </c>
      <c r="E20" s="190" t="s">
        <v>52</v>
      </c>
      <c r="F20" s="189" t="s">
        <v>53</v>
      </c>
      <c r="G20" s="189" t="n">
        <v>5.2</v>
      </c>
      <c r="H20" s="79" t="n">
        <v>5.2</v>
      </c>
      <c r="I20" s="192" t="n">
        <v>66.8</v>
      </c>
      <c r="J20" s="192" t="n">
        <f aca="false">TRUNC(G20*I20,2)</f>
        <v>347.36</v>
      </c>
      <c r="K20" s="192" t="n">
        <f aca="false">TRUNC(H20*I20,2)</f>
        <v>347.36</v>
      </c>
      <c r="L20" s="157" t="n">
        <f aca="false">3*4*2*0.1</f>
        <v>2.4</v>
      </c>
      <c r="M20" s="157"/>
    </row>
    <row r="21" customFormat="false" ht="14.25" hidden="false" customHeight="false" outlineLevel="0" collapsed="false">
      <c r="A21" s="189" t="s">
        <v>54</v>
      </c>
      <c r="B21" s="189" t="s">
        <v>35</v>
      </c>
      <c r="C21" s="189" t="s">
        <v>55</v>
      </c>
      <c r="D21" s="189" t="n">
        <v>85387</v>
      </c>
      <c r="E21" s="190" t="s">
        <v>56</v>
      </c>
      <c r="F21" s="189" t="s">
        <v>53</v>
      </c>
      <c r="G21" s="189" t="n">
        <v>5.2</v>
      </c>
      <c r="H21" s="79"/>
      <c r="I21" s="192" t="n">
        <v>91.14</v>
      </c>
      <c r="J21" s="192" t="n">
        <f aca="false">TRUNC(G21*I21,2)</f>
        <v>473.92</v>
      </c>
      <c r="K21" s="192" t="n">
        <f aca="false">TRUNC(H21*I21,2)</f>
        <v>0</v>
      </c>
      <c r="L21" s="157"/>
      <c r="M21" s="157"/>
    </row>
    <row r="22" s="179" customFormat="true" ht="15" hidden="false" customHeight="false" outlineLevel="0" collapsed="false">
      <c r="A22" s="235" t="n">
        <v>4</v>
      </c>
      <c r="B22" s="235"/>
      <c r="C22" s="235"/>
      <c r="D22" s="235"/>
      <c r="E22" s="236" t="s">
        <v>57</v>
      </c>
      <c r="F22" s="235"/>
      <c r="G22" s="235"/>
      <c r="H22" s="239"/>
      <c r="I22" s="237"/>
      <c r="J22" s="237" t="n">
        <f aca="false">J24+J32+J39</f>
        <v>23578.8</v>
      </c>
      <c r="K22" s="237" t="n">
        <f aca="false">K24+K32+K39</f>
        <v>22822.97</v>
      </c>
      <c r="L22" s="178"/>
      <c r="M22" s="178"/>
    </row>
    <row r="23" s="179" customFormat="true" ht="14.25" hidden="false" customHeight="false" outlineLevel="0" collapsed="false">
      <c r="A23" s="240"/>
      <c r="B23" s="240"/>
      <c r="C23" s="240"/>
      <c r="D23" s="240"/>
      <c r="E23" s="241"/>
      <c r="F23" s="240"/>
      <c r="G23" s="240"/>
      <c r="H23" s="242"/>
      <c r="I23" s="243"/>
      <c r="J23" s="243"/>
      <c r="K23" s="243"/>
      <c r="L23" s="178"/>
      <c r="M23" s="178"/>
    </row>
    <row r="24" s="179" customFormat="true" ht="15" hidden="false" customHeight="false" outlineLevel="0" collapsed="false">
      <c r="A24" s="244" t="s">
        <v>58</v>
      </c>
      <c r="B24" s="244"/>
      <c r="C24" s="244"/>
      <c r="D24" s="244"/>
      <c r="E24" s="245" t="s">
        <v>59</v>
      </c>
      <c r="F24" s="244"/>
      <c r="G24" s="244"/>
      <c r="H24" s="246"/>
      <c r="I24" s="247"/>
      <c r="J24" s="247" t="n">
        <f aca="false">SUM(J26:J31)</f>
        <v>7148.61</v>
      </c>
      <c r="K24" s="247" t="n">
        <f aca="false">SUM(K26:K31)</f>
        <v>7148.61</v>
      </c>
      <c r="L24" s="178"/>
      <c r="M24" s="178"/>
    </row>
    <row r="25" customFormat="false" ht="14.25" hidden="false" customHeight="false" outlineLevel="0" collapsed="false">
      <c r="A25" s="189"/>
      <c r="B25" s="189"/>
      <c r="C25" s="189"/>
      <c r="D25" s="189"/>
      <c r="E25" s="190"/>
      <c r="F25" s="189"/>
      <c r="G25" s="189"/>
      <c r="H25" s="79"/>
      <c r="I25" s="192"/>
      <c r="J25" s="192"/>
      <c r="K25" s="192"/>
      <c r="L25" s="157"/>
      <c r="M25" s="157"/>
    </row>
    <row r="26" customFormat="false" ht="26.85" hidden="false" customHeight="false" outlineLevel="0" collapsed="false">
      <c r="A26" s="189" t="s">
        <v>60</v>
      </c>
      <c r="B26" s="189" t="s">
        <v>35</v>
      </c>
      <c r="C26" s="189" t="s">
        <v>42</v>
      </c>
      <c r="D26" s="189" t="n">
        <v>96522</v>
      </c>
      <c r="E26" s="190" t="s">
        <v>61</v>
      </c>
      <c r="F26" s="189" t="s">
        <v>53</v>
      </c>
      <c r="G26" s="189" t="n">
        <v>16.11</v>
      </c>
      <c r="H26" s="79" t="n">
        <v>16.11</v>
      </c>
      <c r="I26" s="192" t="n">
        <v>165.74</v>
      </c>
      <c r="J26" s="192" t="n">
        <f aca="false">TRUNC(G26*I26,2)</f>
        <v>2670.07</v>
      </c>
      <c r="K26" s="192" t="n">
        <f aca="false">TRUNC(H26*I26,2)</f>
        <v>2670.07</v>
      </c>
      <c r="L26" s="157"/>
      <c r="M26" s="157"/>
    </row>
    <row r="27" customFormat="false" ht="26.85" hidden="false" customHeight="false" outlineLevel="0" collapsed="false">
      <c r="A27" s="189" t="s">
        <v>62</v>
      </c>
      <c r="B27" s="189" t="s">
        <v>35</v>
      </c>
      <c r="C27" s="189" t="s">
        <v>42</v>
      </c>
      <c r="D27" s="189" t="n">
        <v>96617</v>
      </c>
      <c r="E27" s="190" t="s">
        <v>63</v>
      </c>
      <c r="F27" s="189" t="s">
        <v>44</v>
      </c>
      <c r="G27" s="189" t="n">
        <v>10.74</v>
      </c>
      <c r="H27" s="79" t="n">
        <v>10.74</v>
      </c>
      <c r="I27" s="192" t="n">
        <v>26.01</v>
      </c>
      <c r="J27" s="192" t="n">
        <f aca="false">TRUNC(G27*I27,2)</f>
        <v>279.34</v>
      </c>
      <c r="K27" s="192" t="n">
        <f aca="false">TRUNC(H27*I27,2)</f>
        <v>279.34</v>
      </c>
      <c r="L27" s="157"/>
      <c r="M27" s="157"/>
    </row>
    <row r="28" customFormat="false" ht="26.85" hidden="false" customHeight="false" outlineLevel="0" collapsed="false">
      <c r="A28" s="189" t="s">
        <v>64</v>
      </c>
      <c r="B28" s="189" t="s">
        <v>35</v>
      </c>
      <c r="C28" s="189" t="s">
        <v>42</v>
      </c>
      <c r="D28" s="189" t="n">
        <v>104917</v>
      </c>
      <c r="E28" s="190" t="s">
        <v>65</v>
      </c>
      <c r="F28" s="189" t="s">
        <v>66</v>
      </c>
      <c r="G28" s="189" t="n">
        <v>68</v>
      </c>
      <c r="H28" s="79" t="n">
        <v>68</v>
      </c>
      <c r="I28" s="192" t="n">
        <v>18.08</v>
      </c>
      <c r="J28" s="192" t="n">
        <f aca="false">TRUNC(G28*I28,2)</f>
        <v>1229.44</v>
      </c>
      <c r="K28" s="192" t="n">
        <f aca="false">TRUNC(H28*I28,2)</f>
        <v>1229.44</v>
      </c>
      <c r="L28" s="157"/>
      <c r="M28" s="157"/>
    </row>
    <row r="29" customFormat="false" ht="26.85" hidden="false" customHeight="false" outlineLevel="0" collapsed="false">
      <c r="A29" s="189" t="s">
        <v>67</v>
      </c>
      <c r="B29" s="189" t="s">
        <v>35</v>
      </c>
      <c r="C29" s="189" t="s">
        <v>42</v>
      </c>
      <c r="D29" s="189" t="n">
        <v>104918</v>
      </c>
      <c r="E29" s="190" t="s">
        <v>68</v>
      </c>
      <c r="F29" s="189" t="s">
        <v>66</v>
      </c>
      <c r="G29" s="189" t="n">
        <v>8.6</v>
      </c>
      <c r="H29" s="79" t="n">
        <v>8.6</v>
      </c>
      <c r="I29" s="192" t="n">
        <v>16.78</v>
      </c>
      <c r="J29" s="192" t="n">
        <f aca="false">TRUNC(G29*I29,2)</f>
        <v>144.3</v>
      </c>
      <c r="K29" s="192" t="n">
        <f aca="false">TRUNC(H29*I29,2)</f>
        <v>144.3</v>
      </c>
      <c r="L29" s="157"/>
      <c r="M29" s="157"/>
    </row>
    <row r="30" customFormat="false" ht="39.55" hidden="false" customHeight="false" outlineLevel="0" collapsed="false">
      <c r="A30" s="189" t="s">
        <v>69</v>
      </c>
      <c r="B30" s="189" t="s">
        <v>35</v>
      </c>
      <c r="C30" s="189" t="s">
        <v>42</v>
      </c>
      <c r="D30" s="189" t="n">
        <v>94965</v>
      </c>
      <c r="E30" s="190" t="s">
        <v>70</v>
      </c>
      <c r="F30" s="189" t="s">
        <v>53</v>
      </c>
      <c r="G30" s="189" t="n">
        <v>2.69</v>
      </c>
      <c r="H30" s="79" t="n">
        <v>2.69</v>
      </c>
      <c r="I30" s="192" t="n">
        <v>706.45</v>
      </c>
      <c r="J30" s="192" t="n">
        <f aca="false">TRUNC(G30*I30,2)</f>
        <v>1900.35</v>
      </c>
      <c r="K30" s="192" t="n">
        <f aca="false">TRUNC(H30*I30,2)</f>
        <v>1900.35</v>
      </c>
      <c r="L30" s="157"/>
      <c r="M30" s="157"/>
    </row>
    <row r="31" customFormat="false" ht="26.85" hidden="false" customHeight="false" outlineLevel="0" collapsed="false">
      <c r="A31" s="189" t="s">
        <v>71</v>
      </c>
      <c r="B31" s="189" t="s">
        <v>35</v>
      </c>
      <c r="C31" s="189" t="s">
        <v>42</v>
      </c>
      <c r="D31" s="189" t="n">
        <v>103670</v>
      </c>
      <c r="E31" s="190" t="s">
        <v>72</v>
      </c>
      <c r="F31" s="189" t="s">
        <v>53</v>
      </c>
      <c r="G31" s="189" t="n">
        <v>2.69</v>
      </c>
      <c r="H31" s="79" t="n">
        <v>2.69</v>
      </c>
      <c r="I31" s="192" t="n">
        <v>343.91</v>
      </c>
      <c r="J31" s="192" t="n">
        <f aca="false">TRUNC(G31*I31,2)</f>
        <v>925.11</v>
      </c>
      <c r="K31" s="192" t="n">
        <f aca="false">TRUNC(H31*I31,2)</f>
        <v>925.11</v>
      </c>
      <c r="L31" s="157"/>
      <c r="M31" s="157"/>
    </row>
    <row r="32" s="179" customFormat="true" ht="15" hidden="false" customHeight="false" outlineLevel="0" collapsed="false">
      <c r="A32" s="244" t="s">
        <v>73</v>
      </c>
      <c r="B32" s="244"/>
      <c r="C32" s="244"/>
      <c r="D32" s="244"/>
      <c r="E32" s="245" t="s">
        <v>74</v>
      </c>
      <c r="F32" s="244"/>
      <c r="G32" s="244"/>
      <c r="H32" s="246"/>
      <c r="I32" s="247"/>
      <c r="J32" s="247" t="n">
        <f aca="false">SUM(J34:J38)</f>
        <v>4189.14</v>
      </c>
      <c r="K32" s="247" t="n">
        <f aca="false">SUM(K34:K38)</f>
        <v>4189.14</v>
      </c>
      <c r="L32" s="178"/>
      <c r="M32" s="178"/>
    </row>
    <row r="33" customFormat="false" ht="14.25" hidden="false" customHeight="false" outlineLevel="0" collapsed="false">
      <c r="A33" s="189"/>
      <c r="B33" s="189"/>
      <c r="C33" s="189"/>
      <c r="D33" s="189"/>
      <c r="E33" s="190"/>
      <c r="F33" s="189"/>
      <c r="G33" s="189"/>
      <c r="H33" s="79"/>
      <c r="I33" s="192"/>
      <c r="J33" s="192"/>
      <c r="K33" s="192"/>
      <c r="L33" s="157"/>
      <c r="M33" s="157"/>
    </row>
    <row r="34" customFormat="false" ht="39.55" hidden="false" customHeight="false" outlineLevel="0" collapsed="false">
      <c r="A34" s="189" t="s">
        <v>75</v>
      </c>
      <c r="B34" s="189" t="s">
        <v>35</v>
      </c>
      <c r="C34" s="189" t="s">
        <v>42</v>
      </c>
      <c r="D34" s="189" t="n">
        <v>92413</v>
      </c>
      <c r="E34" s="190" t="s">
        <v>76</v>
      </c>
      <c r="F34" s="189" t="s">
        <v>44</v>
      </c>
      <c r="G34" s="189" t="n">
        <v>14.4</v>
      </c>
      <c r="H34" s="79" t="n">
        <v>14.4</v>
      </c>
      <c r="I34" s="192" t="n">
        <v>128.73</v>
      </c>
      <c r="J34" s="192" t="n">
        <f aca="false">TRUNC(G34*I34,2)</f>
        <v>1853.71</v>
      </c>
      <c r="K34" s="192" t="n">
        <f aca="false">TRUNC(H34*I34,2)</f>
        <v>1853.71</v>
      </c>
      <c r="L34" s="157"/>
      <c r="M34" s="157"/>
    </row>
    <row r="35" customFormat="false" ht="26.85" hidden="false" customHeight="false" outlineLevel="0" collapsed="false">
      <c r="A35" s="189" t="s">
        <v>77</v>
      </c>
      <c r="B35" s="189" t="s">
        <v>35</v>
      </c>
      <c r="C35" s="189" t="s">
        <v>42</v>
      </c>
      <c r="D35" s="189" t="n">
        <v>92759</v>
      </c>
      <c r="E35" s="190" t="s">
        <v>78</v>
      </c>
      <c r="F35" s="189" t="s">
        <v>66</v>
      </c>
      <c r="G35" s="189" t="n">
        <v>24.5</v>
      </c>
      <c r="H35" s="79" t="n">
        <v>24.5</v>
      </c>
      <c r="I35" s="192" t="n">
        <v>16.46</v>
      </c>
      <c r="J35" s="192" t="n">
        <f aca="false">TRUNC(G35*I35,2)</f>
        <v>403.27</v>
      </c>
      <c r="K35" s="192" t="n">
        <f aca="false">TRUNC(H35*I35,2)</f>
        <v>403.27</v>
      </c>
      <c r="L35" s="157"/>
      <c r="M35" s="157"/>
    </row>
    <row r="36" customFormat="false" ht="26.85" hidden="false" customHeight="false" outlineLevel="0" collapsed="false">
      <c r="A36" s="189" t="s">
        <v>79</v>
      </c>
      <c r="B36" s="189" t="s">
        <v>35</v>
      </c>
      <c r="C36" s="189" t="s">
        <v>42</v>
      </c>
      <c r="D36" s="189" t="n">
        <v>92762</v>
      </c>
      <c r="E36" s="190" t="s">
        <v>80</v>
      </c>
      <c r="F36" s="189" t="s">
        <v>66</v>
      </c>
      <c r="G36" s="189" t="n">
        <v>93.4</v>
      </c>
      <c r="H36" s="79" t="n">
        <v>93.4</v>
      </c>
      <c r="I36" s="192" t="n">
        <v>13.04</v>
      </c>
      <c r="J36" s="192" t="n">
        <f aca="false">TRUNC(G36*I36,2)</f>
        <v>1217.93</v>
      </c>
      <c r="K36" s="192" t="n">
        <f aca="false">TRUNC(H36*I36,2)</f>
        <v>1217.93</v>
      </c>
      <c r="L36" s="157"/>
      <c r="M36" s="157"/>
    </row>
    <row r="37" customFormat="false" ht="39.55" hidden="false" customHeight="false" outlineLevel="0" collapsed="false">
      <c r="A37" s="189" t="s">
        <v>81</v>
      </c>
      <c r="B37" s="189" t="s">
        <v>35</v>
      </c>
      <c r="C37" s="189" t="s">
        <v>42</v>
      </c>
      <c r="D37" s="189" t="n">
        <v>94965</v>
      </c>
      <c r="E37" s="190" t="s">
        <v>70</v>
      </c>
      <c r="F37" s="189" t="s">
        <v>53</v>
      </c>
      <c r="G37" s="189" t="n">
        <v>0.68</v>
      </c>
      <c r="H37" s="79" t="n">
        <v>0.68</v>
      </c>
      <c r="I37" s="192" t="n">
        <v>706.45</v>
      </c>
      <c r="J37" s="192" t="n">
        <f aca="false">TRUNC(G37*I37,2)</f>
        <v>480.38</v>
      </c>
      <c r="K37" s="192" t="n">
        <f aca="false">TRUNC(H37*I37,2)</f>
        <v>480.38</v>
      </c>
      <c r="L37" s="157"/>
      <c r="M37" s="157"/>
    </row>
    <row r="38" customFormat="false" ht="26.85" hidden="false" customHeight="false" outlineLevel="0" collapsed="false">
      <c r="A38" s="189" t="s">
        <v>82</v>
      </c>
      <c r="B38" s="189" t="s">
        <v>35</v>
      </c>
      <c r="C38" s="189" t="s">
        <v>42</v>
      </c>
      <c r="D38" s="189" t="n">
        <v>103670</v>
      </c>
      <c r="E38" s="190" t="s">
        <v>72</v>
      </c>
      <c r="F38" s="189" t="s">
        <v>53</v>
      </c>
      <c r="G38" s="189" t="n">
        <v>0.68</v>
      </c>
      <c r="H38" s="79" t="n">
        <v>0.68</v>
      </c>
      <c r="I38" s="192" t="n">
        <v>343.91</v>
      </c>
      <c r="J38" s="192" t="n">
        <f aca="false">TRUNC(G38*I38,2)</f>
        <v>233.85</v>
      </c>
      <c r="K38" s="192" t="n">
        <f aca="false">TRUNC(H38*I38,2)</f>
        <v>233.85</v>
      </c>
      <c r="L38" s="157"/>
      <c r="M38" s="157"/>
    </row>
    <row r="39" s="179" customFormat="true" ht="15" hidden="false" customHeight="false" outlineLevel="0" collapsed="false">
      <c r="A39" s="244" t="s">
        <v>83</v>
      </c>
      <c r="B39" s="244"/>
      <c r="C39" s="244"/>
      <c r="D39" s="244"/>
      <c r="E39" s="245" t="s">
        <v>84</v>
      </c>
      <c r="F39" s="244"/>
      <c r="G39" s="244"/>
      <c r="H39" s="246"/>
      <c r="I39" s="247"/>
      <c r="J39" s="247" t="n">
        <f aca="false">SUM(J41:J47)</f>
        <v>12241.05</v>
      </c>
      <c r="K39" s="247" t="n">
        <f aca="false">SUM(K41:K47)</f>
        <v>11485.22</v>
      </c>
      <c r="L39" s="178"/>
      <c r="M39" s="178"/>
    </row>
    <row r="40" customFormat="false" ht="14.25" hidden="false" customHeight="false" outlineLevel="0" collapsed="false">
      <c r="A40" s="189"/>
      <c r="B40" s="189"/>
      <c r="C40" s="189"/>
      <c r="D40" s="189"/>
      <c r="E40" s="190"/>
      <c r="F40" s="189"/>
      <c r="G40" s="189"/>
      <c r="H40" s="79"/>
      <c r="I40" s="192"/>
      <c r="J40" s="192"/>
      <c r="K40" s="192"/>
      <c r="L40" s="157"/>
      <c r="M40" s="157"/>
    </row>
    <row r="41" customFormat="false" ht="39.55" hidden="false" customHeight="false" outlineLevel="0" collapsed="false">
      <c r="A41" s="189" t="s">
        <v>85</v>
      </c>
      <c r="B41" s="189" t="s">
        <v>35</v>
      </c>
      <c r="C41" s="189" t="s">
        <v>42</v>
      </c>
      <c r="D41" s="189" t="n">
        <v>101166</v>
      </c>
      <c r="E41" s="190" t="s">
        <v>86</v>
      </c>
      <c r="F41" s="189" t="s">
        <v>53</v>
      </c>
      <c r="G41" s="189" t="n">
        <v>2.14</v>
      </c>
      <c r="H41" s="79" t="n">
        <v>2.14</v>
      </c>
      <c r="I41" s="192" t="n">
        <v>825.94</v>
      </c>
      <c r="J41" s="192" t="n">
        <f aca="false">TRUNC(G41*I41,2)</f>
        <v>1767.51</v>
      </c>
      <c r="K41" s="192" t="n">
        <f aca="false">TRUNC(H41*I41,2)</f>
        <v>1767.51</v>
      </c>
      <c r="L41" s="157"/>
      <c r="M41" s="157"/>
    </row>
    <row r="42" customFormat="false" ht="26.85" hidden="false" customHeight="false" outlineLevel="0" collapsed="false">
      <c r="A42" s="189" t="s">
        <v>87</v>
      </c>
      <c r="B42" s="189" t="s">
        <v>35</v>
      </c>
      <c r="C42" s="189" t="s">
        <v>42</v>
      </c>
      <c r="D42" s="189" t="n">
        <v>96536</v>
      </c>
      <c r="E42" s="190" t="s">
        <v>88</v>
      </c>
      <c r="F42" s="189" t="s">
        <v>44</v>
      </c>
      <c r="G42" s="189" t="n">
        <v>51.14</v>
      </c>
      <c r="H42" s="79" t="n">
        <v>51.14</v>
      </c>
      <c r="I42" s="192" t="n">
        <v>86.19</v>
      </c>
      <c r="J42" s="192" t="n">
        <f aca="false">TRUNC(G42*I42,2)</f>
        <v>4407.75</v>
      </c>
      <c r="K42" s="192" t="n">
        <f aca="false">TRUNC(H42*I42,2)</f>
        <v>4407.75</v>
      </c>
      <c r="L42" s="157"/>
      <c r="M42" s="157"/>
    </row>
    <row r="43" customFormat="false" ht="26.85" hidden="false" customHeight="false" outlineLevel="0" collapsed="false">
      <c r="A43" s="189" t="s">
        <v>89</v>
      </c>
      <c r="B43" s="189" t="s">
        <v>35</v>
      </c>
      <c r="C43" s="189" t="s">
        <v>42</v>
      </c>
      <c r="D43" s="189" t="n">
        <v>92759</v>
      </c>
      <c r="E43" s="190" t="s">
        <v>78</v>
      </c>
      <c r="F43" s="189" t="s">
        <v>66</v>
      </c>
      <c r="G43" s="189" t="n">
        <v>64.3</v>
      </c>
      <c r="H43" s="79" t="n">
        <v>61.3</v>
      </c>
      <c r="I43" s="192" t="n">
        <v>16.46</v>
      </c>
      <c r="J43" s="192" t="n">
        <f aca="false">TRUNC(G43*I43,2)</f>
        <v>1058.37</v>
      </c>
      <c r="K43" s="192" t="n">
        <f aca="false">TRUNC(H43*I43,2)</f>
        <v>1008.99</v>
      </c>
      <c r="L43" s="157"/>
      <c r="M43" s="157"/>
    </row>
    <row r="44" customFormat="false" ht="26.85" hidden="false" customHeight="false" outlineLevel="0" collapsed="false">
      <c r="A44" s="189" t="s">
        <v>90</v>
      </c>
      <c r="B44" s="189" t="s">
        <v>35</v>
      </c>
      <c r="C44" s="189" t="s">
        <v>42</v>
      </c>
      <c r="D44" s="189" t="n">
        <v>92761</v>
      </c>
      <c r="E44" s="190" t="s">
        <v>91</v>
      </c>
      <c r="F44" s="189" t="s">
        <v>66</v>
      </c>
      <c r="G44" s="189" t="n">
        <v>114.4</v>
      </c>
      <c r="H44" s="79" t="n">
        <v>114.4</v>
      </c>
      <c r="I44" s="192" t="n">
        <v>14.6</v>
      </c>
      <c r="J44" s="192" t="n">
        <f aca="false">TRUNC(G44*I44,2)</f>
        <v>1670.24</v>
      </c>
      <c r="K44" s="192" t="n">
        <f aca="false">TRUNC(H44*I44,2)</f>
        <v>1670.24</v>
      </c>
      <c r="L44" s="157"/>
      <c r="M44" s="157"/>
    </row>
    <row r="45" customFormat="false" ht="26.85" hidden="false" customHeight="false" outlineLevel="0" collapsed="false">
      <c r="A45" s="189" t="s">
        <v>92</v>
      </c>
      <c r="B45" s="189" t="s">
        <v>35</v>
      </c>
      <c r="C45" s="189" t="s">
        <v>42</v>
      </c>
      <c r="D45" s="189" t="n">
        <v>92762</v>
      </c>
      <c r="E45" s="190" t="s">
        <v>80</v>
      </c>
      <c r="F45" s="189" t="s">
        <v>66</v>
      </c>
      <c r="G45" s="189" t="n">
        <v>18.3</v>
      </c>
      <c r="H45" s="79" t="n">
        <v>18.3</v>
      </c>
      <c r="I45" s="192" t="n">
        <v>13.04</v>
      </c>
      <c r="J45" s="192" t="n">
        <f aca="false">TRUNC(G45*I45,2)</f>
        <v>238.63</v>
      </c>
      <c r="K45" s="192" t="n">
        <f aca="false">TRUNC(H45*I45,2)</f>
        <v>238.63</v>
      </c>
      <c r="L45" s="157"/>
      <c r="M45" s="157"/>
    </row>
    <row r="46" customFormat="false" ht="39.55" hidden="false" customHeight="false" outlineLevel="0" collapsed="false">
      <c r="A46" s="189" t="s">
        <v>93</v>
      </c>
      <c r="B46" s="189" t="s">
        <v>35</v>
      </c>
      <c r="C46" s="189" t="s">
        <v>42</v>
      </c>
      <c r="D46" s="189" t="n">
        <v>94965</v>
      </c>
      <c r="E46" s="190" t="s">
        <v>70</v>
      </c>
      <c r="F46" s="189" t="s">
        <v>53</v>
      </c>
      <c r="G46" s="189" t="n">
        <v>2.95</v>
      </c>
      <c r="H46" s="79" t="n">
        <v>1.95</v>
      </c>
      <c r="I46" s="192" t="n">
        <v>706.45</v>
      </c>
      <c r="J46" s="192" t="n">
        <f aca="false">TRUNC(G46*I46,2)</f>
        <v>2084.02</v>
      </c>
      <c r="K46" s="192" t="n">
        <f aca="false">TRUNC(H46*I46,2)</f>
        <v>1377.57</v>
      </c>
      <c r="L46" s="157"/>
      <c r="M46" s="157"/>
    </row>
    <row r="47" customFormat="false" ht="26.85" hidden="false" customHeight="false" outlineLevel="0" collapsed="false">
      <c r="A47" s="189" t="s">
        <v>94</v>
      </c>
      <c r="B47" s="189" t="s">
        <v>35</v>
      </c>
      <c r="C47" s="189" t="s">
        <v>42</v>
      </c>
      <c r="D47" s="189" t="n">
        <v>103670</v>
      </c>
      <c r="E47" s="190" t="s">
        <v>72</v>
      </c>
      <c r="F47" s="189" t="s">
        <v>53</v>
      </c>
      <c r="G47" s="189" t="n">
        <v>2.95</v>
      </c>
      <c r="H47" s="79" t="n">
        <v>2.95</v>
      </c>
      <c r="I47" s="192" t="n">
        <v>343.91</v>
      </c>
      <c r="J47" s="192" t="n">
        <f aca="false">TRUNC(G47*I47,2)</f>
        <v>1014.53</v>
      </c>
      <c r="K47" s="192" t="n">
        <f aca="false">TRUNC(H47*I47,2)</f>
        <v>1014.53</v>
      </c>
      <c r="L47" s="157"/>
      <c r="M47" s="157"/>
    </row>
    <row r="48" s="179" customFormat="true" ht="15" hidden="false" customHeight="false" outlineLevel="0" collapsed="false">
      <c r="A48" s="235" t="n">
        <v>5</v>
      </c>
      <c r="B48" s="235"/>
      <c r="C48" s="235"/>
      <c r="D48" s="235"/>
      <c r="E48" s="236" t="s">
        <v>95</v>
      </c>
      <c r="F48" s="235"/>
      <c r="G48" s="235"/>
      <c r="H48" s="239"/>
      <c r="I48" s="237"/>
      <c r="J48" s="237" t="n">
        <f aca="false">J50+J57</f>
        <v>21634.86</v>
      </c>
      <c r="K48" s="237" t="n">
        <f aca="false">K50+K57</f>
        <v>3698.23</v>
      </c>
      <c r="L48" s="178"/>
      <c r="M48" s="178"/>
    </row>
    <row r="49" s="179" customFormat="true" ht="14.25" hidden="false" customHeight="false" outlineLevel="0" collapsed="false">
      <c r="A49" s="240"/>
      <c r="B49" s="240"/>
      <c r="C49" s="240"/>
      <c r="D49" s="240"/>
      <c r="E49" s="241"/>
      <c r="F49" s="240"/>
      <c r="G49" s="240"/>
      <c r="H49" s="242"/>
      <c r="I49" s="243"/>
      <c r="J49" s="243"/>
      <c r="K49" s="243"/>
      <c r="L49" s="178"/>
      <c r="M49" s="178"/>
    </row>
    <row r="50" s="179" customFormat="true" ht="15" hidden="false" customHeight="false" outlineLevel="0" collapsed="false">
      <c r="A50" s="244" t="s">
        <v>96</v>
      </c>
      <c r="B50" s="244"/>
      <c r="C50" s="244"/>
      <c r="D50" s="244"/>
      <c r="E50" s="245" t="s">
        <v>97</v>
      </c>
      <c r="F50" s="244"/>
      <c r="G50" s="244"/>
      <c r="H50" s="246"/>
      <c r="I50" s="247"/>
      <c r="J50" s="247" t="n">
        <f aca="false">SUM(J52:J56)</f>
        <v>4877.32</v>
      </c>
      <c r="K50" s="247" t="n">
        <f aca="false">SUM(K52:K56)</f>
        <v>3698.23</v>
      </c>
      <c r="L50" s="178"/>
      <c r="M50" s="178"/>
    </row>
    <row r="51" customFormat="false" ht="14.25" hidden="false" customHeight="false" outlineLevel="0" collapsed="false">
      <c r="A51" s="189"/>
      <c r="B51" s="189"/>
      <c r="C51" s="189"/>
      <c r="D51" s="189"/>
      <c r="E51" s="190"/>
      <c r="F51" s="189"/>
      <c r="G51" s="189"/>
      <c r="H51" s="79"/>
      <c r="I51" s="192"/>
      <c r="J51" s="192"/>
      <c r="K51" s="192"/>
      <c r="L51" s="157"/>
      <c r="M51" s="157"/>
    </row>
    <row r="52" customFormat="false" ht="39.55" hidden="false" customHeight="false" outlineLevel="0" collapsed="false">
      <c r="A52" s="189" t="s">
        <v>98</v>
      </c>
      <c r="B52" s="189" t="s">
        <v>35</v>
      </c>
      <c r="C52" s="189" t="s">
        <v>42</v>
      </c>
      <c r="D52" s="189" t="n">
        <v>92413</v>
      </c>
      <c r="E52" s="190" t="s">
        <v>76</v>
      </c>
      <c r="F52" s="189" t="s">
        <v>44</v>
      </c>
      <c r="G52" s="189" t="n">
        <v>2.02</v>
      </c>
      <c r="H52" s="79" t="n">
        <v>1.02</v>
      </c>
      <c r="I52" s="192" t="n">
        <v>128.73</v>
      </c>
      <c r="J52" s="192" t="n">
        <f aca="false">TRUNC(G52*I52,2)</f>
        <v>260.03</v>
      </c>
      <c r="K52" s="192" t="n">
        <f aca="false">TRUNC(H52*I52,2)</f>
        <v>131.3</v>
      </c>
      <c r="L52" s="157"/>
      <c r="M52" s="157"/>
    </row>
    <row r="53" customFormat="false" ht="26.85" hidden="false" customHeight="false" outlineLevel="0" collapsed="false">
      <c r="A53" s="189" t="s">
        <v>99</v>
      </c>
      <c r="B53" s="189" t="s">
        <v>35</v>
      </c>
      <c r="C53" s="189" t="s">
        <v>42</v>
      </c>
      <c r="D53" s="189" t="n">
        <v>92759</v>
      </c>
      <c r="E53" s="190" t="s">
        <v>78</v>
      </c>
      <c r="F53" s="189" t="s">
        <v>66</v>
      </c>
      <c r="G53" s="189" t="n">
        <v>47.2</v>
      </c>
      <c r="H53" s="79" t="n">
        <v>47.2</v>
      </c>
      <c r="I53" s="192" t="n">
        <v>16.46</v>
      </c>
      <c r="J53" s="192" t="n">
        <f aca="false">TRUNC(G53*I53,2)</f>
        <v>776.91</v>
      </c>
      <c r="K53" s="192" t="n">
        <f aca="false">TRUNC(H53*I53,2)</f>
        <v>776.91</v>
      </c>
      <c r="L53" s="157"/>
      <c r="M53" s="157"/>
    </row>
    <row r="54" customFormat="false" ht="26.85" hidden="false" customHeight="false" outlineLevel="0" collapsed="false">
      <c r="A54" s="189" t="s">
        <v>100</v>
      </c>
      <c r="B54" s="189" t="s">
        <v>35</v>
      </c>
      <c r="C54" s="189" t="s">
        <v>42</v>
      </c>
      <c r="D54" s="189" t="n">
        <v>92762</v>
      </c>
      <c r="E54" s="190" t="s">
        <v>80</v>
      </c>
      <c r="F54" s="189" t="s">
        <v>66</v>
      </c>
      <c r="G54" s="189" t="n">
        <v>131.8</v>
      </c>
      <c r="H54" s="79" t="n">
        <v>131.8</v>
      </c>
      <c r="I54" s="192" t="n">
        <v>13.04</v>
      </c>
      <c r="J54" s="192" t="n">
        <f aca="false">TRUNC(G54*I54,2)</f>
        <v>1718.67</v>
      </c>
      <c r="K54" s="192" t="n">
        <f aca="false">TRUNC(H54*I54,2)</f>
        <v>1718.67</v>
      </c>
      <c r="L54" s="157"/>
      <c r="M54" s="157"/>
    </row>
    <row r="55" customFormat="false" ht="39.55" hidden="false" customHeight="false" outlineLevel="0" collapsed="false">
      <c r="A55" s="189" t="s">
        <v>101</v>
      </c>
      <c r="B55" s="189" t="s">
        <v>35</v>
      </c>
      <c r="C55" s="189" t="s">
        <v>42</v>
      </c>
      <c r="D55" s="189" t="n">
        <v>94965</v>
      </c>
      <c r="E55" s="190" t="s">
        <v>70</v>
      </c>
      <c r="F55" s="189" t="s">
        <v>53</v>
      </c>
      <c r="G55" s="189" t="n">
        <v>2.02</v>
      </c>
      <c r="H55" s="79" t="n">
        <v>1.02</v>
      </c>
      <c r="I55" s="192" t="n">
        <v>706.45</v>
      </c>
      <c r="J55" s="192" t="n">
        <f aca="false">TRUNC(G55*I55,2)</f>
        <v>1427.02</v>
      </c>
      <c r="K55" s="192" t="n">
        <f aca="false">TRUNC(H55*I55,2)</f>
        <v>720.57</v>
      </c>
      <c r="L55" s="157"/>
      <c r="M55" s="157"/>
    </row>
    <row r="56" customFormat="false" ht="26.85" hidden="false" customHeight="false" outlineLevel="0" collapsed="false">
      <c r="A56" s="189" t="s">
        <v>102</v>
      </c>
      <c r="B56" s="189" t="s">
        <v>35</v>
      </c>
      <c r="C56" s="189" t="s">
        <v>42</v>
      </c>
      <c r="D56" s="189" t="n">
        <v>103670</v>
      </c>
      <c r="E56" s="190" t="s">
        <v>72</v>
      </c>
      <c r="F56" s="189" t="s">
        <v>53</v>
      </c>
      <c r="G56" s="189" t="n">
        <v>2.02</v>
      </c>
      <c r="H56" s="79" t="n">
        <v>1.02</v>
      </c>
      <c r="I56" s="192" t="n">
        <v>343.91</v>
      </c>
      <c r="J56" s="192" t="n">
        <f aca="false">TRUNC(G56*I56,2)</f>
        <v>694.69</v>
      </c>
      <c r="K56" s="192" t="n">
        <f aca="false">TRUNC(H56*I56,2)</f>
        <v>350.78</v>
      </c>
      <c r="L56" s="157"/>
      <c r="M56" s="157"/>
    </row>
    <row r="57" s="179" customFormat="true" ht="15" hidden="false" customHeight="false" outlineLevel="0" collapsed="false">
      <c r="A57" s="244" t="s">
        <v>103</v>
      </c>
      <c r="B57" s="244"/>
      <c r="C57" s="244"/>
      <c r="D57" s="244"/>
      <c r="E57" s="245" t="s">
        <v>104</v>
      </c>
      <c r="F57" s="244"/>
      <c r="G57" s="244"/>
      <c r="H57" s="246"/>
      <c r="I57" s="247"/>
      <c r="J57" s="247" t="n">
        <f aca="false">SUM(J59:J64)</f>
        <v>16757.54</v>
      </c>
      <c r="K57" s="247" t="n">
        <f aca="false">SUM(K59:K64)</f>
        <v>0</v>
      </c>
      <c r="L57" s="178"/>
      <c r="M57" s="178"/>
    </row>
    <row r="58" customFormat="false" ht="14.25" hidden="false" customHeight="false" outlineLevel="0" collapsed="false">
      <c r="A58" s="189"/>
      <c r="B58" s="189"/>
      <c r="C58" s="189"/>
      <c r="D58" s="189"/>
      <c r="E58" s="190"/>
      <c r="F58" s="189"/>
      <c r="G58" s="189"/>
      <c r="H58" s="79"/>
      <c r="I58" s="192"/>
      <c r="J58" s="192"/>
      <c r="K58" s="192"/>
      <c r="L58" s="157"/>
      <c r="M58" s="157"/>
    </row>
    <row r="59" customFormat="false" ht="39.55" hidden="true" customHeight="false" outlineLevel="1" collapsed="false">
      <c r="A59" s="189" t="s">
        <v>105</v>
      </c>
      <c r="B59" s="189" t="s">
        <v>35</v>
      </c>
      <c r="C59" s="189" t="s">
        <v>42</v>
      </c>
      <c r="D59" s="189" t="n">
        <v>92448</v>
      </c>
      <c r="E59" s="190" t="s">
        <v>106</v>
      </c>
      <c r="F59" s="189" t="s">
        <v>44</v>
      </c>
      <c r="G59" s="189" t="n">
        <v>55.86</v>
      </c>
      <c r="H59" s="79"/>
      <c r="I59" s="192" t="n">
        <v>182.27</v>
      </c>
      <c r="J59" s="192" t="n">
        <f aca="false">TRUNC(G59*I59,2)</f>
        <v>10181.6</v>
      </c>
      <c r="K59" s="192" t="n">
        <f aca="false">TRUNC(H59*I59,2)</f>
        <v>0</v>
      </c>
      <c r="L59" s="157"/>
      <c r="M59" s="157"/>
    </row>
    <row r="60" customFormat="false" ht="26.85" hidden="true" customHeight="false" outlineLevel="1" collapsed="false">
      <c r="A60" s="189" t="s">
        <v>107</v>
      </c>
      <c r="B60" s="189" t="s">
        <v>35</v>
      </c>
      <c r="C60" s="189" t="s">
        <v>42</v>
      </c>
      <c r="D60" s="189" t="n">
        <v>92759</v>
      </c>
      <c r="E60" s="190" t="s">
        <v>78</v>
      </c>
      <c r="F60" s="189" t="s">
        <v>66</v>
      </c>
      <c r="G60" s="189" t="n">
        <v>72.6</v>
      </c>
      <c r="H60" s="79"/>
      <c r="I60" s="192" t="n">
        <v>16.46</v>
      </c>
      <c r="J60" s="192" t="n">
        <f aca="false">TRUNC(G60*I60,2)</f>
        <v>1194.99</v>
      </c>
      <c r="K60" s="192" t="n">
        <f aca="false">TRUNC(H60*I60,2)</f>
        <v>0</v>
      </c>
      <c r="L60" s="157"/>
      <c r="M60" s="157"/>
    </row>
    <row r="61" customFormat="false" ht="26.85" hidden="true" customHeight="false" outlineLevel="1" collapsed="false">
      <c r="A61" s="189" t="s">
        <v>108</v>
      </c>
      <c r="B61" s="189" t="s">
        <v>35</v>
      </c>
      <c r="C61" s="189" t="s">
        <v>42</v>
      </c>
      <c r="D61" s="189" t="n">
        <v>92761</v>
      </c>
      <c r="E61" s="190" t="s">
        <v>78</v>
      </c>
      <c r="F61" s="189" t="s">
        <v>66</v>
      </c>
      <c r="G61" s="189" t="n">
        <v>124.4</v>
      </c>
      <c r="H61" s="79"/>
      <c r="I61" s="192" t="n">
        <v>14.6</v>
      </c>
      <c r="J61" s="192" t="n">
        <f aca="false">TRUNC(G61*I61,2)</f>
        <v>1816.24</v>
      </c>
      <c r="K61" s="192" t="n">
        <f aca="false">TRUNC(H61*I61,2)</f>
        <v>0</v>
      </c>
      <c r="L61" s="157"/>
      <c r="M61" s="157"/>
    </row>
    <row r="62" customFormat="false" ht="26.85" hidden="true" customHeight="false" outlineLevel="1" collapsed="false">
      <c r="A62" s="189" t="s">
        <v>109</v>
      </c>
      <c r="B62" s="189" t="s">
        <v>35</v>
      </c>
      <c r="C62" s="189" t="s">
        <v>42</v>
      </c>
      <c r="D62" s="189" t="n">
        <v>92762</v>
      </c>
      <c r="E62" s="190" t="s">
        <v>80</v>
      </c>
      <c r="F62" s="189" t="s">
        <v>66</v>
      </c>
      <c r="G62" s="189" t="n">
        <v>14</v>
      </c>
      <c r="H62" s="79"/>
      <c r="I62" s="192" t="n">
        <v>13.04</v>
      </c>
      <c r="J62" s="192" t="n">
        <f aca="false">TRUNC(G62*I62,2)</f>
        <v>182.56</v>
      </c>
      <c r="K62" s="192" t="n">
        <f aca="false">TRUNC(H62*I62,2)</f>
        <v>0</v>
      </c>
      <c r="L62" s="157"/>
      <c r="M62" s="157"/>
    </row>
    <row r="63" customFormat="false" ht="39.55" hidden="true" customHeight="false" outlineLevel="1" collapsed="false">
      <c r="A63" s="189" t="s">
        <v>110</v>
      </c>
      <c r="B63" s="189" t="s">
        <v>35</v>
      </c>
      <c r="C63" s="189" t="s">
        <v>42</v>
      </c>
      <c r="D63" s="189" t="n">
        <v>94965</v>
      </c>
      <c r="E63" s="190" t="s">
        <v>70</v>
      </c>
      <c r="F63" s="189" t="s">
        <v>53</v>
      </c>
      <c r="G63" s="189" t="n">
        <v>3.22</v>
      </c>
      <c r="H63" s="79"/>
      <c r="I63" s="192" t="n">
        <v>706.45</v>
      </c>
      <c r="J63" s="192" t="n">
        <f aca="false">TRUNC(G63*I63,2)</f>
        <v>2274.76</v>
      </c>
      <c r="K63" s="192" t="n">
        <f aca="false">TRUNC(H63*I63,2)</f>
        <v>0</v>
      </c>
      <c r="L63" s="157"/>
      <c r="M63" s="157"/>
    </row>
    <row r="64" customFormat="false" ht="26.85" hidden="true" customHeight="false" outlineLevel="1" collapsed="false">
      <c r="A64" s="189" t="s">
        <v>111</v>
      </c>
      <c r="B64" s="189" t="s">
        <v>35</v>
      </c>
      <c r="C64" s="189" t="s">
        <v>42</v>
      </c>
      <c r="D64" s="189" t="n">
        <v>103670</v>
      </c>
      <c r="E64" s="190" t="s">
        <v>72</v>
      </c>
      <c r="F64" s="189" t="s">
        <v>53</v>
      </c>
      <c r="G64" s="189" t="n">
        <v>3.22</v>
      </c>
      <c r="H64" s="79"/>
      <c r="I64" s="192" t="n">
        <v>343.91</v>
      </c>
      <c r="J64" s="192" t="n">
        <f aca="false">TRUNC(G64*I64,2)</f>
        <v>1107.39</v>
      </c>
      <c r="K64" s="192" t="n">
        <f aca="false">TRUNC(H64*I64,2)</f>
        <v>0</v>
      </c>
      <c r="L64" s="157"/>
      <c r="M64" s="157"/>
    </row>
    <row r="65" s="179" customFormat="true" ht="15" hidden="false" customHeight="false" outlineLevel="0" collapsed="false">
      <c r="A65" s="235" t="n">
        <v>6</v>
      </c>
      <c r="B65" s="235"/>
      <c r="C65" s="235"/>
      <c r="D65" s="235"/>
      <c r="E65" s="236" t="s">
        <v>112</v>
      </c>
      <c r="F65" s="235"/>
      <c r="G65" s="235"/>
      <c r="H65" s="239"/>
      <c r="I65" s="237"/>
      <c r="J65" s="237" t="n">
        <f aca="false">SUM(J67:J68)</f>
        <v>39944.71</v>
      </c>
      <c r="K65" s="237" t="n">
        <f aca="false">SUM(K67:K68)</f>
        <v>14325</v>
      </c>
      <c r="L65" s="178"/>
      <c r="M65" s="178"/>
    </row>
    <row r="66" customFormat="false" ht="14.25" hidden="false" customHeight="false" outlineLevel="0" collapsed="false">
      <c r="A66" s="189"/>
      <c r="B66" s="189"/>
      <c r="C66" s="189"/>
      <c r="D66" s="189"/>
      <c r="E66" s="190"/>
      <c r="F66" s="189"/>
      <c r="G66" s="189"/>
      <c r="H66" s="79"/>
      <c r="I66" s="192"/>
      <c r="J66" s="192"/>
      <c r="K66" s="192"/>
      <c r="L66" s="157"/>
      <c r="M66" s="157"/>
    </row>
    <row r="67" customFormat="false" ht="39.55" hidden="false" customHeight="false" outlineLevel="0" collapsed="false">
      <c r="A67" s="189" t="s">
        <v>113</v>
      </c>
      <c r="B67" s="189" t="s">
        <v>35</v>
      </c>
      <c r="C67" s="189" t="s">
        <v>42</v>
      </c>
      <c r="D67" s="189" t="n">
        <v>103332</v>
      </c>
      <c r="E67" s="190" t="s">
        <v>114</v>
      </c>
      <c r="F67" s="189" t="s">
        <v>44</v>
      </c>
      <c r="G67" s="189" t="n">
        <v>259.1</v>
      </c>
      <c r="H67" s="79" t="n">
        <v>100</v>
      </c>
      <c r="I67" s="192" t="n">
        <v>143.25</v>
      </c>
      <c r="J67" s="192" t="n">
        <f aca="false">TRUNC(G67*I67,2)</f>
        <v>37116.07</v>
      </c>
      <c r="K67" s="192" t="n">
        <f aca="false">TRUNC(H67*I67,2)</f>
        <v>14325</v>
      </c>
      <c r="L67" s="157"/>
      <c r="M67" s="157"/>
    </row>
    <row r="68" customFormat="false" ht="14.25" hidden="false" customHeight="false" outlineLevel="0" collapsed="false">
      <c r="A68" s="189" t="s">
        <v>115</v>
      </c>
      <c r="B68" s="189" t="s">
        <v>35</v>
      </c>
      <c r="C68" s="189" t="s">
        <v>42</v>
      </c>
      <c r="D68" s="189" t="n">
        <v>105023</v>
      </c>
      <c r="E68" s="190" t="s">
        <v>116</v>
      </c>
      <c r="F68" s="189" t="s">
        <v>47</v>
      </c>
      <c r="G68" s="189" t="n">
        <v>37.6</v>
      </c>
      <c r="H68" s="79"/>
      <c r="I68" s="192" t="n">
        <v>75.23</v>
      </c>
      <c r="J68" s="192" t="n">
        <f aca="false">TRUNC(G68*I68,2)</f>
        <v>2828.64</v>
      </c>
      <c r="K68" s="192" t="n">
        <f aca="false">TRUNC(H68*I68,2)</f>
        <v>0</v>
      </c>
      <c r="L68" s="157"/>
      <c r="M68" s="157"/>
    </row>
    <row r="69" s="179" customFormat="true" ht="15" hidden="false" customHeight="false" outlineLevel="0" collapsed="false">
      <c r="A69" s="235" t="n">
        <v>7</v>
      </c>
      <c r="B69" s="235"/>
      <c r="C69" s="235"/>
      <c r="D69" s="235"/>
      <c r="E69" s="236" t="s">
        <v>117</v>
      </c>
      <c r="F69" s="235"/>
      <c r="G69" s="235"/>
      <c r="H69" s="239"/>
      <c r="I69" s="237"/>
      <c r="J69" s="237" t="n">
        <f aca="false">SUM(J71:J77)</f>
        <v>38891.51</v>
      </c>
      <c r="K69" s="237" t="n">
        <f aca="false">SUM(K71:K77)</f>
        <v>3805.35</v>
      </c>
      <c r="L69" s="178"/>
      <c r="M69" s="178"/>
    </row>
    <row r="70" customFormat="false" ht="14.25" hidden="false" customHeight="false" outlineLevel="0" collapsed="false">
      <c r="A70" s="189"/>
      <c r="B70" s="189"/>
      <c r="C70" s="189"/>
      <c r="D70" s="189"/>
      <c r="E70" s="190"/>
      <c r="F70" s="189"/>
      <c r="G70" s="189"/>
      <c r="H70" s="79"/>
      <c r="I70" s="192"/>
      <c r="J70" s="192"/>
      <c r="K70" s="192"/>
      <c r="L70" s="157"/>
      <c r="M70" s="157"/>
    </row>
    <row r="71" customFormat="false" ht="39.55" hidden="false" customHeight="false" outlineLevel="0" collapsed="false">
      <c r="A71" s="189" t="s">
        <v>118</v>
      </c>
      <c r="B71" s="189" t="s">
        <v>35</v>
      </c>
      <c r="C71" s="189" t="s">
        <v>42</v>
      </c>
      <c r="D71" s="189" t="n">
        <v>92608</v>
      </c>
      <c r="E71" s="190" t="s">
        <v>119</v>
      </c>
      <c r="F71" s="189" t="s">
        <v>120</v>
      </c>
      <c r="G71" s="189" t="n">
        <v>4</v>
      </c>
      <c r="H71" s="79" t="n">
        <v>3</v>
      </c>
      <c r="I71" s="192" t="n">
        <v>1268.45</v>
      </c>
      <c r="J71" s="192" t="n">
        <f aca="false">TRUNC(G71*I71,2)</f>
        <v>5073.8</v>
      </c>
      <c r="K71" s="192" t="n">
        <f aca="false">TRUNC(H71*I71,2)</f>
        <v>3805.35</v>
      </c>
      <c r="L71" s="157"/>
      <c r="M71" s="157"/>
    </row>
    <row r="72" customFormat="false" ht="39.55" hidden="true" customHeight="false" outlineLevel="1" collapsed="false">
      <c r="A72" s="189" t="s">
        <v>121</v>
      </c>
      <c r="B72" s="189" t="s">
        <v>35</v>
      </c>
      <c r="C72" s="189" t="s">
        <v>42</v>
      </c>
      <c r="D72" s="189" t="n">
        <v>92580</v>
      </c>
      <c r="E72" s="190" t="s">
        <v>122</v>
      </c>
      <c r="F72" s="189" t="s">
        <v>44</v>
      </c>
      <c r="G72" s="189" t="n">
        <v>73.08</v>
      </c>
      <c r="H72" s="79"/>
      <c r="I72" s="192" t="n">
        <v>53.36</v>
      </c>
      <c r="J72" s="192" t="n">
        <f aca="false">TRUNC(G72*I72,2)</f>
        <v>3899.54</v>
      </c>
      <c r="K72" s="192" t="n">
        <f aca="false">TRUNC(H72*I72,2)</f>
        <v>0</v>
      </c>
      <c r="L72" s="157"/>
      <c r="M72" s="157"/>
    </row>
    <row r="73" customFormat="false" ht="26.85" hidden="true" customHeight="false" outlineLevel="1" collapsed="false">
      <c r="A73" s="189" t="s">
        <v>123</v>
      </c>
      <c r="B73" s="189" t="s">
        <v>35</v>
      </c>
      <c r="C73" s="189" t="s">
        <v>42</v>
      </c>
      <c r="D73" s="189" t="n">
        <v>94216</v>
      </c>
      <c r="E73" s="190" t="s">
        <v>124</v>
      </c>
      <c r="F73" s="189" t="s">
        <v>44</v>
      </c>
      <c r="G73" s="189" t="n">
        <v>73.08</v>
      </c>
      <c r="H73" s="79"/>
      <c r="I73" s="192" t="n">
        <v>205.08</v>
      </c>
      <c r="J73" s="192" t="n">
        <f aca="false">TRUNC(G73*I73,2)</f>
        <v>14987.24</v>
      </c>
      <c r="K73" s="192" t="n">
        <f aca="false">TRUNC(H73*I73,2)</f>
        <v>0</v>
      </c>
      <c r="L73" s="157"/>
      <c r="M73" s="157"/>
    </row>
    <row r="74" customFormat="false" ht="26.85" hidden="true" customHeight="false" outlineLevel="1" collapsed="false">
      <c r="A74" s="189" t="s">
        <v>125</v>
      </c>
      <c r="B74" s="189" t="s">
        <v>35</v>
      </c>
      <c r="C74" s="189" t="s">
        <v>42</v>
      </c>
      <c r="D74" s="189" t="n">
        <v>94228</v>
      </c>
      <c r="E74" s="190" t="s">
        <v>126</v>
      </c>
      <c r="F74" s="189" t="s">
        <v>47</v>
      </c>
      <c r="G74" s="189" t="n">
        <v>13</v>
      </c>
      <c r="H74" s="79"/>
      <c r="I74" s="192" t="n">
        <v>110</v>
      </c>
      <c r="J74" s="192" t="n">
        <f aca="false">TRUNC(G74*I74,2)</f>
        <v>1430</v>
      </c>
      <c r="K74" s="192" t="n">
        <f aca="false">TRUNC(H74*I74,2)</f>
        <v>0</v>
      </c>
      <c r="L74" s="157"/>
      <c r="M74" s="157"/>
    </row>
    <row r="75" customFormat="false" ht="26.85" hidden="true" customHeight="false" outlineLevel="1" collapsed="false">
      <c r="A75" s="189" t="s">
        <v>127</v>
      </c>
      <c r="B75" s="189" t="s">
        <v>35</v>
      </c>
      <c r="C75" s="189" t="s">
        <v>42</v>
      </c>
      <c r="D75" s="189" t="n">
        <v>94231</v>
      </c>
      <c r="E75" s="190" t="s">
        <v>128</v>
      </c>
      <c r="F75" s="189" t="s">
        <v>47</v>
      </c>
      <c r="G75" s="189" t="n">
        <v>38</v>
      </c>
      <c r="H75" s="79"/>
      <c r="I75" s="192" t="n">
        <v>65.72</v>
      </c>
      <c r="J75" s="192" t="n">
        <f aca="false">TRUNC(G75*I75,2)</f>
        <v>2497.36</v>
      </c>
      <c r="K75" s="192" t="n">
        <f aca="false">TRUNC(H75*I75,2)</f>
        <v>0</v>
      </c>
      <c r="L75" s="157"/>
      <c r="M75" s="157"/>
    </row>
    <row r="76" customFormat="false" ht="26.85" hidden="true" customHeight="false" outlineLevel="1" collapsed="false">
      <c r="A76" s="189" t="s">
        <v>129</v>
      </c>
      <c r="B76" s="189" t="s">
        <v>35</v>
      </c>
      <c r="C76" s="189" t="s">
        <v>42</v>
      </c>
      <c r="D76" s="189" t="n">
        <v>100435</v>
      </c>
      <c r="E76" s="190" t="s">
        <v>130</v>
      </c>
      <c r="F76" s="189" t="s">
        <v>47</v>
      </c>
      <c r="G76" s="189" t="n">
        <v>25</v>
      </c>
      <c r="H76" s="79"/>
      <c r="I76" s="192" t="n">
        <v>74.62</v>
      </c>
      <c r="J76" s="192" t="n">
        <f aca="false">TRUNC(G76*I76,2)</f>
        <v>1865.5</v>
      </c>
      <c r="K76" s="192" t="n">
        <f aca="false">TRUNC(H76*I76,2)</f>
        <v>0</v>
      </c>
      <c r="L76" s="157"/>
      <c r="M76" s="157"/>
    </row>
    <row r="77" customFormat="false" ht="26.85" hidden="true" customHeight="false" outlineLevel="1" collapsed="false">
      <c r="A77" s="189" t="s">
        <v>131</v>
      </c>
      <c r="B77" s="189" t="s">
        <v>35</v>
      </c>
      <c r="C77" s="189" t="s">
        <v>42</v>
      </c>
      <c r="D77" s="189" t="n">
        <v>96110</v>
      </c>
      <c r="E77" s="190" t="s">
        <v>132</v>
      </c>
      <c r="F77" s="189" t="s">
        <v>44</v>
      </c>
      <c r="G77" s="189" t="n">
        <v>98.28</v>
      </c>
      <c r="H77" s="79"/>
      <c r="I77" s="192" t="n">
        <v>92.98</v>
      </c>
      <c r="J77" s="192" t="n">
        <f aca="false">TRUNC(G77*I77,2)</f>
        <v>9138.07</v>
      </c>
      <c r="K77" s="192" t="n">
        <f aca="false">TRUNC(H77*I77,2)</f>
        <v>0</v>
      </c>
      <c r="L77" s="157"/>
      <c r="M77" s="157"/>
    </row>
    <row r="78" s="179" customFormat="true" ht="15" hidden="false" customHeight="false" outlineLevel="0" collapsed="false">
      <c r="A78" s="235" t="n">
        <v>8</v>
      </c>
      <c r="B78" s="235"/>
      <c r="C78" s="235"/>
      <c r="D78" s="235"/>
      <c r="E78" s="236" t="s">
        <v>133</v>
      </c>
      <c r="F78" s="235"/>
      <c r="G78" s="235"/>
      <c r="H78" s="239"/>
      <c r="I78" s="237"/>
      <c r="J78" s="237" t="n">
        <f aca="false">SUM(J80:J82)</f>
        <v>27773.78</v>
      </c>
      <c r="K78" s="237" t="n">
        <f aca="false">SUM(K80:K82)</f>
        <v>0</v>
      </c>
      <c r="L78" s="178"/>
      <c r="M78" s="178"/>
    </row>
    <row r="79" customFormat="false" ht="14.25" hidden="false" customHeight="false" outlineLevel="0" collapsed="false">
      <c r="A79" s="189"/>
      <c r="B79" s="189"/>
      <c r="C79" s="189"/>
      <c r="D79" s="189"/>
      <c r="E79" s="190"/>
      <c r="F79" s="189"/>
      <c r="G79" s="189"/>
      <c r="H79" s="79"/>
      <c r="I79" s="192"/>
      <c r="J79" s="192"/>
      <c r="K79" s="192"/>
      <c r="L79" s="157"/>
      <c r="M79" s="157"/>
    </row>
    <row r="80" customFormat="false" ht="64.9" hidden="true" customHeight="false" outlineLevel="1" collapsed="false">
      <c r="A80" s="189" t="s">
        <v>134</v>
      </c>
      <c r="B80" s="189" t="s">
        <v>35</v>
      </c>
      <c r="C80" s="189" t="s">
        <v>42</v>
      </c>
      <c r="D80" s="189" t="n">
        <v>90846</v>
      </c>
      <c r="E80" s="190" t="s">
        <v>135</v>
      </c>
      <c r="F80" s="189" t="s">
        <v>120</v>
      </c>
      <c r="G80" s="189" t="n">
        <v>10</v>
      </c>
      <c r="H80" s="79"/>
      <c r="I80" s="192" t="n">
        <v>1672.68</v>
      </c>
      <c r="J80" s="192" t="n">
        <f aca="false">TRUNC(G80*I80,2)</f>
        <v>16726.8</v>
      </c>
      <c r="K80" s="192" t="n">
        <f aca="false">TRUNC(H80*I80,2)</f>
        <v>0</v>
      </c>
      <c r="L80" s="157"/>
      <c r="M80" s="157"/>
    </row>
    <row r="81" customFormat="false" ht="14.25" hidden="true" customHeight="false" outlineLevel="1" collapsed="false">
      <c r="A81" s="189" t="s">
        <v>136</v>
      </c>
      <c r="B81" s="189" t="s">
        <v>35</v>
      </c>
      <c r="C81" s="189" t="s">
        <v>36</v>
      </c>
      <c r="D81" s="189" t="n">
        <v>111457</v>
      </c>
      <c r="E81" s="190" t="s">
        <v>137</v>
      </c>
      <c r="F81" s="189" t="s">
        <v>66</v>
      </c>
      <c r="G81" s="189" t="n">
        <v>175</v>
      </c>
      <c r="H81" s="79"/>
      <c r="I81" s="192" t="n">
        <v>16.29</v>
      </c>
      <c r="J81" s="192" t="n">
        <f aca="false">TRUNC(G81*I81,2)</f>
        <v>2850.75</v>
      </c>
      <c r="K81" s="192" t="n">
        <f aca="false">TRUNC(H81*I81,2)</f>
        <v>0</v>
      </c>
      <c r="L81" s="157"/>
      <c r="M81" s="157"/>
    </row>
    <row r="82" customFormat="false" ht="52.2" hidden="true" customHeight="false" outlineLevel="1" collapsed="false">
      <c r="A82" s="189" t="s">
        <v>138</v>
      </c>
      <c r="B82" s="189" t="s">
        <v>35</v>
      </c>
      <c r="C82" s="189" t="s">
        <v>42</v>
      </c>
      <c r="D82" s="189" t="n">
        <v>94573</v>
      </c>
      <c r="E82" s="190" t="s">
        <v>139</v>
      </c>
      <c r="F82" s="189" t="s">
        <v>44</v>
      </c>
      <c r="G82" s="189" t="n">
        <v>17.18</v>
      </c>
      <c r="H82" s="79"/>
      <c r="I82" s="192" t="n">
        <v>477.08</v>
      </c>
      <c r="J82" s="192" t="n">
        <f aca="false">TRUNC(G82*I82,2)</f>
        <v>8196.23</v>
      </c>
      <c r="K82" s="192" t="n">
        <f aca="false">TRUNC(H82*I82,2)</f>
        <v>0</v>
      </c>
      <c r="L82" s="157"/>
      <c r="M82" s="157"/>
    </row>
    <row r="83" s="179" customFormat="true" ht="15" hidden="false" customHeight="false" outlineLevel="0" collapsed="false">
      <c r="A83" s="235" t="n">
        <v>9</v>
      </c>
      <c r="B83" s="235"/>
      <c r="C83" s="235"/>
      <c r="D83" s="235"/>
      <c r="E83" s="236" t="s">
        <v>140</v>
      </c>
      <c r="F83" s="235"/>
      <c r="G83" s="235"/>
      <c r="H83" s="239"/>
      <c r="I83" s="237"/>
      <c r="J83" s="237" t="n">
        <f aca="false">SUM(J85:J87)</f>
        <v>35852.32</v>
      </c>
      <c r="K83" s="237" t="n">
        <f aca="false">SUM(K85:K87)</f>
        <v>0</v>
      </c>
      <c r="L83" s="178"/>
      <c r="M83" s="178"/>
    </row>
    <row r="84" customFormat="false" ht="14.25" hidden="false" customHeight="false" outlineLevel="0" collapsed="false">
      <c r="A84" s="189"/>
      <c r="B84" s="189"/>
      <c r="C84" s="189"/>
      <c r="D84" s="189"/>
      <c r="E84" s="190"/>
      <c r="F84" s="189"/>
      <c r="G84" s="189"/>
      <c r="H84" s="79"/>
      <c r="I84" s="192"/>
      <c r="J84" s="192"/>
      <c r="K84" s="192"/>
      <c r="L84" s="157"/>
      <c r="M84" s="157"/>
    </row>
    <row r="85" customFormat="false" ht="39.55" hidden="true" customHeight="false" outlineLevel="1" collapsed="false">
      <c r="A85" s="189" t="s">
        <v>141</v>
      </c>
      <c r="B85" s="189" t="s">
        <v>35</v>
      </c>
      <c r="C85" s="189" t="s">
        <v>42</v>
      </c>
      <c r="D85" s="189" t="n">
        <v>87905</v>
      </c>
      <c r="E85" s="190" t="s">
        <v>142</v>
      </c>
      <c r="F85" s="189" t="s">
        <v>44</v>
      </c>
      <c r="G85" s="189" t="n">
        <v>518.2</v>
      </c>
      <c r="H85" s="79"/>
      <c r="I85" s="192" t="n">
        <v>9.53</v>
      </c>
      <c r="J85" s="192" t="n">
        <f aca="false">TRUNC(G85*I85,2)</f>
        <v>4938.44</v>
      </c>
      <c r="K85" s="192" t="n">
        <f aca="false">TRUNC(H85*I85,2)</f>
        <v>0</v>
      </c>
      <c r="L85" s="157"/>
      <c r="M85" s="157"/>
    </row>
    <row r="86" customFormat="false" ht="39.55" hidden="true" customHeight="false" outlineLevel="1" collapsed="false">
      <c r="A86" s="189" t="s">
        <v>143</v>
      </c>
      <c r="B86" s="189" t="s">
        <v>35</v>
      </c>
      <c r="C86" s="189" t="s">
        <v>42</v>
      </c>
      <c r="D86" s="189" t="n">
        <v>87794</v>
      </c>
      <c r="E86" s="190" t="s">
        <v>144</v>
      </c>
      <c r="F86" s="189" t="s">
        <v>44</v>
      </c>
      <c r="G86" s="189" t="n">
        <v>518.2</v>
      </c>
      <c r="H86" s="79"/>
      <c r="I86" s="192" t="n">
        <v>53.05</v>
      </c>
      <c r="J86" s="192" t="n">
        <f aca="false">TRUNC(G86*I86,2)</f>
        <v>27490.51</v>
      </c>
      <c r="K86" s="192" t="n">
        <f aca="false">TRUNC(H86*I86,2)</f>
        <v>0</v>
      </c>
      <c r="L86" s="157"/>
      <c r="M86" s="157"/>
    </row>
    <row r="87" customFormat="false" ht="39.55" hidden="true" customHeight="false" outlineLevel="1" collapsed="false">
      <c r="A87" s="189" t="s">
        <v>145</v>
      </c>
      <c r="B87" s="189" t="s">
        <v>35</v>
      </c>
      <c r="C87" s="189" t="s">
        <v>42</v>
      </c>
      <c r="D87" s="189" t="n">
        <v>87273</v>
      </c>
      <c r="E87" s="190" t="s">
        <v>146</v>
      </c>
      <c r="F87" s="189" t="s">
        <v>44</v>
      </c>
      <c r="G87" s="189" t="n">
        <v>39.96</v>
      </c>
      <c r="H87" s="79"/>
      <c r="I87" s="192" t="n">
        <v>85.67</v>
      </c>
      <c r="J87" s="192" t="n">
        <f aca="false">TRUNC(G87*I87,2)</f>
        <v>3423.37</v>
      </c>
      <c r="K87" s="192" t="n">
        <f aca="false">TRUNC(H87*I87,2)</f>
        <v>0</v>
      </c>
      <c r="L87" s="157"/>
      <c r="M87" s="157"/>
    </row>
    <row r="88" s="179" customFormat="true" ht="15" hidden="false" customHeight="false" outlineLevel="0" collapsed="false">
      <c r="A88" s="235" t="n">
        <v>10</v>
      </c>
      <c r="B88" s="235"/>
      <c r="C88" s="235"/>
      <c r="D88" s="235"/>
      <c r="E88" s="236" t="s">
        <v>147</v>
      </c>
      <c r="F88" s="235"/>
      <c r="G88" s="235"/>
      <c r="H88" s="239"/>
      <c r="I88" s="237"/>
      <c r="J88" s="237" t="n">
        <f aca="false">SUM(J90:J94)</f>
        <v>25150.73</v>
      </c>
      <c r="K88" s="237" t="n">
        <f aca="false">SUM(K90:K94)</f>
        <v>0</v>
      </c>
      <c r="L88" s="178"/>
      <c r="M88" s="178"/>
    </row>
    <row r="89" customFormat="false" ht="14.25" hidden="false" customHeight="false" outlineLevel="0" collapsed="false">
      <c r="A89" s="189"/>
      <c r="B89" s="189"/>
      <c r="C89" s="189"/>
      <c r="D89" s="189"/>
      <c r="E89" s="190"/>
      <c r="F89" s="189"/>
      <c r="G89" s="189"/>
      <c r="H89" s="79"/>
      <c r="I89" s="192"/>
      <c r="J89" s="192"/>
      <c r="K89" s="192"/>
      <c r="L89" s="157"/>
      <c r="M89" s="157"/>
    </row>
    <row r="90" customFormat="false" ht="26.85" hidden="true" customHeight="false" outlineLevel="1" collapsed="false">
      <c r="A90" s="189" t="s">
        <v>148</v>
      </c>
      <c r="B90" s="189" t="s">
        <v>35</v>
      </c>
      <c r="C90" s="189" t="s">
        <v>42</v>
      </c>
      <c r="D90" s="189" t="n">
        <v>95241</v>
      </c>
      <c r="E90" s="190" t="s">
        <v>149</v>
      </c>
      <c r="F90" s="189" t="s">
        <v>44</v>
      </c>
      <c r="G90" s="189" t="n">
        <v>107.62</v>
      </c>
      <c r="H90" s="79"/>
      <c r="I90" s="192" t="n">
        <v>48.69</v>
      </c>
      <c r="J90" s="192" t="n">
        <f aca="false">TRUNC(G90*I90,2)</f>
        <v>5240.01</v>
      </c>
      <c r="K90" s="192" t="n">
        <f aca="false">TRUNC(H90*I90,2)</f>
        <v>0</v>
      </c>
      <c r="L90" s="157"/>
      <c r="M90" s="157"/>
    </row>
    <row r="91" customFormat="false" ht="39.55" hidden="true" customHeight="false" outlineLevel="1" collapsed="false">
      <c r="A91" s="189" t="s">
        <v>150</v>
      </c>
      <c r="B91" s="189" t="s">
        <v>35</v>
      </c>
      <c r="C91" s="189" t="s">
        <v>42</v>
      </c>
      <c r="D91" s="189" t="n">
        <v>87263</v>
      </c>
      <c r="E91" s="190" t="s">
        <v>151</v>
      </c>
      <c r="F91" s="189" t="s">
        <v>44</v>
      </c>
      <c r="G91" s="189" t="n">
        <v>97.54</v>
      </c>
      <c r="H91" s="79"/>
      <c r="I91" s="192" t="n">
        <v>158.75</v>
      </c>
      <c r="J91" s="192" t="n">
        <f aca="false">TRUNC(G91*I91,2)</f>
        <v>15484.47</v>
      </c>
      <c r="K91" s="192" t="n">
        <f aca="false">TRUNC(H91*I91,2)</f>
        <v>0</v>
      </c>
      <c r="L91" s="157"/>
      <c r="M91" s="157"/>
    </row>
    <row r="92" customFormat="false" ht="14.25" hidden="true" customHeight="false" outlineLevel="1" collapsed="false">
      <c r="A92" s="189" t="s">
        <v>152</v>
      </c>
      <c r="B92" s="189" t="s">
        <v>35</v>
      </c>
      <c r="C92" s="189" t="s">
        <v>42</v>
      </c>
      <c r="D92" s="189" t="n">
        <v>98689</v>
      </c>
      <c r="E92" s="190" t="s">
        <v>153</v>
      </c>
      <c r="F92" s="189" t="s">
        <v>47</v>
      </c>
      <c r="G92" s="189" t="n">
        <v>9</v>
      </c>
      <c r="H92" s="79"/>
      <c r="I92" s="192" t="n">
        <v>143.19</v>
      </c>
      <c r="J92" s="192" t="n">
        <f aca="false">TRUNC(G92*I92,2)</f>
        <v>1288.71</v>
      </c>
      <c r="K92" s="192" t="n">
        <f aca="false">TRUNC(H92*I92,2)</f>
        <v>0</v>
      </c>
      <c r="L92" s="157"/>
      <c r="M92" s="157"/>
    </row>
    <row r="93" customFormat="false" ht="26.85" hidden="true" customHeight="false" outlineLevel="1" collapsed="false">
      <c r="A93" s="189" t="s">
        <v>154</v>
      </c>
      <c r="B93" s="189" t="s">
        <v>35</v>
      </c>
      <c r="C93" s="189" t="s">
        <v>42</v>
      </c>
      <c r="D93" s="189" t="n">
        <v>101965</v>
      </c>
      <c r="E93" s="190" t="s">
        <v>155</v>
      </c>
      <c r="F93" s="189" t="s">
        <v>47</v>
      </c>
      <c r="G93" s="189" t="n">
        <v>10.4</v>
      </c>
      <c r="H93" s="79"/>
      <c r="I93" s="192" t="n">
        <v>145.79</v>
      </c>
      <c r="J93" s="192" t="n">
        <f aca="false">TRUNC(G93*I93,2)</f>
        <v>1516.21</v>
      </c>
      <c r="K93" s="192" t="n">
        <f aca="false">TRUNC(H93*I93,2)</f>
        <v>0</v>
      </c>
      <c r="L93" s="157"/>
      <c r="M93" s="157"/>
    </row>
    <row r="94" customFormat="false" ht="26.85" hidden="true" customHeight="false" outlineLevel="1" collapsed="false">
      <c r="A94" s="189" t="s">
        <v>156</v>
      </c>
      <c r="B94" s="189" t="s">
        <v>35</v>
      </c>
      <c r="C94" s="189" t="s">
        <v>42</v>
      </c>
      <c r="D94" s="189" t="n">
        <v>88650</v>
      </c>
      <c r="E94" s="190" t="s">
        <v>157</v>
      </c>
      <c r="F94" s="189" t="s">
        <v>47</v>
      </c>
      <c r="G94" s="189" t="n">
        <v>104.67</v>
      </c>
      <c r="H94" s="79"/>
      <c r="I94" s="192" t="n">
        <v>15.49</v>
      </c>
      <c r="J94" s="192" t="n">
        <f aca="false">TRUNC(G94*I94,2)</f>
        <v>1621.33</v>
      </c>
      <c r="K94" s="192" t="n">
        <f aca="false">TRUNC(H94*I94,2)</f>
        <v>0</v>
      </c>
      <c r="L94" s="157"/>
      <c r="M94" s="157"/>
    </row>
    <row r="95" s="179" customFormat="true" ht="15" hidden="false" customHeight="false" outlineLevel="0" collapsed="false">
      <c r="A95" s="235" t="n">
        <v>11</v>
      </c>
      <c r="B95" s="235"/>
      <c r="C95" s="235"/>
      <c r="D95" s="235"/>
      <c r="E95" s="236" t="s">
        <v>158</v>
      </c>
      <c r="F95" s="235"/>
      <c r="G95" s="235"/>
      <c r="H95" s="239"/>
      <c r="I95" s="237"/>
      <c r="J95" s="237" t="n">
        <f aca="false">J97+J106+J113+J122</f>
        <v>24727.53</v>
      </c>
      <c r="K95" s="237" t="n">
        <f aca="false">K97+K106+K113+K122</f>
        <v>0</v>
      </c>
      <c r="L95" s="178"/>
      <c r="M95" s="178"/>
    </row>
    <row r="96" customFormat="false" ht="14.25" hidden="false" customHeight="false" outlineLevel="0" collapsed="false">
      <c r="A96" s="189"/>
      <c r="B96" s="189"/>
      <c r="C96" s="189"/>
      <c r="D96" s="189"/>
      <c r="E96" s="190"/>
      <c r="F96" s="189"/>
      <c r="G96" s="189"/>
      <c r="H96" s="79"/>
      <c r="I96" s="192"/>
      <c r="J96" s="192"/>
      <c r="K96" s="192"/>
      <c r="L96" s="157"/>
      <c r="M96" s="157"/>
    </row>
    <row r="97" s="179" customFormat="true" ht="15" hidden="false" customHeight="false" outlineLevel="0" collapsed="false">
      <c r="A97" s="244" t="s">
        <v>159</v>
      </c>
      <c r="B97" s="244"/>
      <c r="C97" s="244"/>
      <c r="D97" s="244"/>
      <c r="E97" s="245" t="s">
        <v>160</v>
      </c>
      <c r="F97" s="244"/>
      <c r="G97" s="244"/>
      <c r="H97" s="246"/>
      <c r="I97" s="247"/>
      <c r="J97" s="247" t="n">
        <f aca="false">SUM(J99:J105)</f>
        <v>6041.63</v>
      </c>
      <c r="K97" s="247" t="n">
        <f aca="false">SUM(K99:K105)</f>
        <v>0</v>
      </c>
      <c r="L97" s="178"/>
      <c r="M97" s="178"/>
    </row>
    <row r="98" customFormat="false" ht="14.25" hidden="false" customHeight="false" outlineLevel="0" collapsed="false">
      <c r="A98" s="189"/>
      <c r="B98" s="189"/>
      <c r="C98" s="189"/>
      <c r="D98" s="189"/>
      <c r="E98" s="190"/>
      <c r="F98" s="189"/>
      <c r="G98" s="189"/>
      <c r="H98" s="79"/>
      <c r="I98" s="192"/>
      <c r="J98" s="192"/>
      <c r="K98" s="192"/>
      <c r="L98" s="157"/>
      <c r="M98" s="157"/>
    </row>
    <row r="99" customFormat="false" ht="26.85" hidden="true" customHeight="false" outlineLevel="1" collapsed="false">
      <c r="A99" s="189" t="s">
        <v>161</v>
      </c>
      <c r="B99" s="189" t="s">
        <v>35</v>
      </c>
      <c r="C99" s="189" t="s">
        <v>42</v>
      </c>
      <c r="D99" s="189" t="n">
        <v>104780</v>
      </c>
      <c r="E99" s="190" t="s">
        <v>162</v>
      </c>
      <c r="F99" s="189" t="s">
        <v>47</v>
      </c>
      <c r="G99" s="189" t="n">
        <v>110.88</v>
      </c>
      <c r="H99" s="79"/>
      <c r="I99" s="192" t="n">
        <v>5.96</v>
      </c>
      <c r="J99" s="192" t="n">
        <f aca="false">TRUNC(G99*I99,2)</f>
        <v>660.84</v>
      </c>
      <c r="K99" s="192" t="n">
        <f aca="false">TRUNC(H99*I99,2)</f>
        <v>0</v>
      </c>
      <c r="L99" s="157"/>
      <c r="M99" s="157"/>
    </row>
    <row r="100" customFormat="false" ht="39.55" hidden="true" customHeight="false" outlineLevel="1" collapsed="false">
      <c r="A100" s="189" t="s">
        <v>163</v>
      </c>
      <c r="B100" s="189" t="s">
        <v>35</v>
      </c>
      <c r="C100" s="189" t="s">
        <v>42</v>
      </c>
      <c r="D100" s="189" t="n">
        <v>91835</v>
      </c>
      <c r="E100" s="190" t="s">
        <v>164</v>
      </c>
      <c r="F100" s="189" t="s">
        <v>47</v>
      </c>
      <c r="G100" s="189" t="n">
        <v>100.22</v>
      </c>
      <c r="H100" s="79"/>
      <c r="I100" s="192" t="n">
        <v>22.68</v>
      </c>
      <c r="J100" s="192" t="n">
        <f aca="false">TRUNC(G100*I100,2)</f>
        <v>2272.98</v>
      </c>
      <c r="K100" s="192" t="n">
        <f aca="false">TRUNC(H100*I100,2)</f>
        <v>0</v>
      </c>
      <c r="L100" s="157"/>
      <c r="M100" s="157"/>
    </row>
    <row r="101" customFormat="false" ht="39.55" hidden="true" customHeight="false" outlineLevel="1" collapsed="false">
      <c r="A101" s="189" t="s">
        <v>165</v>
      </c>
      <c r="B101" s="189" t="s">
        <v>35</v>
      </c>
      <c r="C101" s="189" t="s">
        <v>42</v>
      </c>
      <c r="D101" s="189" t="n">
        <v>91837</v>
      </c>
      <c r="E101" s="190" t="s">
        <v>166</v>
      </c>
      <c r="F101" s="189" t="s">
        <v>47</v>
      </c>
      <c r="G101" s="189" t="n">
        <v>20.9</v>
      </c>
      <c r="H101" s="79"/>
      <c r="I101" s="192" t="n">
        <v>28.13</v>
      </c>
      <c r="J101" s="192" t="n">
        <f aca="false">TRUNC(G101*I101,2)</f>
        <v>587.91</v>
      </c>
      <c r="K101" s="192" t="n">
        <f aca="false">TRUNC(H101*I101,2)</f>
        <v>0</v>
      </c>
      <c r="L101" s="157"/>
      <c r="M101" s="157"/>
    </row>
    <row r="102" customFormat="false" ht="39.55" hidden="true" customHeight="false" outlineLevel="1" collapsed="false">
      <c r="A102" s="189" t="s">
        <v>167</v>
      </c>
      <c r="B102" s="189" t="s">
        <v>35</v>
      </c>
      <c r="C102" s="189" t="s">
        <v>42</v>
      </c>
      <c r="D102" s="189" t="n">
        <v>91855</v>
      </c>
      <c r="E102" s="190" t="s">
        <v>168</v>
      </c>
      <c r="F102" s="189" t="s">
        <v>47</v>
      </c>
      <c r="G102" s="189" t="n">
        <v>110.88</v>
      </c>
      <c r="H102" s="79"/>
      <c r="I102" s="192" t="n">
        <v>12.66</v>
      </c>
      <c r="J102" s="192" t="n">
        <f aca="false">TRUNC(G102*I102,2)</f>
        <v>1403.74</v>
      </c>
      <c r="K102" s="192" t="n">
        <f aca="false">TRUNC(H102*I102,2)</f>
        <v>0</v>
      </c>
      <c r="L102" s="157"/>
      <c r="M102" s="157"/>
    </row>
    <row r="103" customFormat="false" ht="39.55" hidden="true" customHeight="false" outlineLevel="1" collapsed="false">
      <c r="A103" s="189" t="s">
        <v>169</v>
      </c>
      <c r="B103" s="189" t="s">
        <v>35</v>
      </c>
      <c r="C103" s="189" t="s">
        <v>42</v>
      </c>
      <c r="D103" s="189" t="n">
        <v>97667</v>
      </c>
      <c r="E103" s="190" t="s">
        <v>170</v>
      </c>
      <c r="F103" s="189" t="s">
        <v>47</v>
      </c>
      <c r="G103" s="189" t="n">
        <v>40</v>
      </c>
      <c r="H103" s="79"/>
      <c r="I103" s="192" t="n">
        <v>9.2</v>
      </c>
      <c r="J103" s="192" t="n">
        <f aca="false">TRUNC(G103*I103,2)</f>
        <v>368</v>
      </c>
      <c r="K103" s="192" t="n">
        <f aca="false">TRUNC(H103*I103,2)</f>
        <v>0</v>
      </c>
      <c r="L103" s="157"/>
      <c r="M103" s="157"/>
    </row>
    <row r="104" customFormat="false" ht="39.55" hidden="true" customHeight="false" outlineLevel="1" collapsed="false">
      <c r="A104" s="189" t="s">
        <v>171</v>
      </c>
      <c r="B104" s="189" t="s">
        <v>35</v>
      </c>
      <c r="C104" s="189" t="s">
        <v>42</v>
      </c>
      <c r="D104" s="189" t="n">
        <v>97669</v>
      </c>
      <c r="E104" s="190" t="s">
        <v>172</v>
      </c>
      <c r="F104" s="189" t="s">
        <v>47</v>
      </c>
      <c r="G104" s="189" t="n">
        <v>16.6</v>
      </c>
      <c r="H104" s="79"/>
      <c r="I104" s="192" t="n">
        <v>19.49</v>
      </c>
      <c r="J104" s="192" t="n">
        <f aca="false">TRUNC(G104*I104,2)</f>
        <v>323.53</v>
      </c>
      <c r="K104" s="192" t="n">
        <f aca="false">TRUNC(H104*I104,2)</f>
        <v>0</v>
      </c>
      <c r="L104" s="157"/>
      <c r="M104" s="157"/>
    </row>
    <row r="105" customFormat="false" ht="14.25" hidden="true" customHeight="false" outlineLevel="1" collapsed="false">
      <c r="A105" s="189" t="s">
        <v>173</v>
      </c>
      <c r="B105" s="189" t="s">
        <v>35</v>
      </c>
      <c r="C105" s="189" t="s">
        <v>42</v>
      </c>
      <c r="D105" s="189" t="n">
        <v>93358</v>
      </c>
      <c r="E105" s="190" t="s">
        <v>174</v>
      </c>
      <c r="F105" s="189" t="s">
        <v>53</v>
      </c>
      <c r="G105" s="189" t="n">
        <v>4.24</v>
      </c>
      <c r="H105" s="79"/>
      <c r="I105" s="192" t="n">
        <v>100.15</v>
      </c>
      <c r="J105" s="192" t="n">
        <f aca="false">TRUNC(G105*I105,2)</f>
        <v>424.63</v>
      </c>
      <c r="K105" s="192" t="n">
        <f aca="false">TRUNC(H105*I105,2)</f>
        <v>0</v>
      </c>
      <c r="L105" s="157"/>
      <c r="M105" s="157"/>
    </row>
    <row r="106" s="179" customFormat="true" ht="15" hidden="false" customHeight="false" outlineLevel="0" collapsed="false">
      <c r="A106" s="244" t="s">
        <v>175</v>
      </c>
      <c r="B106" s="244"/>
      <c r="C106" s="244"/>
      <c r="D106" s="244"/>
      <c r="E106" s="245" t="s">
        <v>176</v>
      </c>
      <c r="F106" s="244"/>
      <c r="G106" s="244"/>
      <c r="H106" s="246"/>
      <c r="I106" s="247"/>
      <c r="J106" s="247" t="n">
        <f aca="false">SUM(J108:J112)</f>
        <v>12377.29</v>
      </c>
      <c r="K106" s="247" t="n">
        <f aca="false">SUM(K108:K112)</f>
        <v>0</v>
      </c>
      <c r="L106" s="178"/>
      <c r="M106" s="178"/>
    </row>
    <row r="107" customFormat="false" ht="14.25" hidden="false" customHeight="false" outlineLevel="0" collapsed="false">
      <c r="A107" s="189"/>
      <c r="B107" s="189"/>
      <c r="C107" s="189"/>
      <c r="D107" s="189"/>
      <c r="E107" s="190"/>
      <c r="F107" s="189"/>
      <c r="G107" s="189"/>
      <c r="H107" s="79"/>
      <c r="I107" s="192"/>
      <c r="J107" s="192"/>
      <c r="K107" s="192"/>
      <c r="L107" s="157"/>
      <c r="M107" s="157"/>
    </row>
    <row r="108" customFormat="false" ht="26.85" hidden="true" customHeight="false" outlineLevel="1" collapsed="false">
      <c r="A108" s="189" t="s">
        <v>177</v>
      </c>
      <c r="B108" s="189" t="s">
        <v>35</v>
      </c>
      <c r="C108" s="189" t="s">
        <v>42</v>
      </c>
      <c r="D108" s="189" t="n">
        <v>91925</v>
      </c>
      <c r="E108" s="190" t="s">
        <v>178</v>
      </c>
      <c r="F108" s="189" t="s">
        <v>47</v>
      </c>
      <c r="G108" s="189" t="n">
        <v>210</v>
      </c>
      <c r="H108" s="79"/>
      <c r="I108" s="192" t="n">
        <v>4.62</v>
      </c>
      <c r="J108" s="192" t="n">
        <f aca="false">TRUNC(G108*I108,2)</f>
        <v>970.2</v>
      </c>
      <c r="K108" s="192" t="n">
        <f aca="false">TRUNC(H108*I108,2)</f>
        <v>0</v>
      </c>
      <c r="L108" s="157"/>
      <c r="M108" s="157"/>
    </row>
    <row r="109" customFormat="false" ht="26.85" hidden="true" customHeight="false" outlineLevel="1" collapsed="false">
      <c r="A109" s="189" t="s">
        <v>179</v>
      </c>
      <c r="B109" s="189" t="s">
        <v>35</v>
      </c>
      <c r="C109" s="189" t="s">
        <v>42</v>
      </c>
      <c r="D109" s="189" t="n">
        <v>91927</v>
      </c>
      <c r="E109" s="190" t="s">
        <v>180</v>
      </c>
      <c r="F109" s="189" t="s">
        <v>47</v>
      </c>
      <c r="G109" s="189" t="n">
        <v>479</v>
      </c>
      <c r="H109" s="79"/>
      <c r="I109" s="192" t="n">
        <v>6.22</v>
      </c>
      <c r="J109" s="192" t="n">
        <f aca="false">TRUNC(G109*I109,2)</f>
        <v>2979.38</v>
      </c>
      <c r="K109" s="192" t="n">
        <f aca="false">TRUNC(H109*I109,2)</f>
        <v>0</v>
      </c>
      <c r="L109" s="157"/>
      <c r="M109" s="157"/>
    </row>
    <row r="110" customFormat="false" ht="26.85" hidden="true" customHeight="false" outlineLevel="1" collapsed="false">
      <c r="A110" s="189" t="s">
        <v>181</v>
      </c>
      <c r="B110" s="189" t="s">
        <v>35</v>
      </c>
      <c r="C110" s="189" t="s">
        <v>55</v>
      </c>
      <c r="D110" s="189" t="n">
        <v>92982</v>
      </c>
      <c r="E110" s="190" t="s">
        <v>182</v>
      </c>
      <c r="F110" s="189" t="s">
        <v>47</v>
      </c>
      <c r="G110" s="189" t="n">
        <v>40</v>
      </c>
      <c r="H110" s="79"/>
      <c r="I110" s="192" t="n">
        <v>22.3</v>
      </c>
      <c r="J110" s="192" t="n">
        <f aca="false">TRUNC(G110*I110,2)</f>
        <v>892</v>
      </c>
      <c r="K110" s="192" t="n">
        <f aca="false">TRUNC(H110*I110,2)</f>
        <v>0</v>
      </c>
      <c r="L110" s="157"/>
      <c r="M110" s="157"/>
    </row>
    <row r="111" customFormat="false" ht="39.55" hidden="true" customHeight="false" outlineLevel="1" collapsed="false">
      <c r="A111" s="189" t="s">
        <v>183</v>
      </c>
      <c r="B111" s="189" t="s">
        <v>35</v>
      </c>
      <c r="C111" s="189" t="s">
        <v>42</v>
      </c>
      <c r="D111" s="189" t="n">
        <v>92984</v>
      </c>
      <c r="E111" s="190" t="s">
        <v>184</v>
      </c>
      <c r="F111" s="189" t="s">
        <v>47</v>
      </c>
      <c r="G111" s="189" t="n">
        <v>159.7</v>
      </c>
      <c r="H111" s="79"/>
      <c r="I111" s="192" t="n">
        <v>36.61</v>
      </c>
      <c r="J111" s="192" t="n">
        <f aca="false">TRUNC(G111*I111,2)</f>
        <v>5846.61</v>
      </c>
      <c r="K111" s="192" t="n">
        <f aca="false">TRUNC(H111*I111,2)</f>
        <v>0</v>
      </c>
      <c r="L111" s="157"/>
      <c r="M111" s="157"/>
    </row>
    <row r="112" customFormat="false" ht="26.85" hidden="true" customHeight="false" outlineLevel="1" collapsed="false">
      <c r="A112" s="189" t="s">
        <v>185</v>
      </c>
      <c r="B112" s="189" t="s">
        <v>35</v>
      </c>
      <c r="C112" s="189" t="s">
        <v>42</v>
      </c>
      <c r="D112" s="189" t="n">
        <v>91929</v>
      </c>
      <c r="E112" s="190" t="s">
        <v>186</v>
      </c>
      <c r="F112" s="189" t="s">
        <v>47</v>
      </c>
      <c r="G112" s="189" t="n">
        <v>183.2</v>
      </c>
      <c r="H112" s="79"/>
      <c r="I112" s="192" t="n">
        <v>9.22</v>
      </c>
      <c r="J112" s="192" t="n">
        <f aca="false">TRUNC(G112*I112,2)</f>
        <v>1689.1</v>
      </c>
      <c r="K112" s="192" t="n">
        <f aca="false">TRUNC(H112*I112,2)</f>
        <v>0</v>
      </c>
      <c r="L112" s="157"/>
      <c r="M112" s="157"/>
    </row>
    <row r="113" s="179" customFormat="true" ht="15" hidden="false" customHeight="false" outlineLevel="0" collapsed="false">
      <c r="A113" s="244" t="s">
        <v>187</v>
      </c>
      <c r="B113" s="244"/>
      <c r="C113" s="244"/>
      <c r="D113" s="244"/>
      <c r="E113" s="245" t="s">
        <v>188</v>
      </c>
      <c r="F113" s="244"/>
      <c r="G113" s="244"/>
      <c r="H113" s="246"/>
      <c r="I113" s="247"/>
      <c r="J113" s="247" t="n">
        <f aca="false">SUM(J115:J121)</f>
        <v>2165.47</v>
      </c>
      <c r="K113" s="247" t="n">
        <f aca="false">SUM(K115:K121)</f>
        <v>0</v>
      </c>
      <c r="L113" s="178"/>
      <c r="M113" s="178"/>
    </row>
    <row r="114" customFormat="false" ht="14.25" hidden="false" customHeight="false" outlineLevel="0" collapsed="false">
      <c r="A114" s="189"/>
      <c r="B114" s="189"/>
      <c r="C114" s="189"/>
      <c r="D114" s="189"/>
      <c r="E114" s="190"/>
      <c r="F114" s="189"/>
      <c r="G114" s="189"/>
      <c r="H114" s="79"/>
      <c r="I114" s="192"/>
      <c r="J114" s="192"/>
      <c r="K114" s="192"/>
      <c r="L114" s="157"/>
      <c r="M114" s="157"/>
    </row>
    <row r="115" customFormat="false" ht="39.55" hidden="true" customHeight="false" outlineLevel="1" collapsed="false">
      <c r="A115" s="189" t="s">
        <v>189</v>
      </c>
      <c r="B115" s="189" t="s">
        <v>35</v>
      </c>
      <c r="C115" s="189" t="s">
        <v>42</v>
      </c>
      <c r="D115" s="189" t="n">
        <v>101880</v>
      </c>
      <c r="E115" s="190" t="s">
        <v>190</v>
      </c>
      <c r="F115" s="189" t="s">
        <v>120</v>
      </c>
      <c r="G115" s="189" t="n">
        <v>1</v>
      </c>
      <c r="H115" s="79"/>
      <c r="I115" s="192" t="n">
        <v>867.11</v>
      </c>
      <c r="J115" s="192" t="n">
        <f aca="false">TRUNC(G115*I115,2)</f>
        <v>867.11</v>
      </c>
      <c r="K115" s="192" t="n">
        <f aca="false">TRUNC(H115*I115,2)</f>
        <v>0</v>
      </c>
      <c r="L115" s="157"/>
      <c r="M115" s="157"/>
    </row>
    <row r="116" customFormat="false" ht="26.85" hidden="true" customHeight="false" outlineLevel="1" collapsed="false">
      <c r="A116" s="189" t="s">
        <v>191</v>
      </c>
      <c r="B116" s="189" t="s">
        <v>35</v>
      </c>
      <c r="C116" s="189" t="s">
        <v>42</v>
      </c>
      <c r="D116" s="189" t="n">
        <v>93653</v>
      </c>
      <c r="E116" s="190" t="s">
        <v>192</v>
      </c>
      <c r="F116" s="189" t="s">
        <v>120</v>
      </c>
      <c r="G116" s="189" t="n">
        <v>4</v>
      </c>
      <c r="H116" s="79"/>
      <c r="I116" s="192" t="n">
        <v>14.03</v>
      </c>
      <c r="J116" s="192" t="n">
        <f aca="false">TRUNC(G116*I116,2)</f>
        <v>56.12</v>
      </c>
      <c r="K116" s="192" t="n">
        <f aca="false">TRUNC(H116*I116,2)</f>
        <v>0</v>
      </c>
      <c r="L116" s="157"/>
      <c r="M116" s="157"/>
    </row>
    <row r="117" customFormat="false" ht="26.85" hidden="true" customHeight="false" outlineLevel="1" collapsed="false">
      <c r="A117" s="189" t="s">
        <v>193</v>
      </c>
      <c r="B117" s="189" t="s">
        <v>35</v>
      </c>
      <c r="C117" s="189" t="s">
        <v>42</v>
      </c>
      <c r="D117" s="189" t="n">
        <v>93660</v>
      </c>
      <c r="E117" s="190" t="s">
        <v>194</v>
      </c>
      <c r="F117" s="189" t="s">
        <v>120</v>
      </c>
      <c r="G117" s="189" t="n">
        <v>3</v>
      </c>
      <c r="H117" s="79"/>
      <c r="I117" s="192" t="n">
        <v>67.56</v>
      </c>
      <c r="J117" s="192" t="n">
        <f aca="false">TRUNC(G117*I117,2)</f>
        <v>202.68</v>
      </c>
      <c r="K117" s="192" t="n">
        <f aca="false">TRUNC(H117*I117,2)</f>
        <v>0</v>
      </c>
      <c r="L117" s="157"/>
      <c r="M117" s="157"/>
    </row>
    <row r="118" customFormat="false" ht="26.85" hidden="true" customHeight="false" outlineLevel="1" collapsed="false">
      <c r="A118" s="189" t="s">
        <v>195</v>
      </c>
      <c r="B118" s="189" t="s">
        <v>35</v>
      </c>
      <c r="C118" s="189" t="s">
        <v>42</v>
      </c>
      <c r="D118" s="189" t="n">
        <v>93661</v>
      </c>
      <c r="E118" s="190" t="s">
        <v>196</v>
      </c>
      <c r="F118" s="189" t="s">
        <v>120</v>
      </c>
      <c r="G118" s="189" t="n">
        <v>3</v>
      </c>
      <c r="H118" s="79"/>
      <c r="I118" s="192" t="n">
        <v>69.05</v>
      </c>
      <c r="J118" s="192" t="n">
        <f aca="false">TRUNC(G118*I118,2)</f>
        <v>207.15</v>
      </c>
      <c r="K118" s="192" t="n">
        <f aca="false">TRUNC(H118*I118,2)</f>
        <v>0</v>
      </c>
      <c r="L118" s="157"/>
      <c r="M118" s="157"/>
    </row>
    <row r="119" customFormat="false" ht="26.85" hidden="true" customHeight="false" outlineLevel="1" collapsed="false">
      <c r="A119" s="189" t="s">
        <v>197</v>
      </c>
      <c r="B119" s="189" t="s">
        <v>35</v>
      </c>
      <c r="C119" s="189" t="s">
        <v>42</v>
      </c>
      <c r="D119" s="189" t="n">
        <v>93673</v>
      </c>
      <c r="E119" s="190" t="s">
        <v>198</v>
      </c>
      <c r="F119" s="189" t="s">
        <v>120</v>
      </c>
      <c r="G119" s="189" t="n">
        <v>1</v>
      </c>
      <c r="H119" s="79"/>
      <c r="I119" s="192" t="n">
        <v>116.56</v>
      </c>
      <c r="J119" s="192" t="n">
        <f aca="false">TRUNC(G119*I119,2)</f>
        <v>116.56</v>
      </c>
      <c r="K119" s="192" t="n">
        <f aca="false">TRUNC(H119*I119,2)</f>
        <v>0</v>
      </c>
      <c r="L119" s="157"/>
      <c r="M119" s="157"/>
    </row>
    <row r="120" customFormat="false" ht="26.85" hidden="true" customHeight="false" outlineLevel="1" collapsed="false">
      <c r="A120" s="189" t="s">
        <v>199</v>
      </c>
      <c r="B120" s="189" t="s">
        <v>200</v>
      </c>
      <c r="C120" s="189" t="s">
        <v>42</v>
      </c>
      <c r="D120" s="189" t="n">
        <v>39467</v>
      </c>
      <c r="E120" s="190" t="s">
        <v>201</v>
      </c>
      <c r="F120" s="189" t="s">
        <v>120</v>
      </c>
      <c r="G120" s="189" t="n">
        <v>4</v>
      </c>
      <c r="H120" s="79"/>
      <c r="I120" s="192" t="n">
        <v>113.9094</v>
      </c>
      <c r="J120" s="192" t="n">
        <f aca="false">TRUNC(G120*I120,2)</f>
        <v>455.63</v>
      </c>
      <c r="K120" s="192" t="n">
        <f aca="false">TRUNC(H120*I120,2)</f>
        <v>0</v>
      </c>
      <c r="L120" s="157"/>
      <c r="M120" s="157"/>
    </row>
    <row r="121" customFormat="false" ht="26.85" hidden="true" customHeight="false" outlineLevel="1" collapsed="false">
      <c r="A121" s="189" t="s">
        <v>202</v>
      </c>
      <c r="B121" s="189" t="s">
        <v>200</v>
      </c>
      <c r="C121" s="189" t="s">
        <v>42</v>
      </c>
      <c r="D121" s="189" t="n">
        <v>39462</v>
      </c>
      <c r="E121" s="190" t="s">
        <v>203</v>
      </c>
      <c r="F121" s="189" t="s">
        <v>120</v>
      </c>
      <c r="G121" s="189" t="n">
        <v>1</v>
      </c>
      <c r="H121" s="79"/>
      <c r="I121" s="192" t="n">
        <v>260.2241</v>
      </c>
      <c r="J121" s="192" t="n">
        <f aca="false">TRUNC(G121*I121,2)</f>
        <v>260.22</v>
      </c>
      <c r="K121" s="192" t="n">
        <f aca="false">TRUNC(H121*I121,2)</f>
        <v>0</v>
      </c>
      <c r="L121" s="157"/>
      <c r="M121" s="157"/>
    </row>
    <row r="122" s="179" customFormat="true" ht="15" hidden="false" customHeight="false" outlineLevel="0" collapsed="false">
      <c r="A122" s="244" t="s">
        <v>204</v>
      </c>
      <c r="B122" s="244"/>
      <c r="C122" s="244"/>
      <c r="D122" s="244"/>
      <c r="E122" s="245" t="s">
        <v>205</v>
      </c>
      <c r="F122" s="244"/>
      <c r="G122" s="244"/>
      <c r="H122" s="246"/>
      <c r="I122" s="247"/>
      <c r="J122" s="247" t="n">
        <f aca="false">SUM(J124:J128)</f>
        <v>4143.14</v>
      </c>
      <c r="K122" s="247" t="n">
        <f aca="false">SUM(K124:K128)</f>
        <v>0</v>
      </c>
      <c r="L122" s="178"/>
      <c r="M122" s="178"/>
    </row>
    <row r="123" customFormat="false" ht="14.25" hidden="false" customHeight="false" outlineLevel="0" collapsed="false">
      <c r="A123" s="189"/>
      <c r="B123" s="189"/>
      <c r="C123" s="189"/>
      <c r="D123" s="189"/>
      <c r="E123" s="190"/>
      <c r="F123" s="189"/>
      <c r="G123" s="189"/>
      <c r="H123" s="79"/>
      <c r="I123" s="192"/>
      <c r="J123" s="192"/>
      <c r="K123" s="192"/>
      <c r="L123" s="157"/>
      <c r="M123" s="157"/>
    </row>
    <row r="124" customFormat="false" ht="26.85" hidden="true" customHeight="false" outlineLevel="1" collapsed="false">
      <c r="A124" s="189" t="s">
        <v>206</v>
      </c>
      <c r="B124" s="189" t="s">
        <v>35</v>
      </c>
      <c r="C124" s="189" t="s">
        <v>36</v>
      </c>
      <c r="D124" s="189" t="n">
        <v>103788</v>
      </c>
      <c r="E124" s="190" t="s">
        <v>207</v>
      </c>
      <c r="F124" s="189" t="s">
        <v>208</v>
      </c>
      <c r="G124" s="189" t="n">
        <v>25</v>
      </c>
      <c r="H124" s="79"/>
      <c r="I124" s="192" t="n">
        <v>66.6</v>
      </c>
      <c r="J124" s="192" t="n">
        <f aca="false">TRUNC(G124*I124,2)</f>
        <v>1665</v>
      </c>
      <c r="K124" s="192" t="n">
        <f aca="false">TRUNC(H124*I124,2)</f>
        <v>0</v>
      </c>
      <c r="L124" s="157"/>
      <c r="M124" s="157"/>
    </row>
    <row r="125" customFormat="false" ht="26.85" hidden="true" customHeight="false" outlineLevel="1" collapsed="false">
      <c r="A125" s="189" t="s">
        <v>209</v>
      </c>
      <c r="B125" s="189" t="s">
        <v>35</v>
      </c>
      <c r="C125" s="189" t="s">
        <v>42</v>
      </c>
      <c r="D125" s="189" t="n">
        <v>91953</v>
      </c>
      <c r="E125" s="190" t="s">
        <v>210</v>
      </c>
      <c r="F125" s="189" t="s">
        <v>120</v>
      </c>
      <c r="G125" s="189" t="n">
        <v>10</v>
      </c>
      <c r="H125" s="79"/>
      <c r="I125" s="192" t="n">
        <v>34.02</v>
      </c>
      <c r="J125" s="192" t="n">
        <f aca="false">TRUNC(G125*I125,2)</f>
        <v>340.2</v>
      </c>
      <c r="K125" s="192" t="n">
        <f aca="false">TRUNC(H125*I125,2)</f>
        <v>0</v>
      </c>
      <c r="L125" s="157"/>
      <c r="M125" s="157"/>
    </row>
    <row r="126" customFormat="false" ht="26.85" hidden="true" customHeight="false" outlineLevel="1" collapsed="false">
      <c r="A126" s="189" t="s">
        <v>211</v>
      </c>
      <c r="B126" s="189" t="s">
        <v>35</v>
      </c>
      <c r="C126" s="189" t="s">
        <v>42</v>
      </c>
      <c r="D126" s="189" t="n">
        <v>92000</v>
      </c>
      <c r="E126" s="190" t="s">
        <v>212</v>
      </c>
      <c r="F126" s="189" t="s">
        <v>120</v>
      </c>
      <c r="G126" s="189" t="n">
        <v>34</v>
      </c>
      <c r="H126" s="79"/>
      <c r="I126" s="192" t="n">
        <v>35.66</v>
      </c>
      <c r="J126" s="192" t="n">
        <f aca="false">TRUNC(G126*I126,2)</f>
        <v>1212.44</v>
      </c>
      <c r="K126" s="192" t="n">
        <f aca="false">TRUNC(H126*I126,2)</f>
        <v>0</v>
      </c>
      <c r="L126" s="157"/>
      <c r="M126" s="157"/>
    </row>
    <row r="127" customFormat="false" ht="26.85" hidden="true" customHeight="false" outlineLevel="1" collapsed="false">
      <c r="A127" s="189" t="s">
        <v>213</v>
      </c>
      <c r="B127" s="189" t="s">
        <v>35</v>
      </c>
      <c r="C127" s="189" t="s">
        <v>42</v>
      </c>
      <c r="D127" s="189" t="n">
        <v>91993</v>
      </c>
      <c r="E127" s="190" t="s">
        <v>214</v>
      </c>
      <c r="F127" s="189" t="s">
        <v>120</v>
      </c>
      <c r="G127" s="189" t="n">
        <v>6</v>
      </c>
      <c r="H127" s="79"/>
      <c r="I127" s="192" t="n">
        <v>54.25</v>
      </c>
      <c r="J127" s="192" t="n">
        <f aca="false">TRUNC(G127*I127,2)</f>
        <v>325.5</v>
      </c>
      <c r="K127" s="192" t="n">
        <f aca="false">TRUNC(H127*I127,2)</f>
        <v>0</v>
      </c>
      <c r="L127" s="157"/>
      <c r="M127" s="157"/>
    </row>
    <row r="128" customFormat="false" ht="14.25" hidden="true" customHeight="false" outlineLevel="1" collapsed="false">
      <c r="A128" s="189" t="s">
        <v>215</v>
      </c>
      <c r="B128" s="189" t="s">
        <v>35</v>
      </c>
      <c r="C128" s="189" t="s">
        <v>55</v>
      </c>
      <c r="D128" s="189" t="n">
        <v>83387</v>
      </c>
      <c r="E128" s="190" t="s">
        <v>216</v>
      </c>
      <c r="F128" s="189" t="s">
        <v>120</v>
      </c>
      <c r="G128" s="189" t="n">
        <v>50</v>
      </c>
      <c r="H128" s="79"/>
      <c r="I128" s="192" t="n">
        <v>12</v>
      </c>
      <c r="J128" s="192" t="n">
        <f aca="false">TRUNC(G128*I128,2)</f>
        <v>600</v>
      </c>
      <c r="K128" s="192" t="n">
        <f aca="false">TRUNC(H128*I128,2)</f>
        <v>0</v>
      </c>
      <c r="L128" s="157"/>
      <c r="M128" s="157"/>
    </row>
    <row r="129" s="179" customFormat="true" ht="15" hidden="false" customHeight="false" outlineLevel="0" collapsed="false">
      <c r="A129" s="235" t="n">
        <v>12</v>
      </c>
      <c r="B129" s="235"/>
      <c r="C129" s="235"/>
      <c r="D129" s="235"/>
      <c r="E129" s="236" t="s">
        <v>217</v>
      </c>
      <c r="F129" s="235"/>
      <c r="G129" s="235"/>
      <c r="H129" s="239"/>
      <c r="I129" s="237"/>
      <c r="J129" s="237" t="n">
        <f aca="false">J131+J139+J144</f>
        <v>23468.6</v>
      </c>
      <c r="K129" s="237" t="n">
        <f aca="false">K131+K139+K144</f>
        <v>0</v>
      </c>
      <c r="L129" s="178"/>
      <c r="M129" s="178"/>
    </row>
    <row r="130" customFormat="false" ht="14.25" hidden="false" customHeight="false" outlineLevel="0" collapsed="false">
      <c r="A130" s="189"/>
      <c r="B130" s="189"/>
      <c r="C130" s="189"/>
      <c r="D130" s="189"/>
      <c r="E130" s="190"/>
      <c r="F130" s="189"/>
      <c r="G130" s="189"/>
      <c r="H130" s="79"/>
      <c r="I130" s="192"/>
      <c r="J130" s="192"/>
      <c r="K130" s="192"/>
      <c r="L130" s="157"/>
      <c r="M130" s="157"/>
    </row>
    <row r="131" s="179" customFormat="true" ht="15" hidden="false" customHeight="false" outlineLevel="0" collapsed="false">
      <c r="A131" s="244" t="s">
        <v>218</v>
      </c>
      <c r="B131" s="244"/>
      <c r="C131" s="244"/>
      <c r="D131" s="244"/>
      <c r="E131" s="245" t="s">
        <v>219</v>
      </c>
      <c r="F131" s="244"/>
      <c r="G131" s="244"/>
      <c r="H131" s="246"/>
      <c r="I131" s="247"/>
      <c r="J131" s="247" t="n">
        <f aca="false">SUM(J133:J138)</f>
        <v>16404.28</v>
      </c>
      <c r="K131" s="247" t="n">
        <f aca="false">SUM(K133:K138)</f>
        <v>0</v>
      </c>
      <c r="L131" s="178"/>
      <c r="M131" s="178"/>
    </row>
    <row r="132" customFormat="false" ht="14.25" hidden="false" customHeight="false" outlineLevel="0" collapsed="false">
      <c r="A132" s="189"/>
      <c r="B132" s="189"/>
      <c r="C132" s="189"/>
      <c r="D132" s="189"/>
      <c r="E132" s="190"/>
      <c r="F132" s="189"/>
      <c r="G132" s="189"/>
      <c r="H132" s="79"/>
      <c r="I132" s="192"/>
      <c r="J132" s="192"/>
      <c r="K132" s="192"/>
      <c r="L132" s="157"/>
      <c r="M132" s="157"/>
    </row>
    <row r="133" customFormat="false" ht="26.85" hidden="true" customHeight="false" outlineLevel="1" collapsed="false">
      <c r="A133" s="189" t="s">
        <v>220</v>
      </c>
      <c r="B133" s="189" t="s">
        <v>35</v>
      </c>
      <c r="C133" s="189" t="s">
        <v>42</v>
      </c>
      <c r="D133" s="189" t="n">
        <v>90695</v>
      </c>
      <c r="E133" s="190" t="s">
        <v>221</v>
      </c>
      <c r="F133" s="189" t="s">
        <v>47</v>
      </c>
      <c r="G133" s="189" t="n">
        <v>39.65</v>
      </c>
      <c r="H133" s="79"/>
      <c r="I133" s="192" t="n">
        <v>102.1</v>
      </c>
      <c r="J133" s="192" t="n">
        <f aca="false">TRUNC(G133*I133,2)</f>
        <v>4048.26</v>
      </c>
      <c r="K133" s="192" t="n">
        <f aca="false">TRUNC(H133*I133,2)</f>
        <v>0</v>
      </c>
      <c r="L133" s="157"/>
      <c r="M133" s="157"/>
    </row>
    <row r="134" customFormat="false" ht="39.55" hidden="true" customHeight="false" outlineLevel="1" collapsed="false">
      <c r="A134" s="189" t="s">
        <v>222</v>
      </c>
      <c r="B134" s="189" t="s">
        <v>35</v>
      </c>
      <c r="C134" s="189" t="s">
        <v>42</v>
      </c>
      <c r="D134" s="189" t="n">
        <v>89712</v>
      </c>
      <c r="E134" s="190" t="s">
        <v>223</v>
      </c>
      <c r="F134" s="189" t="s">
        <v>47</v>
      </c>
      <c r="G134" s="189" t="n">
        <v>18.83</v>
      </c>
      <c r="H134" s="79"/>
      <c r="I134" s="192" t="n">
        <v>31.84</v>
      </c>
      <c r="J134" s="192" t="n">
        <f aca="false">TRUNC(G134*I134,2)</f>
        <v>599.54</v>
      </c>
      <c r="K134" s="192" t="n">
        <f aca="false">TRUNC(H134*I134,2)</f>
        <v>0</v>
      </c>
      <c r="L134" s="157"/>
      <c r="M134" s="157"/>
    </row>
    <row r="135" customFormat="false" ht="39.55" hidden="true" customHeight="false" outlineLevel="1" collapsed="false">
      <c r="A135" s="189" t="s">
        <v>224</v>
      </c>
      <c r="B135" s="189" t="s">
        <v>35</v>
      </c>
      <c r="C135" s="189" t="s">
        <v>42</v>
      </c>
      <c r="D135" s="189" t="n">
        <v>97901</v>
      </c>
      <c r="E135" s="190" t="s">
        <v>225</v>
      </c>
      <c r="F135" s="189" t="s">
        <v>120</v>
      </c>
      <c r="G135" s="189" t="n">
        <v>3</v>
      </c>
      <c r="H135" s="79"/>
      <c r="I135" s="192" t="n">
        <v>354.22</v>
      </c>
      <c r="J135" s="192" t="n">
        <f aca="false">TRUNC(G135*I135,2)</f>
        <v>1062.66</v>
      </c>
      <c r="K135" s="192" t="n">
        <f aca="false">TRUNC(H135*I135,2)</f>
        <v>0</v>
      </c>
      <c r="L135" s="157"/>
      <c r="M135" s="157"/>
    </row>
    <row r="136" customFormat="false" ht="39.55" hidden="true" customHeight="false" outlineLevel="1" collapsed="false">
      <c r="A136" s="189" t="s">
        <v>226</v>
      </c>
      <c r="B136" s="189" t="s">
        <v>35</v>
      </c>
      <c r="C136" s="189" t="s">
        <v>42</v>
      </c>
      <c r="D136" s="189" t="n">
        <v>104328</v>
      </c>
      <c r="E136" s="190" t="s">
        <v>227</v>
      </c>
      <c r="F136" s="189" t="s">
        <v>120</v>
      </c>
      <c r="G136" s="189" t="n">
        <v>2</v>
      </c>
      <c r="H136" s="79"/>
      <c r="I136" s="192" t="n">
        <v>86.84</v>
      </c>
      <c r="J136" s="192" t="n">
        <f aca="false">TRUNC(G136*I136,2)</f>
        <v>173.68</v>
      </c>
      <c r="K136" s="192" t="n">
        <f aca="false">TRUNC(H136*I136,2)</f>
        <v>0</v>
      </c>
      <c r="L136" s="157"/>
      <c r="M136" s="157"/>
    </row>
    <row r="137" customFormat="false" ht="39.55" hidden="true" customHeight="false" outlineLevel="1" collapsed="false">
      <c r="A137" s="189" t="s">
        <v>228</v>
      </c>
      <c r="B137" s="189" t="s">
        <v>35</v>
      </c>
      <c r="C137" s="189" t="s">
        <v>42</v>
      </c>
      <c r="D137" s="189" t="n">
        <v>98053</v>
      </c>
      <c r="E137" s="190" t="s">
        <v>229</v>
      </c>
      <c r="F137" s="189" t="s">
        <v>120</v>
      </c>
      <c r="G137" s="189" t="n">
        <v>1</v>
      </c>
      <c r="H137" s="79"/>
      <c r="I137" s="192" t="n">
        <v>3608.99</v>
      </c>
      <c r="J137" s="192" t="n">
        <f aca="false">TRUNC(G137*I137,2)</f>
        <v>3608.99</v>
      </c>
      <c r="K137" s="192" t="n">
        <f aca="false">TRUNC(H137*I137,2)</f>
        <v>0</v>
      </c>
      <c r="L137" s="157"/>
      <c r="M137" s="157"/>
    </row>
    <row r="138" customFormat="false" ht="39.55" hidden="true" customHeight="false" outlineLevel="1" collapsed="false">
      <c r="A138" s="189" t="s">
        <v>230</v>
      </c>
      <c r="B138" s="189" t="s">
        <v>35</v>
      </c>
      <c r="C138" s="189" t="s">
        <v>42</v>
      </c>
      <c r="D138" s="189" t="n">
        <v>98064</v>
      </c>
      <c r="E138" s="190" t="s">
        <v>231</v>
      </c>
      <c r="F138" s="189" t="s">
        <v>120</v>
      </c>
      <c r="G138" s="189" t="n">
        <v>1</v>
      </c>
      <c r="H138" s="79"/>
      <c r="I138" s="192" t="n">
        <v>6911.15</v>
      </c>
      <c r="J138" s="192" t="n">
        <f aca="false">TRUNC(G138*I138,2)</f>
        <v>6911.15</v>
      </c>
      <c r="K138" s="192" t="n">
        <f aca="false">TRUNC(H138*I138,2)</f>
        <v>0</v>
      </c>
      <c r="L138" s="157"/>
      <c r="M138" s="157"/>
    </row>
    <row r="139" s="179" customFormat="true" ht="15" hidden="false" customHeight="false" outlineLevel="0" collapsed="false">
      <c r="A139" s="244" t="s">
        <v>232</v>
      </c>
      <c r="B139" s="244"/>
      <c r="C139" s="244"/>
      <c r="D139" s="244"/>
      <c r="E139" s="245" t="s">
        <v>233</v>
      </c>
      <c r="F139" s="244"/>
      <c r="G139" s="244"/>
      <c r="H139" s="246"/>
      <c r="I139" s="247"/>
      <c r="J139" s="247" t="n">
        <f aca="false">SUM(J141:J143)</f>
        <v>2813.8</v>
      </c>
      <c r="K139" s="247" t="n">
        <f aca="false">SUM(K141:K143)</f>
        <v>0</v>
      </c>
      <c r="L139" s="178"/>
      <c r="M139" s="178"/>
    </row>
    <row r="140" customFormat="false" ht="14.25" hidden="false" customHeight="false" outlineLevel="0" collapsed="false">
      <c r="A140" s="189"/>
      <c r="B140" s="189"/>
      <c r="C140" s="189"/>
      <c r="D140" s="189"/>
      <c r="E140" s="190"/>
      <c r="F140" s="189"/>
      <c r="G140" s="189"/>
      <c r="H140" s="79"/>
      <c r="I140" s="192"/>
      <c r="J140" s="192"/>
      <c r="K140" s="192"/>
      <c r="L140" s="157"/>
      <c r="M140" s="157"/>
    </row>
    <row r="141" customFormat="false" ht="39.55" hidden="true" customHeight="false" outlineLevel="1" collapsed="false">
      <c r="A141" s="189" t="s">
        <v>234</v>
      </c>
      <c r="B141" s="189" t="s">
        <v>35</v>
      </c>
      <c r="C141" s="189" t="s">
        <v>42</v>
      </c>
      <c r="D141" s="189" t="n">
        <v>90443</v>
      </c>
      <c r="E141" s="190" t="s">
        <v>235</v>
      </c>
      <c r="F141" s="189" t="s">
        <v>47</v>
      </c>
      <c r="G141" s="189" t="n">
        <v>12</v>
      </c>
      <c r="H141" s="79"/>
      <c r="I141" s="192" t="n">
        <v>9.15</v>
      </c>
      <c r="J141" s="192" t="n">
        <f aca="false">TRUNC(G141*I141,2)</f>
        <v>109.8</v>
      </c>
      <c r="K141" s="192" t="n">
        <f aca="false">TRUNC(H141*I141,2)</f>
        <v>0</v>
      </c>
      <c r="L141" s="157"/>
      <c r="M141" s="157"/>
    </row>
    <row r="142" customFormat="false" ht="26.85" hidden="true" customHeight="false" outlineLevel="1" collapsed="false">
      <c r="A142" s="189" t="s">
        <v>236</v>
      </c>
      <c r="B142" s="189" t="s">
        <v>35</v>
      </c>
      <c r="C142" s="189" t="s">
        <v>42</v>
      </c>
      <c r="D142" s="189" t="n">
        <v>89402</v>
      </c>
      <c r="E142" s="190" t="s">
        <v>237</v>
      </c>
      <c r="F142" s="189" t="s">
        <v>47</v>
      </c>
      <c r="G142" s="189" t="n">
        <v>26.89</v>
      </c>
      <c r="H142" s="79"/>
      <c r="I142" s="192" t="n">
        <v>13.98</v>
      </c>
      <c r="J142" s="192" t="n">
        <f aca="false">TRUNC(G142*I142,2)</f>
        <v>375.92</v>
      </c>
      <c r="K142" s="192" t="n">
        <f aca="false">TRUNC(H142*I142,2)</f>
        <v>0</v>
      </c>
      <c r="L142" s="157"/>
      <c r="M142" s="157"/>
    </row>
    <row r="143" customFormat="false" ht="26.85" hidden="true" customHeight="false" outlineLevel="1" collapsed="false">
      <c r="A143" s="189" t="s">
        <v>238</v>
      </c>
      <c r="B143" s="189" t="s">
        <v>35</v>
      </c>
      <c r="C143" s="189" t="s">
        <v>42</v>
      </c>
      <c r="D143" s="189" t="n">
        <v>89403</v>
      </c>
      <c r="E143" s="190" t="s">
        <v>239</v>
      </c>
      <c r="F143" s="189" t="s">
        <v>47</v>
      </c>
      <c r="G143" s="189" t="n">
        <v>109.66</v>
      </c>
      <c r="H143" s="79"/>
      <c r="I143" s="192" t="n">
        <v>21.23</v>
      </c>
      <c r="J143" s="192" t="n">
        <f aca="false">TRUNC(G143*I143,2)</f>
        <v>2328.08</v>
      </c>
      <c r="K143" s="192" t="n">
        <f aca="false">TRUNC(H143*I143,2)</f>
        <v>0</v>
      </c>
      <c r="L143" s="157"/>
      <c r="M143" s="157"/>
    </row>
    <row r="144" s="179" customFormat="true" ht="15" hidden="false" customHeight="false" outlineLevel="0" collapsed="false">
      <c r="A144" s="244" t="s">
        <v>240</v>
      </c>
      <c r="B144" s="244"/>
      <c r="C144" s="244"/>
      <c r="D144" s="244"/>
      <c r="E144" s="245" t="s">
        <v>241</v>
      </c>
      <c r="F144" s="244"/>
      <c r="G144" s="244"/>
      <c r="H144" s="246"/>
      <c r="I144" s="247"/>
      <c r="J144" s="247" t="n">
        <f aca="false">SUM(J146:J149)</f>
        <v>4250.52</v>
      </c>
      <c r="K144" s="247" t="n">
        <f aca="false">SUM(K146:K149)</f>
        <v>0</v>
      </c>
      <c r="L144" s="178"/>
      <c r="M144" s="178"/>
    </row>
    <row r="145" customFormat="false" ht="14.25" hidden="false" customHeight="false" outlineLevel="0" collapsed="false">
      <c r="A145" s="189"/>
      <c r="B145" s="189"/>
      <c r="C145" s="189"/>
      <c r="D145" s="189"/>
      <c r="E145" s="190"/>
      <c r="F145" s="189"/>
      <c r="G145" s="189"/>
      <c r="H145" s="79"/>
      <c r="I145" s="192"/>
      <c r="J145" s="192"/>
      <c r="K145" s="192"/>
      <c r="L145" s="157"/>
      <c r="M145" s="157"/>
    </row>
    <row r="146" customFormat="false" ht="39.55" hidden="true" customHeight="false" outlineLevel="1" collapsed="false">
      <c r="A146" s="189" t="s">
        <v>242</v>
      </c>
      <c r="B146" s="189" t="s">
        <v>35</v>
      </c>
      <c r="C146" s="189" t="s">
        <v>42</v>
      </c>
      <c r="D146" s="189" t="n">
        <v>95470</v>
      </c>
      <c r="E146" s="190" t="s">
        <v>243</v>
      </c>
      <c r="F146" s="189" t="s">
        <v>120</v>
      </c>
      <c r="G146" s="189" t="n">
        <v>2</v>
      </c>
      <c r="H146" s="79"/>
      <c r="I146" s="192" t="n">
        <v>364.15</v>
      </c>
      <c r="J146" s="192" t="n">
        <f aca="false">TRUNC(G146*I146,2)</f>
        <v>728.3</v>
      </c>
      <c r="K146" s="192" t="n">
        <f aca="false">TRUNC(H146*I146,2)</f>
        <v>0</v>
      </c>
      <c r="L146" s="157"/>
      <c r="M146" s="157"/>
    </row>
    <row r="147" customFormat="false" ht="52.2" hidden="true" customHeight="false" outlineLevel="1" collapsed="false">
      <c r="A147" s="189" t="s">
        <v>244</v>
      </c>
      <c r="B147" s="189" t="s">
        <v>35</v>
      </c>
      <c r="C147" s="189" t="s">
        <v>42</v>
      </c>
      <c r="D147" s="189" t="n">
        <v>86941</v>
      </c>
      <c r="E147" s="190" t="s">
        <v>245</v>
      </c>
      <c r="F147" s="189" t="s">
        <v>120</v>
      </c>
      <c r="G147" s="189" t="n">
        <v>2</v>
      </c>
      <c r="H147" s="79"/>
      <c r="I147" s="192" t="n">
        <v>950.97</v>
      </c>
      <c r="J147" s="192" t="n">
        <f aca="false">TRUNC(G147*I147,2)</f>
        <v>1901.94</v>
      </c>
      <c r="K147" s="192" t="n">
        <f aca="false">TRUNC(H147*I147,2)</f>
        <v>0</v>
      </c>
      <c r="L147" s="157"/>
      <c r="M147" s="157"/>
    </row>
    <row r="148" customFormat="false" ht="26.85" hidden="true" customHeight="false" outlineLevel="1" collapsed="false">
      <c r="A148" s="189" t="s">
        <v>246</v>
      </c>
      <c r="B148" s="189" t="s">
        <v>35</v>
      </c>
      <c r="C148" s="189" t="s">
        <v>42</v>
      </c>
      <c r="D148" s="189" t="n">
        <v>94794</v>
      </c>
      <c r="E148" s="190" t="s">
        <v>247</v>
      </c>
      <c r="F148" s="189" t="s">
        <v>120</v>
      </c>
      <c r="G148" s="189" t="n">
        <v>4</v>
      </c>
      <c r="H148" s="79"/>
      <c r="I148" s="192" t="n">
        <v>178.46</v>
      </c>
      <c r="J148" s="192" t="n">
        <f aca="false">TRUNC(G148*I148,2)</f>
        <v>713.84</v>
      </c>
      <c r="K148" s="192" t="n">
        <f aca="false">TRUNC(H148*I148,2)</f>
        <v>0</v>
      </c>
      <c r="L148" s="157"/>
      <c r="M148" s="157"/>
    </row>
    <row r="149" customFormat="false" ht="26.85" hidden="true" customHeight="false" outlineLevel="1" collapsed="false">
      <c r="A149" s="189" t="s">
        <v>248</v>
      </c>
      <c r="B149" s="189" t="s">
        <v>35</v>
      </c>
      <c r="C149" s="189" t="s">
        <v>42</v>
      </c>
      <c r="D149" s="189" t="n">
        <v>102623</v>
      </c>
      <c r="E149" s="190" t="s">
        <v>249</v>
      </c>
      <c r="F149" s="189" t="s">
        <v>120</v>
      </c>
      <c r="G149" s="189" t="n">
        <v>1</v>
      </c>
      <c r="H149" s="79"/>
      <c r="I149" s="192" t="n">
        <v>906.44</v>
      </c>
      <c r="J149" s="192" t="n">
        <f aca="false">TRUNC(G149*I149,2)</f>
        <v>906.44</v>
      </c>
      <c r="K149" s="192" t="n">
        <f aca="false">TRUNC(H149*I149,2)</f>
        <v>0</v>
      </c>
      <c r="L149" s="157"/>
      <c r="M149" s="157"/>
    </row>
    <row r="150" customFormat="false" ht="15" hidden="false" customHeight="false" outlineLevel="0" collapsed="false">
      <c r="A150" s="248" t="n">
        <v>13</v>
      </c>
      <c r="B150" s="248"/>
      <c r="C150" s="248"/>
      <c r="D150" s="248"/>
      <c r="E150" s="249" t="s">
        <v>250</v>
      </c>
      <c r="F150" s="248"/>
      <c r="G150" s="248"/>
      <c r="H150" s="76"/>
      <c r="I150" s="250"/>
      <c r="J150" s="237" t="n">
        <f aca="false">J152+J157+J162</f>
        <v>22087.64</v>
      </c>
      <c r="K150" s="237" t="n">
        <f aca="false">K152+K157+K162</f>
        <v>0</v>
      </c>
      <c r="L150" s="157"/>
      <c r="M150" s="157"/>
    </row>
    <row r="151" customFormat="false" ht="14.25" hidden="false" customHeight="false" outlineLevel="0" collapsed="false">
      <c r="A151" s="189"/>
      <c r="B151" s="189"/>
      <c r="C151" s="189"/>
      <c r="D151" s="189"/>
      <c r="E151" s="190"/>
      <c r="F151" s="189"/>
      <c r="G151" s="189"/>
      <c r="H151" s="79"/>
      <c r="I151" s="192"/>
      <c r="J151" s="192"/>
      <c r="K151" s="192"/>
      <c r="L151" s="157"/>
      <c r="M151" s="157"/>
    </row>
    <row r="152" customFormat="false" ht="15" hidden="false" customHeight="false" outlineLevel="0" collapsed="false">
      <c r="A152" s="251" t="s">
        <v>251</v>
      </c>
      <c r="B152" s="251"/>
      <c r="C152" s="251"/>
      <c r="D152" s="251"/>
      <c r="E152" s="252" t="s">
        <v>252</v>
      </c>
      <c r="F152" s="251"/>
      <c r="G152" s="251"/>
      <c r="H152" s="82"/>
      <c r="I152" s="253"/>
      <c r="J152" s="247" t="n">
        <f aca="false">SUM(J154:J156)</f>
        <v>5561.66</v>
      </c>
      <c r="K152" s="247" t="n">
        <f aca="false">SUM(K154:K156)</f>
        <v>0</v>
      </c>
      <c r="L152" s="157"/>
      <c r="M152" s="157"/>
    </row>
    <row r="153" customFormat="false" ht="14.25" hidden="false" customHeight="false" outlineLevel="0" collapsed="false">
      <c r="A153" s="189"/>
      <c r="B153" s="189"/>
      <c r="C153" s="189"/>
      <c r="D153" s="189"/>
      <c r="E153" s="190"/>
      <c r="F153" s="189"/>
      <c r="G153" s="189"/>
      <c r="H153" s="79"/>
      <c r="I153" s="192"/>
      <c r="J153" s="192"/>
      <c r="K153" s="192"/>
      <c r="L153" s="157"/>
      <c r="M153" s="157"/>
    </row>
    <row r="154" customFormat="false" ht="26.85" hidden="true" customHeight="false" outlineLevel="1" collapsed="false">
      <c r="A154" s="189" t="s">
        <v>253</v>
      </c>
      <c r="B154" s="189" t="s">
        <v>35</v>
      </c>
      <c r="C154" s="189" t="s">
        <v>42</v>
      </c>
      <c r="D154" s="189" t="n">
        <v>88484</v>
      </c>
      <c r="E154" s="190" t="s">
        <v>254</v>
      </c>
      <c r="F154" s="189" t="s">
        <v>44</v>
      </c>
      <c r="G154" s="189" t="n">
        <v>98.28</v>
      </c>
      <c r="H154" s="79"/>
      <c r="I154" s="192" t="n">
        <v>5.18</v>
      </c>
      <c r="J154" s="192" t="n">
        <f aca="false">TRUNC(G154*I154,2)</f>
        <v>509.09</v>
      </c>
      <c r="K154" s="192" t="n">
        <f aca="false">TRUNC(H154*I154,2)</f>
        <v>0</v>
      </c>
      <c r="L154" s="157"/>
      <c r="M154" s="157"/>
    </row>
    <row r="155" customFormat="false" ht="26.85" hidden="true" customHeight="false" outlineLevel="1" collapsed="false">
      <c r="A155" s="189" t="s">
        <v>255</v>
      </c>
      <c r="B155" s="189" t="s">
        <v>35</v>
      </c>
      <c r="C155" s="189" t="s">
        <v>42</v>
      </c>
      <c r="D155" s="189" t="n">
        <v>88496</v>
      </c>
      <c r="E155" s="190" t="s">
        <v>256</v>
      </c>
      <c r="F155" s="189" t="s">
        <v>44</v>
      </c>
      <c r="G155" s="189" t="n">
        <v>98.28</v>
      </c>
      <c r="H155" s="79"/>
      <c r="I155" s="192" t="n">
        <v>36.41</v>
      </c>
      <c r="J155" s="192" t="n">
        <f aca="false">TRUNC(G155*I155,2)</f>
        <v>3578.37</v>
      </c>
      <c r="K155" s="192" t="n">
        <f aca="false">TRUNC(H155*I155,2)</f>
        <v>0</v>
      </c>
      <c r="L155" s="157"/>
      <c r="M155" s="157"/>
    </row>
    <row r="156" customFormat="false" ht="26.85" hidden="true" customHeight="false" outlineLevel="1" collapsed="false">
      <c r="A156" s="189" t="s">
        <v>257</v>
      </c>
      <c r="B156" s="189" t="s">
        <v>35</v>
      </c>
      <c r="C156" s="189" t="s">
        <v>42</v>
      </c>
      <c r="D156" s="189" t="n">
        <v>104640</v>
      </c>
      <c r="E156" s="190" t="s">
        <v>258</v>
      </c>
      <c r="F156" s="189" t="s">
        <v>44</v>
      </c>
      <c r="G156" s="189" t="n">
        <v>98.28</v>
      </c>
      <c r="H156" s="79"/>
      <c r="I156" s="192" t="n">
        <v>15</v>
      </c>
      <c r="J156" s="192" t="n">
        <f aca="false">TRUNC(G156*I156,2)</f>
        <v>1474.2</v>
      </c>
      <c r="K156" s="192" t="n">
        <f aca="false">TRUNC(H156*I156,2)</f>
        <v>0</v>
      </c>
      <c r="L156" s="157"/>
      <c r="M156" s="157"/>
    </row>
    <row r="157" s="179" customFormat="true" ht="15" hidden="false" customHeight="false" outlineLevel="0" collapsed="false">
      <c r="A157" s="244" t="s">
        <v>259</v>
      </c>
      <c r="B157" s="244"/>
      <c r="C157" s="244"/>
      <c r="D157" s="244"/>
      <c r="E157" s="245" t="s">
        <v>260</v>
      </c>
      <c r="F157" s="244"/>
      <c r="G157" s="244"/>
      <c r="H157" s="246"/>
      <c r="I157" s="247"/>
      <c r="J157" s="247" t="n">
        <f aca="false">SUM(J159:J161)</f>
        <v>12362.56</v>
      </c>
      <c r="K157" s="247" t="n">
        <f aca="false">SUM(K159:K161)</f>
        <v>0</v>
      </c>
      <c r="L157" s="178"/>
      <c r="M157" s="178"/>
    </row>
    <row r="158" customFormat="false" ht="14.25" hidden="false" customHeight="false" outlineLevel="0" collapsed="false">
      <c r="A158" s="189"/>
      <c r="B158" s="189"/>
      <c r="C158" s="189"/>
      <c r="D158" s="189"/>
      <c r="E158" s="190"/>
      <c r="F158" s="189"/>
      <c r="G158" s="189"/>
      <c r="H158" s="79"/>
      <c r="I158" s="192"/>
      <c r="J158" s="192"/>
      <c r="K158" s="192"/>
      <c r="L158" s="157"/>
      <c r="M158" s="157"/>
    </row>
    <row r="159" customFormat="false" ht="26.85" hidden="true" customHeight="false" outlineLevel="1" collapsed="false">
      <c r="A159" s="189" t="s">
        <v>261</v>
      </c>
      <c r="B159" s="189" t="s">
        <v>35</v>
      </c>
      <c r="C159" s="189" t="s">
        <v>42</v>
      </c>
      <c r="D159" s="189" t="n">
        <v>88485</v>
      </c>
      <c r="E159" s="190" t="s">
        <v>262</v>
      </c>
      <c r="F159" s="189" t="s">
        <v>44</v>
      </c>
      <c r="G159" s="189" t="n">
        <v>314.01</v>
      </c>
      <c r="H159" s="79"/>
      <c r="I159" s="192" t="n">
        <v>4.08</v>
      </c>
      <c r="J159" s="192" t="n">
        <f aca="false">TRUNC(G159*I159,2)</f>
        <v>1281.16</v>
      </c>
      <c r="K159" s="192" t="n">
        <f aca="false">TRUNC(H159*I159,2)</f>
        <v>0</v>
      </c>
      <c r="L159" s="157"/>
      <c r="M159" s="157"/>
    </row>
    <row r="160" customFormat="false" ht="26.85" hidden="true" customHeight="false" outlineLevel="1" collapsed="false">
      <c r="A160" s="189" t="s">
        <v>263</v>
      </c>
      <c r="B160" s="189" t="s">
        <v>35</v>
      </c>
      <c r="C160" s="189" t="s">
        <v>42</v>
      </c>
      <c r="D160" s="189" t="n">
        <v>88497</v>
      </c>
      <c r="E160" s="190" t="s">
        <v>264</v>
      </c>
      <c r="F160" s="189" t="s">
        <v>44</v>
      </c>
      <c r="G160" s="189" t="n">
        <v>314.01</v>
      </c>
      <c r="H160" s="79"/>
      <c r="I160" s="192" t="n">
        <v>20.39</v>
      </c>
      <c r="J160" s="192" t="n">
        <f aca="false">TRUNC(G160*I160,2)</f>
        <v>6402.66</v>
      </c>
      <c r="K160" s="192" t="n">
        <f aca="false">TRUNC(H160*I160,2)</f>
        <v>0</v>
      </c>
      <c r="L160" s="157"/>
      <c r="M160" s="157"/>
    </row>
    <row r="161" customFormat="false" ht="26.85" hidden="true" customHeight="false" outlineLevel="1" collapsed="false">
      <c r="A161" s="189" t="s">
        <v>265</v>
      </c>
      <c r="B161" s="189" t="s">
        <v>35</v>
      </c>
      <c r="C161" s="189" t="s">
        <v>42</v>
      </c>
      <c r="D161" s="189" t="n">
        <v>88489</v>
      </c>
      <c r="E161" s="190" t="s">
        <v>266</v>
      </c>
      <c r="F161" s="189" t="s">
        <v>44</v>
      </c>
      <c r="G161" s="189" t="n">
        <v>314.01</v>
      </c>
      <c r="H161" s="79"/>
      <c r="I161" s="192" t="n">
        <v>14.9</v>
      </c>
      <c r="J161" s="192" t="n">
        <f aca="false">TRUNC(G161*I161,2)</f>
        <v>4678.74</v>
      </c>
      <c r="K161" s="192" t="n">
        <f aca="false">TRUNC(H161*I161,2)</f>
        <v>0</v>
      </c>
      <c r="L161" s="157"/>
      <c r="M161" s="157"/>
    </row>
    <row r="162" s="179" customFormat="true" ht="15" hidden="false" customHeight="false" outlineLevel="0" collapsed="false">
      <c r="A162" s="244" t="s">
        <v>267</v>
      </c>
      <c r="B162" s="244"/>
      <c r="C162" s="244"/>
      <c r="D162" s="244"/>
      <c r="E162" s="245" t="s">
        <v>268</v>
      </c>
      <c r="F162" s="244"/>
      <c r="G162" s="244"/>
      <c r="H162" s="246"/>
      <c r="I162" s="247"/>
      <c r="J162" s="247" t="n">
        <f aca="false">SUM(J164:J165)</f>
        <v>4163.42</v>
      </c>
      <c r="K162" s="247" t="n">
        <f aca="false">SUM(K164:K165)</f>
        <v>0</v>
      </c>
      <c r="L162" s="178"/>
      <c r="M162" s="178"/>
    </row>
    <row r="163" customFormat="false" ht="14.25" hidden="false" customHeight="false" outlineLevel="0" collapsed="false">
      <c r="A163" s="189"/>
      <c r="B163" s="189"/>
      <c r="C163" s="189"/>
      <c r="D163" s="189"/>
      <c r="E163" s="190"/>
      <c r="F163" s="189"/>
      <c r="G163" s="189"/>
      <c r="H163" s="79"/>
      <c r="I163" s="192"/>
      <c r="J163" s="192"/>
      <c r="K163" s="192"/>
      <c r="L163" s="157"/>
      <c r="M163" s="157"/>
    </row>
    <row r="164" customFormat="false" ht="26.85" hidden="true" customHeight="false" outlineLevel="1" collapsed="false">
      <c r="A164" s="189" t="s">
        <v>269</v>
      </c>
      <c r="B164" s="189" t="s">
        <v>35</v>
      </c>
      <c r="C164" s="189" t="s">
        <v>42</v>
      </c>
      <c r="D164" s="189" t="n">
        <v>88415</v>
      </c>
      <c r="E164" s="190" t="s">
        <v>270</v>
      </c>
      <c r="F164" s="189" t="s">
        <v>44</v>
      </c>
      <c r="G164" s="189" t="n">
        <v>150.25</v>
      </c>
      <c r="H164" s="79"/>
      <c r="I164" s="192" t="n">
        <v>4.42</v>
      </c>
      <c r="J164" s="192" t="n">
        <f aca="false">TRUNC(G164*I164,2)</f>
        <v>664.1</v>
      </c>
      <c r="K164" s="192" t="n">
        <f aca="false">TRUNC(H164*I164,2)</f>
        <v>0</v>
      </c>
      <c r="L164" s="157"/>
      <c r="M164" s="157"/>
    </row>
    <row r="165" customFormat="false" ht="39.55" hidden="true" customHeight="false" outlineLevel="1" collapsed="false">
      <c r="A165" s="189" t="s">
        <v>271</v>
      </c>
      <c r="B165" s="189" t="s">
        <v>35</v>
      </c>
      <c r="C165" s="189" t="s">
        <v>42</v>
      </c>
      <c r="D165" s="189" t="n">
        <v>88426</v>
      </c>
      <c r="E165" s="190" t="s">
        <v>272</v>
      </c>
      <c r="F165" s="189" t="s">
        <v>44</v>
      </c>
      <c r="G165" s="189" t="n">
        <v>150.25</v>
      </c>
      <c r="H165" s="79"/>
      <c r="I165" s="192" t="n">
        <v>23.29</v>
      </c>
      <c r="J165" s="192" t="n">
        <f aca="false">TRUNC(G165*I165,2)</f>
        <v>3499.32</v>
      </c>
      <c r="K165" s="192" t="n">
        <f aca="false">TRUNC(H165*I165,2)</f>
        <v>0</v>
      </c>
      <c r="L165" s="157"/>
      <c r="M165" s="157"/>
    </row>
    <row r="166" s="179" customFormat="true" ht="15" hidden="false" customHeight="false" outlineLevel="0" collapsed="false">
      <c r="A166" s="235" t="n">
        <v>14</v>
      </c>
      <c r="B166" s="235"/>
      <c r="C166" s="235"/>
      <c r="D166" s="235"/>
      <c r="E166" s="236" t="s">
        <v>273</v>
      </c>
      <c r="F166" s="235"/>
      <c r="G166" s="235"/>
      <c r="H166" s="239"/>
      <c r="I166" s="237"/>
      <c r="J166" s="237" t="n">
        <f aca="false">SUM(J168:J170)</f>
        <v>28195.59</v>
      </c>
      <c r="K166" s="237" t="n">
        <f aca="false">SUM(K168:K170)</f>
        <v>0</v>
      </c>
      <c r="L166" s="178"/>
      <c r="M166" s="178"/>
    </row>
    <row r="167" customFormat="false" ht="14.25" hidden="false" customHeight="false" outlineLevel="0" collapsed="false">
      <c r="A167" s="189"/>
      <c r="B167" s="189"/>
      <c r="C167" s="189"/>
      <c r="D167" s="189"/>
      <c r="E167" s="190"/>
      <c r="F167" s="189"/>
      <c r="G167" s="189"/>
      <c r="H167" s="79"/>
      <c r="I167" s="192"/>
      <c r="J167" s="192"/>
      <c r="K167" s="192"/>
      <c r="L167" s="157"/>
      <c r="M167" s="157"/>
    </row>
    <row r="168" customFormat="false" ht="26.85" hidden="true" customHeight="false" outlineLevel="1" collapsed="false">
      <c r="A168" s="189" t="s">
        <v>274</v>
      </c>
      <c r="B168" s="189" t="s">
        <v>35</v>
      </c>
      <c r="C168" s="189" t="s">
        <v>42</v>
      </c>
      <c r="D168" s="189" t="n">
        <v>103244</v>
      </c>
      <c r="E168" s="190" t="s">
        <v>275</v>
      </c>
      <c r="F168" s="189" t="s">
        <v>120</v>
      </c>
      <c r="G168" s="189" t="n">
        <v>3</v>
      </c>
      <c r="H168" s="79"/>
      <c r="I168" s="192" t="n">
        <v>3535.74</v>
      </c>
      <c r="J168" s="192" t="n">
        <f aca="false">TRUNC(G168*I168,2)</f>
        <v>10607.22</v>
      </c>
      <c r="K168" s="192" t="n">
        <f aca="false">TRUNC(H168*I168,2)</f>
        <v>0</v>
      </c>
      <c r="L168" s="157"/>
      <c r="M168" s="157"/>
    </row>
    <row r="169" customFormat="false" ht="26.85" hidden="true" customHeight="false" outlineLevel="1" collapsed="false">
      <c r="A169" s="189" t="s">
        <v>276</v>
      </c>
      <c r="B169" s="189" t="s">
        <v>35</v>
      </c>
      <c r="C169" s="189" t="s">
        <v>42</v>
      </c>
      <c r="D169" s="189" t="n">
        <v>103250</v>
      </c>
      <c r="E169" s="190" t="s">
        <v>277</v>
      </c>
      <c r="F169" s="189" t="s">
        <v>120</v>
      </c>
      <c r="G169" s="189" t="n">
        <v>3</v>
      </c>
      <c r="H169" s="79"/>
      <c r="I169" s="192" t="n">
        <v>5745.67</v>
      </c>
      <c r="J169" s="192" t="n">
        <f aca="false">TRUNC(G169*I169,2)</f>
        <v>17237.01</v>
      </c>
      <c r="K169" s="192" t="n">
        <f aca="false">TRUNC(H169*I169,2)</f>
        <v>0</v>
      </c>
      <c r="L169" s="157"/>
      <c r="M169" s="157"/>
    </row>
    <row r="170" customFormat="false" ht="26.85" hidden="true" customHeight="false" outlineLevel="1" collapsed="false">
      <c r="A170" s="189" t="s">
        <v>278</v>
      </c>
      <c r="B170" s="189" t="s">
        <v>35</v>
      </c>
      <c r="C170" s="189" t="s">
        <v>42</v>
      </c>
      <c r="D170" s="189" t="n">
        <v>89865</v>
      </c>
      <c r="E170" s="190" t="s">
        <v>279</v>
      </c>
      <c r="F170" s="189" t="s">
        <v>47</v>
      </c>
      <c r="G170" s="189" t="n">
        <v>18</v>
      </c>
      <c r="H170" s="79"/>
      <c r="I170" s="192" t="n">
        <v>19.52</v>
      </c>
      <c r="J170" s="192" t="n">
        <f aca="false">TRUNC(G170*I170,2)</f>
        <v>351.36</v>
      </c>
      <c r="K170" s="192" t="n">
        <f aca="false">TRUNC(H170*I170,2)</f>
        <v>0</v>
      </c>
      <c r="L170" s="157"/>
      <c r="M170" s="157"/>
    </row>
    <row r="171" s="179" customFormat="true" ht="15" hidden="false" customHeight="false" outlineLevel="0" collapsed="false">
      <c r="A171" s="235" t="n">
        <v>15</v>
      </c>
      <c r="B171" s="235"/>
      <c r="C171" s="235"/>
      <c r="D171" s="235"/>
      <c r="E171" s="236" t="s">
        <v>280</v>
      </c>
      <c r="F171" s="235"/>
      <c r="G171" s="235"/>
      <c r="H171" s="239"/>
      <c r="I171" s="237"/>
      <c r="J171" s="237" t="n">
        <f aca="false">J173</f>
        <v>1378.09</v>
      </c>
      <c r="K171" s="237" t="n">
        <f aca="false">K173</f>
        <v>0</v>
      </c>
      <c r="L171" s="178"/>
      <c r="M171" s="178"/>
    </row>
    <row r="172" customFormat="false" ht="14.25" hidden="false" customHeight="false" outlineLevel="0" collapsed="false">
      <c r="A172" s="189"/>
      <c r="B172" s="189"/>
      <c r="C172" s="189"/>
      <c r="D172" s="189"/>
      <c r="E172" s="190"/>
      <c r="F172" s="189"/>
      <c r="G172" s="189"/>
      <c r="H172" s="79"/>
      <c r="I172" s="192"/>
      <c r="J172" s="192"/>
      <c r="K172" s="192"/>
      <c r="L172" s="157"/>
      <c r="M172" s="157"/>
    </row>
    <row r="173" customFormat="false" ht="14.25" hidden="true" customHeight="false" outlineLevel="1" collapsed="false">
      <c r="A173" s="189" t="s">
        <v>281</v>
      </c>
      <c r="B173" s="189" t="s">
        <v>200</v>
      </c>
      <c r="C173" s="189" t="s">
        <v>42</v>
      </c>
      <c r="D173" s="189" t="n">
        <v>10848</v>
      </c>
      <c r="E173" s="190" t="s">
        <v>282</v>
      </c>
      <c r="F173" s="189" t="s">
        <v>120</v>
      </c>
      <c r="G173" s="189" t="n">
        <v>1</v>
      </c>
      <c r="H173" s="79"/>
      <c r="I173" s="192" t="n">
        <v>1378.0938</v>
      </c>
      <c r="J173" s="192" t="n">
        <f aca="false">TRUNC(G173*I173,2)</f>
        <v>1378.09</v>
      </c>
      <c r="K173" s="192" t="n">
        <f aca="false">TRUNC(H173*I173,2)</f>
        <v>0</v>
      </c>
      <c r="L173" s="157"/>
      <c r="M173" s="157"/>
    </row>
    <row r="174" s="179" customFormat="true" ht="15" hidden="false" customHeight="false" outlineLevel="0" collapsed="false">
      <c r="A174" s="235" t="n">
        <v>16</v>
      </c>
      <c r="B174" s="235"/>
      <c r="C174" s="235"/>
      <c r="D174" s="235"/>
      <c r="E174" s="236" t="s">
        <v>283</v>
      </c>
      <c r="F174" s="235"/>
      <c r="G174" s="235"/>
      <c r="H174" s="239"/>
      <c r="I174" s="237"/>
      <c r="J174" s="237" t="n">
        <f aca="false">SUM(J176:J178)</f>
        <v>775.15</v>
      </c>
      <c r="K174" s="237" t="n">
        <f aca="false">SUM(K176:K178)</f>
        <v>0</v>
      </c>
      <c r="L174" s="178"/>
      <c r="M174" s="178"/>
    </row>
    <row r="175" customFormat="false" ht="14.25" hidden="false" customHeight="false" outlineLevel="0" collapsed="false">
      <c r="A175" s="189"/>
      <c r="B175" s="189"/>
      <c r="C175" s="189"/>
      <c r="D175" s="189"/>
      <c r="E175" s="190"/>
      <c r="F175" s="189"/>
      <c r="G175" s="189"/>
      <c r="H175" s="79"/>
      <c r="I175" s="192"/>
      <c r="J175" s="192"/>
      <c r="K175" s="192"/>
      <c r="L175" s="157"/>
      <c r="M175" s="157"/>
    </row>
    <row r="176" customFormat="false" ht="26.85" hidden="true" customHeight="false" outlineLevel="1" collapsed="false">
      <c r="A176" s="189" t="s">
        <v>284</v>
      </c>
      <c r="B176" s="189" t="s">
        <v>35</v>
      </c>
      <c r="C176" s="189" t="s">
        <v>42</v>
      </c>
      <c r="D176" s="189" t="n">
        <v>99804</v>
      </c>
      <c r="E176" s="190" t="s">
        <v>285</v>
      </c>
      <c r="F176" s="189" t="s">
        <v>44</v>
      </c>
      <c r="G176" s="189" t="n">
        <v>108</v>
      </c>
      <c r="H176" s="79"/>
      <c r="I176" s="192" t="n">
        <v>6.36</v>
      </c>
      <c r="J176" s="192" t="n">
        <f aca="false">TRUNC(G176*I176,2)</f>
        <v>686.88</v>
      </c>
      <c r="K176" s="192" t="n">
        <f aca="false">TRUNC(H176*I176,2)</f>
        <v>0</v>
      </c>
      <c r="L176" s="157"/>
      <c r="M176" s="157"/>
    </row>
    <row r="177" customFormat="false" ht="26.85" hidden="true" customHeight="false" outlineLevel="1" collapsed="false">
      <c r="A177" s="189" t="s">
        <v>286</v>
      </c>
      <c r="B177" s="189" t="s">
        <v>35</v>
      </c>
      <c r="C177" s="189" t="s">
        <v>42</v>
      </c>
      <c r="D177" s="189" t="n">
        <v>99818</v>
      </c>
      <c r="E177" s="190" t="s">
        <v>287</v>
      </c>
      <c r="F177" s="189" t="s">
        <v>120</v>
      </c>
      <c r="G177" s="189" t="n">
        <v>4</v>
      </c>
      <c r="H177" s="79"/>
      <c r="I177" s="192" t="n">
        <v>6.63</v>
      </c>
      <c r="J177" s="192" t="n">
        <f aca="false">TRUNC(G177*I177,2)</f>
        <v>26.52</v>
      </c>
      <c r="K177" s="192" t="n">
        <f aca="false">TRUNC(H177*I177,2)</f>
        <v>0</v>
      </c>
      <c r="L177" s="157"/>
      <c r="M177" s="157"/>
    </row>
    <row r="178" customFormat="false" ht="26.85" hidden="true" customHeight="false" outlineLevel="1" collapsed="false">
      <c r="A178" s="189" t="s">
        <v>288</v>
      </c>
      <c r="B178" s="189" t="s">
        <v>35</v>
      </c>
      <c r="C178" s="189" t="s">
        <v>42</v>
      </c>
      <c r="D178" s="189" t="n">
        <v>99821</v>
      </c>
      <c r="E178" s="190" t="s">
        <v>289</v>
      </c>
      <c r="F178" s="189" t="s">
        <v>44</v>
      </c>
      <c r="G178" s="189" t="n">
        <v>16.92</v>
      </c>
      <c r="H178" s="79"/>
      <c r="I178" s="192" t="n">
        <v>3.65</v>
      </c>
      <c r="J178" s="192" t="n">
        <f aca="false">TRUNC(G178*I178,2)</f>
        <v>61.75</v>
      </c>
      <c r="K178" s="192" t="n">
        <f aca="false">TRUNC(H178*I178,2)</f>
        <v>0</v>
      </c>
      <c r="L178" s="157"/>
      <c r="M178" s="157"/>
    </row>
    <row r="179" customFormat="false" ht="14.25" hidden="false" customHeight="false" outlineLevel="0" collapsed="false">
      <c r="A179" s="3" t="str">
        <f aca="false">'1Resumo_MP'!A32</f>
        <v>Comodoro, 24/10/2025</v>
      </c>
      <c r="B179" s="189"/>
      <c r="C179" s="189"/>
      <c r="D179" s="189"/>
      <c r="E179" s="190"/>
      <c r="F179" s="189"/>
      <c r="G179" s="189"/>
      <c r="H179" s="192"/>
      <c r="I179" s="192"/>
      <c r="J179" s="192"/>
      <c r="K179" s="192"/>
      <c r="L179" s="157"/>
      <c r="M179" s="157"/>
    </row>
    <row r="180" customFormat="false" ht="15" hidden="false" customHeight="false" outlineLevel="0" collapsed="false">
      <c r="A180" s="193"/>
      <c r="B180" s="194"/>
      <c r="C180" s="194"/>
      <c r="D180" s="189"/>
      <c r="E180" s="190" t="e">
        <f aca="false" t="array" ref="E180:E180">"RESUME ESTA MEDIÇÃO PROVISÓRIA NO VALOR DE : "&amp;[30]!EXTENSO(K180)</f>
        <v>#NAME?</v>
      </c>
      <c r="F180" s="189"/>
      <c r="G180" s="189"/>
      <c r="H180" s="192"/>
      <c r="I180" s="196"/>
      <c r="J180" s="196"/>
      <c r="K180" s="197" t="n">
        <f aca="false">K174+K171+K166+K162+K157+K152+K144+K139+K131+K122+K113+K106+K97+K88+K83+K78+K69+K65+K57+K50+K39+K32+K24+K18+K13+K11</f>
        <v>56573.12</v>
      </c>
      <c r="L180" s="157"/>
      <c r="M180" s="157"/>
    </row>
    <row r="181" customFormat="false" ht="15" hidden="false" customHeight="false" outlineLevel="0" collapsed="false">
      <c r="A181" s="193"/>
      <c r="B181" s="194"/>
      <c r="C181" s="194"/>
      <c r="D181" s="189"/>
      <c r="E181" s="190"/>
      <c r="F181" s="189"/>
      <c r="G181" s="189"/>
      <c r="H181" s="192"/>
      <c r="I181" s="196"/>
      <c r="J181" s="196"/>
      <c r="K181" s="189"/>
      <c r="L181" s="157"/>
      <c r="M181" s="157"/>
    </row>
    <row r="182" customFormat="false" ht="15" hidden="false" customHeight="false" outlineLevel="0" collapsed="false">
      <c r="A182" s="193"/>
      <c r="B182" s="194"/>
      <c r="C182" s="194"/>
      <c r="D182" s="189"/>
      <c r="E182" s="190"/>
      <c r="F182" s="189"/>
      <c r="G182" s="189"/>
      <c r="H182" s="192"/>
      <c r="I182" s="196"/>
      <c r="J182" s="196"/>
      <c r="K182" s="189"/>
      <c r="L182" s="157"/>
      <c r="M182" s="157"/>
    </row>
    <row r="183" customFormat="false" ht="15.75" hidden="false" customHeight="true" outlineLevel="0" collapsed="false">
      <c r="A183" s="189"/>
      <c r="C183" s="189"/>
      <c r="E183" s="146" t="s">
        <v>11</v>
      </c>
      <c r="F183" s="189"/>
      <c r="G183" s="254"/>
      <c r="H183" s="255"/>
      <c r="I183" s="255"/>
      <c r="J183" s="255"/>
      <c r="K183" s="194"/>
      <c r="L183" s="157"/>
      <c r="M183" s="157"/>
    </row>
    <row r="184" customFormat="false" ht="14.25" hidden="false" customHeight="true" outlineLevel="0" collapsed="false">
      <c r="A184" s="198"/>
      <c r="B184" s="198"/>
      <c r="C184" s="198"/>
      <c r="E184" s="146" t="s">
        <v>373</v>
      </c>
      <c r="F184" s="198"/>
      <c r="G184" s="256" t="s">
        <v>593</v>
      </c>
      <c r="H184" s="256"/>
      <c r="I184" s="256"/>
      <c r="J184" s="256"/>
      <c r="K184" s="198"/>
      <c r="L184" s="157"/>
      <c r="M184" s="157"/>
    </row>
    <row r="185" customFormat="false" ht="14.25" hidden="false" customHeight="false" outlineLevel="0" collapsed="false">
      <c r="A185" s="198"/>
      <c r="B185" s="198"/>
      <c r="C185" s="198"/>
      <c r="E185" s="146" t="s">
        <v>374</v>
      </c>
      <c r="F185" s="198"/>
      <c r="G185" s="256"/>
      <c r="H185" s="256"/>
      <c r="I185" s="256"/>
      <c r="J185" s="256"/>
      <c r="K185" s="198"/>
      <c r="L185" s="157"/>
      <c r="M185" s="157"/>
    </row>
    <row r="186" customFormat="false" ht="14.25" hidden="false" customHeight="false" outlineLevel="0" collapsed="false">
      <c r="A186" s="198"/>
      <c r="B186" s="198"/>
      <c r="C186" s="198"/>
      <c r="E186" s="146" t="s">
        <v>375</v>
      </c>
      <c r="F186" s="198"/>
      <c r="G186" s="256"/>
      <c r="H186" s="256"/>
      <c r="I186" s="256"/>
      <c r="J186" s="256"/>
      <c r="K186" s="198"/>
      <c r="L186" s="157"/>
      <c r="M186" s="157"/>
    </row>
    <row r="187" customFormat="false" ht="14.25" hidden="false" customHeight="false" outlineLevel="0" collapsed="false">
      <c r="A187" s="198"/>
      <c r="B187" s="198"/>
      <c r="C187" s="198"/>
      <c r="D187" s="198"/>
      <c r="E187" s="198"/>
      <c r="F187" s="198"/>
      <c r="G187" s="198"/>
      <c r="H187" s="198"/>
      <c r="I187" s="198"/>
      <c r="J187" s="198"/>
      <c r="K187" s="198"/>
      <c r="L187" s="157"/>
      <c r="M187" s="157"/>
    </row>
    <row r="188" customFormat="false" ht="14.25" hidden="false" customHeight="false" outlineLevel="0" collapsed="false">
      <c r="K188" s="2"/>
    </row>
  </sheetData>
  <mergeCells count="20">
    <mergeCell ref="B1:D1"/>
    <mergeCell ref="E1:I7"/>
    <mergeCell ref="J1:K1"/>
    <mergeCell ref="B2:D2"/>
    <mergeCell ref="J2:K2"/>
    <mergeCell ref="B3:D3"/>
    <mergeCell ref="J3:K3"/>
    <mergeCell ref="B4:D4"/>
    <mergeCell ref="J4:K4"/>
    <mergeCell ref="B5:D5"/>
    <mergeCell ref="J5:K5"/>
    <mergeCell ref="B6:D6"/>
    <mergeCell ref="J6:K6"/>
    <mergeCell ref="B7:D7"/>
    <mergeCell ref="J7:K7"/>
    <mergeCell ref="A8:K8"/>
    <mergeCell ref="G9:H9"/>
    <mergeCell ref="A180:A182"/>
    <mergeCell ref="G184:J186"/>
    <mergeCell ref="J188:K188"/>
  </mergeCells>
  <printOptions headings="false" gridLines="false" gridLinesSet="true" horizontalCentered="true" verticalCentered="false"/>
  <pageMargins left="0.236111111111111" right="0.236111111111111" top="0.280555555555556" bottom="0.0902777777777778" header="0.315277777777778" footer="0.511811023622047"/>
  <pageSetup paperSize="9" scale="65" fitToWidth="1" fitToHeight="1" pageOrder="downThenOver" orientation="landscape" blackAndWhite="false" draft="false" cellComments="none" horizontalDpi="300" verticalDpi="300" copies="1"/>
  <headerFooter differentFirst="false" differentOddEven="false">
    <oddHeader>&amp;L </oddHeader>
    <oddFooter/>
  </headerFooter>
  <rowBreaks count="4" manualBreakCount="4">
    <brk id="44" man="true" max="16383" min="0"/>
    <brk id="77" man="true" max="16383" min="0"/>
    <brk id="119" man="true" max="16383" min="0"/>
    <brk id="187" man="true" max="16383" min="0"/>
  </row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F36"/>
  <sheetViews>
    <sheetView showFormulas="false" showGridLines="true" showRowColHeaders="true" showZeros="true" rightToLeft="false" tabSelected="false" showOutlineSymbols="false" defaultGridColor="true" view="normal" topLeftCell="A1" colorId="64" zoomScale="100" zoomScaleNormal="100" zoomScalePageLayoutView="60" workbookViewId="0">
      <selection pane="topLeft" activeCell="A1" activeCellId="0" sqref="A1"/>
    </sheetView>
  </sheetViews>
  <sheetFormatPr defaultColWidth="8.87890625" defaultRowHeight="14.25" customHeight="false" zeroHeight="false" outlineLevelRow="0" outlineLevelCol="0"/>
  <cols>
    <col collapsed="false" customWidth="true" hidden="false" outlineLevel="0" max="1" min="1" style="0" width="17.12"/>
    <col collapsed="false" customWidth="true" hidden="false" outlineLevel="0" max="2" min="2" style="1" width="60"/>
    <col collapsed="false" customWidth="true" hidden="false" outlineLevel="0" max="3" min="3" style="2" width="17"/>
    <col collapsed="false" customWidth="true" hidden="false" outlineLevel="0" max="4" min="4" style="3" width="21.13"/>
    <col collapsed="false" customWidth="true" hidden="false" outlineLevel="0" max="6" min="6" style="0" width="17.62"/>
  </cols>
  <sheetData>
    <row r="1" customFormat="false" ht="77.25" hidden="false" customHeight="true" outlineLevel="0" collapsed="false">
      <c r="B1" s="257" t="s">
        <v>364</v>
      </c>
      <c r="C1" s="257"/>
    </row>
    <row r="2" customFormat="false" ht="15" hidden="false" customHeight="true" outlineLevel="0" collapsed="false">
      <c r="A2" s="120" t="s">
        <v>0</v>
      </c>
      <c r="B2" s="121" t="str">
        <f aca="false">DADOS!B1</f>
        <v>REFORMA E AMPLIAÇÃO DA CÂMARA MUNICIPAL</v>
      </c>
      <c r="C2" s="122" t="s">
        <v>365</v>
      </c>
      <c r="D2" s="122"/>
      <c r="E2" s="8"/>
    </row>
    <row r="3" customFormat="false" ht="15" hidden="false" customHeight="false" outlineLevel="0" collapsed="false">
      <c r="A3" s="124" t="s">
        <v>366</v>
      </c>
      <c r="B3" s="121" t="str">
        <f aca="false">DADOS!B2</f>
        <v>MUNICÍPIO DE COMODORO - MT</v>
      </c>
      <c r="C3" s="125" t="str">
        <f aca="false">DADOS!E9&amp;" A "&amp;DADOS!F9</f>
        <v>18/11/25 A 30/11/2025</v>
      </c>
      <c r="D3" s="125"/>
      <c r="E3" s="8"/>
    </row>
    <row r="4" customFormat="false" ht="15" hidden="false" customHeight="false" outlineLevel="0" collapsed="false">
      <c r="A4" s="124" t="s">
        <v>367</v>
      </c>
      <c r="B4" s="121" t="str">
        <f aca="false">DADOS!B7</f>
        <v>MEXUM ENGENHARIA E CONSTRUÇÕES - CNPJ 27.406.174/0001-05</v>
      </c>
      <c r="C4" s="126" t="str">
        <f aca="false">DADOS!B9</f>
        <v>SEGUNDA MEDIÇÃO PROVISÓRIA</v>
      </c>
      <c r="D4" s="126"/>
      <c r="E4" s="8"/>
    </row>
    <row r="5" customFormat="false" ht="15" hidden="false" customHeight="false" outlineLevel="0" collapsed="false">
      <c r="A5" s="124" t="s">
        <v>4</v>
      </c>
      <c r="B5" s="121" t="str">
        <f aca="false">DADOS!B3</f>
        <v>SINAPI 05/2025 - SEM DESONERAÇÃO </v>
      </c>
      <c r="C5" s="127"/>
      <c r="D5" s="127"/>
      <c r="E5" s="8"/>
    </row>
    <row r="6" customFormat="false" ht="15" hidden="false" customHeight="false" outlineLevel="0" collapsed="false">
      <c r="A6" s="124" t="s">
        <v>369</v>
      </c>
      <c r="B6" s="128" t="str">
        <f aca="false">DADOS!B6</f>
        <v>SEM DESONERAÇÃO</v>
      </c>
      <c r="C6" s="129"/>
      <c r="D6" s="129"/>
      <c r="E6" s="8"/>
    </row>
    <row r="7" customFormat="false" ht="15" hidden="false" customHeight="false" outlineLevel="0" collapsed="false">
      <c r="A7" s="124" t="s">
        <v>6</v>
      </c>
      <c r="B7" s="130" t="n">
        <f aca="false">DADOS!B4</f>
        <v>0.219</v>
      </c>
      <c r="C7" s="129"/>
      <c r="D7" s="129"/>
      <c r="E7" s="8"/>
    </row>
    <row r="8" customFormat="false" ht="15" hidden="false" customHeight="false" outlineLevel="0" collapsed="false">
      <c r="A8" s="124" t="s">
        <v>23</v>
      </c>
      <c r="B8" s="121" t="str">
        <f aca="false">DADOS!B5</f>
        <v>RUA BAHIA Nº 600N, BAIRRO SÃO FRANCISCO</v>
      </c>
      <c r="C8" s="127"/>
      <c r="D8" s="127"/>
      <c r="E8" s="8"/>
    </row>
    <row r="9" customFormat="false" ht="24" hidden="false" customHeight="true" outlineLevel="0" collapsed="false">
      <c r="A9" s="39" t="s">
        <v>16</v>
      </c>
      <c r="B9" s="39"/>
      <c r="C9" s="39"/>
      <c r="D9" s="39"/>
    </row>
    <row r="10" customFormat="false" ht="30" hidden="false" customHeight="true" outlineLevel="0" collapsed="false">
      <c r="A10" s="40" t="s">
        <v>17</v>
      </c>
      <c r="B10" s="41" t="s">
        <v>18</v>
      </c>
      <c r="C10" s="42" t="s">
        <v>19</v>
      </c>
      <c r="D10" s="43" t="s">
        <v>20</v>
      </c>
    </row>
    <row r="11" customFormat="false" ht="19.5" hidden="false" customHeight="true" outlineLevel="0" collapsed="false">
      <c r="A11" s="44" t="n">
        <v>1</v>
      </c>
      <c r="B11" s="45" t="str">
        <f aca="false">VLOOKUP(A11,'2MP'!$A$11:$K$178,5,FALSE())</f>
        <v>ADMINISTRAÇÃO LOCAL</v>
      </c>
      <c r="C11" s="46" t="n">
        <f aca="false">VLOOKUP(A11,'2MP'!$A$11:$K$960,11,FALSE())</f>
        <v>9347.58</v>
      </c>
      <c r="D11" s="47" t="n">
        <f aca="false">C11/$D$28</f>
        <v>0.0275028990705644</v>
      </c>
    </row>
    <row r="12" customFormat="false" ht="19.5" hidden="false" customHeight="true" outlineLevel="0" collapsed="false">
      <c r="A12" s="44" t="n">
        <v>2</v>
      </c>
      <c r="B12" s="45" t="str">
        <f aca="false">VLOOKUP(A12,'2MP'!$A$11:$K$960,5,FALSE())</f>
        <v>SERVIÇOS PRELIMINARES</v>
      </c>
      <c r="C12" s="46" t="n">
        <f aca="false">VLOOKUP(A12,'2MP'!$A$11:$K$960,11,FALSE())</f>
        <v>6900.42</v>
      </c>
      <c r="D12" s="47" t="n">
        <f aca="false">C12/$D$28</f>
        <v>0.0203027473211788</v>
      </c>
    </row>
    <row r="13" customFormat="false" ht="19.5" hidden="false" customHeight="true" outlineLevel="0" collapsed="false">
      <c r="A13" s="44" t="n">
        <v>3</v>
      </c>
      <c r="B13" s="45" t="str">
        <f aca="false">VLOOKUP(A13,'2MP'!$A$11:$K$960,5,FALSE())</f>
        <v>DEMOLIÇÕES E RETIRADAS</v>
      </c>
      <c r="C13" s="46" t="n">
        <f aca="false">VLOOKUP(A13,'2MP'!$A$11:$K$960,11,FALSE())</f>
        <v>821.28</v>
      </c>
      <c r="D13" s="47" t="n">
        <f aca="false">C13/$D$28</f>
        <v>0.00241640948231234</v>
      </c>
    </row>
    <row r="14" customFormat="false" ht="19.5" hidden="false" customHeight="true" outlineLevel="0" collapsed="false">
      <c r="A14" s="44" t="n">
        <v>4</v>
      </c>
      <c r="B14" s="45" t="str">
        <f aca="false">VLOOKUP(A14,'2MP'!$A$11:$K$960,5,FALSE())</f>
        <v>FUNDAÇÕES</v>
      </c>
      <c r="C14" s="46" t="n">
        <f aca="false">VLOOKUP(A14,'2MP'!$A$11:$K$960,11,FALSE())</f>
        <v>23578.8</v>
      </c>
      <c r="D14" s="47" t="n">
        <f aca="false">C14/$D$28</f>
        <v>0.0693746784306767</v>
      </c>
    </row>
    <row r="15" customFormat="false" ht="19.5" hidden="false" customHeight="true" outlineLevel="0" collapsed="false">
      <c r="A15" s="44" t="n">
        <v>5</v>
      </c>
      <c r="B15" s="45" t="str">
        <f aca="false">VLOOKUP(A15,'2MP'!$A$11:$K$960,5,FALSE())</f>
        <v>SUPERESTRUTURA</v>
      </c>
      <c r="C15" s="46" t="n">
        <f aca="false">VLOOKUP(A15,'2MP'!$A$11:$K$960,11,FALSE())</f>
        <v>21634.86</v>
      </c>
      <c r="D15" s="47" t="n">
        <f aca="false">C15/$D$28</f>
        <v>0.0636551247473455</v>
      </c>
    </row>
    <row r="16" customFormat="false" ht="19.5" hidden="false" customHeight="true" outlineLevel="0" collapsed="false">
      <c r="A16" s="44" t="n">
        <v>6</v>
      </c>
      <c r="B16" s="45" t="str">
        <f aca="false">VLOOKUP(A16,'2MP'!$A$11:$K$960,5,FALSE())</f>
        <v>VEDAÇÕES</v>
      </c>
      <c r="C16" s="46" t="n">
        <f aca="false">VLOOKUP(A16,'2MP'!$A$11:$K$960,11,FALSE())</f>
        <v>39944.71</v>
      </c>
      <c r="D16" s="47" t="n">
        <f aca="false">C16/$D$28</f>
        <v>0.117527245290542</v>
      </c>
    </row>
    <row r="17" customFormat="false" ht="19.5" hidden="false" customHeight="true" outlineLevel="0" collapsed="false">
      <c r="A17" s="44" t="n">
        <v>7</v>
      </c>
      <c r="B17" s="45" t="str">
        <f aca="false">VLOOKUP(A17,'2MP'!$A$11:$K$960,5,FALSE())</f>
        <v>COBERTURA E FORRO</v>
      </c>
      <c r="C17" s="46" t="n">
        <f aca="false">VLOOKUP(A17,'2MP'!$A$11:$K$960,11,FALSE())</f>
        <v>10403.34</v>
      </c>
      <c r="D17" s="47" t="n">
        <f aca="false">C17/$D$28</f>
        <v>0.0306092068767281</v>
      </c>
    </row>
    <row r="18" customFormat="false" ht="19.5" hidden="false" customHeight="true" outlineLevel="0" collapsed="false">
      <c r="A18" s="44" t="n">
        <v>8</v>
      </c>
      <c r="B18" s="45" t="str">
        <f aca="false">VLOOKUP(A18,'2MP'!$A$11:$K$960,5,FALSE())</f>
        <v>ESQUADRIAS</v>
      </c>
      <c r="C18" s="46" t="n">
        <f aca="false">VLOOKUP(A18,'2MP'!$A$11:$K$960,11,FALSE())</f>
        <v>0</v>
      </c>
      <c r="D18" s="47" t="n">
        <f aca="false">C18/$D$28</f>
        <v>0</v>
      </c>
    </row>
    <row r="19" customFormat="false" ht="19.5" hidden="false" customHeight="true" outlineLevel="0" collapsed="false">
      <c r="A19" s="44" t="n">
        <v>9</v>
      </c>
      <c r="B19" s="45" t="str">
        <f aca="false">VLOOKUP(A19,'2MP'!$A$11:$K$960,5,FALSE())</f>
        <v>REVESTIMENTO DE PAREDES</v>
      </c>
      <c r="C19" s="46" t="n">
        <f aca="false">VLOOKUP(A19,'2MP'!$A$11:$K$960,11,FALSE())</f>
        <v>32428.95</v>
      </c>
      <c r="D19" s="47" t="n">
        <f aca="false">C19/$D$28</f>
        <v>0.095414015051423</v>
      </c>
    </row>
    <row r="20" customFormat="false" ht="19.5" hidden="false" customHeight="true" outlineLevel="0" collapsed="false">
      <c r="A20" s="44" t="n">
        <v>10</v>
      </c>
      <c r="B20" s="45" t="str">
        <f aca="false">VLOOKUP(A20,'2MP'!$A$11:$K$960,5,FALSE())</f>
        <v>PISOS E REVESTIMENTO DE PISOS</v>
      </c>
      <c r="C20" s="46" t="n">
        <f aca="false">VLOOKUP(A20,'2MP'!$A$11:$K$960,11,FALSE())</f>
        <v>5240.01</v>
      </c>
      <c r="D20" s="47" t="n">
        <f aca="false">C20/$D$28</f>
        <v>0.0154174092287788</v>
      </c>
    </row>
    <row r="21" customFormat="false" ht="19.5" hidden="false" customHeight="true" outlineLevel="0" collapsed="false">
      <c r="A21" s="44" t="n">
        <v>11</v>
      </c>
      <c r="B21" s="45" t="str">
        <f aca="false">VLOOKUP(A21,'2MP'!$A$11:$K$960,5,FALSE())</f>
        <v>INSTALAÇÕES ELÉTRICAS E REDE LÓGICA</v>
      </c>
      <c r="C21" s="46" t="n">
        <f aca="false">VLOOKUP(A21,'2MP'!$A$11:$K$960,11,FALSE())</f>
        <v>0</v>
      </c>
      <c r="D21" s="47" t="n">
        <f aca="false">C21/$D$28</f>
        <v>0</v>
      </c>
    </row>
    <row r="22" customFormat="false" ht="19.5" hidden="false" customHeight="true" outlineLevel="0" collapsed="false">
      <c r="A22" s="44" t="n">
        <v>12</v>
      </c>
      <c r="B22" s="45" t="str">
        <f aca="false">VLOOKUP(A22,'2MP'!$A$11:$K$960,5,FALSE())</f>
        <v>INSTALAÇÕES HIDROSSANITÁRIAS</v>
      </c>
      <c r="C22" s="46" t="n">
        <f aca="false">VLOOKUP(A22,'2MP'!$A$11:$K$960,11,FALSE())</f>
        <v>0</v>
      </c>
      <c r="D22" s="47" t="n">
        <f aca="false">C22/$D$28</f>
        <v>0</v>
      </c>
    </row>
    <row r="23" customFormat="false" ht="19.5" hidden="false" customHeight="true" outlineLevel="0" collapsed="false">
      <c r="A23" s="44" t="n">
        <v>13</v>
      </c>
      <c r="B23" s="45" t="str">
        <f aca="false">VLOOKUP(A23,'2MP'!$A$11:$K$960,5,FALSE())</f>
        <v>PINTURA</v>
      </c>
      <c r="C23" s="46" t="n">
        <f aca="false">VLOOKUP(A23,'2MP'!$A$11:$K$960,11,FALSE())</f>
        <v>0</v>
      </c>
      <c r="D23" s="47" t="n">
        <f aca="false">C23/$D$28</f>
        <v>0</v>
      </c>
    </row>
    <row r="24" customFormat="false" ht="19.5" hidden="false" customHeight="true" outlineLevel="0" collapsed="false">
      <c r="A24" s="44" t="n">
        <v>14</v>
      </c>
      <c r="B24" s="45" t="str">
        <f aca="false">VLOOKUP(A24,'2MP'!$A$11:$K$960,5,FALSE())</f>
        <v>CLIMATIZAÇÃO</v>
      </c>
      <c r="C24" s="46" t="n">
        <f aca="false">VLOOKUP(A24,'2MP'!$A$11:$K$960,11,FALSE())</f>
        <v>0</v>
      </c>
      <c r="D24" s="47" t="n">
        <f aca="false">C24/$D$28</f>
        <v>0</v>
      </c>
    </row>
    <row r="25" customFormat="false" ht="19.5" hidden="false" customHeight="true" outlineLevel="0" collapsed="false">
      <c r="A25" s="44" t="n">
        <v>15</v>
      </c>
      <c r="B25" s="45" t="str">
        <f aca="false">VLOOKUP(A25,'2MP'!$A$11:$K$960,5,FALSE())</f>
        <v>SERVIÇOS DIVERSOS</v>
      </c>
      <c r="C25" s="46" t="n">
        <f aca="false">VLOOKUP(A25,'2MP'!$A$11:$K$960,11,FALSE())</f>
        <v>0</v>
      </c>
      <c r="D25" s="47" t="n">
        <f aca="false">C25/$D$28</f>
        <v>0</v>
      </c>
    </row>
    <row r="26" customFormat="false" ht="19.5" hidden="false" customHeight="true" outlineLevel="0" collapsed="false">
      <c r="A26" s="44" t="n">
        <v>16</v>
      </c>
      <c r="B26" s="45" t="str">
        <f aca="false">VLOOKUP(A26,'2MP'!$A$11:$K$960,5,FALSE())</f>
        <v>LIMPEZA FINAL E CONCLUSÃO DE OBRA</v>
      </c>
      <c r="C26" s="46" t="n">
        <f aca="false">VLOOKUP(A26,'2MP'!$A$11:$K$960,11,FALSE())</f>
        <v>0</v>
      </c>
      <c r="D26" s="47" t="n">
        <f aca="false">C26/$D$28</f>
        <v>0</v>
      </c>
    </row>
    <row r="27" customFormat="false" ht="15" hidden="false" customHeight="false" outlineLevel="0" collapsed="false">
      <c r="A27" s="48"/>
      <c r="B27" s="48"/>
      <c r="C27" s="48"/>
      <c r="D27" s="48"/>
      <c r="E27" s="26"/>
    </row>
    <row r="28" customFormat="false" ht="14.25" hidden="false" customHeight="false" outlineLevel="0" collapsed="false">
      <c r="A28" s="49"/>
      <c r="B28" s="50"/>
      <c r="C28" s="51" t="s">
        <v>21</v>
      </c>
      <c r="D28" s="52" t="n">
        <f aca="false">'Resumo Proposta'!D25</f>
        <v>339876.17</v>
      </c>
      <c r="E28" s="53"/>
      <c r="F28" s="54"/>
    </row>
    <row r="29" customFormat="false" ht="14.25" hidden="false" customHeight="false" outlineLevel="0" collapsed="false">
      <c r="C29" s="2" t="s">
        <v>370</v>
      </c>
      <c r="D29" s="133" t="n">
        <f aca="false">SUM(C11:C26)</f>
        <v>150299.95</v>
      </c>
    </row>
    <row r="30" customFormat="false" ht="28.5" hidden="false" customHeight="true" outlineLevel="0" collapsed="false">
      <c r="B30" s="134"/>
      <c r="C30" s="258" t="s">
        <v>371</v>
      </c>
      <c r="D30" s="135" t="n">
        <f aca="false">D29/DADOS!C16</f>
        <v>0.44221973549955</v>
      </c>
    </row>
    <row r="31" customFormat="false" ht="48" hidden="false" customHeight="true" outlineLevel="0" collapsed="false">
      <c r="B31" s="259" t="e">
        <f aca="false" t="array" ref="B31:B31">C4&amp;" se resume no valor de "&amp;[30]!EXTENSO(D31)</f>
        <v>#NAME?</v>
      </c>
      <c r="D31" s="133" t="n">
        <f aca="false">D29-'1Resumo_MP'!D29</f>
        <v>93726.83</v>
      </c>
    </row>
    <row r="33" customFormat="false" ht="31.5" hidden="false" customHeight="true" outlineLevel="0" collapsed="false">
      <c r="C33" s="146" t="str">
        <f aca="false">'DECLARAÇÕES GERAIS'!A26</f>
        <v>_____________________________________</v>
      </c>
    </row>
    <row r="34" customFormat="false" ht="14.25" hidden="false" customHeight="false" outlineLevel="0" collapsed="false">
      <c r="A34" s="146"/>
      <c r="C34" s="146" t="s">
        <v>373</v>
      </c>
      <c r="D34" s="146"/>
    </row>
    <row r="35" customFormat="false" ht="14.25" hidden="false" customHeight="false" outlineLevel="0" collapsed="false">
      <c r="A35" s="146"/>
      <c r="C35" s="146" t="s">
        <v>374</v>
      </c>
      <c r="D35" s="146"/>
    </row>
    <row r="36" customFormat="false" ht="14.25" hidden="false" customHeight="false" outlineLevel="0" collapsed="false">
      <c r="A36" s="146"/>
      <c r="C36" s="146" t="s">
        <v>375</v>
      </c>
      <c r="D36" s="146"/>
    </row>
  </sheetData>
  <mergeCells count="6">
    <mergeCell ref="B1:C1"/>
    <mergeCell ref="C2:D2"/>
    <mergeCell ref="C3:D3"/>
    <mergeCell ref="C4:D4"/>
    <mergeCell ref="A9:D9"/>
    <mergeCell ref="A27:D27"/>
  </mergeCells>
  <printOptions headings="false" gridLines="false" gridLinesSet="true" horizontalCentered="true" verticalCentered="false"/>
  <pageMargins left="0.39375" right="0.39375" top="0.7875" bottom="0.7875" header="0.315277777777778" footer="0.511811023622047"/>
  <pageSetup paperSize="9" scale="75" fitToWidth="1" fitToHeight="1" pageOrder="downThenOver" orientation="portrait" blackAndWhite="false" draft="false" cellComments="none" horizontalDpi="300" verticalDpi="300" copies="1"/>
  <headerFooter differentFirst="false" differentOddEven="false">
    <oddHeader>&amp;L </oddHeader>
    <oddFooter/>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M188"/>
  <sheetViews>
    <sheetView showFormulas="false" showGridLines="true" showRowColHeaders="true" showZeros="true" rightToLeft="false" tabSelected="false" showOutlineSymbols="false" defaultGridColor="true" view="normal" topLeftCell="A1" colorId="64" zoomScale="100" zoomScaleNormal="100" zoomScalePageLayoutView="60" workbookViewId="0">
      <selection pane="topLeft" activeCell="A1" activeCellId="0" sqref="A1"/>
    </sheetView>
  </sheetViews>
  <sheetFormatPr defaultColWidth="8.87890625" defaultRowHeight="14.25" customHeight="false" zeroHeight="false" outlineLevelRow="0" outlineLevelCol="0"/>
  <cols>
    <col collapsed="false" customWidth="true" hidden="false" outlineLevel="0" max="1" min="1" style="3" width="15.75"/>
    <col collapsed="false" customWidth="true" hidden="false" outlineLevel="0" max="2" min="2" style="3" width="13"/>
    <col collapsed="false" customWidth="true" hidden="false" outlineLevel="0" max="3" min="3" style="3" width="9.87"/>
    <col collapsed="false" customWidth="true" hidden="false" outlineLevel="0" max="4" min="4" style="3" width="15.26"/>
    <col collapsed="false" customWidth="true" hidden="false" outlineLevel="0" max="5" min="5" style="1" width="80"/>
    <col collapsed="false" customWidth="true" hidden="false" outlineLevel="0" max="6" min="6" style="3" width="8.5"/>
    <col collapsed="false" customWidth="true" hidden="false" outlineLevel="0" max="7" min="7" style="2" width="12.88"/>
    <col collapsed="false" customWidth="true" hidden="false" outlineLevel="0" max="8" min="8" style="2" width="12.5"/>
    <col collapsed="false" customWidth="true" hidden="false" outlineLevel="0" max="9" min="9" style="2" width="16.88"/>
    <col collapsed="false" customWidth="true" hidden="false" outlineLevel="0" max="10" min="10" style="2" width="16.12"/>
    <col collapsed="false" customWidth="true" hidden="false" outlineLevel="0" max="11" min="11" style="3" width="14"/>
    <col collapsed="false" customWidth="true" hidden="false" outlineLevel="0" max="12" min="12" style="0" width="9.87"/>
    <col collapsed="false" customWidth="true" hidden="false" outlineLevel="0" max="13" min="13" style="0" width="18"/>
  </cols>
  <sheetData>
    <row r="1" customFormat="false" ht="15.75" hidden="false" customHeight="true" outlineLevel="0" collapsed="false">
      <c r="A1" s="120" t="s">
        <v>0</v>
      </c>
      <c r="B1" s="260" t="str">
        <f aca="false">DADOS!B1</f>
        <v>REFORMA E AMPLIAÇÃO DA CÂMARA MUNICIPAL</v>
      </c>
      <c r="C1" s="260"/>
      <c r="D1" s="260"/>
      <c r="E1" s="261" t="s">
        <v>594</v>
      </c>
      <c r="F1" s="261"/>
      <c r="G1" s="261"/>
      <c r="H1" s="261"/>
      <c r="I1" s="261"/>
      <c r="J1" s="122" t="s">
        <v>365</v>
      </c>
      <c r="K1" s="122"/>
      <c r="M1" s="0" t="s">
        <v>376</v>
      </c>
    </row>
    <row r="2" customFormat="false" ht="15" hidden="false" customHeight="false" outlineLevel="0" collapsed="false">
      <c r="A2" s="124" t="s">
        <v>595</v>
      </c>
      <c r="B2" s="262" t="str">
        <f aca="false">DADOS!B2</f>
        <v>MUNICÍPIO DE COMODORO - MT</v>
      </c>
      <c r="C2" s="262"/>
      <c r="D2" s="262"/>
      <c r="E2" s="261"/>
      <c r="F2" s="261"/>
      <c r="G2" s="261"/>
      <c r="H2" s="261"/>
      <c r="I2" s="261"/>
      <c r="J2" s="125" t="str">
        <f aca="false">DADOS!E9&amp;" A "&amp;DADOS!F9</f>
        <v>18/11/25 A 30/11/2025</v>
      </c>
      <c r="K2" s="125"/>
      <c r="M2" s="263" t="n">
        <f aca="false">K182</f>
        <v>93726.83</v>
      </c>
    </row>
    <row r="3" customFormat="false" ht="47.25" hidden="false" customHeight="true" outlineLevel="0" collapsed="false">
      <c r="A3" s="124" t="s">
        <v>367</v>
      </c>
      <c r="B3" s="121" t="str">
        <f aca="false">DADOS!B7</f>
        <v>MEXUM ENGENHARIA E CONSTRUÇÕES - CNPJ 27.406.174/0001-05</v>
      </c>
      <c r="C3" s="121"/>
      <c r="D3" s="121"/>
      <c r="E3" s="261"/>
      <c r="F3" s="261"/>
      <c r="G3" s="261"/>
      <c r="H3" s="261"/>
      <c r="I3" s="261"/>
      <c r="J3" s="156" t="str">
        <f aca="false">DADOS!B9</f>
        <v>SEGUNDA MEDIÇÃO PROVISÓRIA</v>
      </c>
      <c r="K3" s="156"/>
      <c r="M3" s="263"/>
    </row>
    <row r="4" customFormat="false" ht="15.75" hidden="false" customHeight="true" outlineLevel="0" collapsed="false">
      <c r="A4" s="124" t="s">
        <v>4</v>
      </c>
      <c r="B4" s="121" t="str">
        <f aca="false">'DECLARAÇÕES GERAIS'!B3</f>
        <v>SINAPI 05/2025 - SEM DESONERAÇÃO </v>
      </c>
      <c r="C4" s="121"/>
      <c r="D4" s="121"/>
      <c r="E4" s="261"/>
      <c r="F4" s="261"/>
      <c r="G4" s="261"/>
      <c r="H4" s="261"/>
      <c r="I4" s="261"/>
      <c r="J4" s="264"/>
      <c r="K4" s="264"/>
      <c r="M4" s="0" t="s">
        <v>377</v>
      </c>
    </row>
    <row r="5" customFormat="false" ht="15.75" hidden="false" customHeight="true" outlineLevel="0" collapsed="false">
      <c r="A5" s="124" t="s">
        <v>369</v>
      </c>
      <c r="B5" s="262" t="str">
        <f aca="false">DADOS!B6</f>
        <v>SEM DESONERAÇÃO</v>
      </c>
      <c r="C5" s="262"/>
      <c r="D5" s="262"/>
      <c r="E5" s="261"/>
      <c r="F5" s="261"/>
      <c r="G5" s="261"/>
      <c r="H5" s="261"/>
      <c r="I5" s="261"/>
      <c r="J5" s="264"/>
      <c r="K5" s="264"/>
    </row>
    <row r="6" customFormat="false" ht="15.75" hidden="false" customHeight="true" outlineLevel="0" collapsed="false">
      <c r="A6" s="124" t="s">
        <v>596</v>
      </c>
      <c r="B6" s="265" t="n">
        <f aca="false">DADOS!B4</f>
        <v>0.219</v>
      </c>
      <c r="C6" s="265"/>
      <c r="D6" s="265"/>
      <c r="E6" s="261"/>
      <c r="F6" s="261"/>
      <c r="G6" s="261"/>
      <c r="H6" s="261"/>
      <c r="I6" s="261"/>
      <c r="J6" s="264"/>
      <c r="K6" s="264"/>
    </row>
    <row r="7" customFormat="false" ht="27.75" hidden="false" customHeight="true" outlineLevel="0" collapsed="false">
      <c r="A7" s="124" t="s">
        <v>597</v>
      </c>
      <c r="B7" s="121" t="str">
        <f aca="false">DADOS!B5</f>
        <v>RUA BAHIA Nº 600N, BAIRRO SÃO FRANCISCO</v>
      </c>
      <c r="C7" s="121"/>
      <c r="D7" s="121"/>
      <c r="E7" s="261"/>
      <c r="F7" s="261"/>
      <c r="G7" s="261"/>
      <c r="H7" s="261"/>
      <c r="I7" s="261"/>
      <c r="J7" s="264"/>
      <c r="K7" s="264"/>
    </row>
    <row r="8" customFormat="false" ht="24" hidden="false" customHeight="true" outlineLevel="0" collapsed="false">
      <c r="A8" s="266" t="s">
        <v>24</v>
      </c>
      <c r="B8" s="266"/>
      <c r="C8" s="266"/>
      <c r="D8" s="266"/>
      <c r="E8" s="266"/>
      <c r="F8" s="266"/>
      <c r="G8" s="266"/>
      <c r="H8" s="266"/>
      <c r="I8" s="266"/>
      <c r="J8" s="266"/>
      <c r="K8" s="266"/>
    </row>
    <row r="9" s="170" customFormat="true" ht="24" hidden="false" customHeight="true" outlineLevel="0" collapsed="false">
      <c r="A9" s="267"/>
      <c r="B9" s="268"/>
      <c r="C9" s="268"/>
      <c r="D9" s="268"/>
      <c r="E9" s="268"/>
      <c r="F9" s="268"/>
      <c r="G9" s="269" t="s">
        <v>379</v>
      </c>
      <c r="H9" s="269"/>
      <c r="I9" s="268"/>
      <c r="J9" s="268"/>
      <c r="K9" s="269"/>
    </row>
    <row r="10" s="179" customFormat="true" ht="30" hidden="false" customHeight="true" outlineLevel="0" collapsed="false">
      <c r="A10" s="270" t="s">
        <v>17</v>
      </c>
      <c r="B10" s="270" t="s">
        <v>25</v>
      </c>
      <c r="C10" s="270" t="s">
        <v>26</v>
      </c>
      <c r="D10" s="270" t="s">
        <v>27</v>
      </c>
      <c r="E10" s="271" t="s">
        <v>18</v>
      </c>
      <c r="F10" s="270" t="s">
        <v>28</v>
      </c>
      <c r="G10" s="272" t="s">
        <v>380</v>
      </c>
      <c r="H10" s="273" t="s">
        <v>381</v>
      </c>
      <c r="I10" s="274" t="s">
        <v>31</v>
      </c>
      <c r="J10" s="275" t="s">
        <v>382</v>
      </c>
      <c r="K10" s="273" t="s">
        <v>381</v>
      </c>
      <c r="L10" s="276" t="n">
        <f aca="false">C185</f>
        <v>0</v>
      </c>
      <c r="M10" s="277" t="s">
        <v>598</v>
      </c>
    </row>
    <row r="11" s="179" customFormat="true" ht="15" hidden="false" customHeight="false" outlineLevel="0" collapsed="false">
      <c r="A11" s="278" t="n">
        <v>1</v>
      </c>
      <c r="B11" s="278"/>
      <c r="C11" s="278"/>
      <c r="D11" s="278"/>
      <c r="E11" s="279" t="s">
        <v>33</v>
      </c>
      <c r="F11" s="278"/>
      <c r="G11" s="278"/>
      <c r="H11" s="239"/>
      <c r="I11" s="239"/>
      <c r="J11" s="239" t="n">
        <f aca="false">J12</f>
        <v>18695.16</v>
      </c>
      <c r="K11" s="239" t="n">
        <f aca="false">K12</f>
        <v>9347.58</v>
      </c>
      <c r="M11" s="280"/>
    </row>
    <row r="12" customFormat="false" ht="33" hidden="false" customHeight="true" outlineLevel="0" collapsed="false">
      <c r="A12" s="3" t="s">
        <v>34</v>
      </c>
      <c r="B12" s="3" t="s">
        <v>35</v>
      </c>
      <c r="C12" s="3" t="s">
        <v>36</v>
      </c>
      <c r="D12" s="77" t="s">
        <v>37</v>
      </c>
      <c r="E12" s="78" t="s">
        <v>38</v>
      </c>
      <c r="F12" s="3" t="s">
        <v>39</v>
      </c>
      <c r="G12" s="3" t="n">
        <v>1</v>
      </c>
      <c r="H12" s="79" t="n">
        <f aca="false">'1MP'!H12+'2MP'!M12</f>
        <v>0.5</v>
      </c>
      <c r="I12" s="79" t="n">
        <v>18695.16</v>
      </c>
      <c r="J12" s="79" t="n">
        <f aca="false">TRUNC(G12*I12,2)</f>
        <v>18695.16</v>
      </c>
      <c r="K12" s="79" t="n">
        <f aca="false">TRUNC(H12*I12,2)</f>
        <v>9347.58</v>
      </c>
      <c r="M12" s="281" t="n">
        <v>0.25</v>
      </c>
    </row>
    <row r="13" s="179" customFormat="true" ht="15" hidden="false" customHeight="false" outlineLevel="0" collapsed="false">
      <c r="A13" s="278" t="n">
        <v>2</v>
      </c>
      <c r="B13" s="278"/>
      <c r="C13" s="278"/>
      <c r="D13" s="278"/>
      <c r="E13" s="279" t="s">
        <v>40</v>
      </c>
      <c r="F13" s="278"/>
      <c r="G13" s="278"/>
      <c r="H13" s="239"/>
      <c r="I13" s="239"/>
      <c r="J13" s="239" t="n">
        <f aca="false">SUM(J15:J17)</f>
        <v>6900.42</v>
      </c>
      <c r="K13" s="239" t="n">
        <f aca="false">SUM(K15:K17)</f>
        <v>6900.42</v>
      </c>
      <c r="M13" s="282"/>
    </row>
    <row r="14" customFormat="false" ht="14.25" hidden="false" customHeight="false" outlineLevel="0" collapsed="false">
      <c r="E14" s="78"/>
      <c r="G14" s="3"/>
      <c r="H14" s="79"/>
      <c r="I14" s="79"/>
      <c r="J14" s="79"/>
      <c r="K14" s="79"/>
      <c r="M14" s="283"/>
    </row>
    <row r="15" customFormat="false" ht="26.85" hidden="false" customHeight="false" outlineLevel="0" collapsed="false">
      <c r="A15" s="3" t="s">
        <v>41</v>
      </c>
      <c r="B15" s="3" t="s">
        <v>35</v>
      </c>
      <c r="C15" s="3" t="s">
        <v>42</v>
      </c>
      <c r="D15" s="3" t="n">
        <v>103689</v>
      </c>
      <c r="E15" s="78" t="s">
        <v>43</v>
      </c>
      <c r="F15" s="3" t="s">
        <v>44</v>
      </c>
      <c r="G15" s="3" t="n">
        <v>6</v>
      </c>
      <c r="H15" s="79" t="n">
        <f aca="false">'1MP'!H15+'2MP'!M15</f>
        <v>6</v>
      </c>
      <c r="I15" s="79" t="n">
        <v>531.99</v>
      </c>
      <c r="J15" s="79" t="n">
        <f aca="false">TRUNC(G15*I15,2)</f>
        <v>3191.94</v>
      </c>
      <c r="K15" s="79" t="n">
        <f aca="false">TRUNC(H15*I15,2)</f>
        <v>3191.94</v>
      </c>
      <c r="M15" s="281"/>
    </row>
    <row r="16" customFormat="false" ht="26.85" hidden="false" customHeight="false" outlineLevel="0" collapsed="false">
      <c r="A16" s="3" t="s">
        <v>45</v>
      </c>
      <c r="B16" s="3" t="s">
        <v>35</v>
      </c>
      <c r="C16" s="3" t="s">
        <v>42</v>
      </c>
      <c r="D16" s="3" t="n">
        <v>99059</v>
      </c>
      <c r="E16" s="78" t="s">
        <v>46</v>
      </c>
      <c r="F16" s="3" t="s">
        <v>47</v>
      </c>
      <c r="G16" s="3" t="n">
        <v>48</v>
      </c>
      <c r="H16" s="79" t="n">
        <f aca="false">'1MP'!H16+'2MP'!M16</f>
        <v>48</v>
      </c>
      <c r="I16" s="79" t="n">
        <v>71.88</v>
      </c>
      <c r="J16" s="79" t="n">
        <f aca="false">TRUNC(G16*I16,2)</f>
        <v>3450.24</v>
      </c>
      <c r="K16" s="79" t="n">
        <f aca="false">TRUNC(H16*I16,2)</f>
        <v>3450.24</v>
      </c>
      <c r="M16" s="281"/>
    </row>
    <row r="17" customFormat="false" ht="14.25" hidden="false" customHeight="false" outlineLevel="0" collapsed="false">
      <c r="A17" s="3" t="s">
        <v>48</v>
      </c>
      <c r="B17" s="3" t="s">
        <v>35</v>
      </c>
      <c r="C17" s="3" t="s">
        <v>42</v>
      </c>
      <c r="D17" s="3" t="n">
        <v>98524</v>
      </c>
      <c r="E17" s="78" t="s">
        <v>49</v>
      </c>
      <c r="F17" s="3" t="s">
        <v>44</v>
      </c>
      <c r="G17" s="3" t="n">
        <v>48</v>
      </c>
      <c r="H17" s="79" t="n">
        <f aca="false">'1MP'!H17+'2MP'!M17</f>
        <v>48</v>
      </c>
      <c r="I17" s="79" t="n">
        <v>5.38</v>
      </c>
      <c r="J17" s="79" t="n">
        <f aca="false">TRUNC(G17*I17,2)</f>
        <v>258.24</v>
      </c>
      <c r="K17" s="79" t="n">
        <f aca="false">TRUNC(H17*I17,2)</f>
        <v>258.24</v>
      </c>
      <c r="M17" s="281"/>
    </row>
    <row r="18" s="179" customFormat="true" ht="15" hidden="false" customHeight="false" outlineLevel="0" collapsed="false">
      <c r="A18" s="278" t="n">
        <v>3</v>
      </c>
      <c r="B18" s="278"/>
      <c r="C18" s="278"/>
      <c r="D18" s="278"/>
      <c r="E18" s="279" t="s">
        <v>50</v>
      </c>
      <c r="F18" s="278"/>
      <c r="G18" s="278"/>
      <c r="H18" s="239"/>
      <c r="I18" s="239"/>
      <c r="J18" s="239" t="n">
        <f aca="false">SUM(J20:J21)</f>
        <v>821.28</v>
      </c>
      <c r="K18" s="239" t="n">
        <f aca="false">SUM(K20:K21)</f>
        <v>821.28</v>
      </c>
      <c r="M18" s="282"/>
    </row>
    <row r="19" customFormat="false" ht="14.25" hidden="false" customHeight="false" outlineLevel="0" collapsed="false">
      <c r="E19" s="78"/>
      <c r="G19" s="3"/>
      <c r="H19" s="79"/>
      <c r="I19" s="79"/>
      <c r="J19" s="79"/>
      <c r="K19" s="79"/>
      <c r="M19" s="283"/>
    </row>
    <row r="20" customFormat="false" ht="26.85" hidden="false" customHeight="false" outlineLevel="0" collapsed="false">
      <c r="A20" s="3" t="s">
        <v>51</v>
      </c>
      <c r="B20" s="3" t="s">
        <v>35</v>
      </c>
      <c r="C20" s="3" t="s">
        <v>42</v>
      </c>
      <c r="D20" s="3" t="n">
        <v>97622</v>
      </c>
      <c r="E20" s="78" t="s">
        <v>52</v>
      </c>
      <c r="F20" s="3" t="s">
        <v>53</v>
      </c>
      <c r="G20" s="3" t="n">
        <v>5.2</v>
      </c>
      <c r="H20" s="79" t="n">
        <f aca="false">'1MP'!H20+'2MP'!M20</f>
        <v>5.2</v>
      </c>
      <c r="I20" s="79" t="n">
        <v>66.8</v>
      </c>
      <c r="J20" s="79" t="n">
        <f aca="false">TRUNC(G20*I20,2)</f>
        <v>347.36</v>
      </c>
      <c r="K20" s="79" t="n">
        <f aca="false">TRUNC(H20*I20,2)</f>
        <v>347.36</v>
      </c>
      <c r="L20" s="0" t="n">
        <f aca="false">3*4*2*0.1</f>
        <v>2.4</v>
      </c>
      <c r="M20" s="281"/>
    </row>
    <row r="21" customFormat="false" ht="14.25" hidden="false" customHeight="false" outlineLevel="0" collapsed="false">
      <c r="A21" s="3" t="s">
        <v>54</v>
      </c>
      <c r="B21" s="3" t="s">
        <v>35</v>
      </c>
      <c r="C21" s="3" t="s">
        <v>55</v>
      </c>
      <c r="D21" s="3" t="n">
        <v>85387</v>
      </c>
      <c r="E21" s="78" t="s">
        <v>56</v>
      </c>
      <c r="F21" s="3" t="s">
        <v>53</v>
      </c>
      <c r="G21" s="3" t="n">
        <v>5.2</v>
      </c>
      <c r="H21" s="79" t="n">
        <f aca="false">'1MP'!H21+'2MP'!M21</f>
        <v>5.2</v>
      </c>
      <c r="I21" s="79" t="n">
        <v>91.14</v>
      </c>
      <c r="J21" s="79" t="n">
        <f aca="false">TRUNC(G21*I21,2)</f>
        <v>473.92</v>
      </c>
      <c r="K21" s="79" t="n">
        <f aca="false">TRUNC(H21*I21,2)</f>
        <v>473.92</v>
      </c>
      <c r="M21" s="281" t="n">
        <v>5.2</v>
      </c>
    </row>
    <row r="22" s="179" customFormat="true" ht="15" hidden="false" customHeight="false" outlineLevel="0" collapsed="false">
      <c r="A22" s="278" t="n">
        <v>4</v>
      </c>
      <c r="B22" s="278"/>
      <c r="C22" s="278"/>
      <c r="D22" s="278"/>
      <c r="E22" s="279" t="s">
        <v>57</v>
      </c>
      <c r="F22" s="278"/>
      <c r="G22" s="278"/>
      <c r="H22" s="239"/>
      <c r="I22" s="239"/>
      <c r="J22" s="239" t="n">
        <f aca="false">J24+J32+J39</f>
        <v>23578.8</v>
      </c>
      <c r="K22" s="239" t="n">
        <f aca="false">K24+K32+K39</f>
        <v>23578.8</v>
      </c>
      <c r="M22" s="282"/>
    </row>
    <row r="23" s="179" customFormat="true" ht="14.25" hidden="false" customHeight="false" outlineLevel="0" collapsed="false">
      <c r="A23" s="284"/>
      <c r="B23" s="284"/>
      <c r="C23" s="284"/>
      <c r="D23" s="284"/>
      <c r="E23" s="285"/>
      <c r="F23" s="284"/>
      <c r="G23" s="284"/>
      <c r="H23" s="242"/>
      <c r="I23" s="242"/>
      <c r="J23" s="242"/>
      <c r="K23" s="242"/>
      <c r="M23" s="286"/>
    </row>
    <row r="24" s="179" customFormat="true" ht="15" hidden="false" customHeight="false" outlineLevel="0" collapsed="false">
      <c r="A24" s="287" t="s">
        <v>58</v>
      </c>
      <c r="B24" s="287"/>
      <c r="C24" s="287"/>
      <c r="D24" s="287"/>
      <c r="E24" s="288" t="s">
        <v>59</v>
      </c>
      <c r="F24" s="287"/>
      <c r="G24" s="287"/>
      <c r="H24" s="246"/>
      <c r="I24" s="246"/>
      <c r="J24" s="246" t="n">
        <f aca="false">SUM(J26:J31)</f>
        <v>7148.61</v>
      </c>
      <c r="K24" s="246" t="n">
        <f aca="false">SUM(K26:K31)</f>
        <v>7148.61</v>
      </c>
      <c r="M24" s="282"/>
    </row>
    <row r="25" customFormat="false" ht="14.25" hidden="false" customHeight="false" outlineLevel="0" collapsed="false">
      <c r="E25" s="78"/>
      <c r="G25" s="3"/>
      <c r="H25" s="79"/>
      <c r="I25" s="79"/>
      <c r="J25" s="79"/>
      <c r="K25" s="79"/>
      <c r="M25" s="289"/>
    </row>
    <row r="26" customFormat="false" ht="26.85" hidden="false" customHeight="false" outlineLevel="0" collapsed="false">
      <c r="A26" s="3" t="s">
        <v>60</v>
      </c>
      <c r="B26" s="3" t="s">
        <v>35</v>
      </c>
      <c r="C26" s="3" t="s">
        <v>42</v>
      </c>
      <c r="D26" s="3" t="n">
        <v>96522</v>
      </c>
      <c r="E26" s="78" t="s">
        <v>61</v>
      </c>
      <c r="F26" s="3" t="s">
        <v>53</v>
      </c>
      <c r="G26" s="3" t="n">
        <v>16.11</v>
      </c>
      <c r="H26" s="79" t="n">
        <f aca="false">'1MP'!H26+'2MP'!M26</f>
        <v>16.11</v>
      </c>
      <c r="I26" s="79" t="n">
        <v>165.74</v>
      </c>
      <c r="J26" s="79" t="n">
        <f aca="false">TRUNC(G26*I26,2)</f>
        <v>2670.07</v>
      </c>
      <c r="K26" s="79" t="n">
        <f aca="false">TRUNC(H26*I26,2)</f>
        <v>2670.07</v>
      </c>
      <c r="M26" s="281"/>
    </row>
    <row r="27" customFormat="false" ht="26.85" hidden="false" customHeight="false" outlineLevel="0" collapsed="false">
      <c r="A27" s="3" t="s">
        <v>62</v>
      </c>
      <c r="B27" s="3" t="s">
        <v>35</v>
      </c>
      <c r="C27" s="3" t="s">
        <v>42</v>
      </c>
      <c r="D27" s="3" t="n">
        <v>96617</v>
      </c>
      <c r="E27" s="78" t="s">
        <v>63</v>
      </c>
      <c r="F27" s="3" t="s">
        <v>44</v>
      </c>
      <c r="G27" s="3" t="n">
        <v>10.74</v>
      </c>
      <c r="H27" s="79" t="n">
        <f aca="false">'1MP'!H27+'2MP'!M27</f>
        <v>10.74</v>
      </c>
      <c r="I27" s="79" t="n">
        <v>26.01</v>
      </c>
      <c r="J27" s="79" t="n">
        <f aca="false">TRUNC(G27*I27,2)</f>
        <v>279.34</v>
      </c>
      <c r="K27" s="79" t="n">
        <f aca="false">TRUNC(H27*I27,2)</f>
        <v>279.34</v>
      </c>
      <c r="M27" s="281"/>
    </row>
    <row r="28" customFormat="false" ht="26.85" hidden="false" customHeight="false" outlineLevel="0" collapsed="false">
      <c r="A28" s="3" t="s">
        <v>64</v>
      </c>
      <c r="B28" s="3" t="s">
        <v>35</v>
      </c>
      <c r="C28" s="3" t="s">
        <v>42</v>
      </c>
      <c r="D28" s="3" t="n">
        <v>104917</v>
      </c>
      <c r="E28" s="78" t="s">
        <v>65</v>
      </c>
      <c r="F28" s="3" t="s">
        <v>66</v>
      </c>
      <c r="G28" s="3" t="n">
        <v>68</v>
      </c>
      <c r="H28" s="79" t="n">
        <f aca="false">'1MP'!H28+'2MP'!M28</f>
        <v>68</v>
      </c>
      <c r="I28" s="79" t="n">
        <v>18.08</v>
      </c>
      <c r="J28" s="79" t="n">
        <f aca="false">TRUNC(G28*I28,2)</f>
        <v>1229.44</v>
      </c>
      <c r="K28" s="79" t="n">
        <f aca="false">TRUNC(H28*I28,2)</f>
        <v>1229.44</v>
      </c>
      <c r="M28" s="281"/>
    </row>
    <row r="29" customFormat="false" ht="26.85" hidden="false" customHeight="false" outlineLevel="0" collapsed="false">
      <c r="A29" s="3" t="s">
        <v>67</v>
      </c>
      <c r="B29" s="3" t="s">
        <v>35</v>
      </c>
      <c r="C29" s="3" t="s">
        <v>42</v>
      </c>
      <c r="D29" s="3" t="n">
        <v>104918</v>
      </c>
      <c r="E29" s="78" t="s">
        <v>68</v>
      </c>
      <c r="F29" s="3" t="s">
        <v>66</v>
      </c>
      <c r="G29" s="3" t="n">
        <v>8.6</v>
      </c>
      <c r="H29" s="79" t="n">
        <f aca="false">'1MP'!H29+'2MP'!M29</f>
        <v>8.6</v>
      </c>
      <c r="I29" s="79" t="n">
        <v>16.78</v>
      </c>
      <c r="J29" s="79" t="n">
        <f aca="false">TRUNC(G29*I29,2)</f>
        <v>144.3</v>
      </c>
      <c r="K29" s="79" t="n">
        <f aca="false">TRUNC(H29*I29,2)</f>
        <v>144.3</v>
      </c>
      <c r="M29" s="281"/>
    </row>
    <row r="30" customFormat="false" ht="26.85" hidden="false" customHeight="false" outlineLevel="0" collapsed="false">
      <c r="A30" s="3" t="s">
        <v>69</v>
      </c>
      <c r="B30" s="3" t="s">
        <v>35</v>
      </c>
      <c r="C30" s="3" t="s">
        <v>42</v>
      </c>
      <c r="D30" s="3" t="n">
        <v>94965</v>
      </c>
      <c r="E30" s="78" t="s">
        <v>70</v>
      </c>
      <c r="F30" s="3" t="s">
        <v>53</v>
      </c>
      <c r="G30" s="3" t="n">
        <v>2.69</v>
      </c>
      <c r="H30" s="79" t="n">
        <f aca="false">'1MP'!H30+'2MP'!M30</f>
        <v>2.69</v>
      </c>
      <c r="I30" s="79" t="n">
        <v>706.45</v>
      </c>
      <c r="J30" s="79" t="n">
        <f aca="false">TRUNC(G30*I30,2)</f>
        <v>1900.35</v>
      </c>
      <c r="K30" s="79" t="n">
        <f aca="false">TRUNC(H30*I30,2)</f>
        <v>1900.35</v>
      </c>
      <c r="M30" s="281"/>
    </row>
    <row r="31" customFormat="false" ht="26.85" hidden="false" customHeight="false" outlineLevel="0" collapsed="false">
      <c r="A31" s="3" t="s">
        <v>71</v>
      </c>
      <c r="B31" s="3" t="s">
        <v>35</v>
      </c>
      <c r="C31" s="3" t="s">
        <v>42</v>
      </c>
      <c r="D31" s="3" t="n">
        <v>103670</v>
      </c>
      <c r="E31" s="78" t="s">
        <v>72</v>
      </c>
      <c r="F31" s="3" t="s">
        <v>53</v>
      </c>
      <c r="G31" s="3" t="n">
        <v>2.69</v>
      </c>
      <c r="H31" s="79" t="n">
        <f aca="false">'1MP'!H31+'2MP'!M31</f>
        <v>2.69</v>
      </c>
      <c r="I31" s="79" t="n">
        <v>343.91</v>
      </c>
      <c r="J31" s="79" t="n">
        <f aca="false">TRUNC(G31*I31,2)</f>
        <v>925.11</v>
      </c>
      <c r="K31" s="79" t="n">
        <f aca="false">TRUNC(H31*I31,2)</f>
        <v>925.11</v>
      </c>
      <c r="M31" s="281"/>
    </row>
    <row r="32" s="179" customFormat="true" ht="15" hidden="false" customHeight="false" outlineLevel="0" collapsed="false">
      <c r="A32" s="287" t="s">
        <v>73</v>
      </c>
      <c r="B32" s="287"/>
      <c r="C32" s="287"/>
      <c r="D32" s="287"/>
      <c r="E32" s="288" t="s">
        <v>74</v>
      </c>
      <c r="F32" s="287"/>
      <c r="G32" s="287"/>
      <c r="H32" s="246"/>
      <c r="I32" s="246"/>
      <c r="J32" s="246" t="n">
        <f aca="false">SUM(J34:J38)</f>
        <v>4189.14</v>
      </c>
      <c r="K32" s="246" t="n">
        <f aca="false">SUM(K34:K38)</f>
        <v>4189.14</v>
      </c>
      <c r="M32" s="290"/>
    </row>
    <row r="33" customFormat="false" ht="14.25" hidden="false" customHeight="false" outlineLevel="0" collapsed="false">
      <c r="E33" s="78"/>
      <c r="G33" s="3"/>
      <c r="H33" s="79"/>
      <c r="I33" s="79"/>
      <c r="J33" s="79"/>
      <c r="K33" s="79"/>
      <c r="M33" s="289"/>
    </row>
    <row r="34" customFormat="false" ht="39.55" hidden="false" customHeight="false" outlineLevel="0" collapsed="false">
      <c r="A34" s="3" t="s">
        <v>75</v>
      </c>
      <c r="B34" s="3" t="s">
        <v>35</v>
      </c>
      <c r="C34" s="3" t="s">
        <v>42</v>
      </c>
      <c r="D34" s="3" t="n">
        <v>92413</v>
      </c>
      <c r="E34" s="78" t="s">
        <v>76</v>
      </c>
      <c r="F34" s="3" t="s">
        <v>44</v>
      </c>
      <c r="G34" s="3" t="n">
        <v>14.4</v>
      </c>
      <c r="H34" s="79" t="n">
        <f aca="false">'1MP'!H34+'2MP'!M34</f>
        <v>14.4</v>
      </c>
      <c r="I34" s="79" t="n">
        <v>128.73</v>
      </c>
      <c r="J34" s="79" t="n">
        <f aca="false">TRUNC(G34*I34,2)</f>
        <v>1853.71</v>
      </c>
      <c r="K34" s="79" t="n">
        <f aca="false">TRUNC(H34*I34,2)</f>
        <v>1853.71</v>
      </c>
      <c r="M34" s="281"/>
    </row>
    <row r="35" customFormat="false" ht="26.85" hidden="false" customHeight="false" outlineLevel="0" collapsed="false">
      <c r="A35" s="3" t="s">
        <v>77</v>
      </c>
      <c r="B35" s="3" t="s">
        <v>35</v>
      </c>
      <c r="C35" s="3" t="s">
        <v>42</v>
      </c>
      <c r="D35" s="3" t="n">
        <v>92759</v>
      </c>
      <c r="E35" s="78" t="s">
        <v>78</v>
      </c>
      <c r="F35" s="3" t="s">
        <v>66</v>
      </c>
      <c r="G35" s="3" t="n">
        <v>24.5</v>
      </c>
      <c r="H35" s="79" t="n">
        <f aca="false">'1MP'!H35+'2MP'!M35</f>
        <v>24.5</v>
      </c>
      <c r="I35" s="79" t="n">
        <v>16.46</v>
      </c>
      <c r="J35" s="79" t="n">
        <f aca="false">TRUNC(G35*I35,2)</f>
        <v>403.27</v>
      </c>
      <c r="K35" s="79" t="n">
        <f aca="false">TRUNC(H35*I35,2)</f>
        <v>403.27</v>
      </c>
      <c r="M35" s="281"/>
    </row>
    <row r="36" customFormat="false" ht="26.85" hidden="false" customHeight="false" outlineLevel="0" collapsed="false">
      <c r="A36" s="3" t="s">
        <v>79</v>
      </c>
      <c r="B36" s="3" t="s">
        <v>35</v>
      </c>
      <c r="C36" s="3" t="s">
        <v>42</v>
      </c>
      <c r="D36" s="3" t="n">
        <v>92762</v>
      </c>
      <c r="E36" s="78" t="s">
        <v>80</v>
      </c>
      <c r="F36" s="3" t="s">
        <v>66</v>
      </c>
      <c r="G36" s="3" t="n">
        <v>93.4</v>
      </c>
      <c r="H36" s="79" t="n">
        <f aca="false">'1MP'!H36+'2MP'!M36</f>
        <v>93.4</v>
      </c>
      <c r="I36" s="79" t="n">
        <v>13.04</v>
      </c>
      <c r="J36" s="79" t="n">
        <f aca="false">TRUNC(G36*I36,2)</f>
        <v>1217.93</v>
      </c>
      <c r="K36" s="79" t="n">
        <f aca="false">TRUNC(H36*I36,2)</f>
        <v>1217.93</v>
      </c>
      <c r="M36" s="281"/>
    </row>
    <row r="37" customFormat="false" ht="26.85" hidden="false" customHeight="false" outlineLevel="0" collapsed="false">
      <c r="A37" s="3" t="s">
        <v>81</v>
      </c>
      <c r="B37" s="3" t="s">
        <v>35</v>
      </c>
      <c r="C37" s="3" t="s">
        <v>42</v>
      </c>
      <c r="D37" s="3" t="n">
        <v>94965</v>
      </c>
      <c r="E37" s="78" t="s">
        <v>70</v>
      </c>
      <c r="F37" s="3" t="s">
        <v>53</v>
      </c>
      <c r="G37" s="3" t="n">
        <v>0.68</v>
      </c>
      <c r="H37" s="79" t="n">
        <f aca="false">'1MP'!H37+'2MP'!M37</f>
        <v>0.68</v>
      </c>
      <c r="I37" s="79" t="n">
        <v>706.45</v>
      </c>
      <c r="J37" s="79" t="n">
        <f aca="false">TRUNC(G37*I37,2)</f>
        <v>480.38</v>
      </c>
      <c r="K37" s="79" t="n">
        <f aca="false">TRUNC(H37*I37,2)</f>
        <v>480.38</v>
      </c>
      <c r="M37" s="281"/>
    </row>
    <row r="38" customFormat="false" ht="26.85" hidden="false" customHeight="false" outlineLevel="0" collapsed="false">
      <c r="A38" s="3" t="s">
        <v>82</v>
      </c>
      <c r="B38" s="3" t="s">
        <v>35</v>
      </c>
      <c r="C38" s="3" t="s">
        <v>42</v>
      </c>
      <c r="D38" s="3" t="n">
        <v>103670</v>
      </c>
      <c r="E38" s="78" t="s">
        <v>72</v>
      </c>
      <c r="F38" s="3" t="s">
        <v>53</v>
      </c>
      <c r="G38" s="3" t="n">
        <v>0.68</v>
      </c>
      <c r="H38" s="79" t="n">
        <f aca="false">'1MP'!H38+'2MP'!M38</f>
        <v>0.68</v>
      </c>
      <c r="I38" s="79" t="n">
        <v>343.91</v>
      </c>
      <c r="J38" s="79" t="n">
        <f aca="false">TRUNC(G38*I38,2)</f>
        <v>233.85</v>
      </c>
      <c r="K38" s="79" t="n">
        <f aca="false">TRUNC(H38*I38,2)</f>
        <v>233.85</v>
      </c>
      <c r="M38" s="281"/>
    </row>
    <row r="39" s="179" customFormat="true" ht="15" hidden="false" customHeight="false" outlineLevel="0" collapsed="false">
      <c r="A39" s="287" t="s">
        <v>83</v>
      </c>
      <c r="B39" s="287"/>
      <c r="C39" s="287"/>
      <c r="D39" s="287"/>
      <c r="E39" s="288" t="s">
        <v>84</v>
      </c>
      <c r="F39" s="287"/>
      <c r="G39" s="287"/>
      <c r="H39" s="246"/>
      <c r="I39" s="246"/>
      <c r="J39" s="246" t="n">
        <f aca="false">SUM(J41:J47)</f>
        <v>12241.05</v>
      </c>
      <c r="K39" s="246" t="n">
        <f aca="false">SUM(K41:K47)</f>
        <v>12241.05</v>
      </c>
      <c r="M39" s="290"/>
    </row>
    <row r="40" customFormat="false" ht="14.25" hidden="false" customHeight="false" outlineLevel="0" collapsed="false">
      <c r="E40" s="78"/>
      <c r="G40" s="3"/>
      <c r="H40" s="79"/>
      <c r="I40" s="79"/>
      <c r="J40" s="79"/>
      <c r="K40" s="79"/>
      <c r="M40" s="289"/>
    </row>
    <row r="41" customFormat="false" ht="39.55" hidden="false" customHeight="false" outlineLevel="0" collapsed="false">
      <c r="A41" s="3" t="s">
        <v>85</v>
      </c>
      <c r="B41" s="3" t="s">
        <v>35</v>
      </c>
      <c r="C41" s="3" t="s">
        <v>42</v>
      </c>
      <c r="D41" s="3" t="n">
        <v>101166</v>
      </c>
      <c r="E41" s="78" t="s">
        <v>86</v>
      </c>
      <c r="F41" s="3" t="s">
        <v>53</v>
      </c>
      <c r="G41" s="3" t="n">
        <v>2.14</v>
      </c>
      <c r="H41" s="79" t="n">
        <f aca="false">'1MP'!H41+'2MP'!M41</f>
        <v>2.14</v>
      </c>
      <c r="I41" s="79" t="n">
        <v>825.94</v>
      </c>
      <c r="J41" s="79" t="n">
        <f aca="false">TRUNC(G41*I41,2)</f>
        <v>1767.51</v>
      </c>
      <c r="K41" s="79" t="n">
        <f aca="false">TRUNC(H41*I41,2)</f>
        <v>1767.51</v>
      </c>
      <c r="M41" s="281"/>
    </row>
    <row r="42" customFormat="false" ht="26.85" hidden="false" customHeight="false" outlineLevel="0" collapsed="false">
      <c r="A42" s="3" t="s">
        <v>87</v>
      </c>
      <c r="B42" s="3" t="s">
        <v>35</v>
      </c>
      <c r="C42" s="3" t="s">
        <v>42</v>
      </c>
      <c r="D42" s="3" t="n">
        <v>96536</v>
      </c>
      <c r="E42" s="78" t="s">
        <v>88</v>
      </c>
      <c r="F42" s="3" t="s">
        <v>44</v>
      </c>
      <c r="G42" s="3" t="n">
        <v>51.14</v>
      </c>
      <c r="H42" s="79" t="n">
        <f aca="false">'1MP'!H42+'2MP'!M42</f>
        <v>51.14</v>
      </c>
      <c r="I42" s="79" t="n">
        <v>86.19</v>
      </c>
      <c r="J42" s="79" t="n">
        <f aca="false">TRUNC(G42*I42,2)</f>
        <v>4407.75</v>
      </c>
      <c r="K42" s="79" t="n">
        <f aca="false">TRUNC(H42*I42,2)</f>
        <v>4407.75</v>
      </c>
      <c r="M42" s="281"/>
    </row>
    <row r="43" customFormat="false" ht="26.85" hidden="false" customHeight="false" outlineLevel="0" collapsed="false">
      <c r="A43" s="3" t="s">
        <v>89</v>
      </c>
      <c r="B43" s="3" t="s">
        <v>35</v>
      </c>
      <c r="C43" s="3" t="s">
        <v>42</v>
      </c>
      <c r="D43" s="3" t="n">
        <v>92759</v>
      </c>
      <c r="E43" s="78" t="s">
        <v>78</v>
      </c>
      <c r="F43" s="3" t="s">
        <v>66</v>
      </c>
      <c r="G43" s="3" t="n">
        <v>64.3</v>
      </c>
      <c r="H43" s="79" t="n">
        <f aca="false">'1MP'!H43+'2MP'!M43</f>
        <v>64.3</v>
      </c>
      <c r="I43" s="79" t="n">
        <v>16.46</v>
      </c>
      <c r="J43" s="79" t="n">
        <f aca="false">TRUNC(G43*I43,2)</f>
        <v>1058.37</v>
      </c>
      <c r="K43" s="79" t="n">
        <f aca="false">TRUNC(H43*I43,2)</f>
        <v>1058.37</v>
      </c>
      <c r="M43" s="281" t="n">
        <v>3</v>
      </c>
    </row>
    <row r="44" customFormat="false" ht="26.85" hidden="false" customHeight="false" outlineLevel="0" collapsed="false">
      <c r="A44" s="3" t="s">
        <v>90</v>
      </c>
      <c r="B44" s="3" t="s">
        <v>35</v>
      </c>
      <c r="C44" s="3" t="s">
        <v>42</v>
      </c>
      <c r="D44" s="3" t="n">
        <v>92761</v>
      </c>
      <c r="E44" s="78" t="s">
        <v>91</v>
      </c>
      <c r="F44" s="3" t="s">
        <v>66</v>
      </c>
      <c r="G44" s="3" t="n">
        <v>114.4</v>
      </c>
      <c r="H44" s="79" t="n">
        <f aca="false">'1MP'!H44+'2MP'!M44</f>
        <v>114.4</v>
      </c>
      <c r="I44" s="79" t="n">
        <v>14.6</v>
      </c>
      <c r="J44" s="79" t="n">
        <f aca="false">TRUNC(G44*I44,2)</f>
        <v>1670.24</v>
      </c>
      <c r="K44" s="79" t="n">
        <f aca="false">TRUNC(H44*I44,2)</f>
        <v>1670.24</v>
      </c>
      <c r="M44" s="281"/>
    </row>
    <row r="45" customFormat="false" ht="26.85" hidden="false" customHeight="false" outlineLevel="0" collapsed="false">
      <c r="A45" s="3" t="s">
        <v>92</v>
      </c>
      <c r="B45" s="3" t="s">
        <v>35</v>
      </c>
      <c r="C45" s="3" t="s">
        <v>42</v>
      </c>
      <c r="D45" s="3" t="n">
        <v>92762</v>
      </c>
      <c r="E45" s="78" t="s">
        <v>80</v>
      </c>
      <c r="F45" s="3" t="s">
        <v>66</v>
      </c>
      <c r="G45" s="3" t="n">
        <v>18.3</v>
      </c>
      <c r="H45" s="79" t="n">
        <f aca="false">'1MP'!H45+'2MP'!M45</f>
        <v>18.3</v>
      </c>
      <c r="I45" s="79" t="n">
        <v>13.04</v>
      </c>
      <c r="J45" s="79" t="n">
        <f aca="false">TRUNC(G45*I45,2)</f>
        <v>238.63</v>
      </c>
      <c r="K45" s="79" t="n">
        <f aca="false">TRUNC(H45*I45,2)</f>
        <v>238.63</v>
      </c>
      <c r="M45" s="281"/>
    </row>
    <row r="46" customFormat="false" ht="26.85" hidden="false" customHeight="false" outlineLevel="0" collapsed="false">
      <c r="A46" s="3" t="s">
        <v>93</v>
      </c>
      <c r="B46" s="3" t="s">
        <v>35</v>
      </c>
      <c r="C46" s="3" t="s">
        <v>42</v>
      </c>
      <c r="D46" s="3" t="n">
        <v>94965</v>
      </c>
      <c r="E46" s="78" t="s">
        <v>70</v>
      </c>
      <c r="F46" s="3" t="s">
        <v>53</v>
      </c>
      <c r="G46" s="3" t="n">
        <v>2.95</v>
      </c>
      <c r="H46" s="79" t="n">
        <f aca="false">'1MP'!H46+'2MP'!M46</f>
        <v>2.95</v>
      </c>
      <c r="I46" s="79" t="n">
        <v>706.45</v>
      </c>
      <c r="J46" s="79" t="n">
        <f aca="false">TRUNC(G46*I46,2)</f>
        <v>2084.02</v>
      </c>
      <c r="K46" s="79" t="n">
        <f aca="false">TRUNC(H46*I46,2)</f>
        <v>2084.02</v>
      </c>
      <c r="M46" s="281" t="n">
        <v>1</v>
      </c>
    </row>
    <row r="47" customFormat="false" ht="26.85" hidden="false" customHeight="false" outlineLevel="0" collapsed="false">
      <c r="A47" s="3" t="s">
        <v>94</v>
      </c>
      <c r="B47" s="3" t="s">
        <v>35</v>
      </c>
      <c r="C47" s="3" t="s">
        <v>42</v>
      </c>
      <c r="D47" s="3" t="n">
        <v>103670</v>
      </c>
      <c r="E47" s="78" t="s">
        <v>72</v>
      </c>
      <c r="F47" s="3" t="s">
        <v>53</v>
      </c>
      <c r="G47" s="3" t="n">
        <v>2.95</v>
      </c>
      <c r="H47" s="79" t="n">
        <f aca="false">'1MP'!H47+'2MP'!M47</f>
        <v>2.95</v>
      </c>
      <c r="I47" s="79" t="n">
        <v>343.91</v>
      </c>
      <c r="J47" s="79" t="n">
        <f aca="false">TRUNC(G47*I47,2)</f>
        <v>1014.53</v>
      </c>
      <c r="K47" s="79" t="n">
        <f aca="false">TRUNC(H47*I47,2)</f>
        <v>1014.53</v>
      </c>
      <c r="M47" s="281"/>
    </row>
    <row r="48" s="179" customFormat="true" ht="15" hidden="false" customHeight="false" outlineLevel="0" collapsed="false">
      <c r="A48" s="278" t="n">
        <v>5</v>
      </c>
      <c r="B48" s="278"/>
      <c r="C48" s="278"/>
      <c r="D48" s="278"/>
      <c r="E48" s="279" t="s">
        <v>95</v>
      </c>
      <c r="F48" s="278"/>
      <c r="G48" s="278"/>
      <c r="H48" s="239"/>
      <c r="I48" s="239"/>
      <c r="J48" s="239" t="n">
        <f aca="false">J50+J57</f>
        <v>21634.86</v>
      </c>
      <c r="K48" s="239" t="n">
        <f aca="false">K50+K57</f>
        <v>21634.86</v>
      </c>
      <c r="M48" s="290"/>
    </row>
    <row r="49" s="179" customFormat="true" ht="14.25" hidden="false" customHeight="false" outlineLevel="0" collapsed="false">
      <c r="A49" s="284"/>
      <c r="B49" s="284"/>
      <c r="C49" s="284"/>
      <c r="D49" s="284"/>
      <c r="E49" s="285"/>
      <c r="F49" s="284"/>
      <c r="G49" s="284"/>
      <c r="H49" s="242"/>
      <c r="I49" s="242"/>
      <c r="J49" s="242"/>
      <c r="K49" s="242"/>
      <c r="M49" s="290"/>
    </row>
    <row r="50" s="179" customFormat="true" ht="15" hidden="false" customHeight="false" outlineLevel="0" collapsed="false">
      <c r="A50" s="287" t="s">
        <v>96</v>
      </c>
      <c r="B50" s="287"/>
      <c r="C50" s="287"/>
      <c r="D50" s="287"/>
      <c r="E50" s="288" t="s">
        <v>97</v>
      </c>
      <c r="F50" s="287"/>
      <c r="G50" s="287"/>
      <c r="H50" s="246"/>
      <c r="I50" s="246"/>
      <c r="J50" s="246" t="n">
        <f aca="false">SUM(J52:J56)</f>
        <v>4877.32</v>
      </c>
      <c r="K50" s="246" t="n">
        <f aca="false">SUM(K52:K56)</f>
        <v>4877.32</v>
      </c>
      <c r="M50" s="290"/>
    </row>
    <row r="51" customFormat="false" ht="14.25" hidden="false" customHeight="false" outlineLevel="0" collapsed="false">
      <c r="E51" s="78"/>
      <c r="G51" s="3"/>
      <c r="H51" s="79"/>
      <c r="I51" s="79"/>
      <c r="J51" s="79"/>
      <c r="K51" s="79"/>
      <c r="M51" s="289"/>
    </row>
    <row r="52" customFormat="false" ht="39.55" hidden="false" customHeight="false" outlineLevel="0" collapsed="false">
      <c r="A52" s="3" t="s">
        <v>98</v>
      </c>
      <c r="B52" s="3" t="s">
        <v>35</v>
      </c>
      <c r="C52" s="3" t="s">
        <v>42</v>
      </c>
      <c r="D52" s="3" t="n">
        <v>92413</v>
      </c>
      <c r="E52" s="78" t="s">
        <v>76</v>
      </c>
      <c r="F52" s="3" t="s">
        <v>44</v>
      </c>
      <c r="G52" s="3" t="n">
        <v>2.02</v>
      </c>
      <c r="H52" s="79" t="n">
        <f aca="false">'1MP'!H52+'2MP'!M52</f>
        <v>2.02</v>
      </c>
      <c r="I52" s="79" t="n">
        <v>128.73</v>
      </c>
      <c r="J52" s="79" t="n">
        <f aca="false">TRUNC(G52*I52,2)</f>
        <v>260.03</v>
      </c>
      <c r="K52" s="79" t="n">
        <f aca="false">TRUNC(H52*I52,2)</f>
        <v>260.03</v>
      </c>
      <c r="M52" s="281" t="n">
        <v>1</v>
      </c>
    </row>
    <row r="53" customFormat="false" ht="26.85" hidden="false" customHeight="false" outlineLevel="0" collapsed="false">
      <c r="A53" s="3" t="s">
        <v>99</v>
      </c>
      <c r="B53" s="3" t="s">
        <v>35</v>
      </c>
      <c r="C53" s="3" t="s">
        <v>42</v>
      </c>
      <c r="D53" s="3" t="n">
        <v>92759</v>
      </c>
      <c r="E53" s="78" t="s">
        <v>78</v>
      </c>
      <c r="F53" s="3" t="s">
        <v>66</v>
      </c>
      <c r="G53" s="3" t="n">
        <v>47.2</v>
      </c>
      <c r="H53" s="79" t="n">
        <f aca="false">'1MP'!H53+'2MP'!M53</f>
        <v>47.2</v>
      </c>
      <c r="I53" s="79" t="n">
        <v>16.46</v>
      </c>
      <c r="J53" s="79" t="n">
        <f aca="false">TRUNC(G53*I53,2)</f>
        <v>776.91</v>
      </c>
      <c r="K53" s="79" t="n">
        <f aca="false">TRUNC(H53*I53,2)</f>
        <v>776.91</v>
      </c>
      <c r="M53" s="281"/>
    </row>
    <row r="54" customFormat="false" ht="26.85" hidden="false" customHeight="false" outlineLevel="0" collapsed="false">
      <c r="A54" s="3" t="s">
        <v>100</v>
      </c>
      <c r="B54" s="3" t="s">
        <v>35</v>
      </c>
      <c r="C54" s="3" t="s">
        <v>42</v>
      </c>
      <c r="D54" s="3" t="n">
        <v>92762</v>
      </c>
      <c r="E54" s="78" t="s">
        <v>80</v>
      </c>
      <c r="F54" s="3" t="s">
        <v>66</v>
      </c>
      <c r="G54" s="3" t="n">
        <v>131.8</v>
      </c>
      <c r="H54" s="79" t="n">
        <f aca="false">'1MP'!H54+'2MP'!M54</f>
        <v>131.8</v>
      </c>
      <c r="I54" s="79" t="n">
        <v>13.04</v>
      </c>
      <c r="J54" s="79" t="n">
        <f aca="false">TRUNC(G54*I54,2)</f>
        <v>1718.67</v>
      </c>
      <c r="K54" s="79" t="n">
        <f aca="false">TRUNC(H54*I54,2)</f>
        <v>1718.67</v>
      </c>
      <c r="M54" s="281"/>
    </row>
    <row r="55" customFormat="false" ht="26.85" hidden="false" customHeight="false" outlineLevel="0" collapsed="false">
      <c r="A55" s="3" t="s">
        <v>101</v>
      </c>
      <c r="B55" s="3" t="s">
        <v>35</v>
      </c>
      <c r="C55" s="3" t="s">
        <v>42</v>
      </c>
      <c r="D55" s="3" t="n">
        <v>94965</v>
      </c>
      <c r="E55" s="78" t="s">
        <v>70</v>
      </c>
      <c r="F55" s="3" t="s">
        <v>53</v>
      </c>
      <c r="G55" s="3" t="n">
        <v>2.02</v>
      </c>
      <c r="H55" s="79" t="n">
        <f aca="false">'1MP'!H55+'2MP'!M55</f>
        <v>2.02</v>
      </c>
      <c r="I55" s="79" t="n">
        <v>706.45</v>
      </c>
      <c r="J55" s="79" t="n">
        <f aca="false">TRUNC(G55*I55,2)</f>
        <v>1427.02</v>
      </c>
      <c r="K55" s="79" t="n">
        <f aca="false">TRUNC(H55*I55,2)</f>
        <v>1427.02</v>
      </c>
      <c r="M55" s="281" t="n">
        <v>1</v>
      </c>
    </row>
    <row r="56" customFormat="false" ht="26.85" hidden="false" customHeight="false" outlineLevel="0" collapsed="false">
      <c r="A56" s="3" t="s">
        <v>102</v>
      </c>
      <c r="B56" s="3" t="s">
        <v>35</v>
      </c>
      <c r="C56" s="3" t="s">
        <v>42</v>
      </c>
      <c r="D56" s="3" t="n">
        <v>103670</v>
      </c>
      <c r="E56" s="78" t="s">
        <v>72</v>
      </c>
      <c r="F56" s="3" t="s">
        <v>53</v>
      </c>
      <c r="G56" s="3" t="n">
        <v>2.02</v>
      </c>
      <c r="H56" s="79" t="n">
        <f aca="false">'1MP'!H56+'2MP'!M56</f>
        <v>2.02</v>
      </c>
      <c r="I56" s="79" t="n">
        <v>343.91</v>
      </c>
      <c r="J56" s="79" t="n">
        <f aca="false">TRUNC(G56*I56,2)</f>
        <v>694.69</v>
      </c>
      <c r="K56" s="79" t="n">
        <f aca="false">TRUNC(H56*I56,2)</f>
        <v>694.69</v>
      </c>
      <c r="M56" s="281" t="n">
        <v>1</v>
      </c>
    </row>
    <row r="57" s="179" customFormat="true" ht="15" hidden="false" customHeight="false" outlineLevel="0" collapsed="false">
      <c r="A57" s="287" t="s">
        <v>103</v>
      </c>
      <c r="B57" s="287"/>
      <c r="C57" s="287"/>
      <c r="D57" s="287"/>
      <c r="E57" s="288" t="s">
        <v>104</v>
      </c>
      <c r="F57" s="287"/>
      <c r="G57" s="287"/>
      <c r="H57" s="246"/>
      <c r="I57" s="246"/>
      <c r="J57" s="246" t="n">
        <f aca="false">SUM(J59:J64)</f>
        <v>16757.54</v>
      </c>
      <c r="K57" s="246" t="n">
        <f aca="false">SUM(K59:K64)</f>
        <v>16757.54</v>
      </c>
      <c r="M57" s="290"/>
    </row>
    <row r="58" customFormat="false" ht="14.25" hidden="false" customHeight="false" outlineLevel="0" collapsed="false">
      <c r="E58" s="78"/>
      <c r="G58" s="3"/>
      <c r="H58" s="79"/>
      <c r="I58" s="79"/>
      <c r="J58" s="79"/>
      <c r="K58" s="79"/>
      <c r="M58" s="289"/>
    </row>
    <row r="59" customFormat="false" ht="39.55" hidden="false" customHeight="false" outlineLevel="0" collapsed="false">
      <c r="A59" s="3" t="s">
        <v>105</v>
      </c>
      <c r="B59" s="3" t="s">
        <v>35</v>
      </c>
      <c r="C59" s="3" t="s">
        <v>42</v>
      </c>
      <c r="D59" s="3" t="n">
        <v>92448</v>
      </c>
      <c r="E59" s="78" t="s">
        <v>106</v>
      </c>
      <c r="F59" s="3" t="s">
        <v>44</v>
      </c>
      <c r="G59" s="3" t="n">
        <v>55.86</v>
      </c>
      <c r="H59" s="79" t="n">
        <f aca="false">'1MP'!H59+'2MP'!M59</f>
        <v>55.86</v>
      </c>
      <c r="I59" s="79" t="n">
        <v>182.27</v>
      </c>
      <c r="J59" s="79" t="n">
        <f aca="false">TRUNC(G59*I59,2)</f>
        <v>10181.6</v>
      </c>
      <c r="K59" s="79" t="n">
        <f aca="false">TRUNC(H59*I59,2)</f>
        <v>10181.6</v>
      </c>
      <c r="M59" s="281" t="n">
        <v>55.86</v>
      </c>
    </row>
    <row r="60" customFormat="false" ht="26.85" hidden="false" customHeight="false" outlineLevel="0" collapsed="false">
      <c r="A60" s="3" t="s">
        <v>107</v>
      </c>
      <c r="B60" s="3" t="s">
        <v>35</v>
      </c>
      <c r="C60" s="3" t="s">
        <v>42</v>
      </c>
      <c r="D60" s="3" t="n">
        <v>92759</v>
      </c>
      <c r="E60" s="78" t="s">
        <v>78</v>
      </c>
      <c r="F60" s="3" t="s">
        <v>66</v>
      </c>
      <c r="G60" s="3" t="n">
        <v>72.6</v>
      </c>
      <c r="H60" s="79" t="n">
        <f aca="false">'1MP'!H60+'2MP'!M60</f>
        <v>72.6</v>
      </c>
      <c r="I60" s="79" t="n">
        <v>16.46</v>
      </c>
      <c r="J60" s="79" t="n">
        <f aca="false">TRUNC(G60*I60,2)</f>
        <v>1194.99</v>
      </c>
      <c r="K60" s="79" t="n">
        <f aca="false">TRUNC(H60*I60,2)</f>
        <v>1194.99</v>
      </c>
      <c r="M60" s="281" t="n">
        <v>72.6</v>
      </c>
    </row>
    <row r="61" customFormat="false" ht="26.85" hidden="false" customHeight="false" outlineLevel="0" collapsed="false">
      <c r="A61" s="3" t="s">
        <v>108</v>
      </c>
      <c r="B61" s="3" t="s">
        <v>35</v>
      </c>
      <c r="C61" s="3" t="s">
        <v>42</v>
      </c>
      <c r="D61" s="3" t="n">
        <v>92761</v>
      </c>
      <c r="E61" s="78" t="s">
        <v>91</v>
      </c>
      <c r="F61" s="3" t="s">
        <v>66</v>
      </c>
      <c r="G61" s="3" t="n">
        <v>124.4</v>
      </c>
      <c r="H61" s="79" t="n">
        <f aca="false">'1MP'!H61+'2MP'!M61</f>
        <v>124.4</v>
      </c>
      <c r="I61" s="79" t="n">
        <v>14.6</v>
      </c>
      <c r="J61" s="79" t="n">
        <f aca="false">TRUNC(G61*I61,2)</f>
        <v>1816.24</v>
      </c>
      <c r="K61" s="79" t="n">
        <f aca="false">TRUNC(H61*I61,2)</f>
        <v>1816.24</v>
      </c>
      <c r="M61" s="281" t="n">
        <v>124.4</v>
      </c>
    </row>
    <row r="62" customFormat="false" ht="26.85" hidden="false" customHeight="false" outlineLevel="0" collapsed="false">
      <c r="A62" s="3" t="s">
        <v>109</v>
      </c>
      <c r="B62" s="3" t="s">
        <v>35</v>
      </c>
      <c r="C62" s="3" t="s">
        <v>42</v>
      </c>
      <c r="D62" s="3" t="n">
        <v>92762</v>
      </c>
      <c r="E62" s="78" t="s">
        <v>80</v>
      </c>
      <c r="F62" s="3" t="s">
        <v>66</v>
      </c>
      <c r="G62" s="3" t="n">
        <v>14</v>
      </c>
      <c r="H62" s="79" t="n">
        <f aca="false">'1MP'!H62+'2MP'!M62</f>
        <v>14</v>
      </c>
      <c r="I62" s="79" t="n">
        <v>13.04</v>
      </c>
      <c r="J62" s="79" t="n">
        <f aca="false">TRUNC(G62*I62,2)</f>
        <v>182.56</v>
      </c>
      <c r="K62" s="79" t="n">
        <f aca="false">TRUNC(H62*I62,2)</f>
        <v>182.56</v>
      </c>
      <c r="M62" s="281" t="n">
        <v>14</v>
      </c>
    </row>
    <row r="63" customFormat="false" ht="26.85" hidden="false" customHeight="false" outlineLevel="0" collapsed="false">
      <c r="A63" s="3" t="s">
        <v>110</v>
      </c>
      <c r="B63" s="3" t="s">
        <v>35</v>
      </c>
      <c r="C63" s="3" t="s">
        <v>42</v>
      </c>
      <c r="D63" s="3" t="n">
        <v>94965</v>
      </c>
      <c r="E63" s="78" t="s">
        <v>70</v>
      </c>
      <c r="F63" s="3" t="s">
        <v>53</v>
      </c>
      <c r="G63" s="3" t="n">
        <v>3.22</v>
      </c>
      <c r="H63" s="79" t="n">
        <f aca="false">'1MP'!H63+'2MP'!M63</f>
        <v>3.22</v>
      </c>
      <c r="I63" s="79" t="n">
        <v>706.45</v>
      </c>
      <c r="J63" s="79" t="n">
        <f aca="false">TRUNC(G63*I63,2)</f>
        <v>2274.76</v>
      </c>
      <c r="K63" s="79" t="n">
        <f aca="false">TRUNC(H63*I63,2)</f>
        <v>2274.76</v>
      </c>
      <c r="M63" s="281" t="n">
        <v>3.22</v>
      </c>
    </row>
    <row r="64" customFormat="false" ht="26.85" hidden="false" customHeight="false" outlineLevel="0" collapsed="false">
      <c r="A64" s="3" t="s">
        <v>111</v>
      </c>
      <c r="B64" s="3" t="s">
        <v>35</v>
      </c>
      <c r="C64" s="3" t="s">
        <v>42</v>
      </c>
      <c r="D64" s="3" t="n">
        <v>103670</v>
      </c>
      <c r="E64" s="78" t="s">
        <v>72</v>
      </c>
      <c r="F64" s="3" t="s">
        <v>53</v>
      </c>
      <c r="G64" s="3" t="n">
        <v>3.22</v>
      </c>
      <c r="H64" s="79" t="n">
        <f aca="false">'1MP'!H64+'2MP'!M64</f>
        <v>3.22</v>
      </c>
      <c r="I64" s="79" t="n">
        <v>343.91</v>
      </c>
      <c r="J64" s="79" t="n">
        <f aca="false">TRUNC(G64*I64,2)</f>
        <v>1107.39</v>
      </c>
      <c r="K64" s="79" t="n">
        <f aca="false">TRUNC(H64*I64,2)</f>
        <v>1107.39</v>
      </c>
      <c r="M64" s="281" t="n">
        <v>3.22</v>
      </c>
    </row>
    <row r="65" s="179" customFormat="true" ht="15" hidden="false" customHeight="false" outlineLevel="0" collapsed="false">
      <c r="A65" s="278" t="n">
        <v>6</v>
      </c>
      <c r="B65" s="278"/>
      <c r="C65" s="278"/>
      <c r="D65" s="278"/>
      <c r="E65" s="279" t="s">
        <v>112</v>
      </c>
      <c r="F65" s="278"/>
      <c r="G65" s="278"/>
      <c r="H65" s="239"/>
      <c r="I65" s="239"/>
      <c r="J65" s="239" t="n">
        <f aca="false">SUM(J67:J68)</f>
        <v>39944.71</v>
      </c>
      <c r="K65" s="239" t="n">
        <f aca="false">SUM(K67:K68)</f>
        <v>39944.71</v>
      </c>
      <c r="M65" s="290"/>
    </row>
    <row r="66" customFormat="false" ht="14.25" hidden="false" customHeight="false" outlineLevel="0" collapsed="false">
      <c r="E66" s="78"/>
      <c r="G66" s="3"/>
      <c r="H66" s="79"/>
      <c r="I66" s="79"/>
      <c r="J66" s="79"/>
      <c r="K66" s="79"/>
      <c r="M66" s="289"/>
    </row>
    <row r="67" customFormat="false" ht="39.55" hidden="false" customHeight="false" outlineLevel="0" collapsed="false">
      <c r="A67" s="3" t="s">
        <v>113</v>
      </c>
      <c r="B67" s="3" t="s">
        <v>35</v>
      </c>
      <c r="C67" s="3" t="s">
        <v>42</v>
      </c>
      <c r="D67" s="3" t="n">
        <v>103332</v>
      </c>
      <c r="E67" s="78" t="s">
        <v>114</v>
      </c>
      <c r="F67" s="3" t="s">
        <v>44</v>
      </c>
      <c r="G67" s="3" t="n">
        <v>259.1</v>
      </c>
      <c r="H67" s="79" t="n">
        <f aca="false">'1MP'!H67+'2MP'!M67</f>
        <v>259.1</v>
      </c>
      <c r="I67" s="79" t="n">
        <v>143.25</v>
      </c>
      <c r="J67" s="79" t="n">
        <f aca="false">TRUNC(G67*I67,2)</f>
        <v>37116.07</v>
      </c>
      <c r="K67" s="79" t="n">
        <f aca="false">TRUNC(H67*I67,2)</f>
        <v>37116.07</v>
      </c>
      <c r="M67" s="281" t="n">
        <v>159.1</v>
      </c>
    </row>
    <row r="68" customFormat="false" ht="14.25" hidden="false" customHeight="false" outlineLevel="0" collapsed="false">
      <c r="A68" s="3" t="s">
        <v>115</v>
      </c>
      <c r="B68" s="3" t="s">
        <v>35</v>
      </c>
      <c r="C68" s="3" t="s">
        <v>42</v>
      </c>
      <c r="D68" s="3" t="n">
        <v>105023</v>
      </c>
      <c r="E68" s="78" t="s">
        <v>116</v>
      </c>
      <c r="F68" s="3" t="s">
        <v>47</v>
      </c>
      <c r="G68" s="3" t="n">
        <v>37.6</v>
      </c>
      <c r="H68" s="79" t="n">
        <f aca="false">'1MP'!H68+'2MP'!M68</f>
        <v>37.6</v>
      </c>
      <c r="I68" s="79" t="n">
        <v>75.23</v>
      </c>
      <c r="J68" s="79" t="n">
        <f aca="false">TRUNC(G68*I68,2)</f>
        <v>2828.64</v>
      </c>
      <c r="K68" s="79" t="n">
        <f aca="false">TRUNC(H68*I68,2)</f>
        <v>2828.64</v>
      </c>
      <c r="M68" s="281" t="n">
        <v>37.6</v>
      </c>
    </row>
    <row r="69" s="179" customFormat="true" ht="15" hidden="false" customHeight="false" outlineLevel="0" collapsed="false">
      <c r="A69" s="278" t="n">
        <v>7</v>
      </c>
      <c r="B69" s="278"/>
      <c r="C69" s="278"/>
      <c r="D69" s="278"/>
      <c r="E69" s="279" t="s">
        <v>117</v>
      </c>
      <c r="F69" s="278"/>
      <c r="G69" s="278"/>
      <c r="H69" s="239"/>
      <c r="I69" s="239"/>
      <c r="J69" s="239" t="n">
        <f aca="false">SUM(J71:J77)</f>
        <v>38891.51</v>
      </c>
      <c r="K69" s="239" t="n">
        <f aca="false">SUM(K71:K77)</f>
        <v>10403.34</v>
      </c>
      <c r="M69" s="290"/>
    </row>
    <row r="70" customFormat="false" ht="14.25" hidden="false" customHeight="false" outlineLevel="0" collapsed="false">
      <c r="E70" s="78"/>
      <c r="G70" s="3"/>
      <c r="H70" s="79"/>
      <c r="I70" s="79"/>
      <c r="J70" s="79"/>
      <c r="K70" s="79"/>
      <c r="M70" s="289"/>
    </row>
    <row r="71" customFormat="false" ht="39.55" hidden="false" customHeight="false" outlineLevel="0" collapsed="false">
      <c r="A71" s="3" t="s">
        <v>118</v>
      </c>
      <c r="B71" s="3" t="s">
        <v>35</v>
      </c>
      <c r="C71" s="3" t="s">
        <v>42</v>
      </c>
      <c r="D71" s="3" t="n">
        <v>92608</v>
      </c>
      <c r="E71" s="78" t="s">
        <v>119</v>
      </c>
      <c r="F71" s="3" t="s">
        <v>120</v>
      </c>
      <c r="G71" s="3" t="n">
        <v>4</v>
      </c>
      <c r="H71" s="79" t="n">
        <f aca="false">'1MP'!H71+'2MP'!M71</f>
        <v>4</v>
      </c>
      <c r="I71" s="79" t="n">
        <v>1268.45</v>
      </c>
      <c r="J71" s="79" t="n">
        <f aca="false">TRUNC(G71*I71,2)</f>
        <v>5073.8</v>
      </c>
      <c r="K71" s="79" t="n">
        <f aca="false">TRUNC(H71*I71,2)</f>
        <v>5073.8</v>
      </c>
      <c r="M71" s="281" t="n">
        <v>1</v>
      </c>
    </row>
    <row r="72" customFormat="false" ht="39.55" hidden="false" customHeight="false" outlineLevel="0" collapsed="false">
      <c r="A72" s="3" t="s">
        <v>121</v>
      </c>
      <c r="B72" s="3" t="s">
        <v>35</v>
      </c>
      <c r="C72" s="3" t="s">
        <v>42</v>
      </c>
      <c r="D72" s="3" t="n">
        <v>92580</v>
      </c>
      <c r="E72" s="78" t="s">
        <v>122</v>
      </c>
      <c r="F72" s="3" t="s">
        <v>44</v>
      </c>
      <c r="G72" s="3" t="n">
        <v>73.08</v>
      </c>
      <c r="H72" s="79" t="n">
        <f aca="false">'1MP'!H72+'2MP'!M72</f>
        <v>73.08</v>
      </c>
      <c r="I72" s="79" t="n">
        <v>53.36</v>
      </c>
      <c r="J72" s="79" t="n">
        <f aca="false">TRUNC(G72*I72,2)</f>
        <v>3899.54</v>
      </c>
      <c r="K72" s="79" t="n">
        <f aca="false">TRUNC(H72*I72,2)</f>
        <v>3899.54</v>
      </c>
      <c r="M72" s="281" t="n">
        <v>73.08</v>
      </c>
    </row>
    <row r="73" customFormat="false" ht="26.85" hidden="false" customHeight="false" outlineLevel="0" collapsed="false">
      <c r="A73" s="3" t="s">
        <v>123</v>
      </c>
      <c r="B73" s="3" t="s">
        <v>35</v>
      </c>
      <c r="C73" s="3" t="s">
        <v>42</v>
      </c>
      <c r="D73" s="3" t="n">
        <v>94216</v>
      </c>
      <c r="E73" s="78" t="s">
        <v>124</v>
      </c>
      <c r="F73" s="3" t="s">
        <v>44</v>
      </c>
      <c r="G73" s="3" t="n">
        <v>73.08</v>
      </c>
      <c r="H73" s="79" t="n">
        <f aca="false">'1MP'!H73+'2MP'!M73</f>
        <v>0</v>
      </c>
      <c r="I73" s="79" t="n">
        <v>205.08</v>
      </c>
      <c r="J73" s="79" t="n">
        <f aca="false">TRUNC(G73*I73,2)</f>
        <v>14987.24</v>
      </c>
      <c r="K73" s="79" t="n">
        <f aca="false">TRUNC(H73*I73,2)</f>
        <v>0</v>
      </c>
      <c r="M73" s="281"/>
    </row>
    <row r="74" customFormat="false" ht="26.85" hidden="false" customHeight="false" outlineLevel="0" collapsed="false">
      <c r="A74" s="3" t="s">
        <v>125</v>
      </c>
      <c r="B74" s="3" t="s">
        <v>35</v>
      </c>
      <c r="C74" s="3" t="s">
        <v>42</v>
      </c>
      <c r="D74" s="3" t="n">
        <v>94228</v>
      </c>
      <c r="E74" s="78" t="s">
        <v>126</v>
      </c>
      <c r="F74" s="3" t="s">
        <v>47</v>
      </c>
      <c r="G74" s="3" t="n">
        <v>13</v>
      </c>
      <c r="H74" s="79" t="n">
        <f aca="false">'1MP'!H74+'2MP'!M74</f>
        <v>13</v>
      </c>
      <c r="I74" s="79" t="n">
        <v>110</v>
      </c>
      <c r="J74" s="79" t="n">
        <f aca="false">TRUNC(G74*I74,2)</f>
        <v>1430</v>
      </c>
      <c r="K74" s="79" t="n">
        <f aca="false">TRUNC(H74*I74,2)</f>
        <v>1430</v>
      </c>
      <c r="M74" s="281" t="n">
        <v>13</v>
      </c>
    </row>
    <row r="75" customFormat="false" ht="26.85" hidden="false" customHeight="false" outlineLevel="0" collapsed="false">
      <c r="A75" s="3" t="s">
        <v>127</v>
      </c>
      <c r="B75" s="3" t="s">
        <v>35</v>
      </c>
      <c r="C75" s="3" t="s">
        <v>42</v>
      </c>
      <c r="D75" s="3" t="n">
        <v>94231</v>
      </c>
      <c r="E75" s="78" t="s">
        <v>128</v>
      </c>
      <c r="F75" s="3" t="s">
        <v>47</v>
      </c>
      <c r="G75" s="3" t="n">
        <v>38</v>
      </c>
      <c r="H75" s="79" t="n">
        <f aca="false">'1MP'!H75+'2MP'!M75</f>
        <v>0</v>
      </c>
      <c r="I75" s="79" t="n">
        <v>65.72</v>
      </c>
      <c r="J75" s="79" t="n">
        <f aca="false">TRUNC(G75*I75,2)</f>
        <v>2497.36</v>
      </c>
      <c r="K75" s="79" t="n">
        <f aca="false">TRUNC(H75*I75,2)</f>
        <v>0</v>
      </c>
      <c r="M75" s="281"/>
    </row>
    <row r="76" customFormat="false" ht="26.85" hidden="false" customHeight="false" outlineLevel="0" collapsed="false">
      <c r="A76" s="3" t="s">
        <v>129</v>
      </c>
      <c r="B76" s="3" t="s">
        <v>35</v>
      </c>
      <c r="C76" s="3" t="s">
        <v>42</v>
      </c>
      <c r="D76" s="3" t="n">
        <v>100435</v>
      </c>
      <c r="E76" s="78" t="s">
        <v>130</v>
      </c>
      <c r="F76" s="3" t="s">
        <v>47</v>
      </c>
      <c r="G76" s="3" t="n">
        <v>25</v>
      </c>
      <c r="H76" s="79" t="n">
        <f aca="false">'1MP'!H76+'2MP'!M76</f>
        <v>0</v>
      </c>
      <c r="I76" s="79" t="n">
        <v>74.62</v>
      </c>
      <c r="J76" s="79" t="n">
        <f aca="false">TRUNC(G76*I76,2)</f>
        <v>1865.5</v>
      </c>
      <c r="K76" s="79" t="n">
        <f aca="false">TRUNC(H76*I76,2)</f>
        <v>0</v>
      </c>
      <c r="M76" s="281"/>
    </row>
    <row r="77" customFormat="false" ht="26.85" hidden="false" customHeight="false" outlineLevel="0" collapsed="false">
      <c r="A77" s="3" t="s">
        <v>131</v>
      </c>
      <c r="B77" s="3" t="s">
        <v>35</v>
      </c>
      <c r="C77" s="3" t="s">
        <v>42</v>
      </c>
      <c r="D77" s="3" t="n">
        <v>96110</v>
      </c>
      <c r="E77" s="78" t="s">
        <v>132</v>
      </c>
      <c r="F77" s="3" t="s">
        <v>44</v>
      </c>
      <c r="G77" s="3" t="n">
        <v>98.28</v>
      </c>
      <c r="H77" s="79" t="n">
        <f aca="false">'1MP'!H77+'2MP'!M77</f>
        <v>0</v>
      </c>
      <c r="I77" s="79" t="n">
        <v>92.98</v>
      </c>
      <c r="J77" s="79" t="n">
        <f aca="false">TRUNC(G77*I77,2)</f>
        <v>9138.07</v>
      </c>
      <c r="K77" s="79" t="n">
        <f aca="false">TRUNC(H77*I77,2)</f>
        <v>0</v>
      </c>
      <c r="M77" s="281"/>
    </row>
    <row r="78" s="179" customFormat="true" ht="15" hidden="false" customHeight="false" outlineLevel="0" collapsed="false">
      <c r="A78" s="278" t="n">
        <v>8</v>
      </c>
      <c r="B78" s="278"/>
      <c r="C78" s="278"/>
      <c r="D78" s="278"/>
      <c r="E78" s="279" t="s">
        <v>133</v>
      </c>
      <c r="F78" s="278"/>
      <c r="G78" s="278"/>
      <c r="H78" s="239"/>
      <c r="I78" s="239"/>
      <c r="J78" s="239" t="n">
        <f aca="false">SUM(J80:J82)</f>
        <v>27773.78</v>
      </c>
      <c r="K78" s="239" t="n">
        <f aca="false">SUM(K80:K82)</f>
        <v>0</v>
      </c>
      <c r="M78" s="290"/>
    </row>
    <row r="79" customFormat="false" ht="14.25" hidden="false" customHeight="false" outlineLevel="0" collapsed="false">
      <c r="E79" s="78"/>
      <c r="G79" s="3"/>
      <c r="H79" s="79"/>
      <c r="I79" s="79"/>
      <c r="J79" s="79"/>
      <c r="K79" s="79"/>
      <c r="M79" s="289"/>
    </row>
    <row r="80" customFormat="false" ht="52.2" hidden="false" customHeight="false" outlineLevel="0" collapsed="false">
      <c r="A80" s="3" t="s">
        <v>134</v>
      </c>
      <c r="B80" s="3" t="s">
        <v>35</v>
      </c>
      <c r="C80" s="3" t="s">
        <v>42</v>
      </c>
      <c r="D80" s="3" t="n">
        <v>90846</v>
      </c>
      <c r="E80" s="78" t="s">
        <v>135</v>
      </c>
      <c r="F80" s="3" t="s">
        <v>120</v>
      </c>
      <c r="G80" s="3" t="n">
        <v>10</v>
      </c>
      <c r="H80" s="79" t="n">
        <f aca="false">'1MP'!H80+'2MP'!M80</f>
        <v>0</v>
      </c>
      <c r="I80" s="79" t="n">
        <v>1672.68</v>
      </c>
      <c r="J80" s="79" t="n">
        <f aca="false">TRUNC(G80*I80,2)</f>
        <v>16726.8</v>
      </c>
      <c r="K80" s="79" t="n">
        <f aca="false">TRUNC(H80*I80,2)</f>
        <v>0</v>
      </c>
      <c r="M80" s="281"/>
    </row>
    <row r="81" customFormat="false" ht="14.25" hidden="false" customHeight="false" outlineLevel="0" collapsed="false">
      <c r="A81" s="3" t="s">
        <v>136</v>
      </c>
      <c r="B81" s="3" t="s">
        <v>35</v>
      </c>
      <c r="C81" s="3" t="s">
        <v>36</v>
      </c>
      <c r="D81" s="3" t="n">
        <v>111457</v>
      </c>
      <c r="E81" s="78" t="s">
        <v>137</v>
      </c>
      <c r="F81" s="3" t="s">
        <v>66</v>
      </c>
      <c r="G81" s="3" t="n">
        <v>175</v>
      </c>
      <c r="H81" s="79" t="n">
        <f aca="false">'1MP'!H81+'2MP'!M81</f>
        <v>0</v>
      </c>
      <c r="I81" s="79" t="n">
        <v>16.29</v>
      </c>
      <c r="J81" s="79" t="n">
        <f aca="false">TRUNC(G81*I81,2)</f>
        <v>2850.75</v>
      </c>
      <c r="K81" s="79" t="n">
        <f aca="false">TRUNC(H81*I81,2)</f>
        <v>0</v>
      </c>
      <c r="M81" s="281"/>
    </row>
    <row r="82" customFormat="false" ht="39.55" hidden="false" customHeight="false" outlineLevel="0" collapsed="false">
      <c r="A82" s="3" t="s">
        <v>138</v>
      </c>
      <c r="B82" s="3" t="s">
        <v>35</v>
      </c>
      <c r="C82" s="3" t="s">
        <v>42</v>
      </c>
      <c r="D82" s="3" t="n">
        <v>94573</v>
      </c>
      <c r="E82" s="78" t="s">
        <v>139</v>
      </c>
      <c r="F82" s="3" t="s">
        <v>44</v>
      </c>
      <c r="G82" s="3" t="n">
        <v>17.18</v>
      </c>
      <c r="H82" s="79" t="n">
        <f aca="false">'1MP'!H82+'2MP'!M82</f>
        <v>0</v>
      </c>
      <c r="I82" s="79" t="n">
        <v>477.08</v>
      </c>
      <c r="J82" s="79" t="n">
        <f aca="false">TRUNC(G82*I82,2)</f>
        <v>8196.23</v>
      </c>
      <c r="K82" s="79" t="n">
        <f aca="false">TRUNC(H82*I82,2)</f>
        <v>0</v>
      </c>
      <c r="M82" s="281"/>
    </row>
    <row r="83" s="179" customFormat="true" ht="15" hidden="false" customHeight="false" outlineLevel="0" collapsed="false">
      <c r="A83" s="278" t="n">
        <v>9</v>
      </c>
      <c r="B83" s="278"/>
      <c r="C83" s="278"/>
      <c r="D83" s="278"/>
      <c r="E83" s="279" t="s">
        <v>140</v>
      </c>
      <c r="F83" s="278"/>
      <c r="G83" s="278"/>
      <c r="H83" s="239"/>
      <c r="I83" s="239"/>
      <c r="J83" s="239" t="n">
        <f aca="false">SUM(J85:J87)</f>
        <v>35852.32</v>
      </c>
      <c r="K83" s="239" t="n">
        <f aca="false">SUM(K85:K87)</f>
        <v>32428.95</v>
      </c>
      <c r="M83" s="290"/>
    </row>
    <row r="84" customFormat="false" ht="14.25" hidden="false" customHeight="false" outlineLevel="0" collapsed="false">
      <c r="E84" s="78"/>
      <c r="G84" s="3"/>
      <c r="H84" s="79"/>
      <c r="I84" s="79"/>
      <c r="J84" s="79"/>
      <c r="K84" s="79"/>
      <c r="M84" s="289"/>
    </row>
    <row r="85" customFormat="false" ht="39.55" hidden="false" customHeight="false" outlineLevel="0" collapsed="false">
      <c r="A85" s="3" t="s">
        <v>141</v>
      </c>
      <c r="B85" s="3" t="s">
        <v>35</v>
      </c>
      <c r="C85" s="3" t="s">
        <v>42</v>
      </c>
      <c r="D85" s="3" t="n">
        <v>87905</v>
      </c>
      <c r="E85" s="78" t="s">
        <v>142</v>
      </c>
      <c r="F85" s="3" t="s">
        <v>44</v>
      </c>
      <c r="G85" s="3" t="n">
        <v>518.2</v>
      </c>
      <c r="H85" s="79" t="n">
        <f aca="false">'1MP'!H85+'2MP'!M85</f>
        <v>518.2</v>
      </c>
      <c r="I85" s="79" t="n">
        <v>9.53</v>
      </c>
      <c r="J85" s="79" t="n">
        <f aca="false">TRUNC(G85*I85,2)</f>
        <v>4938.44</v>
      </c>
      <c r="K85" s="79" t="n">
        <f aca="false">TRUNC(H85*I85,2)</f>
        <v>4938.44</v>
      </c>
      <c r="M85" s="281" t="n">
        <v>518.2</v>
      </c>
    </row>
    <row r="86" customFormat="false" ht="39.55" hidden="false" customHeight="false" outlineLevel="0" collapsed="false">
      <c r="A86" s="3" t="s">
        <v>143</v>
      </c>
      <c r="B86" s="3" t="s">
        <v>35</v>
      </c>
      <c r="C86" s="3" t="s">
        <v>42</v>
      </c>
      <c r="D86" s="3" t="n">
        <v>87794</v>
      </c>
      <c r="E86" s="78" t="s">
        <v>144</v>
      </c>
      <c r="F86" s="3" t="s">
        <v>44</v>
      </c>
      <c r="G86" s="3" t="n">
        <v>518.2</v>
      </c>
      <c r="H86" s="79" t="n">
        <f aca="false">'1MP'!H86+'2MP'!M86</f>
        <v>518.2</v>
      </c>
      <c r="I86" s="79" t="n">
        <v>53.05</v>
      </c>
      <c r="J86" s="79" t="n">
        <f aca="false">TRUNC(G86*I86,2)</f>
        <v>27490.51</v>
      </c>
      <c r="K86" s="79" t="n">
        <f aca="false">TRUNC(H86*I86,2)</f>
        <v>27490.51</v>
      </c>
      <c r="M86" s="281" t="n">
        <v>518.2</v>
      </c>
    </row>
    <row r="87" customFormat="false" ht="39.55" hidden="false" customHeight="false" outlineLevel="0" collapsed="false">
      <c r="A87" s="3" t="s">
        <v>145</v>
      </c>
      <c r="B87" s="3" t="s">
        <v>35</v>
      </c>
      <c r="C87" s="3" t="s">
        <v>42</v>
      </c>
      <c r="D87" s="3" t="n">
        <v>87273</v>
      </c>
      <c r="E87" s="78" t="s">
        <v>146</v>
      </c>
      <c r="F87" s="3" t="s">
        <v>44</v>
      </c>
      <c r="G87" s="3" t="n">
        <v>39.96</v>
      </c>
      <c r="H87" s="79" t="n">
        <f aca="false">'1MP'!H87+'2MP'!M87</f>
        <v>0</v>
      </c>
      <c r="I87" s="79" t="n">
        <v>85.67</v>
      </c>
      <c r="J87" s="79" t="n">
        <f aca="false">TRUNC(G87*I87,2)</f>
        <v>3423.37</v>
      </c>
      <c r="K87" s="79" t="n">
        <f aca="false">TRUNC(H87*I87,2)</f>
        <v>0</v>
      </c>
      <c r="M87" s="281"/>
    </row>
    <row r="88" s="179" customFormat="true" ht="15" hidden="false" customHeight="false" outlineLevel="0" collapsed="false">
      <c r="A88" s="278" t="n">
        <v>10</v>
      </c>
      <c r="B88" s="278"/>
      <c r="C88" s="278"/>
      <c r="D88" s="278"/>
      <c r="E88" s="279" t="s">
        <v>147</v>
      </c>
      <c r="F88" s="278"/>
      <c r="G88" s="278"/>
      <c r="H88" s="239"/>
      <c r="I88" s="239"/>
      <c r="J88" s="239" t="n">
        <f aca="false">SUM(J90:J94)</f>
        <v>25150.73</v>
      </c>
      <c r="K88" s="239" t="n">
        <f aca="false">SUM(K90:K94)</f>
        <v>5240.01</v>
      </c>
      <c r="M88" s="290"/>
    </row>
    <row r="89" customFormat="false" ht="14.25" hidden="false" customHeight="false" outlineLevel="0" collapsed="false">
      <c r="E89" s="78"/>
      <c r="G89" s="3"/>
      <c r="H89" s="79"/>
      <c r="I89" s="79"/>
      <c r="J89" s="79"/>
      <c r="K89" s="79"/>
      <c r="M89" s="289"/>
    </row>
    <row r="90" customFormat="false" ht="26.85" hidden="false" customHeight="false" outlineLevel="0" collapsed="false">
      <c r="A90" s="3" t="s">
        <v>148</v>
      </c>
      <c r="B90" s="3" t="s">
        <v>35</v>
      </c>
      <c r="C90" s="3" t="s">
        <v>42</v>
      </c>
      <c r="D90" s="3" t="n">
        <v>95241</v>
      </c>
      <c r="E90" s="78" t="s">
        <v>149</v>
      </c>
      <c r="F90" s="3" t="s">
        <v>44</v>
      </c>
      <c r="G90" s="3" t="n">
        <v>107.62</v>
      </c>
      <c r="H90" s="79" t="n">
        <f aca="false">'1MP'!H90+'2MP'!M90</f>
        <v>107.62</v>
      </c>
      <c r="I90" s="79" t="n">
        <v>48.69</v>
      </c>
      <c r="J90" s="79" t="n">
        <f aca="false">TRUNC(G90*I90,2)</f>
        <v>5240.01</v>
      </c>
      <c r="K90" s="79" t="n">
        <f aca="false">TRUNC(H90*I90,2)</f>
        <v>5240.01</v>
      </c>
      <c r="M90" s="281" t="n">
        <v>107.62</v>
      </c>
    </row>
    <row r="91" customFormat="false" ht="39.55" hidden="false" customHeight="false" outlineLevel="0" collapsed="false">
      <c r="A91" s="3" t="s">
        <v>150</v>
      </c>
      <c r="B91" s="3" t="s">
        <v>35</v>
      </c>
      <c r="C91" s="3" t="s">
        <v>42</v>
      </c>
      <c r="D91" s="3" t="n">
        <v>87263</v>
      </c>
      <c r="E91" s="78" t="s">
        <v>151</v>
      </c>
      <c r="F91" s="3" t="s">
        <v>44</v>
      </c>
      <c r="G91" s="3" t="n">
        <v>97.54</v>
      </c>
      <c r="H91" s="79" t="n">
        <f aca="false">'1MP'!H91+'2MP'!M91</f>
        <v>0</v>
      </c>
      <c r="I91" s="79" t="n">
        <v>158.75</v>
      </c>
      <c r="J91" s="79" t="n">
        <f aca="false">TRUNC(G91*I91,2)</f>
        <v>15484.47</v>
      </c>
      <c r="K91" s="79" t="n">
        <f aca="false">TRUNC(H91*I91,2)</f>
        <v>0</v>
      </c>
      <c r="M91" s="281"/>
    </row>
    <row r="92" customFormat="false" ht="14.25" hidden="false" customHeight="false" outlineLevel="0" collapsed="false">
      <c r="A92" s="3" t="s">
        <v>152</v>
      </c>
      <c r="B92" s="3" t="s">
        <v>35</v>
      </c>
      <c r="C92" s="3" t="s">
        <v>42</v>
      </c>
      <c r="D92" s="3" t="n">
        <v>98689</v>
      </c>
      <c r="E92" s="78" t="s">
        <v>153</v>
      </c>
      <c r="F92" s="3" t="s">
        <v>47</v>
      </c>
      <c r="G92" s="3" t="n">
        <v>9</v>
      </c>
      <c r="H92" s="79" t="n">
        <f aca="false">'1MP'!H92+'2MP'!M92</f>
        <v>0</v>
      </c>
      <c r="I92" s="79" t="n">
        <v>143.19</v>
      </c>
      <c r="J92" s="79" t="n">
        <f aca="false">TRUNC(G92*I92,2)</f>
        <v>1288.71</v>
      </c>
      <c r="K92" s="79" t="n">
        <f aca="false">TRUNC(H92*I92,2)</f>
        <v>0</v>
      </c>
      <c r="M92" s="281"/>
    </row>
    <row r="93" customFormat="false" ht="26.85" hidden="false" customHeight="false" outlineLevel="0" collapsed="false">
      <c r="A93" s="3" t="s">
        <v>154</v>
      </c>
      <c r="B93" s="3" t="s">
        <v>35</v>
      </c>
      <c r="C93" s="3" t="s">
        <v>42</v>
      </c>
      <c r="D93" s="3" t="n">
        <v>101965</v>
      </c>
      <c r="E93" s="78" t="s">
        <v>155</v>
      </c>
      <c r="F93" s="3" t="s">
        <v>47</v>
      </c>
      <c r="G93" s="3" t="n">
        <v>10.4</v>
      </c>
      <c r="H93" s="79" t="n">
        <f aca="false">'1MP'!H93+'2MP'!M93</f>
        <v>0</v>
      </c>
      <c r="I93" s="79" t="n">
        <v>145.79</v>
      </c>
      <c r="J93" s="79" t="n">
        <f aca="false">TRUNC(G93*I93,2)</f>
        <v>1516.21</v>
      </c>
      <c r="K93" s="79" t="n">
        <f aca="false">TRUNC(H93*I93,2)</f>
        <v>0</v>
      </c>
      <c r="M93" s="281"/>
    </row>
    <row r="94" customFormat="false" ht="26.85" hidden="false" customHeight="false" outlineLevel="0" collapsed="false">
      <c r="A94" s="3" t="s">
        <v>156</v>
      </c>
      <c r="B94" s="3" t="s">
        <v>35</v>
      </c>
      <c r="C94" s="3" t="s">
        <v>42</v>
      </c>
      <c r="D94" s="3" t="n">
        <v>88650</v>
      </c>
      <c r="E94" s="78" t="s">
        <v>157</v>
      </c>
      <c r="F94" s="3" t="s">
        <v>47</v>
      </c>
      <c r="G94" s="3" t="n">
        <v>104.67</v>
      </c>
      <c r="H94" s="79" t="n">
        <f aca="false">'1MP'!H94+'2MP'!M94</f>
        <v>0</v>
      </c>
      <c r="I94" s="79" t="n">
        <v>15.49</v>
      </c>
      <c r="J94" s="79" t="n">
        <f aca="false">TRUNC(G94*I94,2)</f>
        <v>1621.33</v>
      </c>
      <c r="K94" s="79" t="n">
        <f aca="false">TRUNC(H94*I94,2)</f>
        <v>0</v>
      </c>
      <c r="M94" s="281"/>
    </row>
    <row r="95" s="179" customFormat="true" ht="15" hidden="false" customHeight="false" outlineLevel="0" collapsed="false">
      <c r="A95" s="278" t="n">
        <v>11</v>
      </c>
      <c r="B95" s="278"/>
      <c r="C95" s="278"/>
      <c r="D95" s="278"/>
      <c r="E95" s="279" t="s">
        <v>158</v>
      </c>
      <c r="F95" s="278"/>
      <c r="G95" s="278"/>
      <c r="H95" s="239"/>
      <c r="I95" s="239"/>
      <c r="J95" s="239" t="n">
        <f aca="false">J97+J106+J113+J122</f>
        <v>24727.53</v>
      </c>
      <c r="K95" s="239" t="n">
        <f aca="false">K97+K106+K113+K122</f>
        <v>0</v>
      </c>
      <c r="M95" s="290"/>
    </row>
    <row r="96" customFormat="false" ht="14.25" hidden="false" customHeight="false" outlineLevel="0" collapsed="false">
      <c r="E96" s="78"/>
      <c r="G96" s="3"/>
      <c r="H96" s="79"/>
      <c r="I96" s="79"/>
      <c r="J96" s="79"/>
      <c r="K96" s="79"/>
      <c r="M96" s="289"/>
    </row>
    <row r="97" s="179" customFormat="true" ht="15" hidden="false" customHeight="false" outlineLevel="0" collapsed="false">
      <c r="A97" s="287" t="s">
        <v>159</v>
      </c>
      <c r="B97" s="287"/>
      <c r="C97" s="287"/>
      <c r="D97" s="287"/>
      <c r="E97" s="288" t="s">
        <v>160</v>
      </c>
      <c r="F97" s="287"/>
      <c r="G97" s="287"/>
      <c r="H97" s="246"/>
      <c r="I97" s="246"/>
      <c r="J97" s="246" t="n">
        <f aca="false">SUM(J99:J105)</f>
        <v>6041.63</v>
      </c>
      <c r="K97" s="246" t="n">
        <f aca="false">SUM(K99:K105)</f>
        <v>0</v>
      </c>
      <c r="M97" s="290"/>
    </row>
    <row r="98" customFormat="false" ht="14.25" hidden="false" customHeight="false" outlineLevel="0" collapsed="false">
      <c r="E98" s="78"/>
      <c r="G98" s="3"/>
      <c r="H98" s="79"/>
      <c r="I98" s="79"/>
      <c r="J98" s="79"/>
      <c r="K98" s="79"/>
      <c r="M98" s="289"/>
    </row>
    <row r="99" customFormat="false" ht="26.85" hidden="false" customHeight="false" outlineLevel="0" collapsed="false">
      <c r="A99" s="3" t="s">
        <v>161</v>
      </c>
      <c r="B99" s="3" t="s">
        <v>35</v>
      </c>
      <c r="C99" s="3" t="s">
        <v>42</v>
      </c>
      <c r="D99" s="3" t="n">
        <v>104780</v>
      </c>
      <c r="E99" s="78" t="s">
        <v>162</v>
      </c>
      <c r="F99" s="3" t="s">
        <v>47</v>
      </c>
      <c r="G99" s="3" t="n">
        <v>110.88</v>
      </c>
      <c r="H99" s="79" t="n">
        <f aca="false">'1MP'!H99+'2MP'!M99</f>
        <v>0</v>
      </c>
      <c r="I99" s="79" t="n">
        <v>5.96</v>
      </c>
      <c r="J99" s="79" t="n">
        <f aca="false">TRUNC(G99*I99,2)</f>
        <v>660.84</v>
      </c>
      <c r="K99" s="79" t="n">
        <f aca="false">TRUNC(H99*I99,2)</f>
        <v>0</v>
      </c>
      <c r="M99" s="281"/>
    </row>
    <row r="100" customFormat="false" ht="39.55" hidden="false" customHeight="false" outlineLevel="0" collapsed="false">
      <c r="A100" s="3" t="s">
        <v>163</v>
      </c>
      <c r="B100" s="3" t="s">
        <v>35</v>
      </c>
      <c r="C100" s="3" t="s">
        <v>42</v>
      </c>
      <c r="D100" s="3" t="n">
        <v>91835</v>
      </c>
      <c r="E100" s="78" t="s">
        <v>164</v>
      </c>
      <c r="F100" s="3" t="s">
        <v>47</v>
      </c>
      <c r="G100" s="3" t="n">
        <v>100.22</v>
      </c>
      <c r="H100" s="79" t="n">
        <f aca="false">'1MP'!H100+'2MP'!M100</f>
        <v>0</v>
      </c>
      <c r="I100" s="79" t="n">
        <v>22.68</v>
      </c>
      <c r="J100" s="79" t="n">
        <f aca="false">TRUNC(G100*I100,2)</f>
        <v>2272.98</v>
      </c>
      <c r="K100" s="79" t="n">
        <f aca="false">TRUNC(H100*I100,2)</f>
        <v>0</v>
      </c>
      <c r="M100" s="281"/>
    </row>
    <row r="101" customFormat="false" ht="39.55" hidden="false" customHeight="false" outlineLevel="0" collapsed="false">
      <c r="A101" s="3" t="s">
        <v>165</v>
      </c>
      <c r="B101" s="3" t="s">
        <v>35</v>
      </c>
      <c r="C101" s="3" t="s">
        <v>42</v>
      </c>
      <c r="D101" s="3" t="n">
        <v>91837</v>
      </c>
      <c r="E101" s="78" t="s">
        <v>166</v>
      </c>
      <c r="F101" s="3" t="s">
        <v>47</v>
      </c>
      <c r="G101" s="3" t="n">
        <v>20.9</v>
      </c>
      <c r="H101" s="79" t="n">
        <f aca="false">'1MP'!H101+'2MP'!M101</f>
        <v>0</v>
      </c>
      <c r="I101" s="79" t="n">
        <v>28.13</v>
      </c>
      <c r="J101" s="79" t="n">
        <f aca="false">TRUNC(G101*I101,2)</f>
        <v>587.91</v>
      </c>
      <c r="K101" s="79" t="n">
        <f aca="false">TRUNC(H101*I101,2)</f>
        <v>0</v>
      </c>
      <c r="M101" s="281"/>
    </row>
    <row r="102" customFormat="false" ht="39.55" hidden="false" customHeight="false" outlineLevel="0" collapsed="false">
      <c r="A102" s="3" t="s">
        <v>167</v>
      </c>
      <c r="B102" s="3" t="s">
        <v>35</v>
      </c>
      <c r="C102" s="3" t="s">
        <v>42</v>
      </c>
      <c r="D102" s="3" t="n">
        <v>91855</v>
      </c>
      <c r="E102" s="78" t="s">
        <v>168</v>
      </c>
      <c r="F102" s="3" t="s">
        <v>47</v>
      </c>
      <c r="G102" s="3" t="n">
        <v>110.88</v>
      </c>
      <c r="H102" s="79" t="n">
        <f aca="false">'1MP'!H102+'2MP'!M102</f>
        <v>0</v>
      </c>
      <c r="I102" s="79" t="n">
        <v>12.66</v>
      </c>
      <c r="J102" s="79" t="n">
        <f aca="false">TRUNC(G102*I102,2)</f>
        <v>1403.74</v>
      </c>
      <c r="K102" s="79" t="n">
        <f aca="false">TRUNC(H102*I102,2)</f>
        <v>0</v>
      </c>
      <c r="M102" s="281"/>
    </row>
    <row r="103" customFormat="false" ht="39.55" hidden="false" customHeight="false" outlineLevel="0" collapsed="false">
      <c r="A103" s="3" t="s">
        <v>169</v>
      </c>
      <c r="B103" s="3" t="s">
        <v>35</v>
      </c>
      <c r="C103" s="3" t="s">
        <v>42</v>
      </c>
      <c r="D103" s="3" t="n">
        <v>97667</v>
      </c>
      <c r="E103" s="78" t="s">
        <v>170</v>
      </c>
      <c r="F103" s="3" t="s">
        <v>47</v>
      </c>
      <c r="G103" s="3" t="n">
        <v>40</v>
      </c>
      <c r="H103" s="79" t="n">
        <f aca="false">'1MP'!H103+'2MP'!M103</f>
        <v>0</v>
      </c>
      <c r="I103" s="79" t="n">
        <v>9.2</v>
      </c>
      <c r="J103" s="79" t="n">
        <f aca="false">TRUNC(G103*I103,2)</f>
        <v>368</v>
      </c>
      <c r="K103" s="79" t="n">
        <f aca="false">TRUNC(H103*I103,2)</f>
        <v>0</v>
      </c>
      <c r="M103" s="281"/>
    </row>
    <row r="104" customFormat="false" ht="26.85" hidden="false" customHeight="false" outlineLevel="0" collapsed="false">
      <c r="A104" s="3" t="s">
        <v>171</v>
      </c>
      <c r="B104" s="3" t="s">
        <v>35</v>
      </c>
      <c r="C104" s="3" t="s">
        <v>42</v>
      </c>
      <c r="D104" s="3" t="n">
        <v>97669</v>
      </c>
      <c r="E104" s="78" t="s">
        <v>172</v>
      </c>
      <c r="F104" s="3" t="s">
        <v>47</v>
      </c>
      <c r="G104" s="3" t="n">
        <v>16.6</v>
      </c>
      <c r="H104" s="79" t="n">
        <f aca="false">'1MP'!H104+'2MP'!M104</f>
        <v>0</v>
      </c>
      <c r="I104" s="79" t="n">
        <v>19.49</v>
      </c>
      <c r="J104" s="79" t="n">
        <f aca="false">TRUNC(G104*I104,2)</f>
        <v>323.53</v>
      </c>
      <c r="K104" s="79" t="n">
        <f aca="false">TRUNC(H104*I104,2)</f>
        <v>0</v>
      </c>
      <c r="M104" s="281"/>
    </row>
    <row r="105" customFormat="false" ht="14.25" hidden="false" customHeight="false" outlineLevel="0" collapsed="false">
      <c r="A105" s="3" t="s">
        <v>173</v>
      </c>
      <c r="B105" s="3" t="s">
        <v>35</v>
      </c>
      <c r="C105" s="3" t="s">
        <v>42</v>
      </c>
      <c r="D105" s="3" t="n">
        <v>93358</v>
      </c>
      <c r="E105" s="78" t="s">
        <v>174</v>
      </c>
      <c r="F105" s="3" t="s">
        <v>53</v>
      </c>
      <c r="G105" s="3" t="n">
        <v>4.24</v>
      </c>
      <c r="H105" s="79" t="n">
        <f aca="false">'1MP'!H105+'2MP'!M105</f>
        <v>0</v>
      </c>
      <c r="I105" s="79" t="n">
        <v>100.15</v>
      </c>
      <c r="J105" s="79" t="n">
        <f aca="false">TRUNC(G105*I105,2)</f>
        <v>424.63</v>
      </c>
      <c r="K105" s="79" t="n">
        <f aca="false">TRUNC(H105*I105,2)</f>
        <v>0</v>
      </c>
      <c r="M105" s="281"/>
    </row>
    <row r="106" s="179" customFormat="true" ht="15" hidden="false" customHeight="false" outlineLevel="0" collapsed="false">
      <c r="A106" s="287" t="s">
        <v>175</v>
      </c>
      <c r="B106" s="287"/>
      <c r="C106" s="287"/>
      <c r="D106" s="287"/>
      <c r="E106" s="288" t="s">
        <v>176</v>
      </c>
      <c r="F106" s="287"/>
      <c r="G106" s="287"/>
      <c r="H106" s="246"/>
      <c r="I106" s="246"/>
      <c r="J106" s="246" t="n">
        <f aca="false">SUM(J108:J112)</f>
        <v>12377.29</v>
      </c>
      <c r="K106" s="246" t="n">
        <f aca="false">SUM(K108:K112)</f>
        <v>0</v>
      </c>
      <c r="M106" s="290"/>
    </row>
    <row r="107" customFormat="false" ht="14.25" hidden="false" customHeight="false" outlineLevel="0" collapsed="false">
      <c r="E107" s="78"/>
      <c r="G107" s="3"/>
      <c r="H107" s="79"/>
      <c r="I107" s="79"/>
      <c r="J107" s="79"/>
      <c r="K107" s="79"/>
      <c r="M107" s="289"/>
    </row>
    <row r="108" customFormat="false" ht="26.85" hidden="false" customHeight="false" outlineLevel="0" collapsed="false">
      <c r="A108" s="3" t="s">
        <v>177</v>
      </c>
      <c r="B108" s="3" t="s">
        <v>35</v>
      </c>
      <c r="C108" s="3" t="s">
        <v>42</v>
      </c>
      <c r="D108" s="3" t="n">
        <v>91925</v>
      </c>
      <c r="E108" s="78" t="s">
        <v>178</v>
      </c>
      <c r="F108" s="3" t="s">
        <v>47</v>
      </c>
      <c r="G108" s="3" t="n">
        <v>210</v>
      </c>
      <c r="H108" s="79" t="n">
        <f aca="false">'1MP'!H108+'2MP'!M108</f>
        <v>0</v>
      </c>
      <c r="I108" s="79" t="n">
        <v>4.62</v>
      </c>
      <c r="J108" s="79" t="n">
        <f aca="false">TRUNC(G108*I108,2)</f>
        <v>970.2</v>
      </c>
      <c r="K108" s="79" t="n">
        <f aca="false">TRUNC(H108*I108,2)</f>
        <v>0</v>
      </c>
      <c r="M108" s="281"/>
    </row>
    <row r="109" customFormat="false" ht="26.85" hidden="false" customHeight="false" outlineLevel="0" collapsed="false">
      <c r="A109" s="3" t="s">
        <v>179</v>
      </c>
      <c r="B109" s="3" t="s">
        <v>35</v>
      </c>
      <c r="C109" s="3" t="s">
        <v>42</v>
      </c>
      <c r="D109" s="3" t="n">
        <v>91927</v>
      </c>
      <c r="E109" s="78" t="s">
        <v>180</v>
      </c>
      <c r="F109" s="3" t="s">
        <v>47</v>
      </c>
      <c r="G109" s="3" t="n">
        <v>479</v>
      </c>
      <c r="H109" s="79" t="n">
        <f aca="false">'1MP'!H109+'2MP'!M109</f>
        <v>0</v>
      </c>
      <c r="I109" s="79" t="n">
        <v>6.22</v>
      </c>
      <c r="J109" s="79" t="n">
        <f aca="false">TRUNC(G109*I109,2)</f>
        <v>2979.38</v>
      </c>
      <c r="K109" s="79" t="n">
        <f aca="false">TRUNC(H109*I109,2)</f>
        <v>0</v>
      </c>
      <c r="M109" s="281"/>
    </row>
    <row r="110" customFormat="false" ht="26.85" hidden="false" customHeight="false" outlineLevel="0" collapsed="false">
      <c r="A110" s="3" t="s">
        <v>181</v>
      </c>
      <c r="B110" s="3" t="s">
        <v>35</v>
      </c>
      <c r="C110" s="3" t="s">
        <v>55</v>
      </c>
      <c r="D110" s="3" t="n">
        <v>92982</v>
      </c>
      <c r="E110" s="78" t="s">
        <v>182</v>
      </c>
      <c r="F110" s="3" t="s">
        <v>47</v>
      </c>
      <c r="G110" s="3" t="n">
        <v>40</v>
      </c>
      <c r="H110" s="79" t="n">
        <f aca="false">'1MP'!H110+'2MP'!M110</f>
        <v>0</v>
      </c>
      <c r="I110" s="79" t="n">
        <v>22.3</v>
      </c>
      <c r="J110" s="79" t="n">
        <f aca="false">TRUNC(G110*I110,2)</f>
        <v>892</v>
      </c>
      <c r="K110" s="79" t="n">
        <f aca="false">TRUNC(H110*I110,2)</f>
        <v>0</v>
      </c>
      <c r="M110" s="281"/>
    </row>
    <row r="111" customFormat="false" ht="39.55" hidden="false" customHeight="false" outlineLevel="0" collapsed="false">
      <c r="A111" s="3" t="s">
        <v>183</v>
      </c>
      <c r="B111" s="3" t="s">
        <v>35</v>
      </c>
      <c r="C111" s="3" t="s">
        <v>42</v>
      </c>
      <c r="D111" s="3" t="n">
        <v>92984</v>
      </c>
      <c r="E111" s="78" t="s">
        <v>184</v>
      </c>
      <c r="F111" s="3" t="s">
        <v>47</v>
      </c>
      <c r="G111" s="3" t="n">
        <v>159.7</v>
      </c>
      <c r="H111" s="79" t="n">
        <f aca="false">'1MP'!H111+'2MP'!M111</f>
        <v>0</v>
      </c>
      <c r="I111" s="79" t="n">
        <v>36.61</v>
      </c>
      <c r="J111" s="79" t="n">
        <f aca="false">TRUNC(G111*I111,2)</f>
        <v>5846.61</v>
      </c>
      <c r="K111" s="79" t="n">
        <f aca="false">TRUNC(H111*I111,2)</f>
        <v>0</v>
      </c>
      <c r="M111" s="281"/>
    </row>
    <row r="112" customFormat="false" ht="26.85" hidden="false" customHeight="false" outlineLevel="0" collapsed="false">
      <c r="A112" s="3" t="s">
        <v>185</v>
      </c>
      <c r="B112" s="3" t="s">
        <v>35</v>
      </c>
      <c r="C112" s="3" t="s">
        <v>42</v>
      </c>
      <c r="D112" s="3" t="n">
        <v>91929</v>
      </c>
      <c r="E112" s="78" t="s">
        <v>186</v>
      </c>
      <c r="F112" s="3" t="s">
        <v>47</v>
      </c>
      <c r="G112" s="3" t="n">
        <v>183.2</v>
      </c>
      <c r="H112" s="79" t="n">
        <f aca="false">'1MP'!H112+'2MP'!M112</f>
        <v>0</v>
      </c>
      <c r="I112" s="79" t="n">
        <v>9.22</v>
      </c>
      <c r="J112" s="79" t="n">
        <f aca="false">TRUNC(G112*I112,2)</f>
        <v>1689.1</v>
      </c>
      <c r="K112" s="79" t="n">
        <f aca="false">TRUNC(H112*I112,2)</f>
        <v>0</v>
      </c>
      <c r="M112" s="281"/>
    </row>
    <row r="113" s="179" customFormat="true" ht="15" hidden="false" customHeight="false" outlineLevel="0" collapsed="false">
      <c r="A113" s="287" t="s">
        <v>187</v>
      </c>
      <c r="B113" s="287"/>
      <c r="C113" s="287"/>
      <c r="D113" s="287"/>
      <c r="E113" s="288" t="s">
        <v>188</v>
      </c>
      <c r="F113" s="287"/>
      <c r="G113" s="287"/>
      <c r="H113" s="246"/>
      <c r="I113" s="246"/>
      <c r="J113" s="246" t="n">
        <f aca="false">SUM(J115:J121)</f>
        <v>2165.47</v>
      </c>
      <c r="K113" s="246" t="n">
        <f aca="false">SUM(K115:K121)</f>
        <v>0</v>
      </c>
      <c r="M113" s="290"/>
    </row>
    <row r="114" customFormat="false" ht="14.25" hidden="false" customHeight="false" outlineLevel="0" collapsed="false">
      <c r="E114" s="78"/>
      <c r="G114" s="3"/>
      <c r="H114" s="79"/>
      <c r="I114" s="79"/>
      <c r="J114" s="79"/>
      <c r="K114" s="79"/>
      <c r="M114" s="289"/>
    </row>
    <row r="115" customFormat="false" ht="39.55" hidden="false" customHeight="false" outlineLevel="0" collapsed="false">
      <c r="A115" s="3" t="s">
        <v>189</v>
      </c>
      <c r="B115" s="3" t="s">
        <v>35</v>
      </c>
      <c r="C115" s="3" t="s">
        <v>42</v>
      </c>
      <c r="D115" s="3" t="n">
        <v>101880</v>
      </c>
      <c r="E115" s="78" t="s">
        <v>190</v>
      </c>
      <c r="F115" s="3" t="s">
        <v>120</v>
      </c>
      <c r="G115" s="3" t="n">
        <v>1</v>
      </c>
      <c r="H115" s="79" t="n">
        <f aca="false">'1MP'!H115+'2MP'!M115</f>
        <v>0</v>
      </c>
      <c r="I115" s="79" t="n">
        <v>867.11</v>
      </c>
      <c r="J115" s="79" t="n">
        <f aca="false">TRUNC(G115*I115,2)</f>
        <v>867.11</v>
      </c>
      <c r="K115" s="79" t="n">
        <f aca="false">TRUNC(H115*I115,2)</f>
        <v>0</v>
      </c>
      <c r="M115" s="281"/>
    </row>
    <row r="116" customFormat="false" ht="26.85" hidden="false" customHeight="false" outlineLevel="0" collapsed="false">
      <c r="A116" s="3" t="s">
        <v>191</v>
      </c>
      <c r="B116" s="3" t="s">
        <v>35</v>
      </c>
      <c r="C116" s="3" t="s">
        <v>42</v>
      </c>
      <c r="D116" s="3" t="n">
        <v>93653</v>
      </c>
      <c r="E116" s="78" t="s">
        <v>192</v>
      </c>
      <c r="F116" s="3" t="s">
        <v>120</v>
      </c>
      <c r="G116" s="3" t="n">
        <v>4</v>
      </c>
      <c r="H116" s="79" t="n">
        <f aca="false">'1MP'!H116+'2MP'!M116</f>
        <v>0</v>
      </c>
      <c r="I116" s="79" t="n">
        <v>14.03</v>
      </c>
      <c r="J116" s="79" t="n">
        <f aca="false">TRUNC(G116*I116,2)</f>
        <v>56.12</v>
      </c>
      <c r="K116" s="79" t="n">
        <f aca="false">TRUNC(H116*I116,2)</f>
        <v>0</v>
      </c>
      <c r="M116" s="281"/>
    </row>
    <row r="117" customFormat="false" ht="26.85" hidden="false" customHeight="false" outlineLevel="0" collapsed="false">
      <c r="A117" s="3" t="s">
        <v>193</v>
      </c>
      <c r="B117" s="3" t="s">
        <v>35</v>
      </c>
      <c r="C117" s="3" t="s">
        <v>42</v>
      </c>
      <c r="D117" s="3" t="n">
        <v>93660</v>
      </c>
      <c r="E117" s="78" t="s">
        <v>194</v>
      </c>
      <c r="F117" s="3" t="s">
        <v>120</v>
      </c>
      <c r="G117" s="3" t="n">
        <v>3</v>
      </c>
      <c r="H117" s="79" t="n">
        <f aca="false">'1MP'!H117+'2MP'!M117</f>
        <v>0</v>
      </c>
      <c r="I117" s="79" t="n">
        <v>67.56</v>
      </c>
      <c r="J117" s="79" t="n">
        <f aca="false">TRUNC(G117*I117,2)</f>
        <v>202.68</v>
      </c>
      <c r="K117" s="79" t="n">
        <f aca="false">TRUNC(H117*I117,2)</f>
        <v>0</v>
      </c>
      <c r="M117" s="281"/>
    </row>
    <row r="118" customFormat="false" ht="26.85" hidden="false" customHeight="false" outlineLevel="0" collapsed="false">
      <c r="A118" s="3" t="s">
        <v>195</v>
      </c>
      <c r="B118" s="3" t="s">
        <v>35</v>
      </c>
      <c r="C118" s="3" t="s">
        <v>42</v>
      </c>
      <c r="D118" s="3" t="n">
        <v>93661</v>
      </c>
      <c r="E118" s="78" t="s">
        <v>196</v>
      </c>
      <c r="F118" s="3" t="s">
        <v>120</v>
      </c>
      <c r="G118" s="3" t="n">
        <v>3</v>
      </c>
      <c r="H118" s="79" t="n">
        <f aca="false">'1MP'!H118+'2MP'!M118</f>
        <v>0</v>
      </c>
      <c r="I118" s="79" t="n">
        <v>69.05</v>
      </c>
      <c r="J118" s="79" t="n">
        <f aca="false">TRUNC(G118*I118,2)</f>
        <v>207.15</v>
      </c>
      <c r="K118" s="79" t="n">
        <f aca="false">TRUNC(H118*I118,2)</f>
        <v>0</v>
      </c>
      <c r="M118" s="281"/>
    </row>
    <row r="119" customFormat="false" ht="26.85" hidden="false" customHeight="false" outlineLevel="0" collapsed="false">
      <c r="A119" s="3" t="s">
        <v>197</v>
      </c>
      <c r="B119" s="3" t="s">
        <v>35</v>
      </c>
      <c r="C119" s="3" t="s">
        <v>42</v>
      </c>
      <c r="D119" s="3" t="n">
        <v>93673</v>
      </c>
      <c r="E119" s="78" t="s">
        <v>198</v>
      </c>
      <c r="F119" s="3" t="s">
        <v>120</v>
      </c>
      <c r="G119" s="3" t="n">
        <v>1</v>
      </c>
      <c r="H119" s="79" t="n">
        <f aca="false">'1MP'!H119+'2MP'!M119</f>
        <v>0</v>
      </c>
      <c r="I119" s="79" t="n">
        <v>116.56</v>
      </c>
      <c r="J119" s="79" t="n">
        <f aca="false">TRUNC(G119*I119,2)</f>
        <v>116.56</v>
      </c>
      <c r="K119" s="79" t="n">
        <f aca="false">TRUNC(H119*I119,2)</f>
        <v>0</v>
      </c>
      <c r="M119" s="281"/>
    </row>
    <row r="120" customFormat="false" ht="26.85" hidden="false" customHeight="false" outlineLevel="0" collapsed="false">
      <c r="A120" s="3" t="s">
        <v>199</v>
      </c>
      <c r="B120" s="3" t="s">
        <v>200</v>
      </c>
      <c r="C120" s="3" t="s">
        <v>42</v>
      </c>
      <c r="D120" s="3" t="n">
        <v>39467</v>
      </c>
      <c r="E120" s="78" t="s">
        <v>201</v>
      </c>
      <c r="F120" s="3" t="s">
        <v>120</v>
      </c>
      <c r="G120" s="3" t="n">
        <v>4</v>
      </c>
      <c r="H120" s="79" t="n">
        <f aca="false">'1MP'!H120+'2MP'!M120</f>
        <v>0</v>
      </c>
      <c r="I120" s="79" t="n">
        <v>113.9094</v>
      </c>
      <c r="J120" s="79" t="n">
        <f aca="false">TRUNC(G120*I120,2)</f>
        <v>455.63</v>
      </c>
      <c r="K120" s="79" t="n">
        <f aca="false">TRUNC(H120*I120,2)</f>
        <v>0</v>
      </c>
      <c r="M120" s="281"/>
    </row>
    <row r="121" customFormat="false" ht="14.25" hidden="false" customHeight="false" outlineLevel="0" collapsed="false">
      <c r="A121" s="3" t="s">
        <v>202</v>
      </c>
      <c r="B121" s="3" t="s">
        <v>200</v>
      </c>
      <c r="C121" s="3" t="s">
        <v>42</v>
      </c>
      <c r="D121" s="3" t="n">
        <v>39462</v>
      </c>
      <c r="E121" s="78" t="s">
        <v>203</v>
      </c>
      <c r="F121" s="3" t="s">
        <v>120</v>
      </c>
      <c r="G121" s="3" t="n">
        <v>1</v>
      </c>
      <c r="H121" s="79" t="n">
        <f aca="false">'1MP'!H121+'2MP'!M121</f>
        <v>0</v>
      </c>
      <c r="I121" s="79" t="n">
        <v>260.2241</v>
      </c>
      <c r="J121" s="79" t="n">
        <f aca="false">TRUNC(G121*I121,2)</f>
        <v>260.22</v>
      </c>
      <c r="K121" s="79" t="n">
        <f aca="false">TRUNC(H121*I121,2)</f>
        <v>0</v>
      </c>
      <c r="M121" s="281"/>
    </row>
    <row r="122" s="179" customFormat="true" ht="15" hidden="false" customHeight="false" outlineLevel="0" collapsed="false">
      <c r="A122" s="287" t="s">
        <v>204</v>
      </c>
      <c r="B122" s="287"/>
      <c r="C122" s="287"/>
      <c r="D122" s="287"/>
      <c r="E122" s="288" t="s">
        <v>205</v>
      </c>
      <c r="F122" s="287"/>
      <c r="G122" s="287"/>
      <c r="H122" s="246"/>
      <c r="I122" s="246"/>
      <c r="J122" s="246" t="n">
        <f aca="false">SUM(J124:J128)</f>
        <v>4143.14</v>
      </c>
      <c r="K122" s="246" t="n">
        <f aca="false">SUM(K124:K128)</f>
        <v>0</v>
      </c>
      <c r="M122" s="290"/>
    </row>
    <row r="123" customFormat="false" ht="14.25" hidden="false" customHeight="false" outlineLevel="0" collapsed="false">
      <c r="E123" s="78"/>
      <c r="G123" s="3"/>
      <c r="H123" s="79"/>
      <c r="I123" s="79"/>
      <c r="J123" s="79"/>
      <c r="K123" s="79"/>
      <c r="M123" s="289"/>
    </row>
    <row r="124" customFormat="false" ht="26.85" hidden="false" customHeight="false" outlineLevel="0" collapsed="false">
      <c r="A124" s="3" t="s">
        <v>206</v>
      </c>
      <c r="B124" s="3" t="s">
        <v>35</v>
      </c>
      <c r="C124" s="3" t="s">
        <v>36</v>
      </c>
      <c r="D124" s="3" t="n">
        <v>103788</v>
      </c>
      <c r="E124" s="78" t="s">
        <v>207</v>
      </c>
      <c r="F124" s="3" t="s">
        <v>208</v>
      </c>
      <c r="G124" s="3" t="n">
        <v>25</v>
      </c>
      <c r="H124" s="79" t="n">
        <f aca="false">'1MP'!H124+'2MP'!M124</f>
        <v>0</v>
      </c>
      <c r="I124" s="79" t="n">
        <v>66.6</v>
      </c>
      <c r="J124" s="79" t="n">
        <f aca="false">TRUNC(G124*I124,2)</f>
        <v>1665</v>
      </c>
      <c r="K124" s="79" t="n">
        <f aca="false">TRUNC(H124*I124,2)</f>
        <v>0</v>
      </c>
      <c r="M124" s="281"/>
    </row>
    <row r="125" customFormat="false" ht="26.85" hidden="false" customHeight="false" outlineLevel="0" collapsed="false">
      <c r="A125" s="3" t="s">
        <v>209</v>
      </c>
      <c r="B125" s="3" t="s">
        <v>35</v>
      </c>
      <c r="C125" s="3" t="s">
        <v>42</v>
      </c>
      <c r="D125" s="3" t="n">
        <v>91953</v>
      </c>
      <c r="E125" s="78" t="s">
        <v>210</v>
      </c>
      <c r="F125" s="3" t="s">
        <v>120</v>
      </c>
      <c r="G125" s="3" t="n">
        <v>10</v>
      </c>
      <c r="H125" s="79" t="n">
        <f aca="false">'1MP'!H125+'2MP'!M125</f>
        <v>0</v>
      </c>
      <c r="I125" s="79" t="n">
        <v>34.02</v>
      </c>
      <c r="J125" s="79" t="n">
        <f aca="false">TRUNC(G125*I125,2)</f>
        <v>340.2</v>
      </c>
      <c r="K125" s="79" t="n">
        <f aca="false">TRUNC(H125*I125,2)</f>
        <v>0</v>
      </c>
      <c r="M125" s="281"/>
    </row>
    <row r="126" customFormat="false" ht="26.85" hidden="false" customHeight="false" outlineLevel="0" collapsed="false">
      <c r="A126" s="3" t="s">
        <v>211</v>
      </c>
      <c r="B126" s="3" t="s">
        <v>35</v>
      </c>
      <c r="C126" s="3" t="s">
        <v>42</v>
      </c>
      <c r="D126" s="3" t="n">
        <v>92000</v>
      </c>
      <c r="E126" s="78" t="s">
        <v>212</v>
      </c>
      <c r="F126" s="3" t="s">
        <v>120</v>
      </c>
      <c r="G126" s="3" t="n">
        <v>34</v>
      </c>
      <c r="H126" s="79" t="n">
        <f aca="false">'1MP'!H126+'2MP'!M126</f>
        <v>0</v>
      </c>
      <c r="I126" s="79" t="n">
        <v>35.66</v>
      </c>
      <c r="J126" s="79" t="n">
        <f aca="false">TRUNC(G126*I126,2)</f>
        <v>1212.44</v>
      </c>
      <c r="K126" s="79" t="n">
        <f aca="false">TRUNC(H126*I126,2)</f>
        <v>0</v>
      </c>
      <c r="M126" s="281"/>
    </row>
    <row r="127" customFormat="false" ht="26.85" hidden="false" customHeight="false" outlineLevel="0" collapsed="false">
      <c r="A127" s="3" t="s">
        <v>213</v>
      </c>
      <c r="B127" s="3" t="s">
        <v>35</v>
      </c>
      <c r="C127" s="3" t="s">
        <v>42</v>
      </c>
      <c r="D127" s="3" t="n">
        <v>91993</v>
      </c>
      <c r="E127" s="78" t="s">
        <v>214</v>
      </c>
      <c r="F127" s="3" t="s">
        <v>120</v>
      </c>
      <c r="G127" s="3" t="n">
        <v>6</v>
      </c>
      <c r="H127" s="79" t="n">
        <f aca="false">'1MP'!H127+'2MP'!M127</f>
        <v>0</v>
      </c>
      <c r="I127" s="79" t="n">
        <v>54.25</v>
      </c>
      <c r="J127" s="79" t="n">
        <f aca="false">TRUNC(G127*I127,2)</f>
        <v>325.5</v>
      </c>
      <c r="K127" s="79" t="n">
        <f aca="false">TRUNC(H127*I127,2)</f>
        <v>0</v>
      </c>
      <c r="M127" s="281"/>
    </row>
    <row r="128" customFormat="false" ht="14.25" hidden="false" customHeight="false" outlineLevel="0" collapsed="false">
      <c r="A128" s="3" t="s">
        <v>215</v>
      </c>
      <c r="B128" s="3" t="s">
        <v>35</v>
      </c>
      <c r="C128" s="3" t="s">
        <v>55</v>
      </c>
      <c r="D128" s="3" t="n">
        <v>83387</v>
      </c>
      <c r="E128" s="78" t="s">
        <v>216</v>
      </c>
      <c r="F128" s="3" t="s">
        <v>120</v>
      </c>
      <c r="G128" s="3" t="n">
        <v>50</v>
      </c>
      <c r="H128" s="79" t="n">
        <f aca="false">'1MP'!H128+'2MP'!M128</f>
        <v>0</v>
      </c>
      <c r="I128" s="79" t="n">
        <v>12</v>
      </c>
      <c r="J128" s="79" t="n">
        <f aca="false">TRUNC(G128*I128,2)</f>
        <v>600</v>
      </c>
      <c r="K128" s="79" t="n">
        <f aca="false">TRUNC(H128*I128,2)</f>
        <v>0</v>
      </c>
      <c r="M128" s="281"/>
    </row>
    <row r="129" s="179" customFormat="true" ht="15" hidden="false" customHeight="false" outlineLevel="0" collapsed="false">
      <c r="A129" s="278" t="n">
        <v>12</v>
      </c>
      <c r="B129" s="278"/>
      <c r="C129" s="278"/>
      <c r="D129" s="278"/>
      <c r="E129" s="279" t="s">
        <v>217</v>
      </c>
      <c r="F129" s="278"/>
      <c r="G129" s="278"/>
      <c r="H129" s="239"/>
      <c r="I129" s="239"/>
      <c r="J129" s="239" t="n">
        <f aca="false">J131+J139+J144</f>
        <v>23468.6</v>
      </c>
      <c r="K129" s="239" t="n">
        <f aca="false">K131+K139+K144</f>
        <v>0</v>
      </c>
      <c r="M129" s="290"/>
    </row>
    <row r="130" customFormat="false" ht="14.25" hidden="false" customHeight="false" outlineLevel="0" collapsed="false">
      <c r="E130" s="78"/>
      <c r="G130" s="3"/>
      <c r="H130" s="79"/>
      <c r="I130" s="79"/>
      <c r="J130" s="79"/>
      <c r="K130" s="79"/>
      <c r="M130" s="289"/>
    </row>
    <row r="131" s="179" customFormat="true" ht="15" hidden="false" customHeight="false" outlineLevel="0" collapsed="false">
      <c r="A131" s="287" t="s">
        <v>218</v>
      </c>
      <c r="B131" s="287"/>
      <c r="C131" s="287"/>
      <c r="D131" s="287"/>
      <c r="E131" s="288" t="s">
        <v>219</v>
      </c>
      <c r="F131" s="287"/>
      <c r="G131" s="287"/>
      <c r="H131" s="246"/>
      <c r="I131" s="246"/>
      <c r="J131" s="246" t="n">
        <f aca="false">SUM(J133:J138)</f>
        <v>16404.28</v>
      </c>
      <c r="K131" s="246" t="n">
        <f aca="false">SUM(K133:K138)</f>
        <v>0</v>
      </c>
      <c r="M131" s="290"/>
    </row>
    <row r="132" customFormat="false" ht="14.25" hidden="false" customHeight="false" outlineLevel="0" collapsed="false">
      <c r="E132" s="78"/>
      <c r="G132" s="3"/>
      <c r="H132" s="79"/>
      <c r="I132" s="79"/>
      <c r="J132" s="79"/>
      <c r="K132" s="79"/>
      <c r="M132" s="289"/>
    </row>
    <row r="133" customFormat="false" ht="26.85" hidden="false" customHeight="false" outlineLevel="0" collapsed="false">
      <c r="A133" s="3" t="s">
        <v>220</v>
      </c>
      <c r="B133" s="3" t="s">
        <v>35</v>
      </c>
      <c r="C133" s="3" t="s">
        <v>42</v>
      </c>
      <c r="D133" s="3" t="n">
        <v>90695</v>
      </c>
      <c r="E133" s="78" t="s">
        <v>221</v>
      </c>
      <c r="F133" s="3" t="s">
        <v>47</v>
      </c>
      <c r="G133" s="3" t="n">
        <v>39.65</v>
      </c>
      <c r="H133" s="79" t="n">
        <f aca="false">'1MP'!H133+'2MP'!M133</f>
        <v>0</v>
      </c>
      <c r="I133" s="79" t="n">
        <v>102.1</v>
      </c>
      <c r="J133" s="79" t="n">
        <f aca="false">TRUNC(G133*I133,2)</f>
        <v>4048.26</v>
      </c>
      <c r="K133" s="79" t="n">
        <f aca="false">TRUNC(H133*I133,2)</f>
        <v>0</v>
      </c>
      <c r="M133" s="281"/>
    </row>
    <row r="134" customFormat="false" ht="26.85" hidden="false" customHeight="false" outlineLevel="0" collapsed="false">
      <c r="A134" s="3" t="s">
        <v>222</v>
      </c>
      <c r="B134" s="3" t="s">
        <v>35</v>
      </c>
      <c r="C134" s="3" t="s">
        <v>42</v>
      </c>
      <c r="D134" s="3" t="n">
        <v>89712</v>
      </c>
      <c r="E134" s="78" t="s">
        <v>223</v>
      </c>
      <c r="F134" s="3" t="s">
        <v>47</v>
      </c>
      <c r="G134" s="3" t="n">
        <v>18.83</v>
      </c>
      <c r="H134" s="79" t="n">
        <f aca="false">'1MP'!H134+'2MP'!M134</f>
        <v>0</v>
      </c>
      <c r="I134" s="79" t="n">
        <v>31.84</v>
      </c>
      <c r="J134" s="79" t="n">
        <f aca="false">TRUNC(G134*I134,2)</f>
        <v>599.54</v>
      </c>
      <c r="K134" s="79" t="n">
        <f aca="false">TRUNC(H134*I134,2)</f>
        <v>0</v>
      </c>
      <c r="M134" s="281"/>
    </row>
    <row r="135" customFormat="false" ht="39.55" hidden="false" customHeight="false" outlineLevel="0" collapsed="false">
      <c r="A135" s="3" t="s">
        <v>224</v>
      </c>
      <c r="B135" s="3" t="s">
        <v>35</v>
      </c>
      <c r="C135" s="3" t="s">
        <v>42</v>
      </c>
      <c r="D135" s="3" t="n">
        <v>97901</v>
      </c>
      <c r="E135" s="78" t="s">
        <v>225</v>
      </c>
      <c r="F135" s="3" t="s">
        <v>120</v>
      </c>
      <c r="G135" s="3" t="n">
        <v>3</v>
      </c>
      <c r="H135" s="79" t="n">
        <f aca="false">'1MP'!H135+'2MP'!M135</f>
        <v>0</v>
      </c>
      <c r="I135" s="79" t="n">
        <v>354.22</v>
      </c>
      <c r="J135" s="79" t="n">
        <f aca="false">TRUNC(G135*I135,2)</f>
        <v>1062.66</v>
      </c>
      <c r="K135" s="79" t="n">
        <f aca="false">TRUNC(H135*I135,2)</f>
        <v>0</v>
      </c>
      <c r="M135" s="281"/>
    </row>
    <row r="136" customFormat="false" ht="39.55" hidden="false" customHeight="false" outlineLevel="0" collapsed="false">
      <c r="A136" s="3" t="s">
        <v>226</v>
      </c>
      <c r="B136" s="3" t="s">
        <v>35</v>
      </c>
      <c r="C136" s="3" t="s">
        <v>42</v>
      </c>
      <c r="D136" s="3" t="n">
        <v>104328</v>
      </c>
      <c r="E136" s="78" t="s">
        <v>227</v>
      </c>
      <c r="F136" s="3" t="s">
        <v>120</v>
      </c>
      <c r="G136" s="3" t="n">
        <v>2</v>
      </c>
      <c r="H136" s="79" t="n">
        <f aca="false">'1MP'!H136+'2MP'!M136</f>
        <v>0</v>
      </c>
      <c r="I136" s="79" t="n">
        <v>86.84</v>
      </c>
      <c r="J136" s="79" t="n">
        <f aca="false">TRUNC(G136*I136,2)</f>
        <v>173.68</v>
      </c>
      <c r="K136" s="79" t="n">
        <f aca="false">TRUNC(H136*I136,2)</f>
        <v>0</v>
      </c>
      <c r="M136" s="281"/>
    </row>
    <row r="137" customFormat="false" ht="39.55" hidden="false" customHeight="false" outlineLevel="0" collapsed="false">
      <c r="A137" s="3" t="s">
        <v>228</v>
      </c>
      <c r="B137" s="3" t="s">
        <v>35</v>
      </c>
      <c r="C137" s="3" t="s">
        <v>42</v>
      </c>
      <c r="D137" s="3" t="n">
        <v>98053</v>
      </c>
      <c r="E137" s="78" t="s">
        <v>229</v>
      </c>
      <c r="F137" s="3" t="s">
        <v>120</v>
      </c>
      <c r="G137" s="3" t="n">
        <v>1</v>
      </c>
      <c r="H137" s="79" t="n">
        <f aca="false">'1MP'!H137+'2MP'!M137</f>
        <v>0</v>
      </c>
      <c r="I137" s="79" t="n">
        <v>3608.99</v>
      </c>
      <c r="J137" s="79" t="n">
        <f aca="false">TRUNC(G137*I137,2)</f>
        <v>3608.99</v>
      </c>
      <c r="K137" s="79" t="n">
        <f aca="false">TRUNC(H137*I137,2)</f>
        <v>0</v>
      </c>
      <c r="M137" s="281"/>
    </row>
    <row r="138" customFormat="false" ht="39.55" hidden="false" customHeight="false" outlineLevel="0" collapsed="false">
      <c r="A138" s="3" t="s">
        <v>230</v>
      </c>
      <c r="B138" s="3" t="s">
        <v>35</v>
      </c>
      <c r="C138" s="3" t="s">
        <v>42</v>
      </c>
      <c r="D138" s="3" t="n">
        <v>98064</v>
      </c>
      <c r="E138" s="78" t="s">
        <v>231</v>
      </c>
      <c r="F138" s="3" t="s">
        <v>120</v>
      </c>
      <c r="G138" s="3" t="n">
        <v>1</v>
      </c>
      <c r="H138" s="79" t="n">
        <f aca="false">'1MP'!H138+'2MP'!M138</f>
        <v>0</v>
      </c>
      <c r="I138" s="79" t="n">
        <v>6911.15</v>
      </c>
      <c r="J138" s="79" t="n">
        <f aca="false">TRUNC(G138*I138,2)</f>
        <v>6911.15</v>
      </c>
      <c r="K138" s="79" t="n">
        <f aca="false">TRUNC(H138*I138,2)</f>
        <v>0</v>
      </c>
      <c r="M138" s="281"/>
    </row>
    <row r="139" s="179" customFormat="true" ht="15" hidden="false" customHeight="false" outlineLevel="0" collapsed="false">
      <c r="A139" s="287" t="s">
        <v>232</v>
      </c>
      <c r="B139" s="287"/>
      <c r="C139" s="287"/>
      <c r="D139" s="287"/>
      <c r="E139" s="288" t="s">
        <v>233</v>
      </c>
      <c r="F139" s="287"/>
      <c r="G139" s="287"/>
      <c r="H139" s="246"/>
      <c r="I139" s="246"/>
      <c r="J139" s="246" t="n">
        <f aca="false">SUM(J141:J143)</f>
        <v>2813.8</v>
      </c>
      <c r="K139" s="246" t="n">
        <f aca="false">SUM(K141:K143)</f>
        <v>0</v>
      </c>
      <c r="M139" s="290"/>
    </row>
    <row r="140" customFormat="false" ht="14.25" hidden="false" customHeight="false" outlineLevel="0" collapsed="false">
      <c r="E140" s="78"/>
      <c r="G140" s="3"/>
      <c r="H140" s="79"/>
      <c r="I140" s="79"/>
      <c r="J140" s="79"/>
      <c r="K140" s="79"/>
      <c r="M140" s="289"/>
    </row>
    <row r="141" customFormat="false" ht="26.85" hidden="false" customHeight="false" outlineLevel="0" collapsed="false">
      <c r="A141" s="3" t="s">
        <v>234</v>
      </c>
      <c r="B141" s="3" t="s">
        <v>35</v>
      </c>
      <c r="C141" s="3" t="s">
        <v>42</v>
      </c>
      <c r="D141" s="3" t="n">
        <v>90443</v>
      </c>
      <c r="E141" s="78" t="s">
        <v>235</v>
      </c>
      <c r="F141" s="3" t="s">
        <v>47</v>
      </c>
      <c r="G141" s="3" t="n">
        <v>12</v>
      </c>
      <c r="H141" s="79" t="n">
        <f aca="false">'1MP'!H141+'2MP'!M141</f>
        <v>0</v>
      </c>
      <c r="I141" s="79" t="n">
        <v>9.15</v>
      </c>
      <c r="J141" s="79" t="n">
        <f aca="false">TRUNC(G141*I141,2)</f>
        <v>109.8</v>
      </c>
      <c r="K141" s="79" t="n">
        <f aca="false">TRUNC(H141*I141,2)</f>
        <v>0</v>
      </c>
      <c r="M141" s="281"/>
    </row>
    <row r="142" customFormat="false" ht="26.85" hidden="false" customHeight="false" outlineLevel="0" collapsed="false">
      <c r="A142" s="3" t="s">
        <v>236</v>
      </c>
      <c r="B142" s="3" t="s">
        <v>35</v>
      </c>
      <c r="C142" s="3" t="s">
        <v>42</v>
      </c>
      <c r="D142" s="3" t="n">
        <v>89402</v>
      </c>
      <c r="E142" s="78" t="s">
        <v>237</v>
      </c>
      <c r="F142" s="3" t="s">
        <v>47</v>
      </c>
      <c r="G142" s="3" t="n">
        <v>26.89</v>
      </c>
      <c r="H142" s="79" t="n">
        <f aca="false">'1MP'!H142+'2MP'!M142</f>
        <v>0</v>
      </c>
      <c r="I142" s="79" t="n">
        <v>13.98</v>
      </c>
      <c r="J142" s="79" t="n">
        <f aca="false">TRUNC(G142*I142,2)</f>
        <v>375.92</v>
      </c>
      <c r="K142" s="79" t="n">
        <f aca="false">TRUNC(H142*I142,2)</f>
        <v>0</v>
      </c>
      <c r="M142" s="281"/>
    </row>
    <row r="143" customFormat="false" ht="26.85" hidden="false" customHeight="false" outlineLevel="0" collapsed="false">
      <c r="A143" s="3" t="s">
        <v>238</v>
      </c>
      <c r="B143" s="3" t="s">
        <v>35</v>
      </c>
      <c r="C143" s="3" t="s">
        <v>42</v>
      </c>
      <c r="D143" s="3" t="n">
        <v>89403</v>
      </c>
      <c r="E143" s="78" t="s">
        <v>239</v>
      </c>
      <c r="F143" s="3" t="s">
        <v>47</v>
      </c>
      <c r="G143" s="3" t="n">
        <v>109.66</v>
      </c>
      <c r="H143" s="79" t="n">
        <f aca="false">'1MP'!H143+'2MP'!M143</f>
        <v>0</v>
      </c>
      <c r="I143" s="79" t="n">
        <v>21.23</v>
      </c>
      <c r="J143" s="79" t="n">
        <f aca="false">TRUNC(G143*I143,2)</f>
        <v>2328.08</v>
      </c>
      <c r="K143" s="79" t="n">
        <f aca="false">TRUNC(H143*I143,2)</f>
        <v>0</v>
      </c>
      <c r="M143" s="281"/>
    </row>
    <row r="144" s="179" customFormat="true" ht="15" hidden="false" customHeight="false" outlineLevel="0" collapsed="false">
      <c r="A144" s="287" t="s">
        <v>240</v>
      </c>
      <c r="B144" s="287"/>
      <c r="C144" s="287"/>
      <c r="D144" s="287"/>
      <c r="E144" s="288" t="s">
        <v>241</v>
      </c>
      <c r="F144" s="287"/>
      <c r="G144" s="287"/>
      <c r="H144" s="246"/>
      <c r="I144" s="246"/>
      <c r="J144" s="246" t="n">
        <f aca="false">SUM(J146:J149)</f>
        <v>4250.52</v>
      </c>
      <c r="K144" s="246" t="n">
        <f aca="false">SUM(K146:K149)</f>
        <v>0</v>
      </c>
      <c r="M144" s="290"/>
    </row>
    <row r="145" customFormat="false" ht="14.25" hidden="false" customHeight="false" outlineLevel="0" collapsed="false">
      <c r="E145" s="78"/>
      <c r="G145" s="3"/>
      <c r="H145" s="79"/>
      <c r="I145" s="79"/>
      <c r="J145" s="79"/>
      <c r="K145" s="79"/>
      <c r="M145" s="289"/>
    </row>
    <row r="146" customFormat="false" ht="39.55" hidden="false" customHeight="false" outlineLevel="0" collapsed="false">
      <c r="A146" s="3" t="s">
        <v>242</v>
      </c>
      <c r="B146" s="3" t="s">
        <v>35</v>
      </c>
      <c r="C146" s="3" t="s">
        <v>42</v>
      </c>
      <c r="D146" s="3" t="n">
        <v>95470</v>
      </c>
      <c r="E146" s="78" t="s">
        <v>243</v>
      </c>
      <c r="F146" s="3" t="s">
        <v>120</v>
      </c>
      <c r="G146" s="3" t="n">
        <v>2</v>
      </c>
      <c r="H146" s="79" t="n">
        <f aca="false">'1MP'!H146+'2MP'!M146</f>
        <v>0</v>
      </c>
      <c r="I146" s="79" t="n">
        <v>364.15</v>
      </c>
      <c r="J146" s="79" t="n">
        <f aca="false">TRUNC(G146*I146,2)</f>
        <v>728.3</v>
      </c>
      <c r="K146" s="79" t="n">
        <f aca="false">TRUNC(H146*I146,2)</f>
        <v>0</v>
      </c>
      <c r="M146" s="281"/>
    </row>
    <row r="147" customFormat="false" ht="52.2" hidden="false" customHeight="false" outlineLevel="0" collapsed="false">
      <c r="A147" s="3" t="s">
        <v>244</v>
      </c>
      <c r="B147" s="3" t="s">
        <v>35</v>
      </c>
      <c r="C147" s="3" t="s">
        <v>42</v>
      </c>
      <c r="D147" s="3" t="n">
        <v>86941</v>
      </c>
      <c r="E147" s="78" t="s">
        <v>245</v>
      </c>
      <c r="F147" s="3" t="s">
        <v>120</v>
      </c>
      <c r="G147" s="3" t="n">
        <v>2</v>
      </c>
      <c r="H147" s="79" t="n">
        <f aca="false">'1MP'!H147+'2MP'!M147</f>
        <v>0</v>
      </c>
      <c r="I147" s="79" t="n">
        <v>950.97</v>
      </c>
      <c r="J147" s="79" t="n">
        <f aca="false">TRUNC(G147*I147,2)</f>
        <v>1901.94</v>
      </c>
      <c r="K147" s="79" t="n">
        <f aca="false">TRUNC(H147*I147,2)</f>
        <v>0</v>
      </c>
      <c r="M147" s="281"/>
    </row>
    <row r="148" customFormat="false" ht="26.85" hidden="false" customHeight="false" outlineLevel="0" collapsed="false">
      <c r="A148" s="3" t="s">
        <v>246</v>
      </c>
      <c r="B148" s="3" t="s">
        <v>35</v>
      </c>
      <c r="C148" s="3" t="s">
        <v>42</v>
      </c>
      <c r="D148" s="3" t="n">
        <v>94794</v>
      </c>
      <c r="E148" s="78" t="s">
        <v>247</v>
      </c>
      <c r="F148" s="3" t="s">
        <v>120</v>
      </c>
      <c r="G148" s="3" t="n">
        <v>4</v>
      </c>
      <c r="H148" s="79" t="n">
        <f aca="false">'1MP'!H148+'2MP'!M148</f>
        <v>0</v>
      </c>
      <c r="I148" s="79" t="n">
        <v>178.46</v>
      </c>
      <c r="J148" s="79" t="n">
        <f aca="false">TRUNC(G148*I148,2)</f>
        <v>713.84</v>
      </c>
      <c r="K148" s="79" t="n">
        <f aca="false">TRUNC(H148*I148,2)</f>
        <v>0</v>
      </c>
      <c r="M148" s="281"/>
    </row>
    <row r="149" customFormat="false" ht="26.85" hidden="false" customHeight="false" outlineLevel="0" collapsed="false">
      <c r="A149" s="3" t="s">
        <v>248</v>
      </c>
      <c r="B149" s="3" t="s">
        <v>35</v>
      </c>
      <c r="C149" s="3" t="s">
        <v>42</v>
      </c>
      <c r="D149" s="3" t="n">
        <v>102623</v>
      </c>
      <c r="E149" s="78" t="s">
        <v>249</v>
      </c>
      <c r="F149" s="3" t="s">
        <v>120</v>
      </c>
      <c r="G149" s="3" t="n">
        <v>1</v>
      </c>
      <c r="H149" s="79" t="n">
        <f aca="false">'1MP'!H149+'2MP'!M149</f>
        <v>0</v>
      </c>
      <c r="I149" s="79" t="n">
        <v>906.44</v>
      </c>
      <c r="J149" s="79" t="n">
        <f aca="false">TRUNC(G149*I149,2)</f>
        <v>906.44</v>
      </c>
      <c r="K149" s="79" t="n">
        <f aca="false">TRUNC(H149*I149,2)</f>
        <v>0</v>
      </c>
      <c r="M149" s="281"/>
    </row>
    <row r="150" customFormat="false" ht="15" hidden="false" customHeight="false" outlineLevel="0" collapsed="false">
      <c r="A150" s="74" t="n">
        <v>13</v>
      </c>
      <c r="B150" s="74"/>
      <c r="C150" s="74"/>
      <c r="D150" s="74"/>
      <c r="E150" s="75" t="s">
        <v>250</v>
      </c>
      <c r="F150" s="74"/>
      <c r="G150" s="74"/>
      <c r="H150" s="76"/>
      <c r="I150" s="76"/>
      <c r="J150" s="239" t="n">
        <f aca="false">J152+J157+J162</f>
        <v>22087.64</v>
      </c>
      <c r="K150" s="239" t="n">
        <f aca="false">K152+K157+K162</f>
        <v>0</v>
      </c>
      <c r="M150" s="289"/>
    </row>
    <row r="151" customFormat="false" ht="14.25" hidden="false" customHeight="false" outlineLevel="0" collapsed="false">
      <c r="E151" s="78"/>
      <c r="G151" s="3"/>
      <c r="H151" s="79"/>
      <c r="I151" s="79"/>
      <c r="J151" s="79"/>
      <c r="K151" s="79"/>
      <c r="M151" s="289"/>
    </row>
    <row r="152" customFormat="false" ht="15" hidden="false" customHeight="false" outlineLevel="0" collapsed="false">
      <c r="A152" s="80" t="s">
        <v>251</v>
      </c>
      <c r="B152" s="80"/>
      <c r="C152" s="80"/>
      <c r="D152" s="80"/>
      <c r="E152" s="81" t="s">
        <v>252</v>
      </c>
      <c r="F152" s="80"/>
      <c r="G152" s="80"/>
      <c r="H152" s="82"/>
      <c r="I152" s="82"/>
      <c r="J152" s="246" t="n">
        <f aca="false">SUM(J154:J156)</f>
        <v>5561.66</v>
      </c>
      <c r="K152" s="246" t="n">
        <f aca="false">SUM(K154:K156)</f>
        <v>0</v>
      </c>
      <c r="M152" s="289"/>
    </row>
    <row r="153" customFormat="false" ht="14.25" hidden="false" customHeight="false" outlineLevel="0" collapsed="false">
      <c r="E153" s="78"/>
      <c r="G153" s="3"/>
      <c r="H153" s="79"/>
      <c r="I153" s="79"/>
      <c r="J153" s="79"/>
      <c r="K153" s="79"/>
      <c r="M153" s="289"/>
    </row>
    <row r="154" customFormat="false" ht="14.25" hidden="false" customHeight="false" outlineLevel="0" collapsed="false">
      <c r="A154" s="3" t="s">
        <v>253</v>
      </c>
      <c r="B154" s="3" t="s">
        <v>35</v>
      </c>
      <c r="C154" s="3" t="s">
        <v>42</v>
      </c>
      <c r="D154" s="3" t="n">
        <v>88484</v>
      </c>
      <c r="E154" s="78" t="s">
        <v>254</v>
      </c>
      <c r="F154" s="3" t="s">
        <v>44</v>
      </c>
      <c r="G154" s="3" t="n">
        <v>98.28</v>
      </c>
      <c r="H154" s="79" t="n">
        <f aca="false">'1MP'!H154+'2MP'!M154</f>
        <v>0</v>
      </c>
      <c r="I154" s="79" t="n">
        <v>5.18</v>
      </c>
      <c r="J154" s="79" t="n">
        <f aca="false">TRUNC(G154*I154,2)</f>
        <v>509.09</v>
      </c>
      <c r="K154" s="79" t="n">
        <f aca="false">TRUNC(H154*I154,2)</f>
        <v>0</v>
      </c>
      <c r="M154" s="281"/>
    </row>
    <row r="155" customFormat="false" ht="26.85" hidden="false" customHeight="false" outlineLevel="0" collapsed="false">
      <c r="A155" s="3" t="s">
        <v>255</v>
      </c>
      <c r="B155" s="3" t="s">
        <v>35</v>
      </c>
      <c r="C155" s="3" t="s">
        <v>42</v>
      </c>
      <c r="D155" s="3" t="n">
        <v>88496</v>
      </c>
      <c r="E155" s="78" t="s">
        <v>256</v>
      </c>
      <c r="F155" s="3" t="s">
        <v>44</v>
      </c>
      <c r="G155" s="3" t="n">
        <v>98.28</v>
      </c>
      <c r="H155" s="79" t="n">
        <f aca="false">'1MP'!H155+'2MP'!M155</f>
        <v>0</v>
      </c>
      <c r="I155" s="79" t="n">
        <v>36.41</v>
      </c>
      <c r="J155" s="79" t="n">
        <f aca="false">TRUNC(G155*I155,2)</f>
        <v>3578.37</v>
      </c>
      <c r="K155" s="79" t="n">
        <f aca="false">TRUNC(H155*I155,2)</f>
        <v>0</v>
      </c>
      <c r="M155" s="281"/>
    </row>
    <row r="156" customFormat="false" ht="26.85" hidden="false" customHeight="false" outlineLevel="0" collapsed="false">
      <c r="A156" s="3" t="s">
        <v>257</v>
      </c>
      <c r="B156" s="3" t="s">
        <v>35</v>
      </c>
      <c r="C156" s="3" t="s">
        <v>42</v>
      </c>
      <c r="D156" s="3" t="n">
        <v>104640</v>
      </c>
      <c r="E156" s="78" t="s">
        <v>258</v>
      </c>
      <c r="F156" s="3" t="s">
        <v>44</v>
      </c>
      <c r="G156" s="3" t="n">
        <v>98.28</v>
      </c>
      <c r="H156" s="79" t="n">
        <f aca="false">'1MP'!H156+'2MP'!M156</f>
        <v>0</v>
      </c>
      <c r="I156" s="79" t="n">
        <v>15</v>
      </c>
      <c r="J156" s="79" t="n">
        <f aca="false">TRUNC(G156*I156,2)</f>
        <v>1474.2</v>
      </c>
      <c r="K156" s="79" t="n">
        <f aca="false">TRUNC(H156*I156,2)</f>
        <v>0</v>
      </c>
      <c r="M156" s="281"/>
    </row>
    <row r="157" s="179" customFormat="true" ht="15" hidden="false" customHeight="false" outlineLevel="0" collapsed="false">
      <c r="A157" s="287" t="s">
        <v>259</v>
      </c>
      <c r="B157" s="287"/>
      <c r="C157" s="287"/>
      <c r="D157" s="287"/>
      <c r="E157" s="288" t="s">
        <v>260</v>
      </c>
      <c r="F157" s="287"/>
      <c r="G157" s="287"/>
      <c r="H157" s="246"/>
      <c r="I157" s="246"/>
      <c r="J157" s="246" t="n">
        <f aca="false">SUM(J159:J161)</f>
        <v>12362.56</v>
      </c>
      <c r="K157" s="246" t="n">
        <f aca="false">SUM(K159:K161)</f>
        <v>0</v>
      </c>
      <c r="M157" s="290"/>
    </row>
    <row r="158" customFormat="false" ht="14.25" hidden="false" customHeight="false" outlineLevel="0" collapsed="false">
      <c r="E158" s="78"/>
      <c r="G158" s="3"/>
      <c r="H158" s="79"/>
      <c r="I158" s="79"/>
      <c r="J158" s="79"/>
      <c r="K158" s="79"/>
      <c r="M158" s="289"/>
    </row>
    <row r="159" customFormat="false" ht="26.85" hidden="false" customHeight="false" outlineLevel="0" collapsed="false">
      <c r="A159" s="3" t="s">
        <v>261</v>
      </c>
      <c r="B159" s="3" t="s">
        <v>35</v>
      </c>
      <c r="C159" s="3" t="s">
        <v>42</v>
      </c>
      <c r="D159" s="3" t="n">
        <v>88485</v>
      </c>
      <c r="E159" s="78" t="s">
        <v>262</v>
      </c>
      <c r="F159" s="3" t="s">
        <v>44</v>
      </c>
      <c r="G159" s="3" t="n">
        <v>314.01</v>
      </c>
      <c r="H159" s="79" t="n">
        <f aca="false">'1MP'!H159+'2MP'!M159</f>
        <v>0</v>
      </c>
      <c r="I159" s="79" t="n">
        <v>4.08</v>
      </c>
      <c r="J159" s="79" t="n">
        <f aca="false">TRUNC(G159*I159,2)</f>
        <v>1281.16</v>
      </c>
      <c r="K159" s="79" t="n">
        <f aca="false">TRUNC(H159*I159,2)</f>
        <v>0</v>
      </c>
      <c r="M159" s="281"/>
    </row>
    <row r="160" customFormat="false" ht="26.85" hidden="false" customHeight="false" outlineLevel="0" collapsed="false">
      <c r="A160" s="3" t="s">
        <v>263</v>
      </c>
      <c r="B160" s="3" t="s">
        <v>35</v>
      </c>
      <c r="C160" s="3" t="s">
        <v>42</v>
      </c>
      <c r="D160" s="3" t="n">
        <v>88497</v>
      </c>
      <c r="E160" s="78" t="s">
        <v>264</v>
      </c>
      <c r="F160" s="3" t="s">
        <v>44</v>
      </c>
      <c r="G160" s="3" t="n">
        <v>314.01</v>
      </c>
      <c r="H160" s="79" t="n">
        <f aca="false">'1MP'!H160+'2MP'!M160</f>
        <v>0</v>
      </c>
      <c r="I160" s="79" t="n">
        <v>20.39</v>
      </c>
      <c r="J160" s="79" t="n">
        <f aca="false">TRUNC(G160*I160,2)</f>
        <v>6402.66</v>
      </c>
      <c r="K160" s="79" t="n">
        <f aca="false">TRUNC(H160*I160,2)</f>
        <v>0</v>
      </c>
      <c r="M160" s="281"/>
    </row>
    <row r="161" customFormat="false" ht="26.85" hidden="false" customHeight="false" outlineLevel="0" collapsed="false">
      <c r="A161" s="3" t="s">
        <v>265</v>
      </c>
      <c r="B161" s="3" t="s">
        <v>35</v>
      </c>
      <c r="C161" s="3" t="s">
        <v>42</v>
      </c>
      <c r="D161" s="3" t="n">
        <v>88489</v>
      </c>
      <c r="E161" s="78" t="s">
        <v>266</v>
      </c>
      <c r="F161" s="3" t="s">
        <v>44</v>
      </c>
      <c r="G161" s="3" t="n">
        <v>314.01</v>
      </c>
      <c r="H161" s="79" t="n">
        <f aca="false">'1MP'!H161+'2MP'!M161</f>
        <v>0</v>
      </c>
      <c r="I161" s="79" t="n">
        <v>14.9</v>
      </c>
      <c r="J161" s="79" t="n">
        <f aca="false">TRUNC(G161*I161,2)</f>
        <v>4678.74</v>
      </c>
      <c r="K161" s="79" t="n">
        <f aca="false">TRUNC(H161*I161,2)</f>
        <v>0</v>
      </c>
      <c r="M161" s="281"/>
    </row>
    <row r="162" s="179" customFormat="true" ht="15" hidden="false" customHeight="false" outlineLevel="0" collapsed="false">
      <c r="A162" s="287" t="s">
        <v>267</v>
      </c>
      <c r="B162" s="287"/>
      <c r="C162" s="287"/>
      <c r="D162" s="287"/>
      <c r="E162" s="288" t="s">
        <v>268</v>
      </c>
      <c r="F162" s="287"/>
      <c r="G162" s="287"/>
      <c r="H162" s="246"/>
      <c r="I162" s="246"/>
      <c r="J162" s="246" t="n">
        <f aca="false">SUM(J164:J165)</f>
        <v>4163.42</v>
      </c>
      <c r="K162" s="246" t="n">
        <f aca="false">SUM(K164:K165)</f>
        <v>0</v>
      </c>
      <c r="M162" s="290"/>
    </row>
    <row r="163" customFormat="false" ht="14.25" hidden="false" customHeight="false" outlineLevel="0" collapsed="false">
      <c r="E163" s="78"/>
      <c r="G163" s="3"/>
      <c r="H163" s="79"/>
      <c r="I163" s="79"/>
      <c r="J163" s="79"/>
      <c r="K163" s="79"/>
      <c r="M163" s="289"/>
    </row>
    <row r="164" customFormat="false" ht="26.85" hidden="false" customHeight="false" outlineLevel="0" collapsed="false">
      <c r="A164" s="3" t="s">
        <v>269</v>
      </c>
      <c r="B164" s="3" t="s">
        <v>35</v>
      </c>
      <c r="C164" s="3" t="s">
        <v>42</v>
      </c>
      <c r="D164" s="3" t="n">
        <v>88415</v>
      </c>
      <c r="E164" s="78" t="s">
        <v>270</v>
      </c>
      <c r="F164" s="3" t="s">
        <v>44</v>
      </c>
      <c r="G164" s="3" t="n">
        <v>150.25</v>
      </c>
      <c r="H164" s="79" t="n">
        <f aca="false">'1MP'!H164+'2MP'!M164</f>
        <v>0</v>
      </c>
      <c r="I164" s="79" t="n">
        <v>4.42</v>
      </c>
      <c r="J164" s="79" t="n">
        <f aca="false">TRUNC(G164*I164,2)</f>
        <v>664.1</v>
      </c>
      <c r="K164" s="79" t="n">
        <f aca="false">TRUNC(H164*I164,2)</f>
        <v>0</v>
      </c>
      <c r="M164" s="281"/>
    </row>
    <row r="165" customFormat="false" ht="39.55" hidden="false" customHeight="false" outlineLevel="0" collapsed="false">
      <c r="A165" s="3" t="s">
        <v>271</v>
      </c>
      <c r="B165" s="3" t="s">
        <v>35</v>
      </c>
      <c r="C165" s="3" t="s">
        <v>42</v>
      </c>
      <c r="D165" s="3" t="n">
        <v>88426</v>
      </c>
      <c r="E165" s="78" t="s">
        <v>272</v>
      </c>
      <c r="F165" s="3" t="s">
        <v>44</v>
      </c>
      <c r="G165" s="3" t="n">
        <v>150.25</v>
      </c>
      <c r="H165" s="79" t="n">
        <f aca="false">'1MP'!H165+'2MP'!M165</f>
        <v>0</v>
      </c>
      <c r="I165" s="79" t="n">
        <v>23.29</v>
      </c>
      <c r="J165" s="79" t="n">
        <f aca="false">TRUNC(G165*I165,2)</f>
        <v>3499.32</v>
      </c>
      <c r="K165" s="79" t="n">
        <f aca="false">TRUNC(H165*I165,2)</f>
        <v>0</v>
      </c>
      <c r="M165" s="281"/>
    </row>
    <row r="166" s="179" customFormat="true" ht="15" hidden="false" customHeight="false" outlineLevel="0" collapsed="false">
      <c r="A166" s="278" t="n">
        <v>14</v>
      </c>
      <c r="B166" s="278"/>
      <c r="C166" s="278"/>
      <c r="D166" s="278"/>
      <c r="E166" s="279" t="s">
        <v>273</v>
      </c>
      <c r="F166" s="278"/>
      <c r="G166" s="278"/>
      <c r="H166" s="239"/>
      <c r="I166" s="239"/>
      <c r="J166" s="239" t="n">
        <f aca="false">SUM(J168:J170)</f>
        <v>28195.59</v>
      </c>
      <c r="K166" s="239" t="n">
        <f aca="false">SUM(K168:K170)</f>
        <v>0</v>
      </c>
      <c r="M166" s="290"/>
    </row>
    <row r="167" customFormat="false" ht="14.25" hidden="false" customHeight="false" outlineLevel="0" collapsed="false">
      <c r="E167" s="78"/>
      <c r="G167" s="3"/>
      <c r="H167" s="79"/>
      <c r="I167" s="79"/>
      <c r="J167" s="79"/>
      <c r="K167" s="79"/>
      <c r="M167" s="289"/>
    </row>
    <row r="168" customFormat="false" ht="26.85" hidden="false" customHeight="false" outlineLevel="0" collapsed="false">
      <c r="A168" s="3" t="s">
        <v>274</v>
      </c>
      <c r="B168" s="3" t="s">
        <v>35</v>
      </c>
      <c r="C168" s="3" t="s">
        <v>42</v>
      </c>
      <c r="D168" s="3" t="n">
        <v>103244</v>
      </c>
      <c r="E168" s="78" t="s">
        <v>275</v>
      </c>
      <c r="F168" s="3" t="s">
        <v>120</v>
      </c>
      <c r="G168" s="3" t="n">
        <v>3</v>
      </c>
      <c r="H168" s="79" t="n">
        <f aca="false">'1MP'!H168+'2MP'!M168</f>
        <v>0</v>
      </c>
      <c r="I168" s="79" t="n">
        <v>3535.74</v>
      </c>
      <c r="J168" s="79" t="n">
        <f aca="false">TRUNC(G168*I168,2)</f>
        <v>10607.22</v>
      </c>
      <c r="K168" s="79" t="n">
        <f aca="false">TRUNC(H168*I168,2)</f>
        <v>0</v>
      </c>
      <c r="M168" s="281"/>
    </row>
    <row r="169" customFormat="false" ht="26.85" hidden="false" customHeight="false" outlineLevel="0" collapsed="false">
      <c r="A169" s="3" t="s">
        <v>276</v>
      </c>
      <c r="B169" s="3" t="s">
        <v>35</v>
      </c>
      <c r="C169" s="3" t="s">
        <v>42</v>
      </c>
      <c r="D169" s="3" t="n">
        <v>103250</v>
      </c>
      <c r="E169" s="78" t="s">
        <v>277</v>
      </c>
      <c r="F169" s="3" t="s">
        <v>120</v>
      </c>
      <c r="G169" s="3" t="n">
        <v>3</v>
      </c>
      <c r="H169" s="79" t="n">
        <f aca="false">'1MP'!H169+'2MP'!M169</f>
        <v>0</v>
      </c>
      <c r="I169" s="79" t="n">
        <v>5745.67</v>
      </c>
      <c r="J169" s="79" t="n">
        <f aca="false">TRUNC(G169*I169,2)</f>
        <v>17237.01</v>
      </c>
      <c r="K169" s="79" t="n">
        <f aca="false">TRUNC(H169*I169,2)</f>
        <v>0</v>
      </c>
      <c r="M169" s="281"/>
    </row>
    <row r="170" customFormat="false" ht="26.85" hidden="false" customHeight="false" outlineLevel="0" collapsed="false">
      <c r="A170" s="3" t="s">
        <v>278</v>
      </c>
      <c r="B170" s="3" t="s">
        <v>35</v>
      </c>
      <c r="C170" s="3" t="s">
        <v>42</v>
      </c>
      <c r="D170" s="3" t="n">
        <v>89865</v>
      </c>
      <c r="E170" s="78" t="s">
        <v>279</v>
      </c>
      <c r="F170" s="3" t="s">
        <v>47</v>
      </c>
      <c r="G170" s="3" t="n">
        <v>18</v>
      </c>
      <c r="H170" s="79" t="n">
        <f aca="false">'1MP'!H170+'2MP'!M170</f>
        <v>0</v>
      </c>
      <c r="I170" s="79" t="n">
        <v>19.52</v>
      </c>
      <c r="J170" s="79" t="n">
        <f aca="false">TRUNC(G170*I170,2)</f>
        <v>351.36</v>
      </c>
      <c r="K170" s="79" t="n">
        <f aca="false">TRUNC(H170*I170,2)</f>
        <v>0</v>
      </c>
      <c r="M170" s="281"/>
    </row>
    <row r="171" s="179" customFormat="true" ht="15" hidden="false" customHeight="false" outlineLevel="0" collapsed="false">
      <c r="A171" s="278" t="n">
        <v>15</v>
      </c>
      <c r="B171" s="278"/>
      <c r="C171" s="278"/>
      <c r="D171" s="278"/>
      <c r="E171" s="279" t="s">
        <v>280</v>
      </c>
      <c r="F171" s="278"/>
      <c r="G171" s="278"/>
      <c r="H171" s="239"/>
      <c r="I171" s="239"/>
      <c r="J171" s="239" t="n">
        <f aca="false">J173</f>
        <v>1378.09</v>
      </c>
      <c r="K171" s="239" t="n">
        <f aca="false">K173</f>
        <v>0</v>
      </c>
      <c r="M171" s="290"/>
    </row>
    <row r="172" customFormat="false" ht="14.25" hidden="false" customHeight="false" outlineLevel="0" collapsed="false">
      <c r="E172" s="78"/>
      <c r="G172" s="3"/>
      <c r="H172" s="79"/>
      <c r="I172" s="79"/>
      <c r="J172" s="79"/>
      <c r="K172" s="79"/>
      <c r="M172" s="289"/>
    </row>
    <row r="173" customFormat="false" ht="14.25" hidden="false" customHeight="false" outlineLevel="0" collapsed="false">
      <c r="A173" s="3" t="s">
        <v>281</v>
      </c>
      <c r="B173" s="3" t="s">
        <v>200</v>
      </c>
      <c r="C173" s="3" t="s">
        <v>42</v>
      </c>
      <c r="D173" s="3" t="n">
        <v>10848</v>
      </c>
      <c r="E173" s="78" t="s">
        <v>282</v>
      </c>
      <c r="F173" s="3" t="s">
        <v>120</v>
      </c>
      <c r="G173" s="3" t="n">
        <v>1</v>
      </c>
      <c r="H173" s="79" t="n">
        <f aca="false">'1MP'!H173+'2MP'!M173</f>
        <v>0</v>
      </c>
      <c r="I173" s="79" t="n">
        <v>1378.0938</v>
      </c>
      <c r="J173" s="79" t="n">
        <f aca="false">TRUNC(G173*I173,2)</f>
        <v>1378.09</v>
      </c>
      <c r="K173" s="79" t="n">
        <f aca="false">TRUNC(H173*I173,2)</f>
        <v>0</v>
      </c>
      <c r="M173" s="281"/>
    </row>
    <row r="174" s="179" customFormat="true" ht="15" hidden="false" customHeight="false" outlineLevel="0" collapsed="false">
      <c r="A174" s="278" t="n">
        <v>16</v>
      </c>
      <c r="B174" s="278"/>
      <c r="C174" s="278"/>
      <c r="D174" s="278"/>
      <c r="E174" s="279" t="s">
        <v>283</v>
      </c>
      <c r="F174" s="278"/>
      <c r="G174" s="278"/>
      <c r="H174" s="239"/>
      <c r="I174" s="239"/>
      <c r="J174" s="239" t="n">
        <f aca="false">SUM(J176:J178)</f>
        <v>775.15</v>
      </c>
      <c r="K174" s="239" t="n">
        <f aca="false">SUM(K176:K178)</f>
        <v>0</v>
      </c>
      <c r="M174" s="290"/>
    </row>
    <row r="175" customFormat="false" ht="14.25" hidden="false" customHeight="false" outlineLevel="0" collapsed="false">
      <c r="E175" s="78"/>
      <c r="G175" s="3"/>
      <c r="H175" s="79"/>
      <c r="I175" s="79"/>
      <c r="J175" s="79"/>
      <c r="K175" s="79"/>
      <c r="M175" s="289"/>
    </row>
    <row r="176" customFormat="false" ht="26.85" hidden="false" customHeight="false" outlineLevel="0" collapsed="false">
      <c r="A176" s="3" t="s">
        <v>284</v>
      </c>
      <c r="B176" s="3" t="s">
        <v>35</v>
      </c>
      <c r="C176" s="3" t="s">
        <v>42</v>
      </c>
      <c r="D176" s="3" t="n">
        <v>99804</v>
      </c>
      <c r="E176" s="78" t="s">
        <v>285</v>
      </c>
      <c r="F176" s="3" t="s">
        <v>44</v>
      </c>
      <c r="G176" s="3" t="n">
        <v>108</v>
      </c>
      <c r="H176" s="79" t="n">
        <f aca="false">'1MP'!H176+'2MP'!M176</f>
        <v>0</v>
      </c>
      <c r="I176" s="79" t="n">
        <v>6.36</v>
      </c>
      <c r="J176" s="79" t="n">
        <f aca="false">TRUNC(G176*I176,2)</f>
        <v>686.88</v>
      </c>
      <c r="K176" s="79" t="n">
        <f aca="false">TRUNC(H176*I176,2)</f>
        <v>0</v>
      </c>
      <c r="M176" s="281"/>
    </row>
    <row r="177" customFormat="false" ht="26.85" hidden="false" customHeight="false" outlineLevel="0" collapsed="false">
      <c r="A177" s="3" t="s">
        <v>286</v>
      </c>
      <c r="B177" s="3" t="s">
        <v>35</v>
      </c>
      <c r="C177" s="3" t="s">
        <v>42</v>
      </c>
      <c r="D177" s="3" t="n">
        <v>99818</v>
      </c>
      <c r="E177" s="78" t="s">
        <v>287</v>
      </c>
      <c r="F177" s="3" t="s">
        <v>120</v>
      </c>
      <c r="G177" s="3" t="n">
        <v>4</v>
      </c>
      <c r="H177" s="79" t="n">
        <f aca="false">'1MP'!H177+'2MP'!M177</f>
        <v>0</v>
      </c>
      <c r="I177" s="79" t="n">
        <v>6.63</v>
      </c>
      <c r="J177" s="79" t="n">
        <f aca="false">TRUNC(G177*I177,2)</f>
        <v>26.52</v>
      </c>
      <c r="K177" s="79" t="n">
        <f aca="false">TRUNC(H177*I177,2)</f>
        <v>0</v>
      </c>
      <c r="M177" s="281"/>
    </row>
    <row r="178" customFormat="false" ht="14.25" hidden="false" customHeight="false" outlineLevel="0" collapsed="false">
      <c r="A178" s="3" t="s">
        <v>288</v>
      </c>
      <c r="B178" s="3" t="s">
        <v>35</v>
      </c>
      <c r="C178" s="3" t="s">
        <v>42</v>
      </c>
      <c r="D178" s="3" t="n">
        <v>99821</v>
      </c>
      <c r="E178" s="78" t="s">
        <v>289</v>
      </c>
      <c r="F178" s="3" t="s">
        <v>44</v>
      </c>
      <c r="G178" s="3" t="n">
        <v>16.92</v>
      </c>
      <c r="H178" s="79" t="n">
        <f aca="false">'1MP'!H178+'2MP'!M178</f>
        <v>0</v>
      </c>
      <c r="I178" s="79" t="n">
        <v>3.65</v>
      </c>
      <c r="J178" s="79" t="n">
        <f aca="false">TRUNC(G178*I178,2)</f>
        <v>61.75</v>
      </c>
      <c r="K178" s="79" t="n">
        <f aca="false">TRUNC(H178*I178,2)</f>
        <v>0</v>
      </c>
      <c r="M178" s="281"/>
    </row>
    <row r="179" customFormat="false" ht="14.25" hidden="false" customHeight="false" outlineLevel="0" collapsed="false">
      <c r="E179" s="78"/>
      <c r="G179" s="3"/>
      <c r="H179" s="79"/>
      <c r="I179" s="79"/>
      <c r="J179" s="79"/>
      <c r="K179" s="79"/>
    </row>
    <row r="180" customFormat="false" ht="15" hidden="false" customHeight="true" outlineLevel="0" collapsed="false">
      <c r="B180" s="291"/>
      <c r="C180" s="291"/>
      <c r="D180" s="291"/>
      <c r="E180" s="291"/>
      <c r="F180" s="291"/>
      <c r="G180" s="291"/>
      <c r="H180" s="291"/>
      <c r="I180" s="208" t="s">
        <v>599</v>
      </c>
      <c r="J180" s="292" t="n">
        <f aca="false">J174+J171+J166+J162+J157+J152+J144+J139+J131+J122+J113+J106+J97+J88+J83+J78+J69+J65+J57+J50+J39+J32+J24+J18+J13+J11</f>
        <v>339876.17</v>
      </c>
      <c r="K180" s="292" t="n">
        <f aca="false">K174+K171+K166+K162+K157+K152+K144+K139+K131+K122+K113+K106+K97+K88+K83+K78+K69+K65+K57+K50+K39+K32+K24+K18+K13+K11</f>
        <v>150299.95</v>
      </c>
      <c r="M180" s="0" t="n">
        <v>189576.21</v>
      </c>
    </row>
    <row r="181" customFormat="false" ht="14.25" hidden="false" customHeight="false" outlineLevel="0" collapsed="false">
      <c r="I181" s="208" t="s">
        <v>561</v>
      </c>
      <c r="K181" s="79" t="n">
        <f aca="false">'1MP'!K9</f>
        <v>56573.12</v>
      </c>
      <c r="M181" s="263" t="n">
        <f aca="false">M180-K180</f>
        <v>39276.26</v>
      </c>
    </row>
    <row r="182" customFormat="false" ht="22.05" hidden="false" customHeight="false" outlineLevel="0" collapsed="false">
      <c r="B182" s="293" t="e">
        <f aca="false" t="array" ref="B182:B182">"VALOR A PAGAR NESTA MEDIÇÃO: "&amp;[30]!EXTENSO(K182)</f>
        <v>#NAME?</v>
      </c>
      <c r="K182" s="79" t="n">
        <f aca="false">K180-K181</f>
        <v>93726.83</v>
      </c>
    </row>
    <row r="183" customFormat="false" ht="14.25" hidden="false" customHeight="false" outlineLevel="0" collapsed="false">
      <c r="A183" s="294"/>
      <c r="G183" s="3"/>
      <c r="H183" s="79"/>
    </row>
    <row r="184" customFormat="false" ht="15" hidden="false" customHeight="false" outlineLevel="0" collapsed="false">
      <c r="A184" s="294"/>
      <c r="B184" s="83"/>
      <c r="C184" s="83"/>
      <c r="E184" s="78"/>
      <c r="G184" s="3"/>
      <c r="H184" s="79"/>
    </row>
    <row r="185" customFormat="false" ht="15" hidden="false" customHeight="false" outlineLevel="0" collapsed="false">
      <c r="A185" s="294"/>
      <c r="B185" s="83"/>
      <c r="C185" s="83"/>
      <c r="E185" s="78"/>
      <c r="G185" s="3"/>
      <c r="H185" s="79"/>
    </row>
    <row r="186" customFormat="false" ht="15" hidden="false" customHeight="false" outlineLevel="0" collapsed="false">
      <c r="E186" s="78"/>
      <c r="G186" s="3"/>
      <c r="H186" s="79"/>
      <c r="I186" s="83"/>
      <c r="J186" s="83"/>
      <c r="K186" s="83"/>
    </row>
    <row r="187" customFormat="false" ht="14.25" hidden="false" customHeight="false" outlineLevel="0" collapsed="false">
      <c r="A187" s="3" t="str">
        <f aca="false">'Resumo Proposta'!A30</f>
        <v>_____________________________________</v>
      </c>
      <c r="E187" s="3"/>
      <c r="G187" s="3"/>
      <c r="H187" s="3"/>
      <c r="I187" s="3"/>
      <c r="J187" s="3"/>
    </row>
    <row r="188" customFormat="false" ht="14.25" hidden="false" customHeight="false" outlineLevel="0" collapsed="false">
      <c r="K188" s="2"/>
    </row>
  </sheetData>
  <mergeCells count="19">
    <mergeCell ref="B1:D1"/>
    <mergeCell ref="E1:I7"/>
    <mergeCell ref="J1:K1"/>
    <mergeCell ref="B2:D2"/>
    <mergeCell ref="J2:K2"/>
    <mergeCell ref="B3:D3"/>
    <mergeCell ref="J3:K3"/>
    <mergeCell ref="B4:D4"/>
    <mergeCell ref="J4:K4"/>
    <mergeCell ref="B5:D5"/>
    <mergeCell ref="J5:K5"/>
    <mergeCell ref="B6:D6"/>
    <mergeCell ref="J6:K6"/>
    <mergeCell ref="B7:D7"/>
    <mergeCell ref="J7:K7"/>
    <mergeCell ref="A8:K8"/>
    <mergeCell ref="G9:H9"/>
    <mergeCell ref="A183:A185"/>
    <mergeCell ref="J188:K188"/>
  </mergeCells>
  <printOptions headings="false" gridLines="false" gridLinesSet="true" horizontalCentered="true" verticalCentered="false"/>
  <pageMargins left="0.39375" right="0.39375" top="0.7875" bottom="0.7875" header="0.315277777777778" footer="0.511811023622047"/>
  <pageSetup paperSize="9" scale="41" fitToWidth="1" fitToHeight="1" pageOrder="downThenOver" orientation="portrait" blackAndWhite="false" draft="false" cellComments="none" horizontalDpi="300" verticalDpi="300" copies="1"/>
  <headerFooter differentFirst="false" differentOddEven="false">
    <oddHeader>&amp;L </oddHeader>
    <oddFooter/>
  </headerFooter>
  <rowBreaks count="3" manualBreakCount="3">
    <brk id="77" man="true" max="16383" min="0"/>
    <brk id="119" man="true" max="16383" min="0"/>
    <brk id="187" man="true" max="16383" min="0"/>
  </rowBreaks>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N148"/>
  <sheetViews>
    <sheetView showFormulas="false" showGridLines="true" showRowColHeaders="true" showZeros="true" rightToLeft="false" tabSelected="false" showOutlineSymbols="false" defaultGridColor="true" view="normal" topLeftCell="A1" colorId="64" zoomScale="100" zoomScaleNormal="100" zoomScalePageLayoutView="60" workbookViewId="0">
      <selection pane="topLeft" activeCell="A1" activeCellId="0" sqref="A1"/>
    </sheetView>
  </sheetViews>
  <sheetFormatPr defaultColWidth="8.87890625" defaultRowHeight="14.25" customHeight="false" zeroHeight="false" outlineLevelRow="4" outlineLevelCol="0"/>
  <cols>
    <col collapsed="false" customWidth="true" hidden="false" outlineLevel="0" max="1" min="1" style="3" width="13.38"/>
    <col collapsed="false" customWidth="true" hidden="false" outlineLevel="0" max="2" min="2" style="3" width="13"/>
    <col collapsed="false" customWidth="true" hidden="false" outlineLevel="0" max="3" min="3" style="3" width="9.87"/>
    <col collapsed="false" customWidth="true" hidden="false" outlineLevel="0" max="4" min="4" style="3" width="13"/>
    <col collapsed="false" customWidth="true" hidden="false" outlineLevel="0" max="5" min="5" style="1" width="80"/>
    <col collapsed="false" customWidth="true" hidden="false" outlineLevel="0" max="6" min="6" style="3" width="8.5"/>
    <col collapsed="false" customWidth="true" hidden="false" outlineLevel="0" max="7" min="7" style="2" width="10.38"/>
    <col collapsed="false" customWidth="true" hidden="false" outlineLevel="0" max="8" min="8" style="1" width="13"/>
    <col collapsed="false" customWidth="true" hidden="false" outlineLevel="0" max="10" min="9" style="2" width="13.5"/>
    <col collapsed="false" customWidth="true" hidden="false" outlineLevel="0" max="11" min="11" style="3" width="15.75"/>
    <col collapsed="false" customWidth="true" hidden="false" outlineLevel="0" max="12" min="12" style="0" width="9.87"/>
    <col collapsed="false" customWidth="true" hidden="false" outlineLevel="0" max="13" min="13" style="0" width="20.88"/>
  </cols>
  <sheetData>
    <row r="1" customFormat="false" ht="15.75" hidden="false" customHeight="true" outlineLevel="4" collapsed="false">
      <c r="A1" s="153" t="s">
        <v>0</v>
      </c>
      <c r="B1" s="154" t="str">
        <f aca="false">DADOS!B1</f>
        <v>REFORMA E AMPLIAÇÃO DA CÂMARA MUNICIPAL</v>
      </c>
      <c r="C1" s="154"/>
      <c r="D1" s="154"/>
      <c r="E1" s="155" t="s">
        <v>364</v>
      </c>
      <c r="F1" s="155"/>
      <c r="G1" s="155"/>
      <c r="H1" s="155"/>
      <c r="I1" s="155"/>
      <c r="J1" s="156" t="s">
        <v>365</v>
      </c>
      <c r="K1" s="156"/>
      <c r="L1" s="157"/>
      <c r="M1" s="157" t="s">
        <v>376</v>
      </c>
    </row>
    <row r="2" customFormat="false" ht="15" hidden="false" customHeight="false" outlineLevel="4" collapsed="false">
      <c r="A2" s="158" t="s">
        <v>366</v>
      </c>
      <c r="B2" s="159" t="str">
        <f aca="false">DADOS!B2</f>
        <v>MUNICÍPIO DE COMODORO - MT</v>
      </c>
      <c r="C2" s="159"/>
      <c r="D2" s="159"/>
      <c r="E2" s="155"/>
      <c r="F2" s="155"/>
      <c r="G2" s="155"/>
      <c r="H2" s="155"/>
      <c r="I2" s="155"/>
      <c r="J2" s="156" t="str">
        <f aca="false">TEXT(DADOS!E9,"DD/MM/AA")&amp;" A "&amp;DADOS!F9</f>
        <v>18/11/25 A 30/11/2025</v>
      </c>
      <c r="K2" s="156"/>
      <c r="L2" s="157"/>
      <c r="M2" s="161" t="n">
        <f aca="false">K119</f>
        <v>108888.29</v>
      </c>
    </row>
    <row r="3" customFormat="false" ht="47.25" hidden="false" customHeight="true" outlineLevel="4" collapsed="false">
      <c r="A3" s="162" t="s">
        <v>367</v>
      </c>
      <c r="B3" s="163" t="str">
        <f aca="false">DADOS!B7</f>
        <v>MEXUM ENGENHARIA E CONSTRUÇÕES - CNPJ 27.406.174/0001-05</v>
      </c>
      <c r="C3" s="163"/>
      <c r="D3" s="163"/>
      <c r="E3" s="155"/>
      <c r="F3" s="155"/>
      <c r="G3" s="155"/>
      <c r="H3" s="155"/>
      <c r="I3" s="155"/>
      <c r="J3" s="156" t="str">
        <f aca="false">DADOS!B9</f>
        <v>SEGUNDA MEDIÇÃO PROVISÓRIA</v>
      </c>
      <c r="K3" s="156"/>
      <c r="L3" s="157"/>
      <c r="M3" s="161"/>
    </row>
    <row r="4" customFormat="false" ht="15.75" hidden="false" customHeight="true" outlineLevel="4" collapsed="false">
      <c r="A4" s="162" t="s">
        <v>4</v>
      </c>
      <c r="B4" s="163" t="str">
        <f aca="false">'DECLARAÇÕES GERAIS'!B3</f>
        <v>SINAPI 05/2025 - SEM DESONERAÇÃO </v>
      </c>
      <c r="C4" s="163"/>
      <c r="D4" s="163"/>
      <c r="E4" s="155"/>
      <c r="F4" s="155"/>
      <c r="G4" s="155"/>
      <c r="H4" s="155"/>
      <c r="I4" s="155"/>
      <c r="J4" s="160"/>
      <c r="K4" s="160"/>
      <c r="L4" s="157"/>
      <c r="M4" s="157" t="s">
        <v>377</v>
      </c>
    </row>
    <row r="5" customFormat="false" ht="15.75" hidden="false" customHeight="true" outlineLevel="4" collapsed="false">
      <c r="A5" s="162" t="s">
        <v>369</v>
      </c>
      <c r="B5" s="159" t="str">
        <f aca="false">DADOS!B6</f>
        <v>SEM DESONERAÇÃO</v>
      </c>
      <c r="C5" s="159"/>
      <c r="D5" s="159"/>
      <c r="E5" s="155"/>
      <c r="F5" s="155"/>
      <c r="G5" s="155"/>
      <c r="H5" s="155"/>
      <c r="I5" s="155"/>
      <c r="J5" s="156"/>
      <c r="K5" s="156"/>
      <c r="L5" s="157"/>
      <c r="M5" s="157"/>
    </row>
    <row r="6" customFormat="false" ht="15.75" hidden="false" customHeight="true" outlineLevel="4" collapsed="false">
      <c r="A6" s="162" t="s">
        <v>6</v>
      </c>
      <c r="B6" s="164" t="n">
        <f aca="false">DADOS!B4</f>
        <v>0.219</v>
      </c>
      <c r="C6" s="164"/>
      <c r="D6" s="164"/>
      <c r="E6" s="155"/>
      <c r="F6" s="155"/>
      <c r="G6" s="155"/>
      <c r="H6" s="155"/>
      <c r="I6" s="155"/>
      <c r="J6" s="160"/>
      <c r="K6" s="160"/>
      <c r="L6" s="157"/>
      <c r="M6" s="161" t="n">
        <f aca="false">J118</f>
        <v>125798.94</v>
      </c>
    </row>
    <row r="7" customFormat="false" ht="27.75" hidden="false" customHeight="true" outlineLevel="4" collapsed="false">
      <c r="A7" s="162" t="s">
        <v>23</v>
      </c>
      <c r="B7" s="163" t="str">
        <f aca="false">DADOS!B5</f>
        <v>RUA BAHIA Nº 600N, BAIRRO SÃO FRANCISCO</v>
      </c>
      <c r="C7" s="163"/>
      <c r="D7" s="163"/>
      <c r="E7" s="155"/>
      <c r="F7" s="155"/>
      <c r="G7" s="155"/>
      <c r="H7" s="155"/>
      <c r="I7" s="155"/>
      <c r="J7" s="156"/>
      <c r="K7" s="156"/>
      <c r="L7" s="157"/>
      <c r="M7" s="157"/>
    </row>
    <row r="8" customFormat="false" ht="24" hidden="false" customHeight="true" outlineLevel="0" collapsed="false">
      <c r="A8" s="165" t="s">
        <v>378</v>
      </c>
      <c r="B8" s="165"/>
      <c r="C8" s="165"/>
      <c r="D8" s="165"/>
      <c r="E8" s="165"/>
      <c r="F8" s="165"/>
      <c r="G8" s="165"/>
      <c r="H8" s="165"/>
      <c r="I8" s="165"/>
      <c r="J8" s="165"/>
      <c r="K8" s="165"/>
      <c r="L8" s="157"/>
      <c r="M8" s="157"/>
    </row>
    <row r="9" s="170" customFormat="true" ht="24" hidden="false" customHeight="true" outlineLevel="0" collapsed="false">
      <c r="A9" s="166"/>
      <c r="B9" s="167"/>
      <c r="C9" s="167"/>
      <c r="D9" s="167"/>
      <c r="E9" s="167"/>
      <c r="F9" s="167"/>
      <c r="G9" s="168" t="s">
        <v>379</v>
      </c>
      <c r="H9" s="168"/>
      <c r="I9" s="167"/>
      <c r="J9" s="167"/>
      <c r="K9" s="168"/>
      <c r="L9" s="169"/>
      <c r="M9" s="169"/>
    </row>
    <row r="10" s="179" customFormat="true" ht="30" hidden="false" customHeight="true" outlineLevel="0" collapsed="false">
      <c r="A10" s="171" t="s">
        <v>17</v>
      </c>
      <c r="B10" s="171" t="s">
        <v>25</v>
      </c>
      <c r="C10" s="171" t="s">
        <v>26</v>
      </c>
      <c r="D10" s="171" t="s">
        <v>27</v>
      </c>
      <c r="E10" s="172" t="s">
        <v>18</v>
      </c>
      <c r="F10" s="171" t="s">
        <v>28</v>
      </c>
      <c r="G10" s="173" t="s">
        <v>380</v>
      </c>
      <c r="H10" s="172" t="s">
        <v>381</v>
      </c>
      <c r="I10" s="174" t="s">
        <v>31</v>
      </c>
      <c r="J10" s="175" t="s">
        <v>382</v>
      </c>
      <c r="K10" s="176" t="s">
        <v>381</v>
      </c>
      <c r="L10" s="177"/>
      <c r="M10" s="178" t="s">
        <v>560</v>
      </c>
    </row>
    <row r="11" s="179" customFormat="true" ht="15" hidden="false" customHeight="false" outlineLevel="0" collapsed="false">
      <c r="A11" s="180" t="n">
        <v>1</v>
      </c>
      <c r="B11" s="180"/>
      <c r="C11" s="180"/>
      <c r="D11" s="180" t="s">
        <v>383</v>
      </c>
      <c r="E11" s="181" t="s">
        <v>384</v>
      </c>
      <c r="F11" s="182"/>
      <c r="G11" s="182"/>
      <c r="H11" s="182"/>
      <c r="I11" s="182"/>
      <c r="J11" s="182" t="n">
        <f aca="false">TRUNC(G11 * I11,2)</f>
        <v>0</v>
      </c>
      <c r="K11" s="183" t="n">
        <f aca="false">K12+K20+K41</f>
        <v>38089.18</v>
      </c>
      <c r="L11" s="178"/>
      <c r="M11" s="178"/>
    </row>
    <row r="12" customFormat="false" ht="33" hidden="false" customHeight="true" outlineLevel="0" collapsed="false">
      <c r="A12" s="181" t="s">
        <v>385</v>
      </c>
      <c r="B12" s="180"/>
      <c r="C12" s="181"/>
      <c r="D12" s="181" t="s">
        <v>383</v>
      </c>
      <c r="E12" s="181" t="s">
        <v>386</v>
      </c>
      <c r="F12" s="182"/>
      <c r="G12" s="182"/>
      <c r="H12" s="182"/>
      <c r="I12" s="184"/>
      <c r="J12" s="182" t="n">
        <f aca="false">SUM(J13:J19)</f>
        <v>5769.95</v>
      </c>
      <c r="K12" s="183" t="n">
        <f aca="false">SUM(K13:K19)</f>
        <v>5769.95</v>
      </c>
      <c r="L12" s="157"/>
      <c r="M12" s="157"/>
    </row>
    <row r="13" s="179" customFormat="true" ht="23.85" hidden="false" customHeight="false" outlineLevel="0" collapsed="false">
      <c r="A13" s="185" t="s">
        <v>387</v>
      </c>
      <c r="B13" s="185" t="s">
        <v>35</v>
      </c>
      <c r="C13" s="185" t="s">
        <v>42</v>
      </c>
      <c r="D13" s="185" t="n">
        <v>97622</v>
      </c>
      <c r="E13" s="185" t="s">
        <v>52</v>
      </c>
      <c r="F13" s="184" t="s">
        <v>388</v>
      </c>
      <c r="G13" s="184" t="n">
        <v>16.38</v>
      </c>
      <c r="H13" s="184" t="n">
        <f aca="false">M13+'1MP_ADT'!H13</f>
        <v>16.38</v>
      </c>
      <c r="I13" s="184" t="n">
        <v>66.8</v>
      </c>
      <c r="J13" s="184" t="n">
        <f aca="false">TRUNC(G13 * I13,2)</f>
        <v>1094.18</v>
      </c>
      <c r="K13" s="186" t="n">
        <f aca="false">TRUNC(H13*I13,2)</f>
        <v>1094.18</v>
      </c>
      <c r="L13" s="178"/>
      <c r="M13" s="202"/>
      <c r="N13" s="203" t="n">
        <f aca="false">K13/J13</f>
        <v>1</v>
      </c>
    </row>
    <row r="14" customFormat="false" ht="23.85" hidden="false" customHeight="false" outlineLevel="0" collapsed="false">
      <c r="A14" s="185" t="s">
        <v>389</v>
      </c>
      <c r="B14" s="185" t="s">
        <v>35</v>
      </c>
      <c r="C14" s="185" t="s">
        <v>42</v>
      </c>
      <c r="D14" s="185" t="n">
        <v>104789</v>
      </c>
      <c r="E14" s="185" t="s">
        <v>390</v>
      </c>
      <c r="F14" s="184" t="s">
        <v>388</v>
      </c>
      <c r="G14" s="184" t="n">
        <v>1.46</v>
      </c>
      <c r="H14" s="184" t="n">
        <f aca="false">M14+'1MP_ADT'!H14</f>
        <v>1.46</v>
      </c>
      <c r="I14" s="184" t="n">
        <v>239.25</v>
      </c>
      <c r="J14" s="184" t="n">
        <f aca="false">TRUNC(G14 * I14,2)</f>
        <v>349.3</v>
      </c>
      <c r="K14" s="186" t="n">
        <f aca="false">TRUNC(H14*I14,2)</f>
        <v>349.3</v>
      </c>
      <c r="L14" s="157"/>
      <c r="M14" s="206" t="n">
        <f aca="false">G14</f>
        <v>1.46</v>
      </c>
      <c r="N14" s="203" t="n">
        <f aca="false">K14/J14</f>
        <v>1</v>
      </c>
    </row>
    <row r="15" customFormat="false" ht="15" hidden="false" customHeight="false" outlineLevel="0" collapsed="false">
      <c r="A15" s="185" t="s">
        <v>391</v>
      </c>
      <c r="B15" s="185" t="s">
        <v>35</v>
      </c>
      <c r="C15" s="185" t="s">
        <v>42</v>
      </c>
      <c r="D15" s="185" t="n">
        <v>85387</v>
      </c>
      <c r="E15" s="185" t="s">
        <v>56</v>
      </c>
      <c r="F15" s="184" t="s">
        <v>388</v>
      </c>
      <c r="G15" s="184" t="n">
        <v>17.84</v>
      </c>
      <c r="H15" s="184" t="n">
        <f aca="false">M15+'1MP_ADT'!H15</f>
        <v>17.84</v>
      </c>
      <c r="I15" s="184" t="n">
        <v>91.14</v>
      </c>
      <c r="J15" s="184" t="n">
        <f aca="false">TRUNC(G15 * I15,2)</f>
        <v>1625.93</v>
      </c>
      <c r="K15" s="186" t="n">
        <f aca="false">TRUNC(H15*I15,2)</f>
        <v>1625.93</v>
      </c>
      <c r="L15" s="157"/>
      <c r="M15" s="206" t="n">
        <f aca="false">G15</f>
        <v>17.84</v>
      </c>
      <c r="N15" s="203" t="n">
        <f aca="false">K15/J15</f>
        <v>1</v>
      </c>
    </row>
    <row r="16" customFormat="false" ht="15" hidden="false" customHeight="false" outlineLevel="0" collapsed="false">
      <c r="A16" s="185" t="s">
        <v>392</v>
      </c>
      <c r="B16" s="185" t="s">
        <v>35</v>
      </c>
      <c r="C16" s="185" t="s">
        <v>393</v>
      </c>
      <c r="D16" s="185" t="n">
        <v>22809</v>
      </c>
      <c r="E16" s="185" t="s">
        <v>394</v>
      </c>
      <c r="F16" s="184" t="s">
        <v>388</v>
      </c>
      <c r="G16" s="184" t="n">
        <v>17.84</v>
      </c>
      <c r="H16" s="184" t="n">
        <f aca="false">M16+'1MP_ADT'!H16</f>
        <v>17.84</v>
      </c>
      <c r="I16" s="184" t="n">
        <v>23.62</v>
      </c>
      <c r="J16" s="184" t="n">
        <f aca="false">TRUNC(G16 * I16,2)</f>
        <v>421.38</v>
      </c>
      <c r="K16" s="186" t="n">
        <f aca="false">TRUNC(H16*I16,2)</f>
        <v>421.38</v>
      </c>
      <c r="L16" s="157"/>
      <c r="M16" s="206" t="n">
        <f aca="false">G16</f>
        <v>17.84</v>
      </c>
      <c r="N16" s="203" t="n">
        <f aca="false">K16/J16</f>
        <v>1</v>
      </c>
    </row>
    <row r="17" customFormat="false" ht="23.85" hidden="false" customHeight="false" outlineLevel="0" collapsed="false">
      <c r="A17" s="185" t="s">
        <v>395</v>
      </c>
      <c r="B17" s="185" t="s">
        <v>35</v>
      </c>
      <c r="C17" s="185" t="s">
        <v>42</v>
      </c>
      <c r="D17" s="185" t="n">
        <v>100946</v>
      </c>
      <c r="E17" s="185" t="s">
        <v>396</v>
      </c>
      <c r="F17" s="184" t="s">
        <v>397</v>
      </c>
      <c r="G17" s="184" t="n">
        <v>616.76</v>
      </c>
      <c r="H17" s="184" t="n">
        <f aca="false">M17+'1MP_ADT'!H17</f>
        <v>616.76</v>
      </c>
      <c r="I17" s="184" t="n">
        <v>3.05</v>
      </c>
      <c r="J17" s="184" t="n">
        <f aca="false">TRUNC(G17 * I17,2)</f>
        <v>1881.11</v>
      </c>
      <c r="K17" s="186" t="n">
        <f aca="false">TRUNC(H17*I17,2)</f>
        <v>1881.11</v>
      </c>
      <c r="L17" s="157"/>
      <c r="M17" s="206" t="n">
        <f aca="false">G17</f>
        <v>616.76</v>
      </c>
      <c r="N17" s="203" t="n">
        <f aca="false">K17/J17</f>
        <v>1</v>
      </c>
    </row>
    <row r="18" s="179" customFormat="true" ht="23.85" hidden="false" customHeight="false" outlineLevel="0" collapsed="false">
      <c r="A18" s="185" t="s">
        <v>398</v>
      </c>
      <c r="B18" s="185" t="s">
        <v>35</v>
      </c>
      <c r="C18" s="185" t="s">
        <v>42</v>
      </c>
      <c r="D18" s="185" t="n">
        <v>97647</v>
      </c>
      <c r="E18" s="185" t="s">
        <v>399</v>
      </c>
      <c r="F18" s="184" t="s">
        <v>400</v>
      </c>
      <c r="G18" s="184" t="n">
        <v>29.75</v>
      </c>
      <c r="H18" s="184" t="n">
        <f aca="false">M18+'1MP_ADT'!H18</f>
        <v>29.75</v>
      </c>
      <c r="I18" s="184" t="n">
        <v>4.22</v>
      </c>
      <c r="J18" s="184" t="n">
        <f aca="false">TRUNC(G18 * I18,2)</f>
        <v>125.54</v>
      </c>
      <c r="K18" s="186" t="n">
        <f aca="false">TRUNC(H18*I18,2)</f>
        <v>125.54</v>
      </c>
      <c r="L18" s="178"/>
      <c r="M18" s="206" t="n">
        <f aca="false">G18</f>
        <v>29.75</v>
      </c>
      <c r="N18" s="203" t="n">
        <f aca="false">K18/J18</f>
        <v>1</v>
      </c>
    </row>
    <row r="19" customFormat="false" ht="23.85" hidden="false" customHeight="false" outlineLevel="0" collapsed="false">
      <c r="A19" s="185" t="s">
        <v>401</v>
      </c>
      <c r="B19" s="185" t="s">
        <v>35</v>
      </c>
      <c r="C19" s="185" t="s">
        <v>42</v>
      </c>
      <c r="D19" s="185" t="n">
        <v>97650</v>
      </c>
      <c r="E19" s="185" t="s">
        <v>402</v>
      </c>
      <c r="F19" s="184" t="s">
        <v>400</v>
      </c>
      <c r="G19" s="184" t="n">
        <v>29.75</v>
      </c>
      <c r="H19" s="184" t="n">
        <f aca="false">M19+'1MP_ADT'!H19</f>
        <v>29.75</v>
      </c>
      <c r="I19" s="184" t="n">
        <v>9.16</v>
      </c>
      <c r="J19" s="184" t="n">
        <f aca="false">TRUNC(G19 * I19,2)</f>
        <v>272.51</v>
      </c>
      <c r="K19" s="186" t="n">
        <f aca="false">TRUNC(H19*I19,2)</f>
        <v>272.51</v>
      </c>
      <c r="L19" s="157"/>
      <c r="M19" s="204"/>
      <c r="N19" s="203" t="n">
        <f aca="false">K19/J19</f>
        <v>1</v>
      </c>
    </row>
    <row r="20" customFormat="false" ht="15" hidden="false" customHeight="false" outlineLevel="0" collapsed="false">
      <c r="A20" s="181" t="s">
        <v>403</v>
      </c>
      <c r="B20" s="181"/>
      <c r="C20" s="181"/>
      <c r="D20" s="181" t="s">
        <v>383</v>
      </c>
      <c r="E20" s="181" t="s">
        <v>404</v>
      </c>
      <c r="F20" s="182"/>
      <c r="G20" s="182" t="n">
        <v>1</v>
      </c>
      <c r="H20" s="182"/>
      <c r="I20" s="182"/>
      <c r="J20" s="182" t="n">
        <f aca="false">TRUNC(G20 * I20,2)</f>
        <v>0</v>
      </c>
      <c r="K20" s="183" t="n">
        <f aca="false">K21+K27+K35</f>
        <v>19731.99</v>
      </c>
      <c r="L20" s="157"/>
      <c r="M20" s="204"/>
    </row>
    <row r="21" customFormat="false" ht="15" hidden="false" customHeight="false" outlineLevel="0" collapsed="false">
      <c r="A21" s="181" t="s">
        <v>405</v>
      </c>
      <c r="B21" s="181"/>
      <c r="C21" s="181"/>
      <c r="D21" s="181" t="s">
        <v>383</v>
      </c>
      <c r="E21" s="181" t="s">
        <v>406</v>
      </c>
      <c r="F21" s="182"/>
      <c r="G21" s="182" t="n">
        <v>1</v>
      </c>
      <c r="H21" s="182"/>
      <c r="I21" s="182"/>
      <c r="J21" s="182" t="n">
        <f aca="false">SUM(J22:J26)</f>
        <v>2843.08</v>
      </c>
      <c r="K21" s="183" t="n">
        <f aca="false">SUM(K22:K26)</f>
        <v>2839.63</v>
      </c>
      <c r="L21" s="157"/>
      <c r="M21" s="204"/>
    </row>
    <row r="22" s="179" customFormat="true" ht="23.85" hidden="false" customHeight="false" outlineLevel="0" collapsed="false">
      <c r="A22" s="185" t="s">
        <v>407</v>
      </c>
      <c r="B22" s="185" t="s">
        <v>35</v>
      </c>
      <c r="C22" s="185" t="s">
        <v>42</v>
      </c>
      <c r="D22" s="185" t="n">
        <v>104917</v>
      </c>
      <c r="E22" s="185" t="s">
        <v>65</v>
      </c>
      <c r="F22" s="184" t="s">
        <v>66</v>
      </c>
      <c r="G22" s="184" t="n">
        <v>21.0666667</v>
      </c>
      <c r="H22" s="184" t="n">
        <f aca="false">M22+'1MP_ADT'!H22</f>
        <v>21.0696902654867</v>
      </c>
      <c r="I22" s="184" t="n">
        <v>18.08</v>
      </c>
      <c r="J22" s="184" t="n">
        <f aca="false">TRUNC(G22 * I22,2)</f>
        <v>380.88</v>
      </c>
      <c r="K22" s="186" t="n">
        <f aca="false">TRUNC(H22*I22,2)</f>
        <v>380.94</v>
      </c>
      <c r="L22" s="178"/>
      <c r="M22" s="205"/>
      <c r="N22" s="203" t="n">
        <f aca="false">K22/J22</f>
        <v>1.00015752993069</v>
      </c>
    </row>
    <row r="23" s="179" customFormat="true" ht="23.85" hidden="false" customHeight="false" outlineLevel="0" collapsed="false">
      <c r="A23" s="185" t="s">
        <v>408</v>
      </c>
      <c r="B23" s="185" t="s">
        <v>35</v>
      </c>
      <c r="C23" s="185" t="s">
        <v>42</v>
      </c>
      <c r="D23" s="185" t="n">
        <v>104918</v>
      </c>
      <c r="E23" s="185" t="s">
        <v>68</v>
      </c>
      <c r="F23" s="184" t="s">
        <v>66</v>
      </c>
      <c r="G23" s="184" t="n">
        <v>51.6</v>
      </c>
      <c r="H23" s="184" t="n">
        <f aca="false">M23+'1MP_ADT'!H23</f>
        <v>51.6</v>
      </c>
      <c r="I23" s="184" t="n">
        <v>16.78</v>
      </c>
      <c r="J23" s="184" t="n">
        <f aca="false">TRUNC(G23 * I23,2)</f>
        <v>865.84</v>
      </c>
      <c r="K23" s="186" t="n">
        <f aca="false">TRUNC(H23*I23,2)</f>
        <v>865.84</v>
      </c>
      <c r="L23" s="178"/>
      <c r="M23" s="205"/>
      <c r="N23" s="203" t="n">
        <f aca="false">K23/J23</f>
        <v>1</v>
      </c>
    </row>
    <row r="24" s="179" customFormat="true" ht="23.85" hidden="false" customHeight="false" outlineLevel="0" collapsed="false">
      <c r="A24" s="185" t="s">
        <v>409</v>
      </c>
      <c r="B24" s="185" t="s">
        <v>35</v>
      </c>
      <c r="C24" s="185" t="s">
        <v>42</v>
      </c>
      <c r="D24" s="185" t="n">
        <v>94965</v>
      </c>
      <c r="E24" s="185" t="s">
        <v>70</v>
      </c>
      <c r="F24" s="184" t="s">
        <v>388</v>
      </c>
      <c r="G24" s="184" t="n">
        <v>0.5733333</v>
      </c>
      <c r="H24" s="184" t="n">
        <f aca="false">M24+'1MP_ADT'!H24</f>
        <v>0.569990799065751</v>
      </c>
      <c r="I24" s="184" t="n">
        <v>706.45</v>
      </c>
      <c r="J24" s="184" t="n">
        <f aca="false">TRUNC(G24 * I24,2)</f>
        <v>405.03</v>
      </c>
      <c r="K24" s="186" t="n">
        <f aca="false">TRUNC(H24*I24,2)</f>
        <v>402.67</v>
      </c>
      <c r="L24" s="178"/>
      <c r="M24" s="205"/>
      <c r="N24" s="203" t="n">
        <f aca="false">K24/J24</f>
        <v>0.99417327111572</v>
      </c>
    </row>
    <row r="25" customFormat="false" ht="23.85" hidden="false" customHeight="false" outlineLevel="0" collapsed="false">
      <c r="A25" s="185" t="s">
        <v>410</v>
      </c>
      <c r="B25" s="185" t="s">
        <v>35</v>
      </c>
      <c r="C25" s="185" t="s">
        <v>42</v>
      </c>
      <c r="D25" s="185" t="n">
        <v>103670</v>
      </c>
      <c r="E25" s="185" t="s">
        <v>72</v>
      </c>
      <c r="F25" s="184" t="s">
        <v>388</v>
      </c>
      <c r="G25" s="184" t="n">
        <v>0.5733333</v>
      </c>
      <c r="H25" s="184" t="n">
        <f aca="false">M25+'1MP_ADT'!H25</f>
        <v>0.569974702683842</v>
      </c>
      <c r="I25" s="184" t="n">
        <v>343.91</v>
      </c>
      <c r="J25" s="184" t="n">
        <f aca="false">TRUNC(G25 * I25,2)</f>
        <v>197.17</v>
      </c>
      <c r="K25" s="186" t="n">
        <f aca="false">TRUNC(H25*I25,2)</f>
        <v>196.02</v>
      </c>
      <c r="L25" s="157"/>
      <c r="M25" s="204"/>
      <c r="N25" s="203" t="n">
        <f aca="false">K25/J25</f>
        <v>0.994167469696201</v>
      </c>
    </row>
    <row r="26" customFormat="false" ht="23.85" hidden="false" customHeight="false" outlineLevel="0" collapsed="false">
      <c r="A26" s="185" t="s">
        <v>411</v>
      </c>
      <c r="B26" s="185" t="s">
        <v>35</v>
      </c>
      <c r="C26" s="185" t="s">
        <v>42</v>
      </c>
      <c r="D26" s="185" t="n">
        <v>92762</v>
      </c>
      <c r="E26" s="185" t="s">
        <v>80</v>
      </c>
      <c r="F26" s="184" t="s">
        <v>66</v>
      </c>
      <c r="G26" s="184" t="n">
        <v>76.24</v>
      </c>
      <c r="H26" s="184" t="n">
        <f aca="false">M26+'1MP_ADT'!H26</f>
        <v>76.24</v>
      </c>
      <c r="I26" s="184" t="n">
        <v>13.04</v>
      </c>
      <c r="J26" s="184" t="n">
        <f aca="false">TRUNC(G26 * I26,2)</f>
        <v>994.16</v>
      </c>
      <c r="K26" s="186" t="n">
        <f aca="false">TRUNC(H26*I26,2)</f>
        <v>994.16</v>
      </c>
      <c r="L26" s="157"/>
      <c r="M26" s="204"/>
      <c r="N26" s="203" t="n">
        <f aca="false">K26/J26</f>
        <v>1</v>
      </c>
    </row>
    <row r="27" customFormat="false" ht="15" hidden="false" customHeight="false" outlineLevel="0" collapsed="false">
      <c r="A27" s="181" t="s">
        <v>412</v>
      </c>
      <c r="B27" s="181"/>
      <c r="C27" s="181"/>
      <c r="D27" s="181" t="s">
        <v>383</v>
      </c>
      <c r="E27" s="181" t="s">
        <v>413</v>
      </c>
      <c r="F27" s="182"/>
      <c r="G27" s="182" t="n">
        <v>1</v>
      </c>
      <c r="H27" s="182"/>
      <c r="I27" s="182" t="n">
        <v>17484.09</v>
      </c>
      <c r="J27" s="182" t="n">
        <f aca="false">SUM(J28:J34)</f>
        <v>17484.09</v>
      </c>
      <c r="K27" s="183" t="n">
        <f aca="false">SUM(K28:K34)</f>
        <v>15425.33</v>
      </c>
      <c r="L27" s="157"/>
      <c r="M27" s="204"/>
    </row>
    <row r="28" customFormat="false" ht="23.85" hidden="false" customHeight="false" outlineLevel="0" collapsed="false">
      <c r="A28" s="185" t="s">
        <v>414</v>
      </c>
      <c r="B28" s="185" t="s">
        <v>35</v>
      </c>
      <c r="C28" s="185" t="s">
        <v>42</v>
      </c>
      <c r="D28" s="185" t="n">
        <v>101166</v>
      </c>
      <c r="E28" s="185" t="s">
        <v>86</v>
      </c>
      <c r="F28" s="184" t="s">
        <v>388</v>
      </c>
      <c r="G28" s="184" t="n">
        <v>2.4</v>
      </c>
      <c r="H28" s="184" t="n">
        <f aca="false">M28+'1MP_ADT'!H28</f>
        <v>1.56</v>
      </c>
      <c r="I28" s="184" t="n">
        <v>825.94</v>
      </c>
      <c r="J28" s="184" t="n">
        <f aca="false">TRUNC(G28 * I28,2)</f>
        <v>1982.25</v>
      </c>
      <c r="K28" s="186" t="n">
        <f aca="false">TRUNC(H28*I28,2)</f>
        <v>1288.46</v>
      </c>
      <c r="L28" s="157"/>
      <c r="M28" s="204"/>
      <c r="N28" s="203" t="n">
        <f aca="false">K28/J28</f>
        <v>0.649998738806911</v>
      </c>
    </row>
    <row r="29" customFormat="false" ht="23.85" hidden="false" customHeight="false" outlineLevel="0" collapsed="false">
      <c r="A29" s="185" t="s">
        <v>415</v>
      </c>
      <c r="B29" s="185" t="s">
        <v>35</v>
      </c>
      <c r="C29" s="185" t="s">
        <v>42</v>
      </c>
      <c r="D29" s="185" t="n">
        <v>96536</v>
      </c>
      <c r="E29" s="185" t="s">
        <v>88</v>
      </c>
      <c r="F29" s="184" t="s">
        <v>400</v>
      </c>
      <c r="G29" s="184" t="n">
        <v>57.18</v>
      </c>
      <c r="H29" s="184" t="n">
        <f aca="false">M29+'1MP_ADT'!H29</f>
        <v>51.58</v>
      </c>
      <c r="I29" s="184" t="n">
        <v>86.19</v>
      </c>
      <c r="J29" s="184" t="n">
        <f aca="false">TRUNC(G29 * I29,2)</f>
        <v>4928.34</v>
      </c>
      <c r="K29" s="186" t="n">
        <f aca="false">TRUNC(H29*I29,2)</f>
        <v>4445.68</v>
      </c>
      <c r="L29" s="157"/>
      <c r="M29" s="204"/>
      <c r="N29" s="203" t="n">
        <f aca="false">K29/J29</f>
        <v>0.902064386791496</v>
      </c>
    </row>
    <row r="30" customFormat="false" ht="23.85" hidden="false" customHeight="false" outlineLevel="0" collapsed="false">
      <c r="A30" s="185" t="s">
        <v>416</v>
      </c>
      <c r="B30" s="185" t="s">
        <v>35</v>
      </c>
      <c r="C30" s="185" t="s">
        <v>42</v>
      </c>
      <c r="D30" s="185" t="n">
        <v>92761</v>
      </c>
      <c r="E30" s="185" t="s">
        <v>91</v>
      </c>
      <c r="F30" s="184" t="s">
        <v>66</v>
      </c>
      <c r="G30" s="184" t="n">
        <v>63.2</v>
      </c>
      <c r="H30" s="184" t="n">
        <f aca="false">M30+'1MP_ADT'!H30</f>
        <v>63.2</v>
      </c>
      <c r="I30" s="184" t="n">
        <v>14.6</v>
      </c>
      <c r="J30" s="184" t="n">
        <f aca="false">TRUNC(G30 * I30,2)</f>
        <v>922.72</v>
      </c>
      <c r="K30" s="186" t="n">
        <f aca="false">TRUNC(H30*I30,2)</f>
        <v>922.72</v>
      </c>
      <c r="L30" s="157"/>
      <c r="M30" s="204"/>
      <c r="N30" s="203" t="n">
        <f aca="false">K30/J30</f>
        <v>1</v>
      </c>
    </row>
    <row r="31" customFormat="false" ht="23.85" hidden="false" customHeight="false" outlineLevel="0" collapsed="false">
      <c r="A31" s="185" t="s">
        <v>417</v>
      </c>
      <c r="B31" s="185" t="s">
        <v>35</v>
      </c>
      <c r="C31" s="185" t="s">
        <v>42</v>
      </c>
      <c r="D31" s="185" t="n">
        <v>94965</v>
      </c>
      <c r="E31" s="185" t="s">
        <v>70</v>
      </c>
      <c r="F31" s="184" t="s">
        <v>388</v>
      </c>
      <c r="G31" s="184" t="n">
        <v>2.4</v>
      </c>
      <c r="H31" s="184" t="n">
        <f aca="false">M31+'1MP_ADT'!H31</f>
        <v>1.56</v>
      </c>
      <c r="I31" s="184" t="n">
        <v>706.45</v>
      </c>
      <c r="J31" s="184" t="n">
        <f aca="false">TRUNC(G31 * I31,2)</f>
        <v>1695.48</v>
      </c>
      <c r="K31" s="186" t="n">
        <f aca="false">TRUNC(H31*I31,2)</f>
        <v>1102.06</v>
      </c>
      <c r="L31" s="157"/>
      <c r="M31" s="204"/>
      <c r="N31" s="203" t="n">
        <f aca="false">K31/J31</f>
        <v>0.649998820393045</v>
      </c>
    </row>
    <row r="32" s="179" customFormat="true" ht="23.85" hidden="false" customHeight="false" outlineLevel="0" collapsed="false">
      <c r="A32" s="185" t="s">
        <v>418</v>
      </c>
      <c r="B32" s="185" t="s">
        <v>35</v>
      </c>
      <c r="C32" s="185" t="s">
        <v>42</v>
      </c>
      <c r="D32" s="185" t="n">
        <v>103670</v>
      </c>
      <c r="E32" s="185" t="s">
        <v>72</v>
      </c>
      <c r="F32" s="184" t="s">
        <v>388</v>
      </c>
      <c r="G32" s="184" t="n">
        <v>2.4</v>
      </c>
      <c r="H32" s="184" t="n">
        <f aca="false">M32+'1MP_ADT'!H32</f>
        <v>1.56</v>
      </c>
      <c r="I32" s="184" t="n">
        <v>343.91</v>
      </c>
      <c r="J32" s="184" t="n">
        <f aca="false">TRUNC(G32 * I32,2)</f>
        <v>825.38</v>
      </c>
      <c r="K32" s="186" t="n">
        <f aca="false">TRUNC(H32*I32,2)</f>
        <v>536.49</v>
      </c>
      <c r="L32" s="178"/>
      <c r="M32" s="205"/>
      <c r="N32" s="203" t="n">
        <f aca="false">K32/J32</f>
        <v>0.649991519057889</v>
      </c>
    </row>
    <row r="33" customFormat="false" ht="23.85" hidden="false" customHeight="false" outlineLevel="0" collapsed="false">
      <c r="A33" s="185" t="s">
        <v>419</v>
      </c>
      <c r="B33" s="185" t="s">
        <v>35</v>
      </c>
      <c r="C33" s="185" t="s">
        <v>42</v>
      </c>
      <c r="D33" s="185" t="n">
        <v>92448</v>
      </c>
      <c r="E33" s="185" t="s">
        <v>106</v>
      </c>
      <c r="F33" s="184" t="s">
        <v>400</v>
      </c>
      <c r="G33" s="184" t="n">
        <v>37.51</v>
      </c>
      <c r="H33" s="184" t="n">
        <f aca="false">M33+'1MP_ADT'!H33</f>
        <v>37.51</v>
      </c>
      <c r="I33" s="184" t="n">
        <v>182.27</v>
      </c>
      <c r="J33" s="184" t="n">
        <f aca="false">TRUNC(G33 * I33,2)</f>
        <v>6836.94</v>
      </c>
      <c r="K33" s="186" t="n">
        <f aca="false">TRUNC(H33*I33,2)</f>
        <v>6836.94</v>
      </c>
      <c r="L33" s="157"/>
      <c r="M33" s="204"/>
      <c r="N33" s="203" t="n">
        <f aca="false">K33/J33</f>
        <v>1</v>
      </c>
    </row>
    <row r="34" customFormat="false" ht="23.85" hidden="false" customHeight="false" outlineLevel="0" collapsed="false">
      <c r="A34" s="185" t="s">
        <v>420</v>
      </c>
      <c r="B34" s="185" t="s">
        <v>35</v>
      </c>
      <c r="C34" s="185" t="s">
        <v>42</v>
      </c>
      <c r="D34" s="185" t="n">
        <v>92759</v>
      </c>
      <c r="E34" s="185" t="s">
        <v>78</v>
      </c>
      <c r="F34" s="184" t="s">
        <v>66</v>
      </c>
      <c r="G34" s="184" t="n">
        <v>17.8</v>
      </c>
      <c r="H34" s="184" t="n">
        <f aca="false">M34+'1MP_ADT'!H34</f>
        <v>17.8</v>
      </c>
      <c r="I34" s="184" t="n">
        <v>16.46</v>
      </c>
      <c r="J34" s="184" t="n">
        <f aca="false">TRUNC(G34 * I34,2)</f>
        <v>292.98</v>
      </c>
      <c r="K34" s="186" t="n">
        <f aca="false">TRUNC(H34*I34,2)</f>
        <v>292.98</v>
      </c>
      <c r="L34" s="157"/>
      <c r="M34" s="204"/>
      <c r="N34" s="203" t="n">
        <f aca="false">K34/J34</f>
        <v>1</v>
      </c>
    </row>
    <row r="35" customFormat="false" ht="15" hidden="false" customHeight="false" outlineLevel="0" collapsed="false">
      <c r="A35" s="181" t="s">
        <v>421</v>
      </c>
      <c r="B35" s="181"/>
      <c r="C35" s="181"/>
      <c r="D35" s="181" t="s">
        <v>383</v>
      </c>
      <c r="E35" s="181" t="s">
        <v>422</v>
      </c>
      <c r="F35" s="182"/>
      <c r="G35" s="182" t="n">
        <v>1</v>
      </c>
      <c r="H35" s="182"/>
      <c r="I35" s="182"/>
      <c r="J35" s="182" t="n">
        <f aca="false">TRUNC(G35 * I35,2)</f>
        <v>0</v>
      </c>
      <c r="K35" s="186" t="n">
        <f aca="false">K36</f>
        <v>1467.03</v>
      </c>
      <c r="L35" s="157"/>
      <c r="M35" s="204"/>
    </row>
    <row r="36" customFormat="false" ht="15" hidden="false" customHeight="false" outlineLevel="0" collapsed="false">
      <c r="A36" s="181" t="s">
        <v>423</v>
      </c>
      <c r="B36" s="181"/>
      <c r="C36" s="181"/>
      <c r="D36" s="181" t="s">
        <v>383</v>
      </c>
      <c r="E36" s="181" t="s">
        <v>384</v>
      </c>
      <c r="F36" s="182"/>
      <c r="G36" s="182" t="n">
        <v>1</v>
      </c>
      <c r="H36" s="182"/>
      <c r="I36" s="182"/>
      <c r="J36" s="182" t="n">
        <f aca="false">SUM(J37:J40)</f>
        <v>3296.33</v>
      </c>
      <c r="K36" s="187" t="n">
        <f aca="false">SUM(K37:K40)</f>
        <v>1467.03</v>
      </c>
      <c r="L36" s="157"/>
      <c r="M36" s="204"/>
    </row>
    <row r="37" customFormat="false" ht="23.85" hidden="false" customHeight="false" outlineLevel="0" collapsed="false">
      <c r="A37" s="185" t="s">
        <v>424</v>
      </c>
      <c r="B37" s="185" t="s">
        <v>35</v>
      </c>
      <c r="C37" s="185" t="s">
        <v>42</v>
      </c>
      <c r="D37" s="185" t="n">
        <v>92413</v>
      </c>
      <c r="E37" s="185" t="s">
        <v>76</v>
      </c>
      <c r="F37" s="184" t="s">
        <v>400</v>
      </c>
      <c r="G37" s="184" t="n">
        <v>5.33</v>
      </c>
      <c r="H37" s="184" t="n">
        <f aca="false">M37+'1MP_ADT'!H37</f>
        <v>2.3720966363707</v>
      </c>
      <c r="I37" s="184" t="n">
        <v>128.73</v>
      </c>
      <c r="J37" s="184" t="n">
        <f aca="false">TRUNC(G37 * I37,2)</f>
        <v>686.13</v>
      </c>
      <c r="K37" s="186" t="n">
        <f aca="false">TRUNC(H37*I37,2)</f>
        <v>305.36</v>
      </c>
      <c r="L37" s="157"/>
      <c r="M37" s="204"/>
      <c r="N37" s="203" t="n">
        <f aca="false">K37/J37</f>
        <v>0.445046857009605</v>
      </c>
    </row>
    <row r="38" customFormat="false" ht="23.85" hidden="false" customHeight="false" outlineLevel="0" collapsed="false">
      <c r="A38" s="185" t="s">
        <v>425</v>
      </c>
      <c r="B38" s="185" t="s">
        <v>35</v>
      </c>
      <c r="C38" s="185" t="s">
        <v>42</v>
      </c>
      <c r="D38" s="185" t="n">
        <v>92759</v>
      </c>
      <c r="E38" s="185" t="s">
        <v>78</v>
      </c>
      <c r="F38" s="184" t="s">
        <v>66</v>
      </c>
      <c r="G38" s="184" t="n">
        <v>42.44</v>
      </c>
      <c r="H38" s="184" t="n">
        <f aca="false">M38+'1MP_ADT'!H38</f>
        <v>18.8876063183475</v>
      </c>
      <c r="I38" s="184" t="n">
        <v>16.46</v>
      </c>
      <c r="J38" s="184" t="n">
        <f aca="false">TRUNC(G38 * I38,2)</f>
        <v>698.56</v>
      </c>
      <c r="K38" s="186" t="n">
        <f aca="false">TRUNC(H38*I38,2)</f>
        <v>310.89</v>
      </c>
      <c r="L38" s="157"/>
      <c r="M38" s="204"/>
      <c r="N38" s="203" t="n">
        <f aca="false">K38/J38</f>
        <v>0.44504409070087</v>
      </c>
    </row>
    <row r="39" s="179" customFormat="true" ht="23.85" hidden="false" customHeight="false" outlineLevel="0" collapsed="false">
      <c r="A39" s="185" t="s">
        <v>426</v>
      </c>
      <c r="B39" s="185" t="s">
        <v>35</v>
      </c>
      <c r="C39" s="185" t="s">
        <v>42</v>
      </c>
      <c r="D39" s="185" t="n">
        <v>103670</v>
      </c>
      <c r="E39" s="185" t="s">
        <v>72</v>
      </c>
      <c r="F39" s="184" t="s">
        <v>388</v>
      </c>
      <c r="G39" s="184" t="n">
        <v>1.82</v>
      </c>
      <c r="H39" s="184" t="n">
        <f aca="false">M39+'1MP_ADT'!H39</f>
        <v>0.81</v>
      </c>
      <c r="I39" s="184" t="n">
        <v>343.91</v>
      </c>
      <c r="J39" s="184" t="n">
        <f aca="false">TRUNC(G39 * I39,2)</f>
        <v>625.91</v>
      </c>
      <c r="K39" s="186" t="n">
        <f aca="false">TRUNC(H39*I39,2)</f>
        <v>278.56</v>
      </c>
      <c r="L39" s="178"/>
      <c r="M39" s="205"/>
      <c r="N39" s="203" t="n">
        <f aca="false">K39/J39</f>
        <v>0.445048010097298</v>
      </c>
    </row>
    <row r="40" customFormat="false" ht="23.85" hidden="false" customHeight="false" outlineLevel="0" collapsed="false">
      <c r="A40" s="185" t="s">
        <v>427</v>
      </c>
      <c r="B40" s="185" t="s">
        <v>35</v>
      </c>
      <c r="C40" s="185" t="s">
        <v>42</v>
      </c>
      <c r="D40" s="185" t="n">
        <v>94965</v>
      </c>
      <c r="E40" s="185" t="s">
        <v>70</v>
      </c>
      <c r="F40" s="184" t="s">
        <v>388</v>
      </c>
      <c r="G40" s="184" t="n">
        <v>1.82</v>
      </c>
      <c r="H40" s="184" t="n">
        <f aca="false">M40+'1MP_ADT'!H40</f>
        <v>0.81</v>
      </c>
      <c r="I40" s="184" t="n">
        <v>706.45</v>
      </c>
      <c r="J40" s="184" t="n">
        <f aca="false">TRUNC(G40 * I40,2)</f>
        <v>1285.73</v>
      </c>
      <c r="K40" s="186" t="n">
        <f aca="false">TRUNC(H40*I40,2)</f>
        <v>572.22</v>
      </c>
      <c r="L40" s="157"/>
      <c r="M40" s="204"/>
      <c r="N40" s="203" t="n">
        <f aca="false">K40/J40</f>
        <v>0.445054560444261</v>
      </c>
    </row>
    <row r="41" customFormat="false" ht="15" hidden="false" customHeight="false" outlineLevel="0" collapsed="false">
      <c r="A41" s="181" t="s">
        <v>428</v>
      </c>
      <c r="B41" s="181" t="s">
        <v>35</v>
      </c>
      <c r="C41" s="181"/>
      <c r="D41" s="181" t="s">
        <v>383</v>
      </c>
      <c r="E41" s="181" t="s">
        <v>112</v>
      </c>
      <c r="F41" s="182"/>
      <c r="G41" s="182" t="n">
        <v>1</v>
      </c>
      <c r="H41" s="182"/>
      <c r="I41" s="184" t="n">
        <v>22146.16</v>
      </c>
      <c r="J41" s="182" t="n">
        <f aca="false">SUM(J42:J44)</f>
        <v>22146.16</v>
      </c>
      <c r="K41" s="186" t="n">
        <f aca="false">SUM(K42:K44)</f>
        <v>12587.24</v>
      </c>
      <c r="L41" s="157"/>
      <c r="M41" s="204"/>
    </row>
    <row r="42" customFormat="false" ht="35.05" hidden="false" customHeight="false" outlineLevel="0" collapsed="false">
      <c r="A42" s="185" t="s">
        <v>429</v>
      </c>
      <c r="B42" s="185" t="s">
        <v>35</v>
      </c>
      <c r="C42" s="185" t="s">
        <v>42</v>
      </c>
      <c r="D42" s="185" t="n">
        <v>103332</v>
      </c>
      <c r="E42" s="185" t="s">
        <v>114</v>
      </c>
      <c r="F42" s="184" t="s">
        <v>400</v>
      </c>
      <c r="G42" s="184" t="n">
        <v>80</v>
      </c>
      <c r="H42" s="184" t="n">
        <f aca="false">M42+'1MP_ADT'!H42</f>
        <v>80</v>
      </c>
      <c r="I42" s="184" t="n">
        <v>143.25</v>
      </c>
      <c r="J42" s="184" t="n">
        <f aca="false">TRUNC(G42 * I42,2)</f>
        <v>11460</v>
      </c>
      <c r="K42" s="186" t="n">
        <f aca="false">TRUNC(H42*I42,2)</f>
        <v>11460</v>
      </c>
      <c r="L42" s="157"/>
      <c r="M42" s="204" t="n">
        <f aca="false">80-52</f>
        <v>28</v>
      </c>
      <c r="N42" s="203" t="n">
        <f aca="false">K42/J42</f>
        <v>1</v>
      </c>
    </row>
    <row r="43" customFormat="false" ht="15" hidden="false" customHeight="false" outlineLevel="0" collapsed="false">
      <c r="A43" s="185" t="s">
        <v>430</v>
      </c>
      <c r="B43" s="185" t="s">
        <v>35</v>
      </c>
      <c r="C43" s="185" t="s">
        <v>42</v>
      </c>
      <c r="D43" s="185" t="n">
        <v>105023</v>
      </c>
      <c r="E43" s="185" t="s">
        <v>116</v>
      </c>
      <c r="F43" s="184" t="s">
        <v>47</v>
      </c>
      <c r="G43" s="184" t="n">
        <v>40</v>
      </c>
      <c r="H43" s="184" t="n">
        <f aca="false">M43+'1MP_ADT'!H43</f>
        <v>14.9839159909611</v>
      </c>
      <c r="I43" s="184" t="n">
        <v>75.23</v>
      </c>
      <c r="J43" s="184" t="n">
        <f aca="false">TRUNC(G43 * I43,2)</f>
        <v>3009.2</v>
      </c>
      <c r="K43" s="186" t="n">
        <f aca="false">TRUNC(H43*I43,2)</f>
        <v>1127.24</v>
      </c>
      <c r="L43" s="157"/>
      <c r="M43" s="206" t="n">
        <f aca="false">1127.24/I43</f>
        <v>14.9839159909611</v>
      </c>
      <c r="N43" s="203" t="n">
        <f aca="false">K43/J43</f>
        <v>0.374597899774026</v>
      </c>
    </row>
    <row r="44" customFormat="false" ht="23.85" hidden="false" customHeight="false" outlineLevel="0" collapsed="false">
      <c r="A44" s="185" t="s">
        <v>431</v>
      </c>
      <c r="B44" s="185" t="s">
        <v>35</v>
      </c>
      <c r="C44" s="185" t="s">
        <v>432</v>
      </c>
      <c r="D44" s="185" t="n">
        <v>13135</v>
      </c>
      <c r="E44" s="185" t="s">
        <v>433</v>
      </c>
      <c r="F44" s="184" t="s">
        <v>400</v>
      </c>
      <c r="G44" s="184" t="n">
        <v>8</v>
      </c>
      <c r="H44" s="184" t="n">
        <f aca="false">M44+'1MP_ADT'!H44</f>
        <v>0</v>
      </c>
      <c r="I44" s="184" t="n">
        <v>959.62</v>
      </c>
      <c r="J44" s="184" t="n">
        <f aca="false">TRUNC(G44 * I44,2)</f>
        <v>7676.96</v>
      </c>
      <c r="K44" s="186" t="n">
        <f aca="false">TRUNC(H44*I44,2)</f>
        <v>0</v>
      </c>
      <c r="L44" s="157"/>
      <c r="M44" s="206"/>
      <c r="N44" s="203" t="n">
        <f aca="false">K44/J44</f>
        <v>0</v>
      </c>
    </row>
    <row r="45" customFormat="false" ht="15" hidden="false" customHeight="false" outlineLevel="0" collapsed="false">
      <c r="A45" s="181" t="n">
        <v>2</v>
      </c>
      <c r="B45" s="181" t="s">
        <v>35</v>
      </c>
      <c r="C45" s="181"/>
      <c r="D45" s="181" t="s">
        <v>383</v>
      </c>
      <c r="E45" s="181" t="s">
        <v>434</v>
      </c>
      <c r="F45" s="182"/>
      <c r="G45" s="182" t="n">
        <v>1</v>
      </c>
      <c r="H45" s="182"/>
      <c r="I45" s="184" t="n">
        <v>12655.28</v>
      </c>
      <c r="J45" s="182" t="n">
        <f aca="false">SUM(J46:J50)</f>
        <v>12655.28</v>
      </c>
      <c r="K45" s="186" t="n">
        <f aca="false">SUM(K46:K50)</f>
        <v>10382.4</v>
      </c>
      <c r="L45" s="157"/>
      <c r="M45" s="204"/>
    </row>
    <row r="46" customFormat="false" ht="35.05" hidden="false" customHeight="false" outlineLevel="0" collapsed="false">
      <c r="A46" s="185" t="s">
        <v>435</v>
      </c>
      <c r="B46" s="185" t="s">
        <v>35</v>
      </c>
      <c r="C46" s="185" t="s">
        <v>42</v>
      </c>
      <c r="D46" s="185" t="n">
        <v>87905</v>
      </c>
      <c r="E46" s="185" t="s">
        <v>436</v>
      </c>
      <c r="F46" s="184" t="s">
        <v>400</v>
      </c>
      <c r="G46" s="184" t="n">
        <v>144</v>
      </c>
      <c r="H46" s="184" t="n">
        <f aca="false">M46+'1MP_ADT'!H46</f>
        <v>144</v>
      </c>
      <c r="I46" s="184" t="n">
        <v>9.53</v>
      </c>
      <c r="J46" s="184" t="n">
        <f aca="false">TRUNC(G46 * I46,2)</f>
        <v>1372.32</v>
      </c>
      <c r="K46" s="186" t="n">
        <f aca="false">TRUNC(H46*I46,2)</f>
        <v>1372.32</v>
      </c>
      <c r="L46" s="157"/>
      <c r="M46" s="206" t="n">
        <f aca="false">G46</f>
        <v>144</v>
      </c>
      <c r="N46" s="203" t="n">
        <f aca="false">K46/J46</f>
        <v>1</v>
      </c>
    </row>
    <row r="47" customFormat="false" ht="35.05" hidden="false" customHeight="false" outlineLevel="0" collapsed="false">
      <c r="A47" s="185" t="s">
        <v>437</v>
      </c>
      <c r="B47" s="185" t="s">
        <v>35</v>
      </c>
      <c r="C47" s="185" t="s">
        <v>42</v>
      </c>
      <c r="D47" s="185" t="n">
        <v>87794</v>
      </c>
      <c r="E47" s="185" t="s">
        <v>144</v>
      </c>
      <c r="F47" s="184" t="s">
        <v>400</v>
      </c>
      <c r="G47" s="184" t="n">
        <v>144</v>
      </c>
      <c r="H47" s="184" t="n">
        <f aca="false">M47+'1MP_ADT'!H47</f>
        <v>144</v>
      </c>
      <c r="I47" s="184" t="n">
        <v>53.05</v>
      </c>
      <c r="J47" s="184" t="n">
        <f aca="false">TRUNC(G47 * I47,2)</f>
        <v>7639.2</v>
      </c>
      <c r="K47" s="186" t="n">
        <f aca="false">TRUNC(H47*I47,2)</f>
        <v>7639.2</v>
      </c>
      <c r="L47" s="157"/>
      <c r="M47" s="204" t="n">
        <f aca="false">144-52</f>
        <v>92</v>
      </c>
      <c r="N47" s="203" t="n">
        <f aca="false">K47/J47</f>
        <v>1</v>
      </c>
    </row>
    <row r="48" s="179" customFormat="true" ht="35.05" hidden="false" customHeight="false" outlineLevel="0" collapsed="false">
      <c r="A48" s="185" t="s">
        <v>438</v>
      </c>
      <c r="B48" s="185" t="s">
        <v>35</v>
      </c>
      <c r="C48" s="185" t="s">
        <v>42</v>
      </c>
      <c r="D48" s="185" t="n">
        <v>87888</v>
      </c>
      <c r="E48" s="185" t="s">
        <v>439</v>
      </c>
      <c r="F48" s="184" t="s">
        <v>400</v>
      </c>
      <c r="G48" s="184" t="n">
        <v>144</v>
      </c>
      <c r="H48" s="184" t="n">
        <f aca="false">M48+'1MP_ADT'!H48</f>
        <v>144</v>
      </c>
      <c r="I48" s="184" t="n">
        <v>9.52</v>
      </c>
      <c r="J48" s="184" t="n">
        <f aca="false">TRUNC(G48 * I48,2)</f>
        <v>1370.88</v>
      </c>
      <c r="K48" s="186" t="n">
        <f aca="false">TRUNC(H48*I48,2)</f>
        <v>1370.88</v>
      </c>
      <c r="L48" s="178"/>
      <c r="M48" s="295" t="n">
        <f aca="false">144-104</f>
        <v>40</v>
      </c>
      <c r="N48" s="203" t="n">
        <f aca="false">K48/J48</f>
        <v>1</v>
      </c>
    </row>
    <row r="49" s="179" customFormat="true" ht="23.85" hidden="false" customHeight="false" outlineLevel="0" collapsed="false">
      <c r="A49" s="185" t="s">
        <v>440</v>
      </c>
      <c r="B49" s="185" t="s">
        <v>35</v>
      </c>
      <c r="C49" s="185" t="s">
        <v>42</v>
      </c>
      <c r="D49" s="185" t="n">
        <v>73445</v>
      </c>
      <c r="E49" s="185" t="s">
        <v>441</v>
      </c>
      <c r="F49" s="184" t="s">
        <v>400</v>
      </c>
      <c r="G49" s="184" t="n">
        <v>144</v>
      </c>
      <c r="H49" s="184" t="n">
        <f aca="false">M49+'1MP_ADT'!H49</f>
        <v>0</v>
      </c>
      <c r="I49" s="184" t="n">
        <v>13.99</v>
      </c>
      <c r="J49" s="184" t="n">
        <f aca="false">TRUNC(G49 * I49,2)</f>
        <v>2014.56</v>
      </c>
      <c r="K49" s="186" t="n">
        <f aca="false">TRUNC(H49*I49,2)</f>
        <v>0</v>
      </c>
      <c r="L49" s="178"/>
      <c r="M49" s="205"/>
      <c r="N49" s="203" t="n">
        <f aca="false">K49/J49</f>
        <v>0</v>
      </c>
    </row>
    <row r="50" s="179" customFormat="true" ht="35.05" hidden="false" customHeight="false" outlineLevel="0" collapsed="false">
      <c r="A50" s="185" t="s">
        <v>442</v>
      </c>
      <c r="B50" s="185" t="s">
        <v>35</v>
      </c>
      <c r="C50" s="185" t="s">
        <v>42</v>
      </c>
      <c r="D50" s="185" t="n">
        <v>100726</v>
      </c>
      <c r="E50" s="185" t="s">
        <v>443</v>
      </c>
      <c r="F50" s="184" t="s">
        <v>400</v>
      </c>
      <c r="G50" s="184" t="n">
        <v>8</v>
      </c>
      <c r="H50" s="184" t="n">
        <f aca="false">M50+'1MP_ADT'!H50</f>
        <v>0</v>
      </c>
      <c r="I50" s="184" t="n">
        <v>32.29</v>
      </c>
      <c r="J50" s="184" t="n">
        <f aca="false">TRUNC(G50 * I50,2)</f>
        <v>258.32</v>
      </c>
      <c r="K50" s="186" t="n">
        <f aca="false">TRUNC(H50*I50,2)</f>
        <v>0</v>
      </c>
      <c r="L50" s="178"/>
      <c r="M50" s="205"/>
      <c r="N50" s="203" t="n">
        <f aca="false">K50/J50</f>
        <v>0</v>
      </c>
    </row>
    <row r="51" customFormat="false" ht="15" hidden="false" customHeight="false" outlineLevel="0" collapsed="false">
      <c r="A51" s="181" t="n">
        <v>3</v>
      </c>
      <c r="B51" s="181" t="s">
        <v>35</v>
      </c>
      <c r="C51" s="181"/>
      <c r="D51" s="181" t="s">
        <v>383</v>
      </c>
      <c r="E51" s="181" t="s">
        <v>444</v>
      </c>
      <c r="F51" s="182"/>
      <c r="G51" s="182" t="n">
        <v>1</v>
      </c>
      <c r="H51" s="182"/>
      <c r="I51" s="182"/>
      <c r="J51" s="182" t="n">
        <f aca="false">TRUNC(G51 * I51,2)</f>
        <v>0</v>
      </c>
      <c r="K51" s="186" t="n">
        <f aca="false">+K52</f>
        <v>8515.49</v>
      </c>
      <c r="L51" s="157"/>
      <c r="M51" s="204"/>
    </row>
    <row r="52" customFormat="false" ht="15" hidden="false" customHeight="false" outlineLevel="0" collapsed="false">
      <c r="A52" s="181" t="s">
        <v>445</v>
      </c>
      <c r="B52" s="181" t="s">
        <v>35</v>
      </c>
      <c r="C52" s="181"/>
      <c r="D52" s="181" t="s">
        <v>383</v>
      </c>
      <c r="E52" s="181" t="s">
        <v>176</v>
      </c>
      <c r="F52" s="182"/>
      <c r="G52" s="182" t="n">
        <v>1</v>
      </c>
      <c r="H52" s="182"/>
      <c r="I52" s="182"/>
      <c r="J52" s="182" t="n">
        <f aca="false">SUM(J53:J63)</f>
        <v>8515.49</v>
      </c>
      <c r="K52" s="186" t="n">
        <f aca="false">SUM(K53:K63)</f>
        <v>8515.49</v>
      </c>
      <c r="L52" s="157"/>
      <c r="M52" s="204"/>
    </row>
    <row r="53" customFormat="false" ht="15" hidden="false" customHeight="false" outlineLevel="0" collapsed="false">
      <c r="A53" s="185" t="s">
        <v>446</v>
      </c>
      <c r="B53" s="185" t="s">
        <v>35</v>
      </c>
      <c r="C53" s="185" t="s">
        <v>42</v>
      </c>
      <c r="D53" s="185" t="n">
        <v>98305</v>
      </c>
      <c r="E53" s="185" t="s">
        <v>447</v>
      </c>
      <c r="F53" s="184" t="s">
        <v>120</v>
      </c>
      <c r="G53" s="184" t="n">
        <v>1</v>
      </c>
      <c r="H53" s="184" t="n">
        <f aca="false">M53+'1MP_ADT'!H53</f>
        <v>1</v>
      </c>
      <c r="I53" s="184" t="n">
        <v>3370.03</v>
      </c>
      <c r="J53" s="184" t="n">
        <f aca="false">TRUNC(G53 * I53,2)</f>
        <v>3370.03</v>
      </c>
      <c r="K53" s="186" t="n">
        <f aca="false">TRUNC(H53*I53,2)</f>
        <v>3370.03</v>
      </c>
      <c r="L53" s="157"/>
      <c r="M53" s="206" t="n">
        <f aca="false">G53</f>
        <v>1</v>
      </c>
      <c r="N53" s="203" t="n">
        <f aca="false">K53/J53</f>
        <v>1</v>
      </c>
    </row>
    <row r="54" customFormat="false" ht="15" hidden="false" customHeight="false" outlineLevel="0" collapsed="false">
      <c r="A54" s="185" t="s">
        <v>448</v>
      </c>
      <c r="B54" s="185" t="s">
        <v>35</v>
      </c>
      <c r="C54" s="185" t="s">
        <v>42</v>
      </c>
      <c r="D54" s="185" t="n">
        <v>98307</v>
      </c>
      <c r="E54" s="185" t="s">
        <v>449</v>
      </c>
      <c r="F54" s="184" t="s">
        <v>120</v>
      </c>
      <c r="G54" s="184" t="n">
        <v>4</v>
      </c>
      <c r="H54" s="184" t="n">
        <f aca="false">M54+'1MP_ADT'!H54</f>
        <v>4</v>
      </c>
      <c r="I54" s="184" t="n">
        <v>54.17</v>
      </c>
      <c r="J54" s="184" t="n">
        <f aca="false">TRUNC(G54 * I54,2)</f>
        <v>216.68</v>
      </c>
      <c r="K54" s="186" t="n">
        <f aca="false">TRUNC(H54*I54,2)</f>
        <v>216.68</v>
      </c>
      <c r="L54" s="157"/>
      <c r="M54" s="206" t="n">
        <f aca="false">G54</f>
        <v>4</v>
      </c>
      <c r="N54" s="203" t="n">
        <f aca="false">K54/J54</f>
        <v>1</v>
      </c>
    </row>
    <row r="55" customFormat="false" ht="15" hidden="false" customHeight="false" outlineLevel="0" collapsed="false">
      <c r="A55" s="185" t="s">
        <v>450</v>
      </c>
      <c r="B55" s="185" t="s">
        <v>35</v>
      </c>
      <c r="C55" s="185" t="s">
        <v>42</v>
      </c>
      <c r="D55" s="185" t="n">
        <v>98308</v>
      </c>
      <c r="E55" s="185" t="s">
        <v>451</v>
      </c>
      <c r="F55" s="184" t="s">
        <v>120</v>
      </c>
      <c r="G55" s="184" t="n">
        <v>4</v>
      </c>
      <c r="H55" s="184" t="n">
        <f aca="false">M55+'1MP_ADT'!H55</f>
        <v>4</v>
      </c>
      <c r="I55" s="184" t="n">
        <v>36.15</v>
      </c>
      <c r="J55" s="184" t="n">
        <f aca="false">TRUNC(G55 * I55,2)</f>
        <v>144.6</v>
      </c>
      <c r="K55" s="186" t="n">
        <f aca="false">TRUNC(H55*I55,2)</f>
        <v>144.6</v>
      </c>
      <c r="L55" s="157"/>
      <c r="M55" s="206" t="n">
        <f aca="false">G55</f>
        <v>4</v>
      </c>
      <c r="N55" s="203" t="n">
        <f aca="false">K55/J55</f>
        <v>1</v>
      </c>
    </row>
    <row r="56" customFormat="false" ht="15" hidden="false" customHeight="false" outlineLevel="0" collapsed="false">
      <c r="A56" s="185" t="s">
        <v>452</v>
      </c>
      <c r="B56" s="185" t="s">
        <v>35</v>
      </c>
      <c r="C56" s="185" t="s">
        <v>42</v>
      </c>
      <c r="D56" s="185" t="n">
        <v>83449</v>
      </c>
      <c r="E56" s="185" t="s">
        <v>453</v>
      </c>
      <c r="F56" s="184" t="s">
        <v>120</v>
      </c>
      <c r="G56" s="184" t="n">
        <v>2</v>
      </c>
      <c r="H56" s="184" t="n">
        <f aca="false">M56+'1MP_ADT'!H56</f>
        <v>2</v>
      </c>
      <c r="I56" s="184" t="n">
        <v>659.9</v>
      </c>
      <c r="J56" s="184" t="n">
        <f aca="false">TRUNC(G56 * I56,2)</f>
        <v>1319.8</v>
      </c>
      <c r="K56" s="186" t="n">
        <f aca="false">TRUNC(H56*I56,2)</f>
        <v>1319.8</v>
      </c>
      <c r="L56" s="157"/>
      <c r="M56" s="206" t="n">
        <f aca="false">G56</f>
        <v>2</v>
      </c>
      <c r="N56" s="203" t="n">
        <f aca="false">K56/J56</f>
        <v>1</v>
      </c>
    </row>
    <row r="57" s="179" customFormat="true" ht="15" hidden="false" customHeight="false" outlineLevel="0" collapsed="false">
      <c r="A57" s="185" t="s">
        <v>454</v>
      </c>
      <c r="B57" s="185" t="s">
        <v>35</v>
      </c>
      <c r="C57" s="185" t="s">
        <v>42</v>
      </c>
      <c r="D57" s="185" t="n">
        <v>83387</v>
      </c>
      <c r="E57" s="185" t="s">
        <v>216</v>
      </c>
      <c r="F57" s="184" t="s">
        <v>120</v>
      </c>
      <c r="G57" s="184" t="n">
        <v>14</v>
      </c>
      <c r="H57" s="184" t="n">
        <f aca="false">M57+'1MP_ADT'!H57</f>
        <v>14</v>
      </c>
      <c r="I57" s="184" t="n">
        <v>12</v>
      </c>
      <c r="J57" s="184" t="n">
        <f aca="false">TRUNC(G57 * I57,2)</f>
        <v>168</v>
      </c>
      <c r="K57" s="186" t="n">
        <f aca="false">TRUNC(H57*I57,2)</f>
        <v>168</v>
      </c>
      <c r="L57" s="178"/>
      <c r="M57" s="206" t="n">
        <f aca="false">G57</f>
        <v>14</v>
      </c>
      <c r="N57" s="203" t="n">
        <f aca="false">K57/J57</f>
        <v>1</v>
      </c>
    </row>
    <row r="58" customFormat="false" ht="23.85" hidden="false" customHeight="false" outlineLevel="0" collapsed="false">
      <c r="A58" s="185" t="s">
        <v>455</v>
      </c>
      <c r="B58" s="185" t="s">
        <v>35</v>
      </c>
      <c r="C58" s="185" t="s">
        <v>42</v>
      </c>
      <c r="D58" s="185" t="n">
        <v>97239</v>
      </c>
      <c r="E58" s="185" t="s">
        <v>456</v>
      </c>
      <c r="F58" s="184" t="s">
        <v>47</v>
      </c>
      <c r="G58" s="184" t="n">
        <v>3</v>
      </c>
      <c r="H58" s="184" t="n">
        <f aca="false">M58+'1MP_ADT'!H58</f>
        <v>3</v>
      </c>
      <c r="I58" s="184" t="n">
        <v>97.77</v>
      </c>
      <c r="J58" s="184" t="n">
        <f aca="false">TRUNC(G58 * I58,2)</f>
        <v>293.31</v>
      </c>
      <c r="K58" s="186" t="n">
        <f aca="false">TRUNC(H58*I58,2)</f>
        <v>293.31</v>
      </c>
      <c r="L58" s="157"/>
      <c r="M58" s="206" t="n">
        <f aca="false">G58</f>
        <v>3</v>
      </c>
      <c r="N58" s="203" t="n">
        <f aca="false">K58/J58</f>
        <v>1</v>
      </c>
    </row>
    <row r="59" customFormat="false" ht="23.85" hidden="false" customHeight="false" outlineLevel="0" collapsed="false">
      <c r="A59" s="185" t="s">
        <v>457</v>
      </c>
      <c r="B59" s="185" t="s">
        <v>35</v>
      </c>
      <c r="C59" s="185" t="s">
        <v>42</v>
      </c>
      <c r="D59" s="185" t="n">
        <v>91837</v>
      </c>
      <c r="E59" s="185" t="s">
        <v>458</v>
      </c>
      <c r="F59" s="184" t="s">
        <v>47</v>
      </c>
      <c r="G59" s="184" t="n">
        <v>56</v>
      </c>
      <c r="H59" s="184" t="n">
        <f aca="false">M59+'1MP_ADT'!H59</f>
        <v>56</v>
      </c>
      <c r="I59" s="184" t="n">
        <v>28.13</v>
      </c>
      <c r="J59" s="184" t="n">
        <f aca="false">TRUNC(G59 * I59,2)</f>
        <v>1575.28</v>
      </c>
      <c r="K59" s="186" t="n">
        <f aca="false">TRUNC(H59*I59,2)</f>
        <v>1575.28</v>
      </c>
      <c r="L59" s="157"/>
      <c r="M59" s="206" t="n">
        <f aca="false">G59</f>
        <v>56</v>
      </c>
      <c r="N59" s="203" t="n">
        <f aca="false">K59/J59</f>
        <v>1</v>
      </c>
    </row>
    <row r="60" customFormat="false" ht="23.85" hidden="false" customHeight="false" outlineLevel="0" collapsed="false">
      <c r="A60" s="185" t="s">
        <v>459</v>
      </c>
      <c r="B60" s="185" t="s">
        <v>35</v>
      </c>
      <c r="C60" s="185" t="s">
        <v>42</v>
      </c>
      <c r="D60" s="185" t="n">
        <v>91845</v>
      </c>
      <c r="E60" s="185" t="s">
        <v>460</v>
      </c>
      <c r="F60" s="184" t="s">
        <v>47</v>
      </c>
      <c r="G60" s="184" t="n">
        <v>70</v>
      </c>
      <c r="H60" s="184" t="n">
        <f aca="false">M60+'1MP_ADT'!H60</f>
        <v>70</v>
      </c>
      <c r="I60" s="184" t="n">
        <v>9.66</v>
      </c>
      <c r="J60" s="184" t="n">
        <f aca="false">TRUNC(G60 * I60,2)</f>
        <v>676.2</v>
      </c>
      <c r="K60" s="186" t="n">
        <f aca="false">TRUNC(H60*I60,2)</f>
        <v>676.2</v>
      </c>
      <c r="L60" s="157"/>
      <c r="M60" s="206" t="n">
        <f aca="false">G60</f>
        <v>70</v>
      </c>
      <c r="N60" s="203" t="n">
        <f aca="false">K60/J60</f>
        <v>1</v>
      </c>
    </row>
    <row r="61" customFormat="false" ht="15" hidden="false" customHeight="false" outlineLevel="0" collapsed="false">
      <c r="A61" s="185" t="s">
        <v>461</v>
      </c>
      <c r="B61" s="185" t="s">
        <v>35</v>
      </c>
      <c r="C61" s="185" t="s">
        <v>432</v>
      </c>
      <c r="D61" s="185" t="n">
        <v>12600</v>
      </c>
      <c r="E61" s="185" t="s">
        <v>462</v>
      </c>
      <c r="F61" s="184" t="s">
        <v>463</v>
      </c>
      <c r="G61" s="184" t="n">
        <v>1</v>
      </c>
      <c r="H61" s="184" t="n">
        <f aca="false">M61+'1MP_ADT'!H61</f>
        <v>1</v>
      </c>
      <c r="I61" s="184" t="n">
        <v>37.86</v>
      </c>
      <c r="J61" s="184" t="n">
        <f aca="false">TRUNC(G61 * I61,2)</f>
        <v>37.86</v>
      </c>
      <c r="K61" s="186" t="n">
        <f aca="false">TRUNC(H61*I61,2)</f>
        <v>37.86</v>
      </c>
      <c r="L61" s="157"/>
      <c r="M61" s="206" t="n">
        <f aca="false">G61</f>
        <v>1</v>
      </c>
      <c r="N61" s="203" t="n">
        <f aca="false">K61/J61</f>
        <v>1</v>
      </c>
    </row>
    <row r="62" customFormat="false" ht="15" hidden="false" customHeight="false" outlineLevel="0" collapsed="false">
      <c r="A62" s="185" t="s">
        <v>464</v>
      </c>
      <c r="B62" s="185" t="s">
        <v>35</v>
      </c>
      <c r="C62" s="185" t="s">
        <v>432</v>
      </c>
      <c r="D62" s="185" t="n">
        <v>762</v>
      </c>
      <c r="E62" s="185" t="s">
        <v>465</v>
      </c>
      <c r="F62" s="184" t="s">
        <v>466</v>
      </c>
      <c r="G62" s="184" t="n">
        <v>3</v>
      </c>
      <c r="H62" s="184" t="n">
        <f aca="false">M62+'1MP_ADT'!H62</f>
        <v>3</v>
      </c>
      <c r="I62" s="184" t="n">
        <v>37.27</v>
      </c>
      <c r="J62" s="184" t="n">
        <f aca="false">TRUNC(G62 * I62,2)</f>
        <v>111.81</v>
      </c>
      <c r="K62" s="186" t="n">
        <f aca="false">TRUNC(H62*I62,2)</f>
        <v>111.81</v>
      </c>
      <c r="L62" s="157"/>
      <c r="M62" s="206" t="n">
        <f aca="false">G62</f>
        <v>3</v>
      </c>
      <c r="N62" s="203" t="n">
        <f aca="false">K62/J62</f>
        <v>1</v>
      </c>
    </row>
    <row r="63" customFormat="false" ht="15" hidden="false" customHeight="false" outlineLevel="0" collapsed="false">
      <c r="A63" s="185" t="s">
        <v>467</v>
      </c>
      <c r="B63" s="185" t="s">
        <v>35</v>
      </c>
      <c r="C63" s="185" t="s">
        <v>42</v>
      </c>
      <c r="D63" s="185" t="n">
        <v>88264</v>
      </c>
      <c r="E63" s="185" t="s">
        <v>468</v>
      </c>
      <c r="F63" s="184" t="s">
        <v>469</v>
      </c>
      <c r="G63" s="184" t="n">
        <v>18</v>
      </c>
      <c r="H63" s="184" t="n">
        <f aca="false">M63+'1MP_ADT'!H63</f>
        <v>18</v>
      </c>
      <c r="I63" s="184" t="n">
        <v>33.44</v>
      </c>
      <c r="J63" s="184" t="n">
        <f aca="false">TRUNC(G63 * I63,2)</f>
        <v>601.92</v>
      </c>
      <c r="K63" s="186" t="n">
        <f aca="false">TRUNC(H63*I63,2)</f>
        <v>601.92</v>
      </c>
      <c r="L63" s="157"/>
      <c r="M63" s="206" t="n">
        <f aca="false">G63</f>
        <v>18</v>
      </c>
      <c r="N63" s="203" t="n">
        <f aca="false">K63/J63</f>
        <v>1</v>
      </c>
    </row>
    <row r="64" customFormat="false" ht="15" hidden="false" customHeight="false" outlineLevel="0" collapsed="false">
      <c r="A64" s="181" t="n">
        <v>4</v>
      </c>
      <c r="B64" s="181" t="s">
        <v>35</v>
      </c>
      <c r="C64" s="181"/>
      <c r="D64" s="181" t="s">
        <v>383</v>
      </c>
      <c r="E64" s="181" t="s">
        <v>470</v>
      </c>
      <c r="F64" s="182"/>
      <c r="G64" s="182" t="n">
        <v>1</v>
      </c>
      <c r="H64" s="182"/>
      <c r="I64" s="182"/>
      <c r="J64" s="182" t="n">
        <f aca="false">SUM(J65:J68)</f>
        <v>13728.4</v>
      </c>
      <c r="K64" s="187" t="n">
        <f aca="false">SUM(K65:K68)</f>
        <v>13728.4</v>
      </c>
      <c r="L64" s="157"/>
      <c r="M64" s="204"/>
    </row>
    <row r="65" s="179" customFormat="true" ht="35.05" hidden="false" customHeight="false" outlineLevel="0" collapsed="false">
      <c r="A65" s="185" t="s">
        <v>471</v>
      </c>
      <c r="B65" s="185" t="s">
        <v>35</v>
      </c>
      <c r="C65" s="185" t="s">
        <v>42</v>
      </c>
      <c r="D65" s="185" t="n">
        <v>106017</v>
      </c>
      <c r="E65" s="185" t="s">
        <v>472</v>
      </c>
      <c r="F65" s="184" t="s">
        <v>120</v>
      </c>
      <c r="G65" s="184" t="n">
        <v>20</v>
      </c>
      <c r="H65" s="184" t="n">
        <f aca="false">M65+'1MP_ADT'!H65</f>
        <v>20</v>
      </c>
      <c r="I65" s="184" t="n">
        <v>242.33</v>
      </c>
      <c r="J65" s="184" t="n">
        <f aca="false">TRUNC(G65 * I65,2)</f>
        <v>4846.6</v>
      </c>
      <c r="K65" s="186" t="n">
        <f aca="false">TRUNC(H65*I65,2)</f>
        <v>4846.6</v>
      </c>
      <c r="L65" s="178"/>
      <c r="M65" s="206" t="n">
        <v>20</v>
      </c>
      <c r="N65" s="203" t="n">
        <f aca="false">K65/J65</f>
        <v>1</v>
      </c>
    </row>
    <row r="66" customFormat="false" ht="15" hidden="false" customHeight="false" outlineLevel="0" collapsed="false">
      <c r="A66" s="185" t="s">
        <v>473</v>
      </c>
      <c r="B66" s="185" t="s">
        <v>35</v>
      </c>
      <c r="C66" s="185" t="s">
        <v>42</v>
      </c>
      <c r="D66" s="185" t="n">
        <v>83652</v>
      </c>
      <c r="E66" s="185" t="s">
        <v>474</v>
      </c>
      <c r="F66" s="184" t="s">
        <v>47</v>
      </c>
      <c r="G66" s="184" t="n">
        <v>60</v>
      </c>
      <c r="H66" s="184" t="n">
        <f aca="false">M66+'1MP_ADT'!H66</f>
        <v>60</v>
      </c>
      <c r="I66" s="184" t="n">
        <v>129.42</v>
      </c>
      <c r="J66" s="184" t="n">
        <f aca="false">TRUNC(G66 * I66,2)</f>
        <v>7765.2</v>
      </c>
      <c r="K66" s="186" t="n">
        <f aca="false">TRUNC(H66*I66,2)</f>
        <v>7765.2</v>
      </c>
      <c r="L66" s="157"/>
      <c r="M66" s="206" t="n">
        <f aca="false">G66</f>
        <v>60</v>
      </c>
      <c r="N66" s="203" t="n">
        <f aca="false">K66/J66</f>
        <v>1</v>
      </c>
    </row>
    <row r="67" customFormat="false" ht="23.85" hidden="false" customHeight="false" outlineLevel="0" collapsed="false">
      <c r="A67" s="185" t="s">
        <v>475</v>
      </c>
      <c r="B67" s="185" t="s">
        <v>35</v>
      </c>
      <c r="C67" s="185" t="s">
        <v>42</v>
      </c>
      <c r="D67" s="185" t="n">
        <v>78018</v>
      </c>
      <c r="E67" s="185" t="s">
        <v>476</v>
      </c>
      <c r="F67" s="184" t="s">
        <v>388</v>
      </c>
      <c r="G67" s="184" t="n">
        <v>14.7</v>
      </c>
      <c r="H67" s="184" t="n">
        <f aca="false">M67+'1MP_ADT'!H67</f>
        <v>14.7</v>
      </c>
      <c r="I67" s="184" t="n">
        <v>61.87</v>
      </c>
      <c r="J67" s="184" t="n">
        <f aca="false">TRUNC(G67 * I67,2)</f>
        <v>909.48</v>
      </c>
      <c r="K67" s="186" t="n">
        <f aca="false">TRUNC(H67*I67,2)</f>
        <v>909.48</v>
      </c>
      <c r="L67" s="157"/>
      <c r="M67" s="206" t="n">
        <f aca="false">G67</f>
        <v>14.7</v>
      </c>
      <c r="N67" s="203" t="n">
        <f aca="false">K67/J67</f>
        <v>1</v>
      </c>
    </row>
    <row r="68" customFormat="false" ht="15" hidden="false" customHeight="false" outlineLevel="0" collapsed="false">
      <c r="A68" s="185" t="s">
        <v>477</v>
      </c>
      <c r="B68" s="185" t="s">
        <v>35</v>
      </c>
      <c r="C68" s="185" t="s">
        <v>42</v>
      </c>
      <c r="D68" s="185" t="n">
        <v>79488</v>
      </c>
      <c r="E68" s="185" t="s">
        <v>478</v>
      </c>
      <c r="F68" s="184" t="s">
        <v>388</v>
      </c>
      <c r="G68" s="184" t="n">
        <v>14.7</v>
      </c>
      <c r="H68" s="184" t="n">
        <f aca="false">M68+'1MP_ADT'!H68</f>
        <v>14.7</v>
      </c>
      <c r="I68" s="184" t="n">
        <v>14.09</v>
      </c>
      <c r="J68" s="184" t="n">
        <f aca="false">TRUNC(G68 * I68,2)</f>
        <v>207.12</v>
      </c>
      <c r="K68" s="186" t="n">
        <f aca="false">TRUNC(H68*I68,2)</f>
        <v>207.12</v>
      </c>
      <c r="L68" s="157"/>
      <c r="M68" s="206" t="n">
        <f aca="false">G68</f>
        <v>14.7</v>
      </c>
      <c r="N68" s="203" t="n">
        <f aca="false">K68/J68</f>
        <v>1</v>
      </c>
    </row>
    <row r="69" s="179" customFormat="true" ht="15" hidden="false" customHeight="false" outlineLevel="0" collapsed="false">
      <c r="A69" s="181" t="n">
        <v>5</v>
      </c>
      <c r="B69" s="181" t="s">
        <v>35</v>
      </c>
      <c r="C69" s="181"/>
      <c r="D69" s="181" t="s">
        <v>383</v>
      </c>
      <c r="E69" s="181" t="s">
        <v>479</v>
      </c>
      <c r="F69" s="182"/>
      <c r="G69" s="182" t="n">
        <v>1</v>
      </c>
      <c r="H69" s="182"/>
      <c r="I69" s="182"/>
      <c r="J69" s="182" t="n">
        <f aca="false">SUM(J70:J77)</f>
        <v>12133.06</v>
      </c>
      <c r="K69" s="183" t="n">
        <f aca="false">SUM(K70:K77)</f>
        <v>12133.06</v>
      </c>
      <c r="L69" s="178"/>
      <c r="M69" s="205"/>
    </row>
    <row r="70" customFormat="false" ht="23.85" hidden="false" customHeight="false" outlineLevel="0" collapsed="false">
      <c r="A70" s="185" t="s">
        <v>480</v>
      </c>
      <c r="B70" s="185" t="s">
        <v>35</v>
      </c>
      <c r="C70" s="185" t="s">
        <v>42</v>
      </c>
      <c r="D70" s="185" t="n">
        <v>92608</v>
      </c>
      <c r="E70" s="185" t="s">
        <v>119</v>
      </c>
      <c r="F70" s="184" t="s">
        <v>120</v>
      </c>
      <c r="G70" s="184" t="n">
        <v>1</v>
      </c>
      <c r="H70" s="184" t="n">
        <f aca="false">M70+'1MP_ADT'!H70</f>
        <v>1</v>
      </c>
      <c r="I70" s="184" t="n">
        <v>1268.45</v>
      </c>
      <c r="J70" s="184" t="n">
        <f aca="false">TRUNC(G70 * I70,2)</f>
        <v>1268.45</v>
      </c>
      <c r="K70" s="186" t="n">
        <f aca="false">TRUNC(H70*I70,2)</f>
        <v>1268.45</v>
      </c>
      <c r="L70" s="157"/>
      <c r="M70" s="206"/>
      <c r="N70" s="203" t="n">
        <f aca="false">K70/J70</f>
        <v>1</v>
      </c>
    </row>
    <row r="71" customFormat="false" ht="35.05" hidden="false" customHeight="false" outlineLevel="0" collapsed="false">
      <c r="A71" s="185" t="s">
        <v>481</v>
      </c>
      <c r="B71" s="185" t="s">
        <v>35</v>
      </c>
      <c r="C71" s="185" t="s">
        <v>42</v>
      </c>
      <c r="D71" s="185" t="n">
        <v>92580</v>
      </c>
      <c r="E71" s="185" t="s">
        <v>122</v>
      </c>
      <c r="F71" s="184" t="s">
        <v>400</v>
      </c>
      <c r="G71" s="184" t="n">
        <v>29.41</v>
      </c>
      <c r="H71" s="184" t="n">
        <f aca="false">M71+'1MP_ADT'!H71</f>
        <v>29.41</v>
      </c>
      <c r="I71" s="184" t="n">
        <v>53.36</v>
      </c>
      <c r="J71" s="184" t="n">
        <f aca="false">TRUNC(G71 * I71,2)</f>
        <v>1569.31</v>
      </c>
      <c r="K71" s="186" t="n">
        <f aca="false">TRUNC(H71*I71,2)</f>
        <v>1569.31</v>
      </c>
      <c r="L71" s="157"/>
      <c r="M71" s="204"/>
      <c r="N71" s="203" t="n">
        <f aca="false">K71/J71</f>
        <v>1</v>
      </c>
    </row>
    <row r="72" customFormat="false" ht="23.85" hidden="false" customHeight="false" outlineLevel="0" collapsed="false">
      <c r="A72" s="185" t="s">
        <v>482</v>
      </c>
      <c r="B72" s="185" t="s">
        <v>35</v>
      </c>
      <c r="C72" s="185" t="s">
        <v>42</v>
      </c>
      <c r="D72" s="185" t="n">
        <v>94216</v>
      </c>
      <c r="E72" s="185" t="s">
        <v>124</v>
      </c>
      <c r="F72" s="184" t="s">
        <v>400</v>
      </c>
      <c r="G72" s="184" t="n">
        <v>29.41</v>
      </c>
      <c r="H72" s="184" t="n">
        <f aca="false">M72+'1MP_ADT'!H72</f>
        <v>29.41</v>
      </c>
      <c r="I72" s="184" t="n">
        <v>205.08</v>
      </c>
      <c r="J72" s="184" t="n">
        <f aca="false">TRUNC(G72 * I72,2)</f>
        <v>6031.4</v>
      </c>
      <c r="K72" s="186" t="n">
        <f aca="false">TRUNC(H72*I72,2)</f>
        <v>6031.4</v>
      </c>
      <c r="L72" s="157"/>
      <c r="M72" s="206" t="n">
        <f aca="false">G72</f>
        <v>29.41</v>
      </c>
      <c r="N72" s="203" t="n">
        <f aca="false">K72/J72</f>
        <v>1</v>
      </c>
    </row>
    <row r="73" customFormat="false" ht="23.85" hidden="false" customHeight="false" outlineLevel="0" collapsed="false">
      <c r="A73" s="185" t="s">
        <v>483</v>
      </c>
      <c r="B73" s="185" t="s">
        <v>35</v>
      </c>
      <c r="C73" s="185" t="s">
        <v>42</v>
      </c>
      <c r="D73" s="185" t="n">
        <v>94228</v>
      </c>
      <c r="E73" s="185" t="s">
        <v>126</v>
      </c>
      <c r="F73" s="184" t="s">
        <v>47</v>
      </c>
      <c r="G73" s="184" t="n">
        <v>5.14</v>
      </c>
      <c r="H73" s="184" t="n">
        <f aca="false">M73+'1MP_ADT'!H73</f>
        <v>5.14</v>
      </c>
      <c r="I73" s="184" t="n">
        <v>110</v>
      </c>
      <c r="J73" s="184" t="n">
        <f aca="false">TRUNC(G73 * I73,2)</f>
        <v>565.4</v>
      </c>
      <c r="K73" s="186" t="n">
        <f aca="false">TRUNC(H73*I73,2)</f>
        <v>565.4</v>
      </c>
      <c r="L73" s="157"/>
      <c r="M73" s="204"/>
      <c r="N73" s="203" t="n">
        <f aca="false">K73/J73</f>
        <v>1</v>
      </c>
    </row>
    <row r="74" customFormat="false" ht="23.85" hidden="false" customHeight="false" outlineLevel="0" collapsed="false">
      <c r="A74" s="185" t="s">
        <v>484</v>
      </c>
      <c r="B74" s="185" t="s">
        <v>35</v>
      </c>
      <c r="C74" s="185" t="s">
        <v>42</v>
      </c>
      <c r="D74" s="185" t="n">
        <v>94231</v>
      </c>
      <c r="E74" s="185" t="s">
        <v>128</v>
      </c>
      <c r="F74" s="184" t="s">
        <v>47</v>
      </c>
      <c r="G74" s="184" t="n">
        <v>5.14</v>
      </c>
      <c r="H74" s="184" t="n">
        <f aca="false">M74+'1MP_ADT'!H74</f>
        <v>5.14</v>
      </c>
      <c r="I74" s="184" t="n">
        <v>65.72</v>
      </c>
      <c r="J74" s="184" t="n">
        <f aca="false">TRUNC(G74 * I74,2)</f>
        <v>337.8</v>
      </c>
      <c r="K74" s="186" t="n">
        <f aca="false">TRUNC(H74*I74,2)</f>
        <v>337.8</v>
      </c>
      <c r="L74" s="157"/>
      <c r="M74" s="204"/>
      <c r="N74" s="203" t="n">
        <f aca="false">K74/J74</f>
        <v>1</v>
      </c>
    </row>
    <row r="75" customFormat="false" ht="23.85" hidden="false" customHeight="false" outlineLevel="0" collapsed="false">
      <c r="A75" s="185" t="s">
        <v>485</v>
      </c>
      <c r="B75" s="185" t="s">
        <v>35</v>
      </c>
      <c r="C75" s="185" t="s">
        <v>42</v>
      </c>
      <c r="D75" s="185" t="n">
        <v>100435</v>
      </c>
      <c r="E75" s="185" t="s">
        <v>130</v>
      </c>
      <c r="F75" s="184" t="s">
        <v>47</v>
      </c>
      <c r="G75" s="184" t="n">
        <v>3.87</v>
      </c>
      <c r="H75" s="184" t="n">
        <f aca="false">M75+'1MP_ADT'!H75</f>
        <v>3.87</v>
      </c>
      <c r="I75" s="184" t="n">
        <v>74.62</v>
      </c>
      <c r="J75" s="184" t="n">
        <f aca="false">TRUNC(G75 * I75,2)</f>
        <v>288.77</v>
      </c>
      <c r="K75" s="186" t="n">
        <f aca="false">TRUNC(H75*I75,2)</f>
        <v>288.77</v>
      </c>
      <c r="L75" s="157"/>
      <c r="M75" s="206" t="n">
        <f aca="false">G75</f>
        <v>3.87</v>
      </c>
      <c r="N75" s="203" t="n">
        <f aca="false">K75/J75</f>
        <v>1</v>
      </c>
    </row>
    <row r="76" customFormat="false" ht="23.85" hidden="false" customHeight="false" outlineLevel="0" collapsed="false">
      <c r="A76" s="185" t="s">
        <v>486</v>
      </c>
      <c r="B76" s="185" t="s">
        <v>35</v>
      </c>
      <c r="C76" s="185" t="s">
        <v>42</v>
      </c>
      <c r="D76" s="185" t="n">
        <v>97647</v>
      </c>
      <c r="E76" s="185" t="s">
        <v>399</v>
      </c>
      <c r="F76" s="184" t="s">
        <v>400</v>
      </c>
      <c r="G76" s="184" t="n">
        <v>29.41</v>
      </c>
      <c r="H76" s="184" t="n">
        <f aca="false">M76+'1MP_ADT'!H76</f>
        <v>29.41</v>
      </c>
      <c r="I76" s="184" t="n">
        <v>4.22</v>
      </c>
      <c r="J76" s="184" t="n">
        <f aca="false">TRUNC(G76 * I76,2)</f>
        <v>124.11</v>
      </c>
      <c r="K76" s="186" t="n">
        <f aca="false">TRUNC(H76*I76,2)</f>
        <v>124.11</v>
      </c>
      <c r="L76" s="157"/>
      <c r="M76" s="204"/>
      <c r="N76" s="203" t="n">
        <f aca="false">K76/J76</f>
        <v>1</v>
      </c>
    </row>
    <row r="77" customFormat="false" ht="23.85" hidden="false" customHeight="false" outlineLevel="0" collapsed="false">
      <c r="A77" s="185" t="s">
        <v>487</v>
      </c>
      <c r="B77" s="185" t="s">
        <v>35</v>
      </c>
      <c r="C77" s="185" t="s">
        <v>42</v>
      </c>
      <c r="D77" s="185" t="n">
        <v>100721</v>
      </c>
      <c r="E77" s="185" t="s">
        <v>488</v>
      </c>
      <c r="F77" s="184" t="s">
        <v>400</v>
      </c>
      <c r="G77" s="184" t="n">
        <v>66.23</v>
      </c>
      <c r="H77" s="184" t="n">
        <f aca="false">M77+'1MP_ADT'!H77</f>
        <v>66.23</v>
      </c>
      <c r="I77" s="184" t="n">
        <v>29.41</v>
      </c>
      <c r="J77" s="184" t="n">
        <f aca="false">TRUNC(G77 * I77,2)</f>
        <v>1947.82</v>
      </c>
      <c r="K77" s="186" t="n">
        <f aca="false">TRUNC(H77*I77,2)</f>
        <v>1947.82</v>
      </c>
      <c r="L77" s="157"/>
      <c r="M77" s="206" t="n">
        <f aca="false">G77</f>
        <v>66.23</v>
      </c>
      <c r="N77" s="203" t="n">
        <f aca="false">K77/J77</f>
        <v>1</v>
      </c>
    </row>
    <row r="78" s="179" customFormat="true" ht="15" hidden="false" customHeight="false" outlineLevel="0" collapsed="false">
      <c r="A78" s="181" t="n">
        <v>6</v>
      </c>
      <c r="B78" s="181" t="s">
        <v>35</v>
      </c>
      <c r="C78" s="181"/>
      <c r="D78" s="181" t="s">
        <v>383</v>
      </c>
      <c r="E78" s="181" t="s">
        <v>489</v>
      </c>
      <c r="F78" s="182"/>
      <c r="G78" s="182" t="n">
        <v>1</v>
      </c>
      <c r="H78" s="182"/>
      <c r="I78" s="182"/>
      <c r="J78" s="182" t="n">
        <f aca="false">SUM(J79:J80)</f>
        <v>1187.42</v>
      </c>
      <c r="K78" s="183" t="n">
        <f aca="false">SUM(K79:K80)</f>
        <v>0</v>
      </c>
      <c r="L78" s="178"/>
      <c r="M78" s="205"/>
    </row>
    <row r="79" customFormat="false" ht="15" hidden="false" customHeight="false" outlineLevel="0" collapsed="false">
      <c r="A79" s="185" t="s">
        <v>490</v>
      </c>
      <c r="B79" s="185" t="s">
        <v>35</v>
      </c>
      <c r="C79" s="185" t="s">
        <v>42</v>
      </c>
      <c r="D79" s="185" t="n">
        <v>105521</v>
      </c>
      <c r="E79" s="185" t="s">
        <v>491</v>
      </c>
      <c r="F79" s="184" t="s">
        <v>400</v>
      </c>
      <c r="G79" s="184" t="n">
        <v>126</v>
      </c>
      <c r="H79" s="184" t="n">
        <f aca="false">M79+'1MP_ADT'!H79</f>
        <v>0</v>
      </c>
      <c r="I79" s="184" t="n">
        <v>1.69</v>
      </c>
      <c r="J79" s="184" t="n">
        <f aca="false">TRUNC(G79 * I79,2)</f>
        <v>212.94</v>
      </c>
      <c r="K79" s="186" t="n">
        <f aca="false">TRUNC(H79*I79,2)</f>
        <v>0</v>
      </c>
      <c r="L79" s="157"/>
      <c r="M79" s="206"/>
      <c r="N79" s="203" t="n">
        <f aca="false">K79/J79</f>
        <v>0</v>
      </c>
    </row>
    <row r="80" customFormat="false" ht="15" hidden="false" customHeight="false" outlineLevel="0" collapsed="false">
      <c r="A80" s="185" t="s">
        <v>492</v>
      </c>
      <c r="B80" s="185" t="s">
        <v>35</v>
      </c>
      <c r="C80" s="185" t="s">
        <v>36</v>
      </c>
      <c r="D80" s="185" t="s">
        <v>493</v>
      </c>
      <c r="E80" s="185" t="s">
        <v>494</v>
      </c>
      <c r="F80" s="184" t="s">
        <v>495</v>
      </c>
      <c r="G80" s="184" t="n">
        <v>12.6</v>
      </c>
      <c r="H80" s="184" t="n">
        <f aca="false">M80+'1MP_ADT'!H80</f>
        <v>0</v>
      </c>
      <c r="I80" s="184" t="n">
        <v>77.34</v>
      </c>
      <c r="J80" s="184" t="n">
        <f aca="false">TRUNC(G80 * I80,2)</f>
        <v>974.48</v>
      </c>
      <c r="K80" s="186" t="n">
        <f aca="false">TRUNC(H80*I80,2)</f>
        <v>0</v>
      </c>
      <c r="L80" s="157"/>
      <c r="M80" s="206"/>
      <c r="N80" s="203" t="n">
        <f aca="false">K80/J80</f>
        <v>0</v>
      </c>
    </row>
    <row r="81" customFormat="false" ht="15" hidden="false" customHeight="false" outlineLevel="0" collapsed="false">
      <c r="A81" s="181" t="n">
        <v>7</v>
      </c>
      <c r="B81" s="181" t="s">
        <v>35</v>
      </c>
      <c r="C81" s="181"/>
      <c r="D81" s="181" t="s">
        <v>383</v>
      </c>
      <c r="E81" s="181" t="s">
        <v>496</v>
      </c>
      <c r="F81" s="182"/>
      <c r="G81" s="182" t="n">
        <v>1</v>
      </c>
      <c r="H81" s="182"/>
      <c r="I81" s="182"/>
      <c r="J81" s="182" t="n">
        <f aca="false">SUM(J82)</f>
        <v>5561.13</v>
      </c>
      <c r="K81" s="186" t="n">
        <f aca="false">K82</f>
        <v>5561.13</v>
      </c>
      <c r="L81" s="157"/>
      <c r="M81" s="204"/>
    </row>
    <row r="82" customFormat="false" ht="23.85" hidden="false" customHeight="false" outlineLevel="0" collapsed="false">
      <c r="A82" s="185" t="s">
        <v>497</v>
      </c>
      <c r="B82" s="185" t="s">
        <v>35</v>
      </c>
      <c r="C82" s="185" t="s">
        <v>42</v>
      </c>
      <c r="D82" s="185" t="n">
        <v>92413</v>
      </c>
      <c r="E82" s="185" t="s">
        <v>76</v>
      </c>
      <c r="F82" s="184" t="s">
        <v>400</v>
      </c>
      <c r="G82" s="184" t="n">
        <v>43.2</v>
      </c>
      <c r="H82" s="184" t="n">
        <f aca="false">M82+'1MP_ADT'!H82</f>
        <v>43.2</v>
      </c>
      <c r="I82" s="184" t="n">
        <v>128.73</v>
      </c>
      <c r="J82" s="184" t="n">
        <f aca="false">TRUNC(G82 * I82,2)</f>
        <v>5561.13</v>
      </c>
      <c r="K82" s="186" t="n">
        <f aca="false">TRUNC(H82*I82,2)</f>
        <v>5561.13</v>
      </c>
      <c r="L82" s="157"/>
      <c r="M82" s="206"/>
      <c r="N82" s="203" t="n">
        <f aca="false">K82/J82</f>
        <v>1</v>
      </c>
    </row>
    <row r="83" s="179" customFormat="true" ht="15" hidden="false" customHeight="false" outlineLevel="0" collapsed="false">
      <c r="A83" s="181" t="n">
        <v>8</v>
      </c>
      <c r="B83" s="181"/>
      <c r="C83" s="181"/>
      <c r="D83" s="181" t="s">
        <v>383</v>
      </c>
      <c r="E83" s="181" t="s">
        <v>498</v>
      </c>
      <c r="F83" s="182"/>
      <c r="G83" s="182" t="n">
        <v>1</v>
      </c>
      <c r="H83" s="182"/>
      <c r="I83" s="182"/>
      <c r="J83" s="182" t="n">
        <f aca="false">SUM(J84:J88)</f>
        <v>5177.53</v>
      </c>
      <c r="K83" s="183" t="n">
        <f aca="false">SUM(K84:K88)</f>
        <v>5177.61</v>
      </c>
      <c r="L83" s="178"/>
      <c r="M83" s="205"/>
    </row>
    <row r="84" customFormat="false" ht="23.85" hidden="false" customHeight="false" outlineLevel="0" collapsed="false">
      <c r="A84" s="185" t="s">
        <v>499</v>
      </c>
      <c r="B84" s="185" t="s">
        <v>35</v>
      </c>
      <c r="C84" s="185" t="s">
        <v>42</v>
      </c>
      <c r="D84" s="185" t="n">
        <v>95241</v>
      </c>
      <c r="E84" s="185" t="s">
        <v>149</v>
      </c>
      <c r="F84" s="184" t="s">
        <v>400</v>
      </c>
      <c r="G84" s="184" t="n">
        <v>29.2885</v>
      </c>
      <c r="H84" s="184" t="n">
        <f aca="false">M84+'1MP_ADT'!H84</f>
        <v>29.29</v>
      </c>
      <c r="I84" s="184" t="n">
        <v>48.69</v>
      </c>
      <c r="J84" s="184" t="n">
        <f aca="false">TRUNC(G84 * I84,2)</f>
        <v>1426.05</v>
      </c>
      <c r="K84" s="186" t="n">
        <f aca="false">TRUNC(H84*I84,2)</f>
        <v>1426.13</v>
      </c>
      <c r="L84" s="157"/>
      <c r="M84" s="206" t="n">
        <v>29.29</v>
      </c>
      <c r="N84" s="203" t="n">
        <f aca="false">K84/J84</f>
        <v>1.00005609901476</v>
      </c>
    </row>
    <row r="85" customFormat="false" ht="15" hidden="false" customHeight="false" outlineLevel="0" collapsed="false">
      <c r="A85" s="185" t="s">
        <v>500</v>
      </c>
      <c r="B85" s="185" t="s">
        <v>35</v>
      </c>
      <c r="C85" s="185" t="s">
        <v>42</v>
      </c>
      <c r="D85" s="185" t="n">
        <v>98557</v>
      </c>
      <c r="E85" s="185" t="s">
        <v>501</v>
      </c>
      <c r="F85" s="184" t="s">
        <v>400</v>
      </c>
      <c r="G85" s="184" t="n">
        <v>51.14</v>
      </c>
      <c r="H85" s="184" t="n">
        <f aca="false">M85+'1MP_ADT'!H85</f>
        <v>51.14</v>
      </c>
      <c r="I85" s="184" t="n">
        <v>47.45</v>
      </c>
      <c r="J85" s="184" t="n">
        <f aca="false">TRUNC(G85 * I85,2)</f>
        <v>2426.59</v>
      </c>
      <c r="K85" s="186" t="n">
        <f aca="false">TRUNC(H85*I85,2)</f>
        <v>2426.59</v>
      </c>
      <c r="L85" s="157"/>
      <c r="M85" s="206" t="n">
        <f aca="false">G85</f>
        <v>51.14</v>
      </c>
      <c r="N85" s="203" t="n">
        <f aca="false">K85/J85</f>
        <v>1</v>
      </c>
    </row>
    <row r="86" customFormat="false" ht="23.85" hidden="false" customHeight="false" outlineLevel="0" collapsed="false">
      <c r="A86" s="185" t="s">
        <v>502</v>
      </c>
      <c r="B86" s="185" t="s">
        <v>35</v>
      </c>
      <c r="C86" s="185" t="s">
        <v>42</v>
      </c>
      <c r="D86" s="185" t="n">
        <v>104766</v>
      </c>
      <c r="E86" s="185" t="s">
        <v>503</v>
      </c>
      <c r="F86" s="184" t="s">
        <v>47</v>
      </c>
      <c r="G86" s="184" t="n">
        <v>1</v>
      </c>
      <c r="H86" s="184" t="n">
        <f aca="false">M86+'1MP_ADT'!H86</f>
        <v>1</v>
      </c>
      <c r="I86" s="184" t="n">
        <v>19.29</v>
      </c>
      <c r="J86" s="184" t="n">
        <f aca="false">TRUNC(G86 * I86,2)</f>
        <v>19.29</v>
      </c>
      <c r="K86" s="186" t="n">
        <f aca="false">TRUNC(H86*I86,2)</f>
        <v>19.29</v>
      </c>
      <c r="L86" s="157"/>
      <c r="M86" s="206" t="n">
        <f aca="false">G86</f>
        <v>1</v>
      </c>
      <c r="N86" s="203" t="n">
        <f aca="false">K86/J86</f>
        <v>1</v>
      </c>
    </row>
    <row r="87" customFormat="false" ht="15" hidden="false" customHeight="false" outlineLevel="0" collapsed="false">
      <c r="A87" s="185" t="s">
        <v>504</v>
      </c>
      <c r="B87" s="185" t="s">
        <v>35</v>
      </c>
      <c r="C87" s="185" t="s">
        <v>42</v>
      </c>
      <c r="D87" s="185" t="n">
        <v>98689</v>
      </c>
      <c r="E87" s="185" t="s">
        <v>153</v>
      </c>
      <c r="F87" s="184" t="s">
        <v>47</v>
      </c>
      <c r="G87" s="184" t="n">
        <v>2.5</v>
      </c>
      <c r="H87" s="184" t="n">
        <f aca="false">M87+'1MP_ADT'!H87</f>
        <v>2.5</v>
      </c>
      <c r="I87" s="184" t="n">
        <v>143.19</v>
      </c>
      <c r="J87" s="184" t="n">
        <f aca="false">TRUNC(G87 * I87,2)</f>
        <v>357.97</v>
      </c>
      <c r="K87" s="186" t="n">
        <f aca="false">TRUNC(H87*I87,2)</f>
        <v>357.97</v>
      </c>
      <c r="L87" s="157"/>
      <c r="M87" s="204" t="n">
        <v>2.5</v>
      </c>
      <c r="N87" s="203" t="n">
        <f aca="false">K87/J87</f>
        <v>1</v>
      </c>
    </row>
    <row r="88" s="179" customFormat="true" ht="23.85" hidden="false" customHeight="false" outlineLevel="0" collapsed="false">
      <c r="A88" s="185" t="s">
        <v>505</v>
      </c>
      <c r="B88" s="185" t="s">
        <v>35</v>
      </c>
      <c r="C88" s="185" t="s">
        <v>42</v>
      </c>
      <c r="D88" s="185" t="n">
        <v>101965</v>
      </c>
      <c r="E88" s="185" t="s">
        <v>506</v>
      </c>
      <c r="F88" s="184" t="s">
        <v>47</v>
      </c>
      <c r="G88" s="184" t="n">
        <v>6.5</v>
      </c>
      <c r="H88" s="184" t="n">
        <f aca="false">M88+'1MP_ADT'!H88</f>
        <v>6.5</v>
      </c>
      <c r="I88" s="184" t="n">
        <v>145.79</v>
      </c>
      <c r="J88" s="184" t="n">
        <f aca="false">TRUNC(G88 * I88,2)</f>
        <v>947.63</v>
      </c>
      <c r="K88" s="186" t="n">
        <f aca="false">TRUNC(H88*I88,2)</f>
        <v>947.63</v>
      </c>
      <c r="L88" s="178"/>
      <c r="M88" s="206" t="n">
        <f aca="false">G88</f>
        <v>6.5</v>
      </c>
      <c r="N88" s="203" t="n">
        <f aca="false">K88/J88</f>
        <v>1</v>
      </c>
    </row>
    <row r="89" customFormat="false" ht="15" hidden="false" customHeight="false" outlineLevel="0" collapsed="false">
      <c r="A89" s="181" t="n">
        <v>9</v>
      </c>
      <c r="B89" s="181"/>
      <c r="C89" s="181"/>
      <c r="D89" s="181" t="s">
        <v>383</v>
      </c>
      <c r="E89" s="181" t="s">
        <v>507</v>
      </c>
      <c r="F89" s="182"/>
      <c r="G89" s="182" t="n">
        <v>1</v>
      </c>
      <c r="H89" s="182"/>
      <c r="I89" s="182"/>
      <c r="J89" s="182"/>
      <c r="K89" s="186" t="n">
        <f aca="false">K90+K104+K115</f>
        <v>15301.02</v>
      </c>
      <c r="L89" s="157"/>
      <c r="M89" s="204"/>
    </row>
    <row r="90" customFormat="false" ht="15" hidden="false" customHeight="false" outlineLevel="0" collapsed="false">
      <c r="A90" s="181" t="s">
        <v>508</v>
      </c>
      <c r="B90" s="181"/>
      <c r="C90" s="181"/>
      <c r="D90" s="181" t="s">
        <v>383</v>
      </c>
      <c r="E90" s="181" t="s">
        <v>509</v>
      </c>
      <c r="F90" s="182"/>
      <c r="G90" s="182" t="n">
        <v>1</v>
      </c>
      <c r="H90" s="182"/>
      <c r="I90" s="182" t="n">
        <v>13480.59</v>
      </c>
      <c r="J90" s="182" t="n">
        <f aca="false">SUM(J91:J103)</f>
        <v>13480.59</v>
      </c>
      <c r="K90" s="186" t="n">
        <f aca="false">SUM(K91:K103)</f>
        <v>13480.59</v>
      </c>
      <c r="L90" s="157"/>
      <c r="M90" s="204"/>
    </row>
    <row r="91" customFormat="false" ht="23.85" hidden="false" customHeight="false" outlineLevel="0" collapsed="false">
      <c r="A91" s="185" t="s">
        <v>510</v>
      </c>
      <c r="B91" s="185" t="s">
        <v>35</v>
      </c>
      <c r="C91" s="185" t="s">
        <v>42</v>
      </c>
      <c r="D91" s="185" t="n">
        <v>89711</v>
      </c>
      <c r="E91" s="185" t="s">
        <v>511</v>
      </c>
      <c r="F91" s="184" t="s">
        <v>47</v>
      </c>
      <c r="G91" s="184" t="n">
        <v>4.2</v>
      </c>
      <c r="H91" s="184" t="n">
        <f aca="false">M91+'1MP_ADT'!H91</f>
        <v>4.2</v>
      </c>
      <c r="I91" s="184" t="n">
        <v>25.9</v>
      </c>
      <c r="J91" s="184" t="n">
        <f aca="false">TRUNC(G91 * I91,2)</f>
        <v>108.78</v>
      </c>
      <c r="K91" s="186" t="n">
        <f aca="false">TRUNC(H91*I91,2)</f>
        <v>108.78</v>
      </c>
      <c r="L91" s="157"/>
      <c r="M91" s="206" t="n">
        <f aca="false">G91</f>
        <v>4.2</v>
      </c>
      <c r="N91" s="203" t="n">
        <f aca="false">K91/J91</f>
        <v>1</v>
      </c>
    </row>
    <row r="92" customFormat="false" ht="23.85" hidden="false" customHeight="false" outlineLevel="0" collapsed="false">
      <c r="A92" s="185" t="s">
        <v>512</v>
      </c>
      <c r="B92" s="185" t="s">
        <v>35</v>
      </c>
      <c r="C92" s="185" t="s">
        <v>42</v>
      </c>
      <c r="D92" s="185" t="n">
        <v>89714</v>
      </c>
      <c r="E92" s="185" t="s">
        <v>513</v>
      </c>
      <c r="F92" s="184" t="s">
        <v>47</v>
      </c>
      <c r="G92" s="184" t="n">
        <v>25</v>
      </c>
      <c r="H92" s="184" t="n">
        <f aca="false">M92+'1MP_ADT'!H92</f>
        <v>25</v>
      </c>
      <c r="I92" s="184" t="n">
        <v>45.95</v>
      </c>
      <c r="J92" s="184" t="n">
        <f aca="false">TRUNC(G92 * I92,2)</f>
        <v>1148.75</v>
      </c>
      <c r="K92" s="186" t="n">
        <f aca="false">TRUNC(H92*I92,2)</f>
        <v>1148.75</v>
      </c>
      <c r="L92" s="157"/>
      <c r="M92" s="206" t="n">
        <f aca="false">G92</f>
        <v>25</v>
      </c>
      <c r="N92" s="203" t="n">
        <f aca="false">K92/J92</f>
        <v>1</v>
      </c>
    </row>
    <row r="93" customFormat="false" ht="35.05" hidden="false" customHeight="false" outlineLevel="0" collapsed="false">
      <c r="A93" s="185" t="s">
        <v>514</v>
      </c>
      <c r="B93" s="185" t="s">
        <v>35</v>
      </c>
      <c r="C93" s="185" t="s">
        <v>42</v>
      </c>
      <c r="D93" s="185" t="n">
        <v>89724</v>
      </c>
      <c r="E93" s="185" t="s">
        <v>515</v>
      </c>
      <c r="F93" s="184" t="s">
        <v>120</v>
      </c>
      <c r="G93" s="184" t="n">
        <v>4</v>
      </c>
      <c r="H93" s="184" t="n">
        <f aca="false">M93+'1MP_ADT'!H93</f>
        <v>4</v>
      </c>
      <c r="I93" s="184" t="n">
        <v>12.62</v>
      </c>
      <c r="J93" s="184" t="n">
        <f aca="false">TRUNC(G93 * I93,2)</f>
        <v>50.48</v>
      </c>
      <c r="K93" s="186" t="n">
        <f aca="false">TRUNC(H93*I93,2)</f>
        <v>50.48</v>
      </c>
      <c r="L93" s="157"/>
      <c r="M93" s="206" t="n">
        <f aca="false">G93</f>
        <v>4</v>
      </c>
      <c r="N93" s="203" t="n">
        <f aca="false">K93/J93</f>
        <v>1</v>
      </c>
    </row>
    <row r="94" customFormat="false" ht="35.05" hidden="false" customHeight="false" outlineLevel="0" collapsed="false">
      <c r="A94" s="185" t="s">
        <v>516</v>
      </c>
      <c r="B94" s="185" t="s">
        <v>35</v>
      </c>
      <c r="C94" s="185" t="s">
        <v>42</v>
      </c>
      <c r="D94" s="185" t="n">
        <v>89731</v>
      </c>
      <c r="E94" s="185" t="s">
        <v>517</v>
      </c>
      <c r="F94" s="184" t="s">
        <v>120</v>
      </c>
      <c r="G94" s="184" t="n">
        <v>2</v>
      </c>
      <c r="H94" s="184" t="n">
        <f aca="false">M94+'1MP_ADT'!H94</f>
        <v>2</v>
      </c>
      <c r="I94" s="184" t="n">
        <v>17.98</v>
      </c>
      <c r="J94" s="184" t="n">
        <f aca="false">TRUNC(G94 * I94,2)</f>
        <v>35.96</v>
      </c>
      <c r="K94" s="186" t="n">
        <f aca="false">TRUNC(H94*I94,2)</f>
        <v>35.96</v>
      </c>
      <c r="L94" s="157"/>
      <c r="M94" s="206" t="n">
        <f aca="false">G94</f>
        <v>2</v>
      </c>
      <c r="N94" s="203" t="n">
        <f aca="false">K94/J94</f>
        <v>1</v>
      </c>
    </row>
    <row r="95" s="179" customFormat="true" ht="35.05" hidden="false" customHeight="false" outlineLevel="0" collapsed="false">
      <c r="A95" s="185" t="s">
        <v>518</v>
      </c>
      <c r="B95" s="185" t="s">
        <v>35</v>
      </c>
      <c r="C95" s="185" t="s">
        <v>42</v>
      </c>
      <c r="D95" s="185" t="n">
        <v>89744</v>
      </c>
      <c r="E95" s="185" t="s">
        <v>519</v>
      </c>
      <c r="F95" s="184" t="s">
        <v>120</v>
      </c>
      <c r="G95" s="184" t="n">
        <v>2</v>
      </c>
      <c r="H95" s="184" t="n">
        <f aca="false">M95+'1MP_ADT'!H95</f>
        <v>2</v>
      </c>
      <c r="I95" s="184" t="n">
        <v>33.52</v>
      </c>
      <c r="J95" s="184" t="n">
        <f aca="false">TRUNC(G95 * I95,2)</f>
        <v>67.04</v>
      </c>
      <c r="K95" s="186" t="n">
        <f aca="false">TRUNC(H95*I95,2)</f>
        <v>67.04</v>
      </c>
      <c r="L95" s="178"/>
      <c r="M95" s="206" t="n">
        <f aca="false">G95</f>
        <v>2</v>
      </c>
      <c r="N95" s="203" t="n">
        <f aca="false">K95/J95</f>
        <v>1</v>
      </c>
    </row>
    <row r="96" customFormat="false" ht="35.05" hidden="false" customHeight="false" outlineLevel="0" collapsed="false">
      <c r="A96" s="185" t="s">
        <v>520</v>
      </c>
      <c r="B96" s="185" t="s">
        <v>35</v>
      </c>
      <c r="C96" s="185" t="s">
        <v>42</v>
      </c>
      <c r="D96" s="185" t="n">
        <v>89726</v>
      </c>
      <c r="E96" s="185" t="s">
        <v>521</v>
      </c>
      <c r="F96" s="184" t="s">
        <v>120</v>
      </c>
      <c r="G96" s="184" t="n">
        <v>4</v>
      </c>
      <c r="H96" s="184" t="n">
        <f aca="false">M96+'1MP_ADT'!H96</f>
        <v>4</v>
      </c>
      <c r="I96" s="184" t="n">
        <v>12.92</v>
      </c>
      <c r="J96" s="184" t="n">
        <f aca="false">TRUNC(G96 * I96,2)</f>
        <v>51.68</v>
      </c>
      <c r="K96" s="186" t="n">
        <f aca="false">TRUNC(H96*I96,2)</f>
        <v>51.68</v>
      </c>
      <c r="L96" s="157"/>
      <c r="M96" s="206" t="n">
        <f aca="false">G96</f>
        <v>4</v>
      </c>
      <c r="N96" s="203" t="n">
        <f aca="false">K96/J96</f>
        <v>1</v>
      </c>
    </row>
    <row r="97" s="179" customFormat="true" ht="35.05" hidden="false" customHeight="false" outlineLevel="0" collapsed="false">
      <c r="A97" s="185" t="s">
        <v>522</v>
      </c>
      <c r="B97" s="185" t="s">
        <v>35</v>
      </c>
      <c r="C97" s="185" t="s">
        <v>42</v>
      </c>
      <c r="D97" s="185" t="n">
        <v>89732</v>
      </c>
      <c r="E97" s="185" t="s">
        <v>523</v>
      </c>
      <c r="F97" s="184" t="s">
        <v>120</v>
      </c>
      <c r="G97" s="184" t="n">
        <v>4</v>
      </c>
      <c r="H97" s="184" t="n">
        <f aca="false">M97+'1MP_ADT'!H97</f>
        <v>4</v>
      </c>
      <c r="I97" s="184" t="n">
        <v>18.89</v>
      </c>
      <c r="J97" s="184" t="n">
        <f aca="false">TRUNC(G97 * I97,2)</f>
        <v>75.56</v>
      </c>
      <c r="K97" s="186" t="n">
        <f aca="false">TRUNC(H97*I97,2)</f>
        <v>75.56</v>
      </c>
      <c r="L97" s="178"/>
      <c r="M97" s="206" t="n">
        <f aca="false">G97</f>
        <v>4</v>
      </c>
      <c r="N97" s="203" t="n">
        <f aca="false">K97/J97</f>
        <v>1</v>
      </c>
    </row>
    <row r="98" customFormat="false" ht="35.05" hidden="false" customHeight="false" outlineLevel="0" collapsed="false">
      <c r="A98" s="185" t="s">
        <v>524</v>
      </c>
      <c r="B98" s="185" t="s">
        <v>35</v>
      </c>
      <c r="C98" s="185" t="s">
        <v>42</v>
      </c>
      <c r="D98" s="185" t="n">
        <v>89746</v>
      </c>
      <c r="E98" s="185" t="s">
        <v>525</v>
      </c>
      <c r="F98" s="184" t="s">
        <v>120</v>
      </c>
      <c r="G98" s="184" t="n">
        <v>4</v>
      </c>
      <c r="H98" s="184" t="n">
        <f aca="false">M98+'1MP_ADT'!H98</f>
        <v>4</v>
      </c>
      <c r="I98" s="184" t="n">
        <v>34.57</v>
      </c>
      <c r="J98" s="184" t="n">
        <f aca="false">TRUNC(G98 * I98,2)</f>
        <v>138.28</v>
      </c>
      <c r="K98" s="186" t="n">
        <f aca="false">TRUNC(H98*I98,2)</f>
        <v>138.28</v>
      </c>
      <c r="L98" s="157"/>
      <c r="M98" s="206" t="n">
        <f aca="false">G98</f>
        <v>4</v>
      </c>
      <c r="N98" s="203" t="n">
        <f aca="false">K98/J98</f>
        <v>1</v>
      </c>
    </row>
    <row r="99" customFormat="false" ht="35.05" hidden="false" customHeight="false" outlineLevel="0" collapsed="false">
      <c r="A99" s="185" t="s">
        <v>526</v>
      </c>
      <c r="B99" s="185" t="s">
        <v>35</v>
      </c>
      <c r="C99" s="185" t="s">
        <v>42</v>
      </c>
      <c r="D99" s="185" t="n">
        <v>89785</v>
      </c>
      <c r="E99" s="185" t="s">
        <v>527</v>
      </c>
      <c r="F99" s="184" t="s">
        <v>120</v>
      </c>
      <c r="G99" s="184" t="n">
        <v>2</v>
      </c>
      <c r="H99" s="184" t="n">
        <f aca="false">M99+'1MP_ADT'!H99</f>
        <v>2</v>
      </c>
      <c r="I99" s="184" t="n">
        <v>32.27</v>
      </c>
      <c r="J99" s="184" t="n">
        <f aca="false">TRUNC(G99 * I99,2)</f>
        <v>64.54</v>
      </c>
      <c r="K99" s="186" t="n">
        <f aca="false">TRUNC(H99*I99,2)</f>
        <v>64.54</v>
      </c>
      <c r="L99" s="157"/>
      <c r="M99" s="206" t="n">
        <f aca="false">G99</f>
        <v>2</v>
      </c>
      <c r="N99" s="203" t="n">
        <f aca="false">K99/J99</f>
        <v>1</v>
      </c>
    </row>
    <row r="100" customFormat="false" ht="35.05" hidden="false" customHeight="false" outlineLevel="0" collapsed="false">
      <c r="A100" s="185" t="s">
        <v>528</v>
      </c>
      <c r="B100" s="185" t="s">
        <v>35</v>
      </c>
      <c r="C100" s="185" t="s">
        <v>42</v>
      </c>
      <c r="D100" s="185" t="n">
        <v>104345</v>
      </c>
      <c r="E100" s="185" t="s">
        <v>529</v>
      </c>
      <c r="F100" s="184" t="s">
        <v>120</v>
      </c>
      <c r="G100" s="184" t="n">
        <v>2</v>
      </c>
      <c r="H100" s="184" t="n">
        <f aca="false">M100+'1MP_ADT'!H100</f>
        <v>2</v>
      </c>
      <c r="I100" s="184" t="n">
        <v>52.46</v>
      </c>
      <c r="J100" s="184" t="n">
        <f aca="false">TRUNC(G100 * I100,2)</f>
        <v>104.92</v>
      </c>
      <c r="K100" s="186" t="n">
        <f aca="false">TRUNC(H100*I100,2)</f>
        <v>104.92</v>
      </c>
      <c r="L100" s="157"/>
      <c r="M100" s="206" t="n">
        <f aca="false">G100</f>
        <v>2</v>
      </c>
      <c r="N100" s="203" t="n">
        <f aca="false">K100/J100</f>
        <v>1</v>
      </c>
    </row>
    <row r="101" customFormat="false" ht="23.85" hidden="false" customHeight="false" outlineLevel="0" collapsed="false">
      <c r="A101" s="185" t="s">
        <v>530</v>
      </c>
      <c r="B101" s="185" t="s">
        <v>35</v>
      </c>
      <c r="C101" s="185" t="s">
        <v>42</v>
      </c>
      <c r="D101" s="185" t="n">
        <v>98064</v>
      </c>
      <c r="E101" s="185" t="s">
        <v>531</v>
      </c>
      <c r="F101" s="184" t="s">
        <v>120</v>
      </c>
      <c r="G101" s="184" t="n">
        <v>1</v>
      </c>
      <c r="H101" s="184" t="n">
        <f aca="false">M101+'1MP_ADT'!H101</f>
        <v>1</v>
      </c>
      <c r="I101" s="184" t="n">
        <v>6911.15</v>
      </c>
      <c r="J101" s="184" t="n">
        <f aca="false">TRUNC(G101 * I101,2)</f>
        <v>6911.15</v>
      </c>
      <c r="K101" s="186" t="n">
        <f aca="false">TRUNC(H101*I101,2)</f>
        <v>6911.15</v>
      </c>
      <c r="L101" s="157"/>
      <c r="M101" s="206" t="n">
        <f aca="false">G101</f>
        <v>1</v>
      </c>
      <c r="N101" s="203" t="n">
        <f aca="false">K101/J101</f>
        <v>1</v>
      </c>
    </row>
    <row r="102" customFormat="false" ht="23.85" hidden="false" customHeight="false" outlineLevel="0" collapsed="false">
      <c r="A102" s="185" t="s">
        <v>532</v>
      </c>
      <c r="B102" s="185" t="s">
        <v>35</v>
      </c>
      <c r="C102" s="185" t="s">
        <v>42</v>
      </c>
      <c r="D102" s="185" t="n">
        <v>97901</v>
      </c>
      <c r="E102" s="185" t="s">
        <v>225</v>
      </c>
      <c r="F102" s="184" t="s">
        <v>120</v>
      </c>
      <c r="G102" s="184" t="n">
        <v>2</v>
      </c>
      <c r="H102" s="184" t="n">
        <f aca="false">M102+'1MP_ADT'!H102</f>
        <v>2</v>
      </c>
      <c r="I102" s="184" t="n">
        <v>354.22</v>
      </c>
      <c r="J102" s="184" t="n">
        <f aca="false">TRUNC(G102 * I102,2)</f>
        <v>708.44</v>
      </c>
      <c r="K102" s="186" t="n">
        <f aca="false">TRUNC(H102*I102,2)</f>
        <v>708.44</v>
      </c>
      <c r="L102" s="157"/>
      <c r="M102" s="206" t="n">
        <f aca="false">G102</f>
        <v>2</v>
      </c>
      <c r="N102" s="203" t="n">
        <f aca="false">K102/J102</f>
        <v>1</v>
      </c>
    </row>
    <row r="103" customFormat="false" ht="15" hidden="false" customHeight="false" outlineLevel="0" collapsed="false">
      <c r="A103" s="185" t="s">
        <v>533</v>
      </c>
      <c r="B103" s="185" t="s">
        <v>35</v>
      </c>
      <c r="C103" s="185" t="s">
        <v>42</v>
      </c>
      <c r="D103" s="185" t="n">
        <v>93358</v>
      </c>
      <c r="E103" s="185" t="s">
        <v>174</v>
      </c>
      <c r="F103" s="184" t="s">
        <v>388</v>
      </c>
      <c r="G103" s="184" t="n">
        <v>40.09</v>
      </c>
      <c r="H103" s="184" t="n">
        <f aca="false">M103+'1MP_ADT'!H103</f>
        <v>40.09</v>
      </c>
      <c r="I103" s="184" t="n">
        <v>100.15</v>
      </c>
      <c r="J103" s="184" t="n">
        <f aca="false">TRUNC(G103 * I103,2)</f>
        <v>4015.01</v>
      </c>
      <c r="K103" s="186" t="n">
        <f aca="false">TRUNC(H103*I103,2)</f>
        <v>4015.01</v>
      </c>
      <c r="L103" s="157"/>
      <c r="M103" s="206" t="n">
        <f aca="false">G103</f>
        <v>40.09</v>
      </c>
      <c r="N103" s="203" t="n">
        <f aca="false">K103/J103</f>
        <v>1</v>
      </c>
    </row>
    <row r="104" customFormat="false" ht="15" hidden="false" customHeight="false" outlineLevel="0" collapsed="false">
      <c r="A104" s="181" t="s">
        <v>534</v>
      </c>
      <c r="B104" s="181"/>
      <c r="C104" s="181"/>
      <c r="D104" s="181" t="s">
        <v>383</v>
      </c>
      <c r="E104" s="181" t="s">
        <v>535</v>
      </c>
      <c r="F104" s="182"/>
      <c r="G104" s="182" t="n">
        <v>1</v>
      </c>
      <c r="H104" s="182"/>
      <c r="I104" s="184" t="n">
        <v>1077.63</v>
      </c>
      <c r="J104" s="182" t="n">
        <f aca="false">SUM(J105:J114)</f>
        <v>1077.63</v>
      </c>
      <c r="K104" s="186" t="n">
        <f aca="false">SUM(K105:K114)</f>
        <v>1077.63</v>
      </c>
      <c r="L104" s="157"/>
      <c r="M104" s="204"/>
    </row>
    <row r="105" customFormat="false" ht="23.85" hidden="false" customHeight="false" outlineLevel="0" collapsed="false">
      <c r="A105" s="185" t="s">
        <v>536</v>
      </c>
      <c r="B105" s="185" t="s">
        <v>35</v>
      </c>
      <c r="C105" s="185" t="s">
        <v>42</v>
      </c>
      <c r="D105" s="185" t="n">
        <v>89987</v>
      </c>
      <c r="E105" s="185" t="s">
        <v>537</v>
      </c>
      <c r="F105" s="184" t="s">
        <v>120</v>
      </c>
      <c r="G105" s="184" t="n">
        <v>4</v>
      </c>
      <c r="H105" s="184" t="n">
        <f aca="false">M105+'1MP_ADT'!H105</f>
        <v>4</v>
      </c>
      <c r="I105" s="184" t="n">
        <v>106.95</v>
      </c>
      <c r="J105" s="184" t="n">
        <f aca="false">TRUNC(G105 * I105,2)</f>
        <v>427.8</v>
      </c>
      <c r="K105" s="186" t="n">
        <f aca="false">TRUNC(H105*I105,2)</f>
        <v>427.8</v>
      </c>
      <c r="L105" s="157"/>
      <c r="M105" s="206" t="n">
        <f aca="false">G105</f>
        <v>4</v>
      </c>
      <c r="N105" s="203" t="n">
        <f aca="false">K105/J105</f>
        <v>1</v>
      </c>
    </row>
    <row r="106" s="179" customFormat="true" ht="23.85" hidden="false" customHeight="false" outlineLevel="0" collapsed="false">
      <c r="A106" s="185" t="s">
        <v>538</v>
      </c>
      <c r="B106" s="185" t="s">
        <v>35</v>
      </c>
      <c r="C106" s="185" t="s">
        <v>42</v>
      </c>
      <c r="D106" s="185" t="n">
        <v>89429</v>
      </c>
      <c r="E106" s="185" t="s">
        <v>539</v>
      </c>
      <c r="F106" s="184" t="s">
        <v>120</v>
      </c>
      <c r="G106" s="184" t="n">
        <v>4</v>
      </c>
      <c r="H106" s="184" t="n">
        <f aca="false">M106+'1MP_ADT'!H106</f>
        <v>4</v>
      </c>
      <c r="I106" s="184" t="n">
        <v>7.35</v>
      </c>
      <c r="J106" s="184" t="n">
        <f aca="false">TRUNC(G106 * I106,2)</f>
        <v>29.4</v>
      </c>
      <c r="K106" s="186" t="n">
        <f aca="false">TRUNC(H106*I106,2)</f>
        <v>29.4</v>
      </c>
      <c r="L106" s="178"/>
      <c r="M106" s="206" t="n">
        <f aca="false">G106</f>
        <v>4</v>
      </c>
      <c r="N106" s="203" t="n">
        <f aca="false">K106/J106</f>
        <v>1</v>
      </c>
    </row>
    <row r="107" customFormat="false" ht="23.85" hidden="false" customHeight="false" outlineLevel="0" collapsed="false">
      <c r="A107" s="185" t="s">
        <v>540</v>
      </c>
      <c r="B107" s="185" t="s">
        <v>35</v>
      </c>
      <c r="C107" s="185" t="s">
        <v>42</v>
      </c>
      <c r="D107" s="185" t="n">
        <v>89362</v>
      </c>
      <c r="E107" s="185" t="s">
        <v>541</v>
      </c>
      <c r="F107" s="184" t="s">
        <v>120</v>
      </c>
      <c r="G107" s="184" t="n">
        <v>6</v>
      </c>
      <c r="H107" s="184" t="n">
        <f aca="false">M107+'1MP_ADT'!H107</f>
        <v>6</v>
      </c>
      <c r="I107" s="184" t="n">
        <v>11.36</v>
      </c>
      <c r="J107" s="184" t="n">
        <f aca="false">TRUNC(G107 * I107,2)</f>
        <v>68.16</v>
      </c>
      <c r="K107" s="186" t="n">
        <f aca="false">TRUNC(H107*I107,2)</f>
        <v>68.16</v>
      </c>
      <c r="L107" s="157"/>
      <c r="M107" s="206" t="n">
        <f aca="false">G107</f>
        <v>6</v>
      </c>
      <c r="N107" s="203" t="n">
        <f aca="false">K107/J107</f>
        <v>1</v>
      </c>
    </row>
    <row r="108" customFormat="false" ht="23.85" hidden="false" customHeight="false" outlineLevel="0" collapsed="false">
      <c r="A108" s="185" t="s">
        <v>542</v>
      </c>
      <c r="B108" s="185" t="s">
        <v>35</v>
      </c>
      <c r="C108" s="185" t="s">
        <v>42</v>
      </c>
      <c r="D108" s="185" t="n">
        <v>89367</v>
      </c>
      <c r="E108" s="185" t="s">
        <v>543</v>
      </c>
      <c r="F108" s="184" t="s">
        <v>120</v>
      </c>
      <c r="G108" s="184" t="n">
        <v>4</v>
      </c>
      <c r="H108" s="184" t="n">
        <f aca="false">M108+'1MP_ADT'!H108</f>
        <v>4</v>
      </c>
      <c r="I108" s="184" t="n">
        <v>15.59</v>
      </c>
      <c r="J108" s="184" t="n">
        <f aca="false">TRUNC(G108 * I108,2)</f>
        <v>62.36</v>
      </c>
      <c r="K108" s="186" t="n">
        <f aca="false">TRUNC(H108*I108,2)</f>
        <v>62.36</v>
      </c>
      <c r="L108" s="157"/>
      <c r="M108" s="206" t="n">
        <f aca="false">G108</f>
        <v>4</v>
      </c>
      <c r="N108" s="203" t="n">
        <f aca="false">K108/J108</f>
        <v>1</v>
      </c>
    </row>
    <row r="109" customFormat="false" ht="23.85" hidden="false" customHeight="false" outlineLevel="0" collapsed="false">
      <c r="A109" s="185" t="s">
        <v>544</v>
      </c>
      <c r="B109" s="185" t="s">
        <v>35</v>
      </c>
      <c r="C109" s="185" t="s">
        <v>42</v>
      </c>
      <c r="D109" s="185" t="n">
        <v>89395</v>
      </c>
      <c r="E109" s="185" t="s">
        <v>545</v>
      </c>
      <c r="F109" s="184" t="s">
        <v>120</v>
      </c>
      <c r="G109" s="184" t="n">
        <v>2</v>
      </c>
      <c r="H109" s="184" t="n">
        <f aca="false">M109+'1MP_ADT'!H109</f>
        <v>2</v>
      </c>
      <c r="I109" s="184" t="n">
        <v>15.7</v>
      </c>
      <c r="J109" s="184" t="n">
        <f aca="false">TRUNC(G109 * I109,2)</f>
        <v>31.4</v>
      </c>
      <c r="K109" s="186" t="n">
        <f aca="false">TRUNC(H109*I109,2)</f>
        <v>31.4</v>
      </c>
      <c r="L109" s="157"/>
      <c r="M109" s="206" t="n">
        <f aca="false">G109</f>
        <v>2</v>
      </c>
      <c r="N109" s="203" t="n">
        <f aca="false">K109/J109</f>
        <v>1</v>
      </c>
    </row>
    <row r="110" customFormat="false" ht="23.85" hidden="false" customHeight="false" outlineLevel="0" collapsed="false">
      <c r="A110" s="185" t="s">
        <v>546</v>
      </c>
      <c r="B110" s="185" t="s">
        <v>35</v>
      </c>
      <c r="C110" s="185" t="s">
        <v>42</v>
      </c>
      <c r="D110" s="185" t="n">
        <v>90373</v>
      </c>
      <c r="E110" s="185" t="s">
        <v>547</v>
      </c>
      <c r="F110" s="184" t="s">
        <v>120</v>
      </c>
      <c r="G110" s="184" t="n">
        <v>4</v>
      </c>
      <c r="H110" s="184" t="n">
        <f aca="false">M110+'1MP_ADT'!H110</f>
        <v>4</v>
      </c>
      <c r="I110" s="184" t="n">
        <v>15.26</v>
      </c>
      <c r="J110" s="184" t="n">
        <f aca="false">TRUNC(G110 * I110,2)</f>
        <v>61.04</v>
      </c>
      <c r="K110" s="186" t="n">
        <f aca="false">TRUNC(H110*I110,2)</f>
        <v>61.04</v>
      </c>
      <c r="L110" s="157"/>
      <c r="M110" s="206" t="n">
        <f aca="false">G110</f>
        <v>4</v>
      </c>
      <c r="N110" s="203" t="n">
        <f aca="false">K110/J110</f>
        <v>1</v>
      </c>
    </row>
    <row r="111" customFormat="false" ht="23.85" hidden="false" customHeight="false" outlineLevel="0" collapsed="false">
      <c r="A111" s="185" t="s">
        <v>548</v>
      </c>
      <c r="B111" s="185" t="s">
        <v>35</v>
      </c>
      <c r="C111" s="185" t="s">
        <v>42</v>
      </c>
      <c r="D111" s="185" t="n">
        <v>94704</v>
      </c>
      <c r="E111" s="185" t="s">
        <v>549</v>
      </c>
      <c r="F111" s="184" t="s">
        <v>120</v>
      </c>
      <c r="G111" s="184" t="n">
        <v>3</v>
      </c>
      <c r="H111" s="184" t="n">
        <f aca="false">M111+'1MP_ADT'!H111</f>
        <v>3</v>
      </c>
      <c r="I111" s="184" t="n">
        <v>30.45</v>
      </c>
      <c r="J111" s="184" t="n">
        <f aca="false">TRUNC(G111 * I111,2)</f>
        <v>91.35</v>
      </c>
      <c r="K111" s="186" t="n">
        <f aca="false">TRUNC(H111*I111,2)</f>
        <v>91.35</v>
      </c>
      <c r="L111" s="157"/>
      <c r="M111" s="206" t="n">
        <f aca="false">G111</f>
        <v>3</v>
      </c>
      <c r="N111" s="203" t="n">
        <f aca="false">K111/J111</f>
        <v>1</v>
      </c>
    </row>
    <row r="112" customFormat="false" ht="23.85" hidden="false" customHeight="false" outlineLevel="0" collapsed="false">
      <c r="A112" s="185" t="s">
        <v>550</v>
      </c>
      <c r="B112" s="185" t="s">
        <v>35</v>
      </c>
      <c r="C112" s="185" t="s">
        <v>42</v>
      </c>
      <c r="D112" s="185" t="n">
        <v>94703</v>
      </c>
      <c r="E112" s="185" t="s">
        <v>551</v>
      </c>
      <c r="F112" s="184" t="s">
        <v>120</v>
      </c>
      <c r="G112" s="184" t="n">
        <v>1</v>
      </c>
      <c r="H112" s="184" t="n">
        <f aca="false">M112+'1MP_ADT'!H112</f>
        <v>1</v>
      </c>
      <c r="I112" s="184" t="n">
        <v>22.78</v>
      </c>
      <c r="J112" s="184" t="n">
        <f aca="false">TRUNC(G112 * I112,2)</f>
        <v>22.78</v>
      </c>
      <c r="K112" s="186" t="n">
        <f aca="false">TRUNC(H112*I112,2)</f>
        <v>22.78</v>
      </c>
      <c r="L112" s="157"/>
      <c r="M112" s="206" t="n">
        <f aca="false">G112</f>
        <v>1</v>
      </c>
      <c r="N112" s="203" t="n">
        <f aca="false">K112/J112</f>
        <v>1</v>
      </c>
    </row>
    <row r="113" s="179" customFormat="true" ht="23.85" hidden="false" customHeight="false" outlineLevel="0" collapsed="false">
      <c r="A113" s="185" t="s">
        <v>552</v>
      </c>
      <c r="B113" s="185" t="s">
        <v>35</v>
      </c>
      <c r="C113" s="185" t="s">
        <v>42</v>
      </c>
      <c r="D113" s="185" t="n">
        <v>94489</v>
      </c>
      <c r="E113" s="185" t="s">
        <v>553</v>
      </c>
      <c r="F113" s="184" t="s">
        <v>120</v>
      </c>
      <c r="G113" s="184" t="n">
        <v>2</v>
      </c>
      <c r="H113" s="184" t="n">
        <f aca="false">M113+'1MP_ADT'!H113</f>
        <v>2</v>
      </c>
      <c r="I113" s="184" t="n">
        <v>29.35</v>
      </c>
      <c r="J113" s="184" t="n">
        <f aca="false">TRUNC(G113 * I113,2)</f>
        <v>58.7</v>
      </c>
      <c r="K113" s="186" t="n">
        <f aca="false">TRUNC(H113*I113,2)</f>
        <v>58.7</v>
      </c>
      <c r="L113" s="178"/>
      <c r="M113" s="206" t="n">
        <f aca="false">G113</f>
        <v>2</v>
      </c>
      <c r="N113" s="203" t="n">
        <f aca="false">K113/J113</f>
        <v>1</v>
      </c>
    </row>
    <row r="114" customFormat="false" ht="23.85" hidden="false" customHeight="false" outlineLevel="0" collapsed="false">
      <c r="A114" s="185" t="s">
        <v>554</v>
      </c>
      <c r="B114" s="185" t="s">
        <v>35</v>
      </c>
      <c r="C114" s="185" t="s">
        <v>42</v>
      </c>
      <c r="D114" s="185" t="n">
        <v>90466</v>
      </c>
      <c r="E114" s="185" t="s">
        <v>555</v>
      </c>
      <c r="F114" s="184" t="s">
        <v>47</v>
      </c>
      <c r="G114" s="184" t="n">
        <v>12</v>
      </c>
      <c r="H114" s="184" t="n">
        <f aca="false">M114+'1MP_ADT'!H114</f>
        <v>12</v>
      </c>
      <c r="I114" s="184" t="n">
        <v>18.72</v>
      </c>
      <c r="J114" s="184" t="n">
        <f aca="false">TRUNC(G114 * I114,2)</f>
        <v>224.64</v>
      </c>
      <c r="K114" s="186" t="n">
        <f aca="false">TRUNC(H114*I114,2)</f>
        <v>224.64</v>
      </c>
      <c r="L114" s="157"/>
      <c r="M114" s="206" t="n">
        <f aca="false">G114</f>
        <v>12</v>
      </c>
      <c r="N114" s="203" t="n">
        <f aca="false">K114/J114</f>
        <v>1</v>
      </c>
    </row>
    <row r="115" customFormat="false" ht="15" hidden="false" customHeight="false" outlineLevel="0" collapsed="false">
      <c r="A115" s="181" t="s">
        <v>556</v>
      </c>
      <c r="B115" s="181"/>
      <c r="C115" s="181"/>
      <c r="D115" s="181" t="s">
        <v>383</v>
      </c>
      <c r="E115" s="181" t="s">
        <v>557</v>
      </c>
      <c r="F115" s="182"/>
      <c r="G115" s="182" t="n">
        <v>1</v>
      </c>
      <c r="H115" s="182"/>
      <c r="I115" s="184" t="n">
        <v>742.8</v>
      </c>
      <c r="J115" s="182" t="n">
        <f aca="false">SUM(J116:J117)</f>
        <v>742.8</v>
      </c>
      <c r="K115" s="186" t="n">
        <f aca="false">SUM(K116:K117)</f>
        <v>742.8</v>
      </c>
      <c r="L115" s="157"/>
      <c r="M115" s="204"/>
    </row>
    <row r="116" customFormat="false" ht="35.05" hidden="false" customHeight="false" outlineLevel="0" collapsed="false">
      <c r="A116" s="185" t="s">
        <v>558</v>
      </c>
      <c r="B116" s="185" t="s">
        <v>35</v>
      </c>
      <c r="C116" s="185" t="s">
        <v>42</v>
      </c>
      <c r="D116" s="185" t="n">
        <v>89744</v>
      </c>
      <c r="E116" s="185" t="s">
        <v>519</v>
      </c>
      <c r="F116" s="184" t="s">
        <v>120</v>
      </c>
      <c r="G116" s="184" t="n">
        <v>9</v>
      </c>
      <c r="H116" s="184" t="n">
        <f aca="false">M116+'1MP_ADT'!H116</f>
        <v>9</v>
      </c>
      <c r="I116" s="184" t="n">
        <v>33.52</v>
      </c>
      <c r="J116" s="184" t="n">
        <f aca="false">TRUNC(G116 * I116,2)</f>
        <v>301.68</v>
      </c>
      <c r="K116" s="186" t="n">
        <f aca="false">TRUNC(H116*I116,2)</f>
        <v>301.68</v>
      </c>
      <c r="L116" s="157"/>
      <c r="M116" s="206" t="n">
        <f aca="false">G116</f>
        <v>9</v>
      </c>
      <c r="N116" s="203" t="n">
        <f aca="false">K116/J116</f>
        <v>1</v>
      </c>
    </row>
    <row r="117" customFormat="false" ht="23.85" hidden="false" customHeight="false" outlineLevel="0" collapsed="false">
      <c r="A117" s="185" t="s">
        <v>559</v>
      </c>
      <c r="B117" s="185" t="s">
        <v>35</v>
      </c>
      <c r="C117" s="185" t="s">
        <v>42</v>
      </c>
      <c r="D117" s="185" t="n">
        <v>89714</v>
      </c>
      <c r="E117" s="185" t="s">
        <v>513</v>
      </c>
      <c r="F117" s="188" t="s">
        <v>47</v>
      </c>
      <c r="G117" s="184" t="n">
        <v>9.6</v>
      </c>
      <c r="H117" s="184" t="n">
        <f aca="false">M117+'1MP_ADT'!H117</f>
        <v>9.6</v>
      </c>
      <c r="I117" s="184" t="n">
        <v>45.95</v>
      </c>
      <c r="J117" s="184" t="n">
        <f aca="false">TRUNC(G117 * I117,2)</f>
        <v>441.12</v>
      </c>
      <c r="K117" s="186" t="n">
        <f aca="false">TRUNC(H117*I117,2)</f>
        <v>441.12</v>
      </c>
      <c r="L117" s="157"/>
      <c r="M117" s="206" t="n">
        <f aca="false">G117</f>
        <v>9.6</v>
      </c>
      <c r="N117" s="203" t="n">
        <f aca="false">K117/J117</f>
        <v>1</v>
      </c>
    </row>
    <row r="118" customFormat="false" ht="14.25" hidden="false" customHeight="false" outlineLevel="0" collapsed="false">
      <c r="A118" s="189"/>
      <c r="B118" s="189"/>
      <c r="C118" s="189"/>
      <c r="D118" s="189"/>
      <c r="E118" s="190"/>
      <c r="F118" s="191"/>
      <c r="G118" s="189"/>
      <c r="H118" s="190"/>
      <c r="I118" s="192"/>
      <c r="J118" s="192" t="n">
        <f aca="false">SUM(J11:J117)/2</f>
        <v>125798.94</v>
      </c>
      <c r="K118" s="192"/>
      <c r="L118" s="157"/>
      <c r="M118" s="207"/>
    </row>
    <row r="119" customFormat="false" ht="15" hidden="false" customHeight="false" outlineLevel="0" collapsed="false">
      <c r="A119" s="193"/>
      <c r="B119" s="194"/>
      <c r="C119" s="194"/>
      <c r="D119" s="189"/>
      <c r="E119" s="190" t="e">
        <f aca="false" t="array" ref="E119:E119">"RESUME ESTA MEDIÇÃO PROVISÓRIA NO VALOR DE : "&amp;[27]!EXTENSO(K121)</f>
        <v>#NAME?</v>
      </c>
      <c r="F119" s="195"/>
      <c r="G119" s="189"/>
      <c r="H119" s="190"/>
      <c r="I119" s="196"/>
      <c r="J119" s="196"/>
      <c r="K119" s="197" t="n">
        <f aca="false">K115+K104+K90+K81+K83+K78+K69+K52+K45+K41+K36+K27+K21+K12+K64</f>
        <v>108888.29</v>
      </c>
      <c r="L119" s="157"/>
      <c r="M119" s="157"/>
    </row>
    <row r="120" customFormat="false" ht="15" hidden="false" customHeight="false" outlineLevel="0" collapsed="false">
      <c r="A120" s="193"/>
      <c r="B120" s="194"/>
      <c r="C120" s="194"/>
      <c r="D120" s="189"/>
      <c r="E120" s="190"/>
      <c r="F120" s="195"/>
      <c r="G120" s="189"/>
      <c r="H120" s="190"/>
      <c r="I120" s="196"/>
      <c r="J120" s="208" t="s">
        <v>561</v>
      </c>
      <c r="K120" s="192" t="n">
        <f aca="false">'1MP_ADT'!K119</f>
        <v>41722.56</v>
      </c>
      <c r="L120" s="157"/>
      <c r="M120" s="157"/>
    </row>
    <row r="121" customFormat="false" ht="15" hidden="false" customHeight="false" outlineLevel="0" collapsed="false">
      <c r="A121" s="193"/>
      <c r="B121" s="194"/>
      <c r="C121" s="194"/>
      <c r="D121" s="189"/>
      <c r="E121" s="190"/>
      <c r="F121" s="195"/>
      <c r="G121" s="189"/>
      <c r="H121" s="190"/>
      <c r="I121" s="196"/>
      <c r="J121" s="196"/>
      <c r="K121" s="192" t="n">
        <f aca="false">K119-K120</f>
        <v>67165.73</v>
      </c>
      <c r="L121" s="157"/>
      <c r="M121" s="157"/>
    </row>
    <row r="122" customFormat="false" ht="15" hidden="false" customHeight="false" outlineLevel="0" collapsed="false">
      <c r="A122" s="189"/>
      <c r="B122" s="3" t="str">
        <f aca="false">'1ResumoAdit'!A25</f>
        <v>Comodoro, 16/03/26</v>
      </c>
      <c r="C122" s="189"/>
      <c r="E122" s="146" t="s">
        <v>11</v>
      </c>
      <c r="F122" s="191"/>
      <c r="G122" s="189"/>
      <c r="H122" s="146"/>
      <c r="I122" s="194"/>
      <c r="J122" s="194"/>
      <c r="K122" s="194"/>
      <c r="L122" s="157"/>
      <c r="M122" s="157"/>
    </row>
    <row r="123" customFormat="false" ht="14.25" hidden="false" customHeight="false" outlineLevel="0" collapsed="false">
      <c r="A123" s="198"/>
      <c r="B123" s="198"/>
      <c r="C123" s="198"/>
      <c r="E123" s="146" t="s">
        <v>373</v>
      </c>
      <c r="F123" s="195"/>
      <c r="G123" s="198"/>
      <c r="H123" s="146"/>
      <c r="I123" s="198"/>
      <c r="J123" s="198"/>
      <c r="K123" s="209" t="n">
        <v>67165.73</v>
      </c>
      <c r="L123" s="157"/>
      <c r="M123" s="296" t="n">
        <f aca="false">K123-K121</f>
        <v>0</v>
      </c>
    </row>
    <row r="124" customFormat="false" ht="14.25" hidden="false" customHeight="false" outlineLevel="0" collapsed="false">
      <c r="A124" s="198"/>
      <c r="B124" s="198"/>
      <c r="C124" s="198"/>
      <c r="E124" s="146" t="s">
        <v>374</v>
      </c>
      <c r="F124" s="195"/>
      <c r="G124" s="198"/>
      <c r="H124" s="146"/>
      <c r="I124" s="198"/>
      <c r="J124" s="198"/>
      <c r="K124" s="198"/>
      <c r="L124" s="157"/>
      <c r="M124" s="157"/>
    </row>
    <row r="125" customFormat="false" ht="14.25" hidden="false" customHeight="false" outlineLevel="0" collapsed="false">
      <c r="A125" s="198"/>
      <c r="B125" s="198"/>
      <c r="C125" s="198"/>
      <c r="E125" s="146" t="s">
        <v>375</v>
      </c>
      <c r="F125" s="195"/>
      <c r="G125" s="198"/>
      <c r="H125" s="146"/>
      <c r="I125" s="198"/>
      <c r="J125" s="198"/>
      <c r="K125" s="198"/>
      <c r="L125" s="157"/>
      <c r="M125" s="157"/>
    </row>
    <row r="126" customFormat="false" ht="14.25" hidden="false" customHeight="false" outlineLevel="0" collapsed="false">
      <c r="A126" s="198"/>
      <c r="B126" s="198"/>
      <c r="C126" s="198"/>
      <c r="D126" s="198"/>
      <c r="E126" s="198"/>
      <c r="F126" s="195"/>
      <c r="G126" s="198"/>
      <c r="H126" s="198"/>
      <c r="I126" s="198"/>
      <c r="J126" s="198"/>
      <c r="K126" s="198"/>
      <c r="L126" s="157"/>
      <c r="M126" s="157"/>
    </row>
    <row r="127" customFormat="false" ht="14.25" hidden="false" customHeight="false" outlineLevel="0" collapsed="false">
      <c r="F127" s="191"/>
      <c r="K127" s="2"/>
    </row>
    <row r="128" customFormat="false" ht="14.25" hidden="false" customHeight="false" outlineLevel="0" collapsed="false">
      <c r="F128" s="191"/>
    </row>
    <row r="129" customFormat="false" ht="14.25" hidden="false" customHeight="false" outlineLevel="0" collapsed="false">
      <c r="F129" s="195"/>
    </row>
    <row r="130" customFormat="false" ht="14.25" hidden="false" customHeight="false" outlineLevel="0" collapsed="false">
      <c r="F130" s="195"/>
    </row>
    <row r="131" customFormat="false" ht="14.25" hidden="false" customHeight="false" outlineLevel="0" collapsed="false">
      <c r="F131" s="195"/>
    </row>
    <row r="132" customFormat="false" ht="14.25" hidden="false" customHeight="false" outlineLevel="0" collapsed="false">
      <c r="F132" s="191"/>
    </row>
    <row r="133" customFormat="false" ht="14.25" hidden="false" customHeight="false" outlineLevel="0" collapsed="false">
      <c r="F133" s="195"/>
    </row>
    <row r="134" customFormat="false" ht="14.25" hidden="false" customHeight="false" outlineLevel="0" collapsed="false">
      <c r="F134" s="195"/>
    </row>
    <row r="135" customFormat="false" ht="14.25" hidden="false" customHeight="false" outlineLevel="0" collapsed="false">
      <c r="F135" s="195"/>
    </row>
    <row r="136" customFormat="false" ht="14.25" hidden="false" customHeight="false" outlineLevel="0" collapsed="false">
      <c r="F136" s="191"/>
    </row>
    <row r="137" customFormat="false" ht="14.25" hidden="false" customHeight="false" outlineLevel="0" collapsed="false">
      <c r="F137" s="195"/>
    </row>
    <row r="138" customFormat="false" ht="14.25" hidden="false" customHeight="false" outlineLevel="0" collapsed="false">
      <c r="F138" s="195"/>
    </row>
    <row r="139" customFormat="false" ht="14.25" hidden="false" customHeight="false" outlineLevel="0" collapsed="false">
      <c r="F139" s="191"/>
    </row>
    <row r="140" customFormat="false" ht="14.25" hidden="false" customHeight="false" outlineLevel="0" collapsed="false">
      <c r="F140" s="199"/>
    </row>
    <row r="141" customFormat="false" ht="14.25" hidden="false" customHeight="false" outlineLevel="0" collapsed="false">
      <c r="F141" s="199"/>
    </row>
    <row r="142" customFormat="false" ht="14.25" hidden="false" customHeight="false" outlineLevel="0" collapsed="false">
      <c r="F142" s="199"/>
    </row>
    <row r="143" customFormat="false" ht="14.25" hidden="false" customHeight="false" outlineLevel="0" collapsed="false">
      <c r="F143" s="191"/>
    </row>
    <row r="144" customFormat="false" ht="14.25" hidden="false" customHeight="false" outlineLevel="0" collapsed="false">
      <c r="F144" s="199"/>
    </row>
    <row r="145" customFormat="false" ht="14.25" hidden="false" customHeight="false" outlineLevel="0" collapsed="false">
      <c r="F145" s="191"/>
    </row>
    <row r="146" customFormat="false" ht="14.25" hidden="false" customHeight="false" outlineLevel="0" collapsed="false">
      <c r="F146" s="195"/>
    </row>
    <row r="147" customFormat="false" ht="14.25" hidden="false" customHeight="false" outlineLevel="0" collapsed="false">
      <c r="F147" s="195"/>
    </row>
    <row r="148" customFormat="false" ht="14.25" hidden="false" customHeight="false" outlineLevel="0" collapsed="false">
      <c r="F148" s="195"/>
    </row>
  </sheetData>
  <mergeCells count="19">
    <mergeCell ref="B1:D1"/>
    <mergeCell ref="E1:I7"/>
    <mergeCell ref="J1:K1"/>
    <mergeCell ref="B2:D2"/>
    <mergeCell ref="J2:K2"/>
    <mergeCell ref="B3:D3"/>
    <mergeCell ref="J3:K3"/>
    <mergeCell ref="B4:D4"/>
    <mergeCell ref="J4:K4"/>
    <mergeCell ref="B5:D5"/>
    <mergeCell ref="J5:K5"/>
    <mergeCell ref="B6:D6"/>
    <mergeCell ref="J6:K6"/>
    <mergeCell ref="B7:D7"/>
    <mergeCell ref="J7:K7"/>
    <mergeCell ref="A8:K8"/>
    <mergeCell ref="G9:H9"/>
    <mergeCell ref="A119:A121"/>
    <mergeCell ref="J127:K127"/>
  </mergeCells>
  <conditionalFormatting sqref="F69:F70 F140:F142 F144">
    <cfRule type="expression" priority="2" aboveAverage="0" equalAverage="0" bottom="0" percent="0" rank="0" text="" dxfId="11">
      <formula>CONCATENATE(#ref!,$G69,$I69,$J69,$K69,$L69,$M69,$N69)=""</formula>
    </cfRule>
    <cfRule type="expression" priority="3" aboveAverage="0" equalAverage="0" bottom="0" percent="0" rank="0" text="" dxfId="12">
      <formula>CONCATENATE(#ref!,$G69,$J69,$K69,$L69,$M69,$N69)=""</formula>
    </cfRule>
    <cfRule type="expression" priority="4" aboveAverage="0" equalAverage="0" bottom="0" percent="0" rank="0" text="" dxfId="13">
      <formula>CONCATENATE($G69,$J69,$K69,$L69,$M69)=""</formula>
    </cfRule>
  </conditionalFormatting>
  <printOptions headings="false" gridLines="false" gridLinesSet="true" horizontalCentered="true" verticalCentered="false"/>
  <pageMargins left="0.39375" right="0.39375" top="0.7875" bottom="0.7875" header="0.315277777777778" footer="0.511811023622047"/>
  <pageSetup paperSize="9" scale="41" fitToWidth="1" fitToHeight="1" pageOrder="downThenOver" orientation="portrait" blackAndWhite="false" draft="false" cellComments="none" horizontalDpi="300" verticalDpi="300" copies="1"/>
  <headerFooter differentFirst="false" differentOddEven="false">
    <oddHeader>&amp;L </oddHeader>
    <oddFooter/>
  </headerFooter>
  <rowBreaks count="2" manualBreakCount="2">
    <brk id="77" man="true" max="16383" min="0"/>
    <brk id="126" man="true" max="16383" min="0"/>
  </rowBreaks>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L46"/>
  <sheetViews>
    <sheetView showFormulas="false" showGridLines="true" showRowColHeaders="true" showZeros="true" rightToLeft="false" tabSelected="false" showOutlineSymbols="false" defaultGridColor="true" view="normal" topLeftCell="A1" colorId="64" zoomScale="100" zoomScaleNormal="100" zoomScalePageLayoutView="60" workbookViewId="0">
      <selection pane="topLeft" activeCell="A1" activeCellId="0" sqref="A1"/>
    </sheetView>
  </sheetViews>
  <sheetFormatPr defaultColWidth="21.00390625" defaultRowHeight="15.75" customHeight="false" zeroHeight="false" outlineLevelRow="0" outlineLevelCol="0"/>
  <cols>
    <col collapsed="false" customWidth="true" hidden="false" outlineLevel="0" max="1" min="1" style="85" width="25"/>
    <col collapsed="false" customWidth="true" hidden="false" outlineLevel="0" max="2" min="2" style="86" width="70"/>
    <col collapsed="false" customWidth="true" hidden="false" outlineLevel="0" max="3" min="3" style="85" width="20"/>
    <col collapsed="false" customWidth="true" hidden="false" outlineLevel="0" max="7" min="4" style="85" width="15"/>
    <col collapsed="false" customWidth="false" hidden="false" outlineLevel="0" max="16384" min="8" style="85" width="21"/>
  </cols>
  <sheetData>
    <row r="1" s="88" customFormat="true" ht="33.85" hidden="false" customHeight="false" outlineLevel="0" collapsed="false">
      <c r="A1" s="87" t="s">
        <v>291</v>
      </c>
      <c r="B1" s="87"/>
      <c r="C1" s="87"/>
      <c r="D1" s="87"/>
      <c r="E1" s="87"/>
      <c r="F1" s="87"/>
      <c r="G1" s="87"/>
    </row>
    <row r="2" s="298" customFormat="true" ht="19.5" hidden="false" customHeight="true" outlineLevel="0" collapsed="false">
      <c r="A2" s="89" t="s">
        <v>0</v>
      </c>
      <c r="B2" s="297" t="str">
        <f aca="false">'[19]DECLARAÇÕES GERAIS'!B1</f>
        <v>REFORMA E AMPLIAÇÃO DA CÂMARA MUNICIPAL</v>
      </c>
      <c r="C2" s="297"/>
      <c r="D2" s="297"/>
      <c r="E2" s="297"/>
      <c r="F2" s="297"/>
      <c r="G2" s="297"/>
    </row>
    <row r="3" s="298" customFormat="true" ht="18.75" hidden="false" customHeight="true" outlineLevel="0" collapsed="false">
      <c r="A3" s="92" t="s">
        <v>2</v>
      </c>
      <c r="B3" s="299" t="str">
        <f aca="false">'[19]DECLARAÇÕES GERAIS'!B2</f>
        <v>COMODORO - MT</v>
      </c>
      <c r="C3" s="299"/>
      <c r="D3" s="299"/>
      <c r="E3" s="299"/>
      <c r="F3" s="299"/>
      <c r="G3" s="299"/>
    </row>
    <row r="4" s="298" customFormat="true" ht="15.75" hidden="false" customHeight="false" outlineLevel="0" collapsed="false">
      <c r="A4" s="92" t="s">
        <v>4</v>
      </c>
      <c r="B4" s="299" t="str">
        <f aca="false">'[19]DECLARAÇÕES GERAIS'!B3</f>
        <v>SINAPI 05/2025 - SEM DESONERAÇÃO </v>
      </c>
      <c r="C4" s="299"/>
      <c r="D4" s="299"/>
      <c r="E4" s="299"/>
      <c r="F4" s="299"/>
      <c r="G4" s="299"/>
    </row>
    <row r="5" customFormat="false" ht="24" hidden="false" customHeight="true" outlineLevel="0" collapsed="false">
      <c r="A5" s="94" t="s">
        <v>291</v>
      </c>
      <c r="B5" s="94"/>
      <c r="C5" s="94"/>
      <c r="D5" s="94"/>
      <c r="E5" s="94"/>
      <c r="F5" s="94"/>
      <c r="G5" s="94"/>
    </row>
    <row r="6" customFormat="false" ht="15.75" hidden="false" customHeight="false" outlineLevel="0" collapsed="false">
      <c r="A6" s="71" t="s">
        <v>17</v>
      </c>
      <c r="B6" s="95" t="s">
        <v>18</v>
      </c>
      <c r="C6" s="71" t="s">
        <v>19</v>
      </c>
      <c r="D6" s="71" t="s">
        <v>292</v>
      </c>
      <c r="E6" s="71" t="s">
        <v>293</v>
      </c>
      <c r="F6" s="71" t="s">
        <v>294</v>
      </c>
      <c r="G6" s="71" t="s">
        <v>295</v>
      </c>
    </row>
    <row r="7" customFormat="false" ht="30.75" hidden="false" customHeight="true" outlineLevel="0" collapsed="false">
      <c r="A7" s="96" t="n">
        <v>1</v>
      </c>
      <c r="B7" s="97" t="s">
        <v>33</v>
      </c>
      <c r="C7" s="98" t="s">
        <v>296</v>
      </c>
      <c r="D7" s="99" t="s">
        <v>297</v>
      </c>
      <c r="E7" s="99" t="s">
        <v>298</v>
      </c>
      <c r="F7" s="99" t="s">
        <v>299</v>
      </c>
      <c r="G7" s="100" t="s">
        <v>300</v>
      </c>
      <c r="H7" s="101" t="n">
        <f aca="false">SUM(D7:G7)</f>
        <v>0</v>
      </c>
    </row>
    <row r="8" customFormat="false" ht="25.35" hidden="false" customHeight="false" outlineLevel="0" collapsed="false">
      <c r="A8" s="96" t="n">
        <v>2</v>
      </c>
      <c r="B8" s="97" t="s">
        <v>40</v>
      </c>
      <c r="C8" s="98" t="s">
        <v>301</v>
      </c>
      <c r="D8" s="99" t="s">
        <v>302</v>
      </c>
      <c r="E8" s="99" t="s">
        <v>303</v>
      </c>
      <c r="F8" s="99" t="s">
        <v>303</v>
      </c>
      <c r="G8" s="100" t="s">
        <v>303</v>
      </c>
      <c r="H8" s="102" t="n">
        <f aca="false">SUM(D8:G8)</f>
        <v>0</v>
      </c>
    </row>
    <row r="9" customFormat="false" ht="15.75" hidden="false" customHeight="true" outlineLevel="0" collapsed="false">
      <c r="A9" s="96" t="n">
        <v>3</v>
      </c>
      <c r="B9" s="97" t="s">
        <v>50</v>
      </c>
      <c r="C9" s="98" t="s">
        <v>304</v>
      </c>
      <c r="D9" s="99" t="s">
        <v>305</v>
      </c>
      <c r="E9" s="99" t="s">
        <v>303</v>
      </c>
      <c r="F9" s="99" t="s">
        <v>303</v>
      </c>
      <c r="G9" s="100" t="s">
        <v>303</v>
      </c>
      <c r="H9" s="101" t="n">
        <f aca="false">SUM(D9:G9)</f>
        <v>0</v>
      </c>
    </row>
    <row r="10" customFormat="false" ht="25.35" hidden="false" customHeight="false" outlineLevel="0" collapsed="false">
      <c r="A10" s="96" t="n">
        <v>4</v>
      </c>
      <c r="B10" s="97" t="s">
        <v>57</v>
      </c>
      <c r="C10" s="98" t="s">
        <v>306</v>
      </c>
      <c r="D10" s="99" t="s">
        <v>307</v>
      </c>
      <c r="E10" s="99" t="s">
        <v>303</v>
      </c>
      <c r="F10" s="99" t="s">
        <v>303</v>
      </c>
      <c r="G10" s="100" t="s">
        <v>303</v>
      </c>
      <c r="H10" s="102" t="n">
        <f aca="false">SUM(D10:G10)</f>
        <v>0</v>
      </c>
    </row>
    <row r="11" customFormat="false" ht="15.75" hidden="false" customHeight="true" outlineLevel="0" collapsed="false">
      <c r="A11" s="103" t="s">
        <v>58</v>
      </c>
      <c r="B11" s="104" t="s">
        <v>59</v>
      </c>
      <c r="C11" s="105" t="s">
        <v>308</v>
      </c>
      <c r="D11" s="106" t="s">
        <v>303</v>
      </c>
      <c r="E11" s="106" t="s">
        <v>303</v>
      </c>
      <c r="F11" s="106" t="s">
        <v>303</v>
      </c>
      <c r="G11" s="107" t="s">
        <v>303</v>
      </c>
      <c r="H11" s="101" t="n">
        <f aca="false">SUM(D11:G11)</f>
        <v>0</v>
      </c>
    </row>
    <row r="12" customFormat="false" ht="25.35" hidden="false" customHeight="false" outlineLevel="0" collapsed="false">
      <c r="A12" s="103" t="s">
        <v>73</v>
      </c>
      <c r="B12" s="104" t="s">
        <v>74</v>
      </c>
      <c r="C12" s="105" t="s">
        <v>309</v>
      </c>
      <c r="D12" s="106" t="s">
        <v>303</v>
      </c>
      <c r="E12" s="106" t="s">
        <v>303</v>
      </c>
      <c r="F12" s="106" t="s">
        <v>303</v>
      </c>
      <c r="G12" s="107" t="s">
        <v>303</v>
      </c>
      <c r="H12" s="102" t="n">
        <f aca="false">SUM(D12:G12)</f>
        <v>0</v>
      </c>
    </row>
    <row r="13" customFormat="false" ht="15.75" hidden="false" customHeight="true" outlineLevel="0" collapsed="false">
      <c r="A13" s="103" t="s">
        <v>83</v>
      </c>
      <c r="B13" s="104" t="s">
        <v>84</v>
      </c>
      <c r="C13" s="105" t="s">
        <v>310</v>
      </c>
      <c r="D13" s="106" t="s">
        <v>303</v>
      </c>
      <c r="E13" s="106" t="s">
        <v>303</v>
      </c>
      <c r="F13" s="106" t="s">
        <v>303</v>
      </c>
      <c r="G13" s="107" t="s">
        <v>303</v>
      </c>
      <c r="H13" s="101" t="n">
        <f aca="false">SUM(D13:G13)</f>
        <v>0</v>
      </c>
    </row>
    <row r="14" customFormat="false" ht="25.35" hidden="false" customHeight="false" outlineLevel="0" collapsed="false">
      <c r="A14" s="96" t="n">
        <v>5</v>
      </c>
      <c r="B14" s="97" t="s">
        <v>95</v>
      </c>
      <c r="C14" s="98" t="s">
        <v>311</v>
      </c>
      <c r="D14" s="99" t="s">
        <v>312</v>
      </c>
      <c r="E14" s="99" t="s">
        <v>313</v>
      </c>
      <c r="F14" s="99" t="s">
        <v>303</v>
      </c>
      <c r="G14" s="100" t="s">
        <v>303</v>
      </c>
      <c r="H14" s="102" t="n">
        <f aca="false">SUM(D14:G14)</f>
        <v>0</v>
      </c>
    </row>
    <row r="15" customFormat="false" ht="15.75" hidden="false" customHeight="true" outlineLevel="0" collapsed="false">
      <c r="A15" s="103" t="s">
        <v>96</v>
      </c>
      <c r="B15" s="104" t="s">
        <v>97</v>
      </c>
      <c r="C15" s="105" t="s">
        <v>314</v>
      </c>
      <c r="D15" s="106" t="s">
        <v>303</v>
      </c>
      <c r="E15" s="106" t="s">
        <v>303</v>
      </c>
      <c r="F15" s="106" t="s">
        <v>303</v>
      </c>
      <c r="G15" s="107" t="s">
        <v>303</v>
      </c>
      <c r="H15" s="101" t="n">
        <f aca="false">SUM(D15:G15)</f>
        <v>0</v>
      </c>
    </row>
    <row r="16" customFormat="false" ht="25.35" hidden="false" customHeight="false" outlineLevel="0" collapsed="false">
      <c r="A16" s="103" t="s">
        <v>103</v>
      </c>
      <c r="B16" s="104" t="s">
        <v>104</v>
      </c>
      <c r="C16" s="105" t="s">
        <v>315</v>
      </c>
      <c r="D16" s="106" t="s">
        <v>303</v>
      </c>
      <c r="E16" s="106" t="s">
        <v>303</v>
      </c>
      <c r="F16" s="106" t="s">
        <v>303</v>
      </c>
      <c r="G16" s="107" t="s">
        <v>303</v>
      </c>
      <c r="H16" s="102" t="n">
        <f aca="false">SUM(D16:G16)</f>
        <v>0</v>
      </c>
    </row>
    <row r="17" customFormat="false" ht="15.75" hidden="false" customHeight="true" outlineLevel="0" collapsed="false">
      <c r="A17" s="96" t="n">
        <v>6</v>
      </c>
      <c r="B17" s="97" t="s">
        <v>112</v>
      </c>
      <c r="C17" s="98" t="s">
        <v>316</v>
      </c>
      <c r="D17" s="99" t="s">
        <v>317</v>
      </c>
      <c r="E17" s="99" t="s">
        <v>318</v>
      </c>
      <c r="F17" s="99" t="s">
        <v>303</v>
      </c>
      <c r="G17" s="100" t="s">
        <v>303</v>
      </c>
      <c r="H17" s="101" t="n">
        <f aca="false">SUM(D17:G17)</f>
        <v>0</v>
      </c>
    </row>
    <row r="18" customFormat="false" ht="25.35" hidden="false" customHeight="false" outlineLevel="0" collapsed="false">
      <c r="A18" s="96" t="n">
        <v>7</v>
      </c>
      <c r="B18" s="97" t="s">
        <v>117</v>
      </c>
      <c r="C18" s="98" t="s">
        <v>319</v>
      </c>
      <c r="D18" s="99" t="s">
        <v>303</v>
      </c>
      <c r="E18" s="99" t="s">
        <v>320</v>
      </c>
      <c r="F18" s="99" t="s">
        <v>321</v>
      </c>
      <c r="G18" s="100" t="s">
        <v>303</v>
      </c>
      <c r="H18" s="102" t="n">
        <f aca="false">SUM(D18:G18)</f>
        <v>0</v>
      </c>
    </row>
    <row r="19" customFormat="false" ht="15.75" hidden="false" customHeight="true" outlineLevel="0" collapsed="false">
      <c r="A19" s="96" t="n">
        <v>8</v>
      </c>
      <c r="B19" s="97" t="s">
        <v>133</v>
      </c>
      <c r="C19" s="98" t="s">
        <v>322</v>
      </c>
      <c r="D19" s="99" t="s">
        <v>303</v>
      </c>
      <c r="E19" s="99" t="s">
        <v>303</v>
      </c>
      <c r="F19" s="99" t="s">
        <v>303</v>
      </c>
      <c r="G19" s="100" t="s">
        <v>323</v>
      </c>
      <c r="H19" s="101" t="n">
        <f aca="false">SUM(D19:G19)</f>
        <v>0</v>
      </c>
    </row>
    <row r="20" customFormat="false" ht="25.35" hidden="false" customHeight="false" outlineLevel="0" collapsed="false">
      <c r="A20" s="96" t="n">
        <v>9</v>
      </c>
      <c r="B20" s="97" t="s">
        <v>140</v>
      </c>
      <c r="C20" s="98" t="s">
        <v>324</v>
      </c>
      <c r="D20" s="99" t="s">
        <v>303</v>
      </c>
      <c r="E20" s="99" t="s">
        <v>325</v>
      </c>
      <c r="F20" s="99" t="s">
        <v>326</v>
      </c>
      <c r="G20" s="100" t="s">
        <v>303</v>
      </c>
      <c r="H20" s="102" t="n">
        <f aca="false">SUM(D20:G20)</f>
        <v>0</v>
      </c>
    </row>
    <row r="21" customFormat="false" ht="15.75" hidden="false" customHeight="true" outlineLevel="0" collapsed="false">
      <c r="A21" s="96" t="n">
        <v>10</v>
      </c>
      <c r="B21" s="97" t="s">
        <v>147</v>
      </c>
      <c r="C21" s="98" t="s">
        <v>327</v>
      </c>
      <c r="D21" s="99" t="s">
        <v>303</v>
      </c>
      <c r="E21" s="99" t="s">
        <v>303</v>
      </c>
      <c r="F21" s="99" t="s">
        <v>328</v>
      </c>
      <c r="G21" s="100" t="s">
        <v>329</v>
      </c>
      <c r="H21" s="101" t="n">
        <f aca="false">SUM(D21:G21)</f>
        <v>0</v>
      </c>
    </row>
    <row r="22" customFormat="false" ht="25.35" hidden="false" customHeight="false" outlineLevel="0" collapsed="false">
      <c r="A22" s="96" t="n">
        <v>11</v>
      </c>
      <c r="B22" s="97" t="s">
        <v>158</v>
      </c>
      <c r="C22" s="98" t="s">
        <v>330</v>
      </c>
      <c r="D22" s="99" t="s">
        <v>303</v>
      </c>
      <c r="E22" s="99" t="s">
        <v>331</v>
      </c>
      <c r="F22" s="99" t="s">
        <v>332</v>
      </c>
      <c r="G22" s="100" t="s">
        <v>331</v>
      </c>
      <c r="H22" s="102" t="n">
        <f aca="false">SUM(D22:G22)</f>
        <v>0</v>
      </c>
    </row>
    <row r="23" customFormat="false" ht="15.75" hidden="false" customHeight="true" outlineLevel="0" collapsed="false">
      <c r="A23" s="103" t="s">
        <v>159</v>
      </c>
      <c r="B23" s="104" t="s">
        <v>160</v>
      </c>
      <c r="C23" s="105" t="s">
        <v>333</v>
      </c>
      <c r="D23" s="106" t="s">
        <v>303</v>
      </c>
      <c r="E23" s="106" t="s">
        <v>303</v>
      </c>
      <c r="F23" s="106" t="s">
        <v>303</v>
      </c>
      <c r="G23" s="107" t="s">
        <v>303</v>
      </c>
      <c r="H23" s="101" t="n">
        <f aca="false">SUM(D23:G23)</f>
        <v>0</v>
      </c>
    </row>
    <row r="24" customFormat="false" ht="25.35" hidden="false" customHeight="false" outlineLevel="0" collapsed="false">
      <c r="A24" s="103" t="s">
        <v>175</v>
      </c>
      <c r="B24" s="104" t="s">
        <v>176</v>
      </c>
      <c r="C24" s="105" t="s">
        <v>334</v>
      </c>
      <c r="D24" s="106" t="s">
        <v>303</v>
      </c>
      <c r="E24" s="106" t="s">
        <v>303</v>
      </c>
      <c r="F24" s="106" t="s">
        <v>303</v>
      </c>
      <c r="G24" s="107" t="s">
        <v>303</v>
      </c>
      <c r="H24" s="102" t="n">
        <f aca="false">SUM(D24:G24)</f>
        <v>0</v>
      </c>
    </row>
    <row r="25" customFormat="false" ht="15.75" hidden="false" customHeight="true" outlineLevel="0" collapsed="false">
      <c r="A25" s="103" t="s">
        <v>187</v>
      </c>
      <c r="B25" s="104" t="s">
        <v>188</v>
      </c>
      <c r="C25" s="105" t="s">
        <v>335</v>
      </c>
      <c r="D25" s="106" t="s">
        <v>303</v>
      </c>
      <c r="E25" s="106" t="s">
        <v>303</v>
      </c>
      <c r="F25" s="106" t="s">
        <v>303</v>
      </c>
      <c r="G25" s="107" t="s">
        <v>303</v>
      </c>
      <c r="H25" s="101" t="n">
        <f aca="false">SUM(D25:G25)</f>
        <v>0</v>
      </c>
    </row>
    <row r="26" customFormat="false" ht="25.35" hidden="false" customHeight="false" outlineLevel="0" collapsed="false">
      <c r="A26" s="103" t="s">
        <v>204</v>
      </c>
      <c r="B26" s="104" t="s">
        <v>205</v>
      </c>
      <c r="C26" s="105" t="s">
        <v>336</v>
      </c>
      <c r="D26" s="106" t="s">
        <v>303</v>
      </c>
      <c r="E26" s="106" t="s">
        <v>303</v>
      </c>
      <c r="F26" s="106" t="s">
        <v>303</v>
      </c>
      <c r="G26" s="107" t="s">
        <v>303</v>
      </c>
      <c r="H26" s="102" t="n">
        <f aca="false">SUM(D26:G26)</f>
        <v>0</v>
      </c>
    </row>
    <row r="27" customFormat="false" ht="15.75" hidden="false" customHeight="true" outlineLevel="0" collapsed="false">
      <c r="A27" s="96" t="n">
        <v>12</v>
      </c>
      <c r="B27" s="97" t="s">
        <v>217</v>
      </c>
      <c r="C27" s="98" t="s">
        <v>337</v>
      </c>
      <c r="D27" s="99" t="s">
        <v>303</v>
      </c>
      <c r="E27" s="99" t="s">
        <v>338</v>
      </c>
      <c r="F27" s="99" t="s">
        <v>339</v>
      </c>
      <c r="G27" s="100" t="s">
        <v>338</v>
      </c>
      <c r="H27" s="101" t="n">
        <f aca="false">SUM(D27:G27)</f>
        <v>0</v>
      </c>
    </row>
    <row r="28" customFormat="false" ht="25.35" hidden="false" customHeight="false" outlineLevel="0" collapsed="false">
      <c r="A28" s="103" t="s">
        <v>218</v>
      </c>
      <c r="B28" s="104" t="s">
        <v>219</v>
      </c>
      <c r="C28" s="105" t="s">
        <v>340</v>
      </c>
      <c r="D28" s="106" t="s">
        <v>303</v>
      </c>
      <c r="E28" s="106" t="s">
        <v>303</v>
      </c>
      <c r="F28" s="106" t="s">
        <v>303</v>
      </c>
      <c r="G28" s="107" t="s">
        <v>303</v>
      </c>
      <c r="H28" s="102" t="n">
        <f aca="false">SUM(D28:G28)</f>
        <v>0</v>
      </c>
    </row>
    <row r="29" customFormat="false" ht="15.75" hidden="false" customHeight="true" outlineLevel="0" collapsed="false">
      <c r="A29" s="103" t="s">
        <v>232</v>
      </c>
      <c r="B29" s="104" t="s">
        <v>233</v>
      </c>
      <c r="C29" s="105" t="s">
        <v>341</v>
      </c>
      <c r="D29" s="106" t="s">
        <v>303</v>
      </c>
      <c r="E29" s="106" t="s">
        <v>303</v>
      </c>
      <c r="F29" s="106" t="s">
        <v>303</v>
      </c>
      <c r="G29" s="107" t="s">
        <v>303</v>
      </c>
      <c r="H29" s="101" t="n">
        <f aca="false">SUM(D29:G29)</f>
        <v>0</v>
      </c>
    </row>
    <row r="30" customFormat="false" ht="25.35" hidden="false" customHeight="false" outlineLevel="0" collapsed="false">
      <c r="A30" s="103" t="s">
        <v>240</v>
      </c>
      <c r="B30" s="104" t="s">
        <v>241</v>
      </c>
      <c r="C30" s="105" t="s">
        <v>342</v>
      </c>
      <c r="D30" s="106" t="s">
        <v>303</v>
      </c>
      <c r="E30" s="106" t="s">
        <v>303</v>
      </c>
      <c r="F30" s="106" t="s">
        <v>303</v>
      </c>
      <c r="G30" s="107" t="s">
        <v>303</v>
      </c>
      <c r="H30" s="102" t="n">
        <f aca="false">SUM(D30:G30)</f>
        <v>0</v>
      </c>
    </row>
    <row r="31" customFormat="false" ht="15.75" hidden="false" customHeight="true" outlineLevel="0" collapsed="false">
      <c r="A31" s="96" t="n">
        <v>13</v>
      </c>
      <c r="B31" s="97" t="s">
        <v>250</v>
      </c>
      <c r="C31" s="98" t="s">
        <v>343</v>
      </c>
      <c r="D31" s="99" t="s">
        <v>303</v>
      </c>
      <c r="E31" s="99" t="s">
        <v>303</v>
      </c>
      <c r="F31" s="99" t="s">
        <v>344</v>
      </c>
      <c r="G31" s="100" t="s">
        <v>345</v>
      </c>
      <c r="H31" s="101" t="n">
        <f aca="false">SUM(D31:G31)</f>
        <v>0</v>
      </c>
    </row>
    <row r="32" customFormat="false" ht="25.35" hidden="false" customHeight="false" outlineLevel="0" collapsed="false">
      <c r="A32" s="103" t="s">
        <v>251</v>
      </c>
      <c r="B32" s="104" t="s">
        <v>252</v>
      </c>
      <c r="C32" s="105" t="s">
        <v>346</v>
      </c>
      <c r="D32" s="106" t="s">
        <v>303</v>
      </c>
      <c r="E32" s="106" t="s">
        <v>303</v>
      </c>
      <c r="F32" s="106" t="s">
        <v>303</v>
      </c>
      <c r="G32" s="107" t="s">
        <v>303</v>
      </c>
      <c r="H32" s="102" t="n">
        <f aca="false">SUM(D32:G32)</f>
        <v>0</v>
      </c>
    </row>
    <row r="33" s="108" customFormat="true" ht="15.75" hidden="false" customHeight="true" outlineLevel="0" collapsed="false">
      <c r="A33" s="103" t="s">
        <v>259</v>
      </c>
      <c r="B33" s="104" t="s">
        <v>260</v>
      </c>
      <c r="C33" s="105" t="s">
        <v>347</v>
      </c>
      <c r="D33" s="106" t="s">
        <v>303</v>
      </c>
      <c r="E33" s="106" t="s">
        <v>303</v>
      </c>
      <c r="F33" s="106" t="s">
        <v>303</v>
      </c>
      <c r="G33" s="107" t="s">
        <v>303</v>
      </c>
    </row>
    <row r="34" s="108" customFormat="true" ht="15.75" hidden="false" customHeight="true" outlineLevel="0" collapsed="false">
      <c r="A34" s="103" t="s">
        <v>267</v>
      </c>
      <c r="B34" s="104" t="s">
        <v>268</v>
      </c>
      <c r="C34" s="105" t="s">
        <v>348</v>
      </c>
      <c r="D34" s="106" t="s">
        <v>303</v>
      </c>
      <c r="E34" s="106" t="s">
        <v>303</v>
      </c>
      <c r="F34" s="106" t="s">
        <v>303</v>
      </c>
      <c r="G34" s="107" t="s">
        <v>303</v>
      </c>
    </row>
    <row r="35" customFormat="false" ht="15.75" hidden="false" customHeight="true" outlineLevel="0" collapsed="false">
      <c r="A35" s="96" t="n">
        <v>14</v>
      </c>
      <c r="B35" s="97" t="s">
        <v>273</v>
      </c>
      <c r="C35" s="98" t="s">
        <v>349</v>
      </c>
      <c r="D35" s="99" t="s">
        <v>303</v>
      </c>
      <c r="E35" s="99" t="s">
        <v>303</v>
      </c>
      <c r="F35" s="99" t="s">
        <v>303</v>
      </c>
      <c r="G35" s="100" t="s">
        <v>350</v>
      </c>
    </row>
    <row r="36" customFormat="false" ht="34.5" hidden="false" customHeight="true" outlineLevel="0" collapsed="false">
      <c r="A36" s="96" t="n">
        <v>15</v>
      </c>
      <c r="B36" s="97" t="s">
        <v>280</v>
      </c>
      <c r="C36" s="98" t="s">
        <v>351</v>
      </c>
      <c r="D36" s="99" t="s">
        <v>303</v>
      </c>
      <c r="E36" s="99" t="s">
        <v>303</v>
      </c>
      <c r="F36" s="99" t="s">
        <v>303</v>
      </c>
      <c r="G36" s="100" t="s">
        <v>352</v>
      </c>
    </row>
    <row r="37" customFormat="false" ht="25.35" hidden="false" customHeight="false" outlineLevel="0" collapsed="false">
      <c r="A37" s="96" t="n">
        <v>16</v>
      </c>
      <c r="B37" s="97" t="s">
        <v>283</v>
      </c>
      <c r="C37" s="98" t="s">
        <v>353</v>
      </c>
      <c r="D37" s="99" t="s">
        <v>303</v>
      </c>
      <c r="E37" s="99" t="s">
        <v>303</v>
      </c>
      <c r="F37" s="99" t="s">
        <v>303</v>
      </c>
      <c r="G37" s="100" t="s">
        <v>354</v>
      </c>
      <c r="I37" s="108"/>
      <c r="J37" s="108"/>
      <c r="K37" s="108"/>
      <c r="L37" s="108"/>
    </row>
    <row r="38" customFormat="false" ht="15.75" hidden="false" customHeight="false" outlineLevel="0" collapsed="false">
      <c r="A38" s="3"/>
      <c r="B38" s="78"/>
      <c r="C38" s="109"/>
      <c r="D38" s="77"/>
      <c r="E38" s="77"/>
      <c r="F38" s="77"/>
      <c r="G38" s="77"/>
    </row>
    <row r="39" customFormat="false" ht="26.85" hidden="false" customHeight="false" outlineLevel="0" collapsed="false">
      <c r="A39" s="110"/>
      <c r="B39" s="111" t="s">
        <v>355</v>
      </c>
      <c r="C39" s="112" t="s">
        <v>356</v>
      </c>
      <c r="D39" s="113" t="s">
        <v>357</v>
      </c>
      <c r="E39" s="113" t="s">
        <v>358</v>
      </c>
      <c r="F39" s="113" t="s">
        <v>359</v>
      </c>
      <c r="G39" s="114" t="s">
        <v>360</v>
      </c>
    </row>
    <row r="40" customFormat="false" ht="26.85" hidden="false" customHeight="false" outlineLevel="0" collapsed="false">
      <c r="A40" s="110"/>
      <c r="B40" s="111" t="s">
        <v>361</v>
      </c>
      <c r="C40" s="115"/>
      <c r="D40" s="113" t="s">
        <v>357</v>
      </c>
      <c r="E40" s="113" t="s">
        <v>362</v>
      </c>
      <c r="F40" s="113" t="s">
        <v>363</v>
      </c>
      <c r="G40" s="114" t="s">
        <v>356</v>
      </c>
    </row>
    <row r="41" customFormat="false" ht="15.75" hidden="false" customHeight="false" outlineLevel="0" collapsed="false">
      <c r="B41" s="116"/>
      <c r="C41" s="117"/>
      <c r="D41" s="117"/>
      <c r="E41" s="117"/>
      <c r="F41" s="117"/>
      <c r="G41" s="117"/>
    </row>
    <row r="42" customFormat="false" ht="15.75" hidden="false" customHeight="false" outlineLevel="0" collapsed="false">
      <c r="B42" s="116"/>
      <c r="C42" s="117"/>
      <c r="D42" s="117"/>
      <c r="E42" s="117"/>
      <c r="F42" s="117"/>
      <c r="G42" s="117"/>
    </row>
    <row r="43" customFormat="false" ht="15.75" hidden="false" customHeight="false" outlineLevel="0" collapsed="false">
      <c r="A43" s="118" t="str">
        <f aca="false">'[19]Resumo Proposta'!A30</f>
        <v>_____________________________________</v>
      </c>
      <c r="B43" s="118"/>
      <c r="C43" s="118"/>
      <c r="D43" s="118"/>
      <c r="E43" s="118"/>
      <c r="F43" s="118"/>
      <c r="G43" s="118"/>
    </row>
    <row r="44" customFormat="false" ht="15.75" hidden="false" customHeight="false" outlineLevel="0" collapsed="false">
      <c r="A44" s="118" t="str">
        <f aca="false">'[19]Resumo Proposta'!A31</f>
        <v>MEXUM ENGENHARIA E CONSTRUÇÕES - CNPJ 27.406.174/0001-05</v>
      </c>
      <c r="B44" s="118"/>
      <c r="C44" s="118"/>
      <c r="D44" s="118"/>
      <c r="E44" s="118"/>
      <c r="F44" s="118"/>
      <c r="G44" s="118"/>
    </row>
    <row r="45" customFormat="false" ht="15.75" hidden="false" customHeight="false" outlineLevel="0" collapsed="false">
      <c r="A45" s="118" t="str">
        <f aca="false">'[19]Resumo Proposta'!A32</f>
        <v>PAULO PAZETO MEDEIROS - SÓCIO PROPRIETÁRIO E ENGENHEIRO CIVIL</v>
      </c>
      <c r="B45" s="118"/>
      <c r="C45" s="118"/>
      <c r="D45" s="118"/>
      <c r="E45" s="118"/>
      <c r="F45" s="118"/>
      <c r="G45" s="118"/>
    </row>
    <row r="46" customFormat="false" ht="15.75" hidden="false" customHeight="false" outlineLevel="0" collapsed="false">
      <c r="A46" s="118" t="str">
        <f aca="false">'[19]Resumo Proposta'!A33</f>
        <v>CREA MT 034442</v>
      </c>
      <c r="B46" s="118"/>
      <c r="C46" s="118"/>
      <c r="D46" s="118"/>
      <c r="E46" s="118"/>
      <c r="F46" s="118"/>
      <c r="G46" s="118"/>
    </row>
  </sheetData>
  <autoFilter ref="A6:G36"/>
  <mergeCells count="9">
    <mergeCell ref="A1:G1"/>
    <mergeCell ref="B2:G2"/>
    <mergeCell ref="B3:G3"/>
    <mergeCell ref="B4:G4"/>
    <mergeCell ref="A5:G5"/>
    <mergeCell ref="A43:G43"/>
    <mergeCell ref="A44:G44"/>
    <mergeCell ref="A45:G45"/>
    <mergeCell ref="A46:G46"/>
  </mergeCells>
  <printOptions headings="false" gridLines="false" gridLinesSet="true" horizontalCentered="true" verticalCentered="false"/>
  <pageMargins left="0.39375" right="0.39375" top="0.7875" bottom="0.7875" header="0.315277777777778" footer="0.511811023622047"/>
  <pageSetup paperSize="9" scale="45" fitToWidth="1" fitToHeight="1" pageOrder="downThenOver" orientation="landscape" blackAndWhite="false" draft="false" cellComments="none" horizontalDpi="300" verticalDpi="300" copies="1"/>
  <headerFooter differentFirst="false" differentOddEven="false">
    <oddHeader>&amp;L </oddHeader>
    <oddFooter/>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M188"/>
  <sheetViews>
    <sheetView showFormulas="false" showGridLines="true" showRowColHeaders="true" showZeros="true" rightToLeft="false" tabSelected="false" showOutlineSymbols="false" defaultGridColor="true" view="normal" topLeftCell="A1" colorId="64" zoomScale="100" zoomScaleNormal="100" zoomScalePageLayoutView="60" workbookViewId="0">
      <selection pane="topLeft" activeCell="A1" activeCellId="0" sqref="A1"/>
    </sheetView>
  </sheetViews>
  <sheetFormatPr defaultColWidth="8.87890625" defaultRowHeight="14.25" customHeight="false" zeroHeight="false" outlineLevelRow="3" outlineLevelCol="1"/>
  <cols>
    <col collapsed="false" customWidth="true" hidden="false" outlineLevel="0" max="1" min="1" style="3" width="13.38"/>
    <col collapsed="false" customWidth="true" hidden="true" outlineLevel="1" max="2" min="2" style="3" width="13"/>
    <col collapsed="false" customWidth="true" hidden="false" outlineLevel="0" max="3" min="3" style="3" width="9.87"/>
    <col collapsed="false" customWidth="true" hidden="false" outlineLevel="0" max="4" min="4" style="3" width="13"/>
    <col collapsed="false" customWidth="true" hidden="false" outlineLevel="0" max="5" min="5" style="1" width="75.62"/>
    <col collapsed="false" customWidth="true" hidden="false" outlineLevel="0" max="6" min="6" style="3" width="8.5"/>
    <col collapsed="false" customWidth="true" hidden="false" outlineLevel="0" max="8" min="7" style="2" width="10.38"/>
    <col collapsed="false" customWidth="true" hidden="false" outlineLevel="0" max="10" min="9" style="2" width="13.5"/>
    <col collapsed="false" customWidth="true" hidden="false" outlineLevel="0" max="11" min="11" style="3" width="13.12"/>
    <col collapsed="false" customWidth="true" hidden="false" outlineLevel="0" max="12" min="12" style="0" width="9.87"/>
    <col collapsed="false" customWidth="true" hidden="false" outlineLevel="0" max="13" min="13" style="0" width="20.88"/>
  </cols>
  <sheetData>
    <row r="1" customFormat="false" ht="15.75" hidden="false" customHeight="true" outlineLevel="3" collapsed="false">
      <c r="A1" s="153" t="s">
        <v>0</v>
      </c>
      <c r="B1" s="154" t="str">
        <f aca="false">DADOS!B1</f>
        <v>REFORMA E AMPLIAÇÃO DA CÂMARA MUNICIPAL</v>
      </c>
      <c r="C1" s="154"/>
      <c r="D1" s="154"/>
      <c r="E1" s="155" t="s">
        <v>364</v>
      </c>
      <c r="F1" s="155"/>
      <c r="G1" s="155"/>
      <c r="H1" s="155"/>
      <c r="I1" s="155"/>
      <c r="J1" s="156" t="s">
        <v>365</v>
      </c>
      <c r="K1" s="156"/>
      <c r="L1" s="157"/>
      <c r="M1" s="157" t="s">
        <v>376</v>
      </c>
    </row>
    <row r="2" customFormat="false" ht="28.5" hidden="false" customHeight="true" outlineLevel="3" collapsed="false">
      <c r="A2" s="158" t="s">
        <v>366</v>
      </c>
      <c r="B2" s="159" t="str">
        <f aca="false">DADOS!B2</f>
        <v>MUNICÍPIO DE COMODORO - MT</v>
      </c>
      <c r="C2" s="159"/>
      <c r="D2" s="159"/>
      <c r="E2" s="155"/>
      <c r="F2" s="155"/>
      <c r="G2" s="155"/>
      <c r="H2" s="155"/>
      <c r="I2" s="155"/>
      <c r="J2" s="160" t="str">
        <f aca="false">DADOS!E8&amp;" A "&amp;DADOS!F8</f>
        <v>24/10/2025 A 17/11/2025</v>
      </c>
      <c r="K2" s="160"/>
      <c r="L2" s="157"/>
      <c r="M2" s="161" t="n">
        <f aca="false">K180</f>
        <v>56573.12</v>
      </c>
    </row>
    <row r="3" customFormat="false" ht="47.25" hidden="false" customHeight="true" outlineLevel="3" collapsed="false">
      <c r="A3" s="162" t="s">
        <v>367</v>
      </c>
      <c r="B3" s="163" t="str">
        <f aca="false">DADOS!B7</f>
        <v>MEXUM ENGENHARIA E CONSTRUÇÕES - CNPJ 27.406.174/0001-05</v>
      </c>
      <c r="C3" s="163"/>
      <c r="D3" s="163"/>
      <c r="E3" s="155"/>
      <c r="F3" s="155"/>
      <c r="G3" s="155"/>
      <c r="H3" s="155"/>
      <c r="I3" s="155"/>
      <c r="J3" s="156" t="str">
        <f aca="false">DADOS!B8</f>
        <v>PRIMEIRA MEDIÇÃO PROVISÓRIA</v>
      </c>
      <c r="K3" s="156"/>
      <c r="L3" s="157"/>
      <c r="M3" s="161"/>
    </row>
    <row r="4" customFormat="false" ht="15.75" hidden="false" customHeight="true" outlineLevel="3" collapsed="false">
      <c r="A4" s="162" t="s">
        <v>4</v>
      </c>
      <c r="B4" s="163" t="str">
        <f aca="false">'DECLARAÇÕES GERAIS'!B3</f>
        <v>SINAPI 05/2025 - SEM DESONERAÇÃO </v>
      </c>
      <c r="C4" s="163"/>
      <c r="D4" s="163"/>
      <c r="E4" s="155"/>
      <c r="F4" s="155"/>
      <c r="G4" s="155"/>
      <c r="H4" s="155"/>
      <c r="I4" s="155"/>
      <c r="J4" s="160"/>
      <c r="K4" s="160"/>
      <c r="L4" s="157"/>
      <c r="M4" s="157" t="s">
        <v>377</v>
      </c>
    </row>
    <row r="5" customFormat="false" ht="15.75" hidden="false" customHeight="true" outlineLevel="3" collapsed="false">
      <c r="A5" s="162" t="s">
        <v>369</v>
      </c>
      <c r="B5" s="159" t="str">
        <f aca="false">DADOS!B6</f>
        <v>SEM DESONERAÇÃO</v>
      </c>
      <c r="C5" s="159"/>
      <c r="D5" s="159"/>
      <c r="E5" s="155"/>
      <c r="F5" s="155"/>
      <c r="G5" s="155"/>
      <c r="H5" s="155"/>
      <c r="I5" s="155"/>
      <c r="J5" s="156"/>
      <c r="K5" s="156"/>
      <c r="L5" s="157"/>
      <c r="M5" s="157"/>
    </row>
    <row r="6" customFormat="false" ht="15.75" hidden="false" customHeight="true" outlineLevel="3" collapsed="false">
      <c r="A6" s="162" t="s">
        <v>6</v>
      </c>
      <c r="B6" s="164" t="n">
        <f aca="false">DADOS!B4</f>
        <v>0.219</v>
      </c>
      <c r="C6" s="164"/>
      <c r="D6" s="164"/>
      <c r="E6" s="155"/>
      <c r="F6" s="155"/>
      <c r="G6" s="155"/>
      <c r="H6" s="155"/>
      <c r="I6" s="155"/>
      <c r="J6" s="160"/>
      <c r="K6" s="160"/>
      <c r="L6" s="157"/>
      <c r="M6" s="157"/>
    </row>
    <row r="7" customFormat="false" ht="27.75" hidden="false" customHeight="true" outlineLevel="2" collapsed="false">
      <c r="A7" s="162" t="s">
        <v>23</v>
      </c>
      <c r="B7" s="163" t="str">
        <f aca="false">DADOS!B5</f>
        <v>RUA BAHIA Nº 600N, BAIRRO SÃO FRANCISCO</v>
      </c>
      <c r="C7" s="163"/>
      <c r="D7" s="163"/>
      <c r="E7" s="155"/>
      <c r="F7" s="155"/>
      <c r="G7" s="155"/>
      <c r="H7" s="155"/>
      <c r="I7" s="155"/>
      <c r="J7" s="231" t="n">
        <f aca="false">K180</f>
        <v>56573.12</v>
      </c>
      <c r="K7" s="231"/>
      <c r="L7" s="157"/>
      <c r="M7" s="157"/>
    </row>
    <row r="8" customFormat="false" ht="24" hidden="false" customHeight="true" outlineLevel="3" collapsed="false">
      <c r="A8" s="165" t="s">
        <v>24</v>
      </c>
      <c r="B8" s="165"/>
      <c r="C8" s="165"/>
      <c r="D8" s="165"/>
      <c r="E8" s="165"/>
      <c r="F8" s="165"/>
      <c r="G8" s="165"/>
      <c r="H8" s="165"/>
      <c r="I8" s="165"/>
      <c r="J8" s="165"/>
      <c r="K8" s="165"/>
      <c r="L8" s="157"/>
      <c r="M8" s="157"/>
    </row>
    <row r="9" s="170" customFormat="true" ht="24" hidden="false" customHeight="true" outlineLevel="0" collapsed="false">
      <c r="A9" s="166"/>
      <c r="B9" s="167"/>
      <c r="C9" s="167"/>
      <c r="D9" s="167"/>
      <c r="E9" s="167"/>
      <c r="F9" s="167"/>
      <c r="G9" s="168" t="s">
        <v>379</v>
      </c>
      <c r="H9" s="168"/>
      <c r="I9" s="232"/>
      <c r="J9" s="167"/>
      <c r="K9" s="233" t="n">
        <f aca="false">K180</f>
        <v>56573.12</v>
      </c>
      <c r="L9" s="169"/>
      <c r="M9" s="169"/>
    </row>
    <row r="10" s="179" customFormat="true" ht="30" hidden="false" customHeight="true" outlineLevel="0" collapsed="false">
      <c r="A10" s="171" t="s">
        <v>17</v>
      </c>
      <c r="B10" s="171" t="s">
        <v>25</v>
      </c>
      <c r="C10" s="171" t="s">
        <v>26</v>
      </c>
      <c r="D10" s="171" t="s">
        <v>27</v>
      </c>
      <c r="E10" s="172" t="s">
        <v>18</v>
      </c>
      <c r="F10" s="171" t="s">
        <v>28</v>
      </c>
      <c r="G10" s="173" t="s">
        <v>380</v>
      </c>
      <c r="H10" s="176" t="s">
        <v>381</v>
      </c>
      <c r="I10" s="234" t="s">
        <v>31</v>
      </c>
      <c r="J10" s="175" t="s">
        <v>382</v>
      </c>
      <c r="K10" s="176" t="s">
        <v>381</v>
      </c>
      <c r="L10" s="177" t="n">
        <f aca="false">C182</f>
        <v>0</v>
      </c>
      <c r="M10" s="178"/>
    </row>
    <row r="11" s="179" customFormat="true" ht="15" hidden="false" customHeight="false" outlineLevel="0" collapsed="false">
      <c r="A11" s="235" t="n">
        <v>1</v>
      </c>
      <c r="B11" s="235"/>
      <c r="C11" s="235"/>
      <c r="D11" s="235"/>
      <c r="E11" s="236" t="s">
        <v>33</v>
      </c>
      <c r="F11" s="235"/>
      <c r="G11" s="235"/>
      <c r="H11" s="237"/>
      <c r="I11" s="237"/>
      <c r="J11" s="237" t="n">
        <f aca="false">J12</f>
        <v>18695.16</v>
      </c>
      <c r="K11" s="237" t="n">
        <f aca="false">K12</f>
        <v>4673.79</v>
      </c>
      <c r="L11" s="178"/>
      <c r="M11" s="178"/>
    </row>
    <row r="12" customFormat="false" ht="33" hidden="false" customHeight="true" outlineLevel="0" collapsed="false">
      <c r="A12" s="189" t="s">
        <v>34</v>
      </c>
      <c r="B12" s="189" t="s">
        <v>35</v>
      </c>
      <c r="C12" s="189" t="s">
        <v>36</v>
      </c>
      <c r="D12" s="238" t="s">
        <v>37</v>
      </c>
      <c r="E12" s="190" t="s">
        <v>38</v>
      </c>
      <c r="F12" s="189" t="s">
        <v>39</v>
      </c>
      <c r="G12" s="189" t="n">
        <v>1</v>
      </c>
      <c r="H12" s="79" t="n">
        <v>0.25</v>
      </c>
      <c r="I12" s="192" t="n">
        <v>18695.16</v>
      </c>
      <c r="J12" s="192" t="n">
        <f aca="false">TRUNC(G12*I12,2)</f>
        <v>18695.16</v>
      </c>
      <c r="K12" s="192" t="n">
        <f aca="false">TRUNC(H12*I12,2)</f>
        <v>4673.79</v>
      </c>
      <c r="L12" s="157"/>
      <c r="M12" s="157"/>
    </row>
    <row r="13" s="179" customFormat="true" ht="15" hidden="false" customHeight="false" outlineLevel="0" collapsed="false">
      <c r="A13" s="235" t="n">
        <v>2</v>
      </c>
      <c r="B13" s="235"/>
      <c r="C13" s="235"/>
      <c r="D13" s="235"/>
      <c r="E13" s="236" t="s">
        <v>40</v>
      </c>
      <c r="F13" s="235"/>
      <c r="G13" s="235"/>
      <c r="H13" s="239"/>
      <c r="I13" s="237"/>
      <c r="J13" s="237" t="n">
        <f aca="false">SUM(J15:J17)</f>
        <v>6900.42</v>
      </c>
      <c r="K13" s="237" t="n">
        <f aca="false">SUM(K15:K17)</f>
        <v>6900.42</v>
      </c>
      <c r="L13" s="178"/>
      <c r="M13" s="178"/>
    </row>
    <row r="14" customFormat="false" ht="14.25" hidden="false" customHeight="false" outlineLevel="0" collapsed="false">
      <c r="A14" s="189"/>
      <c r="B14" s="189"/>
      <c r="C14" s="189"/>
      <c r="D14" s="189"/>
      <c r="E14" s="190"/>
      <c r="F14" s="189"/>
      <c r="G14" s="189"/>
      <c r="H14" s="79"/>
      <c r="I14" s="192"/>
      <c r="J14" s="192"/>
      <c r="K14" s="192"/>
      <c r="L14" s="157"/>
      <c r="M14" s="157"/>
    </row>
    <row r="15" customFormat="false" ht="26.85" hidden="false" customHeight="false" outlineLevel="0" collapsed="false">
      <c r="A15" s="189" t="s">
        <v>41</v>
      </c>
      <c r="B15" s="189" t="s">
        <v>35</v>
      </c>
      <c r="C15" s="189" t="s">
        <v>42</v>
      </c>
      <c r="D15" s="189" t="n">
        <v>103689</v>
      </c>
      <c r="E15" s="190" t="s">
        <v>43</v>
      </c>
      <c r="F15" s="189" t="s">
        <v>44</v>
      </c>
      <c r="G15" s="189" t="n">
        <v>6</v>
      </c>
      <c r="H15" s="79" t="n">
        <v>6</v>
      </c>
      <c r="I15" s="192" t="n">
        <v>531.99</v>
      </c>
      <c r="J15" s="192" t="n">
        <f aca="false">TRUNC(G15*I15,2)</f>
        <v>3191.94</v>
      </c>
      <c r="K15" s="192" t="n">
        <f aca="false">TRUNC(H15*I15,2)</f>
        <v>3191.94</v>
      </c>
      <c r="L15" s="157"/>
      <c r="M15" s="157"/>
    </row>
    <row r="16" customFormat="false" ht="26.85" hidden="false" customHeight="false" outlineLevel="0" collapsed="false">
      <c r="A16" s="189" t="s">
        <v>45</v>
      </c>
      <c r="B16" s="189" t="s">
        <v>35</v>
      </c>
      <c r="C16" s="189" t="s">
        <v>42</v>
      </c>
      <c r="D16" s="189" t="n">
        <v>99059</v>
      </c>
      <c r="E16" s="190" t="s">
        <v>46</v>
      </c>
      <c r="F16" s="189" t="s">
        <v>47</v>
      </c>
      <c r="G16" s="189" t="n">
        <v>48</v>
      </c>
      <c r="H16" s="79" t="n">
        <v>48</v>
      </c>
      <c r="I16" s="192" t="n">
        <v>71.88</v>
      </c>
      <c r="J16" s="192" t="n">
        <f aca="false">TRUNC(G16*I16,2)</f>
        <v>3450.24</v>
      </c>
      <c r="K16" s="192" t="n">
        <f aca="false">TRUNC(H16*I16,2)</f>
        <v>3450.24</v>
      </c>
      <c r="L16" s="157"/>
      <c r="M16" s="157"/>
    </row>
    <row r="17" customFormat="false" ht="14.25" hidden="false" customHeight="false" outlineLevel="0" collapsed="false">
      <c r="A17" s="189" t="s">
        <v>48</v>
      </c>
      <c r="B17" s="189" t="s">
        <v>35</v>
      </c>
      <c r="C17" s="189" t="s">
        <v>42</v>
      </c>
      <c r="D17" s="189" t="n">
        <v>98524</v>
      </c>
      <c r="E17" s="190" t="s">
        <v>49</v>
      </c>
      <c r="F17" s="189" t="s">
        <v>44</v>
      </c>
      <c r="G17" s="189" t="n">
        <v>48</v>
      </c>
      <c r="H17" s="79" t="n">
        <v>48</v>
      </c>
      <c r="I17" s="192" t="n">
        <v>5.38</v>
      </c>
      <c r="J17" s="192" t="n">
        <f aca="false">TRUNC(G17*I17,2)</f>
        <v>258.24</v>
      </c>
      <c r="K17" s="192" t="n">
        <f aca="false">TRUNC(H17*I17,2)</f>
        <v>258.24</v>
      </c>
      <c r="L17" s="157"/>
      <c r="M17" s="157"/>
    </row>
    <row r="18" s="179" customFormat="true" ht="15" hidden="false" customHeight="false" outlineLevel="0" collapsed="false">
      <c r="A18" s="235" t="n">
        <v>3</v>
      </c>
      <c r="B18" s="235"/>
      <c r="C18" s="235"/>
      <c r="D18" s="235"/>
      <c r="E18" s="236" t="s">
        <v>50</v>
      </c>
      <c r="F18" s="235"/>
      <c r="G18" s="235"/>
      <c r="H18" s="239"/>
      <c r="I18" s="237"/>
      <c r="J18" s="237" t="n">
        <f aca="false">SUM(J20:J21)</f>
        <v>821.28</v>
      </c>
      <c r="K18" s="237" t="n">
        <f aca="false">SUM(K20:K21)</f>
        <v>347.36</v>
      </c>
      <c r="L18" s="178"/>
      <c r="M18" s="178"/>
    </row>
    <row r="19" customFormat="false" ht="14.25" hidden="false" customHeight="false" outlineLevel="0" collapsed="false">
      <c r="A19" s="189"/>
      <c r="B19" s="189"/>
      <c r="C19" s="189"/>
      <c r="D19" s="189"/>
      <c r="E19" s="190"/>
      <c r="F19" s="189"/>
      <c r="G19" s="189"/>
      <c r="H19" s="79"/>
      <c r="I19" s="192"/>
      <c r="J19" s="192"/>
      <c r="K19" s="192"/>
      <c r="L19" s="157"/>
      <c r="M19" s="157"/>
    </row>
    <row r="20" customFormat="false" ht="26.85" hidden="false" customHeight="false" outlineLevel="0" collapsed="false">
      <c r="A20" s="189" t="s">
        <v>51</v>
      </c>
      <c r="B20" s="189" t="s">
        <v>35</v>
      </c>
      <c r="C20" s="189" t="s">
        <v>42</v>
      </c>
      <c r="D20" s="189" t="n">
        <v>97622</v>
      </c>
      <c r="E20" s="190" t="s">
        <v>52</v>
      </c>
      <c r="F20" s="189" t="s">
        <v>53</v>
      </c>
      <c r="G20" s="189" t="n">
        <v>5.2</v>
      </c>
      <c r="H20" s="79" t="n">
        <v>5.2</v>
      </c>
      <c r="I20" s="192" t="n">
        <v>66.8</v>
      </c>
      <c r="J20" s="192" t="n">
        <f aca="false">TRUNC(G20*I20,2)</f>
        <v>347.36</v>
      </c>
      <c r="K20" s="192" t="n">
        <f aca="false">TRUNC(H20*I20,2)</f>
        <v>347.36</v>
      </c>
      <c r="L20" s="157" t="n">
        <f aca="false">3*4*2*0.1</f>
        <v>2.4</v>
      </c>
      <c r="M20" s="157"/>
    </row>
    <row r="21" customFormat="false" ht="14.25" hidden="false" customHeight="false" outlineLevel="0" collapsed="false">
      <c r="A21" s="189" t="s">
        <v>54</v>
      </c>
      <c r="B21" s="189" t="s">
        <v>35</v>
      </c>
      <c r="C21" s="189" t="s">
        <v>55</v>
      </c>
      <c r="D21" s="189" t="n">
        <v>85387</v>
      </c>
      <c r="E21" s="190" t="s">
        <v>56</v>
      </c>
      <c r="F21" s="189" t="s">
        <v>53</v>
      </c>
      <c r="G21" s="189" t="n">
        <v>5.2</v>
      </c>
      <c r="H21" s="79"/>
      <c r="I21" s="192" t="n">
        <v>91.14</v>
      </c>
      <c r="J21" s="192" t="n">
        <f aca="false">TRUNC(G21*I21,2)</f>
        <v>473.92</v>
      </c>
      <c r="K21" s="192" t="n">
        <f aca="false">TRUNC(H21*I21,2)</f>
        <v>0</v>
      </c>
      <c r="L21" s="157"/>
      <c r="M21" s="157"/>
    </row>
    <row r="22" s="179" customFormat="true" ht="15" hidden="false" customHeight="false" outlineLevel="0" collapsed="false">
      <c r="A22" s="235" t="n">
        <v>4</v>
      </c>
      <c r="B22" s="235"/>
      <c r="C22" s="235"/>
      <c r="D22" s="235"/>
      <c r="E22" s="236" t="s">
        <v>57</v>
      </c>
      <c r="F22" s="235"/>
      <c r="G22" s="235"/>
      <c r="H22" s="239"/>
      <c r="I22" s="237"/>
      <c r="J22" s="237" t="n">
        <f aca="false">J24+J32+J39</f>
        <v>23578.8</v>
      </c>
      <c r="K22" s="237" t="n">
        <f aca="false">K24+K32+K39</f>
        <v>22822.97</v>
      </c>
      <c r="L22" s="178"/>
      <c r="M22" s="178"/>
    </row>
    <row r="23" s="179" customFormat="true" ht="14.25" hidden="false" customHeight="false" outlineLevel="0" collapsed="false">
      <c r="A23" s="240"/>
      <c r="B23" s="240"/>
      <c r="C23" s="240"/>
      <c r="D23" s="240"/>
      <c r="E23" s="241"/>
      <c r="F23" s="240"/>
      <c r="G23" s="240"/>
      <c r="H23" s="242"/>
      <c r="I23" s="243"/>
      <c r="J23" s="243"/>
      <c r="K23" s="243"/>
      <c r="L23" s="178"/>
      <c r="M23" s="178"/>
    </row>
    <row r="24" s="179" customFormat="true" ht="15" hidden="false" customHeight="false" outlineLevel="0" collapsed="false">
      <c r="A24" s="244" t="s">
        <v>58</v>
      </c>
      <c r="B24" s="244"/>
      <c r="C24" s="244"/>
      <c r="D24" s="244"/>
      <c r="E24" s="245" t="s">
        <v>59</v>
      </c>
      <c r="F24" s="244"/>
      <c r="G24" s="244"/>
      <c r="H24" s="246"/>
      <c r="I24" s="247"/>
      <c r="J24" s="247" t="n">
        <f aca="false">SUM(J26:J31)</f>
        <v>7148.61</v>
      </c>
      <c r="K24" s="247" t="n">
        <f aca="false">SUM(K26:K31)</f>
        <v>7148.61</v>
      </c>
      <c r="L24" s="178"/>
      <c r="M24" s="178"/>
    </row>
    <row r="25" customFormat="false" ht="14.25" hidden="false" customHeight="false" outlineLevel="0" collapsed="false">
      <c r="A25" s="189"/>
      <c r="B25" s="189"/>
      <c r="C25" s="189"/>
      <c r="D25" s="189"/>
      <c r="E25" s="190"/>
      <c r="F25" s="189"/>
      <c r="G25" s="189"/>
      <c r="H25" s="79"/>
      <c r="I25" s="192"/>
      <c r="J25" s="192"/>
      <c r="K25" s="192"/>
      <c r="L25" s="157"/>
      <c r="M25" s="157"/>
    </row>
    <row r="26" customFormat="false" ht="26.85" hidden="false" customHeight="false" outlineLevel="0" collapsed="false">
      <c r="A26" s="189" t="s">
        <v>60</v>
      </c>
      <c r="B26" s="189" t="s">
        <v>35</v>
      </c>
      <c r="C26" s="189" t="s">
        <v>42</v>
      </c>
      <c r="D26" s="189" t="n">
        <v>96522</v>
      </c>
      <c r="E26" s="190" t="s">
        <v>61</v>
      </c>
      <c r="F26" s="189" t="s">
        <v>53</v>
      </c>
      <c r="G26" s="189" t="n">
        <v>16.11</v>
      </c>
      <c r="H26" s="79" t="n">
        <v>16.11</v>
      </c>
      <c r="I26" s="192" t="n">
        <v>165.74</v>
      </c>
      <c r="J26" s="192" t="n">
        <f aca="false">TRUNC(G26*I26,2)</f>
        <v>2670.07</v>
      </c>
      <c r="K26" s="192" t="n">
        <f aca="false">TRUNC(H26*I26,2)</f>
        <v>2670.07</v>
      </c>
      <c r="L26" s="157"/>
      <c r="M26" s="157"/>
    </row>
    <row r="27" customFormat="false" ht="26.85" hidden="false" customHeight="false" outlineLevel="0" collapsed="false">
      <c r="A27" s="189" t="s">
        <v>62</v>
      </c>
      <c r="B27" s="189" t="s">
        <v>35</v>
      </c>
      <c r="C27" s="189" t="s">
        <v>42</v>
      </c>
      <c r="D27" s="189" t="n">
        <v>96617</v>
      </c>
      <c r="E27" s="190" t="s">
        <v>63</v>
      </c>
      <c r="F27" s="189" t="s">
        <v>44</v>
      </c>
      <c r="G27" s="189" t="n">
        <v>10.74</v>
      </c>
      <c r="H27" s="79" t="n">
        <v>10.74</v>
      </c>
      <c r="I27" s="192" t="n">
        <v>26.01</v>
      </c>
      <c r="J27" s="192" t="n">
        <f aca="false">TRUNC(G27*I27,2)</f>
        <v>279.34</v>
      </c>
      <c r="K27" s="192" t="n">
        <f aca="false">TRUNC(H27*I27,2)</f>
        <v>279.34</v>
      </c>
      <c r="L27" s="157"/>
      <c r="M27" s="157"/>
    </row>
    <row r="28" customFormat="false" ht="26.85" hidden="false" customHeight="false" outlineLevel="0" collapsed="false">
      <c r="A28" s="189" t="s">
        <v>64</v>
      </c>
      <c r="B28" s="189" t="s">
        <v>35</v>
      </c>
      <c r="C28" s="189" t="s">
        <v>42</v>
      </c>
      <c r="D28" s="189" t="n">
        <v>104917</v>
      </c>
      <c r="E28" s="190" t="s">
        <v>65</v>
      </c>
      <c r="F28" s="189" t="s">
        <v>66</v>
      </c>
      <c r="G28" s="189" t="n">
        <v>68</v>
      </c>
      <c r="H28" s="79" t="n">
        <v>68</v>
      </c>
      <c r="I28" s="192" t="n">
        <v>18.08</v>
      </c>
      <c r="J28" s="192" t="n">
        <f aca="false">TRUNC(G28*I28,2)</f>
        <v>1229.44</v>
      </c>
      <c r="K28" s="192" t="n">
        <f aca="false">TRUNC(H28*I28,2)</f>
        <v>1229.44</v>
      </c>
      <c r="L28" s="157"/>
      <c r="M28" s="157"/>
    </row>
    <row r="29" customFormat="false" ht="26.85" hidden="false" customHeight="false" outlineLevel="0" collapsed="false">
      <c r="A29" s="189" t="s">
        <v>67</v>
      </c>
      <c r="B29" s="189" t="s">
        <v>35</v>
      </c>
      <c r="C29" s="189" t="s">
        <v>42</v>
      </c>
      <c r="D29" s="189" t="n">
        <v>104918</v>
      </c>
      <c r="E29" s="190" t="s">
        <v>68</v>
      </c>
      <c r="F29" s="189" t="s">
        <v>66</v>
      </c>
      <c r="G29" s="189" t="n">
        <v>8.6</v>
      </c>
      <c r="H29" s="79" t="n">
        <v>8.6</v>
      </c>
      <c r="I29" s="192" t="n">
        <v>16.78</v>
      </c>
      <c r="J29" s="192" t="n">
        <f aca="false">TRUNC(G29*I29,2)</f>
        <v>144.3</v>
      </c>
      <c r="K29" s="192" t="n">
        <f aca="false">TRUNC(H29*I29,2)</f>
        <v>144.3</v>
      </c>
      <c r="L29" s="157"/>
      <c r="M29" s="157"/>
    </row>
    <row r="30" customFormat="false" ht="39.55" hidden="false" customHeight="false" outlineLevel="0" collapsed="false">
      <c r="A30" s="189" t="s">
        <v>69</v>
      </c>
      <c r="B30" s="189" t="s">
        <v>35</v>
      </c>
      <c r="C30" s="189" t="s">
        <v>42</v>
      </c>
      <c r="D30" s="189" t="n">
        <v>94965</v>
      </c>
      <c r="E30" s="190" t="s">
        <v>70</v>
      </c>
      <c r="F30" s="189" t="s">
        <v>53</v>
      </c>
      <c r="G30" s="189" t="n">
        <v>2.69</v>
      </c>
      <c r="H30" s="79" t="n">
        <v>2.69</v>
      </c>
      <c r="I30" s="192" t="n">
        <v>706.45</v>
      </c>
      <c r="J30" s="192" t="n">
        <f aca="false">TRUNC(G30*I30,2)</f>
        <v>1900.35</v>
      </c>
      <c r="K30" s="192" t="n">
        <f aca="false">TRUNC(H30*I30,2)</f>
        <v>1900.35</v>
      </c>
      <c r="L30" s="157"/>
      <c r="M30" s="157"/>
    </row>
    <row r="31" customFormat="false" ht="26.85" hidden="false" customHeight="false" outlineLevel="0" collapsed="false">
      <c r="A31" s="189" t="s">
        <v>71</v>
      </c>
      <c r="B31" s="189" t="s">
        <v>35</v>
      </c>
      <c r="C31" s="189" t="s">
        <v>42</v>
      </c>
      <c r="D31" s="189" t="n">
        <v>103670</v>
      </c>
      <c r="E31" s="190" t="s">
        <v>72</v>
      </c>
      <c r="F31" s="189" t="s">
        <v>53</v>
      </c>
      <c r="G31" s="189" t="n">
        <v>2.69</v>
      </c>
      <c r="H31" s="79" t="n">
        <v>2.69</v>
      </c>
      <c r="I31" s="192" t="n">
        <v>343.91</v>
      </c>
      <c r="J31" s="192" t="n">
        <f aca="false">TRUNC(G31*I31,2)</f>
        <v>925.11</v>
      </c>
      <c r="K31" s="192" t="n">
        <f aca="false">TRUNC(H31*I31,2)</f>
        <v>925.11</v>
      </c>
      <c r="L31" s="157"/>
      <c r="M31" s="157"/>
    </row>
    <row r="32" s="179" customFormat="true" ht="15" hidden="false" customHeight="false" outlineLevel="0" collapsed="false">
      <c r="A32" s="244" t="s">
        <v>73</v>
      </c>
      <c r="B32" s="244"/>
      <c r="C32" s="244"/>
      <c r="D32" s="244"/>
      <c r="E32" s="245" t="s">
        <v>74</v>
      </c>
      <c r="F32" s="244"/>
      <c r="G32" s="244"/>
      <c r="H32" s="246"/>
      <c r="I32" s="247"/>
      <c r="J32" s="247" t="n">
        <f aca="false">SUM(J34:J38)</f>
        <v>4189.14</v>
      </c>
      <c r="K32" s="247" t="n">
        <f aca="false">SUM(K34:K38)</f>
        <v>4189.14</v>
      </c>
      <c r="L32" s="178"/>
      <c r="M32" s="178"/>
    </row>
    <row r="33" customFormat="false" ht="14.25" hidden="false" customHeight="false" outlineLevel="0" collapsed="false">
      <c r="A33" s="189"/>
      <c r="B33" s="189"/>
      <c r="C33" s="189"/>
      <c r="D33" s="189"/>
      <c r="E33" s="190"/>
      <c r="F33" s="189"/>
      <c r="G33" s="189"/>
      <c r="H33" s="79"/>
      <c r="I33" s="192"/>
      <c r="J33" s="192"/>
      <c r="K33" s="192"/>
      <c r="L33" s="157"/>
      <c r="M33" s="157"/>
    </row>
    <row r="34" customFormat="false" ht="39.55" hidden="false" customHeight="false" outlineLevel="0" collapsed="false">
      <c r="A34" s="189" t="s">
        <v>75</v>
      </c>
      <c r="B34" s="189" t="s">
        <v>35</v>
      </c>
      <c r="C34" s="189" t="s">
        <v>42</v>
      </c>
      <c r="D34" s="189" t="n">
        <v>92413</v>
      </c>
      <c r="E34" s="190" t="s">
        <v>76</v>
      </c>
      <c r="F34" s="189" t="s">
        <v>44</v>
      </c>
      <c r="G34" s="189" t="n">
        <v>14.4</v>
      </c>
      <c r="H34" s="79" t="n">
        <v>14.4</v>
      </c>
      <c r="I34" s="192" t="n">
        <v>128.73</v>
      </c>
      <c r="J34" s="192" t="n">
        <f aca="false">TRUNC(G34*I34,2)</f>
        <v>1853.71</v>
      </c>
      <c r="K34" s="192" t="n">
        <f aca="false">TRUNC(H34*I34,2)</f>
        <v>1853.71</v>
      </c>
      <c r="L34" s="157"/>
      <c r="M34" s="157"/>
    </row>
    <row r="35" customFormat="false" ht="26.85" hidden="false" customHeight="false" outlineLevel="0" collapsed="false">
      <c r="A35" s="189" t="s">
        <v>77</v>
      </c>
      <c r="B35" s="189" t="s">
        <v>35</v>
      </c>
      <c r="C35" s="189" t="s">
        <v>42</v>
      </c>
      <c r="D35" s="189" t="n">
        <v>92759</v>
      </c>
      <c r="E35" s="190" t="s">
        <v>78</v>
      </c>
      <c r="F35" s="189" t="s">
        <v>66</v>
      </c>
      <c r="G35" s="189" t="n">
        <v>24.5</v>
      </c>
      <c r="H35" s="79" t="n">
        <v>24.5</v>
      </c>
      <c r="I35" s="192" t="n">
        <v>16.46</v>
      </c>
      <c r="J35" s="192" t="n">
        <f aca="false">TRUNC(G35*I35,2)</f>
        <v>403.27</v>
      </c>
      <c r="K35" s="192" t="n">
        <f aca="false">TRUNC(H35*I35,2)</f>
        <v>403.27</v>
      </c>
      <c r="L35" s="157"/>
      <c r="M35" s="157"/>
    </row>
    <row r="36" customFormat="false" ht="26.85" hidden="false" customHeight="false" outlineLevel="0" collapsed="false">
      <c r="A36" s="189" t="s">
        <v>79</v>
      </c>
      <c r="B36" s="189" t="s">
        <v>35</v>
      </c>
      <c r="C36" s="189" t="s">
        <v>42</v>
      </c>
      <c r="D36" s="189" t="n">
        <v>92762</v>
      </c>
      <c r="E36" s="190" t="s">
        <v>80</v>
      </c>
      <c r="F36" s="189" t="s">
        <v>66</v>
      </c>
      <c r="G36" s="189" t="n">
        <v>93.4</v>
      </c>
      <c r="H36" s="79" t="n">
        <v>93.4</v>
      </c>
      <c r="I36" s="192" t="n">
        <v>13.04</v>
      </c>
      <c r="J36" s="192" t="n">
        <f aca="false">TRUNC(G36*I36,2)</f>
        <v>1217.93</v>
      </c>
      <c r="K36" s="192" t="n">
        <f aca="false">TRUNC(H36*I36,2)</f>
        <v>1217.93</v>
      </c>
      <c r="L36" s="157"/>
      <c r="M36" s="157"/>
    </row>
    <row r="37" customFormat="false" ht="39.55" hidden="false" customHeight="false" outlineLevel="0" collapsed="false">
      <c r="A37" s="189" t="s">
        <v>81</v>
      </c>
      <c r="B37" s="189" t="s">
        <v>35</v>
      </c>
      <c r="C37" s="189" t="s">
        <v>42</v>
      </c>
      <c r="D37" s="189" t="n">
        <v>94965</v>
      </c>
      <c r="E37" s="190" t="s">
        <v>70</v>
      </c>
      <c r="F37" s="189" t="s">
        <v>53</v>
      </c>
      <c r="G37" s="189" t="n">
        <v>0.68</v>
      </c>
      <c r="H37" s="79" t="n">
        <v>0.68</v>
      </c>
      <c r="I37" s="192" t="n">
        <v>706.45</v>
      </c>
      <c r="J37" s="192" t="n">
        <f aca="false">TRUNC(G37*I37,2)</f>
        <v>480.38</v>
      </c>
      <c r="K37" s="192" t="n">
        <f aca="false">TRUNC(H37*I37,2)</f>
        <v>480.38</v>
      </c>
      <c r="L37" s="157"/>
      <c r="M37" s="157"/>
    </row>
    <row r="38" customFormat="false" ht="26.85" hidden="false" customHeight="false" outlineLevel="0" collapsed="false">
      <c r="A38" s="189" t="s">
        <v>82</v>
      </c>
      <c r="B38" s="189" t="s">
        <v>35</v>
      </c>
      <c r="C38" s="189" t="s">
        <v>42</v>
      </c>
      <c r="D38" s="189" t="n">
        <v>103670</v>
      </c>
      <c r="E38" s="190" t="s">
        <v>72</v>
      </c>
      <c r="F38" s="189" t="s">
        <v>53</v>
      </c>
      <c r="G38" s="189" t="n">
        <v>0.68</v>
      </c>
      <c r="H38" s="79" t="n">
        <v>0.68</v>
      </c>
      <c r="I38" s="192" t="n">
        <v>343.91</v>
      </c>
      <c r="J38" s="192" t="n">
        <f aca="false">TRUNC(G38*I38,2)</f>
        <v>233.85</v>
      </c>
      <c r="K38" s="192" t="n">
        <f aca="false">TRUNC(H38*I38,2)</f>
        <v>233.85</v>
      </c>
      <c r="L38" s="157"/>
      <c r="M38" s="157"/>
    </row>
    <row r="39" s="179" customFormat="true" ht="15" hidden="false" customHeight="false" outlineLevel="0" collapsed="false">
      <c r="A39" s="244" t="s">
        <v>83</v>
      </c>
      <c r="B39" s="244"/>
      <c r="C39" s="244"/>
      <c r="D39" s="244"/>
      <c r="E39" s="245" t="s">
        <v>84</v>
      </c>
      <c r="F39" s="244"/>
      <c r="G39" s="244"/>
      <c r="H39" s="246"/>
      <c r="I39" s="247"/>
      <c r="J39" s="247" t="n">
        <f aca="false">SUM(J41:J47)</f>
        <v>12241.05</v>
      </c>
      <c r="K39" s="247" t="n">
        <f aca="false">SUM(K41:K47)</f>
        <v>11485.22</v>
      </c>
      <c r="L39" s="178"/>
      <c r="M39" s="178"/>
    </row>
    <row r="40" customFormat="false" ht="14.25" hidden="false" customHeight="false" outlineLevel="0" collapsed="false">
      <c r="A40" s="189"/>
      <c r="B40" s="189"/>
      <c r="C40" s="189"/>
      <c r="D40" s="189"/>
      <c r="E40" s="190"/>
      <c r="F40" s="189"/>
      <c r="G40" s="189"/>
      <c r="H40" s="79"/>
      <c r="I40" s="192"/>
      <c r="J40" s="192"/>
      <c r="K40" s="192"/>
      <c r="L40" s="157"/>
      <c r="M40" s="157"/>
    </row>
    <row r="41" customFormat="false" ht="39.55" hidden="false" customHeight="false" outlineLevel="0" collapsed="false">
      <c r="A41" s="189" t="s">
        <v>85</v>
      </c>
      <c r="B41" s="189" t="s">
        <v>35</v>
      </c>
      <c r="C41" s="189" t="s">
        <v>42</v>
      </c>
      <c r="D41" s="189" t="n">
        <v>101166</v>
      </c>
      <c r="E41" s="190" t="s">
        <v>86</v>
      </c>
      <c r="F41" s="189" t="s">
        <v>53</v>
      </c>
      <c r="G41" s="189" t="n">
        <v>2.14</v>
      </c>
      <c r="H41" s="79" t="n">
        <v>2.14</v>
      </c>
      <c r="I41" s="192" t="n">
        <v>825.94</v>
      </c>
      <c r="J41" s="192" t="n">
        <f aca="false">TRUNC(G41*I41,2)</f>
        <v>1767.51</v>
      </c>
      <c r="K41" s="192" t="n">
        <f aca="false">TRUNC(H41*I41,2)</f>
        <v>1767.51</v>
      </c>
      <c r="L41" s="157"/>
      <c r="M41" s="157"/>
    </row>
    <row r="42" customFormat="false" ht="26.85" hidden="false" customHeight="false" outlineLevel="0" collapsed="false">
      <c r="A42" s="189" t="s">
        <v>87</v>
      </c>
      <c r="B42" s="189" t="s">
        <v>35</v>
      </c>
      <c r="C42" s="189" t="s">
        <v>42</v>
      </c>
      <c r="D42" s="189" t="n">
        <v>96536</v>
      </c>
      <c r="E42" s="190" t="s">
        <v>88</v>
      </c>
      <c r="F42" s="189" t="s">
        <v>44</v>
      </c>
      <c r="G42" s="189" t="n">
        <v>51.14</v>
      </c>
      <c r="H42" s="79" t="n">
        <v>51.14</v>
      </c>
      <c r="I42" s="192" t="n">
        <v>86.19</v>
      </c>
      <c r="J42" s="192" t="n">
        <f aca="false">TRUNC(G42*I42,2)</f>
        <v>4407.75</v>
      </c>
      <c r="K42" s="192" t="n">
        <f aca="false">TRUNC(H42*I42,2)</f>
        <v>4407.75</v>
      </c>
      <c r="L42" s="157"/>
      <c r="M42" s="157"/>
    </row>
    <row r="43" customFormat="false" ht="26.85" hidden="false" customHeight="false" outlineLevel="0" collapsed="false">
      <c r="A43" s="189" t="s">
        <v>89</v>
      </c>
      <c r="B43" s="189" t="s">
        <v>35</v>
      </c>
      <c r="C43" s="189" t="s">
        <v>42</v>
      </c>
      <c r="D43" s="189" t="n">
        <v>92759</v>
      </c>
      <c r="E43" s="190" t="s">
        <v>78</v>
      </c>
      <c r="F43" s="189" t="s">
        <v>66</v>
      </c>
      <c r="G43" s="189" t="n">
        <v>64.3</v>
      </c>
      <c r="H43" s="79" t="n">
        <v>61.3</v>
      </c>
      <c r="I43" s="192" t="n">
        <v>16.46</v>
      </c>
      <c r="J43" s="192" t="n">
        <f aca="false">TRUNC(G43*I43,2)</f>
        <v>1058.37</v>
      </c>
      <c r="K43" s="192" t="n">
        <f aca="false">TRUNC(H43*I43,2)</f>
        <v>1008.99</v>
      </c>
      <c r="L43" s="157"/>
      <c r="M43" s="157"/>
    </row>
    <row r="44" customFormat="false" ht="26.85" hidden="false" customHeight="false" outlineLevel="0" collapsed="false">
      <c r="A44" s="189" t="s">
        <v>90</v>
      </c>
      <c r="B44" s="189" t="s">
        <v>35</v>
      </c>
      <c r="C44" s="189" t="s">
        <v>42</v>
      </c>
      <c r="D44" s="189" t="n">
        <v>92761</v>
      </c>
      <c r="E44" s="190" t="s">
        <v>91</v>
      </c>
      <c r="F44" s="189" t="s">
        <v>66</v>
      </c>
      <c r="G44" s="189" t="n">
        <v>114.4</v>
      </c>
      <c r="H44" s="79" t="n">
        <v>114.4</v>
      </c>
      <c r="I44" s="192" t="n">
        <v>14.6</v>
      </c>
      <c r="J44" s="192" t="n">
        <f aca="false">TRUNC(G44*I44,2)</f>
        <v>1670.24</v>
      </c>
      <c r="K44" s="192" t="n">
        <f aca="false">TRUNC(H44*I44,2)</f>
        <v>1670.24</v>
      </c>
      <c r="L44" s="157"/>
      <c r="M44" s="157"/>
    </row>
    <row r="45" customFormat="false" ht="26.85" hidden="false" customHeight="false" outlineLevel="0" collapsed="false">
      <c r="A45" s="189" t="s">
        <v>92</v>
      </c>
      <c r="B45" s="189" t="s">
        <v>35</v>
      </c>
      <c r="C45" s="189" t="s">
        <v>42</v>
      </c>
      <c r="D45" s="189" t="n">
        <v>92762</v>
      </c>
      <c r="E45" s="190" t="s">
        <v>80</v>
      </c>
      <c r="F45" s="189" t="s">
        <v>66</v>
      </c>
      <c r="G45" s="189" t="n">
        <v>18.3</v>
      </c>
      <c r="H45" s="79" t="n">
        <v>18.3</v>
      </c>
      <c r="I45" s="192" t="n">
        <v>13.04</v>
      </c>
      <c r="J45" s="192" t="n">
        <f aca="false">TRUNC(G45*I45,2)</f>
        <v>238.63</v>
      </c>
      <c r="K45" s="192" t="n">
        <f aca="false">TRUNC(H45*I45,2)</f>
        <v>238.63</v>
      </c>
      <c r="L45" s="157"/>
      <c r="M45" s="157"/>
    </row>
    <row r="46" customFormat="false" ht="39.55" hidden="false" customHeight="false" outlineLevel="0" collapsed="false">
      <c r="A46" s="189" t="s">
        <v>93</v>
      </c>
      <c r="B46" s="189" t="s">
        <v>35</v>
      </c>
      <c r="C46" s="189" t="s">
        <v>42</v>
      </c>
      <c r="D46" s="189" t="n">
        <v>94965</v>
      </c>
      <c r="E46" s="190" t="s">
        <v>70</v>
      </c>
      <c r="F46" s="189" t="s">
        <v>53</v>
      </c>
      <c r="G46" s="189" t="n">
        <v>2.95</v>
      </c>
      <c r="H46" s="79" t="n">
        <v>1.95</v>
      </c>
      <c r="I46" s="192" t="n">
        <v>706.45</v>
      </c>
      <c r="J46" s="192" t="n">
        <f aca="false">TRUNC(G46*I46,2)</f>
        <v>2084.02</v>
      </c>
      <c r="K46" s="192" t="n">
        <f aca="false">TRUNC(H46*I46,2)</f>
        <v>1377.57</v>
      </c>
      <c r="L46" s="157"/>
      <c r="M46" s="157"/>
    </row>
    <row r="47" customFormat="false" ht="26.85" hidden="false" customHeight="false" outlineLevel="0" collapsed="false">
      <c r="A47" s="189" t="s">
        <v>94</v>
      </c>
      <c r="B47" s="189" t="s">
        <v>35</v>
      </c>
      <c r="C47" s="189" t="s">
        <v>42</v>
      </c>
      <c r="D47" s="189" t="n">
        <v>103670</v>
      </c>
      <c r="E47" s="190" t="s">
        <v>72</v>
      </c>
      <c r="F47" s="189" t="s">
        <v>53</v>
      </c>
      <c r="G47" s="189" t="n">
        <v>2.95</v>
      </c>
      <c r="H47" s="79" t="n">
        <v>2.95</v>
      </c>
      <c r="I47" s="192" t="n">
        <v>343.91</v>
      </c>
      <c r="J47" s="192" t="n">
        <f aca="false">TRUNC(G47*I47,2)</f>
        <v>1014.53</v>
      </c>
      <c r="K47" s="192" t="n">
        <f aca="false">TRUNC(H47*I47,2)</f>
        <v>1014.53</v>
      </c>
      <c r="L47" s="157"/>
      <c r="M47" s="157"/>
    </row>
    <row r="48" s="179" customFormat="true" ht="15" hidden="false" customHeight="false" outlineLevel="0" collapsed="false">
      <c r="A48" s="235" t="n">
        <v>5</v>
      </c>
      <c r="B48" s="235"/>
      <c r="C48" s="235"/>
      <c r="D48" s="235"/>
      <c r="E48" s="236" t="s">
        <v>95</v>
      </c>
      <c r="F48" s="235"/>
      <c r="G48" s="235"/>
      <c r="H48" s="239"/>
      <c r="I48" s="237"/>
      <c r="J48" s="237" t="n">
        <f aca="false">J50+J57</f>
        <v>21634.86</v>
      </c>
      <c r="K48" s="237" t="n">
        <f aca="false">K50+K57</f>
        <v>3698.23</v>
      </c>
      <c r="L48" s="178"/>
      <c r="M48" s="178"/>
    </row>
    <row r="49" s="179" customFormat="true" ht="14.25" hidden="false" customHeight="false" outlineLevel="0" collapsed="false">
      <c r="A49" s="240"/>
      <c r="B49" s="240"/>
      <c r="C49" s="240"/>
      <c r="D49" s="240"/>
      <c r="E49" s="241"/>
      <c r="F49" s="240"/>
      <c r="G49" s="240"/>
      <c r="H49" s="242"/>
      <c r="I49" s="243"/>
      <c r="J49" s="243"/>
      <c r="K49" s="243"/>
      <c r="L49" s="178"/>
      <c r="M49" s="178"/>
    </row>
    <row r="50" s="179" customFormat="true" ht="15" hidden="false" customHeight="false" outlineLevel="0" collapsed="false">
      <c r="A50" s="244" t="s">
        <v>96</v>
      </c>
      <c r="B50" s="244"/>
      <c r="C50" s="244"/>
      <c r="D50" s="244"/>
      <c r="E50" s="245" t="s">
        <v>97</v>
      </c>
      <c r="F50" s="244"/>
      <c r="G50" s="244"/>
      <c r="H50" s="246"/>
      <c r="I50" s="247"/>
      <c r="J50" s="247" t="n">
        <f aca="false">SUM(J52:J56)</f>
        <v>4877.32</v>
      </c>
      <c r="K50" s="247" t="n">
        <f aca="false">SUM(K52:K56)</f>
        <v>3698.23</v>
      </c>
      <c r="L50" s="178"/>
      <c r="M50" s="178"/>
    </row>
    <row r="51" customFormat="false" ht="14.25" hidden="false" customHeight="false" outlineLevel="0" collapsed="false">
      <c r="A51" s="189"/>
      <c r="B51" s="189"/>
      <c r="C51" s="189"/>
      <c r="D51" s="189"/>
      <c r="E51" s="190"/>
      <c r="F51" s="189"/>
      <c r="G51" s="189"/>
      <c r="H51" s="79"/>
      <c r="I51" s="192"/>
      <c r="J51" s="192"/>
      <c r="K51" s="192"/>
      <c r="L51" s="157"/>
      <c r="M51" s="157"/>
    </row>
    <row r="52" customFormat="false" ht="39.55" hidden="false" customHeight="false" outlineLevel="0" collapsed="false">
      <c r="A52" s="189" t="s">
        <v>98</v>
      </c>
      <c r="B52" s="189" t="s">
        <v>35</v>
      </c>
      <c r="C52" s="189" t="s">
        <v>42</v>
      </c>
      <c r="D52" s="189" t="n">
        <v>92413</v>
      </c>
      <c r="E52" s="190" t="s">
        <v>76</v>
      </c>
      <c r="F52" s="189" t="s">
        <v>44</v>
      </c>
      <c r="G52" s="189" t="n">
        <v>2.02</v>
      </c>
      <c r="H52" s="79" t="n">
        <v>1.02</v>
      </c>
      <c r="I52" s="192" t="n">
        <v>128.73</v>
      </c>
      <c r="J52" s="192" t="n">
        <f aca="false">TRUNC(G52*I52,2)</f>
        <v>260.03</v>
      </c>
      <c r="K52" s="192" t="n">
        <f aca="false">TRUNC(H52*I52,2)</f>
        <v>131.3</v>
      </c>
      <c r="L52" s="157"/>
      <c r="M52" s="157"/>
    </row>
    <row r="53" customFormat="false" ht="26.85" hidden="false" customHeight="false" outlineLevel="0" collapsed="false">
      <c r="A53" s="189" t="s">
        <v>99</v>
      </c>
      <c r="B53" s="189" t="s">
        <v>35</v>
      </c>
      <c r="C53" s="189" t="s">
        <v>42</v>
      </c>
      <c r="D53" s="189" t="n">
        <v>92759</v>
      </c>
      <c r="E53" s="190" t="s">
        <v>78</v>
      </c>
      <c r="F53" s="189" t="s">
        <v>66</v>
      </c>
      <c r="G53" s="189" t="n">
        <v>47.2</v>
      </c>
      <c r="H53" s="79" t="n">
        <v>47.2</v>
      </c>
      <c r="I53" s="192" t="n">
        <v>16.46</v>
      </c>
      <c r="J53" s="192" t="n">
        <f aca="false">TRUNC(G53*I53,2)</f>
        <v>776.91</v>
      </c>
      <c r="K53" s="192" t="n">
        <f aca="false">TRUNC(H53*I53,2)</f>
        <v>776.91</v>
      </c>
      <c r="L53" s="157"/>
      <c r="M53" s="157"/>
    </row>
    <row r="54" customFormat="false" ht="26.85" hidden="false" customHeight="false" outlineLevel="0" collapsed="false">
      <c r="A54" s="189" t="s">
        <v>100</v>
      </c>
      <c r="B54" s="189" t="s">
        <v>35</v>
      </c>
      <c r="C54" s="189" t="s">
        <v>42</v>
      </c>
      <c r="D54" s="189" t="n">
        <v>92762</v>
      </c>
      <c r="E54" s="190" t="s">
        <v>80</v>
      </c>
      <c r="F54" s="189" t="s">
        <v>66</v>
      </c>
      <c r="G54" s="189" t="n">
        <v>131.8</v>
      </c>
      <c r="H54" s="79" t="n">
        <v>131.8</v>
      </c>
      <c r="I54" s="192" t="n">
        <v>13.04</v>
      </c>
      <c r="J54" s="192" t="n">
        <f aca="false">TRUNC(G54*I54,2)</f>
        <v>1718.67</v>
      </c>
      <c r="K54" s="192" t="n">
        <f aca="false">TRUNC(H54*I54,2)</f>
        <v>1718.67</v>
      </c>
      <c r="L54" s="157"/>
      <c r="M54" s="157"/>
    </row>
    <row r="55" customFormat="false" ht="39.55" hidden="false" customHeight="false" outlineLevel="0" collapsed="false">
      <c r="A55" s="189" t="s">
        <v>101</v>
      </c>
      <c r="B55" s="189" t="s">
        <v>35</v>
      </c>
      <c r="C55" s="189" t="s">
        <v>42</v>
      </c>
      <c r="D55" s="189" t="n">
        <v>94965</v>
      </c>
      <c r="E55" s="190" t="s">
        <v>70</v>
      </c>
      <c r="F55" s="189" t="s">
        <v>53</v>
      </c>
      <c r="G55" s="189" t="n">
        <v>2.02</v>
      </c>
      <c r="H55" s="79" t="n">
        <v>1.02</v>
      </c>
      <c r="I55" s="192" t="n">
        <v>706.45</v>
      </c>
      <c r="J55" s="192" t="n">
        <f aca="false">TRUNC(G55*I55,2)</f>
        <v>1427.02</v>
      </c>
      <c r="K55" s="192" t="n">
        <f aca="false">TRUNC(H55*I55,2)</f>
        <v>720.57</v>
      </c>
      <c r="L55" s="157"/>
      <c r="M55" s="157"/>
    </row>
    <row r="56" customFormat="false" ht="26.85" hidden="false" customHeight="false" outlineLevel="0" collapsed="false">
      <c r="A56" s="189" t="s">
        <v>102</v>
      </c>
      <c r="B56" s="189" t="s">
        <v>35</v>
      </c>
      <c r="C56" s="189" t="s">
        <v>42</v>
      </c>
      <c r="D56" s="189" t="n">
        <v>103670</v>
      </c>
      <c r="E56" s="190" t="s">
        <v>72</v>
      </c>
      <c r="F56" s="189" t="s">
        <v>53</v>
      </c>
      <c r="G56" s="189" t="n">
        <v>2.02</v>
      </c>
      <c r="H56" s="79" t="n">
        <v>1.02</v>
      </c>
      <c r="I56" s="192" t="n">
        <v>343.91</v>
      </c>
      <c r="J56" s="192" t="n">
        <f aca="false">TRUNC(G56*I56,2)</f>
        <v>694.69</v>
      </c>
      <c r="K56" s="192" t="n">
        <f aca="false">TRUNC(H56*I56,2)</f>
        <v>350.78</v>
      </c>
      <c r="L56" s="157"/>
      <c r="M56" s="157"/>
    </row>
    <row r="57" s="179" customFormat="true" ht="15" hidden="false" customHeight="false" outlineLevel="0" collapsed="false">
      <c r="A57" s="244" t="s">
        <v>103</v>
      </c>
      <c r="B57" s="244"/>
      <c r="C57" s="244"/>
      <c r="D57" s="244"/>
      <c r="E57" s="245" t="s">
        <v>104</v>
      </c>
      <c r="F57" s="244"/>
      <c r="G57" s="244"/>
      <c r="H57" s="246"/>
      <c r="I57" s="247"/>
      <c r="J57" s="247" t="n">
        <f aca="false">SUM(J59:J64)</f>
        <v>16757.54</v>
      </c>
      <c r="K57" s="247" t="n">
        <f aca="false">SUM(K59:K64)</f>
        <v>0</v>
      </c>
      <c r="L57" s="178"/>
      <c r="M57" s="178"/>
    </row>
    <row r="58" customFormat="false" ht="14.25" hidden="false" customHeight="false" outlineLevel="0" collapsed="false">
      <c r="A58" s="189"/>
      <c r="B58" s="189"/>
      <c r="C58" s="189"/>
      <c r="D58" s="189"/>
      <c r="E58" s="190"/>
      <c r="F58" s="189"/>
      <c r="G58" s="189"/>
      <c r="H58" s="79"/>
      <c r="I58" s="192"/>
      <c r="J58" s="192"/>
      <c r="K58" s="192"/>
      <c r="L58" s="157"/>
      <c r="M58" s="157"/>
    </row>
    <row r="59" customFormat="false" ht="39.55" hidden="true" customHeight="false" outlineLevel="1" collapsed="false">
      <c r="A59" s="189" t="s">
        <v>105</v>
      </c>
      <c r="B59" s="189" t="s">
        <v>35</v>
      </c>
      <c r="C59" s="189" t="s">
        <v>42</v>
      </c>
      <c r="D59" s="189" t="n">
        <v>92448</v>
      </c>
      <c r="E59" s="190" t="s">
        <v>106</v>
      </c>
      <c r="F59" s="189" t="s">
        <v>44</v>
      </c>
      <c r="G59" s="189" t="n">
        <v>55.86</v>
      </c>
      <c r="H59" s="79"/>
      <c r="I59" s="192" t="n">
        <v>182.27</v>
      </c>
      <c r="J59" s="192" t="n">
        <f aca="false">TRUNC(G59*I59,2)</f>
        <v>10181.6</v>
      </c>
      <c r="K59" s="192" t="n">
        <f aca="false">TRUNC(H59*I59,2)</f>
        <v>0</v>
      </c>
      <c r="L59" s="157"/>
      <c r="M59" s="157"/>
    </row>
    <row r="60" customFormat="false" ht="26.85" hidden="true" customHeight="false" outlineLevel="1" collapsed="false">
      <c r="A60" s="189" t="s">
        <v>107</v>
      </c>
      <c r="B60" s="189" t="s">
        <v>35</v>
      </c>
      <c r="C60" s="189" t="s">
        <v>42</v>
      </c>
      <c r="D60" s="189" t="n">
        <v>92759</v>
      </c>
      <c r="E60" s="190" t="s">
        <v>78</v>
      </c>
      <c r="F60" s="189" t="s">
        <v>66</v>
      </c>
      <c r="G60" s="189" t="n">
        <v>72.6</v>
      </c>
      <c r="H60" s="79"/>
      <c r="I60" s="192" t="n">
        <v>16.46</v>
      </c>
      <c r="J60" s="192" t="n">
        <f aca="false">TRUNC(G60*I60,2)</f>
        <v>1194.99</v>
      </c>
      <c r="K60" s="192" t="n">
        <f aca="false">TRUNC(H60*I60,2)</f>
        <v>0</v>
      </c>
      <c r="L60" s="157"/>
      <c r="M60" s="157"/>
    </row>
    <row r="61" customFormat="false" ht="26.85" hidden="true" customHeight="false" outlineLevel="1" collapsed="false">
      <c r="A61" s="189" t="s">
        <v>108</v>
      </c>
      <c r="B61" s="189" t="s">
        <v>35</v>
      </c>
      <c r="C61" s="189" t="s">
        <v>42</v>
      </c>
      <c r="D61" s="189" t="n">
        <v>92761</v>
      </c>
      <c r="E61" s="190" t="s">
        <v>78</v>
      </c>
      <c r="F61" s="189" t="s">
        <v>66</v>
      </c>
      <c r="G61" s="189" t="n">
        <v>124.4</v>
      </c>
      <c r="H61" s="79"/>
      <c r="I61" s="192" t="n">
        <v>14.6</v>
      </c>
      <c r="J61" s="192" t="n">
        <f aca="false">TRUNC(G61*I61,2)</f>
        <v>1816.24</v>
      </c>
      <c r="K61" s="192" t="n">
        <f aca="false">TRUNC(H61*I61,2)</f>
        <v>0</v>
      </c>
      <c r="L61" s="157"/>
      <c r="M61" s="157"/>
    </row>
    <row r="62" customFormat="false" ht="26.85" hidden="true" customHeight="false" outlineLevel="1" collapsed="false">
      <c r="A62" s="189" t="s">
        <v>109</v>
      </c>
      <c r="B62" s="189" t="s">
        <v>35</v>
      </c>
      <c r="C62" s="189" t="s">
        <v>42</v>
      </c>
      <c r="D62" s="189" t="n">
        <v>92762</v>
      </c>
      <c r="E62" s="190" t="s">
        <v>80</v>
      </c>
      <c r="F62" s="189" t="s">
        <v>66</v>
      </c>
      <c r="G62" s="189" t="n">
        <v>14</v>
      </c>
      <c r="H62" s="79"/>
      <c r="I62" s="192" t="n">
        <v>13.04</v>
      </c>
      <c r="J62" s="192" t="n">
        <f aca="false">TRUNC(G62*I62,2)</f>
        <v>182.56</v>
      </c>
      <c r="K62" s="192" t="n">
        <f aca="false">TRUNC(H62*I62,2)</f>
        <v>0</v>
      </c>
      <c r="L62" s="157"/>
      <c r="M62" s="157"/>
    </row>
    <row r="63" customFormat="false" ht="39.55" hidden="true" customHeight="false" outlineLevel="1" collapsed="false">
      <c r="A63" s="189" t="s">
        <v>110</v>
      </c>
      <c r="B63" s="189" t="s">
        <v>35</v>
      </c>
      <c r="C63" s="189" t="s">
        <v>42</v>
      </c>
      <c r="D63" s="189" t="n">
        <v>94965</v>
      </c>
      <c r="E63" s="190" t="s">
        <v>70</v>
      </c>
      <c r="F63" s="189" t="s">
        <v>53</v>
      </c>
      <c r="G63" s="189" t="n">
        <v>3.22</v>
      </c>
      <c r="H63" s="79"/>
      <c r="I63" s="192" t="n">
        <v>706.45</v>
      </c>
      <c r="J63" s="192" t="n">
        <f aca="false">TRUNC(G63*I63,2)</f>
        <v>2274.76</v>
      </c>
      <c r="K63" s="192" t="n">
        <f aca="false">TRUNC(H63*I63,2)</f>
        <v>0</v>
      </c>
      <c r="L63" s="157"/>
      <c r="M63" s="157"/>
    </row>
    <row r="64" customFormat="false" ht="26.85" hidden="true" customHeight="false" outlineLevel="1" collapsed="false">
      <c r="A64" s="189" t="s">
        <v>111</v>
      </c>
      <c r="B64" s="189" t="s">
        <v>35</v>
      </c>
      <c r="C64" s="189" t="s">
        <v>42</v>
      </c>
      <c r="D64" s="189" t="n">
        <v>103670</v>
      </c>
      <c r="E64" s="190" t="s">
        <v>72</v>
      </c>
      <c r="F64" s="189" t="s">
        <v>53</v>
      </c>
      <c r="G64" s="189" t="n">
        <v>3.22</v>
      </c>
      <c r="H64" s="79"/>
      <c r="I64" s="192" t="n">
        <v>343.91</v>
      </c>
      <c r="J64" s="192" t="n">
        <f aca="false">TRUNC(G64*I64,2)</f>
        <v>1107.39</v>
      </c>
      <c r="K64" s="192" t="n">
        <f aca="false">TRUNC(H64*I64,2)</f>
        <v>0</v>
      </c>
      <c r="L64" s="157"/>
      <c r="M64" s="157"/>
    </row>
    <row r="65" s="179" customFormat="true" ht="15" hidden="false" customHeight="false" outlineLevel="0" collapsed="false">
      <c r="A65" s="235" t="n">
        <v>6</v>
      </c>
      <c r="B65" s="235"/>
      <c r="C65" s="235"/>
      <c r="D65" s="235"/>
      <c r="E65" s="236" t="s">
        <v>112</v>
      </c>
      <c r="F65" s="235"/>
      <c r="G65" s="235"/>
      <c r="H65" s="239"/>
      <c r="I65" s="237"/>
      <c r="J65" s="237" t="n">
        <f aca="false">SUM(J67:J68)</f>
        <v>39944.71</v>
      </c>
      <c r="K65" s="237" t="n">
        <f aca="false">SUM(K67:K68)</f>
        <v>14325</v>
      </c>
      <c r="L65" s="178"/>
      <c r="M65" s="178"/>
    </row>
    <row r="66" customFormat="false" ht="14.25" hidden="false" customHeight="false" outlineLevel="0" collapsed="false">
      <c r="A66" s="189"/>
      <c r="B66" s="189"/>
      <c r="C66" s="189"/>
      <c r="D66" s="189"/>
      <c r="E66" s="190"/>
      <c r="F66" s="189"/>
      <c r="G66" s="189"/>
      <c r="H66" s="79"/>
      <c r="I66" s="192"/>
      <c r="J66" s="192"/>
      <c r="K66" s="192"/>
      <c r="L66" s="157"/>
      <c r="M66" s="157"/>
    </row>
    <row r="67" customFormat="false" ht="39.55" hidden="false" customHeight="false" outlineLevel="0" collapsed="false">
      <c r="A67" s="189" t="s">
        <v>113</v>
      </c>
      <c r="B67" s="189" t="s">
        <v>35</v>
      </c>
      <c r="C67" s="189" t="s">
        <v>42</v>
      </c>
      <c r="D67" s="189" t="n">
        <v>103332</v>
      </c>
      <c r="E67" s="190" t="s">
        <v>114</v>
      </c>
      <c r="F67" s="189" t="s">
        <v>44</v>
      </c>
      <c r="G67" s="189" t="n">
        <v>259.1</v>
      </c>
      <c r="H67" s="79" t="n">
        <v>100</v>
      </c>
      <c r="I67" s="192" t="n">
        <v>143.25</v>
      </c>
      <c r="J67" s="192" t="n">
        <f aca="false">TRUNC(G67*I67,2)</f>
        <v>37116.07</v>
      </c>
      <c r="K67" s="192" t="n">
        <f aca="false">TRUNC(H67*I67,2)</f>
        <v>14325</v>
      </c>
      <c r="L67" s="157"/>
      <c r="M67" s="157"/>
    </row>
    <row r="68" customFormat="false" ht="14.25" hidden="false" customHeight="false" outlineLevel="0" collapsed="false">
      <c r="A68" s="189" t="s">
        <v>115</v>
      </c>
      <c r="B68" s="189" t="s">
        <v>35</v>
      </c>
      <c r="C68" s="189" t="s">
        <v>42</v>
      </c>
      <c r="D68" s="189" t="n">
        <v>105023</v>
      </c>
      <c r="E68" s="190" t="s">
        <v>116</v>
      </c>
      <c r="F68" s="189" t="s">
        <v>47</v>
      </c>
      <c r="G68" s="189" t="n">
        <v>37.6</v>
      </c>
      <c r="H68" s="79"/>
      <c r="I68" s="192" t="n">
        <v>75.23</v>
      </c>
      <c r="J68" s="192" t="n">
        <f aca="false">TRUNC(G68*I68,2)</f>
        <v>2828.64</v>
      </c>
      <c r="K68" s="192" t="n">
        <f aca="false">TRUNC(H68*I68,2)</f>
        <v>0</v>
      </c>
      <c r="L68" s="157"/>
      <c r="M68" s="157"/>
    </row>
    <row r="69" s="179" customFormat="true" ht="15" hidden="false" customHeight="false" outlineLevel="0" collapsed="false">
      <c r="A69" s="235" t="n">
        <v>7</v>
      </c>
      <c r="B69" s="235"/>
      <c r="C69" s="235"/>
      <c r="D69" s="235"/>
      <c r="E69" s="236" t="s">
        <v>117</v>
      </c>
      <c r="F69" s="235"/>
      <c r="G69" s="235"/>
      <c r="H69" s="239"/>
      <c r="I69" s="237"/>
      <c r="J69" s="237" t="n">
        <f aca="false">SUM(J71:J77)</f>
        <v>38891.51</v>
      </c>
      <c r="K69" s="237" t="n">
        <f aca="false">SUM(K71:K77)</f>
        <v>3805.35</v>
      </c>
      <c r="L69" s="178"/>
      <c r="M69" s="178"/>
    </row>
    <row r="70" customFormat="false" ht="14.25" hidden="false" customHeight="false" outlineLevel="0" collapsed="false">
      <c r="A70" s="189"/>
      <c r="B70" s="189"/>
      <c r="C70" s="189"/>
      <c r="D70" s="189"/>
      <c r="E70" s="190"/>
      <c r="F70" s="189"/>
      <c r="G70" s="189"/>
      <c r="H70" s="79"/>
      <c r="I70" s="192"/>
      <c r="J70" s="192"/>
      <c r="K70" s="192"/>
      <c r="L70" s="157"/>
      <c r="M70" s="157"/>
    </row>
    <row r="71" customFormat="false" ht="39.55" hidden="false" customHeight="false" outlineLevel="0" collapsed="false">
      <c r="A71" s="189" t="s">
        <v>118</v>
      </c>
      <c r="B71" s="189" t="s">
        <v>35</v>
      </c>
      <c r="C71" s="189" t="s">
        <v>42</v>
      </c>
      <c r="D71" s="189" t="n">
        <v>92608</v>
      </c>
      <c r="E71" s="190" t="s">
        <v>119</v>
      </c>
      <c r="F71" s="189" t="s">
        <v>120</v>
      </c>
      <c r="G71" s="189" t="n">
        <v>4</v>
      </c>
      <c r="H71" s="79" t="n">
        <v>3</v>
      </c>
      <c r="I71" s="192" t="n">
        <v>1268.45</v>
      </c>
      <c r="J71" s="192" t="n">
        <f aca="false">TRUNC(G71*I71,2)</f>
        <v>5073.8</v>
      </c>
      <c r="K71" s="192" t="n">
        <f aca="false">TRUNC(H71*I71,2)</f>
        <v>3805.35</v>
      </c>
      <c r="L71" s="157"/>
      <c r="M71" s="157"/>
    </row>
    <row r="72" customFormat="false" ht="39.55" hidden="true" customHeight="false" outlineLevel="1" collapsed="false">
      <c r="A72" s="189" t="s">
        <v>121</v>
      </c>
      <c r="B72" s="189" t="s">
        <v>35</v>
      </c>
      <c r="C72" s="189" t="s">
        <v>42</v>
      </c>
      <c r="D72" s="189" t="n">
        <v>92580</v>
      </c>
      <c r="E72" s="190" t="s">
        <v>122</v>
      </c>
      <c r="F72" s="189" t="s">
        <v>44</v>
      </c>
      <c r="G72" s="189" t="n">
        <v>73.08</v>
      </c>
      <c r="H72" s="79"/>
      <c r="I72" s="192" t="n">
        <v>53.36</v>
      </c>
      <c r="J72" s="192" t="n">
        <f aca="false">TRUNC(G72*I72,2)</f>
        <v>3899.54</v>
      </c>
      <c r="K72" s="192" t="n">
        <f aca="false">TRUNC(H72*I72,2)</f>
        <v>0</v>
      </c>
      <c r="L72" s="157"/>
      <c r="M72" s="157"/>
    </row>
    <row r="73" customFormat="false" ht="26.85" hidden="true" customHeight="false" outlineLevel="1" collapsed="false">
      <c r="A73" s="189" t="s">
        <v>123</v>
      </c>
      <c r="B73" s="189" t="s">
        <v>35</v>
      </c>
      <c r="C73" s="189" t="s">
        <v>42</v>
      </c>
      <c r="D73" s="189" t="n">
        <v>94216</v>
      </c>
      <c r="E73" s="190" t="s">
        <v>124</v>
      </c>
      <c r="F73" s="189" t="s">
        <v>44</v>
      </c>
      <c r="G73" s="189" t="n">
        <v>73.08</v>
      </c>
      <c r="H73" s="79"/>
      <c r="I73" s="192" t="n">
        <v>205.08</v>
      </c>
      <c r="J73" s="192" t="n">
        <f aca="false">TRUNC(G73*I73,2)</f>
        <v>14987.24</v>
      </c>
      <c r="K73" s="192" t="n">
        <f aca="false">TRUNC(H73*I73,2)</f>
        <v>0</v>
      </c>
      <c r="L73" s="157"/>
      <c r="M73" s="157"/>
    </row>
    <row r="74" customFormat="false" ht="26.85" hidden="true" customHeight="false" outlineLevel="1" collapsed="false">
      <c r="A74" s="189" t="s">
        <v>125</v>
      </c>
      <c r="B74" s="189" t="s">
        <v>35</v>
      </c>
      <c r="C74" s="189" t="s">
        <v>42</v>
      </c>
      <c r="D74" s="189" t="n">
        <v>94228</v>
      </c>
      <c r="E74" s="190" t="s">
        <v>126</v>
      </c>
      <c r="F74" s="189" t="s">
        <v>47</v>
      </c>
      <c r="G74" s="189" t="n">
        <v>13</v>
      </c>
      <c r="H74" s="79"/>
      <c r="I74" s="192" t="n">
        <v>110</v>
      </c>
      <c r="J74" s="192" t="n">
        <f aca="false">TRUNC(G74*I74,2)</f>
        <v>1430</v>
      </c>
      <c r="K74" s="192" t="n">
        <f aca="false">TRUNC(H74*I74,2)</f>
        <v>0</v>
      </c>
      <c r="L74" s="157"/>
      <c r="M74" s="157"/>
    </row>
    <row r="75" customFormat="false" ht="26.85" hidden="true" customHeight="false" outlineLevel="1" collapsed="false">
      <c r="A75" s="189" t="s">
        <v>127</v>
      </c>
      <c r="B75" s="189" t="s">
        <v>35</v>
      </c>
      <c r="C75" s="189" t="s">
        <v>42</v>
      </c>
      <c r="D75" s="189" t="n">
        <v>94231</v>
      </c>
      <c r="E75" s="190" t="s">
        <v>128</v>
      </c>
      <c r="F75" s="189" t="s">
        <v>47</v>
      </c>
      <c r="G75" s="189" t="n">
        <v>38</v>
      </c>
      <c r="H75" s="79"/>
      <c r="I75" s="192" t="n">
        <v>65.72</v>
      </c>
      <c r="J75" s="192" t="n">
        <f aca="false">TRUNC(G75*I75,2)</f>
        <v>2497.36</v>
      </c>
      <c r="K75" s="192" t="n">
        <f aca="false">TRUNC(H75*I75,2)</f>
        <v>0</v>
      </c>
      <c r="L75" s="157"/>
      <c r="M75" s="157"/>
    </row>
    <row r="76" customFormat="false" ht="26.85" hidden="true" customHeight="false" outlineLevel="1" collapsed="false">
      <c r="A76" s="189" t="s">
        <v>129</v>
      </c>
      <c r="B76" s="189" t="s">
        <v>35</v>
      </c>
      <c r="C76" s="189" t="s">
        <v>42</v>
      </c>
      <c r="D76" s="189" t="n">
        <v>100435</v>
      </c>
      <c r="E76" s="190" t="s">
        <v>130</v>
      </c>
      <c r="F76" s="189" t="s">
        <v>47</v>
      </c>
      <c r="G76" s="189" t="n">
        <v>25</v>
      </c>
      <c r="H76" s="79"/>
      <c r="I76" s="192" t="n">
        <v>74.62</v>
      </c>
      <c r="J76" s="192" t="n">
        <f aca="false">TRUNC(G76*I76,2)</f>
        <v>1865.5</v>
      </c>
      <c r="K76" s="192" t="n">
        <f aca="false">TRUNC(H76*I76,2)</f>
        <v>0</v>
      </c>
      <c r="L76" s="157"/>
      <c r="M76" s="157"/>
    </row>
    <row r="77" customFormat="false" ht="26.85" hidden="true" customHeight="false" outlineLevel="1" collapsed="false">
      <c r="A77" s="189" t="s">
        <v>131</v>
      </c>
      <c r="B77" s="189" t="s">
        <v>35</v>
      </c>
      <c r="C77" s="189" t="s">
        <v>42</v>
      </c>
      <c r="D77" s="189" t="n">
        <v>96110</v>
      </c>
      <c r="E77" s="190" t="s">
        <v>132</v>
      </c>
      <c r="F77" s="189" t="s">
        <v>44</v>
      </c>
      <c r="G77" s="189" t="n">
        <v>98.28</v>
      </c>
      <c r="H77" s="79"/>
      <c r="I77" s="192" t="n">
        <v>92.98</v>
      </c>
      <c r="J77" s="192" t="n">
        <f aca="false">TRUNC(G77*I77,2)</f>
        <v>9138.07</v>
      </c>
      <c r="K77" s="192" t="n">
        <f aca="false">TRUNC(H77*I77,2)</f>
        <v>0</v>
      </c>
      <c r="L77" s="157"/>
      <c r="M77" s="157"/>
    </row>
    <row r="78" s="179" customFormat="true" ht="15" hidden="false" customHeight="false" outlineLevel="0" collapsed="false">
      <c r="A78" s="235" t="n">
        <v>8</v>
      </c>
      <c r="B78" s="235"/>
      <c r="C78" s="235"/>
      <c r="D78" s="235"/>
      <c r="E78" s="236" t="s">
        <v>133</v>
      </c>
      <c r="F78" s="235"/>
      <c r="G78" s="235"/>
      <c r="H78" s="239"/>
      <c r="I78" s="237"/>
      <c r="J78" s="237" t="n">
        <f aca="false">SUM(J80:J82)</f>
        <v>27773.78</v>
      </c>
      <c r="K78" s="237" t="n">
        <f aca="false">SUM(K80:K82)</f>
        <v>0</v>
      </c>
      <c r="L78" s="178"/>
      <c r="M78" s="178"/>
    </row>
    <row r="79" customFormat="false" ht="14.25" hidden="false" customHeight="false" outlineLevel="0" collapsed="false">
      <c r="A79" s="189"/>
      <c r="B79" s="189"/>
      <c r="C79" s="189"/>
      <c r="D79" s="189"/>
      <c r="E79" s="190"/>
      <c r="F79" s="189"/>
      <c r="G79" s="189"/>
      <c r="H79" s="79"/>
      <c r="I79" s="192"/>
      <c r="J79" s="192"/>
      <c r="K79" s="192"/>
      <c r="L79" s="157"/>
      <c r="M79" s="157"/>
    </row>
    <row r="80" customFormat="false" ht="64.9" hidden="true" customHeight="false" outlineLevel="1" collapsed="false">
      <c r="A80" s="189" t="s">
        <v>134</v>
      </c>
      <c r="B80" s="189" t="s">
        <v>35</v>
      </c>
      <c r="C80" s="189" t="s">
        <v>42</v>
      </c>
      <c r="D80" s="189" t="n">
        <v>90846</v>
      </c>
      <c r="E80" s="190" t="s">
        <v>135</v>
      </c>
      <c r="F80" s="189" t="s">
        <v>120</v>
      </c>
      <c r="G80" s="189" t="n">
        <v>10</v>
      </c>
      <c r="H80" s="79"/>
      <c r="I80" s="192" t="n">
        <v>1672.68</v>
      </c>
      <c r="J80" s="192" t="n">
        <f aca="false">TRUNC(G80*I80,2)</f>
        <v>16726.8</v>
      </c>
      <c r="K80" s="192" t="n">
        <f aca="false">TRUNC(H80*I80,2)</f>
        <v>0</v>
      </c>
      <c r="L80" s="157"/>
      <c r="M80" s="157"/>
    </row>
    <row r="81" customFormat="false" ht="14.25" hidden="true" customHeight="false" outlineLevel="1" collapsed="false">
      <c r="A81" s="189" t="s">
        <v>136</v>
      </c>
      <c r="B81" s="189" t="s">
        <v>35</v>
      </c>
      <c r="C81" s="189" t="s">
        <v>36</v>
      </c>
      <c r="D81" s="189" t="n">
        <v>111457</v>
      </c>
      <c r="E81" s="190" t="s">
        <v>137</v>
      </c>
      <c r="F81" s="189" t="s">
        <v>66</v>
      </c>
      <c r="G81" s="189" t="n">
        <v>175</v>
      </c>
      <c r="H81" s="79"/>
      <c r="I81" s="192" t="n">
        <v>16.29</v>
      </c>
      <c r="J81" s="192" t="n">
        <f aca="false">TRUNC(G81*I81,2)</f>
        <v>2850.75</v>
      </c>
      <c r="K81" s="192" t="n">
        <f aca="false">TRUNC(H81*I81,2)</f>
        <v>0</v>
      </c>
      <c r="L81" s="157"/>
      <c r="M81" s="157"/>
    </row>
    <row r="82" customFormat="false" ht="52.2" hidden="true" customHeight="false" outlineLevel="1" collapsed="false">
      <c r="A82" s="189" t="s">
        <v>138</v>
      </c>
      <c r="B82" s="189" t="s">
        <v>35</v>
      </c>
      <c r="C82" s="189" t="s">
        <v>42</v>
      </c>
      <c r="D82" s="189" t="n">
        <v>94573</v>
      </c>
      <c r="E82" s="190" t="s">
        <v>139</v>
      </c>
      <c r="F82" s="189" t="s">
        <v>44</v>
      </c>
      <c r="G82" s="189" t="n">
        <v>17.18</v>
      </c>
      <c r="H82" s="79"/>
      <c r="I82" s="192" t="n">
        <v>477.08</v>
      </c>
      <c r="J82" s="192" t="n">
        <f aca="false">TRUNC(G82*I82,2)</f>
        <v>8196.23</v>
      </c>
      <c r="K82" s="192" t="n">
        <f aca="false">TRUNC(H82*I82,2)</f>
        <v>0</v>
      </c>
      <c r="L82" s="157"/>
      <c r="M82" s="157"/>
    </row>
    <row r="83" s="179" customFormat="true" ht="15" hidden="false" customHeight="false" outlineLevel="0" collapsed="false">
      <c r="A83" s="235" t="n">
        <v>9</v>
      </c>
      <c r="B83" s="235"/>
      <c r="C83" s="235"/>
      <c r="D83" s="235"/>
      <c r="E83" s="236" t="s">
        <v>140</v>
      </c>
      <c r="F83" s="235"/>
      <c r="G83" s="235"/>
      <c r="H83" s="239"/>
      <c r="I83" s="237"/>
      <c r="J83" s="237" t="n">
        <f aca="false">SUM(J85:J87)</f>
        <v>35852.32</v>
      </c>
      <c r="K83" s="237" t="n">
        <f aca="false">SUM(K85:K87)</f>
        <v>0</v>
      </c>
      <c r="L83" s="178"/>
      <c r="M83" s="178"/>
    </row>
    <row r="84" customFormat="false" ht="14.25" hidden="false" customHeight="false" outlineLevel="0" collapsed="false">
      <c r="A84" s="189"/>
      <c r="B84" s="189"/>
      <c r="C84" s="189"/>
      <c r="D84" s="189"/>
      <c r="E84" s="190"/>
      <c r="F84" s="189"/>
      <c r="G84" s="189"/>
      <c r="H84" s="79"/>
      <c r="I84" s="192"/>
      <c r="J84" s="192"/>
      <c r="K84" s="192"/>
      <c r="L84" s="157"/>
      <c r="M84" s="157"/>
    </row>
    <row r="85" customFormat="false" ht="39.55" hidden="true" customHeight="false" outlineLevel="1" collapsed="false">
      <c r="A85" s="189" t="s">
        <v>141</v>
      </c>
      <c r="B85" s="189" t="s">
        <v>35</v>
      </c>
      <c r="C85" s="189" t="s">
        <v>42</v>
      </c>
      <c r="D85" s="189" t="n">
        <v>87905</v>
      </c>
      <c r="E85" s="190" t="s">
        <v>142</v>
      </c>
      <c r="F85" s="189" t="s">
        <v>44</v>
      </c>
      <c r="G85" s="189" t="n">
        <v>518.2</v>
      </c>
      <c r="H85" s="79"/>
      <c r="I85" s="192" t="n">
        <v>9.53</v>
      </c>
      <c r="J85" s="192" t="n">
        <f aca="false">TRUNC(G85*I85,2)</f>
        <v>4938.44</v>
      </c>
      <c r="K85" s="192" t="n">
        <f aca="false">TRUNC(H85*I85,2)</f>
        <v>0</v>
      </c>
      <c r="L85" s="157"/>
      <c r="M85" s="157"/>
    </row>
    <row r="86" customFormat="false" ht="39.55" hidden="true" customHeight="false" outlineLevel="1" collapsed="false">
      <c r="A86" s="189" t="s">
        <v>143</v>
      </c>
      <c r="B86" s="189" t="s">
        <v>35</v>
      </c>
      <c r="C86" s="189" t="s">
        <v>42</v>
      </c>
      <c r="D86" s="189" t="n">
        <v>87794</v>
      </c>
      <c r="E86" s="190" t="s">
        <v>144</v>
      </c>
      <c r="F86" s="189" t="s">
        <v>44</v>
      </c>
      <c r="G86" s="189" t="n">
        <v>518.2</v>
      </c>
      <c r="H86" s="79"/>
      <c r="I86" s="192" t="n">
        <v>53.05</v>
      </c>
      <c r="J86" s="192" t="n">
        <f aca="false">TRUNC(G86*I86,2)</f>
        <v>27490.51</v>
      </c>
      <c r="K86" s="192" t="n">
        <f aca="false">TRUNC(H86*I86,2)</f>
        <v>0</v>
      </c>
      <c r="L86" s="157"/>
      <c r="M86" s="157"/>
    </row>
    <row r="87" customFormat="false" ht="39.55" hidden="true" customHeight="false" outlineLevel="1" collapsed="false">
      <c r="A87" s="189" t="s">
        <v>145</v>
      </c>
      <c r="B87" s="189" t="s">
        <v>35</v>
      </c>
      <c r="C87" s="189" t="s">
        <v>42</v>
      </c>
      <c r="D87" s="189" t="n">
        <v>87273</v>
      </c>
      <c r="E87" s="190" t="s">
        <v>146</v>
      </c>
      <c r="F87" s="189" t="s">
        <v>44</v>
      </c>
      <c r="G87" s="189" t="n">
        <v>39.96</v>
      </c>
      <c r="H87" s="79"/>
      <c r="I87" s="192" t="n">
        <v>85.67</v>
      </c>
      <c r="J87" s="192" t="n">
        <f aca="false">TRUNC(G87*I87,2)</f>
        <v>3423.37</v>
      </c>
      <c r="K87" s="192" t="n">
        <f aca="false">TRUNC(H87*I87,2)</f>
        <v>0</v>
      </c>
      <c r="L87" s="157"/>
      <c r="M87" s="157"/>
    </row>
    <row r="88" s="179" customFormat="true" ht="15" hidden="false" customHeight="false" outlineLevel="0" collapsed="false">
      <c r="A88" s="235" t="n">
        <v>10</v>
      </c>
      <c r="B88" s="235"/>
      <c r="C88" s="235"/>
      <c r="D88" s="235"/>
      <c r="E88" s="236" t="s">
        <v>147</v>
      </c>
      <c r="F88" s="235"/>
      <c r="G88" s="235"/>
      <c r="H88" s="239"/>
      <c r="I88" s="237"/>
      <c r="J88" s="237" t="n">
        <f aca="false">SUM(J90:J94)</f>
        <v>25150.73</v>
      </c>
      <c r="K88" s="237" t="n">
        <f aca="false">SUM(K90:K94)</f>
        <v>0</v>
      </c>
      <c r="L88" s="178"/>
      <c r="M88" s="178"/>
    </row>
    <row r="89" customFormat="false" ht="14.25" hidden="false" customHeight="false" outlineLevel="0" collapsed="false">
      <c r="A89" s="189"/>
      <c r="B89" s="189"/>
      <c r="C89" s="189"/>
      <c r="D89" s="189"/>
      <c r="E89" s="190"/>
      <c r="F89" s="189"/>
      <c r="G89" s="189"/>
      <c r="H89" s="79"/>
      <c r="I89" s="192"/>
      <c r="J89" s="192"/>
      <c r="K89" s="192"/>
      <c r="L89" s="157"/>
      <c r="M89" s="157"/>
    </row>
    <row r="90" customFormat="false" ht="26.85" hidden="true" customHeight="false" outlineLevel="1" collapsed="false">
      <c r="A90" s="189" t="s">
        <v>148</v>
      </c>
      <c r="B90" s="189" t="s">
        <v>35</v>
      </c>
      <c r="C90" s="189" t="s">
        <v>42</v>
      </c>
      <c r="D90" s="189" t="n">
        <v>95241</v>
      </c>
      <c r="E90" s="190" t="s">
        <v>149</v>
      </c>
      <c r="F90" s="189" t="s">
        <v>44</v>
      </c>
      <c r="G90" s="189" t="n">
        <v>107.62</v>
      </c>
      <c r="H90" s="79"/>
      <c r="I90" s="192" t="n">
        <v>48.69</v>
      </c>
      <c r="J90" s="192" t="n">
        <f aca="false">TRUNC(G90*I90,2)</f>
        <v>5240.01</v>
      </c>
      <c r="K90" s="192" t="n">
        <f aca="false">TRUNC(H90*I90,2)</f>
        <v>0</v>
      </c>
      <c r="L90" s="157"/>
      <c r="M90" s="157"/>
    </row>
    <row r="91" customFormat="false" ht="39.55" hidden="true" customHeight="false" outlineLevel="1" collapsed="false">
      <c r="A91" s="189" t="s">
        <v>150</v>
      </c>
      <c r="B91" s="189" t="s">
        <v>35</v>
      </c>
      <c r="C91" s="189" t="s">
        <v>42</v>
      </c>
      <c r="D91" s="189" t="n">
        <v>87263</v>
      </c>
      <c r="E91" s="190" t="s">
        <v>151</v>
      </c>
      <c r="F91" s="189" t="s">
        <v>44</v>
      </c>
      <c r="G91" s="189" t="n">
        <v>97.54</v>
      </c>
      <c r="H91" s="79"/>
      <c r="I91" s="192" t="n">
        <v>158.75</v>
      </c>
      <c r="J91" s="192" t="n">
        <f aca="false">TRUNC(G91*I91,2)</f>
        <v>15484.47</v>
      </c>
      <c r="K91" s="192" t="n">
        <f aca="false">TRUNC(H91*I91,2)</f>
        <v>0</v>
      </c>
      <c r="L91" s="157"/>
      <c r="M91" s="157"/>
    </row>
    <row r="92" customFormat="false" ht="14.25" hidden="true" customHeight="false" outlineLevel="1" collapsed="false">
      <c r="A92" s="189" t="s">
        <v>152</v>
      </c>
      <c r="B92" s="189" t="s">
        <v>35</v>
      </c>
      <c r="C92" s="189" t="s">
        <v>42</v>
      </c>
      <c r="D92" s="189" t="n">
        <v>98689</v>
      </c>
      <c r="E92" s="190" t="s">
        <v>153</v>
      </c>
      <c r="F92" s="189" t="s">
        <v>47</v>
      </c>
      <c r="G92" s="189" t="n">
        <v>9</v>
      </c>
      <c r="H92" s="79"/>
      <c r="I92" s="192" t="n">
        <v>143.19</v>
      </c>
      <c r="J92" s="192" t="n">
        <f aca="false">TRUNC(G92*I92,2)</f>
        <v>1288.71</v>
      </c>
      <c r="K92" s="192" t="n">
        <f aca="false">TRUNC(H92*I92,2)</f>
        <v>0</v>
      </c>
      <c r="L92" s="157"/>
      <c r="M92" s="157"/>
    </row>
    <row r="93" customFormat="false" ht="26.85" hidden="true" customHeight="false" outlineLevel="1" collapsed="false">
      <c r="A93" s="189" t="s">
        <v>154</v>
      </c>
      <c r="B93" s="189" t="s">
        <v>35</v>
      </c>
      <c r="C93" s="189" t="s">
        <v>42</v>
      </c>
      <c r="D93" s="189" t="n">
        <v>101965</v>
      </c>
      <c r="E93" s="190" t="s">
        <v>155</v>
      </c>
      <c r="F93" s="189" t="s">
        <v>47</v>
      </c>
      <c r="G93" s="189" t="n">
        <v>10.4</v>
      </c>
      <c r="H93" s="79"/>
      <c r="I93" s="192" t="n">
        <v>145.79</v>
      </c>
      <c r="J93" s="192" t="n">
        <f aca="false">TRUNC(G93*I93,2)</f>
        <v>1516.21</v>
      </c>
      <c r="K93" s="192" t="n">
        <f aca="false">TRUNC(H93*I93,2)</f>
        <v>0</v>
      </c>
      <c r="L93" s="157"/>
      <c r="M93" s="157"/>
    </row>
    <row r="94" customFormat="false" ht="26.85" hidden="true" customHeight="false" outlineLevel="1" collapsed="false">
      <c r="A94" s="189" t="s">
        <v>156</v>
      </c>
      <c r="B94" s="189" t="s">
        <v>35</v>
      </c>
      <c r="C94" s="189" t="s">
        <v>42</v>
      </c>
      <c r="D94" s="189" t="n">
        <v>88650</v>
      </c>
      <c r="E94" s="190" t="s">
        <v>157</v>
      </c>
      <c r="F94" s="189" t="s">
        <v>47</v>
      </c>
      <c r="G94" s="189" t="n">
        <v>104.67</v>
      </c>
      <c r="H94" s="79"/>
      <c r="I94" s="192" t="n">
        <v>15.49</v>
      </c>
      <c r="J94" s="192" t="n">
        <f aca="false">TRUNC(G94*I94,2)</f>
        <v>1621.33</v>
      </c>
      <c r="K94" s="192" t="n">
        <f aca="false">TRUNC(H94*I94,2)</f>
        <v>0</v>
      </c>
      <c r="L94" s="157"/>
      <c r="M94" s="157"/>
    </row>
    <row r="95" s="179" customFormat="true" ht="15" hidden="false" customHeight="false" outlineLevel="0" collapsed="false">
      <c r="A95" s="235" t="n">
        <v>11</v>
      </c>
      <c r="B95" s="235"/>
      <c r="C95" s="235"/>
      <c r="D95" s="235"/>
      <c r="E95" s="236" t="s">
        <v>158</v>
      </c>
      <c r="F95" s="235"/>
      <c r="G95" s="235"/>
      <c r="H95" s="239"/>
      <c r="I95" s="237"/>
      <c r="J95" s="237" t="n">
        <f aca="false">J97+J106+J113+J122</f>
        <v>24727.53</v>
      </c>
      <c r="K95" s="237" t="n">
        <f aca="false">K97+K106+K113+K122</f>
        <v>0</v>
      </c>
      <c r="L95" s="178"/>
      <c r="M95" s="178"/>
    </row>
    <row r="96" customFormat="false" ht="14.25" hidden="false" customHeight="false" outlineLevel="0" collapsed="false">
      <c r="A96" s="189"/>
      <c r="B96" s="189"/>
      <c r="C96" s="189"/>
      <c r="D96" s="189"/>
      <c r="E96" s="190"/>
      <c r="F96" s="189"/>
      <c r="G96" s="189"/>
      <c r="H96" s="79"/>
      <c r="I96" s="192"/>
      <c r="J96" s="192"/>
      <c r="K96" s="192"/>
      <c r="L96" s="157"/>
      <c r="M96" s="157"/>
    </row>
    <row r="97" s="179" customFormat="true" ht="15" hidden="false" customHeight="false" outlineLevel="0" collapsed="false">
      <c r="A97" s="244" t="s">
        <v>159</v>
      </c>
      <c r="B97" s="244"/>
      <c r="C97" s="244"/>
      <c r="D97" s="244"/>
      <c r="E97" s="245" t="s">
        <v>160</v>
      </c>
      <c r="F97" s="244"/>
      <c r="G97" s="244"/>
      <c r="H97" s="246"/>
      <c r="I97" s="247"/>
      <c r="J97" s="247" t="n">
        <f aca="false">SUM(J99:J105)</f>
        <v>6041.63</v>
      </c>
      <c r="K97" s="247" t="n">
        <f aca="false">SUM(K99:K105)</f>
        <v>0</v>
      </c>
      <c r="L97" s="178"/>
      <c r="M97" s="178"/>
    </row>
    <row r="98" customFormat="false" ht="14.25" hidden="false" customHeight="false" outlineLevel="0" collapsed="false">
      <c r="A98" s="189"/>
      <c r="B98" s="189"/>
      <c r="C98" s="189"/>
      <c r="D98" s="189"/>
      <c r="E98" s="190"/>
      <c r="F98" s="189"/>
      <c r="G98" s="189"/>
      <c r="H98" s="79"/>
      <c r="I98" s="192"/>
      <c r="J98" s="192"/>
      <c r="K98" s="192"/>
      <c r="L98" s="157"/>
      <c r="M98" s="157"/>
    </row>
    <row r="99" customFormat="false" ht="26.85" hidden="true" customHeight="false" outlineLevel="1" collapsed="false">
      <c r="A99" s="189" t="s">
        <v>161</v>
      </c>
      <c r="B99" s="189" t="s">
        <v>35</v>
      </c>
      <c r="C99" s="189" t="s">
        <v>42</v>
      </c>
      <c r="D99" s="189" t="n">
        <v>104780</v>
      </c>
      <c r="E99" s="190" t="s">
        <v>162</v>
      </c>
      <c r="F99" s="189" t="s">
        <v>47</v>
      </c>
      <c r="G99" s="189" t="n">
        <v>110.88</v>
      </c>
      <c r="H99" s="79"/>
      <c r="I99" s="192" t="n">
        <v>5.96</v>
      </c>
      <c r="J99" s="192" t="n">
        <f aca="false">TRUNC(G99*I99,2)</f>
        <v>660.84</v>
      </c>
      <c r="K99" s="192" t="n">
        <f aca="false">TRUNC(H99*I99,2)</f>
        <v>0</v>
      </c>
      <c r="L99" s="157"/>
      <c r="M99" s="157"/>
    </row>
    <row r="100" customFormat="false" ht="39.55" hidden="true" customHeight="false" outlineLevel="1" collapsed="false">
      <c r="A100" s="189" t="s">
        <v>163</v>
      </c>
      <c r="B100" s="189" t="s">
        <v>35</v>
      </c>
      <c r="C100" s="189" t="s">
        <v>42</v>
      </c>
      <c r="D100" s="189" t="n">
        <v>91835</v>
      </c>
      <c r="E100" s="190" t="s">
        <v>164</v>
      </c>
      <c r="F100" s="189" t="s">
        <v>47</v>
      </c>
      <c r="G100" s="189" t="n">
        <v>100.22</v>
      </c>
      <c r="H100" s="79"/>
      <c r="I100" s="192" t="n">
        <v>22.68</v>
      </c>
      <c r="J100" s="192" t="n">
        <f aca="false">TRUNC(G100*I100,2)</f>
        <v>2272.98</v>
      </c>
      <c r="K100" s="192" t="n">
        <f aca="false">TRUNC(H100*I100,2)</f>
        <v>0</v>
      </c>
      <c r="L100" s="157"/>
      <c r="M100" s="157"/>
    </row>
    <row r="101" customFormat="false" ht="39.55" hidden="true" customHeight="false" outlineLevel="1" collapsed="false">
      <c r="A101" s="189" t="s">
        <v>165</v>
      </c>
      <c r="B101" s="189" t="s">
        <v>35</v>
      </c>
      <c r="C101" s="189" t="s">
        <v>42</v>
      </c>
      <c r="D101" s="189" t="n">
        <v>91837</v>
      </c>
      <c r="E101" s="190" t="s">
        <v>166</v>
      </c>
      <c r="F101" s="189" t="s">
        <v>47</v>
      </c>
      <c r="G101" s="189" t="n">
        <v>20.9</v>
      </c>
      <c r="H101" s="79"/>
      <c r="I101" s="192" t="n">
        <v>28.13</v>
      </c>
      <c r="J101" s="192" t="n">
        <f aca="false">TRUNC(G101*I101,2)</f>
        <v>587.91</v>
      </c>
      <c r="K101" s="192" t="n">
        <f aca="false">TRUNC(H101*I101,2)</f>
        <v>0</v>
      </c>
      <c r="L101" s="157"/>
      <c r="M101" s="157"/>
    </row>
    <row r="102" customFormat="false" ht="39.55" hidden="true" customHeight="false" outlineLevel="1" collapsed="false">
      <c r="A102" s="189" t="s">
        <v>167</v>
      </c>
      <c r="B102" s="189" t="s">
        <v>35</v>
      </c>
      <c r="C102" s="189" t="s">
        <v>42</v>
      </c>
      <c r="D102" s="189" t="n">
        <v>91855</v>
      </c>
      <c r="E102" s="190" t="s">
        <v>168</v>
      </c>
      <c r="F102" s="189" t="s">
        <v>47</v>
      </c>
      <c r="G102" s="189" t="n">
        <v>110.88</v>
      </c>
      <c r="H102" s="79"/>
      <c r="I102" s="192" t="n">
        <v>12.66</v>
      </c>
      <c r="J102" s="192" t="n">
        <f aca="false">TRUNC(G102*I102,2)</f>
        <v>1403.74</v>
      </c>
      <c r="K102" s="192" t="n">
        <f aca="false">TRUNC(H102*I102,2)</f>
        <v>0</v>
      </c>
      <c r="L102" s="157"/>
      <c r="M102" s="157"/>
    </row>
    <row r="103" customFormat="false" ht="39.55" hidden="true" customHeight="false" outlineLevel="1" collapsed="false">
      <c r="A103" s="189" t="s">
        <v>169</v>
      </c>
      <c r="B103" s="189" t="s">
        <v>35</v>
      </c>
      <c r="C103" s="189" t="s">
        <v>42</v>
      </c>
      <c r="D103" s="189" t="n">
        <v>97667</v>
      </c>
      <c r="E103" s="190" t="s">
        <v>170</v>
      </c>
      <c r="F103" s="189" t="s">
        <v>47</v>
      </c>
      <c r="G103" s="189" t="n">
        <v>40</v>
      </c>
      <c r="H103" s="79"/>
      <c r="I103" s="192" t="n">
        <v>9.2</v>
      </c>
      <c r="J103" s="192" t="n">
        <f aca="false">TRUNC(G103*I103,2)</f>
        <v>368</v>
      </c>
      <c r="K103" s="192" t="n">
        <f aca="false">TRUNC(H103*I103,2)</f>
        <v>0</v>
      </c>
      <c r="L103" s="157"/>
      <c r="M103" s="157"/>
    </row>
    <row r="104" customFormat="false" ht="39.55" hidden="true" customHeight="false" outlineLevel="1" collapsed="false">
      <c r="A104" s="189" t="s">
        <v>171</v>
      </c>
      <c r="B104" s="189" t="s">
        <v>35</v>
      </c>
      <c r="C104" s="189" t="s">
        <v>42</v>
      </c>
      <c r="D104" s="189" t="n">
        <v>97669</v>
      </c>
      <c r="E104" s="190" t="s">
        <v>172</v>
      </c>
      <c r="F104" s="189" t="s">
        <v>47</v>
      </c>
      <c r="G104" s="189" t="n">
        <v>16.6</v>
      </c>
      <c r="H104" s="79"/>
      <c r="I104" s="192" t="n">
        <v>19.49</v>
      </c>
      <c r="J104" s="192" t="n">
        <f aca="false">TRUNC(G104*I104,2)</f>
        <v>323.53</v>
      </c>
      <c r="K104" s="192" t="n">
        <f aca="false">TRUNC(H104*I104,2)</f>
        <v>0</v>
      </c>
      <c r="L104" s="157"/>
      <c r="M104" s="157"/>
    </row>
    <row r="105" customFormat="false" ht="14.25" hidden="true" customHeight="false" outlineLevel="1" collapsed="false">
      <c r="A105" s="189" t="s">
        <v>173</v>
      </c>
      <c r="B105" s="189" t="s">
        <v>35</v>
      </c>
      <c r="C105" s="189" t="s">
        <v>42</v>
      </c>
      <c r="D105" s="189" t="n">
        <v>93358</v>
      </c>
      <c r="E105" s="190" t="s">
        <v>174</v>
      </c>
      <c r="F105" s="189" t="s">
        <v>53</v>
      </c>
      <c r="G105" s="189" t="n">
        <v>4.24</v>
      </c>
      <c r="H105" s="79"/>
      <c r="I105" s="192" t="n">
        <v>100.15</v>
      </c>
      <c r="J105" s="192" t="n">
        <f aca="false">TRUNC(G105*I105,2)</f>
        <v>424.63</v>
      </c>
      <c r="K105" s="192" t="n">
        <f aca="false">TRUNC(H105*I105,2)</f>
        <v>0</v>
      </c>
      <c r="L105" s="157"/>
      <c r="M105" s="157"/>
    </row>
    <row r="106" s="179" customFormat="true" ht="15" hidden="false" customHeight="false" outlineLevel="0" collapsed="false">
      <c r="A106" s="244" t="s">
        <v>175</v>
      </c>
      <c r="B106" s="244"/>
      <c r="C106" s="244"/>
      <c r="D106" s="244"/>
      <c r="E106" s="245" t="s">
        <v>176</v>
      </c>
      <c r="F106" s="244"/>
      <c r="G106" s="244"/>
      <c r="H106" s="246"/>
      <c r="I106" s="247"/>
      <c r="J106" s="247" t="n">
        <f aca="false">SUM(J108:J112)</f>
        <v>12377.29</v>
      </c>
      <c r="K106" s="247" t="n">
        <f aca="false">SUM(K108:K112)</f>
        <v>0</v>
      </c>
      <c r="L106" s="178"/>
      <c r="M106" s="178"/>
    </row>
    <row r="107" customFormat="false" ht="14.25" hidden="false" customHeight="false" outlineLevel="0" collapsed="false">
      <c r="A107" s="189"/>
      <c r="B107" s="189"/>
      <c r="C107" s="189"/>
      <c r="D107" s="189"/>
      <c r="E107" s="190"/>
      <c r="F107" s="189"/>
      <c r="G107" s="189"/>
      <c r="H107" s="79"/>
      <c r="I107" s="192"/>
      <c r="J107" s="192"/>
      <c r="K107" s="192"/>
      <c r="L107" s="157"/>
      <c r="M107" s="157"/>
    </row>
    <row r="108" customFormat="false" ht="26.85" hidden="true" customHeight="false" outlineLevel="1" collapsed="false">
      <c r="A108" s="189" t="s">
        <v>177</v>
      </c>
      <c r="B108" s="189" t="s">
        <v>35</v>
      </c>
      <c r="C108" s="189" t="s">
        <v>42</v>
      </c>
      <c r="D108" s="189" t="n">
        <v>91925</v>
      </c>
      <c r="E108" s="190" t="s">
        <v>178</v>
      </c>
      <c r="F108" s="189" t="s">
        <v>47</v>
      </c>
      <c r="G108" s="189" t="n">
        <v>210</v>
      </c>
      <c r="H108" s="79"/>
      <c r="I108" s="192" t="n">
        <v>4.62</v>
      </c>
      <c r="J108" s="192" t="n">
        <f aca="false">TRUNC(G108*I108,2)</f>
        <v>970.2</v>
      </c>
      <c r="K108" s="192" t="n">
        <f aca="false">TRUNC(H108*I108,2)</f>
        <v>0</v>
      </c>
      <c r="L108" s="157"/>
      <c r="M108" s="157"/>
    </row>
    <row r="109" customFormat="false" ht="26.85" hidden="true" customHeight="false" outlineLevel="1" collapsed="false">
      <c r="A109" s="189" t="s">
        <v>179</v>
      </c>
      <c r="B109" s="189" t="s">
        <v>35</v>
      </c>
      <c r="C109" s="189" t="s">
        <v>42</v>
      </c>
      <c r="D109" s="189" t="n">
        <v>91927</v>
      </c>
      <c r="E109" s="190" t="s">
        <v>180</v>
      </c>
      <c r="F109" s="189" t="s">
        <v>47</v>
      </c>
      <c r="G109" s="189" t="n">
        <v>479</v>
      </c>
      <c r="H109" s="79"/>
      <c r="I109" s="192" t="n">
        <v>6.22</v>
      </c>
      <c r="J109" s="192" t="n">
        <f aca="false">TRUNC(G109*I109,2)</f>
        <v>2979.38</v>
      </c>
      <c r="K109" s="192" t="n">
        <f aca="false">TRUNC(H109*I109,2)</f>
        <v>0</v>
      </c>
      <c r="L109" s="157"/>
      <c r="M109" s="157"/>
    </row>
    <row r="110" customFormat="false" ht="26.85" hidden="true" customHeight="false" outlineLevel="1" collapsed="false">
      <c r="A110" s="189" t="s">
        <v>181</v>
      </c>
      <c r="B110" s="189" t="s">
        <v>35</v>
      </c>
      <c r="C110" s="189" t="s">
        <v>55</v>
      </c>
      <c r="D110" s="189" t="n">
        <v>92982</v>
      </c>
      <c r="E110" s="190" t="s">
        <v>182</v>
      </c>
      <c r="F110" s="189" t="s">
        <v>47</v>
      </c>
      <c r="G110" s="189" t="n">
        <v>40</v>
      </c>
      <c r="H110" s="79"/>
      <c r="I110" s="192" t="n">
        <v>22.3</v>
      </c>
      <c r="J110" s="192" t="n">
        <f aca="false">TRUNC(G110*I110,2)</f>
        <v>892</v>
      </c>
      <c r="K110" s="192" t="n">
        <f aca="false">TRUNC(H110*I110,2)</f>
        <v>0</v>
      </c>
      <c r="L110" s="157"/>
      <c r="M110" s="157"/>
    </row>
    <row r="111" customFormat="false" ht="39.55" hidden="true" customHeight="false" outlineLevel="1" collapsed="false">
      <c r="A111" s="189" t="s">
        <v>183</v>
      </c>
      <c r="B111" s="189" t="s">
        <v>35</v>
      </c>
      <c r="C111" s="189" t="s">
        <v>42</v>
      </c>
      <c r="D111" s="189" t="n">
        <v>92984</v>
      </c>
      <c r="E111" s="190" t="s">
        <v>184</v>
      </c>
      <c r="F111" s="189" t="s">
        <v>47</v>
      </c>
      <c r="G111" s="189" t="n">
        <v>159.7</v>
      </c>
      <c r="H111" s="79"/>
      <c r="I111" s="192" t="n">
        <v>36.61</v>
      </c>
      <c r="J111" s="192" t="n">
        <f aca="false">TRUNC(G111*I111,2)</f>
        <v>5846.61</v>
      </c>
      <c r="K111" s="192" t="n">
        <f aca="false">TRUNC(H111*I111,2)</f>
        <v>0</v>
      </c>
      <c r="L111" s="157"/>
      <c r="M111" s="157"/>
    </row>
    <row r="112" customFormat="false" ht="26.85" hidden="true" customHeight="false" outlineLevel="1" collapsed="false">
      <c r="A112" s="189" t="s">
        <v>185</v>
      </c>
      <c r="B112" s="189" t="s">
        <v>35</v>
      </c>
      <c r="C112" s="189" t="s">
        <v>42</v>
      </c>
      <c r="D112" s="189" t="n">
        <v>91929</v>
      </c>
      <c r="E112" s="190" t="s">
        <v>186</v>
      </c>
      <c r="F112" s="189" t="s">
        <v>47</v>
      </c>
      <c r="G112" s="189" t="n">
        <v>183.2</v>
      </c>
      <c r="H112" s="79"/>
      <c r="I112" s="192" t="n">
        <v>9.22</v>
      </c>
      <c r="J112" s="192" t="n">
        <f aca="false">TRUNC(G112*I112,2)</f>
        <v>1689.1</v>
      </c>
      <c r="K112" s="192" t="n">
        <f aca="false">TRUNC(H112*I112,2)</f>
        <v>0</v>
      </c>
      <c r="L112" s="157"/>
      <c r="M112" s="157"/>
    </row>
    <row r="113" s="179" customFormat="true" ht="15" hidden="false" customHeight="false" outlineLevel="0" collapsed="false">
      <c r="A113" s="244" t="s">
        <v>187</v>
      </c>
      <c r="B113" s="244"/>
      <c r="C113" s="244"/>
      <c r="D113" s="244"/>
      <c r="E113" s="245" t="s">
        <v>188</v>
      </c>
      <c r="F113" s="244"/>
      <c r="G113" s="244"/>
      <c r="H113" s="246"/>
      <c r="I113" s="247"/>
      <c r="J113" s="247" t="n">
        <f aca="false">SUM(J115:J121)</f>
        <v>2165.47</v>
      </c>
      <c r="K113" s="247" t="n">
        <f aca="false">SUM(K115:K121)</f>
        <v>0</v>
      </c>
      <c r="L113" s="178"/>
      <c r="M113" s="178"/>
    </row>
    <row r="114" customFormat="false" ht="14.25" hidden="false" customHeight="false" outlineLevel="0" collapsed="false">
      <c r="A114" s="189"/>
      <c r="B114" s="189"/>
      <c r="C114" s="189"/>
      <c r="D114" s="189"/>
      <c r="E114" s="190"/>
      <c r="F114" s="189"/>
      <c r="G114" s="189"/>
      <c r="H114" s="79"/>
      <c r="I114" s="192"/>
      <c r="J114" s="192"/>
      <c r="K114" s="192"/>
      <c r="L114" s="157"/>
      <c r="M114" s="157"/>
    </row>
    <row r="115" customFormat="false" ht="39.55" hidden="true" customHeight="false" outlineLevel="1" collapsed="false">
      <c r="A115" s="189" t="s">
        <v>189</v>
      </c>
      <c r="B115" s="189" t="s">
        <v>35</v>
      </c>
      <c r="C115" s="189" t="s">
        <v>42</v>
      </c>
      <c r="D115" s="189" t="n">
        <v>101880</v>
      </c>
      <c r="E115" s="190" t="s">
        <v>190</v>
      </c>
      <c r="F115" s="189" t="s">
        <v>120</v>
      </c>
      <c r="G115" s="189" t="n">
        <v>1</v>
      </c>
      <c r="H115" s="79"/>
      <c r="I115" s="192" t="n">
        <v>867.11</v>
      </c>
      <c r="J115" s="192" t="n">
        <f aca="false">TRUNC(G115*I115,2)</f>
        <v>867.11</v>
      </c>
      <c r="K115" s="192" t="n">
        <f aca="false">TRUNC(H115*I115,2)</f>
        <v>0</v>
      </c>
      <c r="L115" s="157"/>
      <c r="M115" s="157"/>
    </row>
    <row r="116" customFormat="false" ht="26.85" hidden="true" customHeight="false" outlineLevel="1" collapsed="false">
      <c r="A116" s="189" t="s">
        <v>191</v>
      </c>
      <c r="B116" s="189" t="s">
        <v>35</v>
      </c>
      <c r="C116" s="189" t="s">
        <v>42</v>
      </c>
      <c r="D116" s="189" t="n">
        <v>93653</v>
      </c>
      <c r="E116" s="190" t="s">
        <v>192</v>
      </c>
      <c r="F116" s="189" t="s">
        <v>120</v>
      </c>
      <c r="G116" s="189" t="n">
        <v>4</v>
      </c>
      <c r="H116" s="79"/>
      <c r="I116" s="192" t="n">
        <v>14.03</v>
      </c>
      <c r="J116" s="192" t="n">
        <f aca="false">TRUNC(G116*I116,2)</f>
        <v>56.12</v>
      </c>
      <c r="K116" s="192" t="n">
        <f aca="false">TRUNC(H116*I116,2)</f>
        <v>0</v>
      </c>
      <c r="L116" s="157"/>
      <c r="M116" s="157"/>
    </row>
    <row r="117" customFormat="false" ht="26.85" hidden="true" customHeight="false" outlineLevel="1" collapsed="false">
      <c r="A117" s="189" t="s">
        <v>193</v>
      </c>
      <c r="B117" s="189" t="s">
        <v>35</v>
      </c>
      <c r="C117" s="189" t="s">
        <v>42</v>
      </c>
      <c r="D117" s="189" t="n">
        <v>93660</v>
      </c>
      <c r="E117" s="190" t="s">
        <v>194</v>
      </c>
      <c r="F117" s="189" t="s">
        <v>120</v>
      </c>
      <c r="G117" s="189" t="n">
        <v>3</v>
      </c>
      <c r="H117" s="79"/>
      <c r="I117" s="192" t="n">
        <v>67.56</v>
      </c>
      <c r="J117" s="192" t="n">
        <f aca="false">TRUNC(G117*I117,2)</f>
        <v>202.68</v>
      </c>
      <c r="K117" s="192" t="n">
        <f aca="false">TRUNC(H117*I117,2)</f>
        <v>0</v>
      </c>
      <c r="L117" s="157"/>
      <c r="M117" s="157"/>
    </row>
    <row r="118" customFormat="false" ht="26.85" hidden="true" customHeight="false" outlineLevel="1" collapsed="false">
      <c r="A118" s="189" t="s">
        <v>195</v>
      </c>
      <c r="B118" s="189" t="s">
        <v>35</v>
      </c>
      <c r="C118" s="189" t="s">
        <v>42</v>
      </c>
      <c r="D118" s="189" t="n">
        <v>93661</v>
      </c>
      <c r="E118" s="190" t="s">
        <v>196</v>
      </c>
      <c r="F118" s="189" t="s">
        <v>120</v>
      </c>
      <c r="G118" s="189" t="n">
        <v>3</v>
      </c>
      <c r="H118" s="79"/>
      <c r="I118" s="192" t="n">
        <v>69.05</v>
      </c>
      <c r="J118" s="192" t="n">
        <f aca="false">TRUNC(G118*I118,2)</f>
        <v>207.15</v>
      </c>
      <c r="K118" s="192" t="n">
        <f aca="false">TRUNC(H118*I118,2)</f>
        <v>0</v>
      </c>
      <c r="L118" s="157"/>
      <c r="M118" s="157"/>
    </row>
    <row r="119" customFormat="false" ht="26.85" hidden="true" customHeight="false" outlineLevel="1" collapsed="false">
      <c r="A119" s="189" t="s">
        <v>197</v>
      </c>
      <c r="B119" s="189" t="s">
        <v>35</v>
      </c>
      <c r="C119" s="189" t="s">
        <v>42</v>
      </c>
      <c r="D119" s="189" t="n">
        <v>93673</v>
      </c>
      <c r="E119" s="190" t="s">
        <v>198</v>
      </c>
      <c r="F119" s="189" t="s">
        <v>120</v>
      </c>
      <c r="G119" s="189" t="n">
        <v>1</v>
      </c>
      <c r="H119" s="79"/>
      <c r="I119" s="192" t="n">
        <v>116.56</v>
      </c>
      <c r="J119" s="192" t="n">
        <f aca="false">TRUNC(G119*I119,2)</f>
        <v>116.56</v>
      </c>
      <c r="K119" s="192" t="n">
        <f aca="false">TRUNC(H119*I119,2)</f>
        <v>0</v>
      </c>
      <c r="L119" s="157"/>
      <c r="M119" s="157"/>
    </row>
    <row r="120" customFormat="false" ht="26.85" hidden="true" customHeight="false" outlineLevel="1" collapsed="false">
      <c r="A120" s="189" t="s">
        <v>199</v>
      </c>
      <c r="B120" s="189" t="s">
        <v>200</v>
      </c>
      <c r="C120" s="189" t="s">
        <v>42</v>
      </c>
      <c r="D120" s="189" t="n">
        <v>39467</v>
      </c>
      <c r="E120" s="190" t="s">
        <v>201</v>
      </c>
      <c r="F120" s="189" t="s">
        <v>120</v>
      </c>
      <c r="G120" s="189" t="n">
        <v>4</v>
      </c>
      <c r="H120" s="79"/>
      <c r="I120" s="192" t="n">
        <v>113.9094</v>
      </c>
      <c r="J120" s="192" t="n">
        <f aca="false">TRUNC(G120*I120,2)</f>
        <v>455.63</v>
      </c>
      <c r="K120" s="192" t="n">
        <f aca="false">TRUNC(H120*I120,2)</f>
        <v>0</v>
      </c>
      <c r="L120" s="157"/>
      <c r="M120" s="157"/>
    </row>
    <row r="121" customFormat="false" ht="26.85" hidden="true" customHeight="false" outlineLevel="1" collapsed="false">
      <c r="A121" s="189" t="s">
        <v>202</v>
      </c>
      <c r="B121" s="189" t="s">
        <v>200</v>
      </c>
      <c r="C121" s="189" t="s">
        <v>42</v>
      </c>
      <c r="D121" s="189" t="n">
        <v>39462</v>
      </c>
      <c r="E121" s="190" t="s">
        <v>203</v>
      </c>
      <c r="F121" s="189" t="s">
        <v>120</v>
      </c>
      <c r="G121" s="189" t="n">
        <v>1</v>
      </c>
      <c r="H121" s="79"/>
      <c r="I121" s="192" t="n">
        <v>260.2241</v>
      </c>
      <c r="J121" s="192" t="n">
        <f aca="false">TRUNC(G121*I121,2)</f>
        <v>260.22</v>
      </c>
      <c r="K121" s="192" t="n">
        <f aca="false">TRUNC(H121*I121,2)</f>
        <v>0</v>
      </c>
      <c r="L121" s="157"/>
      <c r="M121" s="157"/>
    </row>
    <row r="122" s="179" customFormat="true" ht="15" hidden="false" customHeight="false" outlineLevel="0" collapsed="false">
      <c r="A122" s="244" t="s">
        <v>204</v>
      </c>
      <c r="B122" s="244"/>
      <c r="C122" s="244"/>
      <c r="D122" s="244"/>
      <c r="E122" s="245" t="s">
        <v>205</v>
      </c>
      <c r="F122" s="244"/>
      <c r="G122" s="244"/>
      <c r="H122" s="246"/>
      <c r="I122" s="247"/>
      <c r="J122" s="247" t="n">
        <f aca="false">SUM(J124:J128)</f>
        <v>4143.14</v>
      </c>
      <c r="K122" s="247" t="n">
        <f aca="false">SUM(K124:K128)</f>
        <v>0</v>
      </c>
      <c r="L122" s="178"/>
      <c r="M122" s="178"/>
    </row>
    <row r="123" customFormat="false" ht="14.25" hidden="false" customHeight="false" outlineLevel="0" collapsed="false">
      <c r="A123" s="189"/>
      <c r="B123" s="189"/>
      <c r="C123" s="189"/>
      <c r="D123" s="189"/>
      <c r="E123" s="190"/>
      <c r="F123" s="189"/>
      <c r="G123" s="189"/>
      <c r="H123" s="79"/>
      <c r="I123" s="192"/>
      <c r="J123" s="192"/>
      <c r="K123" s="192"/>
      <c r="L123" s="157"/>
      <c r="M123" s="157"/>
    </row>
    <row r="124" customFormat="false" ht="26.85" hidden="false" customHeight="false" outlineLevel="1" collapsed="false">
      <c r="A124" s="189" t="s">
        <v>206</v>
      </c>
      <c r="B124" s="189" t="s">
        <v>35</v>
      </c>
      <c r="C124" s="189" t="s">
        <v>36</v>
      </c>
      <c r="D124" s="189" t="n">
        <v>103788</v>
      </c>
      <c r="E124" s="190" t="s">
        <v>207</v>
      </c>
      <c r="F124" s="189" t="s">
        <v>208</v>
      </c>
      <c r="G124" s="189" t="n">
        <v>25</v>
      </c>
      <c r="H124" s="79"/>
      <c r="I124" s="192" t="n">
        <v>66.6</v>
      </c>
      <c r="J124" s="192" t="n">
        <f aca="false">TRUNC(G124*I124,2)</f>
        <v>1665</v>
      </c>
      <c r="K124" s="192" t="n">
        <f aca="false">TRUNC(H124*I124,2)</f>
        <v>0</v>
      </c>
      <c r="L124" s="157"/>
      <c r="M124" s="157"/>
    </row>
    <row r="125" customFormat="false" ht="26.85" hidden="false" customHeight="false" outlineLevel="1" collapsed="false">
      <c r="A125" s="189" t="s">
        <v>209</v>
      </c>
      <c r="B125" s="189" t="s">
        <v>35</v>
      </c>
      <c r="C125" s="189" t="s">
        <v>42</v>
      </c>
      <c r="D125" s="189" t="n">
        <v>91953</v>
      </c>
      <c r="E125" s="190" t="s">
        <v>210</v>
      </c>
      <c r="F125" s="189" t="s">
        <v>120</v>
      </c>
      <c r="G125" s="189" t="n">
        <v>10</v>
      </c>
      <c r="H125" s="79"/>
      <c r="I125" s="192" t="n">
        <v>34.02</v>
      </c>
      <c r="J125" s="192" t="n">
        <f aca="false">TRUNC(G125*I125,2)</f>
        <v>340.2</v>
      </c>
      <c r="K125" s="192" t="n">
        <f aca="false">TRUNC(H125*I125,2)</f>
        <v>0</v>
      </c>
      <c r="L125" s="157"/>
      <c r="M125" s="157"/>
    </row>
    <row r="126" customFormat="false" ht="26.85" hidden="false" customHeight="false" outlineLevel="1" collapsed="false">
      <c r="A126" s="189" t="s">
        <v>211</v>
      </c>
      <c r="B126" s="189" t="s">
        <v>35</v>
      </c>
      <c r="C126" s="189" t="s">
        <v>42</v>
      </c>
      <c r="D126" s="189" t="n">
        <v>92000</v>
      </c>
      <c r="E126" s="190" t="s">
        <v>212</v>
      </c>
      <c r="F126" s="189" t="s">
        <v>120</v>
      </c>
      <c r="G126" s="189" t="n">
        <v>34</v>
      </c>
      <c r="H126" s="79"/>
      <c r="I126" s="192" t="n">
        <v>35.66</v>
      </c>
      <c r="J126" s="192" t="n">
        <f aca="false">TRUNC(G126*I126,2)</f>
        <v>1212.44</v>
      </c>
      <c r="K126" s="192" t="n">
        <f aca="false">TRUNC(H126*I126,2)</f>
        <v>0</v>
      </c>
      <c r="L126" s="157"/>
      <c r="M126" s="157"/>
    </row>
    <row r="127" customFormat="false" ht="26.85" hidden="false" customHeight="false" outlineLevel="1" collapsed="false">
      <c r="A127" s="189" t="s">
        <v>213</v>
      </c>
      <c r="B127" s="189" t="s">
        <v>35</v>
      </c>
      <c r="C127" s="189" t="s">
        <v>42</v>
      </c>
      <c r="D127" s="189" t="n">
        <v>91993</v>
      </c>
      <c r="E127" s="190" t="s">
        <v>214</v>
      </c>
      <c r="F127" s="189" t="s">
        <v>120</v>
      </c>
      <c r="G127" s="189" t="n">
        <v>6</v>
      </c>
      <c r="H127" s="79"/>
      <c r="I127" s="192" t="n">
        <v>54.25</v>
      </c>
      <c r="J127" s="192" t="n">
        <f aca="false">TRUNC(G127*I127,2)</f>
        <v>325.5</v>
      </c>
      <c r="K127" s="192" t="n">
        <f aca="false">TRUNC(H127*I127,2)</f>
        <v>0</v>
      </c>
      <c r="L127" s="157"/>
      <c r="M127" s="157"/>
    </row>
    <row r="128" customFormat="false" ht="14.25" hidden="false" customHeight="false" outlineLevel="1" collapsed="false">
      <c r="A128" s="189" t="s">
        <v>215</v>
      </c>
      <c r="B128" s="189" t="s">
        <v>35</v>
      </c>
      <c r="C128" s="189" t="s">
        <v>55</v>
      </c>
      <c r="D128" s="189" t="n">
        <v>83387</v>
      </c>
      <c r="E128" s="190" t="s">
        <v>216</v>
      </c>
      <c r="F128" s="189" t="s">
        <v>120</v>
      </c>
      <c r="G128" s="189" t="n">
        <v>50</v>
      </c>
      <c r="H128" s="79"/>
      <c r="I128" s="192" t="n">
        <v>12</v>
      </c>
      <c r="J128" s="192" t="n">
        <f aca="false">TRUNC(G128*I128,2)</f>
        <v>600</v>
      </c>
      <c r="K128" s="192" t="n">
        <f aca="false">TRUNC(H128*I128,2)</f>
        <v>0</v>
      </c>
      <c r="L128" s="157"/>
      <c r="M128" s="157"/>
    </row>
    <row r="129" s="179" customFormat="true" ht="15" hidden="false" customHeight="false" outlineLevel="0" collapsed="false">
      <c r="A129" s="235" t="n">
        <v>12</v>
      </c>
      <c r="B129" s="235"/>
      <c r="C129" s="235"/>
      <c r="D129" s="235"/>
      <c r="E129" s="236" t="s">
        <v>217</v>
      </c>
      <c r="F129" s="235"/>
      <c r="G129" s="235"/>
      <c r="H129" s="239"/>
      <c r="I129" s="237"/>
      <c r="J129" s="237" t="n">
        <f aca="false">J131+J139+J144</f>
        <v>23468.6</v>
      </c>
      <c r="K129" s="237" t="n">
        <f aca="false">K131+K139+K144</f>
        <v>0</v>
      </c>
      <c r="L129" s="178"/>
      <c r="M129" s="178"/>
    </row>
    <row r="130" customFormat="false" ht="14.25" hidden="false" customHeight="false" outlineLevel="0" collapsed="false">
      <c r="A130" s="189"/>
      <c r="B130" s="189"/>
      <c r="C130" s="189"/>
      <c r="D130" s="189"/>
      <c r="E130" s="190"/>
      <c r="F130" s="189"/>
      <c r="G130" s="189"/>
      <c r="H130" s="79"/>
      <c r="I130" s="192"/>
      <c r="J130" s="192"/>
      <c r="K130" s="192"/>
      <c r="L130" s="157"/>
      <c r="M130" s="157"/>
    </row>
    <row r="131" s="179" customFormat="true" ht="15" hidden="false" customHeight="false" outlineLevel="0" collapsed="false">
      <c r="A131" s="244" t="s">
        <v>218</v>
      </c>
      <c r="B131" s="244"/>
      <c r="C131" s="244"/>
      <c r="D131" s="244"/>
      <c r="E131" s="245" t="s">
        <v>219</v>
      </c>
      <c r="F131" s="244"/>
      <c r="G131" s="244"/>
      <c r="H131" s="246"/>
      <c r="I131" s="247"/>
      <c r="J131" s="247" t="n">
        <f aca="false">SUM(J133:J138)</f>
        <v>16404.28</v>
      </c>
      <c r="K131" s="247" t="n">
        <f aca="false">SUM(K133:K138)</f>
        <v>0</v>
      </c>
      <c r="L131" s="178"/>
      <c r="M131" s="178"/>
    </row>
    <row r="132" customFormat="false" ht="14.25" hidden="false" customHeight="false" outlineLevel="0" collapsed="false">
      <c r="A132" s="189"/>
      <c r="B132" s="189"/>
      <c r="C132" s="189"/>
      <c r="D132" s="189"/>
      <c r="E132" s="190"/>
      <c r="F132" s="189"/>
      <c r="G132" s="189"/>
      <c r="H132" s="79"/>
      <c r="I132" s="192"/>
      <c r="J132" s="192"/>
      <c r="K132" s="192"/>
      <c r="L132" s="157"/>
      <c r="M132" s="157"/>
    </row>
    <row r="133" customFormat="false" ht="26.85" hidden="true" customHeight="false" outlineLevel="1" collapsed="false">
      <c r="A133" s="189" t="s">
        <v>220</v>
      </c>
      <c r="B133" s="189" t="s">
        <v>35</v>
      </c>
      <c r="C133" s="189" t="s">
        <v>42</v>
      </c>
      <c r="D133" s="189" t="n">
        <v>90695</v>
      </c>
      <c r="E133" s="190" t="s">
        <v>221</v>
      </c>
      <c r="F133" s="189" t="s">
        <v>47</v>
      </c>
      <c r="G133" s="189" t="n">
        <v>39.65</v>
      </c>
      <c r="H133" s="79"/>
      <c r="I133" s="192" t="n">
        <v>102.1</v>
      </c>
      <c r="J133" s="192" t="n">
        <f aca="false">TRUNC(G133*I133,2)</f>
        <v>4048.26</v>
      </c>
      <c r="K133" s="192" t="n">
        <f aca="false">TRUNC(H133*I133,2)</f>
        <v>0</v>
      </c>
      <c r="L133" s="157"/>
      <c r="M133" s="157"/>
    </row>
    <row r="134" customFormat="false" ht="39.55" hidden="true" customHeight="false" outlineLevel="1" collapsed="false">
      <c r="A134" s="189" t="s">
        <v>222</v>
      </c>
      <c r="B134" s="189" t="s">
        <v>35</v>
      </c>
      <c r="C134" s="189" t="s">
        <v>42</v>
      </c>
      <c r="D134" s="189" t="n">
        <v>89712</v>
      </c>
      <c r="E134" s="190" t="s">
        <v>223</v>
      </c>
      <c r="F134" s="189" t="s">
        <v>47</v>
      </c>
      <c r="G134" s="189" t="n">
        <v>18.83</v>
      </c>
      <c r="H134" s="79"/>
      <c r="I134" s="192" t="n">
        <v>31.84</v>
      </c>
      <c r="J134" s="192" t="n">
        <f aca="false">TRUNC(G134*I134,2)</f>
        <v>599.54</v>
      </c>
      <c r="K134" s="192" t="n">
        <f aca="false">TRUNC(H134*I134,2)</f>
        <v>0</v>
      </c>
      <c r="L134" s="157"/>
      <c r="M134" s="157"/>
    </row>
    <row r="135" customFormat="false" ht="39.55" hidden="true" customHeight="false" outlineLevel="1" collapsed="false">
      <c r="A135" s="189" t="s">
        <v>224</v>
      </c>
      <c r="B135" s="189" t="s">
        <v>35</v>
      </c>
      <c r="C135" s="189" t="s">
        <v>42</v>
      </c>
      <c r="D135" s="189" t="n">
        <v>97901</v>
      </c>
      <c r="E135" s="190" t="s">
        <v>225</v>
      </c>
      <c r="F135" s="189" t="s">
        <v>120</v>
      </c>
      <c r="G135" s="189" t="n">
        <v>3</v>
      </c>
      <c r="H135" s="79"/>
      <c r="I135" s="192" t="n">
        <v>354.22</v>
      </c>
      <c r="J135" s="192" t="n">
        <f aca="false">TRUNC(G135*I135,2)</f>
        <v>1062.66</v>
      </c>
      <c r="K135" s="192" t="n">
        <f aca="false">TRUNC(H135*I135,2)</f>
        <v>0</v>
      </c>
      <c r="L135" s="157"/>
      <c r="M135" s="157"/>
    </row>
    <row r="136" customFormat="false" ht="39.55" hidden="true" customHeight="false" outlineLevel="1" collapsed="false">
      <c r="A136" s="189" t="s">
        <v>226</v>
      </c>
      <c r="B136" s="189" t="s">
        <v>35</v>
      </c>
      <c r="C136" s="189" t="s">
        <v>42</v>
      </c>
      <c r="D136" s="189" t="n">
        <v>104328</v>
      </c>
      <c r="E136" s="190" t="s">
        <v>227</v>
      </c>
      <c r="F136" s="189" t="s">
        <v>120</v>
      </c>
      <c r="G136" s="189" t="n">
        <v>2</v>
      </c>
      <c r="H136" s="79"/>
      <c r="I136" s="192" t="n">
        <v>86.84</v>
      </c>
      <c r="J136" s="192" t="n">
        <f aca="false">TRUNC(G136*I136,2)</f>
        <v>173.68</v>
      </c>
      <c r="K136" s="192" t="n">
        <f aca="false">TRUNC(H136*I136,2)</f>
        <v>0</v>
      </c>
      <c r="L136" s="157"/>
      <c r="M136" s="157"/>
    </row>
    <row r="137" customFormat="false" ht="39.55" hidden="true" customHeight="false" outlineLevel="1" collapsed="false">
      <c r="A137" s="189" t="s">
        <v>228</v>
      </c>
      <c r="B137" s="189" t="s">
        <v>35</v>
      </c>
      <c r="C137" s="189" t="s">
        <v>42</v>
      </c>
      <c r="D137" s="189" t="n">
        <v>98053</v>
      </c>
      <c r="E137" s="190" t="s">
        <v>229</v>
      </c>
      <c r="F137" s="189" t="s">
        <v>120</v>
      </c>
      <c r="G137" s="189" t="n">
        <v>1</v>
      </c>
      <c r="H137" s="79"/>
      <c r="I137" s="192" t="n">
        <v>3608.99</v>
      </c>
      <c r="J137" s="192" t="n">
        <f aca="false">TRUNC(G137*I137,2)</f>
        <v>3608.99</v>
      </c>
      <c r="K137" s="192" t="n">
        <f aca="false">TRUNC(H137*I137,2)</f>
        <v>0</v>
      </c>
      <c r="L137" s="157"/>
      <c r="M137" s="157"/>
    </row>
    <row r="138" customFormat="false" ht="39.55" hidden="true" customHeight="false" outlineLevel="1" collapsed="false">
      <c r="A138" s="189" t="s">
        <v>230</v>
      </c>
      <c r="B138" s="189" t="s">
        <v>35</v>
      </c>
      <c r="C138" s="189" t="s">
        <v>42</v>
      </c>
      <c r="D138" s="189" t="n">
        <v>98064</v>
      </c>
      <c r="E138" s="190" t="s">
        <v>231</v>
      </c>
      <c r="F138" s="189" t="s">
        <v>120</v>
      </c>
      <c r="G138" s="189" t="n">
        <v>1</v>
      </c>
      <c r="H138" s="79"/>
      <c r="I138" s="192" t="n">
        <v>6911.15</v>
      </c>
      <c r="J138" s="192" t="n">
        <f aca="false">TRUNC(G138*I138,2)</f>
        <v>6911.15</v>
      </c>
      <c r="K138" s="192" t="n">
        <f aca="false">TRUNC(H138*I138,2)</f>
        <v>0</v>
      </c>
      <c r="L138" s="157"/>
      <c r="M138" s="157"/>
    </row>
    <row r="139" s="179" customFormat="true" ht="15" hidden="false" customHeight="false" outlineLevel="0" collapsed="false">
      <c r="A139" s="244" t="s">
        <v>232</v>
      </c>
      <c r="B139" s="244"/>
      <c r="C139" s="244"/>
      <c r="D139" s="244"/>
      <c r="E139" s="245" t="s">
        <v>233</v>
      </c>
      <c r="F139" s="244"/>
      <c r="G139" s="244"/>
      <c r="H139" s="246"/>
      <c r="I139" s="247"/>
      <c r="J139" s="247" t="n">
        <f aca="false">SUM(J141:J143)</f>
        <v>2813.8</v>
      </c>
      <c r="K139" s="247" t="n">
        <f aca="false">SUM(K141:K143)</f>
        <v>0</v>
      </c>
      <c r="L139" s="178"/>
      <c r="M139" s="178"/>
    </row>
    <row r="140" customFormat="false" ht="14.25" hidden="false" customHeight="false" outlineLevel="0" collapsed="false">
      <c r="A140" s="189"/>
      <c r="B140" s="189"/>
      <c r="C140" s="189"/>
      <c r="D140" s="189"/>
      <c r="E140" s="190"/>
      <c r="F140" s="189"/>
      <c r="G140" s="189"/>
      <c r="H140" s="79"/>
      <c r="I140" s="192"/>
      <c r="J140" s="192"/>
      <c r="K140" s="192"/>
      <c r="L140" s="157"/>
      <c r="M140" s="157"/>
    </row>
    <row r="141" customFormat="false" ht="39.55" hidden="true" customHeight="false" outlineLevel="1" collapsed="false">
      <c r="A141" s="189" t="s">
        <v>234</v>
      </c>
      <c r="B141" s="189" t="s">
        <v>35</v>
      </c>
      <c r="C141" s="189" t="s">
        <v>42</v>
      </c>
      <c r="D141" s="189" t="n">
        <v>90443</v>
      </c>
      <c r="E141" s="190" t="s">
        <v>235</v>
      </c>
      <c r="F141" s="189" t="s">
        <v>47</v>
      </c>
      <c r="G141" s="189" t="n">
        <v>12</v>
      </c>
      <c r="H141" s="79"/>
      <c r="I141" s="192" t="n">
        <v>9.15</v>
      </c>
      <c r="J141" s="192" t="n">
        <f aca="false">TRUNC(G141*I141,2)</f>
        <v>109.8</v>
      </c>
      <c r="K141" s="192" t="n">
        <f aca="false">TRUNC(H141*I141,2)</f>
        <v>0</v>
      </c>
      <c r="L141" s="157"/>
      <c r="M141" s="157"/>
    </row>
    <row r="142" customFormat="false" ht="26.85" hidden="true" customHeight="false" outlineLevel="1" collapsed="false">
      <c r="A142" s="189" t="s">
        <v>236</v>
      </c>
      <c r="B142" s="189" t="s">
        <v>35</v>
      </c>
      <c r="C142" s="189" t="s">
        <v>42</v>
      </c>
      <c r="D142" s="189" t="n">
        <v>89402</v>
      </c>
      <c r="E142" s="190" t="s">
        <v>237</v>
      </c>
      <c r="F142" s="189" t="s">
        <v>47</v>
      </c>
      <c r="G142" s="189" t="n">
        <v>26.89</v>
      </c>
      <c r="H142" s="79"/>
      <c r="I142" s="192" t="n">
        <v>13.98</v>
      </c>
      <c r="J142" s="192" t="n">
        <f aca="false">TRUNC(G142*I142,2)</f>
        <v>375.92</v>
      </c>
      <c r="K142" s="192" t="n">
        <f aca="false">TRUNC(H142*I142,2)</f>
        <v>0</v>
      </c>
      <c r="L142" s="157"/>
      <c r="M142" s="157"/>
    </row>
    <row r="143" customFormat="false" ht="26.85" hidden="true" customHeight="false" outlineLevel="1" collapsed="false">
      <c r="A143" s="189" t="s">
        <v>238</v>
      </c>
      <c r="B143" s="189" t="s">
        <v>35</v>
      </c>
      <c r="C143" s="189" t="s">
        <v>42</v>
      </c>
      <c r="D143" s="189" t="n">
        <v>89403</v>
      </c>
      <c r="E143" s="190" t="s">
        <v>239</v>
      </c>
      <c r="F143" s="189" t="s">
        <v>47</v>
      </c>
      <c r="G143" s="189" t="n">
        <v>109.66</v>
      </c>
      <c r="H143" s="79"/>
      <c r="I143" s="192" t="n">
        <v>21.23</v>
      </c>
      <c r="J143" s="192" t="n">
        <f aca="false">TRUNC(G143*I143,2)</f>
        <v>2328.08</v>
      </c>
      <c r="K143" s="192" t="n">
        <f aca="false">TRUNC(H143*I143,2)</f>
        <v>0</v>
      </c>
      <c r="L143" s="157"/>
      <c r="M143" s="157"/>
    </row>
    <row r="144" s="179" customFormat="true" ht="15" hidden="false" customHeight="false" outlineLevel="0" collapsed="false">
      <c r="A144" s="244" t="s">
        <v>240</v>
      </c>
      <c r="B144" s="244"/>
      <c r="C144" s="244"/>
      <c r="D144" s="244"/>
      <c r="E144" s="245" t="s">
        <v>241</v>
      </c>
      <c r="F144" s="244"/>
      <c r="G144" s="244"/>
      <c r="H144" s="246"/>
      <c r="I144" s="247"/>
      <c r="J144" s="247" t="n">
        <f aca="false">SUM(J146:J149)</f>
        <v>4250.52</v>
      </c>
      <c r="K144" s="247" t="n">
        <f aca="false">SUM(K146:K149)</f>
        <v>0</v>
      </c>
      <c r="L144" s="178"/>
      <c r="M144" s="178"/>
    </row>
    <row r="145" customFormat="false" ht="14.25" hidden="false" customHeight="false" outlineLevel="0" collapsed="false">
      <c r="A145" s="189"/>
      <c r="B145" s="189"/>
      <c r="C145" s="189"/>
      <c r="D145" s="189"/>
      <c r="E145" s="190"/>
      <c r="F145" s="189"/>
      <c r="G145" s="189"/>
      <c r="H145" s="79"/>
      <c r="I145" s="192"/>
      <c r="J145" s="192"/>
      <c r="K145" s="192"/>
      <c r="L145" s="157"/>
      <c r="M145" s="157"/>
    </row>
    <row r="146" customFormat="false" ht="39.55" hidden="true" customHeight="false" outlineLevel="1" collapsed="false">
      <c r="A146" s="189" t="s">
        <v>242</v>
      </c>
      <c r="B146" s="189" t="s">
        <v>35</v>
      </c>
      <c r="C146" s="189" t="s">
        <v>42</v>
      </c>
      <c r="D146" s="189" t="n">
        <v>95470</v>
      </c>
      <c r="E146" s="190" t="s">
        <v>243</v>
      </c>
      <c r="F146" s="189" t="s">
        <v>120</v>
      </c>
      <c r="G146" s="189" t="n">
        <v>2</v>
      </c>
      <c r="H146" s="79"/>
      <c r="I146" s="192" t="n">
        <v>364.15</v>
      </c>
      <c r="J146" s="192" t="n">
        <f aca="false">TRUNC(G146*I146,2)</f>
        <v>728.3</v>
      </c>
      <c r="K146" s="192" t="n">
        <f aca="false">TRUNC(H146*I146,2)</f>
        <v>0</v>
      </c>
      <c r="L146" s="157"/>
      <c r="M146" s="157"/>
    </row>
    <row r="147" customFormat="false" ht="52.2" hidden="true" customHeight="false" outlineLevel="1" collapsed="false">
      <c r="A147" s="189" t="s">
        <v>244</v>
      </c>
      <c r="B147" s="189" t="s">
        <v>35</v>
      </c>
      <c r="C147" s="189" t="s">
        <v>42</v>
      </c>
      <c r="D147" s="189" t="n">
        <v>86941</v>
      </c>
      <c r="E147" s="190" t="s">
        <v>245</v>
      </c>
      <c r="F147" s="189" t="s">
        <v>120</v>
      </c>
      <c r="G147" s="189" t="n">
        <v>2</v>
      </c>
      <c r="H147" s="79"/>
      <c r="I147" s="192" t="n">
        <v>950.97</v>
      </c>
      <c r="J147" s="192" t="n">
        <f aca="false">TRUNC(G147*I147,2)</f>
        <v>1901.94</v>
      </c>
      <c r="K147" s="192" t="n">
        <f aca="false">TRUNC(H147*I147,2)</f>
        <v>0</v>
      </c>
      <c r="L147" s="157"/>
      <c r="M147" s="157"/>
    </row>
    <row r="148" customFormat="false" ht="26.85" hidden="true" customHeight="false" outlineLevel="1" collapsed="false">
      <c r="A148" s="189" t="s">
        <v>246</v>
      </c>
      <c r="B148" s="189" t="s">
        <v>35</v>
      </c>
      <c r="C148" s="189" t="s">
        <v>42</v>
      </c>
      <c r="D148" s="189" t="n">
        <v>94794</v>
      </c>
      <c r="E148" s="190" t="s">
        <v>247</v>
      </c>
      <c r="F148" s="189" t="s">
        <v>120</v>
      </c>
      <c r="G148" s="189" t="n">
        <v>4</v>
      </c>
      <c r="H148" s="79"/>
      <c r="I148" s="192" t="n">
        <v>178.46</v>
      </c>
      <c r="J148" s="192" t="n">
        <f aca="false">TRUNC(G148*I148,2)</f>
        <v>713.84</v>
      </c>
      <c r="K148" s="192" t="n">
        <f aca="false">TRUNC(H148*I148,2)</f>
        <v>0</v>
      </c>
      <c r="L148" s="157"/>
      <c r="M148" s="157"/>
    </row>
    <row r="149" customFormat="false" ht="26.85" hidden="true" customHeight="false" outlineLevel="1" collapsed="false">
      <c r="A149" s="189" t="s">
        <v>248</v>
      </c>
      <c r="B149" s="189" t="s">
        <v>35</v>
      </c>
      <c r="C149" s="189" t="s">
        <v>42</v>
      </c>
      <c r="D149" s="189" t="n">
        <v>102623</v>
      </c>
      <c r="E149" s="190" t="s">
        <v>249</v>
      </c>
      <c r="F149" s="189" t="s">
        <v>120</v>
      </c>
      <c r="G149" s="189" t="n">
        <v>1</v>
      </c>
      <c r="H149" s="79"/>
      <c r="I149" s="192" t="n">
        <v>906.44</v>
      </c>
      <c r="J149" s="192" t="n">
        <f aca="false">TRUNC(G149*I149,2)</f>
        <v>906.44</v>
      </c>
      <c r="K149" s="192" t="n">
        <f aca="false">TRUNC(H149*I149,2)</f>
        <v>0</v>
      </c>
      <c r="L149" s="157"/>
      <c r="M149" s="157"/>
    </row>
    <row r="150" customFormat="false" ht="15" hidden="false" customHeight="false" outlineLevel="0" collapsed="false">
      <c r="A150" s="248" t="n">
        <v>13</v>
      </c>
      <c r="B150" s="248"/>
      <c r="C150" s="248"/>
      <c r="D150" s="248"/>
      <c r="E150" s="249" t="s">
        <v>250</v>
      </c>
      <c r="F150" s="248"/>
      <c r="G150" s="248"/>
      <c r="H150" s="76"/>
      <c r="I150" s="250"/>
      <c r="J150" s="237" t="n">
        <f aca="false">J152+J157+J162</f>
        <v>22087.64</v>
      </c>
      <c r="K150" s="237" t="n">
        <f aca="false">K152+K157+K162</f>
        <v>0</v>
      </c>
      <c r="L150" s="157"/>
      <c r="M150" s="157"/>
    </row>
    <row r="151" customFormat="false" ht="14.25" hidden="false" customHeight="false" outlineLevel="0" collapsed="false">
      <c r="A151" s="189"/>
      <c r="B151" s="189"/>
      <c r="C151" s="189"/>
      <c r="D151" s="189"/>
      <c r="E151" s="190"/>
      <c r="F151" s="189"/>
      <c r="G151" s="189"/>
      <c r="H151" s="79"/>
      <c r="I151" s="192"/>
      <c r="J151" s="192"/>
      <c r="K151" s="192"/>
      <c r="L151" s="157"/>
      <c r="M151" s="157"/>
    </row>
    <row r="152" customFormat="false" ht="15" hidden="false" customHeight="false" outlineLevel="0" collapsed="false">
      <c r="A152" s="251" t="s">
        <v>251</v>
      </c>
      <c r="B152" s="251"/>
      <c r="C152" s="251"/>
      <c r="D152" s="251"/>
      <c r="E152" s="252" t="s">
        <v>252</v>
      </c>
      <c r="F152" s="251"/>
      <c r="G152" s="251"/>
      <c r="H152" s="82"/>
      <c r="I152" s="253"/>
      <c r="J152" s="247" t="n">
        <f aca="false">SUM(J154:J156)</f>
        <v>5561.66</v>
      </c>
      <c r="K152" s="247" t="n">
        <f aca="false">SUM(K154:K156)</f>
        <v>0</v>
      </c>
      <c r="L152" s="157"/>
      <c r="M152" s="157"/>
    </row>
    <row r="153" customFormat="false" ht="14.25" hidden="false" customHeight="false" outlineLevel="0" collapsed="false">
      <c r="A153" s="189"/>
      <c r="B153" s="189"/>
      <c r="C153" s="189"/>
      <c r="D153" s="189"/>
      <c r="E153" s="190"/>
      <c r="F153" s="189"/>
      <c r="G153" s="189"/>
      <c r="H153" s="79"/>
      <c r="I153" s="192"/>
      <c r="J153" s="192"/>
      <c r="K153" s="192"/>
      <c r="L153" s="157"/>
      <c r="M153" s="157"/>
    </row>
    <row r="154" customFormat="false" ht="26.85" hidden="true" customHeight="false" outlineLevel="1" collapsed="false">
      <c r="A154" s="189" t="s">
        <v>253</v>
      </c>
      <c r="B154" s="189" t="s">
        <v>35</v>
      </c>
      <c r="C154" s="189" t="s">
        <v>42</v>
      </c>
      <c r="D154" s="189" t="n">
        <v>88484</v>
      </c>
      <c r="E154" s="190" t="s">
        <v>254</v>
      </c>
      <c r="F154" s="189" t="s">
        <v>44</v>
      </c>
      <c r="G154" s="189" t="n">
        <v>98.28</v>
      </c>
      <c r="H154" s="79"/>
      <c r="I154" s="192" t="n">
        <v>5.18</v>
      </c>
      <c r="J154" s="192" t="n">
        <f aca="false">TRUNC(G154*I154,2)</f>
        <v>509.09</v>
      </c>
      <c r="K154" s="192" t="n">
        <f aca="false">TRUNC(H154*I154,2)</f>
        <v>0</v>
      </c>
      <c r="L154" s="157"/>
      <c r="M154" s="157"/>
    </row>
    <row r="155" customFormat="false" ht="26.85" hidden="true" customHeight="false" outlineLevel="1" collapsed="false">
      <c r="A155" s="189" t="s">
        <v>255</v>
      </c>
      <c r="B155" s="189" t="s">
        <v>35</v>
      </c>
      <c r="C155" s="189" t="s">
        <v>42</v>
      </c>
      <c r="D155" s="189" t="n">
        <v>88496</v>
      </c>
      <c r="E155" s="190" t="s">
        <v>256</v>
      </c>
      <c r="F155" s="189" t="s">
        <v>44</v>
      </c>
      <c r="G155" s="189" t="n">
        <v>98.28</v>
      </c>
      <c r="H155" s="79"/>
      <c r="I155" s="192" t="n">
        <v>36.41</v>
      </c>
      <c r="J155" s="192" t="n">
        <f aca="false">TRUNC(G155*I155,2)</f>
        <v>3578.37</v>
      </c>
      <c r="K155" s="192" t="n">
        <f aca="false">TRUNC(H155*I155,2)</f>
        <v>0</v>
      </c>
      <c r="L155" s="157"/>
      <c r="M155" s="157"/>
    </row>
    <row r="156" customFormat="false" ht="26.85" hidden="true" customHeight="false" outlineLevel="1" collapsed="false">
      <c r="A156" s="189" t="s">
        <v>257</v>
      </c>
      <c r="B156" s="189" t="s">
        <v>35</v>
      </c>
      <c r="C156" s="189" t="s">
        <v>42</v>
      </c>
      <c r="D156" s="189" t="n">
        <v>104640</v>
      </c>
      <c r="E156" s="190" t="s">
        <v>258</v>
      </c>
      <c r="F156" s="189" t="s">
        <v>44</v>
      </c>
      <c r="G156" s="189" t="n">
        <v>98.28</v>
      </c>
      <c r="H156" s="79"/>
      <c r="I156" s="192" t="n">
        <v>15</v>
      </c>
      <c r="J156" s="192" t="n">
        <f aca="false">TRUNC(G156*I156,2)</f>
        <v>1474.2</v>
      </c>
      <c r="K156" s="192" t="n">
        <f aca="false">TRUNC(H156*I156,2)</f>
        <v>0</v>
      </c>
      <c r="L156" s="157"/>
      <c r="M156" s="157"/>
    </row>
    <row r="157" s="179" customFormat="true" ht="15" hidden="false" customHeight="false" outlineLevel="0" collapsed="false">
      <c r="A157" s="244" t="s">
        <v>259</v>
      </c>
      <c r="B157" s="244"/>
      <c r="C157" s="244"/>
      <c r="D157" s="244"/>
      <c r="E157" s="245" t="s">
        <v>260</v>
      </c>
      <c r="F157" s="244"/>
      <c r="G157" s="244"/>
      <c r="H157" s="246"/>
      <c r="I157" s="247"/>
      <c r="J157" s="247" t="n">
        <f aca="false">SUM(J159:J161)</f>
        <v>12362.56</v>
      </c>
      <c r="K157" s="247" t="n">
        <f aca="false">SUM(K159:K161)</f>
        <v>0</v>
      </c>
      <c r="L157" s="178"/>
      <c r="M157" s="178"/>
    </row>
    <row r="158" customFormat="false" ht="14.25" hidden="false" customHeight="false" outlineLevel="0" collapsed="false">
      <c r="A158" s="189"/>
      <c r="B158" s="189"/>
      <c r="C158" s="189"/>
      <c r="D158" s="189"/>
      <c r="E158" s="190"/>
      <c r="F158" s="189"/>
      <c r="G158" s="189"/>
      <c r="H158" s="79"/>
      <c r="I158" s="192"/>
      <c r="J158" s="192"/>
      <c r="K158" s="192"/>
      <c r="L158" s="157"/>
      <c r="M158" s="157"/>
    </row>
    <row r="159" customFormat="false" ht="26.85" hidden="true" customHeight="false" outlineLevel="1" collapsed="false">
      <c r="A159" s="189" t="s">
        <v>261</v>
      </c>
      <c r="B159" s="189" t="s">
        <v>35</v>
      </c>
      <c r="C159" s="189" t="s">
        <v>42</v>
      </c>
      <c r="D159" s="189" t="n">
        <v>88485</v>
      </c>
      <c r="E159" s="190" t="s">
        <v>262</v>
      </c>
      <c r="F159" s="189" t="s">
        <v>44</v>
      </c>
      <c r="G159" s="189" t="n">
        <v>314.01</v>
      </c>
      <c r="H159" s="79"/>
      <c r="I159" s="192" t="n">
        <v>4.08</v>
      </c>
      <c r="J159" s="192" t="n">
        <f aca="false">TRUNC(G159*I159,2)</f>
        <v>1281.16</v>
      </c>
      <c r="K159" s="192" t="n">
        <f aca="false">TRUNC(H159*I159,2)</f>
        <v>0</v>
      </c>
      <c r="L159" s="157"/>
      <c r="M159" s="157"/>
    </row>
    <row r="160" customFormat="false" ht="26.85" hidden="true" customHeight="false" outlineLevel="1" collapsed="false">
      <c r="A160" s="189" t="s">
        <v>263</v>
      </c>
      <c r="B160" s="189" t="s">
        <v>35</v>
      </c>
      <c r="C160" s="189" t="s">
        <v>42</v>
      </c>
      <c r="D160" s="189" t="n">
        <v>88497</v>
      </c>
      <c r="E160" s="190" t="s">
        <v>264</v>
      </c>
      <c r="F160" s="189" t="s">
        <v>44</v>
      </c>
      <c r="G160" s="189" t="n">
        <v>314.01</v>
      </c>
      <c r="H160" s="79"/>
      <c r="I160" s="192" t="n">
        <v>20.39</v>
      </c>
      <c r="J160" s="192" t="n">
        <f aca="false">TRUNC(G160*I160,2)</f>
        <v>6402.66</v>
      </c>
      <c r="K160" s="192" t="n">
        <f aca="false">TRUNC(H160*I160,2)</f>
        <v>0</v>
      </c>
      <c r="L160" s="157"/>
      <c r="M160" s="157"/>
    </row>
    <row r="161" customFormat="false" ht="26.85" hidden="true" customHeight="false" outlineLevel="1" collapsed="false">
      <c r="A161" s="189" t="s">
        <v>265</v>
      </c>
      <c r="B161" s="189" t="s">
        <v>35</v>
      </c>
      <c r="C161" s="189" t="s">
        <v>42</v>
      </c>
      <c r="D161" s="189" t="n">
        <v>88489</v>
      </c>
      <c r="E161" s="190" t="s">
        <v>266</v>
      </c>
      <c r="F161" s="189" t="s">
        <v>44</v>
      </c>
      <c r="G161" s="189" t="n">
        <v>314.01</v>
      </c>
      <c r="H161" s="79"/>
      <c r="I161" s="192" t="n">
        <v>14.9</v>
      </c>
      <c r="J161" s="192" t="n">
        <f aca="false">TRUNC(G161*I161,2)</f>
        <v>4678.74</v>
      </c>
      <c r="K161" s="192" t="n">
        <f aca="false">TRUNC(H161*I161,2)</f>
        <v>0</v>
      </c>
      <c r="L161" s="157"/>
      <c r="M161" s="157"/>
    </row>
    <row r="162" s="179" customFormat="true" ht="15" hidden="false" customHeight="false" outlineLevel="0" collapsed="false">
      <c r="A162" s="244" t="s">
        <v>267</v>
      </c>
      <c r="B162" s="244"/>
      <c r="C162" s="244"/>
      <c r="D162" s="244"/>
      <c r="E162" s="245" t="s">
        <v>268</v>
      </c>
      <c r="F162" s="244"/>
      <c r="G162" s="244"/>
      <c r="H162" s="246"/>
      <c r="I162" s="247"/>
      <c r="J162" s="247" t="n">
        <f aca="false">SUM(J164:J165)</f>
        <v>4163.42</v>
      </c>
      <c r="K162" s="247" t="n">
        <f aca="false">SUM(K164:K165)</f>
        <v>0</v>
      </c>
      <c r="L162" s="178"/>
      <c r="M162" s="178"/>
    </row>
    <row r="163" customFormat="false" ht="14.25" hidden="false" customHeight="false" outlineLevel="0" collapsed="false">
      <c r="A163" s="189"/>
      <c r="B163" s="189"/>
      <c r="C163" s="189"/>
      <c r="D163" s="189"/>
      <c r="E163" s="190"/>
      <c r="F163" s="189"/>
      <c r="G163" s="189"/>
      <c r="H163" s="79"/>
      <c r="I163" s="192"/>
      <c r="J163" s="192"/>
      <c r="K163" s="192"/>
      <c r="L163" s="157"/>
      <c r="M163" s="157"/>
    </row>
    <row r="164" customFormat="false" ht="26.85" hidden="true" customHeight="false" outlineLevel="1" collapsed="false">
      <c r="A164" s="189" t="s">
        <v>269</v>
      </c>
      <c r="B164" s="189" t="s">
        <v>35</v>
      </c>
      <c r="C164" s="189" t="s">
        <v>42</v>
      </c>
      <c r="D164" s="189" t="n">
        <v>88415</v>
      </c>
      <c r="E164" s="190" t="s">
        <v>270</v>
      </c>
      <c r="F164" s="189" t="s">
        <v>44</v>
      </c>
      <c r="G164" s="189" t="n">
        <v>150.25</v>
      </c>
      <c r="H164" s="79"/>
      <c r="I164" s="192" t="n">
        <v>4.42</v>
      </c>
      <c r="J164" s="192" t="n">
        <f aca="false">TRUNC(G164*I164,2)</f>
        <v>664.1</v>
      </c>
      <c r="K164" s="192" t="n">
        <f aca="false">TRUNC(H164*I164,2)</f>
        <v>0</v>
      </c>
      <c r="L164" s="157"/>
      <c r="M164" s="157"/>
    </row>
    <row r="165" customFormat="false" ht="39.55" hidden="true" customHeight="false" outlineLevel="1" collapsed="false">
      <c r="A165" s="189" t="s">
        <v>271</v>
      </c>
      <c r="B165" s="189" t="s">
        <v>35</v>
      </c>
      <c r="C165" s="189" t="s">
        <v>42</v>
      </c>
      <c r="D165" s="189" t="n">
        <v>88426</v>
      </c>
      <c r="E165" s="190" t="s">
        <v>272</v>
      </c>
      <c r="F165" s="189" t="s">
        <v>44</v>
      </c>
      <c r="G165" s="189" t="n">
        <v>150.25</v>
      </c>
      <c r="H165" s="79"/>
      <c r="I165" s="192" t="n">
        <v>23.29</v>
      </c>
      <c r="J165" s="192" t="n">
        <f aca="false">TRUNC(G165*I165,2)</f>
        <v>3499.32</v>
      </c>
      <c r="K165" s="192" t="n">
        <f aca="false">TRUNC(H165*I165,2)</f>
        <v>0</v>
      </c>
      <c r="L165" s="157"/>
      <c r="M165" s="157"/>
    </row>
    <row r="166" s="179" customFormat="true" ht="15" hidden="false" customHeight="false" outlineLevel="0" collapsed="false">
      <c r="A166" s="235" t="n">
        <v>14</v>
      </c>
      <c r="B166" s="235"/>
      <c r="C166" s="235"/>
      <c r="D166" s="235"/>
      <c r="E166" s="236" t="s">
        <v>273</v>
      </c>
      <c r="F166" s="235"/>
      <c r="G166" s="235"/>
      <c r="H166" s="239"/>
      <c r="I166" s="237"/>
      <c r="J166" s="237" t="n">
        <f aca="false">SUM(J168:J170)</f>
        <v>28195.59</v>
      </c>
      <c r="K166" s="237" t="n">
        <f aca="false">SUM(K168:K170)</f>
        <v>0</v>
      </c>
      <c r="L166" s="178"/>
      <c r="M166" s="178"/>
    </row>
    <row r="167" customFormat="false" ht="14.25" hidden="false" customHeight="false" outlineLevel="0" collapsed="false">
      <c r="A167" s="189"/>
      <c r="B167" s="189"/>
      <c r="C167" s="189"/>
      <c r="D167" s="189"/>
      <c r="E167" s="190"/>
      <c r="F167" s="189"/>
      <c r="G167" s="189"/>
      <c r="H167" s="79"/>
      <c r="I167" s="192"/>
      <c r="J167" s="192"/>
      <c r="K167" s="192"/>
      <c r="L167" s="157"/>
      <c r="M167" s="157"/>
    </row>
    <row r="168" customFormat="false" ht="26.85" hidden="true" customHeight="false" outlineLevel="1" collapsed="false">
      <c r="A168" s="189" t="s">
        <v>274</v>
      </c>
      <c r="B168" s="189" t="s">
        <v>35</v>
      </c>
      <c r="C168" s="189" t="s">
        <v>42</v>
      </c>
      <c r="D168" s="189" t="n">
        <v>103244</v>
      </c>
      <c r="E168" s="190" t="s">
        <v>275</v>
      </c>
      <c r="F168" s="189" t="s">
        <v>120</v>
      </c>
      <c r="G168" s="189" t="n">
        <v>3</v>
      </c>
      <c r="H168" s="79"/>
      <c r="I168" s="192" t="n">
        <v>3535.74</v>
      </c>
      <c r="J168" s="192" t="n">
        <f aca="false">TRUNC(G168*I168,2)</f>
        <v>10607.22</v>
      </c>
      <c r="K168" s="192" t="n">
        <f aca="false">TRUNC(H168*I168,2)</f>
        <v>0</v>
      </c>
      <c r="L168" s="157"/>
      <c r="M168" s="157"/>
    </row>
    <row r="169" customFormat="false" ht="26.85" hidden="true" customHeight="false" outlineLevel="1" collapsed="false">
      <c r="A169" s="189" t="s">
        <v>276</v>
      </c>
      <c r="B169" s="189" t="s">
        <v>35</v>
      </c>
      <c r="C169" s="189" t="s">
        <v>42</v>
      </c>
      <c r="D169" s="189" t="n">
        <v>103250</v>
      </c>
      <c r="E169" s="190" t="s">
        <v>277</v>
      </c>
      <c r="F169" s="189" t="s">
        <v>120</v>
      </c>
      <c r="G169" s="189" t="n">
        <v>3</v>
      </c>
      <c r="H169" s="79"/>
      <c r="I169" s="192" t="n">
        <v>5745.67</v>
      </c>
      <c r="J169" s="192" t="n">
        <f aca="false">TRUNC(G169*I169,2)</f>
        <v>17237.01</v>
      </c>
      <c r="K169" s="192" t="n">
        <f aca="false">TRUNC(H169*I169,2)</f>
        <v>0</v>
      </c>
      <c r="L169" s="157"/>
      <c r="M169" s="157"/>
    </row>
    <row r="170" customFormat="false" ht="26.85" hidden="true" customHeight="false" outlineLevel="1" collapsed="false">
      <c r="A170" s="189" t="s">
        <v>278</v>
      </c>
      <c r="B170" s="189" t="s">
        <v>35</v>
      </c>
      <c r="C170" s="189" t="s">
        <v>42</v>
      </c>
      <c r="D170" s="189" t="n">
        <v>89865</v>
      </c>
      <c r="E170" s="190" t="s">
        <v>279</v>
      </c>
      <c r="F170" s="189" t="s">
        <v>47</v>
      </c>
      <c r="G170" s="189" t="n">
        <v>18</v>
      </c>
      <c r="H170" s="79"/>
      <c r="I170" s="192" t="n">
        <v>19.52</v>
      </c>
      <c r="J170" s="192" t="n">
        <f aca="false">TRUNC(G170*I170,2)</f>
        <v>351.36</v>
      </c>
      <c r="K170" s="192" t="n">
        <f aca="false">TRUNC(H170*I170,2)</f>
        <v>0</v>
      </c>
      <c r="L170" s="157"/>
      <c r="M170" s="157"/>
    </row>
    <row r="171" s="179" customFormat="true" ht="15" hidden="false" customHeight="false" outlineLevel="0" collapsed="false">
      <c r="A171" s="235" t="n">
        <v>15</v>
      </c>
      <c r="B171" s="235"/>
      <c r="C171" s="235"/>
      <c r="D171" s="235"/>
      <c r="E171" s="236" t="s">
        <v>280</v>
      </c>
      <c r="F171" s="235"/>
      <c r="G171" s="235"/>
      <c r="H171" s="239"/>
      <c r="I171" s="237"/>
      <c r="J171" s="237" t="n">
        <f aca="false">J173</f>
        <v>1378.09</v>
      </c>
      <c r="K171" s="237" t="n">
        <f aca="false">K173</f>
        <v>0</v>
      </c>
      <c r="L171" s="178"/>
      <c r="M171" s="178"/>
    </row>
    <row r="172" customFormat="false" ht="14.25" hidden="false" customHeight="false" outlineLevel="0" collapsed="false">
      <c r="A172" s="189"/>
      <c r="B172" s="189"/>
      <c r="C172" s="189"/>
      <c r="D172" s="189"/>
      <c r="E172" s="190"/>
      <c r="F172" s="189"/>
      <c r="G172" s="189"/>
      <c r="H172" s="79"/>
      <c r="I172" s="192"/>
      <c r="J172" s="192"/>
      <c r="K172" s="192"/>
      <c r="L172" s="157"/>
      <c r="M172" s="157"/>
    </row>
    <row r="173" customFormat="false" ht="14.25" hidden="true" customHeight="false" outlineLevel="1" collapsed="false">
      <c r="A173" s="189" t="s">
        <v>281</v>
      </c>
      <c r="B173" s="189" t="s">
        <v>200</v>
      </c>
      <c r="C173" s="189" t="s">
        <v>42</v>
      </c>
      <c r="D173" s="189" t="n">
        <v>10848</v>
      </c>
      <c r="E173" s="190" t="s">
        <v>282</v>
      </c>
      <c r="F173" s="189" t="s">
        <v>120</v>
      </c>
      <c r="G173" s="189" t="n">
        <v>1</v>
      </c>
      <c r="H173" s="79"/>
      <c r="I173" s="192" t="n">
        <v>1378.0938</v>
      </c>
      <c r="J173" s="192" t="n">
        <f aca="false">TRUNC(G173*I173,2)</f>
        <v>1378.09</v>
      </c>
      <c r="K173" s="192" t="n">
        <f aca="false">TRUNC(H173*I173,2)</f>
        <v>0</v>
      </c>
      <c r="L173" s="157"/>
      <c r="M173" s="157"/>
    </row>
    <row r="174" s="179" customFormat="true" ht="15" hidden="false" customHeight="false" outlineLevel="0" collapsed="false">
      <c r="A174" s="235" t="n">
        <v>16</v>
      </c>
      <c r="B174" s="235"/>
      <c r="C174" s="235"/>
      <c r="D174" s="235"/>
      <c r="E174" s="236" t="s">
        <v>283</v>
      </c>
      <c r="F174" s="235"/>
      <c r="G174" s="235"/>
      <c r="H174" s="239"/>
      <c r="I174" s="237"/>
      <c r="J174" s="237" t="n">
        <f aca="false">SUM(J176:J178)</f>
        <v>775.15</v>
      </c>
      <c r="K174" s="237" t="n">
        <f aca="false">SUM(K176:K178)</f>
        <v>0</v>
      </c>
      <c r="L174" s="178"/>
      <c r="M174" s="178"/>
    </row>
    <row r="175" customFormat="false" ht="14.25" hidden="false" customHeight="false" outlineLevel="0" collapsed="false">
      <c r="A175" s="189"/>
      <c r="B175" s="189"/>
      <c r="C175" s="189"/>
      <c r="D175" s="189"/>
      <c r="E175" s="190"/>
      <c r="F175" s="189"/>
      <c r="G175" s="189"/>
      <c r="H175" s="79"/>
      <c r="I175" s="192"/>
      <c r="J175" s="192"/>
      <c r="K175" s="192"/>
      <c r="L175" s="157"/>
      <c r="M175" s="157"/>
    </row>
    <row r="176" customFormat="false" ht="26.85" hidden="true" customHeight="false" outlineLevel="1" collapsed="false">
      <c r="A176" s="189" t="s">
        <v>284</v>
      </c>
      <c r="B176" s="189" t="s">
        <v>35</v>
      </c>
      <c r="C176" s="189" t="s">
        <v>42</v>
      </c>
      <c r="D176" s="189" t="n">
        <v>99804</v>
      </c>
      <c r="E176" s="190" t="s">
        <v>285</v>
      </c>
      <c r="F176" s="189" t="s">
        <v>44</v>
      </c>
      <c r="G176" s="189" t="n">
        <v>108</v>
      </c>
      <c r="H176" s="79"/>
      <c r="I176" s="192" t="n">
        <v>6.36</v>
      </c>
      <c r="J176" s="192" t="n">
        <f aca="false">TRUNC(G176*I176,2)</f>
        <v>686.88</v>
      </c>
      <c r="K176" s="192" t="n">
        <f aca="false">TRUNC(H176*I176,2)</f>
        <v>0</v>
      </c>
      <c r="L176" s="157"/>
      <c r="M176" s="157"/>
    </row>
    <row r="177" customFormat="false" ht="26.85" hidden="true" customHeight="false" outlineLevel="1" collapsed="false">
      <c r="A177" s="189" t="s">
        <v>286</v>
      </c>
      <c r="B177" s="189" t="s">
        <v>35</v>
      </c>
      <c r="C177" s="189" t="s">
        <v>42</v>
      </c>
      <c r="D177" s="189" t="n">
        <v>99818</v>
      </c>
      <c r="E177" s="190" t="s">
        <v>287</v>
      </c>
      <c r="F177" s="189" t="s">
        <v>120</v>
      </c>
      <c r="G177" s="189" t="n">
        <v>4</v>
      </c>
      <c r="H177" s="79"/>
      <c r="I177" s="192" t="n">
        <v>6.63</v>
      </c>
      <c r="J177" s="192" t="n">
        <f aca="false">TRUNC(G177*I177,2)</f>
        <v>26.52</v>
      </c>
      <c r="K177" s="192" t="n">
        <f aca="false">TRUNC(H177*I177,2)</f>
        <v>0</v>
      </c>
      <c r="L177" s="157"/>
      <c r="M177" s="157"/>
    </row>
    <row r="178" customFormat="false" ht="26.85" hidden="true" customHeight="false" outlineLevel="1" collapsed="false">
      <c r="A178" s="189" t="s">
        <v>288</v>
      </c>
      <c r="B178" s="189" t="s">
        <v>35</v>
      </c>
      <c r="C178" s="189" t="s">
        <v>42</v>
      </c>
      <c r="D178" s="189" t="n">
        <v>99821</v>
      </c>
      <c r="E178" s="190" t="s">
        <v>289</v>
      </c>
      <c r="F178" s="189" t="s">
        <v>44</v>
      </c>
      <c r="G178" s="189" t="n">
        <v>16.92</v>
      </c>
      <c r="H178" s="79"/>
      <c r="I178" s="192" t="n">
        <v>3.65</v>
      </c>
      <c r="J178" s="192" t="n">
        <f aca="false">TRUNC(G178*I178,2)</f>
        <v>61.75</v>
      </c>
      <c r="K178" s="192" t="n">
        <f aca="false">TRUNC(H178*I178,2)</f>
        <v>0</v>
      </c>
      <c r="L178" s="157"/>
      <c r="M178" s="157"/>
    </row>
    <row r="179" customFormat="false" ht="14.25" hidden="false" customHeight="false" outlineLevel="0" collapsed="false">
      <c r="A179" s="3" t="str">
        <f aca="false">'1Resumo_MP'!A32</f>
        <v>Comodoro, 24/10/2025</v>
      </c>
      <c r="B179" s="189"/>
      <c r="C179" s="189"/>
      <c r="D179" s="189"/>
      <c r="E179" s="190"/>
      <c r="F179" s="189"/>
      <c r="G179" s="189"/>
      <c r="H179" s="192"/>
      <c r="I179" s="192"/>
      <c r="J179" s="192"/>
      <c r="K179" s="192"/>
      <c r="L179" s="157"/>
      <c r="M179" s="157"/>
    </row>
    <row r="180" customFormat="false" ht="15" hidden="false" customHeight="false" outlineLevel="0" collapsed="false">
      <c r="A180" s="193"/>
      <c r="B180" s="194"/>
      <c r="C180" s="194"/>
      <c r="D180" s="189"/>
      <c r="E180" s="190" t="e">
        <f aca="false" t="array" ref="E180:E180">"RESUME ESTA MEDIÇÃO PROVISÓRIA NO VALOR DE : "&amp;[27]!EXTENSO(K180)</f>
        <v>#NAME?</v>
      </c>
      <c r="F180" s="189"/>
      <c r="G180" s="189"/>
      <c r="H180" s="192"/>
      <c r="I180" s="196"/>
      <c r="J180" s="196"/>
      <c r="K180" s="197" t="n">
        <f aca="false">K174+K171+K166+K162+K157+K152+K144+K139+K131+K122+K113+K106+K97+K88+K83+K78+K69+K65+K57+K50+K39+K32+K24+K18+K13+K11</f>
        <v>56573.12</v>
      </c>
      <c r="L180" s="157"/>
      <c r="M180" s="157"/>
    </row>
    <row r="181" customFormat="false" ht="15" hidden="false" customHeight="false" outlineLevel="0" collapsed="false">
      <c r="A181" s="193"/>
      <c r="B181" s="194"/>
      <c r="C181" s="194"/>
      <c r="D181" s="189"/>
      <c r="E181" s="190"/>
      <c r="F181" s="189"/>
      <c r="G181" s="189"/>
      <c r="H181" s="192"/>
      <c r="I181" s="196"/>
      <c r="J181" s="196"/>
      <c r="K181" s="189"/>
      <c r="L181" s="157"/>
      <c r="M181" s="157"/>
    </row>
    <row r="182" customFormat="false" ht="15" hidden="false" customHeight="false" outlineLevel="0" collapsed="false">
      <c r="A182" s="193"/>
      <c r="B182" s="194"/>
      <c r="C182" s="194"/>
      <c r="D182" s="189"/>
      <c r="E182" s="190"/>
      <c r="F182" s="189"/>
      <c r="G182" s="189"/>
      <c r="H182" s="192"/>
      <c r="I182" s="196"/>
      <c r="J182" s="196"/>
      <c r="K182" s="189"/>
      <c r="L182" s="157"/>
      <c r="M182" s="157"/>
    </row>
    <row r="183" customFormat="false" ht="15.75" hidden="false" customHeight="true" outlineLevel="0" collapsed="false">
      <c r="A183" s="189"/>
      <c r="C183" s="189"/>
      <c r="E183" s="146" t="s">
        <v>11</v>
      </c>
      <c r="F183" s="189"/>
      <c r="G183" s="254"/>
      <c r="H183" s="255"/>
      <c r="I183" s="255"/>
      <c r="J183" s="255"/>
      <c r="K183" s="194"/>
      <c r="L183" s="157"/>
      <c r="M183" s="157"/>
    </row>
    <row r="184" customFormat="false" ht="14.25" hidden="false" customHeight="true" outlineLevel="0" collapsed="false">
      <c r="A184" s="198"/>
      <c r="B184" s="198"/>
      <c r="C184" s="198"/>
      <c r="E184" s="146" t="s">
        <v>373</v>
      </c>
      <c r="F184" s="198"/>
      <c r="G184" s="256" t="s">
        <v>593</v>
      </c>
      <c r="H184" s="256"/>
      <c r="I184" s="256"/>
      <c r="J184" s="256"/>
      <c r="K184" s="198"/>
      <c r="L184" s="157"/>
      <c r="M184" s="157"/>
    </row>
    <row r="185" customFormat="false" ht="14.25" hidden="false" customHeight="false" outlineLevel="0" collapsed="false">
      <c r="A185" s="198"/>
      <c r="B185" s="198"/>
      <c r="C185" s="198"/>
      <c r="E185" s="146" t="s">
        <v>374</v>
      </c>
      <c r="F185" s="198"/>
      <c r="G185" s="256"/>
      <c r="H185" s="256"/>
      <c r="I185" s="256"/>
      <c r="J185" s="256"/>
      <c r="K185" s="198"/>
      <c r="L185" s="157"/>
      <c r="M185" s="157"/>
    </row>
    <row r="186" customFormat="false" ht="14.25" hidden="false" customHeight="false" outlineLevel="0" collapsed="false">
      <c r="A186" s="198"/>
      <c r="B186" s="198"/>
      <c r="C186" s="198"/>
      <c r="E186" s="146" t="s">
        <v>375</v>
      </c>
      <c r="F186" s="198"/>
      <c r="G186" s="256"/>
      <c r="H186" s="256"/>
      <c r="I186" s="256"/>
      <c r="J186" s="256"/>
      <c r="K186" s="198"/>
      <c r="L186" s="157"/>
      <c r="M186" s="157"/>
    </row>
    <row r="187" customFormat="false" ht="14.25" hidden="false" customHeight="false" outlineLevel="0" collapsed="false">
      <c r="A187" s="198"/>
      <c r="B187" s="198"/>
      <c r="C187" s="198"/>
      <c r="D187" s="198"/>
      <c r="E187" s="198"/>
      <c r="F187" s="198"/>
      <c r="G187" s="198"/>
      <c r="H187" s="198"/>
      <c r="I187" s="198"/>
      <c r="J187" s="198"/>
      <c r="K187" s="198"/>
      <c r="L187" s="157"/>
      <c r="M187" s="157"/>
    </row>
    <row r="188" customFormat="false" ht="14.25" hidden="false" customHeight="false" outlineLevel="0" collapsed="false">
      <c r="K188" s="2"/>
    </row>
  </sheetData>
  <mergeCells count="20">
    <mergeCell ref="B1:D1"/>
    <mergeCell ref="E1:I7"/>
    <mergeCell ref="J1:K1"/>
    <mergeCell ref="B2:D2"/>
    <mergeCell ref="J2:K2"/>
    <mergeCell ref="B3:D3"/>
    <mergeCell ref="J3:K3"/>
    <mergeCell ref="B4:D4"/>
    <mergeCell ref="J4:K4"/>
    <mergeCell ref="B5:D5"/>
    <mergeCell ref="J5:K5"/>
    <mergeCell ref="B6:D6"/>
    <mergeCell ref="J6:K6"/>
    <mergeCell ref="B7:D7"/>
    <mergeCell ref="J7:K7"/>
    <mergeCell ref="A8:K8"/>
    <mergeCell ref="G9:H9"/>
    <mergeCell ref="A180:A182"/>
    <mergeCell ref="G184:J186"/>
    <mergeCell ref="J188:K188"/>
  </mergeCells>
  <printOptions headings="false" gridLines="false" gridLinesSet="true" horizontalCentered="true" verticalCentered="false"/>
  <pageMargins left="0.236111111111111" right="0.236111111111111" top="0.275694444444444" bottom="0.0784722222222222" header="0.315277777777778" footer="0.511811023622047"/>
  <pageSetup paperSize="9" scale="65" fitToWidth="1" fitToHeight="1" pageOrder="downThenOver" orientation="landscape" blackAndWhite="false" draft="false" cellComments="none" horizontalDpi="300" verticalDpi="300" copies="1"/>
  <headerFooter differentFirst="false" differentOddEven="false">
    <oddHeader>&amp;L </oddHeader>
    <oddFooter/>
  </headerFooter>
  <rowBreaks count="3" manualBreakCount="3">
    <brk id="44" man="true" max="16383" min="0"/>
    <brk id="129" man="true" max="16383" min="0"/>
    <brk id="187" man="true" max="16383" min="0"/>
  </rowBreaks>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F33"/>
  <sheetViews>
    <sheetView showFormulas="false" showGridLines="true" showRowColHeaders="true" showZeros="true" rightToLeft="false" tabSelected="false" showOutlineSymbols="false" defaultGridColor="true" view="normal" topLeftCell="A1" colorId="64" zoomScale="100" zoomScaleNormal="100" zoomScalePageLayoutView="60" workbookViewId="0">
      <selection pane="topLeft" activeCell="A1" activeCellId="0" sqref="A1"/>
    </sheetView>
  </sheetViews>
  <sheetFormatPr defaultColWidth="8.87890625" defaultRowHeight="14.25" customHeight="false" zeroHeight="false" outlineLevelRow="0" outlineLevelCol="0"/>
  <cols>
    <col collapsed="false" customWidth="true" hidden="false" outlineLevel="0" max="1" min="1" style="0" width="17.12"/>
    <col collapsed="false" customWidth="true" hidden="false" outlineLevel="0" max="2" min="2" style="1" width="60"/>
    <col collapsed="false" customWidth="true" hidden="false" outlineLevel="0" max="3" min="3" style="2" width="17"/>
    <col collapsed="false" customWidth="true" hidden="false" outlineLevel="0" max="4" min="4" style="3" width="21.13"/>
    <col collapsed="false" customWidth="true" hidden="false" outlineLevel="0" max="6" min="6" style="0" width="17.62"/>
  </cols>
  <sheetData>
    <row r="1" customFormat="false" ht="15" hidden="false" customHeight="false" outlineLevel="0" collapsed="false">
      <c r="A1" s="28" t="s">
        <v>0</v>
      </c>
      <c r="B1" s="29" t="str">
        <f aca="false">'DECLARAÇÕES GERAIS'!B1</f>
        <v>REFORMA E AMPLIAÇÃO DA CÂMARA MUNICIPAL</v>
      </c>
      <c r="C1" s="30"/>
      <c r="D1" s="31"/>
      <c r="E1" s="8"/>
    </row>
    <row r="2" customFormat="false" ht="15" hidden="false" customHeight="false" outlineLevel="0" collapsed="false">
      <c r="A2" s="32" t="s">
        <v>2</v>
      </c>
      <c r="B2" s="13" t="str">
        <f aca="false">'DECLARAÇÕES GERAIS'!B2</f>
        <v>COMODORO - MT</v>
      </c>
      <c r="C2" s="11"/>
      <c r="D2" s="33"/>
      <c r="E2" s="8"/>
    </row>
    <row r="3" customFormat="false" ht="15" hidden="false" customHeight="false" outlineLevel="0" collapsed="false">
      <c r="A3" s="32" t="s">
        <v>4</v>
      </c>
      <c r="B3" s="13" t="str">
        <f aca="false">'DECLARAÇÕES GERAIS'!B3</f>
        <v>SINAPI 05/2025 - SEM DESONERAÇÃO </v>
      </c>
      <c r="C3" s="11"/>
      <c r="D3" s="33"/>
      <c r="E3" s="8"/>
    </row>
    <row r="4" customFormat="false" ht="15" hidden="false" customHeight="false" outlineLevel="0" collapsed="false">
      <c r="A4" s="32" t="s">
        <v>6</v>
      </c>
      <c r="B4" s="34" t="n">
        <f aca="false">'DECLARAÇÕES GERAIS'!B4</f>
        <v>0.219</v>
      </c>
      <c r="C4" s="11"/>
      <c r="D4" s="33"/>
      <c r="E4" s="8"/>
    </row>
    <row r="5" customFormat="false" ht="15" hidden="false" customHeight="false" outlineLevel="0" collapsed="false">
      <c r="A5" s="35" t="s">
        <v>15</v>
      </c>
      <c r="B5" s="36" t="str">
        <f aca="false">'DECLARAÇÕES GERAIS'!B5</f>
        <v>RUA BAHIA Nº 600N, BAIRRO SÃO FRANCISCO</v>
      </c>
      <c r="C5" s="37"/>
      <c r="D5" s="38"/>
      <c r="E5" s="8"/>
    </row>
    <row r="6" customFormat="false" ht="24" hidden="false" customHeight="true" outlineLevel="0" collapsed="false">
      <c r="A6" s="39" t="s">
        <v>16</v>
      </c>
      <c r="B6" s="39"/>
      <c r="C6" s="39"/>
      <c r="D6" s="39"/>
    </row>
    <row r="7" customFormat="false" ht="30" hidden="false" customHeight="true" outlineLevel="0" collapsed="false">
      <c r="A7" s="40" t="s">
        <v>17</v>
      </c>
      <c r="B7" s="41" t="s">
        <v>18</v>
      </c>
      <c r="C7" s="42" t="s">
        <v>19</v>
      </c>
      <c r="D7" s="43" t="s">
        <v>20</v>
      </c>
    </row>
    <row r="8" customFormat="false" ht="19.5" hidden="false" customHeight="true" outlineLevel="0" collapsed="false">
      <c r="A8" s="44" t="n">
        <v>1</v>
      </c>
      <c r="B8" s="45" t="str">
        <f aca="false">VLOOKUP(A8,Proposta!$A$8:$K$957,5,FALSE())</f>
        <v>ADMINISTRAÇÃO LOCAL</v>
      </c>
      <c r="C8" s="46" t="n">
        <f aca="false">VLOOKUP(A8,Proposta!$A$8:$K$957,11,FALSE())</f>
        <v>18695.16</v>
      </c>
      <c r="D8" s="47" t="n">
        <f aca="false">C8/$D$25</f>
        <v>0.0550057981411289</v>
      </c>
    </row>
    <row r="9" customFormat="false" ht="19.5" hidden="false" customHeight="true" outlineLevel="0" collapsed="false">
      <c r="A9" s="44" t="n">
        <v>2</v>
      </c>
      <c r="B9" s="45" t="str">
        <f aca="false">VLOOKUP(A9,Proposta!$A$8:$K$957,5,FALSE())</f>
        <v>SERVIÇOS PRELIMINARES</v>
      </c>
      <c r="C9" s="46" t="n">
        <f aca="false">VLOOKUP(A9,Proposta!$A$8:$K$957,11,FALSE())</f>
        <v>6900.42</v>
      </c>
      <c r="D9" s="47" t="n">
        <f aca="false">C9/$D$25</f>
        <v>0.0203027473211788</v>
      </c>
    </row>
    <row r="10" customFormat="false" ht="19.5" hidden="false" customHeight="true" outlineLevel="0" collapsed="false">
      <c r="A10" s="44" t="n">
        <v>3</v>
      </c>
      <c r="B10" s="45" t="str">
        <f aca="false">VLOOKUP(A10,Proposta!$A$8:$K$957,5,FALSE())</f>
        <v>DEMOLIÇÕES E RETIRADAS</v>
      </c>
      <c r="C10" s="46" t="n">
        <f aca="false">VLOOKUP(A10,Proposta!$A$8:$K$957,11,FALSE())</f>
        <v>821.28</v>
      </c>
      <c r="D10" s="47" t="n">
        <f aca="false">C10/$D$25</f>
        <v>0.00241640948231234</v>
      </c>
    </row>
    <row r="11" customFormat="false" ht="19.5" hidden="false" customHeight="true" outlineLevel="0" collapsed="false">
      <c r="A11" s="44" t="n">
        <v>4</v>
      </c>
      <c r="B11" s="45" t="str">
        <f aca="false">VLOOKUP(A11,Proposta!$A$8:$K$957,5,FALSE())</f>
        <v>FUNDAÇÕES</v>
      </c>
      <c r="C11" s="46" t="n">
        <f aca="false">VLOOKUP(A11,Proposta!$A$8:$K$957,11,FALSE())</f>
        <v>23578.8</v>
      </c>
      <c r="D11" s="47" t="n">
        <f aca="false">C11/$D$25</f>
        <v>0.0693746784306767</v>
      </c>
    </row>
    <row r="12" customFormat="false" ht="19.5" hidden="false" customHeight="true" outlineLevel="0" collapsed="false">
      <c r="A12" s="44" t="n">
        <v>5</v>
      </c>
      <c r="B12" s="45" t="str">
        <f aca="false">VLOOKUP(A12,Proposta!$A$8:$K$957,5,FALSE())</f>
        <v>SUPERESTRUTURA</v>
      </c>
      <c r="C12" s="46" t="n">
        <f aca="false">VLOOKUP(A12,Proposta!$A$8:$K$957,11,FALSE())</f>
        <v>21634.86</v>
      </c>
      <c r="D12" s="47" t="n">
        <f aca="false">C12/$D$25</f>
        <v>0.0636551247473455</v>
      </c>
    </row>
    <row r="13" customFormat="false" ht="19.5" hidden="false" customHeight="true" outlineLevel="0" collapsed="false">
      <c r="A13" s="44" t="n">
        <v>6</v>
      </c>
      <c r="B13" s="45" t="str">
        <f aca="false">VLOOKUP(A13,Proposta!$A$8:$K$957,5,FALSE())</f>
        <v>VEDAÇÕES</v>
      </c>
      <c r="C13" s="46" t="n">
        <f aca="false">VLOOKUP(A13,Proposta!$A$8:$K$957,11,FALSE())</f>
        <v>39944.71</v>
      </c>
      <c r="D13" s="47" t="n">
        <f aca="false">C13/$D$25</f>
        <v>0.117527245290542</v>
      </c>
    </row>
    <row r="14" customFormat="false" ht="19.5" hidden="false" customHeight="true" outlineLevel="0" collapsed="false">
      <c r="A14" s="44" t="n">
        <v>7</v>
      </c>
      <c r="B14" s="45" t="str">
        <f aca="false">VLOOKUP(A14,Proposta!$A$8:$K$957,5,FALSE())</f>
        <v>COBERTURA E FORRO</v>
      </c>
      <c r="C14" s="46" t="n">
        <f aca="false">VLOOKUP(A14,Proposta!$A$8:$K$957,11,FALSE())</f>
        <v>38891.51</v>
      </c>
      <c r="D14" s="47" t="n">
        <f aca="false">C14/$D$25</f>
        <v>0.114428469639398</v>
      </c>
    </row>
    <row r="15" customFormat="false" ht="19.5" hidden="false" customHeight="true" outlineLevel="0" collapsed="false">
      <c r="A15" s="44" t="n">
        <v>8</v>
      </c>
      <c r="B15" s="45" t="str">
        <f aca="false">VLOOKUP(A15,Proposta!$A$8:$K$957,5,FALSE())</f>
        <v>ESQUADRIAS</v>
      </c>
      <c r="C15" s="46" t="n">
        <f aca="false">VLOOKUP(A15,Proposta!$A$8:$K$957,11,FALSE())</f>
        <v>27773.78</v>
      </c>
      <c r="D15" s="47" t="n">
        <f aca="false">C15/$D$25</f>
        <v>0.0817173501749181</v>
      </c>
    </row>
    <row r="16" customFormat="false" ht="19.5" hidden="false" customHeight="true" outlineLevel="0" collapsed="false">
      <c r="A16" s="44" t="n">
        <v>9</v>
      </c>
      <c r="B16" s="45" t="str">
        <f aca="false">VLOOKUP(A16,Proposta!$A$8:$K$957,5,FALSE())</f>
        <v>REVESTIMENTO DE PAREDES</v>
      </c>
      <c r="C16" s="46" t="n">
        <f aca="false">VLOOKUP(A16,Proposta!$A$8:$K$957,11,FALSE())</f>
        <v>35852.32</v>
      </c>
      <c r="D16" s="47" t="n">
        <f aca="false">C16/$D$25</f>
        <v>0.105486418774226</v>
      </c>
    </row>
    <row r="17" customFormat="false" ht="19.5" hidden="false" customHeight="true" outlineLevel="0" collapsed="false">
      <c r="A17" s="44" t="n">
        <v>10</v>
      </c>
      <c r="B17" s="45" t="str">
        <f aca="false">VLOOKUP(A17,Proposta!$A$8:$K$957,5,FALSE())</f>
        <v>PISOS E REVESTIMENTO DE PISOS</v>
      </c>
      <c r="C17" s="46" t="n">
        <f aca="false">VLOOKUP(A17,Proposta!$A$8:$K$957,11,FALSE())</f>
        <v>25150.73</v>
      </c>
      <c r="D17" s="47" t="n">
        <f aca="false">C17/$D$25</f>
        <v>0.0739996864152023</v>
      </c>
    </row>
    <row r="18" customFormat="false" ht="19.5" hidden="false" customHeight="true" outlineLevel="0" collapsed="false">
      <c r="A18" s="44" t="n">
        <v>11</v>
      </c>
      <c r="B18" s="45" t="str">
        <f aca="false">VLOOKUP(A18,Proposta!$A$8:$K$957,5,FALSE())</f>
        <v>INSTALAÇÕES ELÉTRICAS E REDE LÓGICA</v>
      </c>
      <c r="C18" s="46" t="n">
        <f aca="false">VLOOKUP(A18,Proposta!$A$8:$K$957,11,FALSE())</f>
        <v>24727.53</v>
      </c>
      <c r="D18" s="47" t="n">
        <f aca="false">C18/$D$25</f>
        <v>0.0727545270384799</v>
      </c>
    </row>
    <row r="19" customFormat="false" ht="19.5" hidden="false" customHeight="true" outlineLevel="0" collapsed="false">
      <c r="A19" s="44" t="n">
        <v>12</v>
      </c>
      <c r="B19" s="45" t="str">
        <f aca="false">VLOOKUP(A19,Proposta!$A$8:$K$957,5,FALSE())</f>
        <v>INSTALAÇÕES HIDROSSANITÁRIAS</v>
      </c>
      <c r="C19" s="46" t="n">
        <f aca="false">VLOOKUP(A19,Proposta!$A$8:$K$957,11,FALSE())</f>
        <v>23468.6</v>
      </c>
      <c r="D19" s="47" t="n">
        <f aca="false">C19/$D$25</f>
        <v>0.0690504426950557</v>
      </c>
    </row>
    <row r="20" customFormat="false" ht="19.5" hidden="false" customHeight="true" outlineLevel="0" collapsed="false">
      <c r="A20" s="44" t="n">
        <v>13</v>
      </c>
      <c r="B20" s="45" t="str">
        <f aca="false">VLOOKUP(A20,Proposta!$A$8:$K$957,5,FALSE())</f>
        <v>PINTURA</v>
      </c>
      <c r="C20" s="46" t="n">
        <f aca="false">VLOOKUP(A20,Proposta!$A$8:$K$957,11,FALSE())</f>
        <v>22087.64</v>
      </c>
      <c r="D20" s="47" t="n">
        <f aca="false">C20/$D$25</f>
        <v>0.0649873158215241</v>
      </c>
    </row>
    <row r="21" customFormat="false" ht="19.5" hidden="false" customHeight="true" outlineLevel="0" collapsed="false">
      <c r="A21" s="44" t="n">
        <v>14</v>
      </c>
      <c r="B21" s="45" t="str">
        <f aca="false">VLOOKUP(A21,Proposta!$A$8:$K$957,5,FALSE())</f>
        <v>CLIMATIZAÇÃO</v>
      </c>
      <c r="C21" s="46" t="n">
        <f aca="false">VLOOKUP(A21,Proposta!$A$8:$K$957,11,FALSE())</f>
        <v>28195.59</v>
      </c>
      <c r="D21" s="47" t="n">
        <f aca="false">C21/$D$25</f>
        <v>0.0829584198268446</v>
      </c>
    </row>
    <row r="22" customFormat="false" ht="19.5" hidden="false" customHeight="true" outlineLevel="0" collapsed="false">
      <c r="A22" s="44" t="n">
        <v>15</v>
      </c>
      <c r="B22" s="45" t="str">
        <f aca="false">VLOOKUP(A22,Proposta!$A$8:$K$957,5,FALSE())</f>
        <v>SERVIÇOS DIVERSOS</v>
      </c>
      <c r="C22" s="46" t="n">
        <f aca="false">VLOOKUP(A22,Proposta!$A$8:$K$957,11,FALSE())</f>
        <v>1378.09</v>
      </c>
      <c r="D22" s="47" t="n">
        <f aca="false">C22/$D$25</f>
        <v>0.00405468262161481</v>
      </c>
    </row>
    <row r="23" customFormat="false" ht="19.5" hidden="false" customHeight="true" outlineLevel="0" collapsed="false">
      <c r="A23" s="44" t="n">
        <v>16</v>
      </c>
      <c r="B23" s="45" t="str">
        <f aca="false">VLOOKUP(A23,Proposta!$A$8:$K$957,5,FALSE())</f>
        <v>LIMPEZA FINAL E CONCLUSÃO DE OBRA</v>
      </c>
      <c r="C23" s="46" t="n">
        <f aca="false">VLOOKUP(A23,Proposta!$A$8:$K$957,11,FALSE())</f>
        <v>775.15</v>
      </c>
      <c r="D23" s="47" t="n">
        <f aca="false">C23/$D$25</f>
        <v>0.00228068357955193</v>
      </c>
    </row>
    <row r="24" customFormat="false" ht="15" hidden="false" customHeight="false" outlineLevel="0" collapsed="false">
      <c r="A24" s="48"/>
      <c r="B24" s="48"/>
      <c r="C24" s="48"/>
      <c r="D24" s="48"/>
      <c r="E24" s="26"/>
    </row>
    <row r="25" customFormat="false" ht="14.25" hidden="false" customHeight="false" outlineLevel="0" collapsed="false">
      <c r="A25" s="49"/>
      <c r="B25" s="50"/>
      <c r="C25" s="51" t="s">
        <v>21</v>
      </c>
      <c r="D25" s="52" t="n">
        <v>339876.17</v>
      </c>
      <c r="E25" s="53"/>
      <c r="F25" s="54"/>
    </row>
    <row r="30" customFormat="false" ht="14.25" hidden="false" customHeight="false" outlineLevel="0" collapsed="false">
      <c r="A30" s="27" t="str">
        <f aca="false">'DECLARAÇÕES GERAIS'!A26</f>
        <v>_____________________________________</v>
      </c>
      <c r="B30" s="27"/>
      <c r="C30" s="27"/>
      <c r="D30" s="27"/>
    </row>
    <row r="31" customFormat="false" ht="14.25" hidden="false" customHeight="false" outlineLevel="0" collapsed="false">
      <c r="A31" s="27" t="str">
        <f aca="false">'DECLARAÇÕES GERAIS'!A27</f>
        <v>MEXUM ENGENHARIA E CONSTRUÇÕES - CNPJ 27.406.174/0001-05</v>
      </c>
      <c r="B31" s="27"/>
      <c r="C31" s="27"/>
      <c r="D31" s="27"/>
    </row>
    <row r="32" customFormat="false" ht="14.25" hidden="false" customHeight="false" outlineLevel="0" collapsed="false">
      <c r="A32" s="27" t="str">
        <f aca="false">'DECLARAÇÕES GERAIS'!A28</f>
        <v>PAULO PAZETO MEDEIROS - SÓCIO PROPRIETÁRIO E ENGENHEIRO CIVIL</v>
      </c>
      <c r="B32" s="27"/>
      <c r="C32" s="27"/>
      <c r="D32" s="27"/>
    </row>
    <row r="33" customFormat="false" ht="14.25" hidden="false" customHeight="false" outlineLevel="0" collapsed="false">
      <c r="A33" s="27" t="str">
        <f aca="false">'DECLARAÇÕES GERAIS'!A29</f>
        <v>CREA MT 034442</v>
      </c>
      <c r="B33" s="27"/>
      <c r="C33" s="27"/>
      <c r="D33" s="27"/>
    </row>
  </sheetData>
  <mergeCells count="6">
    <mergeCell ref="A6:D6"/>
    <mergeCell ref="A24:D24"/>
    <mergeCell ref="A30:D30"/>
    <mergeCell ref="A31:D31"/>
    <mergeCell ref="A32:D32"/>
    <mergeCell ref="A33:D33"/>
  </mergeCells>
  <printOptions headings="false" gridLines="false" gridLinesSet="true" horizontalCentered="true" verticalCentered="false"/>
  <pageMargins left="0.39375" right="0.39375" top="0.7875" bottom="0.7875" header="0.315277777777778" footer="0.511811023622047"/>
  <pageSetup paperSize="9" scale="75" fitToWidth="1" fitToHeight="1" pageOrder="downThenOver" orientation="portrait" blackAndWhite="false" draft="false" cellComments="none" horizontalDpi="300" verticalDpi="300" copies="1"/>
  <headerFooter differentFirst="false" differentOddEven="false">
    <oddHeader>&amp;L </oddHeader>
    <oddFooter/>
  </headerFooter>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F36"/>
  <sheetViews>
    <sheetView showFormulas="false" showGridLines="true" showRowColHeaders="true" showZeros="true" rightToLeft="false" tabSelected="false" showOutlineSymbols="false" defaultGridColor="true" view="normal" topLeftCell="A1" colorId="64" zoomScale="100" zoomScaleNormal="100" zoomScalePageLayoutView="60" workbookViewId="0">
      <selection pane="topLeft" activeCell="A1" activeCellId="0" sqref="A1"/>
    </sheetView>
  </sheetViews>
  <sheetFormatPr defaultColWidth="8.87890625" defaultRowHeight="14.25" customHeight="false" zeroHeight="false" outlineLevelRow="0" outlineLevelCol="0"/>
  <cols>
    <col collapsed="false" customWidth="true" hidden="false" outlineLevel="0" max="1" min="1" style="0" width="17.12"/>
    <col collapsed="false" customWidth="true" hidden="false" outlineLevel="0" max="2" min="2" style="1" width="60"/>
    <col collapsed="false" customWidth="true" hidden="false" outlineLevel="0" max="3" min="3" style="2" width="17"/>
    <col collapsed="false" customWidth="true" hidden="false" outlineLevel="0" max="4" min="4" style="3" width="21.13"/>
    <col collapsed="false" customWidth="true" hidden="false" outlineLevel="0" max="6" min="6" style="0" width="17.62"/>
  </cols>
  <sheetData>
    <row r="1" customFormat="false" ht="77.25" hidden="false" customHeight="true" outlineLevel="0" collapsed="false">
      <c r="B1" s="257" t="s">
        <v>364</v>
      </c>
      <c r="C1" s="257"/>
    </row>
    <row r="2" customFormat="false" ht="15" hidden="false" customHeight="true" outlineLevel="0" collapsed="false">
      <c r="A2" s="120" t="s">
        <v>0</v>
      </c>
      <c r="B2" s="121" t="str">
        <f aca="false">DADOS!B1</f>
        <v>REFORMA E AMPLIAÇÃO DA CÂMARA MUNICIPAL</v>
      </c>
      <c r="C2" s="122" t="s">
        <v>365</v>
      </c>
      <c r="D2" s="122"/>
      <c r="E2" s="8"/>
    </row>
    <row r="3" customFormat="false" ht="15" hidden="false" customHeight="false" outlineLevel="0" collapsed="false">
      <c r="A3" s="124" t="s">
        <v>366</v>
      </c>
      <c r="B3" s="121" t="str">
        <f aca="false">DADOS!B2</f>
        <v>MUNICÍPIO DE COMODORO - MT</v>
      </c>
      <c r="C3" s="125" t="str">
        <f aca="false">DADOS!E10&amp;" A "&amp;DADOS!F10</f>
        <v>30/12/2025 A 12/03/2026</v>
      </c>
      <c r="D3" s="125"/>
      <c r="E3" s="8"/>
    </row>
    <row r="4" customFormat="false" ht="15" hidden="false" customHeight="false" outlineLevel="0" collapsed="false">
      <c r="A4" s="124" t="s">
        <v>367</v>
      </c>
      <c r="B4" s="121" t="str">
        <f aca="false">DADOS!B7</f>
        <v>MEXUM ENGENHARIA E CONSTRUÇÕES - CNPJ 27.406.174/0001-05</v>
      </c>
      <c r="C4" s="126" t="str">
        <f aca="false">DADOS!B10</f>
        <v>TERCEIRA MEDIÇÃO PROVISÓRIA</v>
      </c>
      <c r="D4" s="126"/>
      <c r="E4" s="8"/>
    </row>
    <row r="5" customFormat="false" ht="15" hidden="false" customHeight="false" outlineLevel="0" collapsed="false">
      <c r="A5" s="124" t="s">
        <v>4</v>
      </c>
      <c r="B5" s="121" t="str">
        <f aca="false">DADOS!B3</f>
        <v>SINAPI 05/2025 - SEM DESONERAÇÃO </v>
      </c>
      <c r="C5" s="127"/>
      <c r="D5" s="127"/>
      <c r="E5" s="8"/>
    </row>
    <row r="6" customFormat="false" ht="15" hidden="false" customHeight="false" outlineLevel="0" collapsed="false">
      <c r="A6" s="124" t="s">
        <v>369</v>
      </c>
      <c r="B6" s="128" t="str">
        <f aca="false">DADOS!B6</f>
        <v>SEM DESONERAÇÃO</v>
      </c>
      <c r="C6" s="129"/>
      <c r="D6" s="129"/>
      <c r="E6" s="8"/>
    </row>
    <row r="7" customFormat="false" ht="15" hidden="false" customHeight="false" outlineLevel="0" collapsed="false">
      <c r="A7" s="124" t="s">
        <v>6</v>
      </c>
      <c r="B7" s="130" t="n">
        <f aca="false">DADOS!B4</f>
        <v>0.219</v>
      </c>
      <c r="C7" s="129"/>
      <c r="D7" s="129"/>
      <c r="E7" s="8"/>
    </row>
    <row r="8" customFormat="false" ht="15" hidden="false" customHeight="false" outlineLevel="0" collapsed="false">
      <c r="A8" s="124" t="s">
        <v>23</v>
      </c>
      <c r="B8" s="121" t="str">
        <f aca="false">DADOS!B5</f>
        <v>RUA BAHIA Nº 600N, BAIRRO SÃO FRANCISCO</v>
      </c>
      <c r="C8" s="127"/>
      <c r="D8" s="127"/>
      <c r="E8" s="8"/>
    </row>
    <row r="9" customFormat="false" ht="24" hidden="false" customHeight="true" outlineLevel="0" collapsed="false">
      <c r="A9" s="39" t="s">
        <v>16</v>
      </c>
      <c r="B9" s="39"/>
      <c r="C9" s="39"/>
      <c r="D9" s="39"/>
    </row>
    <row r="10" customFormat="false" ht="30" hidden="false" customHeight="true" outlineLevel="0" collapsed="false">
      <c r="A10" s="40" t="s">
        <v>17</v>
      </c>
      <c r="B10" s="41" t="s">
        <v>18</v>
      </c>
      <c r="C10" s="42" t="s">
        <v>19</v>
      </c>
      <c r="D10" s="43" t="s">
        <v>20</v>
      </c>
    </row>
    <row r="11" customFormat="false" ht="19.5" hidden="false" customHeight="true" outlineLevel="0" collapsed="false">
      <c r="A11" s="44" t="n">
        <v>1</v>
      </c>
      <c r="B11" s="45" t="str">
        <f aca="false">VLOOKUP(A11,'2MP'!$A$11:$K$178,5,FALSE())</f>
        <v>ADMINISTRAÇÃO LOCAL</v>
      </c>
      <c r="C11" s="46" t="n">
        <f aca="false">VLOOKUP(A11,'3MP'!$A$11:$K$961,11,FALSE())</f>
        <v>9347.58</v>
      </c>
      <c r="D11" s="47" t="n">
        <f aca="false">C11/$D$28</f>
        <v>0.0275028990705644</v>
      </c>
    </row>
    <row r="12" customFormat="false" ht="19.5" hidden="false" customHeight="true" outlineLevel="0" collapsed="false">
      <c r="A12" s="44" t="n">
        <v>2</v>
      </c>
      <c r="B12" s="45" t="str">
        <f aca="false">VLOOKUP(A12,'2MP'!$A$11:$K$960,5,FALSE())</f>
        <v>SERVIÇOS PRELIMINARES</v>
      </c>
      <c r="C12" s="46" t="n">
        <f aca="false">VLOOKUP(A12,'3MP'!$A$11:$K$961,11,FALSE())</f>
        <v>6900.42</v>
      </c>
      <c r="D12" s="47" t="n">
        <f aca="false">C12/$D$28</f>
        <v>0.0203027473211788</v>
      </c>
    </row>
    <row r="13" customFormat="false" ht="19.5" hidden="false" customHeight="true" outlineLevel="0" collapsed="false">
      <c r="A13" s="44" t="n">
        <v>3</v>
      </c>
      <c r="B13" s="45" t="str">
        <f aca="false">VLOOKUP(A13,'2MP'!$A$11:$K$960,5,FALSE())</f>
        <v>DEMOLIÇÕES E RETIRADAS</v>
      </c>
      <c r="C13" s="46" t="n">
        <f aca="false">VLOOKUP(A13,'3MP'!$A$11:$K$961,11,FALSE())</f>
        <v>821.28</v>
      </c>
      <c r="D13" s="47" t="n">
        <f aca="false">C13/$D$28</f>
        <v>0.00241640948231234</v>
      </c>
    </row>
    <row r="14" customFormat="false" ht="19.5" hidden="false" customHeight="true" outlineLevel="0" collapsed="false">
      <c r="A14" s="44" t="n">
        <v>4</v>
      </c>
      <c r="B14" s="45" t="str">
        <f aca="false">VLOOKUP(A14,'2MP'!$A$11:$K$960,5,FALSE())</f>
        <v>FUNDAÇÕES</v>
      </c>
      <c r="C14" s="46" t="n">
        <f aca="false">VLOOKUP(A14,'3MP'!$A$11:$K$961,11,FALSE())</f>
        <v>23578.8</v>
      </c>
      <c r="D14" s="47" t="n">
        <f aca="false">C14/$D$28</f>
        <v>0.0693746784306767</v>
      </c>
    </row>
    <row r="15" customFormat="false" ht="19.5" hidden="false" customHeight="true" outlineLevel="0" collapsed="false">
      <c r="A15" s="44" t="n">
        <v>5</v>
      </c>
      <c r="B15" s="45" t="str">
        <f aca="false">VLOOKUP(A15,'2MP'!$A$11:$K$960,5,FALSE())</f>
        <v>SUPERESTRUTURA</v>
      </c>
      <c r="C15" s="46" t="n">
        <f aca="false">VLOOKUP(A15,'3MP'!$A$11:$K$961,11,FALSE())</f>
        <v>21634.86</v>
      </c>
      <c r="D15" s="47" t="n">
        <f aca="false">C15/$D$28</f>
        <v>0.0636551247473455</v>
      </c>
    </row>
    <row r="16" customFormat="false" ht="19.5" hidden="false" customHeight="true" outlineLevel="0" collapsed="false">
      <c r="A16" s="44" t="n">
        <v>6</v>
      </c>
      <c r="B16" s="45" t="str">
        <f aca="false">VLOOKUP(A16,'2MP'!$A$11:$K$960,5,FALSE())</f>
        <v>VEDAÇÕES</v>
      </c>
      <c r="C16" s="46" t="n">
        <f aca="false">VLOOKUP(A16,'3MP'!$A$11:$K$961,11,FALSE())</f>
        <v>39944.71</v>
      </c>
      <c r="D16" s="47" t="n">
        <f aca="false">C16/$D$28</f>
        <v>0.117527245290542</v>
      </c>
    </row>
    <row r="17" customFormat="false" ht="19.5" hidden="false" customHeight="true" outlineLevel="0" collapsed="false">
      <c r="A17" s="44" t="n">
        <v>7</v>
      </c>
      <c r="B17" s="45" t="str">
        <f aca="false">VLOOKUP(A17,'2MP'!$A$11:$K$960,5,FALSE())</f>
        <v>COBERTURA E FORRO</v>
      </c>
      <c r="C17" s="46" t="n">
        <f aca="false">VLOOKUP(A17,'3MP'!$A$11:$K$961,11,FALSE())</f>
        <v>38891.51</v>
      </c>
      <c r="D17" s="47" t="n">
        <f aca="false">C17/$D$28</f>
        <v>0.114428469639398</v>
      </c>
    </row>
    <row r="18" customFormat="false" ht="19.5" hidden="false" customHeight="true" outlineLevel="0" collapsed="false">
      <c r="A18" s="44" t="n">
        <v>8</v>
      </c>
      <c r="B18" s="45" t="str">
        <f aca="false">VLOOKUP(A18,'2MP'!$A$11:$K$960,5,FALSE())</f>
        <v>ESQUADRIAS</v>
      </c>
      <c r="C18" s="46" t="n">
        <f aca="false">VLOOKUP(A18,'3MP'!$A$11:$K$961,11,FALSE())</f>
        <v>0</v>
      </c>
      <c r="D18" s="47" t="n">
        <f aca="false">C18/$D$28</f>
        <v>0</v>
      </c>
    </row>
    <row r="19" customFormat="false" ht="19.5" hidden="false" customHeight="true" outlineLevel="0" collapsed="false">
      <c r="A19" s="44" t="n">
        <v>9</v>
      </c>
      <c r="B19" s="45" t="str">
        <f aca="false">VLOOKUP(A19,'2MP'!$A$11:$K$960,5,FALSE())</f>
        <v>REVESTIMENTO DE PAREDES</v>
      </c>
      <c r="C19" s="46" t="n">
        <f aca="false">VLOOKUP(A19,'3MP'!$A$11:$K$961,11,FALSE())</f>
        <v>32428.95</v>
      </c>
      <c r="D19" s="47" t="n">
        <f aca="false">C19/$D$28</f>
        <v>0.095414015051423</v>
      </c>
    </row>
    <row r="20" customFormat="false" ht="19.5" hidden="false" customHeight="true" outlineLevel="0" collapsed="false">
      <c r="A20" s="44" t="n">
        <v>10</v>
      </c>
      <c r="B20" s="45" t="str">
        <f aca="false">VLOOKUP(A20,'2MP'!$A$11:$K$960,5,FALSE())</f>
        <v>PISOS E REVESTIMENTO DE PISOS</v>
      </c>
      <c r="C20" s="46" t="n">
        <f aca="false">VLOOKUP(A20,'3MP'!$A$11:$K$961,11,FALSE())</f>
        <v>6756.22</v>
      </c>
      <c r="D20" s="47" t="n">
        <f aca="false">C20/$D$28</f>
        <v>0.0198784751517001</v>
      </c>
    </row>
    <row r="21" customFormat="false" ht="19.5" hidden="false" customHeight="true" outlineLevel="0" collapsed="false">
      <c r="A21" s="44" t="n">
        <v>11</v>
      </c>
      <c r="B21" s="45" t="str">
        <f aca="false">VLOOKUP(A21,'2MP'!$A$11:$K$960,5,FALSE())</f>
        <v>INSTALAÇÕES ELÉTRICAS E REDE LÓGICA</v>
      </c>
      <c r="C21" s="46" t="n">
        <f aca="false">VLOOKUP(A21,'3MP'!$A$11:$K$961,11,FALSE())</f>
        <v>23062.53</v>
      </c>
      <c r="D21" s="47" t="n">
        <f aca="false">C21/$D$28</f>
        <v>0.0678556840275092</v>
      </c>
    </row>
    <row r="22" customFormat="false" ht="19.5" hidden="false" customHeight="true" outlineLevel="0" collapsed="false">
      <c r="A22" s="44" t="n">
        <v>12</v>
      </c>
      <c r="B22" s="45" t="str">
        <f aca="false">VLOOKUP(A22,'2MP'!$A$11:$K$960,5,FALSE())</f>
        <v>INSTALAÇÕES HIDROSSANITÁRIAS</v>
      </c>
      <c r="C22" s="46" t="n">
        <f aca="false">VLOOKUP(A22,'3MP'!$A$11:$K$961,11,FALSE())</f>
        <v>19218.08</v>
      </c>
      <c r="D22" s="47" t="n">
        <f aca="false">C22/$D$28</f>
        <v>0.0565443584938597</v>
      </c>
    </row>
    <row r="23" customFormat="false" ht="19.5" hidden="false" customHeight="true" outlineLevel="0" collapsed="false">
      <c r="A23" s="44" t="n">
        <v>13</v>
      </c>
      <c r="B23" s="45" t="str">
        <f aca="false">VLOOKUP(A23,'2MP'!$A$11:$K$960,5,FALSE())</f>
        <v>PINTURA</v>
      </c>
      <c r="C23" s="46" t="n">
        <f aca="false">VLOOKUP(A23,'3MP'!$A$11:$K$961,11,FALSE())</f>
        <v>2430.51</v>
      </c>
      <c r="D23" s="47" t="n">
        <f aca="false">C23/$D$28</f>
        <v>0.00715116331927596</v>
      </c>
    </row>
    <row r="24" customFormat="false" ht="19.5" hidden="false" customHeight="true" outlineLevel="0" collapsed="false">
      <c r="A24" s="44" t="n">
        <v>14</v>
      </c>
      <c r="B24" s="45" t="str">
        <f aca="false">VLOOKUP(A24,'2MP'!$A$11:$K$960,5,FALSE())</f>
        <v>CLIMATIZAÇÃO</v>
      </c>
      <c r="C24" s="46" t="n">
        <f aca="false">VLOOKUP(A24,'3MP'!$A$11:$K$961,11,FALSE())</f>
        <v>351.36</v>
      </c>
      <c r="D24" s="47" t="n">
        <f aca="false">C24/$D$28</f>
        <v>0.00103378827647728</v>
      </c>
    </row>
    <row r="25" customFormat="false" ht="19.5" hidden="false" customHeight="true" outlineLevel="0" collapsed="false">
      <c r="A25" s="44" t="n">
        <v>15</v>
      </c>
      <c r="B25" s="45" t="str">
        <f aca="false">VLOOKUP(A25,'2MP'!$A$11:$K$960,5,FALSE())</f>
        <v>SERVIÇOS DIVERSOS</v>
      </c>
      <c r="C25" s="46" t="n">
        <f aca="false">VLOOKUP(A25,'3MP'!$A$11:$K$961,11,FALSE())</f>
        <v>0</v>
      </c>
      <c r="D25" s="47" t="n">
        <f aca="false">C25/$D$28</f>
        <v>0</v>
      </c>
    </row>
    <row r="26" customFormat="false" ht="19.5" hidden="false" customHeight="true" outlineLevel="0" collapsed="false">
      <c r="A26" s="44" t="n">
        <v>16</v>
      </c>
      <c r="B26" s="45" t="str">
        <f aca="false">VLOOKUP(A26,'2MP'!$A$11:$K$960,5,FALSE())</f>
        <v>LIMPEZA FINAL E CONCLUSÃO DE OBRA</v>
      </c>
      <c r="C26" s="46" t="n">
        <f aca="false">VLOOKUP(A26,'3MP'!$A$11:$K$961,11,FALSE())</f>
        <v>0</v>
      </c>
      <c r="D26" s="47" t="n">
        <f aca="false">C26/$D$28</f>
        <v>0</v>
      </c>
    </row>
    <row r="27" customFormat="false" ht="15" hidden="false" customHeight="false" outlineLevel="0" collapsed="false">
      <c r="A27" s="48"/>
      <c r="B27" s="48"/>
      <c r="C27" s="48"/>
      <c r="D27" s="48"/>
      <c r="E27" s="26"/>
    </row>
    <row r="28" customFormat="false" ht="14.25" hidden="false" customHeight="false" outlineLevel="0" collapsed="false">
      <c r="A28" s="49"/>
      <c r="B28" s="50"/>
      <c r="C28" s="51" t="s">
        <v>21</v>
      </c>
      <c r="D28" s="52" t="n">
        <f aca="false">'Resumo Proposta'!D25</f>
        <v>339876.17</v>
      </c>
      <c r="E28" s="53"/>
      <c r="F28" s="54"/>
    </row>
    <row r="29" customFormat="false" ht="14.25" hidden="false" customHeight="false" outlineLevel="0" collapsed="false">
      <c r="C29" s="2" t="s">
        <v>370</v>
      </c>
      <c r="D29" s="133" t="n">
        <f aca="false">SUM(C11:C26)</f>
        <v>225366.81</v>
      </c>
    </row>
    <row r="30" customFormat="false" ht="28.5" hidden="false" customHeight="true" outlineLevel="0" collapsed="false">
      <c r="B30" s="134"/>
      <c r="C30" s="258" t="s">
        <v>371</v>
      </c>
      <c r="D30" s="135" t="n">
        <f aca="false">D29/DADOS!C16</f>
        <v>0.663085058302263</v>
      </c>
      <c r="E30" s="0" t="e">
        <f aca="false" t="array" ref="E30:E30">[27]!EXTENSO(D31)</f>
        <v>#NAME?</v>
      </c>
    </row>
    <row r="31" customFormat="false" ht="48" hidden="false" customHeight="true" outlineLevel="0" collapsed="false">
      <c r="B31" s="259" t="e">
        <f aca="false" t="array" ref="B31:B31">C4&amp;" se resume no valor de "&amp;[30]!EXTENSO(D31)</f>
        <v>#NAME?</v>
      </c>
      <c r="D31" s="133" t="n">
        <f aca="false">D29-'1Resumo_MP'!D29-'2ResumoMP'!D31</f>
        <v>75066.86</v>
      </c>
      <c r="E31" s="0" t="s">
        <v>600</v>
      </c>
    </row>
    <row r="33" customFormat="false" ht="31.5" hidden="false" customHeight="true" outlineLevel="0" collapsed="false">
      <c r="C33" s="146" t="str">
        <f aca="false">'DECLARAÇÕES GERAIS'!A26</f>
        <v>_____________________________________</v>
      </c>
    </row>
    <row r="34" customFormat="false" ht="14.25" hidden="false" customHeight="false" outlineLevel="0" collapsed="false">
      <c r="A34" s="146"/>
      <c r="C34" s="146" t="s">
        <v>373</v>
      </c>
      <c r="D34" s="146"/>
    </row>
    <row r="35" customFormat="false" ht="14.25" hidden="false" customHeight="false" outlineLevel="0" collapsed="false">
      <c r="A35" s="146"/>
      <c r="C35" s="146" t="s">
        <v>374</v>
      </c>
      <c r="D35" s="146"/>
    </row>
    <row r="36" customFormat="false" ht="14.25" hidden="false" customHeight="false" outlineLevel="0" collapsed="false">
      <c r="A36" s="146"/>
      <c r="C36" s="146" t="s">
        <v>375</v>
      </c>
      <c r="D36" s="146"/>
    </row>
  </sheetData>
  <mergeCells count="6">
    <mergeCell ref="B1:C1"/>
    <mergeCell ref="C2:D2"/>
    <mergeCell ref="C3:D3"/>
    <mergeCell ref="C4:D4"/>
    <mergeCell ref="A9:D9"/>
    <mergeCell ref="A27:D27"/>
  </mergeCells>
  <printOptions headings="false" gridLines="false" gridLinesSet="true" horizontalCentered="true" verticalCentered="false"/>
  <pageMargins left="0.39375" right="0.39375" top="0.7875" bottom="0.7875" header="0.315277777777778" footer="0.511811023622047"/>
  <pageSetup paperSize="9" scale="75" fitToWidth="1" fitToHeight="1" pageOrder="downThenOver" orientation="portrait" blackAndWhite="false" draft="false" cellComments="none" horizontalDpi="300" verticalDpi="300" copies="1"/>
  <headerFooter differentFirst="false" differentOddEven="false">
    <oddHeader>&amp;L </oddHeader>
    <oddFooter/>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P189"/>
  <sheetViews>
    <sheetView showFormulas="false" showGridLines="true" showRowColHeaders="true" showZeros="true" rightToLeft="false" tabSelected="false" showOutlineSymbols="false" defaultGridColor="true" view="normal" topLeftCell="A1" colorId="64" zoomScale="100" zoomScaleNormal="100" zoomScalePageLayoutView="60" workbookViewId="0">
      <selection pane="topLeft" activeCell="A1" activeCellId="0" sqref="A1"/>
    </sheetView>
  </sheetViews>
  <sheetFormatPr defaultColWidth="8.87890625" defaultRowHeight="14.25" customHeight="false" zeroHeight="false" outlineLevelRow="0" outlineLevelCol="0"/>
  <cols>
    <col collapsed="false" customWidth="true" hidden="false" outlineLevel="0" max="1" min="1" style="3" width="15.75"/>
    <col collapsed="false" customWidth="true" hidden="false" outlineLevel="0" max="2" min="2" style="3" width="13"/>
    <col collapsed="false" customWidth="true" hidden="false" outlineLevel="0" max="3" min="3" style="3" width="9.87"/>
    <col collapsed="false" customWidth="true" hidden="false" outlineLevel="0" max="4" min="4" style="3" width="15.26"/>
    <col collapsed="false" customWidth="true" hidden="false" outlineLevel="0" max="5" min="5" style="1" width="74.5"/>
    <col collapsed="false" customWidth="true" hidden="false" outlineLevel="0" max="6" min="6" style="3" width="8.5"/>
    <col collapsed="false" customWidth="true" hidden="false" outlineLevel="0" max="7" min="7" style="2" width="12.88"/>
    <col collapsed="false" customWidth="true" hidden="false" outlineLevel="0" max="8" min="8" style="2" width="12.5"/>
    <col collapsed="false" customWidth="true" hidden="false" outlineLevel="0" max="9" min="9" style="2" width="16.88"/>
    <col collapsed="false" customWidth="true" hidden="false" outlineLevel="0" max="10" min="10" style="2" width="16.12"/>
    <col collapsed="false" customWidth="true" hidden="false" outlineLevel="0" max="11" min="11" style="3" width="14"/>
    <col collapsed="false" customWidth="true" hidden="false" outlineLevel="0" max="12" min="12" style="0" width="9.87"/>
    <col collapsed="false" customWidth="true" hidden="false" outlineLevel="0" max="13" min="13" style="0" width="18"/>
  </cols>
  <sheetData>
    <row r="1" customFormat="false" ht="15.75" hidden="false" customHeight="true" outlineLevel="0" collapsed="false">
      <c r="A1" s="120" t="s">
        <v>0</v>
      </c>
      <c r="B1" s="260" t="str">
        <f aca="false">DADOS!B1</f>
        <v>REFORMA E AMPLIAÇÃO DA CÂMARA MUNICIPAL</v>
      </c>
      <c r="C1" s="260"/>
      <c r="D1" s="260"/>
      <c r="E1" s="261" t="s">
        <v>594</v>
      </c>
      <c r="F1" s="261"/>
      <c r="G1" s="261"/>
      <c r="H1" s="261"/>
      <c r="I1" s="261"/>
      <c r="J1" s="122" t="s">
        <v>365</v>
      </c>
      <c r="K1" s="122"/>
      <c r="M1" s="0" t="s">
        <v>376</v>
      </c>
    </row>
    <row r="2" customFormat="false" ht="15" hidden="false" customHeight="false" outlineLevel="0" collapsed="false">
      <c r="A2" s="124" t="s">
        <v>595</v>
      </c>
      <c r="B2" s="262" t="str">
        <f aca="false">DADOS!B2</f>
        <v>MUNICÍPIO DE COMODORO - MT</v>
      </c>
      <c r="C2" s="262"/>
      <c r="D2" s="262"/>
      <c r="E2" s="261"/>
      <c r="F2" s="261"/>
      <c r="G2" s="261"/>
      <c r="H2" s="261"/>
      <c r="I2" s="261"/>
      <c r="J2" s="125" t="str">
        <f aca="false">TEXT(DADOS!E10,"DD/MM/AA")&amp;" A "&amp;DADOS!F10</f>
        <v>30/12/25 A 12/03/2026</v>
      </c>
      <c r="K2" s="125"/>
      <c r="M2" s="263" t="n">
        <f aca="false">K183</f>
        <v>75066.86</v>
      </c>
    </row>
    <row r="3" customFormat="false" ht="47.25" hidden="false" customHeight="true" outlineLevel="0" collapsed="false">
      <c r="A3" s="124" t="s">
        <v>367</v>
      </c>
      <c r="B3" s="121" t="str">
        <f aca="false">DADOS!B7</f>
        <v>MEXUM ENGENHARIA E CONSTRUÇÕES - CNPJ 27.406.174/0001-05</v>
      </c>
      <c r="C3" s="121"/>
      <c r="D3" s="121"/>
      <c r="E3" s="261"/>
      <c r="F3" s="261"/>
      <c r="G3" s="261"/>
      <c r="H3" s="261"/>
      <c r="I3" s="261"/>
      <c r="J3" s="156" t="str">
        <f aca="false">DADOS!B10</f>
        <v>TERCEIRA MEDIÇÃO PROVISÓRIA</v>
      </c>
      <c r="K3" s="156"/>
      <c r="M3" s="263"/>
    </row>
    <row r="4" customFormat="false" ht="15.75" hidden="false" customHeight="true" outlineLevel="0" collapsed="false">
      <c r="A4" s="124" t="s">
        <v>4</v>
      </c>
      <c r="B4" s="121" t="str">
        <f aca="false">'DECLARAÇÕES GERAIS'!B3</f>
        <v>SINAPI 05/2025 - SEM DESONERAÇÃO </v>
      </c>
      <c r="C4" s="121"/>
      <c r="D4" s="121"/>
      <c r="E4" s="261"/>
      <c r="F4" s="261"/>
      <c r="G4" s="261"/>
      <c r="H4" s="261"/>
      <c r="I4" s="261"/>
      <c r="J4" s="264"/>
      <c r="K4" s="264"/>
      <c r="M4" s="0" t="s">
        <v>377</v>
      </c>
    </row>
    <row r="5" customFormat="false" ht="15.75" hidden="false" customHeight="true" outlineLevel="0" collapsed="false">
      <c r="A5" s="124" t="s">
        <v>369</v>
      </c>
      <c r="B5" s="262" t="str">
        <f aca="false">DADOS!B6</f>
        <v>SEM DESONERAÇÃO</v>
      </c>
      <c r="C5" s="262"/>
      <c r="D5" s="262"/>
      <c r="E5" s="261"/>
      <c r="F5" s="261"/>
      <c r="G5" s="261"/>
      <c r="H5" s="261"/>
      <c r="I5" s="261"/>
      <c r="J5" s="264"/>
      <c r="K5" s="264"/>
    </row>
    <row r="6" customFormat="false" ht="15.75" hidden="false" customHeight="true" outlineLevel="0" collapsed="false">
      <c r="A6" s="124" t="s">
        <v>596</v>
      </c>
      <c r="B6" s="265" t="n">
        <f aca="false">DADOS!B4</f>
        <v>0.219</v>
      </c>
      <c r="C6" s="265"/>
      <c r="D6" s="265"/>
      <c r="E6" s="261"/>
      <c r="F6" s="261"/>
      <c r="G6" s="261"/>
      <c r="H6" s="261"/>
      <c r="I6" s="261"/>
      <c r="J6" s="264"/>
      <c r="K6" s="264"/>
    </row>
    <row r="7" customFormat="false" ht="27.75" hidden="false" customHeight="true" outlineLevel="0" collapsed="false">
      <c r="A7" s="124" t="s">
        <v>597</v>
      </c>
      <c r="B7" s="121" t="str">
        <f aca="false">DADOS!B5</f>
        <v>RUA BAHIA Nº 600N, BAIRRO SÃO FRANCISCO</v>
      </c>
      <c r="C7" s="121"/>
      <c r="D7" s="121"/>
      <c r="E7" s="261"/>
      <c r="F7" s="261"/>
      <c r="G7" s="261"/>
      <c r="H7" s="261"/>
      <c r="I7" s="261"/>
      <c r="J7" s="264"/>
      <c r="K7" s="264"/>
    </row>
    <row r="8" customFormat="false" ht="24" hidden="false" customHeight="true" outlineLevel="0" collapsed="false">
      <c r="A8" s="266" t="s">
        <v>24</v>
      </c>
      <c r="B8" s="266"/>
      <c r="C8" s="266"/>
      <c r="D8" s="266"/>
      <c r="E8" s="266"/>
      <c r="F8" s="266"/>
      <c r="G8" s="266"/>
      <c r="H8" s="266"/>
      <c r="I8" s="266"/>
      <c r="J8" s="266"/>
      <c r="K8" s="266"/>
    </row>
    <row r="9" s="170" customFormat="true" ht="24" hidden="false" customHeight="true" outlineLevel="0" collapsed="false">
      <c r="A9" s="267"/>
      <c r="B9" s="268"/>
      <c r="C9" s="268"/>
      <c r="D9" s="268"/>
      <c r="E9" s="268"/>
      <c r="F9" s="268"/>
      <c r="G9" s="269" t="s">
        <v>379</v>
      </c>
      <c r="H9" s="269"/>
      <c r="I9" s="268"/>
      <c r="J9" s="268"/>
      <c r="K9" s="269"/>
    </row>
    <row r="10" s="179" customFormat="true" ht="30" hidden="false" customHeight="true" outlineLevel="0" collapsed="false">
      <c r="A10" s="270" t="s">
        <v>17</v>
      </c>
      <c r="B10" s="270" t="s">
        <v>25</v>
      </c>
      <c r="C10" s="270" t="s">
        <v>26</v>
      </c>
      <c r="D10" s="270" t="s">
        <v>27</v>
      </c>
      <c r="E10" s="271" t="s">
        <v>18</v>
      </c>
      <c r="F10" s="270" t="s">
        <v>28</v>
      </c>
      <c r="G10" s="272" t="s">
        <v>380</v>
      </c>
      <c r="H10" s="273" t="s">
        <v>381</v>
      </c>
      <c r="I10" s="274" t="s">
        <v>31</v>
      </c>
      <c r="J10" s="275" t="s">
        <v>382</v>
      </c>
      <c r="K10" s="273" t="s">
        <v>381</v>
      </c>
      <c r="L10" s="276" t="n">
        <f aca="false">C186</f>
        <v>0</v>
      </c>
      <c r="M10" s="277" t="s">
        <v>598</v>
      </c>
    </row>
    <row r="11" s="179" customFormat="true" ht="15" hidden="false" customHeight="false" outlineLevel="0" collapsed="false">
      <c r="A11" s="278" t="n">
        <v>1</v>
      </c>
      <c r="B11" s="278"/>
      <c r="C11" s="278"/>
      <c r="D11" s="278"/>
      <c r="E11" s="279" t="s">
        <v>33</v>
      </c>
      <c r="F11" s="278"/>
      <c r="G11" s="278"/>
      <c r="H11" s="239"/>
      <c r="I11" s="239"/>
      <c r="J11" s="239" t="n">
        <f aca="false">J12</f>
        <v>18695.16</v>
      </c>
      <c r="K11" s="239" t="n">
        <f aca="false">K12</f>
        <v>9347.58</v>
      </c>
      <c r="M11" s="280"/>
    </row>
    <row r="12" customFormat="false" ht="33" hidden="false" customHeight="true" outlineLevel="0" collapsed="false">
      <c r="A12" s="3" t="s">
        <v>34</v>
      </c>
      <c r="B12" s="3" t="s">
        <v>35</v>
      </c>
      <c r="C12" s="3" t="s">
        <v>36</v>
      </c>
      <c r="D12" s="77" t="s">
        <v>37</v>
      </c>
      <c r="E12" s="78" t="s">
        <v>38</v>
      </c>
      <c r="F12" s="3" t="s">
        <v>39</v>
      </c>
      <c r="G12" s="3" t="n">
        <v>1</v>
      </c>
      <c r="H12" s="79" t="n">
        <f aca="false">'2MP'!H12+'3MP'!M12</f>
        <v>0.5</v>
      </c>
      <c r="I12" s="79" t="n">
        <v>18695.16</v>
      </c>
      <c r="J12" s="79" t="n">
        <f aca="false">TRUNC(G12*I12,2)</f>
        <v>18695.16</v>
      </c>
      <c r="K12" s="79" t="n">
        <f aca="false">TRUNC(H12*I12,2)</f>
        <v>9347.58</v>
      </c>
      <c r="M12" s="281"/>
      <c r="P12" s="300" t="n">
        <f aca="false">K12/J12</f>
        <v>0.5</v>
      </c>
    </row>
    <row r="13" s="179" customFormat="true" ht="15" hidden="false" customHeight="false" outlineLevel="0" collapsed="false">
      <c r="A13" s="278" t="n">
        <v>2</v>
      </c>
      <c r="B13" s="278"/>
      <c r="C13" s="278"/>
      <c r="D13" s="278"/>
      <c r="E13" s="279" t="s">
        <v>40</v>
      </c>
      <c r="F13" s="278"/>
      <c r="G13" s="278"/>
      <c r="H13" s="239"/>
      <c r="I13" s="239"/>
      <c r="J13" s="239" t="n">
        <f aca="false">SUM(J15:J17)</f>
        <v>6900.42</v>
      </c>
      <c r="K13" s="239" t="n">
        <f aca="false">SUM(K15:K17)</f>
        <v>6900.42</v>
      </c>
      <c r="M13" s="282"/>
    </row>
    <row r="14" customFormat="false" ht="14.25" hidden="false" customHeight="false" outlineLevel="0" collapsed="false">
      <c r="E14" s="78"/>
      <c r="G14" s="3"/>
      <c r="H14" s="79"/>
      <c r="I14" s="79"/>
      <c r="J14" s="79"/>
      <c r="K14" s="79"/>
      <c r="M14" s="283"/>
    </row>
    <row r="15" customFormat="false" ht="26.85" hidden="false" customHeight="false" outlineLevel="0" collapsed="false">
      <c r="A15" s="3" t="s">
        <v>41</v>
      </c>
      <c r="B15" s="3" t="s">
        <v>35</v>
      </c>
      <c r="C15" s="3" t="s">
        <v>42</v>
      </c>
      <c r="D15" s="3" t="n">
        <v>103689</v>
      </c>
      <c r="E15" s="78" t="s">
        <v>43</v>
      </c>
      <c r="F15" s="3" t="s">
        <v>44</v>
      </c>
      <c r="G15" s="3" t="n">
        <v>6</v>
      </c>
      <c r="H15" s="79" t="n">
        <f aca="false">'2MP'!H15+'3MP'!M15</f>
        <v>6</v>
      </c>
      <c r="I15" s="79" t="n">
        <v>531.99</v>
      </c>
      <c r="J15" s="79" t="n">
        <f aca="false">TRUNC(G15*I15,2)</f>
        <v>3191.94</v>
      </c>
      <c r="K15" s="79" t="n">
        <f aca="false">TRUNC(H15*I15,2)</f>
        <v>3191.94</v>
      </c>
      <c r="M15" s="281"/>
      <c r="P15" s="300" t="n">
        <f aca="false">K15/J15</f>
        <v>1</v>
      </c>
    </row>
    <row r="16" customFormat="false" ht="26.85" hidden="false" customHeight="false" outlineLevel="0" collapsed="false">
      <c r="A16" s="3" t="s">
        <v>45</v>
      </c>
      <c r="B16" s="3" t="s">
        <v>35</v>
      </c>
      <c r="C16" s="3" t="s">
        <v>42</v>
      </c>
      <c r="D16" s="3" t="n">
        <v>99059</v>
      </c>
      <c r="E16" s="78" t="s">
        <v>46</v>
      </c>
      <c r="F16" s="3" t="s">
        <v>47</v>
      </c>
      <c r="G16" s="3" t="n">
        <v>48</v>
      </c>
      <c r="H16" s="79" t="n">
        <f aca="false">'2MP'!H16+'3MP'!M16</f>
        <v>48</v>
      </c>
      <c r="I16" s="79" t="n">
        <v>71.88</v>
      </c>
      <c r="J16" s="79" t="n">
        <f aca="false">TRUNC(G16*I16,2)</f>
        <v>3450.24</v>
      </c>
      <c r="K16" s="79" t="n">
        <f aca="false">TRUNC(H16*I16,2)</f>
        <v>3450.24</v>
      </c>
      <c r="M16" s="281"/>
      <c r="P16" s="300" t="n">
        <f aca="false">K16/J16</f>
        <v>1</v>
      </c>
    </row>
    <row r="17" customFormat="false" ht="14.25" hidden="false" customHeight="false" outlineLevel="0" collapsed="false">
      <c r="A17" s="3" t="s">
        <v>48</v>
      </c>
      <c r="B17" s="3" t="s">
        <v>35</v>
      </c>
      <c r="C17" s="3" t="s">
        <v>42</v>
      </c>
      <c r="D17" s="3" t="n">
        <v>98524</v>
      </c>
      <c r="E17" s="78" t="s">
        <v>49</v>
      </c>
      <c r="F17" s="3" t="s">
        <v>44</v>
      </c>
      <c r="G17" s="3" t="n">
        <v>48</v>
      </c>
      <c r="H17" s="79" t="n">
        <f aca="false">'2MP'!H17+'3MP'!M17</f>
        <v>48</v>
      </c>
      <c r="I17" s="79" t="n">
        <v>5.38</v>
      </c>
      <c r="J17" s="79" t="n">
        <f aca="false">TRUNC(G17*I17,2)</f>
        <v>258.24</v>
      </c>
      <c r="K17" s="79" t="n">
        <f aca="false">TRUNC(H17*I17,2)</f>
        <v>258.24</v>
      </c>
      <c r="M17" s="281"/>
      <c r="P17" s="300" t="n">
        <f aca="false">K17/J17</f>
        <v>1</v>
      </c>
    </row>
    <row r="18" s="179" customFormat="true" ht="15" hidden="false" customHeight="false" outlineLevel="0" collapsed="false">
      <c r="A18" s="278" t="n">
        <v>3</v>
      </c>
      <c r="B18" s="278"/>
      <c r="C18" s="278"/>
      <c r="D18" s="278"/>
      <c r="E18" s="279" t="s">
        <v>50</v>
      </c>
      <c r="F18" s="278"/>
      <c r="G18" s="278"/>
      <c r="H18" s="239"/>
      <c r="I18" s="239"/>
      <c r="J18" s="239" t="n">
        <f aca="false">SUM(J20:J21)</f>
        <v>821.28</v>
      </c>
      <c r="K18" s="239" t="n">
        <f aca="false">SUM(K20:K21)</f>
        <v>821.28</v>
      </c>
      <c r="M18" s="282"/>
    </row>
    <row r="19" customFormat="false" ht="14.25" hidden="false" customHeight="false" outlineLevel="0" collapsed="false">
      <c r="E19" s="78"/>
      <c r="G19" s="3"/>
      <c r="H19" s="79"/>
      <c r="I19" s="79"/>
      <c r="J19" s="79"/>
      <c r="K19" s="79"/>
      <c r="M19" s="283"/>
    </row>
    <row r="20" customFormat="false" ht="26.85" hidden="false" customHeight="false" outlineLevel="0" collapsed="false">
      <c r="A20" s="3" t="s">
        <v>51</v>
      </c>
      <c r="B20" s="3" t="s">
        <v>35</v>
      </c>
      <c r="C20" s="3" t="s">
        <v>42</v>
      </c>
      <c r="D20" s="3" t="n">
        <v>97622</v>
      </c>
      <c r="E20" s="78" t="s">
        <v>52</v>
      </c>
      <c r="F20" s="3" t="s">
        <v>53</v>
      </c>
      <c r="G20" s="3" t="n">
        <v>5.2</v>
      </c>
      <c r="H20" s="79" t="n">
        <f aca="false">'2MP'!H20+'3MP'!M20</f>
        <v>5.2</v>
      </c>
      <c r="I20" s="79" t="n">
        <v>66.8</v>
      </c>
      <c r="J20" s="79" t="n">
        <f aca="false">TRUNC(G20*I20,2)</f>
        <v>347.36</v>
      </c>
      <c r="K20" s="79" t="n">
        <f aca="false">TRUNC(H20*I20,2)</f>
        <v>347.36</v>
      </c>
      <c r="L20" s="0" t="n">
        <f aca="false">3*4*2*0.1</f>
        <v>2.4</v>
      </c>
      <c r="M20" s="281"/>
      <c r="P20" s="300" t="n">
        <f aca="false">K20/J20</f>
        <v>1</v>
      </c>
    </row>
    <row r="21" customFormat="false" ht="14.25" hidden="false" customHeight="false" outlineLevel="0" collapsed="false">
      <c r="A21" s="3" t="s">
        <v>54</v>
      </c>
      <c r="B21" s="3" t="s">
        <v>35</v>
      </c>
      <c r="C21" s="3" t="s">
        <v>55</v>
      </c>
      <c r="D21" s="3" t="n">
        <v>85387</v>
      </c>
      <c r="E21" s="78" t="s">
        <v>56</v>
      </c>
      <c r="F21" s="3" t="s">
        <v>53</v>
      </c>
      <c r="G21" s="3" t="n">
        <v>5.2</v>
      </c>
      <c r="H21" s="79" t="n">
        <f aca="false">'2MP'!H21+'3MP'!M21</f>
        <v>5.2</v>
      </c>
      <c r="I21" s="79" t="n">
        <v>91.14</v>
      </c>
      <c r="J21" s="79" t="n">
        <f aca="false">TRUNC(G21*I21,2)</f>
        <v>473.92</v>
      </c>
      <c r="K21" s="79" t="n">
        <f aca="false">TRUNC(H21*I21,2)</f>
        <v>473.92</v>
      </c>
      <c r="M21" s="281"/>
      <c r="P21" s="300" t="n">
        <f aca="false">K21/J21</f>
        <v>1</v>
      </c>
    </row>
    <row r="22" s="179" customFormat="true" ht="15" hidden="false" customHeight="false" outlineLevel="0" collapsed="false">
      <c r="A22" s="278" t="n">
        <v>4</v>
      </c>
      <c r="B22" s="278"/>
      <c r="C22" s="278"/>
      <c r="D22" s="278"/>
      <c r="E22" s="279" t="s">
        <v>57</v>
      </c>
      <c r="F22" s="278"/>
      <c r="G22" s="278"/>
      <c r="H22" s="239"/>
      <c r="I22" s="239"/>
      <c r="J22" s="239" t="n">
        <f aca="false">J24+J32+J39</f>
        <v>23578.8</v>
      </c>
      <c r="K22" s="239" t="n">
        <f aca="false">K24+K32+K39</f>
        <v>23578.8</v>
      </c>
      <c r="M22" s="282"/>
    </row>
    <row r="23" s="179" customFormat="true" ht="14.25" hidden="false" customHeight="false" outlineLevel="0" collapsed="false">
      <c r="A23" s="284"/>
      <c r="B23" s="284"/>
      <c r="C23" s="284"/>
      <c r="D23" s="284"/>
      <c r="E23" s="285"/>
      <c r="F23" s="284"/>
      <c r="G23" s="284"/>
      <c r="H23" s="242"/>
      <c r="I23" s="242"/>
      <c r="J23" s="242"/>
      <c r="K23" s="242"/>
      <c r="M23" s="286"/>
    </row>
    <row r="24" s="179" customFormat="true" ht="15" hidden="false" customHeight="false" outlineLevel="0" collapsed="false">
      <c r="A24" s="287" t="s">
        <v>58</v>
      </c>
      <c r="B24" s="287"/>
      <c r="C24" s="287"/>
      <c r="D24" s="287"/>
      <c r="E24" s="288" t="s">
        <v>59</v>
      </c>
      <c r="F24" s="287"/>
      <c r="G24" s="287"/>
      <c r="H24" s="246"/>
      <c r="I24" s="246"/>
      <c r="J24" s="246" t="n">
        <f aca="false">SUM(J26:J31)</f>
        <v>7148.61</v>
      </c>
      <c r="K24" s="246" t="n">
        <f aca="false">SUM(K26:K31)</f>
        <v>7148.61</v>
      </c>
      <c r="M24" s="282"/>
    </row>
    <row r="25" customFormat="false" ht="14.25" hidden="false" customHeight="false" outlineLevel="0" collapsed="false">
      <c r="E25" s="78"/>
      <c r="G25" s="3"/>
      <c r="H25" s="79"/>
      <c r="I25" s="79"/>
      <c r="J25" s="79"/>
      <c r="K25" s="79"/>
      <c r="M25" s="289"/>
    </row>
    <row r="26" customFormat="false" ht="26.85" hidden="false" customHeight="false" outlineLevel="0" collapsed="false">
      <c r="A26" s="3" t="s">
        <v>60</v>
      </c>
      <c r="B26" s="3" t="s">
        <v>35</v>
      </c>
      <c r="C26" s="3" t="s">
        <v>42</v>
      </c>
      <c r="D26" s="3" t="n">
        <v>96522</v>
      </c>
      <c r="E26" s="78" t="s">
        <v>61</v>
      </c>
      <c r="F26" s="3" t="s">
        <v>53</v>
      </c>
      <c r="G26" s="3" t="n">
        <v>16.11</v>
      </c>
      <c r="H26" s="79" t="n">
        <f aca="false">'2MP'!H26+'3MP'!M26</f>
        <v>16.11</v>
      </c>
      <c r="I26" s="79" t="n">
        <v>165.74</v>
      </c>
      <c r="J26" s="79" t="n">
        <f aca="false">TRUNC(G26*I26,2)</f>
        <v>2670.07</v>
      </c>
      <c r="K26" s="79" t="n">
        <f aca="false">TRUNC(H26*I26,2)</f>
        <v>2670.07</v>
      </c>
      <c r="M26" s="281"/>
      <c r="P26" s="300" t="n">
        <f aca="false">K26/J26</f>
        <v>1</v>
      </c>
    </row>
    <row r="27" customFormat="false" ht="26.85" hidden="false" customHeight="false" outlineLevel="0" collapsed="false">
      <c r="A27" s="3" t="s">
        <v>62</v>
      </c>
      <c r="B27" s="3" t="s">
        <v>35</v>
      </c>
      <c r="C27" s="3" t="s">
        <v>42</v>
      </c>
      <c r="D27" s="3" t="n">
        <v>96617</v>
      </c>
      <c r="E27" s="78" t="s">
        <v>63</v>
      </c>
      <c r="F27" s="3" t="s">
        <v>44</v>
      </c>
      <c r="G27" s="3" t="n">
        <v>10.74</v>
      </c>
      <c r="H27" s="79" t="n">
        <f aca="false">'2MP'!H27+'3MP'!M27</f>
        <v>10.74</v>
      </c>
      <c r="I27" s="79" t="n">
        <v>26.01</v>
      </c>
      <c r="J27" s="79" t="n">
        <f aca="false">TRUNC(G27*I27,2)</f>
        <v>279.34</v>
      </c>
      <c r="K27" s="79" t="n">
        <f aca="false">TRUNC(H27*I27,2)</f>
        <v>279.34</v>
      </c>
      <c r="M27" s="281"/>
      <c r="P27" s="300" t="n">
        <f aca="false">K27/J27</f>
        <v>1</v>
      </c>
    </row>
    <row r="28" customFormat="false" ht="26.85" hidden="false" customHeight="false" outlineLevel="0" collapsed="false">
      <c r="A28" s="3" t="s">
        <v>64</v>
      </c>
      <c r="B28" s="3" t="s">
        <v>35</v>
      </c>
      <c r="C28" s="3" t="s">
        <v>42</v>
      </c>
      <c r="D28" s="3" t="n">
        <v>104917</v>
      </c>
      <c r="E28" s="78" t="s">
        <v>65</v>
      </c>
      <c r="F28" s="3" t="s">
        <v>66</v>
      </c>
      <c r="G28" s="3" t="n">
        <v>68</v>
      </c>
      <c r="H28" s="79" t="n">
        <f aca="false">'2MP'!H28+'3MP'!M28</f>
        <v>68</v>
      </c>
      <c r="I28" s="79" t="n">
        <v>18.08</v>
      </c>
      <c r="J28" s="79" t="n">
        <f aca="false">TRUNC(G28*I28,2)</f>
        <v>1229.44</v>
      </c>
      <c r="K28" s="79" t="n">
        <f aca="false">TRUNC(H28*I28,2)</f>
        <v>1229.44</v>
      </c>
      <c r="M28" s="281"/>
      <c r="P28" s="300" t="n">
        <f aca="false">K28/J28</f>
        <v>1</v>
      </c>
    </row>
    <row r="29" customFormat="false" ht="26.85" hidden="false" customHeight="false" outlineLevel="0" collapsed="false">
      <c r="A29" s="3" t="s">
        <v>67</v>
      </c>
      <c r="B29" s="3" t="s">
        <v>35</v>
      </c>
      <c r="C29" s="3" t="s">
        <v>42</v>
      </c>
      <c r="D29" s="3" t="n">
        <v>104918</v>
      </c>
      <c r="E29" s="78" t="s">
        <v>68</v>
      </c>
      <c r="F29" s="3" t="s">
        <v>66</v>
      </c>
      <c r="G29" s="3" t="n">
        <v>8.6</v>
      </c>
      <c r="H29" s="79" t="n">
        <f aca="false">'2MP'!H29+'3MP'!M29</f>
        <v>8.6</v>
      </c>
      <c r="I29" s="79" t="n">
        <v>16.78</v>
      </c>
      <c r="J29" s="79" t="n">
        <f aca="false">TRUNC(G29*I29,2)</f>
        <v>144.3</v>
      </c>
      <c r="K29" s="79" t="n">
        <f aca="false">TRUNC(H29*I29,2)</f>
        <v>144.3</v>
      </c>
      <c r="M29" s="281"/>
      <c r="P29" s="300" t="n">
        <f aca="false">K29/J29</f>
        <v>1</v>
      </c>
    </row>
    <row r="30" customFormat="false" ht="39.55" hidden="false" customHeight="false" outlineLevel="0" collapsed="false">
      <c r="A30" s="3" t="s">
        <v>69</v>
      </c>
      <c r="B30" s="3" t="s">
        <v>35</v>
      </c>
      <c r="C30" s="3" t="s">
        <v>42</v>
      </c>
      <c r="D30" s="3" t="n">
        <v>94965</v>
      </c>
      <c r="E30" s="78" t="s">
        <v>70</v>
      </c>
      <c r="F30" s="3" t="s">
        <v>53</v>
      </c>
      <c r="G30" s="3" t="n">
        <v>2.69</v>
      </c>
      <c r="H30" s="79" t="n">
        <f aca="false">'2MP'!H30+'3MP'!M30</f>
        <v>2.69</v>
      </c>
      <c r="I30" s="79" t="n">
        <v>706.45</v>
      </c>
      <c r="J30" s="79" t="n">
        <f aca="false">TRUNC(G30*I30,2)</f>
        <v>1900.35</v>
      </c>
      <c r="K30" s="79" t="n">
        <f aca="false">TRUNC(H30*I30,2)</f>
        <v>1900.35</v>
      </c>
      <c r="M30" s="281"/>
      <c r="P30" s="300" t="n">
        <f aca="false">K30/J30</f>
        <v>1</v>
      </c>
    </row>
    <row r="31" customFormat="false" ht="26.85" hidden="false" customHeight="false" outlineLevel="0" collapsed="false">
      <c r="A31" s="3" t="s">
        <v>71</v>
      </c>
      <c r="B31" s="3" t="s">
        <v>35</v>
      </c>
      <c r="C31" s="3" t="s">
        <v>42</v>
      </c>
      <c r="D31" s="3" t="n">
        <v>103670</v>
      </c>
      <c r="E31" s="78" t="s">
        <v>72</v>
      </c>
      <c r="F31" s="3" t="s">
        <v>53</v>
      </c>
      <c r="G31" s="3" t="n">
        <v>2.69</v>
      </c>
      <c r="H31" s="79" t="n">
        <f aca="false">'2MP'!H31+'3MP'!M31</f>
        <v>2.69</v>
      </c>
      <c r="I31" s="79" t="n">
        <v>343.91</v>
      </c>
      <c r="J31" s="79" t="n">
        <f aca="false">TRUNC(G31*I31,2)</f>
        <v>925.11</v>
      </c>
      <c r="K31" s="79" t="n">
        <f aca="false">TRUNC(H31*I31,2)</f>
        <v>925.11</v>
      </c>
      <c r="M31" s="281"/>
      <c r="P31" s="300" t="n">
        <f aca="false">K31/J31</f>
        <v>1</v>
      </c>
    </row>
    <row r="32" s="179" customFormat="true" ht="15" hidden="false" customHeight="false" outlineLevel="0" collapsed="false">
      <c r="A32" s="287" t="s">
        <v>73</v>
      </c>
      <c r="B32" s="287"/>
      <c r="C32" s="287"/>
      <c r="D32" s="287"/>
      <c r="E32" s="288" t="s">
        <v>74</v>
      </c>
      <c r="F32" s="287"/>
      <c r="G32" s="287"/>
      <c r="H32" s="246"/>
      <c r="I32" s="246"/>
      <c r="J32" s="246" t="n">
        <f aca="false">SUM(J34:J38)</f>
        <v>4189.14</v>
      </c>
      <c r="K32" s="246" t="n">
        <f aca="false">SUM(K34:K38)</f>
        <v>4189.14</v>
      </c>
      <c r="M32" s="290"/>
    </row>
    <row r="33" customFormat="false" ht="14.25" hidden="false" customHeight="false" outlineLevel="0" collapsed="false">
      <c r="E33" s="78"/>
      <c r="G33" s="3"/>
      <c r="H33" s="79"/>
      <c r="I33" s="79"/>
      <c r="J33" s="79"/>
      <c r="K33" s="79"/>
      <c r="M33" s="289"/>
    </row>
    <row r="34" customFormat="false" ht="39.55" hidden="false" customHeight="false" outlineLevel="0" collapsed="false">
      <c r="A34" s="3" t="s">
        <v>75</v>
      </c>
      <c r="B34" s="3" t="s">
        <v>35</v>
      </c>
      <c r="C34" s="3" t="s">
        <v>42</v>
      </c>
      <c r="D34" s="3" t="n">
        <v>92413</v>
      </c>
      <c r="E34" s="78" t="s">
        <v>76</v>
      </c>
      <c r="F34" s="3" t="s">
        <v>44</v>
      </c>
      <c r="G34" s="3" t="n">
        <v>14.4</v>
      </c>
      <c r="H34" s="79" t="n">
        <f aca="false">'2MP'!H34+'3MP'!M34</f>
        <v>14.4</v>
      </c>
      <c r="I34" s="79" t="n">
        <v>128.73</v>
      </c>
      <c r="J34" s="79" t="n">
        <f aca="false">TRUNC(G34*I34,2)</f>
        <v>1853.71</v>
      </c>
      <c r="K34" s="79" t="n">
        <f aca="false">TRUNC(H34*I34,2)</f>
        <v>1853.71</v>
      </c>
      <c r="M34" s="281"/>
      <c r="P34" s="300" t="n">
        <f aca="false">K34/J34</f>
        <v>1</v>
      </c>
    </row>
    <row r="35" customFormat="false" ht="26.85" hidden="false" customHeight="false" outlineLevel="0" collapsed="false">
      <c r="A35" s="3" t="s">
        <v>77</v>
      </c>
      <c r="B35" s="3" t="s">
        <v>35</v>
      </c>
      <c r="C35" s="3" t="s">
        <v>42</v>
      </c>
      <c r="D35" s="3" t="n">
        <v>92759</v>
      </c>
      <c r="E35" s="78" t="s">
        <v>78</v>
      </c>
      <c r="F35" s="3" t="s">
        <v>66</v>
      </c>
      <c r="G35" s="3" t="n">
        <v>24.5</v>
      </c>
      <c r="H35" s="79" t="n">
        <f aca="false">'2MP'!H35+'3MP'!M35</f>
        <v>24.5</v>
      </c>
      <c r="I35" s="79" t="n">
        <v>16.46</v>
      </c>
      <c r="J35" s="79" t="n">
        <f aca="false">TRUNC(G35*I35,2)</f>
        <v>403.27</v>
      </c>
      <c r="K35" s="79" t="n">
        <f aca="false">TRUNC(H35*I35,2)</f>
        <v>403.27</v>
      </c>
      <c r="M35" s="281"/>
      <c r="P35" s="300" t="n">
        <f aca="false">K35/J35</f>
        <v>1</v>
      </c>
    </row>
    <row r="36" customFormat="false" ht="26.85" hidden="false" customHeight="false" outlineLevel="0" collapsed="false">
      <c r="A36" s="3" t="s">
        <v>79</v>
      </c>
      <c r="B36" s="3" t="s">
        <v>35</v>
      </c>
      <c r="C36" s="3" t="s">
        <v>42</v>
      </c>
      <c r="D36" s="3" t="n">
        <v>92762</v>
      </c>
      <c r="E36" s="78" t="s">
        <v>80</v>
      </c>
      <c r="F36" s="3" t="s">
        <v>66</v>
      </c>
      <c r="G36" s="3" t="n">
        <v>93.4</v>
      </c>
      <c r="H36" s="79" t="n">
        <f aca="false">'2MP'!H36+'3MP'!M36</f>
        <v>93.4</v>
      </c>
      <c r="I36" s="79" t="n">
        <v>13.04</v>
      </c>
      <c r="J36" s="79" t="n">
        <f aca="false">TRUNC(G36*I36,2)</f>
        <v>1217.93</v>
      </c>
      <c r="K36" s="79" t="n">
        <f aca="false">TRUNC(H36*I36,2)</f>
        <v>1217.93</v>
      </c>
      <c r="M36" s="281"/>
      <c r="P36" s="300" t="n">
        <f aca="false">K36/J36</f>
        <v>1</v>
      </c>
    </row>
    <row r="37" customFormat="false" ht="39.55" hidden="false" customHeight="false" outlineLevel="0" collapsed="false">
      <c r="A37" s="3" t="s">
        <v>81</v>
      </c>
      <c r="B37" s="3" t="s">
        <v>35</v>
      </c>
      <c r="C37" s="3" t="s">
        <v>42</v>
      </c>
      <c r="D37" s="3" t="n">
        <v>94965</v>
      </c>
      <c r="E37" s="78" t="s">
        <v>70</v>
      </c>
      <c r="F37" s="3" t="s">
        <v>53</v>
      </c>
      <c r="G37" s="3" t="n">
        <v>0.68</v>
      </c>
      <c r="H37" s="79" t="n">
        <f aca="false">'2MP'!H37+'3MP'!M37</f>
        <v>0.68</v>
      </c>
      <c r="I37" s="79" t="n">
        <v>706.45</v>
      </c>
      <c r="J37" s="79" t="n">
        <f aca="false">TRUNC(G37*I37,2)</f>
        <v>480.38</v>
      </c>
      <c r="K37" s="79" t="n">
        <f aca="false">TRUNC(H37*I37,2)</f>
        <v>480.38</v>
      </c>
      <c r="M37" s="281"/>
      <c r="P37" s="300" t="n">
        <f aca="false">K37/J37</f>
        <v>1</v>
      </c>
    </row>
    <row r="38" customFormat="false" ht="26.85" hidden="false" customHeight="false" outlineLevel="0" collapsed="false">
      <c r="A38" s="3" t="s">
        <v>82</v>
      </c>
      <c r="B38" s="3" t="s">
        <v>35</v>
      </c>
      <c r="C38" s="3" t="s">
        <v>42</v>
      </c>
      <c r="D38" s="3" t="n">
        <v>103670</v>
      </c>
      <c r="E38" s="78" t="s">
        <v>72</v>
      </c>
      <c r="F38" s="3" t="s">
        <v>53</v>
      </c>
      <c r="G38" s="3" t="n">
        <v>0.68</v>
      </c>
      <c r="H38" s="79" t="n">
        <f aca="false">'2MP'!H38+'3MP'!M38</f>
        <v>0.68</v>
      </c>
      <c r="I38" s="79" t="n">
        <v>343.91</v>
      </c>
      <c r="J38" s="79" t="n">
        <f aca="false">TRUNC(G38*I38,2)</f>
        <v>233.85</v>
      </c>
      <c r="K38" s="79" t="n">
        <f aca="false">TRUNC(H38*I38,2)</f>
        <v>233.85</v>
      </c>
      <c r="M38" s="281"/>
      <c r="P38" s="300" t="n">
        <f aca="false">K38/J38</f>
        <v>1</v>
      </c>
    </row>
    <row r="39" s="179" customFormat="true" ht="15" hidden="false" customHeight="false" outlineLevel="0" collapsed="false">
      <c r="A39" s="287" t="s">
        <v>83</v>
      </c>
      <c r="B39" s="287"/>
      <c r="C39" s="287"/>
      <c r="D39" s="287"/>
      <c r="E39" s="288" t="s">
        <v>84</v>
      </c>
      <c r="F39" s="287"/>
      <c r="G39" s="287"/>
      <c r="H39" s="246"/>
      <c r="I39" s="246"/>
      <c r="J39" s="246" t="n">
        <f aca="false">SUM(J41:J47)</f>
        <v>12241.05</v>
      </c>
      <c r="K39" s="246" t="n">
        <f aca="false">SUM(K41:K47)</f>
        <v>12241.05</v>
      </c>
      <c r="M39" s="290"/>
    </row>
    <row r="40" customFormat="false" ht="14.25" hidden="false" customHeight="false" outlineLevel="0" collapsed="false">
      <c r="E40" s="78"/>
      <c r="G40" s="3"/>
      <c r="H40" s="79"/>
      <c r="I40" s="79"/>
      <c r="J40" s="79"/>
      <c r="K40" s="79"/>
      <c r="M40" s="289"/>
    </row>
    <row r="41" customFormat="false" ht="39.55" hidden="false" customHeight="false" outlineLevel="0" collapsed="false">
      <c r="A41" s="3" t="s">
        <v>85</v>
      </c>
      <c r="B41" s="3" t="s">
        <v>35</v>
      </c>
      <c r="C41" s="3" t="s">
        <v>42</v>
      </c>
      <c r="D41" s="3" t="n">
        <v>101166</v>
      </c>
      <c r="E41" s="78" t="s">
        <v>86</v>
      </c>
      <c r="F41" s="3" t="s">
        <v>53</v>
      </c>
      <c r="G41" s="3" t="n">
        <v>2.14</v>
      </c>
      <c r="H41" s="79" t="n">
        <f aca="false">'2MP'!H41+'3MP'!M41</f>
        <v>2.14</v>
      </c>
      <c r="I41" s="79" t="n">
        <v>825.94</v>
      </c>
      <c r="J41" s="79" t="n">
        <f aca="false">TRUNC(G41*I41,2)</f>
        <v>1767.51</v>
      </c>
      <c r="K41" s="79" t="n">
        <f aca="false">TRUNC(H41*I41,2)</f>
        <v>1767.51</v>
      </c>
      <c r="M41" s="281"/>
      <c r="P41" s="300" t="n">
        <f aca="false">K41/J41</f>
        <v>1</v>
      </c>
    </row>
    <row r="42" customFormat="false" ht="26.85" hidden="false" customHeight="false" outlineLevel="0" collapsed="false">
      <c r="A42" s="3" t="s">
        <v>87</v>
      </c>
      <c r="B42" s="3" t="s">
        <v>35</v>
      </c>
      <c r="C42" s="3" t="s">
        <v>42</v>
      </c>
      <c r="D42" s="3" t="n">
        <v>96536</v>
      </c>
      <c r="E42" s="78" t="s">
        <v>88</v>
      </c>
      <c r="F42" s="3" t="s">
        <v>44</v>
      </c>
      <c r="G42" s="3" t="n">
        <v>51.14</v>
      </c>
      <c r="H42" s="79" t="n">
        <f aca="false">'2MP'!H42+'3MP'!M42</f>
        <v>51.14</v>
      </c>
      <c r="I42" s="79" t="n">
        <v>86.19</v>
      </c>
      <c r="J42" s="79" t="n">
        <f aca="false">TRUNC(G42*I42,2)</f>
        <v>4407.75</v>
      </c>
      <c r="K42" s="79" t="n">
        <f aca="false">TRUNC(H42*I42,2)</f>
        <v>4407.75</v>
      </c>
      <c r="M42" s="281"/>
      <c r="P42" s="300" t="n">
        <f aca="false">K42/J42</f>
        <v>1</v>
      </c>
    </row>
    <row r="43" customFormat="false" ht="26.85" hidden="false" customHeight="false" outlineLevel="0" collapsed="false">
      <c r="A43" s="3" t="s">
        <v>89</v>
      </c>
      <c r="B43" s="3" t="s">
        <v>35</v>
      </c>
      <c r="C43" s="3" t="s">
        <v>42</v>
      </c>
      <c r="D43" s="3" t="n">
        <v>92759</v>
      </c>
      <c r="E43" s="78" t="s">
        <v>78</v>
      </c>
      <c r="F43" s="3" t="s">
        <v>66</v>
      </c>
      <c r="G43" s="3" t="n">
        <v>64.3</v>
      </c>
      <c r="H43" s="79" t="n">
        <f aca="false">'2MP'!H43+'3MP'!M43</f>
        <v>64.3</v>
      </c>
      <c r="I43" s="79" t="n">
        <v>16.46</v>
      </c>
      <c r="J43" s="79" t="n">
        <f aca="false">TRUNC(G43*I43,2)</f>
        <v>1058.37</v>
      </c>
      <c r="K43" s="79" t="n">
        <f aca="false">TRUNC(H43*I43,2)</f>
        <v>1058.37</v>
      </c>
      <c r="M43" s="281"/>
      <c r="P43" s="300" t="n">
        <f aca="false">K43/J43</f>
        <v>1</v>
      </c>
    </row>
    <row r="44" customFormat="false" ht="26.85" hidden="false" customHeight="false" outlineLevel="0" collapsed="false">
      <c r="A44" s="3" t="s">
        <v>90</v>
      </c>
      <c r="B44" s="3" t="s">
        <v>35</v>
      </c>
      <c r="C44" s="3" t="s">
        <v>42</v>
      </c>
      <c r="D44" s="3" t="n">
        <v>92761</v>
      </c>
      <c r="E44" s="78" t="s">
        <v>91</v>
      </c>
      <c r="F44" s="3" t="s">
        <v>66</v>
      </c>
      <c r="G44" s="3" t="n">
        <v>114.4</v>
      </c>
      <c r="H44" s="79" t="n">
        <f aca="false">'2MP'!H44+'3MP'!M44</f>
        <v>114.4</v>
      </c>
      <c r="I44" s="79" t="n">
        <v>14.6</v>
      </c>
      <c r="J44" s="79" t="n">
        <f aca="false">TRUNC(G44*I44,2)</f>
        <v>1670.24</v>
      </c>
      <c r="K44" s="79" t="n">
        <f aca="false">TRUNC(H44*I44,2)</f>
        <v>1670.24</v>
      </c>
      <c r="M44" s="281"/>
      <c r="P44" s="300" t="n">
        <f aca="false">K44/J44</f>
        <v>1</v>
      </c>
    </row>
    <row r="45" customFormat="false" ht="26.85" hidden="false" customHeight="false" outlineLevel="0" collapsed="false">
      <c r="A45" s="3" t="s">
        <v>92</v>
      </c>
      <c r="B45" s="3" t="s">
        <v>35</v>
      </c>
      <c r="C45" s="3" t="s">
        <v>42</v>
      </c>
      <c r="D45" s="3" t="n">
        <v>92762</v>
      </c>
      <c r="E45" s="78" t="s">
        <v>80</v>
      </c>
      <c r="F45" s="3" t="s">
        <v>66</v>
      </c>
      <c r="G45" s="3" t="n">
        <v>18.3</v>
      </c>
      <c r="H45" s="79" t="n">
        <f aca="false">'2MP'!H45+'3MP'!M45</f>
        <v>18.3</v>
      </c>
      <c r="I45" s="79" t="n">
        <v>13.04</v>
      </c>
      <c r="J45" s="79" t="n">
        <f aca="false">TRUNC(G45*I45,2)</f>
        <v>238.63</v>
      </c>
      <c r="K45" s="79" t="n">
        <f aca="false">TRUNC(H45*I45,2)</f>
        <v>238.63</v>
      </c>
      <c r="M45" s="281"/>
      <c r="P45" s="300" t="n">
        <f aca="false">K45/J45</f>
        <v>1</v>
      </c>
    </row>
    <row r="46" customFormat="false" ht="39.55" hidden="false" customHeight="false" outlineLevel="0" collapsed="false">
      <c r="A46" s="3" t="s">
        <v>93</v>
      </c>
      <c r="B46" s="3" t="s">
        <v>35</v>
      </c>
      <c r="C46" s="3" t="s">
        <v>42</v>
      </c>
      <c r="D46" s="3" t="n">
        <v>94965</v>
      </c>
      <c r="E46" s="78" t="s">
        <v>70</v>
      </c>
      <c r="F46" s="3" t="s">
        <v>53</v>
      </c>
      <c r="G46" s="3" t="n">
        <v>2.95</v>
      </c>
      <c r="H46" s="79" t="n">
        <f aca="false">'2MP'!H46+'3MP'!M46</f>
        <v>2.95</v>
      </c>
      <c r="I46" s="79" t="n">
        <v>706.45</v>
      </c>
      <c r="J46" s="79" t="n">
        <f aca="false">TRUNC(G46*I46,2)</f>
        <v>2084.02</v>
      </c>
      <c r="K46" s="79" t="n">
        <f aca="false">TRUNC(H46*I46,2)</f>
        <v>2084.02</v>
      </c>
      <c r="M46" s="281"/>
      <c r="P46" s="300" t="n">
        <f aca="false">K46/J46</f>
        <v>1</v>
      </c>
    </row>
    <row r="47" customFormat="false" ht="26.85" hidden="false" customHeight="false" outlineLevel="0" collapsed="false">
      <c r="A47" s="3" t="s">
        <v>94</v>
      </c>
      <c r="B47" s="3" t="s">
        <v>35</v>
      </c>
      <c r="C47" s="3" t="s">
        <v>42</v>
      </c>
      <c r="D47" s="3" t="n">
        <v>103670</v>
      </c>
      <c r="E47" s="78" t="s">
        <v>72</v>
      </c>
      <c r="F47" s="3" t="s">
        <v>53</v>
      </c>
      <c r="G47" s="3" t="n">
        <v>2.95</v>
      </c>
      <c r="H47" s="79" t="n">
        <f aca="false">'2MP'!H47+'3MP'!M47</f>
        <v>2.95</v>
      </c>
      <c r="I47" s="79" t="n">
        <v>343.91</v>
      </c>
      <c r="J47" s="79" t="n">
        <f aca="false">TRUNC(G47*I47,2)</f>
        <v>1014.53</v>
      </c>
      <c r="K47" s="79" t="n">
        <f aca="false">TRUNC(H47*I47,2)</f>
        <v>1014.53</v>
      </c>
      <c r="M47" s="281"/>
      <c r="P47" s="300" t="n">
        <f aca="false">K47/J47</f>
        <v>1</v>
      </c>
    </row>
    <row r="48" s="179" customFormat="true" ht="15" hidden="false" customHeight="false" outlineLevel="0" collapsed="false">
      <c r="A48" s="278" t="n">
        <v>5</v>
      </c>
      <c r="B48" s="278"/>
      <c r="C48" s="278"/>
      <c r="D48" s="278"/>
      <c r="E48" s="279" t="s">
        <v>95</v>
      </c>
      <c r="F48" s="278"/>
      <c r="G48" s="278"/>
      <c r="H48" s="239"/>
      <c r="I48" s="239"/>
      <c r="J48" s="239" t="n">
        <f aca="false">J50+J57</f>
        <v>21634.86</v>
      </c>
      <c r="K48" s="239" t="n">
        <f aca="false">K50+K57</f>
        <v>21634.86</v>
      </c>
      <c r="M48" s="290"/>
    </row>
    <row r="49" s="179" customFormat="true" ht="14.25" hidden="false" customHeight="false" outlineLevel="0" collapsed="false">
      <c r="A49" s="284"/>
      <c r="B49" s="284"/>
      <c r="C49" s="284"/>
      <c r="D49" s="284"/>
      <c r="E49" s="285"/>
      <c r="F49" s="284"/>
      <c r="G49" s="284"/>
      <c r="H49" s="242"/>
      <c r="I49" s="242"/>
      <c r="J49" s="242"/>
      <c r="K49" s="242"/>
      <c r="M49" s="290"/>
    </row>
    <row r="50" s="179" customFormat="true" ht="15" hidden="false" customHeight="false" outlineLevel="0" collapsed="false">
      <c r="A50" s="287" t="s">
        <v>96</v>
      </c>
      <c r="B50" s="287"/>
      <c r="C50" s="287"/>
      <c r="D50" s="287"/>
      <c r="E50" s="288" t="s">
        <v>97</v>
      </c>
      <c r="F50" s="287"/>
      <c r="G50" s="287"/>
      <c r="H50" s="246"/>
      <c r="I50" s="246"/>
      <c r="J50" s="246" t="n">
        <f aca="false">SUM(J52:J56)</f>
        <v>4877.32</v>
      </c>
      <c r="K50" s="246" t="n">
        <f aca="false">SUM(K52:K56)</f>
        <v>4877.32</v>
      </c>
      <c r="M50" s="290"/>
    </row>
    <row r="51" customFormat="false" ht="14.25" hidden="false" customHeight="false" outlineLevel="0" collapsed="false">
      <c r="E51" s="78"/>
      <c r="G51" s="3"/>
      <c r="H51" s="79"/>
      <c r="I51" s="79"/>
      <c r="J51" s="79"/>
      <c r="K51" s="79"/>
      <c r="M51" s="289"/>
    </row>
    <row r="52" customFormat="false" ht="39.55" hidden="false" customHeight="false" outlineLevel="0" collapsed="false">
      <c r="A52" s="3" t="s">
        <v>98</v>
      </c>
      <c r="B52" s="3" t="s">
        <v>35</v>
      </c>
      <c r="C52" s="3" t="s">
        <v>42</v>
      </c>
      <c r="D52" s="3" t="n">
        <v>92413</v>
      </c>
      <c r="E52" s="78" t="s">
        <v>76</v>
      </c>
      <c r="F52" s="3" t="s">
        <v>44</v>
      </c>
      <c r="G52" s="3" t="n">
        <v>2.02</v>
      </c>
      <c r="H52" s="79" t="n">
        <f aca="false">'2MP'!H52+'3MP'!M52</f>
        <v>2.02</v>
      </c>
      <c r="I52" s="79" t="n">
        <v>128.73</v>
      </c>
      <c r="J52" s="79" t="n">
        <f aca="false">TRUNC(G52*I52,2)</f>
        <v>260.03</v>
      </c>
      <c r="K52" s="79" t="n">
        <f aca="false">TRUNC(H52*I52,2)</f>
        <v>260.03</v>
      </c>
      <c r="M52" s="281"/>
      <c r="P52" s="300" t="n">
        <f aca="false">K52/J52</f>
        <v>1</v>
      </c>
    </row>
    <row r="53" customFormat="false" ht="26.85" hidden="false" customHeight="false" outlineLevel="0" collapsed="false">
      <c r="A53" s="3" t="s">
        <v>99</v>
      </c>
      <c r="B53" s="3" t="s">
        <v>35</v>
      </c>
      <c r="C53" s="3" t="s">
        <v>42</v>
      </c>
      <c r="D53" s="3" t="n">
        <v>92759</v>
      </c>
      <c r="E53" s="78" t="s">
        <v>78</v>
      </c>
      <c r="F53" s="3" t="s">
        <v>66</v>
      </c>
      <c r="G53" s="3" t="n">
        <v>47.2</v>
      </c>
      <c r="H53" s="79" t="n">
        <f aca="false">'2MP'!H53+'3MP'!M53</f>
        <v>47.2</v>
      </c>
      <c r="I53" s="79" t="n">
        <v>16.46</v>
      </c>
      <c r="J53" s="79" t="n">
        <f aca="false">TRUNC(G53*I53,2)</f>
        <v>776.91</v>
      </c>
      <c r="K53" s="79" t="n">
        <f aca="false">TRUNC(H53*I53,2)</f>
        <v>776.91</v>
      </c>
      <c r="M53" s="281"/>
      <c r="P53" s="300" t="n">
        <f aca="false">K53/J53</f>
        <v>1</v>
      </c>
    </row>
    <row r="54" customFormat="false" ht="26.85" hidden="false" customHeight="false" outlineLevel="0" collapsed="false">
      <c r="A54" s="3" t="s">
        <v>100</v>
      </c>
      <c r="B54" s="3" t="s">
        <v>35</v>
      </c>
      <c r="C54" s="3" t="s">
        <v>42</v>
      </c>
      <c r="D54" s="3" t="n">
        <v>92762</v>
      </c>
      <c r="E54" s="78" t="s">
        <v>80</v>
      </c>
      <c r="F54" s="3" t="s">
        <v>66</v>
      </c>
      <c r="G54" s="3" t="n">
        <v>131.8</v>
      </c>
      <c r="H54" s="79" t="n">
        <f aca="false">'2MP'!H54+'3MP'!M54</f>
        <v>131.8</v>
      </c>
      <c r="I54" s="79" t="n">
        <v>13.04</v>
      </c>
      <c r="J54" s="79" t="n">
        <f aca="false">TRUNC(G54*I54,2)</f>
        <v>1718.67</v>
      </c>
      <c r="K54" s="79" t="n">
        <f aca="false">TRUNC(H54*I54,2)</f>
        <v>1718.67</v>
      </c>
      <c r="M54" s="281"/>
      <c r="P54" s="300" t="n">
        <f aca="false">K54/J54</f>
        <v>1</v>
      </c>
    </row>
    <row r="55" customFormat="false" ht="39.55" hidden="false" customHeight="false" outlineLevel="0" collapsed="false">
      <c r="A55" s="3" t="s">
        <v>101</v>
      </c>
      <c r="B55" s="3" t="s">
        <v>35</v>
      </c>
      <c r="C55" s="3" t="s">
        <v>42</v>
      </c>
      <c r="D55" s="3" t="n">
        <v>94965</v>
      </c>
      <c r="E55" s="78" t="s">
        <v>70</v>
      </c>
      <c r="F55" s="3" t="s">
        <v>53</v>
      </c>
      <c r="G55" s="3" t="n">
        <v>2.02</v>
      </c>
      <c r="H55" s="79" t="n">
        <f aca="false">'2MP'!H55+'3MP'!M55</f>
        <v>2.02</v>
      </c>
      <c r="I55" s="79" t="n">
        <v>706.45</v>
      </c>
      <c r="J55" s="79" t="n">
        <f aca="false">TRUNC(G55*I55,2)</f>
        <v>1427.02</v>
      </c>
      <c r="K55" s="79" t="n">
        <f aca="false">TRUNC(H55*I55,2)</f>
        <v>1427.02</v>
      </c>
      <c r="M55" s="281"/>
      <c r="P55" s="300" t="n">
        <f aca="false">K55/J55</f>
        <v>1</v>
      </c>
    </row>
    <row r="56" customFormat="false" ht="26.85" hidden="false" customHeight="false" outlineLevel="0" collapsed="false">
      <c r="A56" s="3" t="s">
        <v>102</v>
      </c>
      <c r="B56" s="3" t="s">
        <v>35</v>
      </c>
      <c r="C56" s="3" t="s">
        <v>42</v>
      </c>
      <c r="D56" s="3" t="n">
        <v>103670</v>
      </c>
      <c r="E56" s="78" t="s">
        <v>72</v>
      </c>
      <c r="F56" s="3" t="s">
        <v>53</v>
      </c>
      <c r="G56" s="3" t="n">
        <v>2.02</v>
      </c>
      <c r="H56" s="79" t="n">
        <f aca="false">'2MP'!H56+'3MP'!M56</f>
        <v>2.02</v>
      </c>
      <c r="I56" s="79" t="n">
        <v>343.91</v>
      </c>
      <c r="J56" s="79" t="n">
        <f aca="false">TRUNC(G56*I56,2)</f>
        <v>694.69</v>
      </c>
      <c r="K56" s="79" t="n">
        <f aca="false">TRUNC(H56*I56,2)</f>
        <v>694.69</v>
      </c>
      <c r="M56" s="281"/>
      <c r="P56" s="300" t="n">
        <f aca="false">K56/J56</f>
        <v>1</v>
      </c>
    </row>
    <row r="57" s="179" customFormat="true" ht="15" hidden="false" customHeight="false" outlineLevel="0" collapsed="false">
      <c r="A57" s="287" t="s">
        <v>103</v>
      </c>
      <c r="B57" s="287"/>
      <c r="C57" s="287"/>
      <c r="D57" s="287"/>
      <c r="E57" s="288" t="s">
        <v>104</v>
      </c>
      <c r="F57" s="287"/>
      <c r="G57" s="287"/>
      <c r="H57" s="246"/>
      <c r="I57" s="246"/>
      <c r="J57" s="246" t="n">
        <f aca="false">SUM(J59:J64)</f>
        <v>16757.54</v>
      </c>
      <c r="K57" s="246" t="n">
        <f aca="false">SUM(K59:K64)</f>
        <v>16757.54</v>
      </c>
      <c r="M57" s="290"/>
    </row>
    <row r="58" customFormat="false" ht="14.25" hidden="false" customHeight="false" outlineLevel="0" collapsed="false">
      <c r="E58" s="78"/>
      <c r="G58" s="3"/>
      <c r="H58" s="79"/>
      <c r="I58" s="79"/>
      <c r="J58" s="79"/>
      <c r="K58" s="79"/>
      <c r="M58" s="289"/>
    </row>
    <row r="59" customFormat="false" ht="39.55" hidden="false" customHeight="false" outlineLevel="0" collapsed="false">
      <c r="A59" s="3" t="s">
        <v>105</v>
      </c>
      <c r="B59" s="3" t="s">
        <v>35</v>
      </c>
      <c r="C59" s="3" t="s">
        <v>42</v>
      </c>
      <c r="D59" s="3" t="n">
        <v>92448</v>
      </c>
      <c r="E59" s="78" t="s">
        <v>106</v>
      </c>
      <c r="F59" s="3" t="s">
        <v>44</v>
      </c>
      <c r="G59" s="3" t="n">
        <v>55.86</v>
      </c>
      <c r="H59" s="79" t="n">
        <f aca="false">'2MP'!H59+'3MP'!M59</f>
        <v>55.86</v>
      </c>
      <c r="I59" s="79" t="n">
        <v>182.27</v>
      </c>
      <c r="J59" s="79" t="n">
        <f aca="false">TRUNC(G59*I59,2)</f>
        <v>10181.6</v>
      </c>
      <c r="K59" s="79" t="n">
        <f aca="false">TRUNC(H59*I59,2)</f>
        <v>10181.6</v>
      </c>
      <c r="M59" s="281"/>
      <c r="P59" s="300" t="n">
        <f aca="false">K59/J59</f>
        <v>1</v>
      </c>
    </row>
    <row r="60" customFormat="false" ht="26.85" hidden="false" customHeight="false" outlineLevel="0" collapsed="false">
      <c r="A60" s="3" t="s">
        <v>107</v>
      </c>
      <c r="B60" s="3" t="s">
        <v>35</v>
      </c>
      <c r="C60" s="3" t="s">
        <v>42</v>
      </c>
      <c r="D60" s="3" t="n">
        <v>92759</v>
      </c>
      <c r="E60" s="78" t="s">
        <v>78</v>
      </c>
      <c r="F60" s="3" t="s">
        <v>66</v>
      </c>
      <c r="G60" s="3" t="n">
        <v>72.6</v>
      </c>
      <c r="H60" s="79" t="n">
        <f aca="false">'2MP'!H60+'3MP'!M60</f>
        <v>72.6</v>
      </c>
      <c r="I60" s="79" t="n">
        <v>16.46</v>
      </c>
      <c r="J60" s="79" t="n">
        <f aca="false">TRUNC(G60*I60,2)</f>
        <v>1194.99</v>
      </c>
      <c r="K60" s="79" t="n">
        <f aca="false">TRUNC(H60*I60,2)</f>
        <v>1194.99</v>
      </c>
      <c r="M60" s="281"/>
      <c r="P60" s="300" t="n">
        <f aca="false">K60/J60</f>
        <v>1</v>
      </c>
    </row>
    <row r="61" customFormat="false" ht="26.85" hidden="false" customHeight="false" outlineLevel="0" collapsed="false">
      <c r="A61" s="3" t="s">
        <v>108</v>
      </c>
      <c r="B61" s="3" t="s">
        <v>35</v>
      </c>
      <c r="C61" s="3" t="s">
        <v>42</v>
      </c>
      <c r="D61" s="3" t="n">
        <v>92761</v>
      </c>
      <c r="E61" s="78" t="s">
        <v>91</v>
      </c>
      <c r="F61" s="3" t="s">
        <v>66</v>
      </c>
      <c r="G61" s="3" t="n">
        <v>124.4</v>
      </c>
      <c r="H61" s="79" t="n">
        <f aca="false">'2MP'!H61+'3MP'!M61</f>
        <v>124.4</v>
      </c>
      <c r="I61" s="79" t="n">
        <v>14.6</v>
      </c>
      <c r="J61" s="79" t="n">
        <f aca="false">TRUNC(G61*I61,2)</f>
        <v>1816.24</v>
      </c>
      <c r="K61" s="79" t="n">
        <f aca="false">TRUNC(H61*I61,2)</f>
        <v>1816.24</v>
      </c>
      <c r="M61" s="281"/>
      <c r="P61" s="300" t="n">
        <f aca="false">K61/J61</f>
        <v>1</v>
      </c>
    </row>
    <row r="62" customFormat="false" ht="26.85" hidden="false" customHeight="false" outlineLevel="0" collapsed="false">
      <c r="A62" s="3" t="s">
        <v>109</v>
      </c>
      <c r="B62" s="3" t="s">
        <v>35</v>
      </c>
      <c r="C62" s="3" t="s">
        <v>42</v>
      </c>
      <c r="D62" s="3" t="n">
        <v>92762</v>
      </c>
      <c r="E62" s="78" t="s">
        <v>80</v>
      </c>
      <c r="F62" s="3" t="s">
        <v>66</v>
      </c>
      <c r="G62" s="3" t="n">
        <v>14</v>
      </c>
      <c r="H62" s="79" t="n">
        <f aca="false">'2MP'!H62+'3MP'!M62</f>
        <v>14</v>
      </c>
      <c r="I62" s="79" t="n">
        <v>13.04</v>
      </c>
      <c r="J62" s="79" t="n">
        <f aca="false">TRUNC(G62*I62,2)</f>
        <v>182.56</v>
      </c>
      <c r="K62" s="79" t="n">
        <f aca="false">TRUNC(H62*I62,2)</f>
        <v>182.56</v>
      </c>
      <c r="M62" s="281"/>
      <c r="P62" s="300" t="n">
        <f aca="false">K62/J62</f>
        <v>1</v>
      </c>
    </row>
    <row r="63" customFormat="false" ht="39.55" hidden="false" customHeight="false" outlineLevel="0" collapsed="false">
      <c r="A63" s="3" t="s">
        <v>110</v>
      </c>
      <c r="B63" s="3" t="s">
        <v>35</v>
      </c>
      <c r="C63" s="3" t="s">
        <v>42</v>
      </c>
      <c r="D63" s="3" t="n">
        <v>94965</v>
      </c>
      <c r="E63" s="78" t="s">
        <v>70</v>
      </c>
      <c r="F63" s="3" t="s">
        <v>53</v>
      </c>
      <c r="G63" s="3" t="n">
        <v>3.22</v>
      </c>
      <c r="H63" s="79" t="n">
        <f aca="false">'2MP'!H63+'3MP'!M63</f>
        <v>3.22</v>
      </c>
      <c r="I63" s="79" t="n">
        <v>706.45</v>
      </c>
      <c r="J63" s="79" t="n">
        <f aca="false">TRUNC(G63*I63,2)</f>
        <v>2274.76</v>
      </c>
      <c r="K63" s="79" t="n">
        <f aca="false">TRUNC(H63*I63,2)</f>
        <v>2274.76</v>
      </c>
      <c r="M63" s="281"/>
      <c r="P63" s="300" t="n">
        <f aca="false">K63/J63</f>
        <v>1</v>
      </c>
    </row>
    <row r="64" customFormat="false" ht="26.85" hidden="false" customHeight="false" outlineLevel="0" collapsed="false">
      <c r="A64" s="3" t="s">
        <v>111</v>
      </c>
      <c r="B64" s="3" t="s">
        <v>35</v>
      </c>
      <c r="C64" s="3" t="s">
        <v>42</v>
      </c>
      <c r="D64" s="3" t="n">
        <v>103670</v>
      </c>
      <c r="E64" s="78" t="s">
        <v>72</v>
      </c>
      <c r="F64" s="3" t="s">
        <v>53</v>
      </c>
      <c r="G64" s="3" t="n">
        <v>3.22</v>
      </c>
      <c r="H64" s="79" t="n">
        <f aca="false">'2MP'!H64+'3MP'!M64</f>
        <v>3.22</v>
      </c>
      <c r="I64" s="79" t="n">
        <v>343.91</v>
      </c>
      <c r="J64" s="79" t="n">
        <f aca="false">TRUNC(G64*I64,2)</f>
        <v>1107.39</v>
      </c>
      <c r="K64" s="79" t="n">
        <f aca="false">TRUNC(H64*I64,2)</f>
        <v>1107.39</v>
      </c>
      <c r="M64" s="281"/>
      <c r="P64" s="300" t="n">
        <f aca="false">K64/J64</f>
        <v>1</v>
      </c>
    </row>
    <row r="65" s="179" customFormat="true" ht="15" hidden="false" customHeight="false" outlineLevel="0" collapsed="false">
      <c r="A65" s="278" t="n">
        <v>6</v>
      </c>
      <c r="B65" s="278"/>
      <c r="C65" s="278"/>
      <c r="D65" s="278"/>
      <c r="E65" s="279" t="s">
        <v>112</v>
      </c>
      <c r="F65" s="278"/>
      <c r="G65" s="278"/>
      <c r="H65" s="239"/>
      <c r="I65" s="239"/>
      <c r="J65" s="239" t="n">
        <f aca="false">SUM(J67:J68)</f>
        <v>39944.71</v>
      </c>
      <c r="K65" s="239" t="n">
        <f aca="false">SUM(K67:K68)</f>
        <v>39944.71</v>
      </c>
      <c r="M65" s="290"/>
    </row>
    <row r="66" customFormat="false" ht="14.25" hidden="false" customHeight="false" outlineLevel="0" collapsed="false">
      <c r="E66" s="78"/>
      <c r="G66" s="3"/>
      <c r="H66" s="79"/>
      <c r="I66" s="79"/>
      <c r="J66" s="79"/>
      <c r="K66" s="79"/>
      <c r="M66" s="289"/>
    </row>
    <row r="67" customFormat="false" ht="39.55" hidden="false" customHeight="false" outlineLevel="0" collapsed="false">
      <c r="A67" s="3" t="s">
        <v>113</v>
      </c>
      <c r="B67" s="3" t="s">
        <v>35</v>
      </c>
      <c r="C67" s="3" t="s">
        <v>42</v>
      </c>
      <c r="D67" s="3" t="n">
        <v>103332</v>
      </c>
      <c r="E67" s="78" t="s">
        <v>114</v>
      </c>
      <c r="F67" s="3" t="s">
        <v>44</v>
      </c>
      <c r="G67" s="3" t="n">
        <v>259.1</v>
      </c>
      <c r="H67" s="79" t="n">
        <f aca="false">'2MP'!H67+'3MP'!M67</f>
        <v>259.1</v>
      </c>
      <c r="I67" s="79" t="n">
        <v>143.25</v>
      </c>
      <c r="J67" s="79" t="n">
        <f aca="false">TRUNC(G67*I67,2)</f>
        <v>37116.07</v>
      </c>
      <c r="K67" s="79" t="n">
        <f aca="false">TRUNC(H67*I67,2)</f>
        <v>37116.07</v>
      </c>
      <c r="M67" s="281"/>
      <c r="P67" s="300" t="n">
        <f aca="false">K67/J67</f>
        <v>1</v>
      </c>
    </row>
    <row r="68" customFormat="false" ht="26.85" hidden="false" customHeight="false" outlineLevel="0" collapsed="false">
      <c r="A68" s="3" t="s">
        <v>115</v>
      </c>
      <c r="B68" s="3" t="s">
        <v>35</v>
      </c>
      <c r="C68" s="3" t="s">
        <v>42</v>
      </c>
      <c r="D68" s="3" t="n">
        <v>105023</v>
      </c>
      <c r="E68" s="78" t="s">
        <v>116</v>
      </c>
      <c r="F68" s="3" t="s">
        <v>47</v>
      </c>
      <c r="G68" s="3" t="n">
        <v>37.6</v>
      </c>
      <c r="H68" s="79" t="n">
        <f aca="false">'2MP'!H68+'3MP'!M68</f>
        <v>37.6</v>
      </c>
      <c r="I68" s="79" t="n">
        <v>75.23</v>
      </c>
      <c r="J68" s="79" t="n">
        <f aca="false">TRUNC(G68*I68,2)</f>
        <v>2828.64</v>
      </c>
      <c r="K68" s="79" t="n">
        <f aca="false">TRUNC(H68*I68,2)</f>
        <v>2828.64</v>
      </c>
      <c r="M68" s="281"/>
      <c r="P68" s="300" t="n">
        <f aca="false">K68/J68</f>
        <v>1</v>
      </c>
    </row>
    <row r="69" s="179" customFormat="true" ht="15" hidden="false" customHeight="false" outlineLevel="0" collapsed="false">
      <c r="A69" s="278" t="n">
        <v>7</v>
      </c>
      <c r="B69" s="278"/>
      <c r="C69" s="278"/>
      <c r="D69" s="278"/>
      <c r="E69" s="279" t="s">
        <v>117</v>
      </c>
      <c r="F69" s="278"/>
      <c r="G69" s="278"/>
      <c r="H69" s="239"/>
      <c r="I69" s="239"/>
      <c r="J69" s="239" t="n">
        <f aca="false">SUM(J71:J77)</f>
        <v>38891.51</v>
      </c>
      <c r="K69" s="239" t="n">
        <f aca="false">SUM(K71:K77)</f>
        <v>38891.51</v>
      </c>
      <c r="M69" s="290"/>
    </row>
    <row r="70" customFormat="false" ht="14.25" hidden="false" customHeight="false" outlineLevel="0" collapsed="false">
      <c r="E70" s="78"/>
      <c r="G70" s="3"/>
      <c r="H70" s="79"/>
      <c r="I70" s="79"/>
      <c r="J70" s="79"/>
      <c r="K70" s="79"/>
      <c r="M70" s="289"/>
    </row>
    <row r="71" customFormat="false" ht="39.55" hidden="false" customHeight="false" outlineLevel="0" collapsed="false">
      <c r="A71" s="3" t="s">
        <v>118</v>
      </c>
      <c r="B71" s="3" t="s">
        <v>35</v>
      </c>
      <c r="C71" s="3" t="s">
        <v>42</v>
      </c>
      <c r="D71" s="3" t="n">
        <v>92608</v>
      </c>
      <c r="E71" s="78" t="s">
        <v>119</v>
      </c>
      <c r="F71" s="3" t="s">
        <v>120</v>
      </c>
      <c r="G71" s="3" t="n">
        <v>4</v>
      </c>
      <c r="H71" s="79" t="n">
        <f aca="false">'2MP'!H71+'3MP'!M71</f>
        <v>4</v>
      </c>
      <c r="I71" s="79" t="n">
        <v>1268.45</v>
      </c>
      <c r="J71" s="79" t="n">
        <f aca="false">TRUNC(G71*I71,2)</f>
        <v>5073.8</v>
      </c>
      <c r="K71" s="79" t="n">
        <f aca="false">TRUNC(H71*I71,2)</f>
        <v>5073.8</v>
      </c>
      <c r="M71" s="281"/>
      <c r="P71" s="300" t="n">
        <f aca="false">K71/J71</f>
        <v>1</v>
      </c>
    </row>
    <row r="72" customFormat="false" ht="39.55" hidden="false" customHeight="false" outlineLevel="0" collapsed="false">
      <c r="A72" s="3" t="s">
        <v>121</v>
      </c>
      <c r="B72" s="3" t="s">
        <v>35</v>
      </c>
      <c r="C72" s="3" t="s">
        <v>42</v>
      </c>
      <c r="D72" s="3" t="n">
        <v>92580</v>
      </c>
      <c r="E72" s="78" t="s">
        <v>122</v>
      </c>
      <c r="F72" s="3" t="s">
        <v>44</v>
      </c>
      <c r="G72" s="3" t="n">
        <v>73.08</v>
      </c>
      <c r="H72" s="79" t="n">
        <f aca="false">'2MP'!H72+'3MP'!M72</f>
        <v>73.08</v>
      </c>
      <c r="I72" s="79" t="n">
        <v>53.36</v>
      </c>
      <c r="J72" s="79" t="n">
        <f aca="false">TRUNC(G72*I72,2)</f>
        <v>3899.54</v>
      </c>
      <c r="K72" s="79" t="n">
        <f aca="false">TRUNC(H72*I72,2)</f>
        <v>3899.54</v>
      </c>
      <c r="M72" s="281"/>
      <c r="P72" s="300" t="n">
        <f aca="false">K72/J72</f>
        <v>1</v>
      </c>
    </row>
    <row r="73" customFormat="false" ht="26.85" hidden="false" customHeight="false" outlineLevel="0" collapsed="false">
      <c r="A73" s="3" t="s">
        <v>123</v>
      </c>
      <c r="B73" s="3" t="s">
        <v>35</v>
      </c>
      <c r="C73" s="3" t="s">
        <v>42</v>
      </c>
      <c r="D73" s="3" t="n">
        <v>94216</v>
      </c>
      <c r="E73" s="78" t="s">
        <v>124</v>
      </c>
      <c r="F73" s="3" t="s">
        <v>44</v>
      </c>
      <c r="G73" s="3" t="n">
        <v>73.08</v>
      </c>
      <c r="H73" s="79" t="n">
        <f aca="false">'2MP'!H73+'3MP'!M73</f>
        <v>73.08</v>
      </c>
      <c r="I73" s="79" t="n">
        <v>205.08</v>
      </c>
      <c r="J73" s="79" t="n">
        <f aca="false">TRUNC(G73*I73,2)</f>
        <v>14987.24</v>
      </c>
      <c r="K73" s="79" t="n">
        <f aca="false">TRUNC(H73*I73,2)</f>
        <v>14987.24</v>
      </c>
      <c r="M73" s="301" t="n">
        <f aca="false">G73</f>
        <v>73.08</v>
      </c>
      <c r="P73" s="300" t="n">
        <f aca="false">K73/J73</f>
        <v>1</v>
      </c>
    </row>
    <row r="74" customFormat="false" ht="26.85" hidden="false" customHeight="false" outlineLevel="0" collapsed="false">
      <c r="A74" s="3" t="s">
        <v>125</v>
      </c>
      <c r="B74" s="3" t="s">
        <v>35</v>
      </c>
      <c r="C74" s="3" t="s">
        <v>42</v>
      </c>
      <c r="D74" s="3" t="n">
        <v>94228</v>
      </c>
      <c r="E74" s="78" t="s">
        <v>126</v>
      </c>
      <c r="F74" s="3" t="s">
        <v>47</v>
      </c>
      <c r="G74" s="3" t="n">
        <v>13</v>
      </c>
      <c r="H74" s="79" t="n">
        <f aca="false">'2MP'!H74+'3MP'!M74</f>
        <v>13</v>
      </c>
      <c r="I74" s="79" t="n">
        <v>110</v>
      </c>
      <c r="J74" s="79" t="n">
        <f aca="false">TRUNC(G74*I74,2)</f>
        <v>1430</v>
      </c>
      <c r="K74" s="79" t="n">
        <f aca="false">TRUNC(H74*I74,2)</f>
        <v>1430</v>
      </c>
      <c r="M74" s="281"/>
      <c r="P74" s="300" t="n">
        <f aca="false">K74/J74</f>
        <v>1</v>
      </c>
    </row>
    <row r="75" customFormat="false" ht="26.85" hidden="false" customHeight="false" outlineLevel="0" collapsed="false">
      <c r="A75" s="3" t="s">
        <v>127</v>
      </c>
      <c r="B75" s="3" t="s">
        <v>35</v>
      </c>
      <c r="C75" s="3" t="s">
        <v>42</v>
      </c>
      <c r="D75" s="3" t="n">
        <v>94231</v>
      </c>
      <c r="E75" s="78" t="s">
        <v>128</v>
      </c>
      <c r="F75" s="3" t="s">
        <v>47</v>
      </c>
      <c r="G75" s="3" t="n">
        <v>38</v>
      </c>
      <c r="H75" s="79" t="n">
        <f aca="false">'2MP'!H75+'3MP'!M75</f>
        <v>38</v>
      </c>
      <c r="I75" s="79" t="n">
        <v>65.72</v>
      </c>
      <c r="J75" s="79" t="n">
        <f aca="false">TRUNC(G75*I75,2)</f>
        <v>2497.36</v>
      </c>
      <c r="K75" s="79" t="n">
        <f aca="false">TRUNC(H75*I75,2)</f>
        <v>2497.36</v>
      </c>
      <c r="M75" s="301" t="n">
        <f aca="false">G75</f>
        <v>38</v>
      </c>
      <c r="P75" s="300" t="n">
        <f aca="false">K75/J75</f>
        <v>1</v>
      </c>
    </row>
    <row r="76" customFormat="false" ht="26.85" hidden="false" customHeight="false" outlineLevel="0" collapsed="false">
      <c r="A76" s="3" t="s">
        <v>129</v>
      </c>
      <c r="B76" s="3" t="s">
        <v>35</v>
      </c>
      <c r="C76" s="3" t="s">
        <v>42</v>
      </c>
      <c r="D76" s="3" t="n">
        <v>100435</v>
      </c>
      <c r="E76" s="78" t="s">
        <v>130</v>
      </c>
      <c r="F76" s="3" t="s">
        <v>47</v>
      </c>
      <c r="G76" s="3" t="n">
        <v>25</v>
      </c>
      <c r="H76" s="79" t="n">
        <f aca="false">'2MP'!H76+'3MP'!M76</f>
        <v>25</v>
      </c>
      <c r="I76" s="79" t="n">
        <v>74.62</v>
      </c>
      <c r="J76" s="79" t="n">
        <f aca="false">TRUNC(G76*I76,2)</f>
        <v>1865.5</v>
      </c>
      <c r="K76" s="79" t="n">
        <f aca="false">TRUNC(H76*I76,2)</f>
        <v>1865.5</v>
      </c>
      <c r="M76" s="281" t="n">
        <f aca="false">G76</f>
        <v>25</v>
      </c>
      <c r="P76" s="300" t="n">
        <f aca="false">K76/J76</f>
        <v>1</v>
      </c>
    </row>
    <row r="77" customFormat="false" ht="26.85" hidden="false" customHeight="false" outlineLevel="0" collapsed="false">
      <c r="A77" s="3" t="s">
        <v>131</v>
      </c>
      <c r="B77" s="3" t="s">
        <v>35</v>
      </c>
      <c r="C77" s="3" t="s">
        <v>42</v>
      </c>
      <c r="D77" s="3" t="n">
        <v>96110</v>
      </c>
      <c r="E77" s="78" t="s">
        <v>132</v>
      </c>
      <c r="F77" s="3" t="s">
        <v>44</v>
      </c>
      <c r="G77" s="3" t="n">
        <v>98.28</v>
      </c>
      <c r="H77" s="79" t="n">
        <f aca="false">'2MP'!H77+'3MP'!M77</f>
        <v>98.28</v>
      </c>
      <c r="I77" s="79" t="n">
        <v>92.98</v>
      </c>
      <c r="J77" s="79" t="n">
        <f aca="false">TRUNC(G77*I77,2)</f>
        <v>9138.07</v>
      </c>
      <c r="K77" s="79" t="n">
        <f aca="false">TRUNC(H77*I77,2)</f>
        <v>9138.07</v>
      </c>
      <c r="M77" s="281" t="n">
        <f aca="false">G77</f>
        <v>98.28</v>
      </c>
      <c r="P77" s="300" t="n">
        <f aca="false">K77/J77</f>
        <v>1</v>
      </c>
    </row>
    <row r="78" s="179" customFormat="true" ht="15" hidden="false" customHeight="false" outlineLevel="0" collapsed="false">
      <c r="A78" s="278" t="n">
        <v>8</v>
      </c>
      <c r="B78" s="278"/>
      <c r="C78" s="278"/>
      <c r="D78" s="278"/>
      <c r="E78" s="279" t="s">
        <v>133</v>
      </c>
      <c r="F78" s="278"/>
      <c r="G78" s="278"/>
      <c r="H78" s="239"/>
      <c r="I78" s="239"/>
      <c r="J78" s="239" t="n">
        <f aca="false">SUM(J80:J82)</f>
        <v>27773.78</v>
      </c>
      <c r="K78" s="239" t="n">
        <f aca="false">SUM(K80:K82)</f>
        <v>0</v>
      </c>
      <c r="M78" s="290"/>
    </row>
    <row r="79" customFormat="false" ht="14.25" hidden="false" customHeight="false" outlineLevel="0" collapsed="false">
      <c r="E79" s="78"/>
      <c r="G79" s="3"/>
      <c r="H79" s="79"/>
      <c r="I79" s="79"/>
      <c r="J79" s="79"/>
      <c r="K79" s="79"/>
      <c r="M79" s="289"/>
    </row>
    <row r="80" customFormat="false" ht="64.9" hidden="false" customHeight="false" outlineLevel="0" collapsed="false">
      <c r="A80" s="3" t="s">
        <v>134</v>
      </c>
      <c r="B80" s="3" t="s">
        <v>35</v>
      </c>
      <c r="C80" s="3" t="s">
        <v>42</v>
      </c>
      <c r="D80" s="3" t="n">
        <v>90846</v>
      </c>
      <c r="E80" s="78" t="s">
        <v>135</v>
      </c>
      <c r="F80" s="3" t="s">
        <v>120</v>
      </c>
      <c r="G80" s="3" t="n">
        <v>10</v>
      </c>
      <c r="H80" s="79" t="n">
        <f aca="false">'2MP'!H80+'3MP'!M80</f>
        <v>0</v>
      </c>
      <c r="I80" s="79" t="n">
        <v>1672.68</v>
      </c>
      <c r="J80" s="79" t="n">
        <f aca="false">TRUNC(G80*I80,2)</f>
        <v>16726.8</v>
      </c>
      <c r="K80" s="79" t="n">
        <f aca="false">TRUNC(H80*I80,2)</f>
        <v>0</v>
      </c>
      <c r="M80" s="281"/>
      <c r="P80" s="300" t="n">
        <f aca="false">K80/J80</f>
        <v>0</v>
      </c>
    </row>
    <row r="81" customFormat="false" ht="14.25" hidden="false" customHeight="false" outlineLevel="0" collapsed="false">
      <c r="A81" s="3" t="s">
        <v>136</v>
      </c>
      <c r="B81" s="3" t="s">
        <v>35</v>
      </c>
      <c r="C81" s="3" t="s">
        <v>36</v>
      </c>
      <c r="D81" s="3" t="n">
        <v>111457</v>
      </c>
      <c r="E81" s="78" t="s">
        <v>137</v>
      </c>
      <c r="F81" s="3" t="s">
        <v>66</v>
      </c>
      <c r="G81" s="3" t="n">
        <v>175</v>
      </c>
      <c r="H81" s="79" t="n">
        <f aca="false">'2MP'!H81+'3MP'!M81</f>
        <v>0</v>
      </c>
      <c r="I81" s="79" t="n">
        <v>16.29</v>
      </c>
      <c r="J81" s="79" t="n">
        <f aca="false">TRUNC(G81*I81,2)</f>
        <v>2850.75</v>
      </c>
      <c r="K81" s="79" t="n">
        <f aca="false">TRUNC(H81*I81,2)</f>
        <v>0</v>
      </c>
      <c r="M81" s="281"/>
      <c r="P81" s="300" t="n">
        <f aca="false">K81/J81</f>
        <v>0</v>
      </c>
    </row>
    <row r="82" customFormat="false" ht="52.2" hidden="false" customHeight="false" outlineLevel="0" collapsed="false">
      <c r="A82" s="3" t="s">
        <v>138</v>
      </c>
      <c r="B82" s="3" t="s">
        <v>35</v>
      </c>
      <c r="C82" s="3" t="s">
        <v>42</v>
      </c>
      <c r="D82" s="3" t="n">
        <v>94573</v>
      </c>
      <c r="E82" s="78" t="s">
        <v>139</v>
      </c>
      <c r="F82" s="3" t="s">
        <v>44</v>
      </c>
      <c r="G82" s="3" t="n">
        <v>17.18</v>
      </c>
      <c r="H82" s="79" t="n">
        <f aca="false">'2MP'!H82+'3MP'!M82</f>
        <v>0</v>
      </c>
      <c r="I82" s="79" t="n">
        <v>477.08</v>
      </c>
      <c r="J82" s="79" t="n">
        <f aca="false">TRUNC(G82*I82,2)</f>
        <v>8196.23</v>
      </c>
      <c r="K82" s="79" t="n">
        <f aca="false">TRUNC(H82*I82,2)</f>
        <v>0</v>
      </c>
      <c r="M82" s="281"/>
      <c r="P82" s="300" t="n">
        <f aca="false">K82/J82</f>
        <v>0</v>
      </c>
    </row>
    <row r="83" s="179" customFormat="true" ht="15" hidden="false" customHeight="false" outlineLevel="0" collapsed="false">
      <c r="A83" s="278" t="n">
        <v>9</v>
      </c>
      <c r="B83" s="278"/>
      <c r="C83" s="278"/>
      <c r="D83" s="278"/>
      <c r="E83" s="279" t="s">
        <v>140</v>
      </c>
      <c r="F83" s="278"/>
      <c r="G83" s="278"/>
      <c r="H83" s="239"/>
      <c r="I83" s="239"/>
      <c r="J83" s="239" t="n">
        <f aca="false">SUM(J85:J87)</f>
        <v>35852.32</v>
      </c>
      <c r="K83" s="239" t="n">
        <f aca="false">SUM(K85:K87)</f>
        <v>32428.95</v>
      </c>
      <c r="M83" s="290"/>
    </row>
    <row r="84" customFormat="false" ht="14.25" hidden="false" customHeight="false" outlineLevel="0" collapsed="false">
      <c r="E84" s="78"/>
      <c r="G84" s="3"/>
      <c r="H84" s="79"/>
      <c r="I84" s="79"/>
      <c r="J84" s="79"/>
      <c r="K84" s="79"/>
      <c r="M84" s="289"/>
    </row>
    <row r="85" customFormat="false" ht="39.55" hidden="false" customHeight="false" outlineLevel="0" collapsed="false">
      <c r="A85" s="3" t="s">
        <v>141</v>
      </c>
      <c r="B85" s="3" t="s">
        <v>35</v>
      </c>
      <c r="C85" s="3" t="s">
        <v>42</v>
      </c>
      <c r="D85" s="3" t="n">
        <v>87905</v>
      </c>
      <c r="E85" s="78" t="s">
        <v>142</v>
      </c>
      <c r="F85" s="3" t="s">
        <v>44</v>
      </c>
      <c r="G85" s="3" t="n">
        <v>518.2</v>
      </c>
      <c r="H85" s="79" t="n">
        <f aca="false">'2MP'!H85+'3MP'!M85</f>
        <v>518.2</v>
      </c>
      <c r="I85" s="79" t="n">
        <v>9.53</v>
      </c>
      <c r="J85" s="79" t="n">
        <f aca="false">TRUNC(G85*I85,2)</f>
        <v>4938.44</v>
      </c>
      <c r="K85" s="79" t="n">
        <f aca="false">TRUNC(H85*I85,2)</f>
        <v>4938.44</v>
      </c>
      <c r="M85" s="281"/>
      <c r="P85" s="300" t="n">
        <f aca="false">K85/J85</f>
        <v>1</v>
      </c>
    </row>
    <row r="86" customFormat="false" ht="39.55" hidden="false" customHeight="false" outlineLevel="0" collapsed="false">
      <c r="A86" s="3" t="s">
        <v>143</v>
      </c>
      <c r="B86" s="3" t="s">
        <v>35</v>
      </c>
      <c r="C86" s="3" t="s">
        <v>42</v>
      </c>
      <c r="D86" s="3" t="n">
        <v>87794</v>
      </c>
      <c r="E86" s="78" t="s">
        <v>144</v>
      </c>
      <c r="F86" s="3" t="s">
        <v>44</v>
      </c>
      <c r="G86" s="3" t="n">
        <v>518.2</v>
      </c>
      <c r="H86" s="79" t="n">
        <f aca="false">'2MP'!H86+'3MP'!M86</f>
        <v>518.2</v>
      </c>
      <c r="I86" s="79" t="n">
        <v>53.05</v>
      </c>
      <c r="J86" s="79" t="n">
        <f aca="false">TRUNC(G86*I86,2)</f>
        <v>27490.51</v>
      </c>
      <c r="K86" s="79" t="n">
        <f aca="false">TRUNC(H86*I86,2)</f>
        <v>27490.51</v>
      </c>
      <c r="M86" s="281"/>
      <c r="P86" s="300" t="n">
        <f aca="false">K86/J86</f>
        <v>1</v>
      </c>
    </row>
    <row r="87" customFormat="false" ht="39.55" hidden="false" customHeight="false" outlineLevel="0" collapsed="false">
      <c r="A87" s="3" t="s">
        <v>145</v>
      </c>
      <c r="B87" s="3" t="s">
        <v>35</v>
      </c>
      <c r="C87" s="3" t="s">
        <v>42</v>
      </c>
      <c r="D87" s="3" t="n">
        <v>87273</v>
      </c>
      <c r="E87" s="78" t="s">
        <v>146</v>
      </c>
      <c r="F87" s="3" t="s">
        <v>44</v>
      </c>
      <c r="G87" s="3" t="n">
        <v>39.96</v>
      </c>
      <c r="H87" s="79" t="n">
        <f aca="false">'2MP'!H87+'3MP'!M87</f>
        <v>0</v>
      </c>
      <c r="I87" s="79" t="n">
        <v>85.67</v>
      </c>
      <c r="J87" s="79" t="n">
        <f aca="false">TRUNC(G87*I87,2)</f>
        <v>3423.37</v>
      </c>
      <c r="K87" s="79" t="n">
        <f aca="false">TRUNC(H87*I87,2)</f>
        <v>0</v>
      </c>
      <c r="M87" s="281"/>
      <c r="P87" s="300" t="n">
        <f aca="false">K87/J87</f>
        <v>0</v>
      </c>
    </row>
    <row r="88" s="179" customFormat="true" ht="15" hidden="false" customHeight="false" outlineLevel="0" collapsed="false">
      <c r="A88" s="278" t="n">
        <v>10</v>
      </c>
      <c r="B88" s="278"/>
      <c r="C88" s="278"/>
      <c r="D88" s="278"/>
      <c r="E88" s="279" t="s">
        <v>147</v>
      </c>
      <c r="F88" s="278"/>
      <c r="G88" s="278"/>
      <c r="H88" s="239"/>
      <c r="I88" s="239"/>
      <c r="J88" s="239" t="n">
        <f aca="false">SUM(J90:J94)</f>
        <v>25150.73</v>
      </c>
      <c r="K88" s="239" t="n">
        <f aca="false">SUM(K90:K94)</f>
        <v>6756.22</v>
      </c>
      <c r="M88" s="290"/>
    </row>
    <row r="89" customFormat="false" ht="14.25" hidden="false" customHeight="false" outlineLevel="0" collapsed="false">
      <c r="E89" s="78"/>
      <c r="G89" s="3"/>
      <c r="H89" s="79"/>
      <c r="I89" s="79"/>
      <c r="J89" s="79"/>
      <c r="K89" s="79"/>
      <c r="M89" s="289"/>
    </row>
    <row r="90" customFormat="false" ht="26.85" hidden="false" customHeight="false" outlineLevel="0" collapsed="false">
      <c r="A90" s="3" t="s">
        <v>148</v>
      </c>
      <c r="B90" s="3" t="s">
        <v>35</v>
      </c>
      <c r="C90" s="3" t="s">
        <v>42</v>
      </c>
      <c r="D90" s="3" t="n">
        <v>95241</v>
      </c>
      <c r="E90" s="78" t="s">
        <v>149</v>
      </c>
      <c r="F90" s="3" t="s">
        <v>44</v>
      </c>
      <c r="G90" s="3" t="n">
        <v>107.62</v>
      </c>
      <c r="H90" s="79" t="n">
        <f aca="false">'2MP'!H90+'3MP'!M90</f>
        <v>107.62</v>
      </c>
      <c r="I90" s="79" t="n">
        <v>48.69</v>
      </c>
      <c r="J90" s="79" t="n">
        <f aca="false">TRUNC(G90*I90,2)</f>
        <v>5240.01</v>
      </c>
      <c r="K90" s="79" t="n">
        <f aca="false">TRUNC(H90*I90,2)</f>
        <v>5240.01</v>
      </c>
      <c r="M90" s="281"/>
      <c r="P90" s="300" t="n">
        <f aca="false">K90/J90</f>
        <v>1</v>
      </c>
    </row>
    <row r="91" customFormat="false" ht="39.55" hidden="false" customHeight="false" outlineLevel="0" collapsed="false">
      <c r="A91" s="3" t="s">
        <v>150</v>
      </c>
      <c r="B91" s="3" t="s">
        <v>35</v>
      </c>
      <c r="C91" s="3" t="s">
        <v>42</v>
      </c>
      <c r="D91" s="3" t="n">
        <v>87263</v>
      </c>
      <c r="E91" s="78" t="s">
        <v>151</v>
      </c>
      <c r="F91" s="3" t="s">
        <v>44</v>
      </c>
      <c r="G91" s="3" t="n">
        <v>97.54</v>
      </c>
      <c r="H91" s="79" t="n">
        <f aca="false">'2MP'!H91+'3MP'!M91</f>
        <v>0</v>
      </c>
      <c r="I91" s="79" t="n">
        <v>158.75</v>
      </c>
      <c r="J91" s="79" t="n">
        <f aca="false">TRUNC(G91*I91,2)</f>
        <v>15484.47</v>
      </c>
      <c r="K91" s="79" t="n">
        <f aca="false">TRUNC(H91*I91,2)</f>
        <v>0</v>
      </c>
      <c r="M91" s="281"/>
      <c r="P91" s="300" t="n">
        <f aca="false">K91/J91</f>
        <v>0</v>
      </c>
    </row>
    <row r="92" customFormat="false" ht="14.25" hidden="false" customHeight="false" outlineLevel="0" collapsed="false">
      <c r="A92" s="3" t="s">
        <v>152</v>
      </c>
      <c r="B92" s="3" t="s">
        <v>35</v>
      </c>
      <c r="C92" s="3" t="s">
        <v>42</v>
      </c>
      <c r="D92" s="3" t="n">
        <v>98689</v>
      </c>
      <c r="E92" s="78" t="s">
        <v>153</v>
      </c>
      <c r="F92" s="3" t="s">
        <v>47</v>
      </c>
      <c r="G92" s="3" t="n">
        <v>9</v>
      </c>
      <c r="H92" s="79" t="n">
        <f aca="false">'2MP'!H92+'3MP'!M92</f>
        <v>0</v>
      </c>
      <c r="I92" s="79" t="n">
        <v>143.19</v>
      </c>
      <c r="J92" s="79" t="n">
        <f aca="false">TRUNC(G92*I92,2)</f>
        <v>1288.71</v>
      </c>
      <c r="K92" s="79" t="n">
        <f aca="false">TRUNC(H92*I92,2)</f>
        <v>0</v>
      </c>
      <c r="M92" s="281"/>
      <c r="P92" s="300" t="n">
        <f aca="false">K92/J92</f>
        <v>0</v>
      </c>
    </row>
    <row r="93" customFormat="false" ht="26.85" hidden="false" customHeight="false" outlineLevel="0" collapsed="false">
      <c r="A93" s="3" t="s">
        <v>154</v>
      </c>
      <c r="B93" s="3" t="s">
        <v>35</v>
      </c>
      <c r="C93" s="3" t="s">
        <v>42</v>
      </c>
      <c r="D93" s="3" t="n">
        <v>101965</v>
      </c>
      <c r="E93" s="78" t="s">
        <v>155</v>
      </c>
      <c r="F93" s="3" t="s">
        <v>47</v>
      </c>
      <c r="G93" s="3" t="n">
        <v>10.4</v>
      </c>
      <c r="H93" s="79" t="n">
        <f aca="false">'2MP'!H93+'3MP'!M93</f>
        <v>10.4</v>
      </c>
      <c r="I93" s="79" t="n">
        <v>145.79</v>
      </c>
      <c r="J93" s="79" t="n">
        <f aca="false">TRUNC(G93*I93,2)</f>
        <v>1516.21</v>
      </c>
      <c r="K93" s="79" t="n">
        <f aca="false">TRUNC(H93*I93,2)</f>
        <v>1516.21</v>
      </c>
      <c r="M93" s="281" t="n">
        <f aca="false">G93</f>
        <v>10.4</v>
      </c>
      <c r="P93" s="300" t="n">
        <f aca="false">K93/J93</f>
        <v>1</v>
      </c>
    </row>
    <row r="94" customFormat="false" ht="26.85" hidden="false" customHeight="false" outlineLevel="0" collapsed="false">
      <c r="A94" s="3" t="s">
        <v>156</v>
      </c>
      <c r="B94" s="3" t="s">
        <v>35</v>
      </c>
      <c r="C94" s="3" t="s">
        <v>42</v>
      </c>
      <c r="D94" s="3" t="n">
        <v>88650</v>
      </c>
      <c r="E94" s="78" t="s">
        <v>157</v>
      </c>
      <c r="F94" s="3" t="s">
        <v>47</v>
      </c>
      <c r="G94" s="3" t="n">
        <v>104.67</v>
      </c>
      <c r="H94" s="79" t="n">
        <f aca="false">'2MP'!H94+'3MP'!M94</f>
        <v>0</v>
      </c>
      <c r="I94" s="79" t="n">
        <v>15.49</v>
      </c>
      <c r="J94" s="79" t="n">
        <f aca="false">TRUNC(G94*I94,2)</f>
        <v>1621.33</v>
      </c>
      <c r="K94" s="79" t="n">
        <f aca="false">TRUNC(H94*I94,2)</f>
        <v>0</v>
      </c>
      <c r="M94" s="281"/>
      <c r="P94" s="300" t="n">
        <f aca="false">K94/J94</f>
        <v>0</v>
      </c>
    </row>
    <row r="95" s="179" customFormat="true" ht="15" hidden="false" customHeight="false" outlineLevel="0" collapsed="false">
      <c r="A95" s="278" t="n">
        <v>11</v>
      </c>
      <c r="B95" s="278"/>
      <c r="C95" s="278"/>
      <c r="D95" s="278"/>
      <c r="E95" s="279" t="s">
        <v>158</v>
      </c>
      <c r="F95" s="278"/>
      <c r="G95" s="278"/>
      <c r="H95" s="239"/>
      <c r="I95" s="239"/>
      <c r="J95" s="239" t="n">
        <f aca="false">J97+J106+J113+J122</f>
        <v>24727.53</v>
      </c>
      <c r="K95" s="239" t="n">
        <f aca="false">K97+K106+K113+K122</f>
        <v>23062.53</v>
      </c>
      <c r="M95" s="290"/>
    </row>
    <row r="96" customFormat="false" ht="14.25" hidden="false" customHeight="false" outlineLevel="0" collapsed="false">
      <c r="E96" s="78"/>
      <c r="G96" s="3"/>
      <c r="H96" s="79"/>
      <c r="I96" s="79"/>
      <c r="J96" s="79"/>
      <c r="K96" s="79"/>
      <c r="M96" s="289"/>
    </row>
    <row r="97" s="179" customFormat="true" ht="15" hidden="false" customHeight="false" outlineLevel="0" collapsed="false">
      <c r="A97" s="287" t="s">
        <v>159</v>
      </c>
      <c r="B97" s="287"/>
      <c r="C97" s="287"/>
      <c r="D97" s="287"/>
      <c r="E97" s="288" t="s">
        <v>160</v>
      </c>
      <c r="F97" s="287"/>
      <c r="G97" s="287"/>
      <c r="H97" s="246"/>
      <c r="I97" s="246"/>
      <c r="J97" s="246" t="n">
        <f aca="false">SUM(J99:J105)</f>
        <v>6041.63</v>
      </c>
      <c r="K97" s="246" t="n">
        <f aca="false">SUM(K99:K105)</f>
        <v>6041.63</v>
      </c>
      <c r="M97" s="290"/>
    </row>
    <row r="98" customFormat="false" ht="14.25" hidden="false" customHeight="false" outlineLevel="0" collapsed="false">
      <c r="E98" s="78"/>
      <c r="G98" s="3"/>
      <c r="H98" s="79"/>
      <c r="I98" s="79"/>
      <c r="J98" s="79"/>
      <c r="K98" s="79"/>
      <c r="M98" s="289"/>
    </row>
    <row r="99" customFormat="false" ht="26.85" hidden="false" customHeight="false" outlineLevel="0" collapsed="false">
      <c r="A99" s="3" t="s">
        <v>161</v>
      </c>
      <c r="B99" s="3" t="s">
        <v>35</v>
      </c>
      <c r="C99" s="3" t="s">
        <v>42</v>
      </c>
      <c r="D99" s="3" t="n">
        <v>104780</v>
      </c>
      <c r="E99" s="78" t="s">
        <v>162</v>
      </c>
      <c r="F99" s="3" t="s">
        <v>47</v>
      </c>
      <c r="G99" s="3" t="n">
        <v>110.88</v>
      </c>
      <c r="H99" s="79" t="n">
        <f aca="false">'2MP'!H99+'3MP'!M99</f>
        <v>110.88</v>
      </c>
      <c r="I99" s="79" t="n">
        <v>5.96</v>
      </c>
      <c r="J99" s="79" t="n">
        <f aca="false">TRUNC(G99*I99,2)</f>
        <v>660.84</v>
      </c>
      <c r="K99" s="79" t="n">
        <f aca="false">TRUNC(H99*I99,2)</f>
        <v>660.84</v>
      </c>
      <c r="M99" s="281" t="n">
        <f aca="false">G99</f>
        <v>110.88</v>
      </c>
      <c r="P99" s="300" t="n">
        <f aca="false">K99/J99</f>
        <v>1</v>
      </c>
    </row>
    <row r="100" customFormat="false" ht="39.55" hidden="false" customHeight="false" outlineLevel="0" collapsed="false">
      <c r="A100" s="3" t="s">
        <v>163</v>
      </c>
      <c r="B100" s="3" t="s">
        <v>35</v>
      </c>
      <c r="C100" s="3" t="s">
        <v>42</v>
      </c>
      <c r="D100" s="3" t="n">
        <v>91835</v>
      </c>
      <c r="E100" s="78" t="s">
        <v>164</v>
      </c>
      <c r="F100" s="3" t="s">
        <v>47</v>
      </c>
      <c r="G100" s="3" t="n">
        <v>100.22</v>
      </c>
      <c r="H100" s="79" t="n">
        <f aca="false">'2MP'!H100+'3MP'!M100</f>
        <v>100.22</v>
      </c>
      <c r="I100" s="79" t="n">
        <v>22.68</v>
      </c>
      <c r="J100" s="79" t="n">
        <f aca="false">TRUNC(G100*I100,2)</f>
        <v>2272.98</v>
      </c>
      <c r="K100" s="79" t="n">
        <f aca="false">TRUNC(H100*I100,2)</f>
        <v>2272.98</v>
      </c>
      <c r="M100" s="281" t="n">
        <f aca="false">G100</f>
        <v>100.22</v>
      </c>
      <c r="P100" s="300" t="n">
        <f aca="false">K100/J100</f>
        <v>1</v>
      </c>
    </row>
    <row r="101" customFormat="false" ht="39.55" hidden="false" customHeight="false" outlineLevel="0" collapsed="false">
      <c r="A101" s="3" t="s">
        <v>165</v>
      </c>
      <c r="B101" s="3" t="s">
        <v>35</v>
      </c>
      <c r="C101" s="3" t="s">
        <v>42</v>
      </c>
      <c r="D101" s="3" t="n">
        <v>91837</v>
      </c>
      <c r="E101" s="78" t="s">
        <v>166</v>
      </c>
      <c r="F101" s="3" t="s">
        <v>47</v>
      </c>
      <c r="G101" s="3" t="n">
        <v>20.9</v>
      </c>
      <c r="H101" s="79" t="n">
        <f aca="false">'2MP'!H101+'3MP'!M101</f>
        <v>20.9</v>
      </c>
      <c r="I101" s="79" t="n">
        <v>28.13</v>
      </c>
      <c r="J101" s="79" t="n">
        <f aca="false">TRUNC(G101*I101,2)</f>
        <v>587.91</v>
      </c>
      <c r="K101" s="79" t="n">
        <f aca="false">TRUNC(H101*I101,2)</f>
        <v>587.91</v>
      </c>
      <c r="M101" s="281" t="n">
        <f aca="false">G101</f>
        <v>20.9</v>
      </c>
      <c r="P101" s="300" t="n">
        <f aca="false">K101/J101</f>
        <v>1</v>
      </c>
    </row>
    <row r="102" customFormat="false" ht="39.55" hidden="false" customHeight="false" outlineLevel="0" collapsed="false">
      <c r="A102" s="3" t="s">
        <v>167</v>
      </c>
      <c r="B102" s="3" t="s">
        <v>35</v>
      </c>
      <c r="C102" s="3" t="s">
        <v>42</v>
      </c>
      <c r="D102" s="3" t="n">
        <v>91855</v>
      </c>
      <c r="E102" s="78" t="s">
        <v>168</v>
      </c>
      <c r="F102" s="3" t="s">
        <v>47</v>
      </c>
      <c r="G102" s="3" t="n">
        <v>110.88</v>
      </c>
      <c r="H102" s="79" t="n">
        <f aca="false">'2MP'!H102+'3MP'!M102</f>
        <v>110.88</v>
      </c>
      <c r="I102" s="79" t="n">
        <v>12.66</v>
      </c>
      <c r="J102" s="79" t="n">
        <f aca="false">TRUNC(G102*I102,2)</f>
        <v>1403.74</v>
      </c>
      <c r="K102" s="79" t="n">
        <f aca="false">TRUNC(H102*I102,2)</f>
        <v>1403.74</v>
      </c>
      <c r="M102" s="281" t="n">
        <f aca="false">G102</f>
        <v>110.88</v>
      </c>
      <c r="P102" s="300" t="n">
        <f aca="false">K102/J102</f>
        <v>1</v>
      </c>
    </row>
    <row r="103" customFormat="false" ht="39.55" hidden="false" customHeight="false" outlineLevel="0" collapsed="false">
      <c r="A103" s="3" t="s">
        <v>169</v>
      </c>
      <c r="B103" s="3" t="s">
        <v>35</v>
      </c>
      <c r="C103" s="3" t="s">
        <v>42</v>
      </c>
      <c r="D103" s="3" t="n">
        <v>97667</v>
      </c>
      <c r="E103" s="78" t="s">
        <v>170</v>
      </c>
      <c r="F103" s="3" t="s">
        <v>47</v>
      </c>
      <c r="G103" s="3" t="n">
        <v>40</v>
      </c>
      <c r="H103" s="79" t="n">
        <f aca="false">'2MP'!H103+'3MP'!M103</f>
        <v>40</v>
      </c>
      <c r="I103" s="79" t="n">
        <v>9.2</v>
      </c>
      <c r="J103" s="79" t="n">
        <f aca="false">TRUNC(G103*I103,2)</f>
        <v>368</v>
      </c>
      <c r="K103" s="79" t="n">
        <f aca="false">TRUNC(H103*I103,2)</f>
        <v>368</v>
      </c>
      <c r="M103" s="281" t="n">
        <f aca="false">G103</f>
        <v>40</v>
      </c>
      <c r="P103" s="300" t="n">
        <f aca="false">K103/J103</f>
        <v>1</v>
      </c>
    </row>
    <row r="104" customFormat="false" ht="39.55" hidden="false" customHeight="false" outlineLevel="0" collapsed="false">
      <c r="A104" s="3" t="s">
        <v>171</v>
      </c>
      <c r="B104" s="3" t="s">
        <v>35</v>
      </c>
      <c r="C104" s="3" t="s">
        <v>42</v>
      </c>
      <c r="D104" s="3" t="n">
        <v>97669</v>
      </c>
      <c r="E104" s="78" t="s">
        <v>172</v>
      </c>
      <c r="F104" s="3" t="s">
        <v>47</v>
      </c>
      <c r="G104" s="3" t="n">
        <v>16.6</v>
      </c>
      <c r="H104" s="79" t="n">
        <f aca="false">'2MP'!H104+'3MP'!M104</f>
        <v>16.6</v>
      </c>
      <c r="I104" s="79" t="n">
        <v>19.49</v>
      </c>
      <c r="J104" s="79" t="n">
        <f aca="false">TRUNC(G104*I104,2)</f>
        <v>323.53</v>
      </c>
      <c r="K104" s="79" t="n">
        <f aca="false">TRUNC(H104*I104,2)</f>
        <v>323.53</v>
      </c>
      <c r="M104" s="281" t="n">
        <f aca="false">G104</f>
        <v>16.6</v>
      </c>
      <c r="P104" s="300" t="n">
        <f aca="false">K104/J104</f>
        <v>1</v>
      </c>
    </row>
    <row r="105" customFormat="false" ht="14.25" hidden="false" customHeight="false" outlineLevel="0" collapsed="false">
      <c r="A105" s="3" t="s">
        <v>173</v>
      </c>
      <c r="B105" s="3" t="s">
        <v>35</v>
      </c>
      <c r="C105" s="3" t="s">
        <v>42</v>
      </c>
      <c r="D105" s="3" t="n">
        <v>93358</v>
      </c>
      <c r="E105" s="78" t="s">
        <v>174</v>
      </c>
      <c r="F105" s="3" t="s">
        <v>53</v>
      </c>
      <c r="G105" s="3" t="n">
        <v>4.24</v>
      </c>
      <c r="H105" s="79" t="n">
        <f aca="false">'2MP'!H105+'3MP'!M105</f>
        <v>4.24</v>
      </c>
      <c r="I105" s="79" t="n">
        <v>100.15</v>
      </c>
      <c r="J105" s="79" t="n">
        <f aca="false">TRUNC(G105*I105,2)</f>
        <v>424.63</v>
      </c>
      <c r="K105" s="79" t="n">
        <f aca="false">TRUNC(H105*I105,2)</f>
        <v>424.63</v>
      </c>
      <c r="M105" s="281" t="n">
        <f aca="false">G105</f>
        <v>4.24</v>
      </c>
      <c r="P105" s="300" t="n">
        <f aca="false">K105/J105</f>
        <v>1</v>
      </c>
    </row>
    <row r="106" s="179" customFormat="true" ht="15" hidden="false" customHeight="false" outlineLevel="0" collapsed="false">
      <c r="A106" s="287" t="s">
        <v>175</v>
      </c>
      <c r="B106" s="287"/>
      <c r="C106" s="287"/>
      <c r="D106" s="287"/>
      <c r="E106" s="288" t="s">
        <v>176</v>
      </c>
      <c r="F106" s="287"/>
      <c r="G106" s="287"/>
      <c r="H106" s="246"/>
      <c r="I106" s="246"/>
      <c r="J106" s="246" t="n">
        <f aca="false">SUM(J108:J112)</f>
        <v>12377.29</v>
      </c>
      <c r="K106" s="246" t="n">
        <f aca="false">SUM(K108:K112)</f>
        <v>12377.29</v>
      </c>
      <c r="M106" s="290"/>
    </row>
    <row r="107" customFormat="false" ht="14.25" hidden="false" customHeight="false" outlineLevel="0" collapsed="false">
      <c r="E107" s="78"/>
      <c r="G107" s="3"/>
      <c r="H107" s="79"/>
      <c r="I107" s="79"/>
      <c r="J107" s="79"/>
      <c r="K107" s="79"/>
      <c r="M107" s="289"/>
    </row>
    <row r="108" customFormat="false" ht="26.85" hidden="false" customHeight="false" outlineLevel="0" collapsed="false">
      <c r="A108" s="3" t="s">
        <v>177</v>
      </c>
      <c r="B108" s="3" t="s">
        <v>35</v>
      </c>
      <c r="C108" s="3" t="s">
        <v>42</v>
      </c>
      <c r="D108" s="3" t="n">
        <v>91925</v>
      </c>
      <c r="E108" s="78" t="s">
        <v>178</v>
      </c>
      <c r="F108" s="3" t="s">
        <v>47</v>
      </c>
      <c r="G108" s="3" t="n">
        <v>210</v>
      </c>
      <c r="H108" s="79" t="n">
        <f aca="false">'2MP'!H108+'3MP'!M108</f>
        <v>210</v>
      </c>
      <c r="I108" s="79" t="n">
        <v>4.62</v>
      </c>
      <c r="J108" s="79" t="n">
        <f aca="false">TRUNC(G108*I108,2)</f>
        <v>970.2</v>
      </c>
      <c r="K108" s="79" t="n">
        <f aca="false">TRUNC(H108*I108,2)</f>
        <v>970.2</v>
      </c>
      <c r="M108" s="281" t="n">
        <f aca="false">G108</f>
        <v>210</v>
      </c>
      <c r="P108" s="300" t="n">
        <f aca="false">K108/J108</f>
        <v>1</v>
      </c>
    </row>
    <row r="109" customFormat="false" ht="26.85" hidden="false" customHeight="false" outlineLevel="0" collapsed="false">
      <c r="A109" s="3" t="s">
        <v>179</v>
      </c>
      <c r="B109" s="3" t="s">
        <v>35</v>
      </c>
      <c r="C109" s="3" t="s">
        <v>42</v>
      </c>
      <c r="D109" s="3" t="n">
        <v>91927</v>
      </c>
      <c r="E109" s="78" t="s">
        <v>180</v>
      </c>
      <c r="F109" s="3" t="s">
        <v>47</v>
      </c>
      <c r="G109" s="3" t="n">
        <v>479</v>
      </c>
      <c r="H109" s="79" t="n">
        <f aca="false">'2MP'!H109+'3MP'!M109</f>
        <v>479</v>
      </c>
      <c r="I109" s="79" t="n">
        <v>6.22</v>
      </c>
      <c r="J109" s="79" t="n">
        <f aca="false">TRUNC(G109*I109,2)</f>
        <v>2979.38</v>
      </c>
      <c r="K109" s="79" t="n">
        <f aca="false">TRUNC(H109*I109,2)</f>
        <v>2979.38</v>
      </c>
      <c r="M109" s="281" t="n">
        <f aca="false">G109</f>
        <v>479</v>
      </c>
      <c r="P109" s="300" t="n">
        <f aca="false">K109/J109</f>
        <v>1</v>
      </c>
    </row>
    <row r="110" customFormat="false" ht="26.85" hidden="false" customHeight="false" outlineLevel="0" collapsed="false">
      <c r="A110" s="3" t="s">
        <v>181</v>
      </c>
      <c r="B110" s="3" t="s">
        <v>35</v>
      </c>
      <c r="C110" s="3" t="s">
        <v>55</v>
      </c>
      <c r="D110" s="3" t="n">
        <v>92982</v>
      </c>
      <c r="E110" s="78" t="s">
        <v>182</v>
      </c>
      <c r="F110" s="3" t="s">
        <v>47</v>
      </c>
      <c r="G110" s="3" t="n">
        <v>40</v>
      </c>
      <c r="H110" s="79" t="n">
        <f aca="false">'2MP'!H110+'3MP'!M110</f>
        <v>40</v>
      </c>
      <c r="I110" s="79" t="n">
        <v>22.3</v>
      </c>
      <c r="J110" s="79" t="n">
        <f aca="false">TRUNC(G110*I110,2)</f>
        <v>892</v>
      </c>
      <c r="K110" s="79" t="n">
        <f aca="false">TRUNC(H110*I110,2)</f>
        <v>892</v>
      </c>
      <c r="M110" s="281" t="n">
        <f aca="false">G110</f>
        <v>40</v>
      </c>
      <c r="P110" s="300" t="n">
        <f aca="false">K110/J110</f>
        <v>1</v>
      </c>
    </row>
    <row r="111" customFormat="false" ht="39.55" hidden="false" customHeight="false" outlineLevel="0" collapsed="false">
      <c r="A111" s="3" t="s">
        <v>183</v>
      </c>
      <c r="B111" s="3" t="s">
        <v>35</v>
      </c>
      <c r="C111" s="3" t="s">
        <v>42</v>
      </c>
      <c r="D111" s="3" t="n">
        <v>92984</v>
      </c>
      <c r="E111" s="78" t="s">
        <v>184</v>
      </c>
      <c r="F111" s="3" t="s">
        <v>47</v>
      </c>
      <c r="G111" s="3" t="n">
        <v>159.7</v>
      </c>
      <c r="H111" s="79" t="n">
        <f aca="false">'2MP'!H111+'3MP'!M111</f>
        <v>159.7</v>
      </c>
      <c r="I111" s="79" t="n">
        <v>36.61</v>
      </c>
      <c r="J111" s="79" t="n">
        <f aca="false">TRUNC(G111*I111,2)</f>
        <v>5846.61</v>
      </c>
      <c r="K111" s="79" t="n">
        <f aca="false">TRUNC(H111*I111,2)</f>
        <v>5846.61</v>
      </c>
      <c r="M111" s="281" t="n">
        <f aca="false">G111</f>
        <v>159.7</v>
      </c>
      <c r="P111" s="300" t="n">
        <f aca="false">K111/J111</f>
        <v>1</v>
      </c>
    </row>
    <row r="112" customFormat="false" ht="26.85" hidden="false" customHeight="false" outlineLevel="0" collapsed="false">
      <c r="A112" s="3" t="s">
        <v>185</v>
      </c>
      <c r="B112" s="3" t="s">
        <v>35</v>
      </c>
      <c r="C112" s="3" t="s">
        <v>42</v>
      </c>
      <c r="D112" s="3" t="n">
        <v>91929</v>
      </c>
      <c r="E112" s="78" t="s">
        <v>186</v>
      </c>
      <c r="F112" s="3" t="s">
        <v>47</v>
      </c>
      <c r="G112" s="3" t="n">
        <v>183.2</v>
      </c>
      <c r="H112" s="79" t="n">
        <f aca="false">'2MP'!H112+'3MP'!M112</f>
        <v>183.2</v>
      </c>
      <c r="I112" s="79" t="n">
        <v>9.22</v>
      </c>
      <c r="J112" s="79" t="n">
        <f aca="false">TRUNC(G112*I112,2)</f>
        <v>1689.1</v>
      </c>
      <c r="K112" s="79" t="n">
        <f aca="false">TRUNC(H112*I112,2)</f>
        <v>1689.1</v>
      </c>
      <c r="M112" s="281" t="n">
        <f aca="false">G112</f>
        <v>183.2</v>
      </c>
      <c r="P112" s="300" t="n">
        <f aca="false">K112/J112</f>
        <v>1</v>
      </c>
    </row>
    <row r="113" s="179" customFormat="true" ht="15" hidden="false" customHeight="false" outlineLevel="0" collapsed="false">
      <c r="A113" s="287" t="s">
        <v>187</v>
      </c>
      <c r="B113" s="287"/>
      <c r="C113" s="287"/>
      <c r="D113" s="287"/>
      <c r="E113" s="288" t="s">
        <v>188</v>
      </c>
      <c r="F113" s="287"/>
      <c r="G113" s="287"/>
      <c r="H113" s="246"/>
      <c r="I113" s="246"/>
      <c r="J113" s="246" t="n">
        <f aca="false">SUM(J115:J121)</f>
        <v>2165.47</v>
      </c>
      <c r="K113" s="246" t="n">
        <f aca="false">SUM(K115:K121)</f>
        <v>2165.47</v>
      </c>
      <c r="M113" s="290"/>
    </row>
    <row r="114" customFormat="false" ht="14.25" hidden="false" customHeight="false" outlineLevel="0" collapsed="false">
      <c r="E114" s="78"/>
      <c r="G114" s="3"/>
      <c r="H114" s="79"/>
      <c r="I114" s="79"/>
      <c r="J114" s="79"/>
      <c r="K114" s="79"/>
      <c r="M114" s="289"/>
    </row>
    <row r="115" customFormat="false" ht="39.55" hidden="false" customHeight="false" outlineLevel="0" collapsed="false">
      <c r="A115" s="3" t="s">
        <v>189</v>
      </c>
      <c r="B115" s="3" t="s">
        <v>35</v>
      </c>
      <c r="C115" s="3" t="s">
        <v>42</v>
      </c>
      <c r="D115" s="3" t="n">
        <v>101880</v>
      </c>
      <c r="E115" s="78" t="s">
        <v>190</v>
      </c>
      <c r="F115" s="3" t="s">
        <v>120</v>
      </c>
      <c r="G115" s="3" t="n">
        <v>1</v>
      </c>
      <c r="H115" s="79" t="n">
        <f aca="false">'2MP'!H115+'3MP'!M115</f>
        <v>1</v>
      </c>
      <c r="I115" s="79" t="n">
        <v>867.11</v>
      </c>
      <c r="J115" s="79" t="n">
        <f aca="false">TRUNC(G115*I115,2)</f>
        <v>867.11</v>
      </c>
      <c r="K115" s="79" t="n">
        <f aca="false">TRUNC(H115*I115,2)</f>
        <v>867.11</v>
      </c>
      <c r="M115" s="281" t="n">
        <f aca="false">G115</f>
        <v>1</v>
      </c>
      <c r="P115" s="300" t="n">
        <f aca="false">K115/J115</f>
        <v>1</v>
      </c>
    </row>
    <row r="116" customFormat="false" ht="26.85" hidden="false" customHeight="false" outlineLevel="0" collapsed="false">
      <c r="A116" s="3" t="s">
        <v>191</v>
      </c>
      <c r="B116" s="3" t="s">
        <v>35</v>
      </c>
      <c r="C116" s="3" t="s">
        <v>42</v>
      </c>
      <c r="D116" s="3" t="n">
        <v>93653</v>
      </c>
      <c r="E116" s="78" t="s">
        <v>192</v>
      </c>
      <c r="F116" s="3" t="s">
        <v>120</v>
      </c>
      <c r="G116" s="3" t="n">
        <v>4</v>
      </c>
      <c r="H116" s="79" t="n">
        <f aca="false">'2MP'!H116+'3MP'!M116</f>
        <v>4</v>
      </c>
      <c r="I116" s="79" t="n">
        <v>14.03</v>
      </c>
      <c r="J116" s="79" t="n">
        <f aca="false">TRUNC(G116*I116,2)</f>
        <v>56.12</v>
      </c>
      <c r="K116" s="79" t="n">
        <f aca="false">TRUNC(H116*I116,2)</f>
        <v>56.12</v>
      </c>
      <c r="M116" s="281" t="n">
        <f aca="false">G116</f>
        <v>4</v>
      </c>
      <c r="P116" s="300" t="n">
        <f aca="false">K116/J116</f>
        <v>1</v>
      </c>
    </row>
    <row r="117" customFormat="false" ht="26.85" hidden="false" customHeight="false" outlineLevel="0" collapsed="false">
      <c r="A117" s="3" t="s">
        <v>193</v>
      </c>
      <c r="B117" s="3" t="s">
        <v>35</v>
      </c>
      <c r="C117" s="3" t="s">
        <v>42</v>
      </c>
      <c r="D117" s="3" t="n">
        <v>93660</v>
      </c>
      <c r="E117" s="78" t="s">
        <v>194</v>
      </c>
      <c r="F117" s="3" t="s">
        <v>120</v>
      </c>
      <c r="G117" s="3" t="n">
        <v>3</v>
      </c>
      <c r="H117" s="79" t="n">
        <f aca="false">'2MP'!H117+'3MP'!M117</f>
        <v>3</v>
      </c>
      <c r="I117" s="79" t="n">
        <v>67.56</v>
      </c>
      <c r="J117" s="79" t="n">
        <f aca="false">TRUNC(G117*I117,2)</f>
        <v>202.68</v>
      </c>
      <c r="K117" s="79" t="n">
        <f aca="false">TRUNC(H117*I117,2)</f>
        <v>202.68</v>
      </c>
      <c r="M117" s="281" t="n">
        <f aca="false">G117</f>
        <v>3</v>
      </c>
      <c r="P117" s="300" t="n">
        <f aca="false">K117/J117</f>
        <v>1</v>
      </c>
    </row>
    <row r="118" customFormat="false" ht="26.85" hidden="false" customHeight="false" outlineLevel="0" collapsed="false">
      <c r="A118" s="3" t="s">
        <v>195</v>
      </c>
      <c r="B118" s="3" t="s">
        <v>35</v>
      </c>
      <c r="C118" s="3" t="s">
        <v>42</v>
      </c>
      <c r="D118" s="3" t="n">
        <v>93661</v>
      </c>
      <c r="E118" s="78" t="s">
        <v>196</v>
      </c>
      <c r="F118" s="3" t="s">
        <v>120</v>
      </c>
      <c r="G118" s="3" t="n">
        <v>3</v>
      </c>
      <c r="H118" s="79" t="n">
        <f aca="false">'2MP'!H118+'3MP'!M118</f>
        <v>3</v>
      </c>
      <c r="I118" s="79" t="n">
        <v>69.05</v>
      </c>
      <c r="J118" s="79" t="n">
        <f aca="false">TRUNC(G118*I118,2)</f>
        <v>207.15</v>
      </c>
      <c r="K118" s="79" t="n">
        <f aca="false">TRUNC(H118*I118,2)</f>
        <v>207.15</v>
      </c>
      <c r="M118" s="281" t="n">
        <f aca="false">G118</f>
        <v>3</v>
      </c>
      <c r="P118" s="300" t="n">
        <f aca="false">K118/J118</f>
        <v>1</v>
      </c>
    </row>
    <row r="119" customFormat="false" ht="26.85" hidden="false" customHeight="false" outlineLevel="0" collapsed="false">
      <c r="A119" s="3" t="s">
        <v>197</v>
      </c>
      <c r="B119" s="3" t="s">
        <v>35</v>
      </c>
      <c r="C119" s="3" t="s">
        <v>42</v>
      </c>
      <c r="D119" s="3" t="n">
        <v>93673</v>
      </c>
      <c r="E119" s="78" t="s">
        <v>198</v>
      </c>
      <c r="F119" s="3" t="s">
        <v>120</v>
      </c>
      <c r="G119" s="3" t="n">
        <v>1</v>
      </c>
      <c r="H119" s="79" t="n">
        <f aca="false">'2MP'!H119+'3MP'!M119</f>
        <v>1</v>
      </c>
      <c r="I119" s="79" t="n">
        <v>116.56</v>
      </c>
      <c r="J119" s="79" t="n">
        <f aca="false">TRUNC(G119*I119,2)</f>
        <v>116.56</v>
      </c>
      <c r="K119" s="79" t="n">
        <f aca="false">TRUNC(H119*I119,2)</f>
        <v>116.56</v>
      </c>
      <c r="M119" s="281" t="n">
        <f aca="false">G119</f>
        <v>1</v>
      </c>
      <c r="P119" s="300" t="n">
        <f aca="false">K119/J119</f>
        <v>1</v>
      </c>
    </row>
    <row r="120" customFormat="false" ht="26.85" hidden="false" customHeight="false" outlineLevel="0" collapsed="false">
      <c r="A120" s="3" t="s">
        <v>199</v>
      </c>
      <c r="B120" s="3" t="s">
        <v>200</v>
      </c>
      <c r="C120" s="3" t="s">
        <v>42</v>
      </c>
      <c r="D120" s="3" t="n">
        <v>39467</v>
      </c>
      <c r="E120" s="78" t="s">
        <v>201</v>
      </c>
      <c r="F120" s="3" t="s">
        <v>120</v>
      </c>
      <c r="G120" s="3" t="n">
        <v>4</v>
      </c>
      <c r="H120" s="79" t="n">
        <f aca="false">'2MP'!H120+'3MP'!M120</f>
        <v>4</v>
      </c>
      <c r="I120" s="79" t="n">
        <v>113.9094</v>
      </c>
      <c r="J120" s="79" t="n">
        <f aca="false">TRUNC(G120*I120,2)</f>
        <v>455.63</v>
      </c>
      <c r="K120" s="79" t="n">
        <f aca="false">TRUNC(H120*I120,2)</f>
        <v>455.63</v>
      </c>
      <c r="M120" s="281" t="n">
        <f aca="false">G120</f>
        <v>4</v>
      </c>
      <c r="P120" s="300" t="n">
        <f aca="false">K120/J120</f>
        <v>1</v>
      </c>
    </row>
    <row r="121" customFormat="false" ht="26.85" hidden="false" customHeight="false" outlineLevel="0" collapsed="false">
      <c r="A121" s="3" t="s">
        <v>202</v>
      </c>
      <c r="B121" s="3" t="s">
        <v>200</v>
      </c>
      <c r="C121" s="3" t="s">
        <v>42</v>
      </c>
      <c r="D121" s="3" t="n">
        <v>39462</v>
      </c>
      <c r="E121" s="78" t="s">
        <v>203</v>
      </c>
      <c r="F121" s="3" t="s">
        <v>120</v>
      </c>
      <c r="G121" s="3" t="n">
        <v>1</v>
      </c>
      <c r="H121" s="79" t="n">
        <f aca="false">'2MP'!H121+'3MP'!M121</f>
        <v>1</v>
      </c>
      <c r="I121" s="79" t="n">
        <v>260.2241</v>
      </c>
      <c r="J121" s="79" t="n">
        <f aca="false">TRUNC(G121*I121,2)</f>
        <v>260.22</v>
      </c>
      <c r="K121" s="79" t="n">
        <f aca="false">TRUNC(H121*I121,2)</f>
        <v>260.22</v>
      </c>
      <c r="M121" s="281" t="n">
        <f aca="false">G121</f>
        <v>1</v>
      </c>
      <c r="P121" s="300" t="n">
        <f aca="false">K121/J121</f>
        <v>1</v>
      </c>
    </row>
    <row r="122" s="179" customFormat="true" ht="15" hidden="false" customHeight="false" outlineLevel="0" collapsed="false">
      <c r="A122" s="287" t="s">
        <v>204</v>
      </c>
      <c r="B122" s="287"/>
      <c r="C122" s="287"/>
      <c r="D122" s="287"/>
      <c r="E122" s="288" t="s">
        <v>205</v>
      </c>
      <c r="F122" s="287"/>
      <c r="G122" s="287"/>
      <c r="H122" s="246"/>
      <c r="I122" s="246"/>
      <c r="J122" s="246" t="n">
        <f aca="false">SUM(J124:J128)</f>
        <v>4143.14</v>
      </c>
      <c r="K122" s="246" t="n">
        <f aca="false">SUM(K124:K128)</f>
        <v>2478.14</v>
      </c>
      <c r="M122" s="290"/>
    </row>
    <row r="123" customFormat="false" ht="14.25" hidden="false" customHeight="false" outlineLevel="0" collapsed="false">
      <c r="E123" s="78"/>
      <c r="G123" s="3"/>
      <c r="H123" s="79"/>
      <c r="I123" s="79"/>
      <c r="J123" s="79"/>
      <c r="K123" s="79"/>
      <c r="M123" s="289"/>
    </row>
    <row r="124" customFormat="false" ht="26.85" hidden="false" customHeight="false" outlineLevel="0" collapsed="false">
      <c r="A124" s="3" t="s">
        <v>206</v>
      </c>
      <c r="B124" s="3" t="s">
        <v>35</v>
      </c>
      <c r="C124" s="3" t="s">
        <v>36</v>
      </c>
      <c r="D124" s="3" t="n">
        <v>103788</v>
      </c>
      <c r="E124" s="78" t="s">
        <v>207</v>
      </c>
      <c r="F124" s="3" t="s">
        <v>208</v>
      </c>
      <c r="G124" s="3" t="n">
        <v>25</v>
      </c>
      <c r="H124" s="79" t="n">
        <f aca="false">'2MP'!H124+'3MP'!M124</f>
        <v>0</v>
      </c>
      <c r="I124" s="79" t="n">
        <v>66.6</v>
      </c>
      <c r="J124" s="79" t="n">
        <f aca="false">TRUNC(G124*I124,2)</f>
        <v>1665</v>
      </c>
      <c r="K124" s="79" t="n">
        <f aca="false">TRUNC(H124*I124,2)</f>
        <v>0</v>
      </c>
      <c r="M124" s="281"/>
      <c r="P124" s="300" t="n">
        <f aca="false">K124/J124</f>
        <v>0</v>
      </c>
    </row>
    <row r="125" customFormat="false" ht="26.85" hidden="false" customHeight="false" outlineLevel="0" collapsed="false">
      <c r="A125" s="3" t="s">
        <v>209</v>
      </c>
      <c r="B125" s="3" t="s">
        <v>35</v>
      </c>
      <c r="C125" s="3" t="s">
        <v>42</v>
      </c>
      <c r="D125" s="3" t="n">
        <v>91953</v>
      </c>
      <c r="E125" s="78" t="s">
        <v>210</v>
      </c>
      <c r="F125" s="3" t="s">
        <v>120</v>
      </c>
      <c r="G125" s="3" t="n">
        <v>10</v>
      </c>
      <c r="H125" s="79" t="n">
        <f aca="false">'2MP'!H125+'3MP'!M125</f>
        <v>10</v>
      </c>
      <c r="I125" s="79" t="n">
        <v>34.02</v>
      </c>
      <c r="J125" s="79" t="n">
        <f aca="false">TRUNC(G125*I125,2)</f>
        <v>340.2</v>
      </c>
      <c r="K125" s="79" t="n">
        <f aca="false">TRUNC(H125*I125,2)</f>
        <v>340.2</v>
      </c>
      <c r="M125" s="281" t="n">
        <f aca="false">G125</f>
        <v>10</v>
      </c>
      <c r="P125" s="300" t="n">
        <f aca="false">K125/J125</f>
        <v>1</v>
      </c>
    </row>
    <row r="126" customFormat="false" ht="26.85" hidden="false" customHeight="false" outlineLevel="0" collapsed="false">
      <c r="A126" s="3" t="s">
        <v>211</v>
      </c>
      <c r="B126" s="3" t="s">
        <v>35</v>
      </c>
      <c r="C126" s="3" t="s">
        <v>42</v>
      </c>
      <c r="D126" s="3" t="n">
        <v>92000</v>
      </c>
      <c r="E126" s="78" t="s">
        <v>212</v>
      </c>
      <c r="F126" s="3" t="s">
        <v>120</v>
      </c>
      <c r="G126" s="3" t="n">
        <v>34</v>
      </c>
      <c r="H126" s="79" t="n">
        <f aca="false">'2MP'!H126+'3MP'!M126</f>
        <v>34</v>
      </c>
      <c r="I126" s="79" t="n">
        <v>35.66</v>
      </c>
      <c r="J126" s="79" t="n">
        <f aca="false">TRUNC(G126*I126,2)</f>
        <v>1212.44</v>
      </c>
      <c r="K126" s="79" t="n">
        <f aca="false">TRUNC(H126*I126,2)</f>
        <v>1212.44</v>
      </c>
      <c r="M126" s="281" t="n">
        <f aca="false">G126</f>
        <v>34</v>
      </c>
      <c r="P126" s="300" t="n">
        <f aca="false">K126/J126</f>
        <v>1</v>
      </c>
    </row>
    <row r="127" customFormat="false" ht="26.85" hidden="false" customHeight="false" outlineLevel="0" collapsed="false">
      <c r="A127" s="3" t="s">
        <v>213</v>
      </c>
      <c r="B127" s="3" t="s">
        <v>35</v>
      </c>
      <c r="C127" s="3" t="s">
        <v>42</v>
      </c>
      <c r="D127" s="3" t="n">
        <v>91993</v>
      </c>
      <c r="E127" s="78" t="s">
        <v>214</v>
      </c>
      <c r="F127" s="3" t="s">
        <v>120</v>
      </c>
      <c r="G127" s="3" t="n">
        <v>6</v>
      </c>
      <c r="H127" s="79" t="n">
        <f aca="false">'2MP'!H127+'3MP'!M127</f>
        <v>6</v>
      </c>
      <c r="I127" s="79" t="n">
        <v>54.25</v>
      </c>
      <c r="J127" s="79" t="n">
        <f aca="false">TRUNC(G127*I127,2)</f>
        <v>325.5</v>
      </c>
      <c r="K127" s="79" t="n">
        <f aca="false">TRUNC(H127*I127,2)</f>
        <v>325.5</v>
      </c>
      <c r="M127" s="281" t="n">
        <f aca="false">G127</f>
        <v>6</v>
      </c>
      <c r="P127" s="300" t="n">
        <f aca="false">K127/J127</f>
        <v>1</v>
      </c>
    </row>
    <row r="128" customFormat="false" ht="14.25" hidden="false" customHeight="false" outlineLevel="0" collapsed="false">
      <c r="A128" s="3" t="s">
        <v>215</v>
      </c>
      <c r="B128" s="3" t="s">
        <v>35</v>
      </c>
      <c r="C128" s="3" t="s">
        <v>55</v>
      </c>
      <c r="D128" s="3" t="n">
        <v>83387</v>
      </c>
      <c r="E128" s="78" t="s">
        <v>216</v>
      </c>
      <c r="F128" s="3" t="s">
        <v>120</v>
      </c>
      <c r="G128" s="3" t="n">
        <v>50</v>
      </c>
      <c r="H128" s="79" t="n">
        <f aca="false">'2MP'!H128+'3MP'!M128</f>
        <v>50</v>
      </c>
      <c r="I128" s="79" t="n">
        <v>12</v>
      </c>
      <c r="J128" s="79" t="n">
        <f aca="false">TRUNC(G128*I128,2)</f>
        <v>600</v>
      </c>
      <c r="K128" s="79" t="n">
        <f aca="false">TRUNC(H128*I128,2)</f>
        <v>600</v>
      </c>
      <c r="M128" s="281" t="n">
        <f aca="false">G128</f>
        <v>50</v>
      </c>
      <c r="P128" s="300" t="n">
        <f aca="false">K128/J128</f>
        <v>1</v>
      </c>
    </row>
    <row r="129" s="179" customFormat="true" ht="15" hidden="false" customHeight="false" outlineLevel="0" collapsed="false">
      <c r="A129" s="278" t="n">
        <v>12</v>
      </c>
      <c r="B129" s="278"/>
      <c r="C129" s="278"/>
      <c r="D129" s="278"/>
      <c r="E129" s="279" t="s">
        <v>217</v>
      </c>
      <c r="F129" s="278"/>
      <c r="G129" s="278"/>
      <c r="H129" s="239"/>
      <c r="I129" s="239"/>
      <c r="J129" s="239" t="n">
        <f aca="false">J131+J139+J144</f>
        <v>23468.6</v>
      </c>
      <c r="K129" s="239" t="n">
        <f aca="false">K131+K139+K144</f>
        <v>19218.08</v>
      </c>
      <c r="M129" s="290"/>
    </row>
    <row r="130" customFormat="false" ht="14.25" hidden="false" customHeight="false" outlineLevel="0" collapsed="false">
      <c r="E130" s="78"/>
      <c r="G130" s="3"/>
      <c r="H130" s="79"/>
      <c r="I130" s="79"/>
      <c r="J130" s="79"/>
      <c r="K130" s="79"/>
      <c r="M130" s="289"/>
    </row>
    <row r="131" s="179" customFormat="true" ht="15" hidden="false" customHeight="false" outlineLevel="0" collapsed="false">
      <c r="A131" s="287" t="s">
        <v>218</v>
      </c>
      <c r="B131" s="287"/>
      <c r="C131" s="287"/>
      <c r="D131" s="287"/>
      <c r="E131" s="288" t="s">
        <v>219</v>
      </c>
      <c r="F131" s="287"/>
      <c r="G131" s="287"/>
      <c r="H131" s="246"/>
      <c r="I131" s="246"/>
      <c r="J131" s="246" t="n">
        <f aca="false">SUM(J133:J138)</f>
        <v>16404.28</v>
      </c>
      <c r="K131" s="246" t="n">
        <f aca="false">SUM(K133:K138)</f>
        <v>16404.28</v>
      </c>
      <c r="M131" s="290"/>
    </row>
    <row r="132" customFormat="false" ht="14.25" hidden="false" customHeight="false" outlineLevel="0" collapsed="false">
      <c r="E132" s="78"/>
      <c r="G132" s="3"/>
      <c r="H132" s="79"/>
      <c r="I132" s="79"/>
      <c r="J132" s="79"/>
      <c r="K132" s="79"/>
      <c r="M132" s="289"/>
    </row>
    <row r="133" customFormat="false" ht="26.85" hidden="false" customHeight="false" outlineLevel="0" collapsed="false">
      <c r="A133" s="3" t="s">
        <v>220</v>
      </c>
      <c r="B133" s="3" t="s">
        <v>35</v>
      </c>
      <c r="C133" s="3" t="s">
        <v>42</v>
      </c>
      <c r="D133" s="3" t="n">
        <v>90695</v>
      </c>
      <c r="E133" s="78" t="s">
        <v>221</v>
      </c>
      <c r="F133" s="3" t="s">
        <v>47</v>
      </c>
      <c r="G133" s="3" t="n">
        <v>39.65</v>
      </c>
      <c r="H133" s="79" t="n">
        <f aca="false">'2MP'!H133+'3MP'!M133</f>
        <v>39.65</v>
      </c>
      <c r="I133" s="79" t="n">
        <v>102.1</v>
      </c>
      <c r="J133" s="79" t="n">
        <f aca="false">TRUNC(G133*I133,2)</f>
        <v>4048.26</v>
      </c>
      <c r="K133" s="79" t="n">
        <f aca="false">TRUNC(H133*I133,2)</f>
        <v>4048.26</v>
      </c>
      <c r="M133" s="281" t="n">
        <f aca="false">G133</f>
        <v>39.65</v>
      </c>
      <c r="P133" s="300" t="n">
        <f aca="false">K133/J133</f>
        <v>1</v>
      </c>
    </row>
    <row r="134" customFormat="false" ht="39.55" hidden="false" customHeight="false" outlineLevel="0" collapsed="false">
      <c r="A134" s="3" t="s">
        <v>222</v>
      </c>
      <c r="B134" s="3" t="s">
        <v>35</v>
      </c>
      <c r="C134" s="3" t="s">
        <v>42</v>
      </c>
      <c r="D134" s="3" t="n">
        <v>89712</v>
      </c>
      <c r="E134" s="78" t="s">
        <v>223</v>
      </c>
      <c r="F134" s="3" t="s">
        <v>47</v>
      </c>
      <c r="G134" s="3" t="n">
        <v>18.83</v>
      </c>
      <c r="H134" s="79" t="n">
        <f aca="false">'2MP'!H134+'3MP'!M134</f>
        <v>18.83</v>
      </c>
      <c r="I134" s="79" t="n">
        <v>31.84</v>
      </c>
      <c r="J134" s="79" t="n">
        <f aca="false">TRUNC(G134*I134,2)</f>
        <v>599.54</v>
      </c>
      <c r="K134" s="79" t="n">
        <f aca="false">TRUNC(H134*I134,2)</f>
        <v>599.54</v>
      </c>
      <c r="M134" s="281" t="n">
        <f aca="false">G134</f>
        <v>18.83</v>
      </c>
      <c r="P134" s="300" t="n">
        <f aca="false">K134/J134</f>
        <v>1</v>
      </c>
    </row>
    <row r="135" customFormat="false" ht="39.55" hidden="false" customHeight="false" outlineLevel="0" collapsed="false">
      <c r="A135" s="3" t="s">
        <v>224</v>
      </c>
      <c r="B135" s="3" t="s">
        <v>35</v>
      </c>
      <c r="C135" s="3" t="s">
        <v>42</v>
      </c>
      <c r="D135" s="3" t="n">
        <v>97901</v>
      </c>
      <c r="E135" s="78" t="s">
        <v>225</v>
      </c>
      <c r="F135" s="3" t="s">
        <v>120</v>
      </c>
      <c r="G135" s="3" t="n">
        <v>3</v>
      </c>
      <c r="H135" s="79" t="n">
        <f aca="false">'2MP'!H135+'3MP'!M135</f>
        <v>3</v>
      </c>
      <c r="I135" s="79" t="n">
        <v>354.22</v>
      </c>
      <c r="J135" s="79" t="n">
        <f aca="false">TRUNC(G135*I135,2)</f>
        <v>1062.66</v>
      </c>
      <c r="K135" s="79" t="n">
        <f aca="false">TRUNC(H135*I135,2)</f>
        <v>1062.66</v>
      </c>
      <c r="M135" s="281" t="n">
        <f aca="false">G135</f>
        <v>3</v>
      </c>
      <c r="P135" s="300" t="n">
        <f aca="false">K135/J135</f>
        <v>1</v>
      </c>
    </row>
    <row r="136" customFormat="false" ht="39.55" hidden="false" customHeight="false" outlineLevel="0" collapsed="false">
      <c r="A136" s="3" t="s">
        <v>226</v>
      </c>
      <c r="B136" s="3" t="s">
        <v>35</v>
      </c>
      <c r="C136" s="3" t="s">
        <v>42</v>
      </c>
      <c r="D136" s="3" t="n">
        <v>104328</v>
      </c>
      <c r="E136" s="78" t="s">
        <v>227</v>
      </c>
      <c r="F136" s="3" t="s">
        <v>120</v>
      </c>
      <c r="G136" s="3" t="n">
        <v>2</v>
      </c>
      <c r="H136" s="79" t="n">
        <f aca="false">'2MP'!H136+'3MP'!M136</f>
        <v>2</v>
      </c>
      <c r="I136" s="79" t="n">
        <v>86.84</v>
      </c>
      <c r="J136" s="79" t="n">
        <f aca="false">TRUNC(G136*I136,2)</f>
        <v>173.68</v>
      </c>
      <c r="K136" s="79" t="n">
        <f aca="false">TRUNC(H136*I136,2)</f>
        <v>173.68</v>
      </c>
      <c r="M136" s="281" t="n">
        <f aca="false">G136</f>
        <v>2</v>
      </c>
      <c r="P136" s="300" t="n">
        <f aca="false">K136/J136</f>
        <v>1</v>
      </c>
    </row>
    <row r="137" customFormat="false" ht="39.55" hidden="false" customHeight="false" outlineLevel="0" collapsed="false">
      <c r="A137" s="3" t="s">
        <v>228</v>
      </c>
      <c r="B137" s="3" t="s">
        <v>35</v>
      </c>
      <c r="C137" s="3" t="s">
        <v>42</v>
      </c>
      <c r="D137" s="3" t="n">
        <v>98053</v>
      </c>
      <c r="E137" s="78" t="s">
        <v>229</v>
      </c>
      <c r="F137" s="3" t="s">
        <v>120</v>
      </c>
      <c r="G137" s="3" t="n">
        <v>1</v>
      </c>
      <c r="H137" s="79" t="n">
        <f aca="false">'2MP'!H137+'3MP'!M137</f>
        <v>1</v>
      </c>
      <c r="I137" s="79" t="n">
        <v>3608.99</v>
      </c>
      <c r="J137" s="79" t="n">
        <f aca="false">TRUNC(G137*I137,2)</f>
        <v>3608.99</v>
      </c>
      <c r="K137" s="79" t="n">
        <f aca="false">TRUNC(H137*I137,2)</f>
        <v>3608.99</v>
      </c>
      <c r="M137" s="281" t="n">
        <f aca="false">G137</f>
        <v>1</v>
      </c>
      <c r="P137" s="300" t="n">
        <f aca="false">K137/J137</f>
        <v>1</v>
      </c>
    </row>
    <row r="138" customFormat="false" ht="39.55" hidden="false" customHeight="false" outlineLevel="0" collapsed="false">
      <c r="A138" s="3" t="s">
        <v>230</v>
      </c>
      <c r="B138" s="3" t="s">
        <v>35</v>
      </c>
      <c r="C138" s="3" t="s">
        <v>42</v>
      </c>
      <c r="D138" s="3" t="n">
        <v>98064</v>
      </c>
      <c r="E138" s="78" t="s">
        <v>231</v>
      </c>
      <c r="F138" s="3" t="s">
        <v>120</v>
      </c>
      <c r="G138" s="3" t="n">
        <v>1</v>
      </c>
      <c r="H138" s="79" t="n">
        <f aca="false">'2MP'!H138+'3MP'!M138</f>
        <v>1</v>
      </c>
      <c r="I138" s="79" t="n">
        <v>6911.15</v>
      </c>
      <c r="J138" s="79" t="n">
        <f aca="false">TRUNC(G138*I138,2)</f>
        <v>6911.15</v>
      </c>
      <c r="K138" s="79" t="n">
        <f aca="false">TRUNC(H138*I138,2)</f>
        <v>6911.15</v>
      </c>
      <c r="M138" s="281" t="n">
        <f aca="false">G138</f>
        <v>1</v>
      </c>
      <c r="P138" s="300" t="n">
        <f aca="false">K138/J138</f>
        <v>1</v>
      </c>
    </row>
    <row r="139" s="179" customFormat="true" ht="15" hidden="false" customHeight="false" outlineLevel="0" collapsed="false">
      <c r="A139" s="287" t="s">
        <v>232</v>
      </c>
      <c r="B139" s="287"/>
      <c r="C139" s="287"/>
      <c r="D139" s="287"/>
      <c r="E139" s="288" t="s">
        <v>233</v>
      </c>
      <c r="F139" s="287"/>
      <c r="G139" s="287"/>
      <c r="H139" s="246"/>
      <c r="I139" s="246"/>
      <c r="J139" s="246" t="n">
        <f aca="false">SUM(J141:J143)</f>
        <v>2813.8</v>
      </c>
      <c r="K139" s="246" t="n">
        <f aca="false">SUM(K141:K143)</f>
        <v>2813.8</v>
      </c>
      <c r="M139" s="290"/>
    </row>
    <row r="140" customFormat="false" ht="14.25" hidden="false" customHeight="false" outlineLevel="0" collapsed="false">
      <c r="E140" s="78"/>
      <c r="G140" s="3"/>
      <c r="H140" s="79"/>
      <c r="I140" s="79"/>
      <c r="J140" s="79"/>
      <c r="K140" s="79"/>
      <c r="M140" s="289"/>
    </row>
    <row r="141" customFormat="false" ht="39.55" hidden="false" customHeight="false" outlineLevel="0" collapsed="false">
      <c r="A141" s="3" t="s">
        <v>234</v>
      </c>
      <c r="B141" s="3" t="s">
        <v>35</v>
      </c>
      <c r="C141" s="3" t="s">
        <v>42</v>
      </c>
      <c r="D141" s="3" t="n">
        <v>90443</v>
      </c>
      <c r="E141" s="78" t="s">
        <v>235</v>
      </c>
      <c r="F141" s="3" t="s">
        <v>47</v>
      </c>
      <c r="G141" s="3" t="n">
        <v>12</v>
      </c>
      <c r="H141" s="79" t="n">
        <f aca="false">'2MP'!H141+'3MP'!M141</f>
        <v>12</v>
      </c>
      <c r="I141" s="79" t="n">
        <v>9.15</v>
      </c>
      <c r="J141" s="79" t="n">
        <f aca="false">TRUNC(G141*I141,2)</f>
        <v>109.8</v>
      </c>
      <c r="K141" s="79" t="n">
        <f aca="false">TRUNC(H141*I141,2)</f>
        <v>109.8</v>
      </c>
      <c r="M141" s="281" t="n">
        <f aca="false">G141</f>
        <v>12</v>
      </c>
      <c r="P141" s="300" t="n">
        <f aca="false">K141/J141</f>
        <v>1</v>
      </c>
    </row>
    <row r="142" customFormat="false" ht="26.85" hidden="false" customHeight="false" outlineLevel="0" collapsed="false">
      <c r="A142" s="3" t="s">
        <v>236</v>
      </c>
      <c r="B142" s="3" t="s">
        <v>35</v>
      </c>
      <c r="C142" s="3" t="s">
        <v>42</v>
      </c>
      <c r="D142" s="3" t="n">
        <v>89402</v>
      </c>
      <c r="E142" s="78" t="s">
        <v>237</v>
      </c>
      <c r="F142" s="3" t="s">
        <v>47</v>
      </c>
      <c r="G142" s="3" t="n">
        <v>26.89</v>
      </c>
      <c r="H142" s="79" t="n">
        <f aca="false">'2MP'!H142+'3MP'!M142</f>
        <v>26.89</v>
      </c>
      <c r="I142" s="79" t="n">
        <v>13.98</v>
      </c>
      <c r="J142" s="79" t="n">
        <f aca="false">TRUNC(G142*I142,2)</f>
        <v>375.92</v>
      </c>
      <c r="K142" s="79" t="n">
        <f aca="false">TRUNC(H142*I142,2)</f>
        <v>375.92</v>
      </c>
      <c r="M142" s="281" t="n">
        <f aca="false">G142</f>
        <v>26.89</v>
      </c>
      <c r="P142" s="300" t="n">
        <f aca="false">K142/J142</f>
        <v>1</v>
      </c>
    </row>
    <row r="143" customFormat="false" ht="26.85" hidden="false" customHeight="false" outlineLevel="0" collapsed="false">
      <c r="A143" s="3" t="s">
        <v>238</v>
      </c>
      <c r="B143" s="3" t="s">
        <v>35</v>
      </c>
      <c r="C143" s="3" t="s">
        <v>42</v>
      </c>
      <c r="D143" s="3" t="n">
        <v>89403</v>
      </c>
      <c r="E143" s="78" t="s">
        <v>239</v>
      </c>
      <c r="F143" s="3" t="s">
        <v>47</v>
      </c>
      <c r="G143" s="3" t="n">
        <v>109.66</v>
      </c>
      <c r="H143" s="79" t="n">
        <f aca="false">'2MP'!H143+'3MP'!M143</f>
        <v>109.66</v>
      </c>
      <c r="I143" s="79" t="n">
        <v>21.23</v>
      </c>
      <c r="J143" s="79" t="n">
        <f aca="false">TRUNC(G143*I143,2)</f>
        <v>2328.08</v>
      </c>
      <c r="K143" s="79" t="n">
        <f aca="false">TRUNC(H143*I143,2)</f>
        <v>2328.08</v>
      </c>
      <c r="M143" s="281" t="n">
        <f aca="false">G143</f>
        <v>109.66</v>
      </c>
      <c r="P143" s="300" t="n">
        <f aca="false">K143/J143</f>
        <v>1</v>
      </c>
    </row>
    <row r="144" s="179" customFormat="true" ht="15" hidden="false" customHeight="false" outlineLevel="0" collapsed="false">
      <c r="A144" s="287" t="s">
        <v>240</v>
      </c>
      <c r="B144" s="287"/>
      <c r="C144" s="287"/>
      <c r="D144" s="287"/>
      <c r="E144" s="288" t="s">
        <v>241</v>
      </c>
      <c r="F144" s="287"/>
      <c r="G144" s="287"/>
      <c r="H144" s="246"/>
      <c r="I144" s="246"/>
      <c r="J144" s="246" t="n">
        <f aca="false">SUM(J146:J149)</f>
        <v>4250.52</v>
      </c>
      <c r="K144" s="246" t="n">
        <f aca="false">SUM(K146:K149)</f>
        <v>0</v>
      </c>
      <c r="M144" s="290"/>
    </row>
    <row r="145" customFormat="false" ht="14.25" hidden="false" customHeight="false" outlineLevel="0" collapsed="false">
      <c r="E145" s="78"/>
      <c r="G145" s="3"/>
      <c r="H145" s="79"/>
      <c r="I145" s="79"/>
      <c r="J145" s="79"/>
      <c r="K145" s="79"/>
      <c r="M145" s="289"/>
    </row>
    <row r="146" customFormat="false" ht="39.55" hidden="false" customHeight="false" outlineLevel="0" collapsed="false">
      <c r="A146" s="3" t="s">
        <v>242</v>
      </c>
      <c r="B146" s="3" t="s">
        <v>35</v>
      </c>
      <c r="C146" s="3" t="s">
        <v>42</v>
      </c>
      <c r="D146" s="3" t="n">
        <v>95470</v>
      </c>
      <c r="E146" s="78" t="s">
        <v>243</v>
      </c>
      <c r="F146" s="3" t="s">
        <v>120</v>
      </c>
      <c r="G146" s="3" t="n">
        <v>2</v>
      </c>
      <c r="H146" s="79" t="n">
        <f aca="false">'2MP'!H146+'3MP'!M146</f>
        <v>0</v>
      </c>
      <c r="I146" s="79" t="n">
        <v>364.15</v>
      </c>
      <c r="J146" s="79" t="n">
        <f aca="false">TRUNC(G146*I146,2)</f>
        <v>728.3</v>
      </c>
      <c r="K146" s="79" t="n">
        <f aca="false">TRUNC(H146*I146,2)</f>
        <v>0</v>
      </c>
      <c r="M146" s="281"/>
      <c r="P146" s="300" t="n">
        <f aca="false">K146/J146</f>
        <v>0</v>
      </c>
    </row>
    <row r="147" customFormat="false" ht="52.2" hidden="false" customHeight="false" outlineLevel="0" collapsed="false">
      <c r="A147" s="3" t="s">
        <v>244</v>
      </c>
      <c r="B147" s="3" t="s">
        <v>35</v>
      </c>
      <c r="C147" s="3" t="s">
        <v>42</v>
      </c>
      <c r="D147" s="3" t="n">
        <v>86941</v>
      </c>
      <c r="E147" s="78" t="s">
        <v>245</v>
      </c>
      <c r="F147" s="3" t="s">
        <v>120</v>
      </c>
      <c r="G147" s="3" t="n">
        <v>2</v>
      </c>
      <c r="H147" s="79" t="n">
        <f aca="false">'2MP'!H147+'3MP'!M147</f>
        <v>0</v>
      </c>
      <c r="I147" s="79" t="n">
        <v>950.97</v>
      </c>
      <c r="J147" s="79" t="n">
        <f aca="false">TRUNC(G147*I147,2)</f>
        <v>1901.94</v>
      </c>
      <c r="K147" s="79" t="n">
        <f aca="false">TRUNC(H147*I147,2)</f>
        <v>0</v>
      </c>
      <c r="M147" s="281"/>
      <c r="P147" s="300" t="n">
        <f aca="false">K147/J147</f>
        <v>0</v>
      </c>
    </row>
    <row r="148" customFormat="false" ht="26.85" hidden="false" customHeight="false" outlineLevel="0" collapsed="false">
      <c r="A148" s="3" t="s">
        <v>246</v>
      </c>
      <c r="B148" s="3" t="s">
        <v>35</v>
      </c>
      <c r="C148" s="3" t="s">
        <v>42</v>
      </c>
      <c r="D148" s="3" t="n">
        <v>94794</v>
      </c>
      <c r="E148" s="78" t="s">
        <v>247</v>
      </c>
      <c r="F148" s="3" t="s">
        <v>120</v>
      </c>
      <c r="G148" s="3" t="n">
        <v>4</v>
      </c>
      <c r="H148" s="79" t="n">
        <f aca="false">'2MP'!H148+'3MP'!M148</f>
        <v>0</v>
      </c>
      <c r="I148" s="79" t="n">
        <v>178.46</v>
      </c>
      <c r="J148" s="79" t="n">
        <f aca="false">TRUNC(G148*I148,2)</f>
        <v>713.84</v>
      </c>
      <c r="K148" s="79" t="n">
        <f aca="false">TRUNC(H148*I148,2)</f>
        <v>0</v>
      </c>
      <c r="M148" s="281"/>
      <c r="P148" s="300" t="n">
        <f aca="false">K148/J148</f>
        <v>0</v>
      </c>
    </row>
    <row r="149" customFormat="false" ht="26.85" hidden="false" customHeight="false" outlineLevel="0" collapsed="false">
      <c r="A149" s="3" t="s">
        <v>248</v>
      </c>
      <c r="B149" s="3" t="s">
        <v>35</v>
      </c>
      <c r="C149" s="3" t="s">
        <v>42</v>
      </c>
      <c r="D149" s="3" t="n">
        <v>102623</v>
      </c>
      <c r="E149" s="78" t="s">
        <v>249</v>
      </c>
      <c r="F149" s="3" t="s">
        <v>120</v>
      </c>
      <c r="G149" s="3" t="n">
        <v>1</v>
      </c>
      <c r="H149" s="79" t="n">
        <f aca="false">'2MP'!H149+'3MP'!M149</f>
        <v>0</v>
      </c>
      <c r="I149" s="79" t="n">
        <v>906.44</v>
      </c>
      <c r="J149" s="79" t="n">
        <f aca="false">TRUNC(G149*I149,2)</f>
        <v>906.44</v>
      </c>
      <c r="K149" s="79" t="n">
        <f aca="false">TRUNC(H149*I149,2)</f>
        <v>0</v>
      </c>
      <c r="M149" s="281"/>
      <c r="P149" s="300" t="n">
        <f aca="false">K149/J149</f>
        <v>0</v>
      </c>
    </row>
    <row r="150" customFormat="false" ht="15" hidden="false" customHeight="false" outlineLevel="0" collapsed="false">
      <c r="A150" s="74" t="n">
        <v>13</v>
      </c>
      <c r="B150" s="74"/>
      <c r="C150" s="74"/>
      <c r="D150" s="74"/>
      <c r="E150" s="75" t="s">
        <v>250</v>
      </c>
      <c r="F150" s="74"/>
      <c r="G150" s="74"/>
      <c r="H150" s="76"/>
      <c r="I150" s="76"/>
      <c r="J150" s="239" t="n">
        <f aca="false">J152+J157+J162</f>
        <v>22087.64</v>
      </c>
      <c r="K150" s="239" t="n">
        <f aca="false">K152+K157+K162</f>
        <v>2430.51</v>
      </c>
      <c r="M150" s="289"/>
    </row>
    <row r="151" customFormat="false" ht="14.25" hidden="false" customHeight="false" outlineLevel="0" collapsed="false">
      <c r="E151" s="78"/>
      <c r="G151" s="3"/>
      <c r="H151" s="79"/>
      <c r="I151" s="79"/>
      <c r="J151" s="79"/>
      <c r="K151" s="79"/>
      <c r="M151" s="289"/>
    </row>
    <row r="152" customFormat="false" ht="15" hidden="false" customHeight="false" outlineLevel="0" collapsed="false">
      <c r="A152" s="80" t="s">
        <v>251</v>
      </c>
      <c r="B152" s="80"/>
      <c r="C152" s="80"/>
      <c r="D152" s="80"/>
      <c r="E152" s="81" t="s">
        <v>252</v>
      </c>
      <c r="F152" s="80"/>
      <c r="G152" s="80"/>
      <c r="H152" s="82"/>
      <c r="I152" s="82"/>
      <c r="J152" s="246" t="n">
        <f aca="false">SUM(J154:J156)</f>
        <v>5561.66</v>
      </c>
      <c r="K152" s="246" t="n">
        <f aca="false">SUM(K154:K156)</f>
        <v>509.09</v>
      </c>
      <c r="M152" s="289"/>
    </row>
    <row r="153" customFormat="false" ht="14.25" hidden="false" customHeight="false" outlineLevel="0" collapsed="false">
      <c r="E153" s="78"/>
      <c r="G153" s="3"/>
      <c r="H153" s="79"/>
      <c r="I153" s="79"/>
      <c r="J153" s="79"/>
      <c r="K153" s="79"/>
      <c r="M153" s="289"/>
    </row>
    <row r="154" customFormat="false" ht="26.85" hidden="false" customHeight="false" outlineLevel="0" collapsed="false">
      <c r="A154" s="3" t="s">
        <v>253</v>
      </c>
      <c r="B154" s="3" t="s">
        <v>35</v>
      </c>
      <c r="C154" s="3" t="s">
        <v>42</v>
      </c>
      <c r="D154" s="3" t="n">
        <v>88484</v>
      </c>
      <c r="E154" s="78" t="s">
        <v>254</v>
      </c>
      <c r="F154" s="3" t="s">
        <v>44</v>
      </c>
      <c r="G154" s="3" t="n">
        <v>98.28</v>
      </c>
      <c r="H154" s="79" t="n">
        <f aca="false">'2MP'!H154+'3MP'!M154</f>
        <v>98.28</v>
      </c>
      <c r="I154" s="79" t="n">
        <v>5.18</v>
      </c>
      <c r="J154" s="79" t="n">
        <f aca="false">TRUNC(G154*I154,2)</f>
        <v>509.09</v>
      </c>
      <c r="K154" s="79" t="n">
        <f aca="false">TRUNC(H154*I154,2)</f>
        <v>509.09</v>
      </c>
      <c r="M154" s="281" t="n">
        <f aca="false">G154</f>
        <v>98.28</v>
      </c>
      <c r="P154" s="300" t="n">
        <f aca="false">K154/J154</f>
        <v>1</v>
      </c>
    </row>
    <row r="155" customFormat="false" ht="26.85" hidden="false" customHeight="false" outlineLevel="0" collapsed="false">
      <c r="A155" s="3" t="s">
        <v>255</v>
      </c>
      <c r="B155" s="3" t="s">
        <v>35</v>
      </c>
      <c r="C155" s="3" t="s">
        <v>42</v>
      </c>
      <c r="D155" s="3" t="n">
        <v>88496</v>
      </c>
      <c r="E155" s="78" t="s">
        <v>256</v>
      </c>
      <c r="F155" s="3" t="s">
        <v>44</v>
      </c>
      <c r="G155" s="3" t="n">
        <v>98.28</v>
      </c>
      <c r="H155" s="79" t="n">
        <f aca="false">'2MP'!H155+'3MP'!M155</f>
        <v>0</v>
      </c>
      <c r="I155" s="79" t="n">
        <v>36.41</v>
      </c>
      <c r="J155" s="79" t="n">
        <f aca="false">TRUNC(G155*I155,2)</f>
        <v>3578.37</v>
      </c>
      <c r="K155" s="79" t="n">
        <f aca="false">TRUNC(H155*I155,2)</f>
        <v>0</v>
      </c>
      <c r="M155" s="281"/>
      <c r="P155" s="300" t="n">
        <f aca="false">K155/J155</f>
        <v>0</v>
      </c>
    </row>
    <row r="156" customFormat="false" ht="26.85" hidden="false" customHeight="false" outlineLevel="0" collapsed="false">
      <c r="A156" s="3" t="s">
        <v>257</v>
      </c>
      <c r="B156" s="3" t="s">
        <v>35</v>
      </c>
      <c r="C156" s="3" t="s">
        <v>42</v>
      </c>
      <c r="D156" s="3" t="n">
        <v>104640</v>
      </c>
      <c r="E156" s="78" t="s">
        <v>258</v>
      </c>
      <c r="F156" s="3" t="s">
        <v>44</v>
      </c>
      <c r="G156" s="3" t="n">
        <v>98.28</v>
      </c>
      <c r="H156" s="79" t="n">
        <f aca="false">'2MP'!H156+'3MP'!M156</f>
        <v>0</v>
      </c>
      <c r="I156" s="79" t="n">
        <v>15</v>
      </c>
      <c r="J156" s="79" t="n">
        <f aca="false">TRUNC(G156*I156,2)</f>
        <v>1474.2</v>
      </c>
      <c r="K156" s="79" t="n">
        <f aca="false">TRUNC(H156*I156,2)</f>
        <v>0</v>
      </c>
      <c r="M156" s="281"/>
      <c r="P156" s="300" t="n">
        <f aca="false">K156/J156</f>
        <v>0</v>
      </c>
    </row>
    <row r="157" s="179" customFormat="true" ht="15" hidden="false" customHeight="false" outlineLevel="0" collapsed="false">
      <c r="A157" s="287" t="s">
        <v>259</v>
      </c>
      <c r="B157" s="287"/>
      <c r="C157" s="287"/>
      <c r="D157" s="287"/>
      <c r="E157" s="288" t="s">
        <v>260</v>
      </c>
      <c r="F157" s="287"/>
      <c r="G157" s="287"/>
      <c r="H157" s="246"/>
      <c r="I157" s="246"/>
      <c r="J157" s="246" t="n">
        <f aca="false">SUM(J159:J161)</f>
        <v>12362.56</v>
      </c>
      <c r="K157" s="246" t="n">
        <f aca="false">SUM(K159:K161)</f>
        <v>1921.42</v>
      </c>
      <c r="M157" s="290"/>
    </row>
    <row r="158" customFormat="false" ht="14.25" hidden="false" customHeight="false" outlineLevel="0" collapsed="false">
      <c r="E158" s="78"/>
      <c r="G158" s="3"/>
      <c r="H158" s="79"/>
      <c r="I158" s="79"/>
      <c r="J158" s="79"/>
      <c r="K158" s="79"/>
      <c r="M158" s="289"/>
    </row>
    <row r="159" customFormat="false" ht="26.85" hidden="false" customHeight="false" outlineLevel="0" collapsed="false">
      <c r="A159" s="3" t="s">
        <v>261</v>
      </c>
      <c r="B159" s="3" t="s">
        <v>35</v>
      </c>
      <c r="C159" s="3" t="s">
        <v>42</v>
      </c>
      <c r="D159" s="3" t="n">
        <v>88485</v>
      </c>
      <c r="E159" s="78" t="s">
        <v>262</v>
      </c>
      <c r="F159" s="3" t="s">
        <v>44</v>
      </c>
      <c r="G159" s="3" t="n">
        <v>314.01</v>
      </c>
      <c r="H159" s="79" t="n">
        <f aca="false">'2MP'!H159+'3MP'!M159</f>
        <v>314.01</v>
      </c>
      <c r="I159" s="79" t="n">
        <v>4.08</v>
      </c>
      <c r="J159" s="79" t="n">
        <f aca="false">TRUNC(G159*I159,2)</f>
        <v>1281.16</v>
      </c>
      <c r="K159" s="79" t="n">
        <f aca="false">TRUNC(H159*I159,2)</f>
        <v>1281.16</v>
      </c>
      <c r="M159" s="281" t="n">
        <f aca="false">G159</f>
        <v>314.01</v>
      </c>
      <c r="P159" s="300" t="n">
        <f aca="false">K159/J159</f>
        <v>1</v>
      </c>
    </row>
    <row r="160" customFormat="false" ht="26.85" hidden="false" customHeight="false" outlineLevel="0" collapsed="false">
      <c r="A160" s="3" t="s">
        <v>263</v>
      </c>
      <c r="B160" s="3" t="s">
        <v>35</v>
      </c>
      <c r="C160" s="3" t="s">
        <v>42</v>
      </c>
      <c r="D160" s="3" t="n">
        <v>88497</v>
      </c>
      <c r="E160" s="78" t="s">
        <v>264</v>
      </c>
      <c r="F160" s="3" t="s">
        <v>44</v>
      </c>
      <c r="G160" s="3" t="n">
        <v>314.01</v>
      </c>
      <c r="H160" s="79" t="n">
        <f aca="false">'2MP'!H160+'3MP'!M160</f>
        <v>31.401</v>
      </c>
      <c r="I160" s="79" t="n">
        <v>20.39</v>
      </c>
      <c r="J160" s="79" t="n">
        <f aca="false">TRUNC(G160*I160,2)</f>
        <v>6402.66</v>
      </c>
      <c r="K160" s="79" t="n">
        <f aca="false">TRUNC(H160*I160,2)</f>
        <v>640.26</v>
      </c>
      <c r="M160" s="281" t="n">
        <f aca="false">G159*0.1</f>
        <v>31.401</v>
      </c>
      <c r="P160" s="300" t="n">
        <f aca="false">K160/J160</f>
        <v>0.0999990628894866</v>
      </c>
    </row>
    <row r="161" customFormat="false" ht="26.85" hidden="false" customHeight="false" outlineLevel="0" collapsed="false">
      <c r="A161" s="3" t="s">
        <v>265</v>
      </c>
      <c r="B161" s="3" t="s">
        <v>35</v>
      </c>
      <c r="C161" s="3" t="s">
        <v>42</v>
      </c>
      <c r="D161" s="3" t="n">
        <v>88489</v>
      </c>
      <c r="E161" s="78" t="s">
        <v>266</v>
      </c>
      <c r="F161" s="3" t="s">
        <v>44</v>
      </c>
      <c r="G161" s="3" t="n">
        <v>314.01</v>
      </c>
      <c r="H161" s="79" t="n">
        <f aca="false">'2MP'!H161+'3MP'!M161</f>
        <v>0</v>
      </c>
      <c r="I161" s="79" t="n">
        <v>14.9</v>
      </c>
      <c r="J161" s="79" t="n">
        <f aca="false">TRUNC(G161*I161,2)</f>
        <v>4678.74</v>
      </c>
      <c r="K161" s="79" t="n">
        <f aca="false">TRUNC(H161*I161,2)</f>
        <v>0</v>
      </c>
      <c r="M161" s="281"/>
      <c r="P161" s="300" t="n">
        <f aca="false">K161/J161</f>
        <v>0</v>
      </c>
    </row>
    <row r="162" s="179" customFormat="true" ht="15" hidden="false" customHeight="false" outlineLevel="0" collapsed="false">
      <c r="A162" s="287" t="s">
        <v>267</v>
      </c>
      <c r="B162" s="287"/>
      <c r="C162" s="287"/>
      <c r="D162" s="287"/>
      <c r="E162" s="288" t="s">
        <v>268</v>
      </c>
      <c r="F162" s="287"/>
      <c r="G162" s="287"/>
      <c r="H162" s="246"/>
      <c r="I162" s="246"/>
      <c r="J162" s="246" t="n">
        <f aca="false">SUM(J164:J165)</f>
        <v>4163.42</v>
      </c>
      <c r="K162" s="246" t="n">
        <f aca="false">SUM(K164:K165)</f>
        <v>0</v>
      </c>
      <c r="M162" s="290"/>
    </row>
    <row r="163" customFormat="false" ht="14.25" hidden="false" customHeight="false" outlineLevel="0" collapsed="false">
      <c r="E163" s="78"/>
      <c r="G163" s="3"/>
      <c r="H163" s="79"/>
      <c r="I163" s="79"/>
      <c r="J163" s="79"/>
      <c r="K163" s="79"/>
      <c r="M163" s="289"/>
    </row>
    <row r="164" customFormat="false" ht="26.85" hidden="false" customHeight="false" outlineLevel="0" collapsed="false">
      <c r="A164" s="3" t="s">
        <v>269</v>
      </c>
      <c r="B164" s="3" t="s">
        <v>35</v>
      </c>
      <c r="C164" s="3" t="s">
        <v>42</v>
      </c>
      <c r="D164" s="3" t="n">
        <v>88415</v>
      </c>
      <c r="E164" s="78" t="s">
        <v>270</v>
      </c>
      <c r="F164" s="3" t="s">
        <v>44</v>
      </c>
      <c r="G164" s="3" t="n">
        <v>150.25</v>
      </c>
      <c r="H164" s="79" t="n">
        <f aca="false">'2MP'!H164+'3MP'!M164</f>
        <v>0</v>
      </c>
      <c r="I164" s="79" t="n">
        <v>4.42</v>
      </c>
      <c r="J164" s="79" t="n">
        <f aca="false">TRUNC(G164*I164,2)</f>
        <v>664.1</v>
      </c>
      <c r="K164" s="79" t="n">
        <f aca="false">TRUNC(H164*I164,2)</f>
        <v>0</v>
      </c>
      <c r="M164" s="281"/>
      <c r="P164" s="300" t="n">
        <f aca="false">K164/J164</f>
        <v>0</v>
      </c>
    </row>
    <row r="165" customFormat="false" ht="39.55" hidden="false" customHeight="false" outlineLevel="0" collapsed="false">
      <c r="A165" s="3" t="s">
        <v>271</v>
      </c>
      <c r="B165" s="3" t="s">
        <v>35</v>
      </c>
      <c r="C165" s="3" t="s">
        <v>42</v>
      </c>
      <c r="D165" s="3" t="n">
        <v>88426</v>
      </c>
      <c r="E165" s="78" t="s">
        <v>272</v>
      </c>
      <c r="F165" s="3" t="s">
        <v>44</v>
      </c>
      <c r="G165" s="3" t="n">
        <v>150.25</v>
      </c>
      <c r="H165" s="79" t="n">
        <f aca="false">'2MP'!H165+'3MP'!M165</f>
        <v>0</v>
      </c>
      <c r="I165" s="79" t="n">
        <v>23.29</v>
      </c>
      <c r="J165" s="79" t="n">
        <f aca="false">TRUNC(G165*I165,2)</f>
        <v>3499.32</v>
      </c>
      <c r="K165" s="79" t="n">
        <f aca="false">TRUNC(H165*I165,2)</f>
        <v>0</v>
      </c>
      <c r="M165" s="281"/>
      <c r="P165" s="300" t="n">
        <f aca="false">K165/J165</f>
        <v>0</v>
      </c>
    </row>
    <row r="166" s="179" customFormat="true" ht="15" hidden="false" customHeight="false" outlineLevel="0" collapsed="false">
      <c r="A166" s="278" t="n">
        <v>14</v>
      </c>
      <c r="B166" s="278"/>
      <c r="C166" s="278"/>
      <c r="D166" s="278"/>
      <c r="E166" s="279" t="s">
        <v>273</v>
      </c>
      <c r="F166" s="278"/>
      <c r="G166" s="278"/>
      <c r="H166" s="239"/>
      <c r="I166" s="239"/>
      <c r="J166" s="239" t="n">
        <f aca="false">SUM(J168:J170)</f>
        <v>28195.59</v>
      </c>
      <c r="K166" s="239" t="n">
        <f aca="false">SUM(K168:K170)</f>
        <v>351.36</v>
      </c>
      <c r="M166" s="290"/>
    </row>
    <row r="167" customFormat="false" ht="14.25" hidden="false" customHeight="false" outlineLevel="0" collapsed="false">
      <c r="E167" s="78"/>
      <c r="G167" s="3"/>
      <c r="H167" s="79"/>
      <c r="I167" s="79"/>
      <c r="J167" s="79"/>
      <c r="K167" s="79"/>
      <c r="M167" s="289"/>
    </row>
    <row r="168" customFormat="false" ht="26.85" hidden="false" customHeight="false" outlineLevel="0" collapsed="false">
      <c r="A168" s="3" t="s">
        <v>274</v>
      </c>
      <c r="B168" s="3" t="s">
        <v>35</v>
      </c>
      <c r="C168" s="3" t="s">
        <v>42</v>
      </c>
      <c r="D168" s="3" t="n">
        <v>103244</v>
      </c>
      <c r="E168" s="78" t="s">
        <v>275</v>
      </c>
      <c r="F168" s="3" t="s">
        <v>120</v>
      </c>
      <c r="G168" s="3" t="n">
        <v>3</v>
      </c>
      <c r="H168" s="79" t="n">
        <f aca="false">'2MP'!H168+'3MP'!M168</f>
        <v>0</v>
      </c>
      <c r="I168" s="79" t="n">
        <v>3535.74</v>
      </c>
      <c r="J168" s="79" t="n">
        <f aca="false">TRUNC(G168*I168,2)</f>
        <v>10607.22</v>
      </c>
      <c r="K168" s="79" t="n">
        <f aca="false">TRUNC(H168*I168,2)</f>
        <v>0</v>
      </c>
      <c r="M168" s="281"/>
      <c r="P168" s="300" t="n">
        <f aca="false">K168/J168</f>
        <v>0</v>
      </c>
    </row>
    <row r="169" customFormat="false" ht="26.85" hidden="false" customHeight="false" outlineLevel="0" collapsed="false">
      <c r="A169" s="3" t="s">
        <v>276</v>
      </c>
      <c r="B169" s="3" t="s">
        <v>35</v>
      </c>
      <c r="C169" s="3" t="s">
        <v>42</v>
      </c>
      <c r="D169" s="3" t="n">
        <v>103250</v>
      </c>
      <c r="E169" s="78" t="s">
        <v>277</v>
      </c>
      <c r="F169" s="3" t="s">
        <v>120</v>
      </c>
      <c r="G169" s="3" t="n">
        <v>3</v>
      </c>
      <c r="H169" s="79" t="n">
        <f aca="false">'2MP'!H169+'3MP'!M169</f>
        <v>0</v>
      </c>
      <c r="I169" s="79" t="n">
        <v>5745.67</v>
      </c>
      <c r="J169" s="79" t="n">
        <f aca="false">TRUNC(G169*I169,2)</f>
        <v>17237.01</v>
      </c>
      <c r="K169" s="79" t="n">
        <f aca="false">TRUNC(H169*I169,2)</f>
        <v>0</v>
      </c>
      <c r="M169" s="281"/>
      <c r="P169" s="300" t="n">
        <f aca="false">K169/J169</f>
        <v>0</v>
      </c>
    </row>
    <row r="170" customFormat="false" ht="26.85" hidden="false" customHeight="false" outlineLevel="0" collapsed="false">
      <c r="A170" s="3" t="s">
        <v>278</v>
      </c>
      <c r="B170" s="3" t="s">
        <v>35</v>
      </c>
      <c r="C170" s="3" t="s">
        <v>42</v>
      </c>
      <c r="D170" s="3" t="n">
        <v>89865</v>
      </c>
      <c r="E170" s="78" t="s">
        <v>279</v>
      </c>
      <c r="F170" s="3" t="s">
        <v>47</v>
      </c>
      <c r="G170" s="3" t="n">
        <v>18</v>
      </c>
      <c r="H170" s="79" t="n">
        <f aca="false">'2MP'!H170+'3MP'!M170</f>
        <v>18</v>
      </c>
      <c r="I170" s="79" t="n">
        <v>19.52</v>
      </c>
      <c r="J170" s="79" t="n">
        <f aca="false">TRUNC(G170*I170,2)</f>
        <v>351.36</v>
      </c>
      <c r="K170" s="79" t="n">
        <f aca="false">TRUNC(H170*I170,2)</f>
        <v>351.36</v>
      </c>
      <c r="M170" s="281" t="n">
        <f aca="false">G170</f>
        <v>18</v>
      </c>
      <c r="P170" s="300" t="n">
        <f aca="false">K170/J170</f>
        <v>1</v>
      </c>
    </row>
    <row r="171" s="179" customFormat="true" ht="15" hidden="false" customHeight="false" outlineLevel="0" collapsed="false">
      <c r="A171" s="278" t="n">
        <v>15</v>
      </c>
      <c r="B171" s="278"/>
      <c r="C171" s="278"/>
      <c r="D171" s="278"/>
      <c r="E171" s="279" t="s">
        <v>280</v>
      </c>
      <c r="F171" s="278"/>
      <c r="G171" s="278"/>
      <c r="H171" s="239"/>
      <c r="I171" s="239"/>
      <c r="J171" s="239" t="n">
        <f aca="false">J173</f>
        <v>1378.09</v>
      </c>
      <c r="K171" s="239" t="n">
        <f aca="false">K173</f>
        <v>0</v>
      </c>
      <c r="M171" s="290"/>
    </row>
    <row r="172" customFormat="false" ht="14.25" hidden="false" customHeight="false" outlineLevel="0" collapsed="false">
      <c r="E172" s="78"/>
      <c r="G172" s="3"/>
      <c r="H172" s="79"/>
      <c r="I172" s="79"/>
      <c r="J172" s="79"/>
      <c r="K172" s="79"/>
      <c r="M172" s="289"/>
    </row>
    <row r="173" customFormat="false" ht="14.25" hidden="false" customHeight="false" outlineLevel="0" collapsed="false">
      <c r="A173" s="3" t="s">
        <v>281</v>
      </c>
      <c r="B173" s="3" t="s">
        <v>200</v>
      </c>
      <c r="C173" s="3" t="s">
        <v>42</v>
      </c>
      <c r="D173" s="3" t="n">
        <v>10848</v>
      </c>
      <c r="E173" s="78" t="s">
        <v>282</v>
      </c>
      <c r="F173" s="3" t="s">
        <v>120</v>
      </c>
      <c r="G173" s="3" t="n">
        <v>1</v>
      </c>
      <c r="H173" s="79" t="n">
        <f aca="false">'2MP'!H173+'3MP'!M173</f>
        <v>0</v>
      </c>
      <c r="I173" s="79" t="n">
        <v>1378.0938</v>
      </c>
      <c r="J173" s="79" t="n">
        <f aca="false">TRUNC(G173*I173,2)</f>
        <v>1378.09</v>
      </c>
      <c r="K173" s="79" t="n">
        <f aca="false">TRUNC(H173*I173,2)</f>
        <v>0</v>
      </c>
      <c r="M173" s="281"/>
      <c r="P173" s="300" t="n">
        <f aca="false">K173/J173</f>
        <v>0</v>
      </c>
    </row>
    <row r="174" s="179" customFormat="true" ht="15" hidden="false" customHeight="false" outlineLevel="0" collapsed="false">
      <c r="A174" s="278" t="n">
        <v>16</v>
      </c>
      <c r="B174" s="278"/>
      <c r="C174" s="278"/>
      <c r="D174" s="278"/>
      <c r="E174" s="279" t="s">
        <v>283</v>
      </c>
      <c r="F174" s="278"/>
      <c r="G174" s="278"/>
      <c r="H174" s="239"/>
      <c r="I174" s="239"/>
      <c r="J174" s="239" t="n">
        <f aca="false">SUM(J176:J178)</f>
        <v>775.15</v>
      </c>
      <c r="K174" s="239" t="n">
        <f aca="false">SUM(K176:K178)</f>
        <v>0</v>
      </c>
      <c r="M174" s="290"/>
    </row>
    <row r="175" customFormat="false" ht="14.25" hidden="false" customHeight="false" outlineLevel="0" collapsed="false">
      <c r="E175" s="78"/>
      <c r="G175" s="3"/>
      <c r="H175" s="79"/>
      <c r="I175" s="79"/>
      <c r="J175" s="79"/>
      <c r="K175" s="79"/>
      <c r="M175" s="289"/>
    </row>
    <row r="176" customFormat="false" ht="26.85" hidden="false" customHeight="false" outlineLevel="0" collapsed="false">
      <c r="A176" s="3" t="s">
        <v>284</v>
      </c>
      <c r="B176" s="3" t="s">
        <v>35</v>
      </c>
      <c r="C176" s="3" t="s">
        <v>42</v>
      </c>
      <c r="D176" s="3" t="n">
        <v>99804</v>
      </c>
      <c r="E176" s="78" t="s">
        <v>285</v>
      </c>
      <c r="F176" s="3" t="s">
        <v>44</v>
      </c>
      <c r="G176" s="3" t="n">
        <v>108</v>
      </c>
      <c r="H176" s="79" t="n">
        <f aca="false">'2MP'!H176+'3MP'!M176</f>
        <v>0</v>
      </c>
      <c r="I176" s="79" t="n">
        <v>6.36</v>
      </c>
      <c r="J176" s="79" t="n">
        <f aca="false">TRUNC(G176*I176,2)</f>
        <v>686.88</v>
      </c>
      <c r="K176" s="79" t="n">
        <f aca="false">TRUNC(H176*I176,2)</f>
        <v>0</v>
      </c>
      <c r="M176" s="281"/>
      <c r="P176" s="300" t="n">
        <f aca="false">K176/J176</f>
        <v>0</v>
      </c>
    </row>
    <row r="177" customFormat="false" ht="26.85" hidden="false" customHeight="false" outlineLevel="0" collapsed="false">
      <c r="A177" s="3" t="s">
        <v>286</v>
      </c>
      <c r="B177" s="3" t="s">
        <v>35</v>
      </c>
      <c r="C177" s="3" t="s">
        <v>42</v>
      </c>
      <c r="D177" s="3" t="n">
        <v>99818</v>
      </c>
      <c r="E177" s="78" t="s">
        <v>287</v>
      </c>
      <c r="F177" s="3" t="s">
        <v>120</v>
      </c>
      <c r="G177" s="3" t="n">
        <v>4</v>
      </c>
      <c r="H177" s="79" t="n">
        <f aca="false">'2MP'!H177+'3MP'!M177</f>
        <v>0</v>
      </c>
      <c r="I177" s="79" t="n">
        <v>6.63</v>
      </c>
      <c r="J177" s="79" t="n">
        <f aca="false">TRUNC(G177*I177,2)</f>
        <v>26.52</v>
      </c>
      <c r="K177" s="79" t="n">
        <f aca="false">TRUNC(H177*I177,2)</f>
        <v>0</v>
      </c>
      <c r="M177" s="281"/>
      <c r="P177" s="300" t="n">
        <f aca="false">K177/J177</f>
        <v>0</v>
      </c>
    </row>
    <row r="178" customFormat="false" ht="26.85" hidden="false" customHeight="false" outlineLevel="0" collapsed="false">
      <c r="A178" s="3" t="s">
        <v>288</v>
      </c>
      <c r="B178" s="3" t="s">
        <v>35</v>
      </c>
      <c r="C178" s="3" t="s">
        <v>42</v>
      </c>
      <c r="D178" s="3" t="n">
        <v>99821</v>
      </c>
      <c r="E178" s="78" t="s">
        <v>289</v>
      </c>
      <c r="F178" s="3" t="s">
        <v>44</v>
      </c>
      <c r="G178" s="3" t="n">
        <v>16.92</v>
      </c>
      <c r="H178" s="79" t="n">
        <f aca="false">'2MP'!H178+'3MP'!M178</f>
        <v>0</v>
      </c>
      <c r="I178" s="79" t="n">
        <v>3.65</v>
      </c>
      <c r="J178" s="79" t="n">
        <f aca="false">TRUNC(G178*I178,2)</f>
        <v>61.75</v>
      </c>
      <c r="K178" s="79" t="n">
        <f aca="false">TRUNC(H178*I178,2)</f>
        <v>0</v>
      </c>
      <c r="M178" s="281"/>
      <c r="P178" s="300" t="n">
        <f aca="false">K178/J178</f>
        <v>0</v>
      </c>
    </row>
    <row r="179" customFormat="false" ht="14.25" hidden="false" customHeight="false" outlineLevel="0" collapsed="false">
      <c r="E179" s="78"/>
      <c r="G179" s="3"/>
      <c r="H179" s="79"/>
      <c r="I179" s="79"/>
      <c r="J179" s="79"/>
      <c r="K179" s="79"/>
    </row>
    <row r="180" customFormat="false" ht="15" hidden="false" customHeight="true" outlineLevel="0" collapsed="false">
      <c r="B180" s="291"/>
      <c r="C180" s="291"/>
      <c r="D180" s="291"/>
      <c r="E180" s="291"/>
      <c r="F180" s="291"/>
      <c r="G180" s="291"/>
      <c r="H180" s="291"/>
      <c r="I180" s="208" t="s">
        <v>601</v>
      </c>
      <c r="J180" s="292" t="n">
        <f aca="false">J174+J171+J166+J162+J157+J152+J144+J139+J131+J122+J113+J106+J97+J88+J83+J78+J69+J65+J57+J50+J39+J32+J24+J18+J13+J11</f>
        <v>339876.17</v>
      </c>
      <c r="K180" s="292" t="n">
        <f aca="false">K174+K171+K166+K162+K157+K152+K144+K139+K131+K122+K113+K106+K97+K88+K83+K78+K69+K65+K57+K50+K39+K32+K24+K18+K13+K11</f>
        <v>225366.81</v>
      </c>
      <c r="M180" s="0" t="n">
        <v>189576.21</v>
      </c>
    </row>
    <row r="181" customFormat="false" ht="14.25" hidden="false" customHeight="false" outlineLevel="0" collapsed="false">
      <c r="I181" s="208" t="s">
        <v>561</v>
      </c>
      <c r="K181" s="79" t="n">
        <f aca="false">'1MP'!K9+'2ResumoMP'!D31</f>
        <v>150299.95</v>
      </c>
      <c r="M181" s="263" t="n">
        <f aca="false">M180-K180</f>
        <v>-35790.6</v>
      </c>
    </row>
    <row r="182" customFormat="false" ht="14.25" hidden="false" customHeight="false" outlineLevel="0" collapsed="false">
      <c r="I182" s="208"/>
      <c r="K182" s="79"/>
      <c r="M182" s="263"/>
    </row>
    <row r="183" customFormat="false" ht="22.05" hidden="false" customHeight="false" outlineLevel="0" collapsed="false">
      <c r="B183" s="293" t="e">
        <f aca="false" t="array" ref="B183:B183">"VALOR A PAGAR NESTA MEDIÇÃO: "&amp;[30]!EXTENSO(K183)</f>
        <v>#NAME?</v>
      </c>
      <c r="K183" s="79" t="n">
        <f aca="false">K180-K181</f>
        <v>75066.86</v>
      </c>
    </row>
    <row r="184" customFormat="false" ht="14.25" hidden="false" customHeight="false" outlineLevel="0" collapsed="false">
      <c r="A184" s="294"/>
      <c r="G184" s="3"/>
      <c r="H184" s="79"/>
    </row>
    <row r="185" customFormat="false" ht="15" hidden="false" customHeight="false" outlineLevel="0" collapsed="false">
      <c r="A185" s="294"/>
      <c r="B185" s="83"/>
      <c r="C185" s="83"/>
      <c r="E185" s="78"/>
      <c r="G185" s="3"/>
      <c r="H185" s="79"/>
    </row>
    <row r="186" customFormat="false" ht="15" hidden="false" customHeight="false" outlineLevel="0" collapsed="false">
      <c r="A186" s="294"/>
      <c r="B186" s="83"/>
      <c r="C186" s="83"/>
      <c r="E186" s="78"/>
      <c r="G186" s="3"/>
      <c r="H186" s="79"/>
    </row>
    <row r="187" customFormat="false" ht="15" hidden="false" customHeight="false" outlineLevel="0" collapsed="false">
      <c r="E187" s="78"/>
      <c r="G187" s="3"/>
      <c r="H187" s="79"/>
      <c r="I187" s="83"/>
      <c r="J187" s="83"/>
      <c r="K187" s="83"/>
    </row>
    <row r="188" customFormat="false" ht="14.25" hidden="false" customHeight="false" outlineLevel="0" collapsed="false">
      <c r="A188" s="3" t="str">
        <f aca="false">'Resumo Proposta'!A30</f>
        <v>_____________________________________</v>
      </c>
      <c r="E188" s="3"/>
      <c r="G188" s="3"/>
      <c r="H188" s="3"/>
      <c r="I188" s="3"/>
      <c r="J188" s="3"/>
    </row>
    <row r="189" customFormat="false" ht="14.25" hidden="false" customHeight="false" outlineLevel="0" collapsed="false">
      <c r="K189" s="2"/>
    </row>
  </sheetData>
  <mergeCells count="19">
    <mergeCell ref="B1:D1"/>
    <mergeCell ref="E1:I7"/>
    <mergeCell ref="J1:K1"/>
    <mergeCell ref="B2:D2"/>
    <mergeCell ref="J2:K2"/>
    <mergeCell ref="B3:D3"/>
    <mergeCell ref="J3:K3"/>
    <mergeCell ref="B4:D4"/>
    <mergeCell ref="J4:K4"/>
    <mergeCell ref="B5:D5"/>
    <mergeCell ref="J5:K5"/>
    <mergeCell ref="B6:D6"/>
    <mergeCell ref="J6:K6"/>
    <mergeCell ref="B7:D7"/>
    <mergeCell ref="J7:K7"/>
    <mergeCell ref="A8:K8"/>
    <mergeCell ref="G9:H9"/>
    <mergeCell ref="A184:A186"/>
    <mergeCell ref="J189:K189"/>
  </mergeCells>
  <printOptions headings="false" gridLines="false" gridLinesSet="true" horizontalCentered="true" verticalCentered="false"/>
  <pageMargins left="0.39375" right="0.39375" top="0.7875" bottom="0.7875" header="0.315277777777778" footer="0.511811023622047"/>
  <pageSetup paperSize="9" scale="41" fitToWidth="1" fitToHeight="1" pageOrder="downThenOver" orientation="portrait" blackAndWhite="false" draft="false" cellComments="none" horizontalDpi="300" verticalDpi="300" copies="1"/>
  <headerFooter differentFirst="false" differentOddEven="false">
    <oddHeader>&amp;L </oddHeader>
    <oddFooter/>
  </headerFooter>
  <rowBreaks count="3" manualBreakCount="3">
    <brk id="77" man="true" max="16383" min="0"/>
    <brk id="119" man="true" max="16383" min="0"/>
    <brk id="188" man="true" max="16383" min="0"/>
  </rowBreaks>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D50"/>
  <sheetViews>
    <sheetView showFormulas="false" showGridLines="true" showRowColHeaders="true" showZeros="true" rightToLeft="false" tabSelected="false" showOutlineSymbols="false" defaultGridColor="true" view="normal" topLeftCell="A1" colorId="64" zoomScale="100" zoomScaleNormal="100" zoomScalePageLayoutView="60" workbookViewId="0">
      <selection pane="topLeft" activeCell="A1" activeCellId="0" sqref="A1"/>
    </sheetView>
  </sheetViews>
  <sheetFormatPr defaultColWidth="9.00390625" defaultRowHeight="12.75" customHeight="false" zeroHeight="false" outlineLevelRow="0" outlineLevelCol="1"/>
  <cols>
    <col collapsed="false" customWidth="true" hidden="false" outlineLevel="0" max="1" min="1" style="302" width="4.12"/>
    <col collapsed="false" customWidth="true" hidden="false" outlineLevel="0" max="2" min="2" style="302" width="24.75"/>
    <col collapsed="false" customWidth="true" hidden="false" outlineLevel="0" max="3" min="3" style="302" width="8.75"/>
    <col collapsed="false" customWidth="true" hidden="false" outlineLevel="0" max="4" min="4" style="302" width="4.62"/>
    <col collapsed="false" customWidth="true" hidden="false" outlineLevel="0" max="5" min="5" style="302" width="8.38"/>
    <col collapsed="false" customWidth="true" hidden="false" outlineLevel="0" max="6" min="6" style="302" width="6.12"/>
    <col collapsed="false" customWidth="false" hidden="false" outlineLevel="0" max="7" min="7" style="302" width="9"/>
    <col collapsed="false" customWidth="true" hidden="false" outlineLevel="0" max="8" min="8" style="302" width="5.88"/>
    <col collapsed="false" customWidth="true" hidden="false" outlineLevel="0" max="9" min="9" style="302" width="7.25"/>
    <col collapsed="false" customWidth="true" hidden="false" outlineLevel="0" max="10" min="10" style="302" width="5.88"/>
    <col collapsed="false" customWidth="true" hidden="false" outlineLevel="0" max="11" min="11" style="302" width="7.12"/>
    <col collapsed="false" customWidth="true" hidden="false" outlineLevel="0" max="12" min="12" style="302" width="5.88"/>
    <col collapsed="false" customWidth="true" hidden="false" outlineLevel="0" max="13" min="13" style="302" width="8.5"/>
    <col collapsed="false" customWidth="true" hidden="false" outlineLevel="0" max="14" min="14" style="302" width="5.88"/>
    <col collapsed="false" customWidth="true" hidden="false" outlineLevel="0" max="15" min="15" style="302" width="8.5"/>
    <col collapsed="false" customWidth="true" hidden="false" outlineLevel="0" max="16" min="16" style="302" width="5.88"/>
    <col collapsed="false" customWidth="true" hidden="false" outlineLevel="0" max="17" min="17" style="302" width="8.25"/>
    <col collapsed="false" customWidth="true" hidden="false" outlineLevel="0" max="18" min="18" style="302" width="5.88"/>
    <col collapsed="false" customWidth="true" hidden="true" outlineLevel="1" max="19" min="19" style="302" width="8"/>
    <col collapsed="false" customWidth="true" hidden="false" outlineLevel="1" max="20" min="20" style="302" width="0.26"/>
    <col collapsed="false" customWidth="true" hidden="false" outlineLevel="0" max="21" min="21" style="302" width="8.62"/>
    <col collapsed="false" customWidth="true" hidden="false" outlineLevel="0" max="22" min="22" style="302" width="5.88"/>
    <col collapsed="false" customWidth="true" hidden="false" outlineLevel="0" max="23" min="23" style="302" width="8.75"/>
    <col collapsed="false" customWidth="true" hidden="false" outlineLevel="0" max="24" min="24" style="302" width="1.25"/>
    <col collapsed="false" customWidth="true" hidden="false" outlineLevel="0" max="26" min="25" style="302" width="8.88"/>
    <col collapsed="false" customWidth="true" hidden="false" outlineLevel="0" max="27" min="27" style="302" width="10.5"/>
    <col collapsed="false" customWidth="false" hidden="false" outlineLevel="0" max="16384" min="28" style="302" width="9"/>
  </cols>
  <sheetData>
    <row r="1" customFormat="false" ht="19.7" hidden="false" customHeight="true" outlineLevel="0" collapsed="false">
      <c r="A1" s="120" t="s">
        <v>0</v>
      </c>
      <c r="B1" s="120"/>
      <c r="C1" s="260" t="str">
        <f aca="false">DADOS!B1</f>
        <v>REFORMA E AMPLIAÇÃO DA CÂMARA MUNICIPAL</v>
      </c>
      <c r="D1" s="260"/>
      <c r="E1" s="260"/>
      <c r="F1" s="260"/>
      <c r="G1" s="260"/>
      <c r="H1" s="260"/>
      <c r="I1" s="260"/>
      <c r="J1" s="303"/>
      <c r="K1" s="303"/>
      <c r="L1" s="303"/>
      <c r="M1" s="303"/>
      <c r="N1" s="303"/>
      <c r="O1" s="303"/>
      <c r="P1" s="303"/>
      <c r="Q1" s="303"/>
      <c r="R1" s="303"/>
      <c r="S1" s="303"/>
      <c r="T1" s="303"/>
      <c r="U1" s="303"/>
      <c r="V1" s="304"/>
    </row>
    <row r="2" customFormat="false" ht="15" hidden="false" customHeight="true" outlineLevel="0" collapsed="false">
      <c r="A2" s="120" t="s">
        <v>595</v>
      </c>
      <c r="B2" s="120"/>
      <c r="C2" s="260" t="str">
        <f aca="false">DADOS!B2</f>
        <v>MUNICÍPIO DE COMODORO - MT</v>
      </c>
      <c r="D2" s="260"/>
      <c r="E2" s="260"/>
      <c r="F2" s="260"/>
      <c r="G2" s="260"/>
      <c r="H2" s="260"/>
      <c r="I2" s="260"/>
    </row>
    <row r="3" customFormat="false" ht="30.75" hidden="false" customHeight="true" outlineLevel="0" collapsed="false">
      <c r="A3" s="120" t="s">
        <v>367</v>
      </c>
      <c r="B3" s="120"/>
      <c r="C3" s="260" t="str">
        <f aca="false">DADOS!B7</f>
        <v>MEXUM ENGENHARIA E CONSTRUÇÕES - CNPJ 27.406.174/0001-05</v>
      </c>
      <c r="D3" s="260"/>
      <c r="E3" s="260"/>
      <c r="F3" s="260"/>
      <c r="G3" s="260"/>
      <c r="H3" s="260"/>
      <c r="I3" s="260"/>
    </row>
    <row r="4" customFormat="false" ht="19.7" hidden="false" customHeight="true" outlineLevel="0" collapsed="false">
      <c r="A4" s="120" t="s">
        <v>4</v>
      </c>
      <c r="B4" s="120"/>
      <c r="C4" s="260" t="str">
        <f aca="false">'DECLARAÇÕES GERAIS'!B3</f>
        <v>SINAPI 05/2025 - SEM DESONERAÇÃO </v>
      </c>
      <c r="D4" s="260"/>
      <c r="E4" s="260"/>
      <c r="F4" s="260"/>
      <c r="G4" s="260"/>
      <c r="H4" s="260"/>
      <c r="I4" s="260"/>
      <c r="J4" s="303"/>
      <c r="K4" s="303"/>
      <c r="L4" s="303"/>
      <c r="M4" s="303"/>
      <c r="N4" s="303"/>
      <c r="O4" s="303"/>
      <c r="P4" s="303"/>
      <c r="Q4" s="303"/>
      <c r="R4" s="303"/>
      <c r="S4" s="303"/>
      <c r="T4" s="303"/>
      <c r="U4" s="303"/>
      <c r="V4" s="304"/>
    </row>
    <row r="5" customFormat="false" ht="15" hidden="false" customHeight="true" outlineLevel="0" collapsed="false">
      <c r="A5" s="120" t="s">
        <v>369</v>
      </c>
      <c r="B5" s="120"/>
      <c r="C5" s="260" t="str">
        <f aca="false">DADOS!B6</f>
        <v>SEM DESONERAÇÃO</v>
      </c>
      <c r="D5" s="260"/>
      <c r="E5" s="260"/>
      <c r="F5" s="260"/>
      <c r="G5" s="260"/>
      <c r="H5" s="260"/>
      <c r="I5" s="260"/>
      <c r="J5" s="305"/>
      <c r="K5" s="305"/>
      <c r="L5" s="305"/>
      <c r="M5" s="305"/>
      <c r="N5" s="305"/>
      <c r="O5" s="305"/>
      <c r="P5" s="305"/>
      <c r="Q5" s="305"/>
      <c r="R5" s="305"/>
      <c r="S5" s="305"/>
      <c r="T5" s="305"/>
      <c r="U5" s="305"/>
      <c r="V5" s="306"/>
    </row>
    <row r="6" customFormat="false" ht="15" hidden="false" customHeight="true" outlineLevel="0" collapsed="false">
      <c r="A6" s="120" t="s">
        <v>596</v>
      </c>
      <c r="B6" s="120"/>
      <c r="C6" s="260" t="n">
        <f aca="false">DADOS!B4</f>
        <v>0.219</v>
      </c>
      <c r="D6" s="260"/>
      <c r="E6" s="260"/>
      <c r="F6" s="260"/>
      <c r="G6" s="260"/>
      <c r="H6" s="260"/>
      <c r="I6" s="260"/>
      <c r="J6" s="305"/>
      <c r="K6" s="305"/>
      <c r="L6" s="305"/>
      <c r="M6" s="305"/>
      <c r="N6" s="305"/>
      <c r="O6" s="305"/>
      <c r="P6" s="305"/>
      <c r="Q6" s="305"/>
      <c r="R6" s="305"/>
      <c r="S6" s="305"/>
      <c r="T6" s="305"/>
      <c r="U6" s="305"/>
      <c r="V6" s="306"/>
    </row>
    <row r="7" customFormat="false" ht="15" hidden="false" customHeight="true" outlineLevel="0" collapsed="false">
      <c r="A7" s="120" t="s">
        <v>597</v>
      </c>
      <c r="B7" s="120"/>
      <c r="C7" s="260" t="str">
        <f aca="false">DADOS!B5</f>
        <v>RUA BAHIA Nº 600N, BAIRRO SÃO FRANCISCO</v>
      </c>
      <c r="D7" s="260"/>
      <c r="E7" s="260"/>
      <c r="F7" s="260"/>
      <c r="G7" s="260"/>
      <c r="H7" s="260"/>
      <c r="I7" s="260"/>
      <c r="J7" s="305"/>
      <c r="K7" s="305"/>
      <c r="L7" s="305"/>
      <c r="M7" s="305"/>
      <c r="N7" s="305"/>
      <c r="O7" s="305"/>
      <c r="P7" s="305"/>
      <c r="Q7" s="305"/>
      <c r="R7" s="305"/>
      <c r="S7" s="305"/>
      <c r="T7" s="305"/>
      <c r="U7" s="305"/>
      <c r="V7" s="306"/>
    </row>
    <row r="8" customFormat="false" ht="15" hidden="false" customHeight="false" outlineLevel="0" collapsed="false">
      <c r="A8" s="307"/>
      <c r="B8" s="308"/>
      <c r="C8" s="309"/>
      <c r="D8" s="310"/>
      <c r="E8" s="311"/>
      <c r="F8" s="311"/>
      <c r="G8" s="311"/>
      <c r="H8" s="311"/>
      <c r="I8" s="311"/>
      <c r="J8" s="311"/>
      <c r="K8" s="311"/>
      <c r="L8" s="311"/>
      <c r="M8" s="311"/>
      <c r="N8" s="311"/>
      <c r="O8" s="311"/>
      <c r="P8" s="311"/>
      <c r="Q8" s="311"/>
      <c r="R8" s="311"/>
      <c r="S8" s="311"/>
      <c r="T8" s="311"/>
      <c r="U8" s="311"/>
      <c r="V8" s="312"/>
    </row>
    <row r="9" customFormat="false" ht="18.75" hidden="false" customHeight="true" outlineLevel="0" collapsed="false">
      <c r="A9" s="313" t="s">
        <v>602</v>
      </c>
      <c r="B9" s="313"/>
      <c r="C9" s="313"/>
      <c r="D9" s="313"/>
      <c r="E9" s="313"/>
      <c r="F9" s="313"/>
      <c r="G9" s="313"/>
      <c r="H9" s="313"/>
      <c r="I9" s="313"/>
      <c r="J9" s="313"/>
      <c r="K9" s="313"/>
      <c r="L9" s="313"/>
      <c r="M9" s="313"/>
      <c r="N9" s="313"/>
      <c r="O9" s="313"/>
      <c r="P9" s="313"/>
      <c r="Q9" s="313"/>
      <c r="R9" s="313"/>
      <c r="S9" s="313"/>
      <c r="T9" s="313"/>
      <c r="U9" s="313"/>
      <c r="V9" s="313"/>
      <c r="W9" s="314"/>
      <c r="X9" s="314"/>
      <c r="Y9" s="314"/>
      <c r="Z9" s="314"/>
      <c r="AA9" s="314"/>
      <c r="AB9" s="314"/>
      <c r="AC9" s="314"/>
      <c r="AD9" s="315"/>
    </row>
    <row r="10" customFormat="false" ht="15" hidden="false" customHeight="true" outlineLevel="0" collapsed="false">
      <c r="A10" s="316" t="s">
        <v>603</v>
      </c>
      <c r="B10" s="316"/>
      <c r="C10" s="316"/>
      <c r="D10" s="316"/>
      <c r="E10" s="316"/>
      <c r="F10" s="316"/>
      <c r="G10" s="316"/>
      <c r="H10" s="316"/>
      <c r="I10" s="316"/>
      <c r="J10" s="316"/>
      <c r="K10" s="316"/>
      <c r="L10" s="316"/>
      <c r="M10" s="316"/>
      <c r="N10" s="316"/>
      <c r="O10" s="316"/>
      <c r="P10" s="316"/>
      <c r="Q10" s="316"/>
      <c r="R10" s="316"/>
      <c r="S10" s="316"/>
      <c r="T10" s="316"/>
      <c r="U10" s="316"/>
      <c r="V10" s="316"/>
    </row>
    <row r="11" customFormat="false" ht="12.75" hidden="false" customHeight="false" outlineLevel="0" collapsed="false">
      <c r="A11" s="317" t="s">
        <v>604</v>
      </c>
      <c r="B11" s="318" t="s">
        <v>605</v>
      </c>
      <c r="C11" s="319" t="s">
        <v>606</v>
      </c>
      <c r="D11" s="319"/>
      <c r="E11" s="319" t="s">
        <v>607</v>
      </c>
      <c r="F11" s="319"/>
      <c r="G11" s="319"/>
      <c r="H11" s="319"/>
      <c r="I11" s="319"/>
      <c r="J11" s="319"/>
      <c r="K11" s="319"/>
      <c r="L11" s="319"/>
      <c r="M11" s="319" t="s">
        <v>608</v>
      </c>
      <c r="N11" s="319"/>
      <c r="O11" s="319"/>
      <c r="P11" s="319"/>
      <c r="Q11" s="319"/>
      <c r="R11" s="319"/>
      <c r="S11" s="319"/>
      <c r="T11" s="319"/>
      <c r="U11" s="320"/>
      <c r="V11" s="321"/>
    </row>
    <row r="12" customFormat="false" ht="12.75" hidden="false" customHeight="false" outlineLevel="0" collapsed="false">
      <c r="A12" s="317"/>
      <c r="B12" s="318"/>
      <c r="C12" s="319"/>
      <c r="D12" s="319"/>
      <c r="E12" s="317" t="s">
        <v>609</v>
      </c>
      <c r="F12" s="317"/>
      <c r="G12" s="317" t="s">
        <v>610</v>
      </c>
      <c r="H12" s="317"/>
      <c r="I12" s="317" t="s">
        <v>611</v>
      </c>
      <c r="J12" s="317"/>
      <c r="K12" s="317" t="s">
        <v>612</v>
      </c>
      <c r="L12" s="317"/>
      <c r="M12" s="317" t="s">
        <v>613</v>
      </c>
      <c r="N12" s="317"/>
      <c r="O12" s="317" t="s">
        <v>614</v>
      </c>
      <c r="P12" s="317"/>
      <c r="Q12" s="317" t="s">
        <v>615</v>
      </c>
      <c r="R12" s="317"/>
      <c r="S12" s="317" t="s">
        <v>616</v>
      </c>
      <c r="T12" s="317"/>
      <c r="U12" s="317" t="s">
        <v>617</v>
      </c>
      <c r="V12" s="317"/>
    </row>
    <row r="13" customFormat="false" ht="12.75" hidden="false" customHeight="false" outlineLevel="0" collapsed="false">
      <c r="A13" s="317"/>
      <c r="B13" s="318"/>
      <c r="C13" s="322" t="s">
        <v>618</v>
      </c>
      <c r="D13" s="323" t="s">
        <v>619</v>
      </c>
      <c r="E13" s="324" t="s">
        <v>618</v>
      </c>
      <c r="F13" s="325" t="s">
        <v>619</v>
      </c>
      <c r="G13" s="326" t="s">
        <v>620</v>
      </c>
      <c r="H13" s="327" t="s">
        <v>619</v>
      </c>
      <c r="I13" s="328" t="s">
        <v>620</v>
      </c>
      <c r="J13" s="327" t="s">
        <v>619</v>
      </c>
      <c r="K13" s="326" t="s">
        <v>620</v>
      </c>
      <c r="L13" s="327" t="s">
        <v>619</v>
      </c>
      <c r="M13" s="326" t="s">
        <v>620</v>
      </c>
      <c r="N13" s="327" t="s">
        <v>619</v>
      </c>
      <c r="O13" s="326" t="s">
        <v>620</v>
      </c>
      <c r="P13" s="327" t="s">
        <v>619</v>
      </c>
      <c r="Q13" s="326" t="s">
        <v>620</v>
      </c>
      <c r="R13" s="327" t="s">
        <v>619</v>
      </c>
      <c r="S13" s="326" t="s">
        <v>620</v>
      </c>
      <c r="T13" s="327" t="s">
        <v>619</v>
      </c>
      <c r="U13" s="328" t="s">
        <v>620</v>
      </c>
      <c r="V13" s="327" t="s">
        <v>619</v>
      </c>
    </row>
    <row r="14" customFormat="false" ht="13.8" hidden="false" customHeight="false" outlineLevel="0" collapsed="false">
      <c r="A14" s="329" t="n">
        <v>1</v>
      </c>
      <c r="B14" s="330" t="str">
        <f aca="false">'3ResumoP'!B11</f>
        <v>ADMINISTRAÇÃO LOCAL</v>
      </c>
      <c r="C14" s="331" t="n">
        <f aca="false">'3ResumoP'!F11</f>
        <v>0</v>
      </c>
      <c r="D14" s="332"/>
      <c r="E14" s="333" t="n">
        <f aca="false">'3ResumoP'!C11</f>
        <v>9347.58</v>
      </c>
      <c r="F14" s="334" t="e">
        <f aca="false">E14/$C14</f>
        <v>#DIV/0!</v>
      </c>
      <c r="G14" s="335" t="n">
        <f aca="false">'[20]Resumo (2)'!I12</f>
        <v>6358</v>
      </c>
      <c r="H14" s="334" t="e">
        <f aca="false">G14/$C14</f>
        <v>#DIV/0!</v>
      </c>
      <c r="I14" s="335" t="n">
        <f aca="false">'[20]Resumo (3)'!I12</f>
        <v>3990.91</v>
      </c>
      <c r="J14" s="334" t="e">
        <f aca="false">I14/$C14</f>
        <v>#DIV/0!</v>
      </c>
      <c r="K14" s="336" t="n">
        <f aca="false">L14*C14</f>
        <v>0</v>
      </c>
      <c r="L14" s="334"/>
      <c r="M14" s="336" t="n">
        <f aca="false">N14*C14</f>
        <v>0</v>
      </c>
      <c r="N14" s="334"/>
      <c r="O14" s="336" t="n">
        <f aca="false">P14*C14</f>
        <v>0</v>
      </c>
      <c r="P14" s="334"/>
      <c r="Q14" s="336" t="n">
        <f aca="false">R14*C14</f>
        <v>0</v>
      </c>
      <c r="R14" s="334"/>
      <c r="S14" s="335"/>
      <c r="T14" s="334"/>
      <c r="U14" s="337" t="n">
        <f aca="false">E14+G14+I14+K14+M14+O14+Q14+S14</f>
        <v>19696.49</v>
      </c>
      <c r="V14" s="338" t="e">
        <f aca="false">U14/C14</f>
        <v>#DIV/0!</v>
      </c>
      <c r="W14" s="339" t="e">
        <f aca="false">1-V14</f>
        <v>#DIV/0!</v>
      </c>
    </row>
    <row r="15" customFormat="false" ht="13.8" hidden="false" customHeight="false" outlineLevel="0" collapsed="false">
      <c r="A15" s="340" t="n">
        <v>2</v>
      </c>
      <c r="B15" s="330" t="str">
        <f aca="false">'3ResumoP'!B12</f>
        <v>SERVIÇOS PRELIMINARES</v>
      </c>
      <c r="C15" s="331" t="n">
        <f aca="false">'3ResumoP'!F12</f>
        <v>0</v>
      </c>
      <c r="D15" s="332"/>
      <c r="E15" s="333" t="n">
        <f aca="false">'3ResumoP'!I12</f>
        <v>0</v>
      </c>
      <c r="F15" s="334" t="e">
        <f aca="false">E15/$C15</f>
        <v>#DIV/0!</v>
      </c>
      <c r="G15" s="335" t="n">
        <f aca="false">'[20]Resumo (2)'!I13</f>
        <v>0</v>
      </c>
      <c r="H15" s="334" t="e">
        <f aca="false">G15/$C15</f>
        <v>#DIV/0!</v>
      </c>
      <c r="I15" s="335" t="n">
        <f aca="false">'[20]Resumo (3)'!I13</f>
        <v>0</v>
      </c>
      <c r="J15" s="334" t="e">
        <f aca="false">I15/$C15</f>
        <v>#DIV/0!</v>
      </c>
      <c r="K15" s="336" t="n">
        <f aca="false">L15*C15</f>
        <v>0</v>
      </c>
      <c r="L15" s="334"/>
      <c r="M15" s="336" t="n">
        <f aca="false">N15*C15</f>
        <v>0</v>
      </c>
      <c r="N15" s="334"/>
      <c r="O15" s="336" t="n">
        <f aca="false">P15*C15</f>
        <v>0</v>
      </c>
      <c r="P15" s="334"/>
      <c r="Q15" s="336" t="n">
        <f aca="false">R15*C15</f>
        <v>0</v>
      </c>
      <c r="R15" s="334"/>
      <c r="S15" s="335"/>
      <c r="T15" s="334"/>
      <c r="U15" s="337" t="n">
        <f aca="false">E15+G15+I15+K15+M15+O15+Q15+S15</f>
        <v>0</v>
      </c>
      <c r="V15" s="338" t="e">
        <f aca="false">U15/C15</f>
        <v>#DIV/0!</v>
      </c>
      <c r="W15" s="339" t="e">
        <f aca="false">1-V15</f>
        <v>#DIV/0!</v>
      </c>
      <c r="Y15" s="341" t="n">
        <v>41036</v>
      </c>
    </row>
    <row r="16" customFormat="false" ht="13.8" hidden="false" customHeight="false" outlineLevel="0" collapsed="false">
      <c r="A16" s="340" t="n">
        <v>3</v>
      </c>
      <c r="B16" s="330" t="str">
        <f aca="false">'3ResumoP'!B13</f>
        <v>DEMOLIÇÕES E RETIRADAS</v>
      </c>
      <c r="C16" s="331" t="n">
        <f aca="false">'3ResumoP'!F13</f>
        <v>0</v>
      </c>
      <c r="D16" s="332"/>
      <c r="E16" s="333" t="n">
        <f aca="false">'3ResumoP'!I13</f>
        <v>0</v>
      </c>
      <c r="F16" s="334" t="e">
        <f aca="false">E16/$C16</f>
        <v>#DIV/0!</v>
      </c>
      <c r="G16" s="335" t="n">
        <f aca="false">'[20]Resumo (2)'!I14</f>
        <v>0</v>
      </c>
      <c r="H16" s="334" t="e">
        <f aca="false">G16/$C16</f>
        <v>#DIV/0!</v>
      </c>
      <c r="I16" s="335" t="n">
        <f aca="false">'[20]Resumo (3)'!I14</f>
        <v>0</v>
      </c>
      <c r="J16" s="334" t="e">
        <f aca="false">I16/$C16</f>
        <v>#DIV/0!</v>
      </c>
      <c r="K16" s="336" t="n">
        <f aca="false">L16*C16</f>
        <v>0</v>
      </c>
      <c r="L16" s="334"/>
      <c r="M16" s="336" t="n">
        <f aca="false">N16*C16</f>
        <v>0</v>
      </c>
      <c r="N16" s="334"/>
      <c r="O16" s="336" t="n">
        <f aca="false">P16*C16</f>
        <v>0</v>
      </c>
      <c r="P16" s="334"/>
      <c r="Q16" s="336" t="n">
        <f aca="false">R16*C16</f>
        <v>0</v>
      </c>
      <c r="R16" s="334"/>
      <c r="S16" s="335"/>
      <c r="T16" s="334"/>
      <c r="U16" s="337" t="n">
        <f aca="false">E16+G16+I16+K16+M16+O16+Q16+S16</f>
        <v>0</v>
      </c>
      <c r="V16" s="338" t="e">
        <f aca="false">U16/C16</f>
        <v>#DIV/0!</v>
      </c>
      <c r="W16" s="339" t="e">
        <f aca="false">1-V16</f>
        <v>#DIV/0!</v>
      </c>
      <c r="Y16" s="341" t="n">
        <v>41547</v>
      </c>
    </row>
    <row r="17" customFormat="false" ht="13.8" hidden="false" customHeight="false" outlineLevel="0" collapsed="false">
      <c r="A17" s="340" t="n">
        <v>4</v>
      </c>
      <c r="B17" s="330" t="str">
        <f aca="false">'3ResumoP'!B14</f>
        <v>FUNDAÇÕES</v>
      </c>
      <c r="C17" s="331" t="n">
        <f aca="false">'3ResumoP'!F14</f>
        <v>0</v>
      </c>
      <c r="D17" s="332"/>
      <c r="E17" s="333" t="n">
        <f aca="false">'3ResumoP'!I14</f>
        <v>0</v>
      </c>
      <c r="F17" s="334" t="e">
        <f aca="false">E17/$C17</f>
        <v>#DIV/0!</v>
      </c>
      <c r="G17" s="335" t="n">
        <f aca="false">'[20]Resumo (2)'!I15</f>
        <v>0</v>
      </c>
      <c r="H17" s="334" t="e">
        <f aca="false">G17/$C17</f>
        <v>#DIV/0!</v>
      </c>
      <c r="I17" s="335" t="n">
        <f aca="false">'[20]Resumo (3)'!I15</f>
        <v>0</v>
      </c>
      <c r="J17" s="334" t="e">
        <f aca="false">I17/$C17</f>
        <v>#DIV/0!</v>
      </c>
      <c r="K17" s="336" t="n">
        <f aca="false">L17*C17</f>
        <v>0</v>
      </c>
      <c r="L17" s="334"/>
      <c r="M17" s="336" t="n">
        <f aca="false">N17*C17</f>
        <v>0</v>
      </c>
      <c r="N17" s="334"/>
      <c r="O17" s="336" t="n">
        <f aca="false">P17*C17</f>
        <v>0</v>
      </c>
      <c r="P17" s="334"/>
      <c r="Q17" s="336" t="n">
        <f aca="false">R17*C17</f>
        <v>0</v>
      </c>
      <c r="R17" s="334"/>
      <c r="S17" s="335"/>
      <c r="T17" s="334"/>
      <c r="U17" s="337" t="n">
        <f aca="false">E17+G17+I17+K17+M17+O17+Q17+S17</f>
        <v>0</v>
      </c>
      <c r="V17" s="338" t="e">
        <f aca="false">U17/C17</f>
        <v>#DIV/0!</v>
      </c>
      <c r="W17" s="339" t="e">
        <f aca="false">1-V17</f>
        <v>#DIV/0!</v>
      </c>
      <c r="Y17" s="302" t="n">
        <f aca="false">Y16-Y15</f>
        <v>511</v>
      </c>
      <c r="Z17" s="302" t="n">
        <v>30</v>
      </c>
      <c r="AA17" s="302" t="n">
        <f aca="false">Y17/Z17</f>
        <v>17.0333333333333</v>
      </c>
    </row>
    <row r="18" customFormat="false" ht="13.8" hidden="false" customHeight="false" outlineLevel="0" collapsed="false">
      <c r="A18" s="340" t="n">
        <v>5</v>
      </c>
      <c r="B18" s="330" t="str">
        <f aca="false">'3ResumoP'!B15</f>
        <v>SUPERESTRUTURA</v>
      </c>
      <c r="C18" s="331" t="n">
        <f aca="false">'3ResumoP'!F15</f>
        <v>0</v>
      </c>
      <c r="D18" s="332"/>
      <c r="E18" s="333" t="n">
        <f aca="false">'3ResumoP'!I15</f>
        <v>0</v>
      </c>
      <c r="F18" s="334" t="e">
        <f aca="false">E18/$C18</f>
        <v>#DIV/0!</v>
      </c>
      <c r="G18" s="335" t="n">
        <f aca="false">'[20]Resumo (2)'!I16</f>
        <v>0</v>
      </c>
      <c r="H18" s="334" t="e">
        <f aca="false">G18/$C18</f>
        <v>#DIV/0!</v>
      </c>
      <c r="I18" s="335" t="n">
        <f aca="false">'[20]Resumo (3)'!I16</f>
        <v>0</v>
      </c>
      <c r="J18" s="334" t="e">
        <f aca="false">I18/$C18</f>
        <v>#DIV/0!</v>
      </c>
      <c r="K18" s="336" t="n">
        <f aca="false">L18*C18</f>
        <v>0</v>
      </c>
      <c r="L18" s="334"/>
      <c r="M18" s="336" t="n">
        <f aca="false">N18*C18</f>
        <v>0</v>
      </c>
      <c r="N18" s="334"/>
      <c r="O18" s="336" t="n">
        <f aca="false">P18*C18</f>
        <v>0</v>
      </c>
      <c r="P18" s="334"/>
      <c r="Q18" s="336" t="n">
        <f aca="false">R18*C18</f>
        <v>0</v>
      </c>
      <c r="R18" s="334"/>
      <c r="S18" s="335"/>
      <c r="T18" s="334"/>
      <c r="U18" s="337" t="n">
        <f aca="false">E18+G18+I18+K18+M18+O18+Q18+S18</f>
        <v>0</v>
      </c>
      <c r="V18" s="338" t="e">
        <f aca="false">U18/C18</f>
        <v>#DIV/0!</v>
      </c>
      <c r="W18" s="339" t="e">
        <f aca="false">1-V18</f>
        <v>#DIV/0!</v>
      </c>
      <c r="AA18" s="302" t="n">
        <f aca="false">17*30</f>
        <v>510</v>
      </c>
    </row>
    <row r="19" customFormat="false" ht="13.8" hidden="false" customHeight="false" outlineLevel="0" collapsed="false">
      <c r="A19" s="340" t="n">
        <v>6</v>
      </c>
      <c r="B19" s="330" t="str">
        <f aca="false">'3ResumoP'!B16</f>
        <v>VEDAÇÕES</v>
      </c>
      <c r="C19" s="331" t="n">
        <f aca="false">'3ResumoP'!F16</f>
        <v>0</v>
      </c>
      <c r="D19" s="332"/>
      <c r="E19" s="333" t="n">
        <f aca="false">'3ResumoP'!I16</f>
        <v>0</v>
      </c>
      <c r="F19" s="334" t="e">
        <f aca="false">E19/$C19</f>
        <v>#DIV/0!</v>
      </c>
      <c r="G19" s="335" t="n">
        <f aca="false">'[20]Resumo (2)'!I17</f>
        <v>0</v>
      </c>
      <c r="H19" s="334" t="e">
        <f aca="false">G19/$C19</f>
        <v>#DIV/0!</v>
      </c>
      <c r="I19" s="335" t="n">
        <f aca="false">'[20]Resumo (3)'!I17</f>
        <v>0</v>
      </c>
      <c r="J19" s="334" t="e">
        <f aca="false">I19/$C19</f>
        <v>#DIV/0!</v>
      </c>
      <c r="K19" s="336" t="n">
        <f aca="false">L19*C19</f>
        <v>0</v>
      </c>
      <c r="L19" s="334"/>
      <c r="M19" s="336" t="n">
        <f aca="false">N19*C19</f>
        <v>0</v>
      </c>
      <c r="N19" s="334"/>
      <c r="O19" s="336" t="n">
        <f aca="false">P19*C19</f>
        <v>0</v>
      </c>
      <c r="P19" s="334"/>
      <c r="Q19" s="336" t="n">
        <f aca="false">R19*C19</f>
        <v>0</v>
      </c>
      <c r="R19" s="334"/>
      <c r="S19" s="335"/>
      <c r="T19" s="334"/>
      <c r="U19" s="337" t="n">
        <f aca="false">E19+G19+I19+K19+M19+O19+Q19+S19</f>
        <v>0</v>
      </c>
      <c r="V19" s="338" t="e">
        <f aca="false">U19/C19</f>
        <v>#DIV/0!</v>
      </c>
      <c r="W19" s="339" t="e">
        <f aca="false">1-V19</f>
        <v>#DIV/0!</v>
      </c>
      <c r="Z19" s="302" t="n">
        <f aca="false">AA18+AA19</f>
        <v>540</v>
      </c>
      <c r="AA19" s="302" t="n">
        <v>30</v>
      </c>
    </row>
    <row r="20" customFormat="false" ht="13.8" hidden="false" customHeight="false" outlineLevel="0" collapsed="false">
      <c r="A20" s="340" t="n">
        <v>7</v>
      </c>
      <c r="B20" s="330" t="str">
        <f aca="false">'3ResumoP'!B17</f>
        <v>COBERTURA E FORRO</v>
      </c>
      <c r="C20" s="331" t="n">
        <f aca="false">'3ResumoP'!F17</f>
        <v>0</v>
      </c>
      <c r="D20" s="332"/>
      <c r="E20" s="333" t="n">
        <f aca="false">'3ResumoP'!I17</f>
        <v>0</v>
      </c>
      <c r="F20" s="334" t="e">
        <f aca="false">E20/$C20</f>
        <v>#DIV/0!</v>
      </c>
      <c r="G20" s="335" t="n">
        <f aca="false">'[20]Resumo (2)'!I18</f>
        <v>8066.79</v>
      </c>
      <c r="H20" s="334" t="e">
        <f aca="false">G20/$C20</f>
        <v>#DIV/0!</v>
      </c>
      <c r="I20" s="335" t="n">
        <f aca="false">'[20]Resumo (3)'!I18</f>
        <v>0</v>
      </c>
      <c r="J20" s="334" t="e">
        <f aca="false">I20/$C20</f>
        <v>#DIV/0!</v>
      </c>
      <c r="K20" s="336" t="n">
        <f aca="false">L20*C20</f>
        <v>0</v>
      </c>
      <c r="L20" s="334" t="n">
        <v>0.060358</v>
      </c>
      <c r="M20" s="336" t="n">
        <f aca="false">N20*C20</f>
        <v>0</v>
      </c>
      <c r="N20" s="334"/>
      <c r="O20" s="336" t="n">
        <f aca="false">P20*C20</f>
        <v>0</v>
      </c>
      <c r="P20" s="334"/>
      <c r="Q20" s="336" t="n">
        <f aca="false">R20*C20</f>
        <v>0</v>
      </c>
      <c r="R20" s="334"/>
      <c r="S20" s="335"/>
      <c r="T20" s="334"/>
      <c r="U20" s="337" t="n">
        <f aca="false">E20+G20+I20+K20+M20+O20+Q20+S20</f>
        <v>8066.79</v>
      </c>
      <c r="V20" s="338" t="e">
        <f aca="false">U20/C20</f>
        <v>#DIV/0!</v>
      </c>
      <c r="W20" s="339" t="e">
        <f aca="false">1-V20</f>
        <v>#DIV/0!</v>
      </c>
    </row>
    <row r="21" customFormat="false" ht="13.8" hidden="false" customHeight="false" outlineLevel="0" collapsed="false">
      <c r="A21" s="340" t="n">
        <v>8</v>
      </c>
      <c r="B21" s="330" t="str">
        <f aca="false">'3ResumoP'!B18</f>
        <v>ESQUADRIAS</v>
      </c>
      <c r="C21" s="331" t="n">
        <f aca="false">'3ResumoP'!F18</f>
        <v>0</v>
      </c>
      <c r="D21" s="332"/>
      <c r="E21" s="333" t="n">
        <f aca="false">'3ResumoP'!I18</f>
        <v>0</v>
      </c>
      <c r="F21" s="334" t="e">
        <f aca="false">E21/$C21</f>
        <v>#DIV/0!</v>
      </c>
      <c r="G21" s="335" t="n">
        <f aca="false">'[20]Resumo (2)'!I19</f>
        <v>0</v>
      </c>
      <c r="H21" s="334" t="e">
        <f aca="false">G21/$C21</f>
        <v>#DIV/0!</v>
      </c>
      <c r="I21" s="335" t="n">
        <f aca="false">'[20]Resumo (3)'!I19</f>
        <v>0</v>
      </c>
      <c r="J21" s="334" t="e">
        <f aca="false">I21/$C21</f>
        <v>#DIV/0!</v>
      </c>
      <c r="K21" s="336" t="n">
        <f aca="false">L21*C21</f>
        <v>0</v>
      </c>
      <c r="L21" s="334"/>
      <c r="M21" s="336" t="n">
        <f aca="false">N21*C21</f>
        <v>0</v>
      </c>
      <c r="N21" s="334"/>
      <c r="O21" s="336" t="n">
        <f aca="false">P21*C21</f>
        <v>0</v>
      </c>
      <c r="P21" s="334" t="n">
        <v>1</v>
      </c>
      <c r="Q21" s="336" t="n">
        <f aca="false">R21*C21</f>
        <v>0</v>
      </c>
      <c r="R21" s="334"/>
      <c r="S21" s="335"/>
      <c r="T21" s="334"/>
      <c r="U21" s="337" t="n">
        <f aca="false">E21+G21+I21+K21+M21+O21+Q21+S21</f>
        <v>0</v>
      </c>
      <c r="V21" s="338" t="e">
        <f aca="false">U21/C21</f>
        <v>#DIV/0!</v>
      </c>
      <c r="W21" s="339" t="e">
        <f aca="false">1-V21</f>
        <v>#DIV/0!</v>
      </c>
    </row>
    <row r="22" customFormat="false" ht="13.8" hidden="false" customHeight="false" outlineLevel="0" collapsed="false">
      <c r="A22" s="340" t="n">
        <v>9</v>
      </c>
      <c r="B22" s="330" t="str">
        <f aca="false">'3ResumoP'!B19</f>
        <v>REVESTIMENTO DE PAREDES</v>
      </c>
      <c r="C22" s="331" t="n">
        <f aca="false">'3ResumoP'!F19</f>
        <v>0</v>
      </c>
      <c r="D22" s="332"/>
      <c r="E22" s="333" t="n">
        <f aca="false">'3ResumoP'!I19</f>
        <v>0</v>
      </c>
      <c r="F22" s="334" t="e">
        <f aca="false">E22/$C22</f>
        <v>#DIV/0!</v>
      </c>
      <c r="G22" s="335" t="n">
        <f aca="false">'[20]Resumo (2)'!I20</f>
        <v>2840.85</v>
      </c>
      <c r="H22" s="334" t="e">
        <f aca="false">G22/$C22</f>
        <v>#DIV/0!</v>
      </c>
      <c r="I22" s="335" t="n">
        <f aca="false">'[20]Resumo (3)'!I20</f>
        <v>0</v>
      </c>
      <c r="J22" s="334" t="e">
        <f aca="false">I22/$C22</f>
        <v>#DIV/0!</v>
      </c>
      <c r="K22" s="336" t="n">
        <f aca="false">L22*C22</f>
        <v>0</v>
      </c>
      <c r="L22" s="334"/>
      <c r="M22" s="336" t="n">
        <f aca="false">N22*C22</f>
        <v>0</v>
      </c>
      <c r="N22" s="334"/>
      <c r="O22" s="336" t="n">
        <f aca="false">P22*C22</f>
        <v>0</v>
      </c>
      <c r="P22" s="334"/>
      <c r="Q22" s="336" t="n">
        <f aca="false">R22*C22</f>
        <v>0</v>
      </c>
      <c r="R22" s="334"/>
      <c r="S22" s="335"/>
      <c r="T22" s="334"/>
      <c r="U22" s="337" t="n">
        <f aca="false">E22+G22+I22+K22+M22+O22+Q22+S22</f>
        <v>2840.85</v>
      </c>
      <c r="V22" s="338" t="e">
        <f aca="false">U22/C22</f>
        <v>#DIV/0!</v>
      </c>
      <c r="W22" s="339" t="e">
        <f aca="false">1-V22</f>
        <v>#DIV/0!</v>
      </c>
    </row>
    <row r="23" customFormat="false" ht="13.8" hidden="false" customHeight="false" outlineLevel="0" collapsed="false">
      <c r="A23" s="340" t="n">
        <v>10</v>
      </c>
      <c r="B23" s="330" t="str">
        <f aca="false">'3ResumoP'!B20</f>
        <v>PISOS E REVESTIMENTO DE PISOS</v>
      </c>
      <c r="C23" s="331" t="n">
        <f aca="false">'3ResumoP'!F20</f>
        <v>0</v>
      </c>
      <c r="D23" s="332"/>
      <c r="E23" s="333" t="n">
        <f aca="false">'3ResumoP'!I20</f>
        <v>0</v>
      </c>
      <c r="F23" s="334" t="e">
        <f aca="false">E23/$C23</f>
        <v>#DIV/0!</v>
      </c>
      <c r="G23" s="335" t="n">
        <f aca="false">'[20]Resumo (2)'!I21</f>
        <v>0</v>
      </c>
      <c r="H23" s="334" t="e">
        <f aca="false">G23/$C23</f>
        <v>#DIV/0!</v>
      </c>
      <c r="I23" s="335" t="n">
        <f aca="false">'[20]Resumo (3)'!I21</f>
        <v>0</v>
      </c>
      <c r="J23" s="334" t="e">
        <f aca="false">I23/$C23</f>
        <v>#DIV/0!</v>
      </c>
      <c r="K23" s="336" t="n">
        <f aca="false">L23*C23</f>
        <v>0</v>
      </c>
      <c r="L23" s="334" t="n">
        <v>0.2</v>
      </c>
      <c r="M23" s="336" t="n">
        <f aca="false">N23*C23</f>
        <v>0</v>
      </c>
      <c r="N23" s="334" t="n">
        <v>0.4</v>
      </c>
      <c r="O23" s="336" t="n">
        <f aca="false">P23*C23</f>
        <v>0</v>
      </c>
      <c r="P23" s="334" t="n">
        <v>0.2</v>
      </c>
      <c r="Q23" s="336" t="n">
        <f aca="false">R23*C23</f>
        <v>0</v>
      </c>
      <c r="R23" s="334" t="n">
        <v>0.2</v>
      </c>
      <c r="S23" s="335"/>
      <c r="T23" s="334"/>
      <c r="U23" s="337" t="n">
        <f aca="false">E23+G23+I23+K23+M23+O23+Q23+S23</f>
        <v>0</v>
      </c>
      <c r="V23" s="338" t="e">
        <f aca="false">U23/C23</f>
        <v>#DIV/0!</v>
      </c>
      <c r="W23" s="339" t="e">
        <f aca="false">1-V23</f>
        <v>#DIV/0!</v>
      </c>
    </row>
    <row r="24" customFormat="false" ht="13.8" hidden="false" customHeight="false" outlineLevel="0" collapsed="false">
      <c r="A24" s="340" t="n">
        <v>11</v>
      </c>
      <c r="B24" s="330" t="str">
        <f aca="false">'3ResumoP'!B21</f>
        <v>INSTALAÇÕES ELÉTRICAS E REDE LÓGICA</v>
      </c>
      <c r="C24" s="331" t="n">
        <f aca="false">'3ResumoP'!F21</f>
        <v>0</v>
      </c>
      <c r="D24" s="332"/>
      <c r="E24" s="333" t="n">
        <f aca="false">'3ResumoP'!I21</f>
        <v>0</v>
      </c>
      <c r="F24" s="334" t="e">
        <f aca="false">E24/$C24</f>
        <v>#DIV/0!</v>
      </c>
      <c r="G24" s="335" t="n">
        <f aca="false">'[20]Resumo (2)'!I22</f>
        <v>0</v>
      </c>
      <c r="H24" s="334" t="e">
        <f aca="false">G24/$C24</f>
        <v>#DIV/0!</v>
      </c>
      <c r="I24" s="335" t="n">
        <f aca="false">'[20]Resumo (3)'!I22</f>
        <v>0</v>
      </c>
      <c r="J24" s="334" t="e">
        <f aca="false">I24/$C24</f>
        <v>#DIV/0!</v>
      </c>
      <c r="K24" s="336" t="n">
        <f aca="false">L24*C24</f>
        <v>0</v>
      </c>
      <c r="L24" s="334" t="n">
        <v>0.4</v>
      </c>
      <c r="M24" s="336" t="n">
        <f aca="false">N24*C24</f>
        <v>0</v>
      </c>
      <c r="N24" s="334" t="n">
        <v>0.2</v>
      </c>
      <c r="O24" s="336" t="n">
        <f aca="false">P24*C24</f>
        <v>0</v>
      </c>
      <c r="P24" s="334" t="n">
        <v>0.2</v>
      </c>
      <c r="Q24" s="336" t="n">
        <f aca="false">R24*C24</f>
        <v>0</v>
      </c>
      <c r="R24" s="334" t="n">
        <v>0.2</v>
      </c>
      <c r="S24" s="335"/>
      <c r="T24" s="334"/>
      <c r="U24" s="337" t="n">
        <f aca="false">E24+G24+I24+K24+M24+O24+Q24+S24</f>
        <v>0</v>
      </c>
      <c r="V24" s="338" t="e">
        <f aca="false">U24/C24</f>
        <v>#DIV/0!</v>
      </c>
      <c r="W24" s="339" t="e">
        <f aca="false">1-V24</f>
        <v>#DIV/0!</v>
      </c>
    </row>
    <row r="25" customFormat="false" ht="13.8" hidden="false" customHeight="false" outlineLevel="0" collapsed="false">
      <c r="A25" s="340" t="n">
        <v>12</v>
      </c>
      <c r="B25" s="330" t="str">
        <f aca="false">'3ResumoP'!B22</f>
        <v>INSTALAÇÕES HIDROSSANITÁRIAS</v>
      </c>
      <c r="C25" s="331" t="n">
        <f aca="false">'3ResumoP'!F22</f>
        <v>0</v>
      </c>
      <c r="D25" s="332"/>
      <c r="E25" s="333" t="n">
        <f aca="false">'3ResumoP'!I22</f>
        <v>0</v>
      </c>
      <c r="F25" s="334" t="e">
        <f aca="false">E25/$C25</f>
        <v>#DIV/0!</v>
      </c>
      <c r="G25" s="335" t="n">
        <f aca="false">'[20]Resumo (2)'!I23</f>
        <v>0</v>
      </c>
      <c r="H25" s="334" t="e">
        <f aca="false">G25/$C25</f>
        <v>#DIV/0!</v>
      </c>
      <c r="I25" s="335" t="n">
        <f aca="false">'[20]Resumo (3)'!I23</f>
        <v>0</v>
      </c>
      <c r="J25" s="334" t="e">
        <f aca="false">I25/$C25</f>
        <v>#DIV/0!</v>
      </c>
      <c r="K25" s="336" t="n">
        <f aca="false">L25*C25</f>
        <v>0</v>
      </c>
      <c r="L25" s="334"/>
      <c r="M25" s="336" t="n">
        <f aca="false">N25*C25</f>
        <v>0</v>
      </c>
      <c r="N25" s="334" t="n">
        <v>0.4</v>
      </c>
      <c r="O25" s="336" t="n">
        <f aca="false">P25*C25</f>
        <v>0</v>
      </c>
      <c r="P25" s="334" t="n">
        <v>0.3</v>
      </c>
      <c r="Q25" s="336" t="n">
        <f aca="false">R25*C25</f>
        <v>0</v>
      </c>
      <c r="R25" s="334" t="n">
        <v>0.3</v>
      </c>
      <c r="S25" s="335"/>
      <c r="T25" s="334"/>
      <c r="U25" s="337" t="n">
        <f aca="false">E25+G25+I25+K25+M25+O25+Q25+S25</f>
        <v>0</v>
      </c>
      <c r="V25" s="338" t="e">
        <f aca="false">U25/C25</f>
        <v>#DIV/0!</v>
      </c>
      <c r="W25" s="339" t="e">
        <f aca="false">1-V25</f>
        <v>#DIV/0!</v>
      </c>
    </row>
    <row r="26" customFormat="false" ht="13.8" hidden="false" customHeight="false" outlineLevel="0" collapsed="false">
      <c r="A26" s="340" t="n">
        <v>13</v>
      </c>
      <c r="B26" s="330" t="str">
        <f aca="false">'3ResumoP'!B23</f>
        <v>PINTURA</v>
      </c>
      <c r="C26" s="331" t="n">
        <f aca="false">'3ResumoP'!F23</f>
        <v>0</v>
      </c>
      <c r="D26" s="332"/>
      <c r="E26" s="333" t="n">
        <f aca="false">'3ResumoP'!I23</f>
        <v>0</v>
      </c>
      <c r="F26" s="334" t="e">
        <f aca="false">E26/$C26</f>
        <v>#DIV/0!</v>
      </c>
      <c r="G26" s="335" t="n">
        <f aca="false">'[20]Resumo (2)'!I24</f>
        <v>1463.62</v>
      </c>
      <c r="H26" s="334" t="e">
        <f aca="false">G26/$C26</f>
        <v>#DIV/0!</v>
      </c>
      <c r="I26" s="335" t="n">
        <f aca="false">'[20]Resumo (3)'!I24</f>
        <v>0</v>
      </c>
      <c r="J26" s="334" t="e">
        <f aca="false">I26/$C26</f>
        <v>#DIV/0!</v>
      </c>
      <c r="K26" s="336" t="n">
        <f aca="false">L26*C26</f>
        <v>0</v>
      </c>
      <c r="L26" s="334" t="n">
        <v>0.072941</v>
      </c>
      <c r="M26" s="336" t="n">
        <f aca="false">N26*C26</f>
        <v>0</v>
      </c>
      <c r="N26" s="334" t="n">
        <v>0.2</v>
      </c>
      <c r="O26" s="336" t="n">
        <f aca="false">P26*C26</f>
        <v>0</v>
      </c>
      <c r="P26" s="334"/>
      <c r="Q26" s="336" t="n">
        <f aca="false">R26*C26</f>
        <v>0</v>
      </c>
      <c r="R26" s="334"/>
      <c r="S26" s="335"/>
      <c r="T26" s="334"/>
      <c r="U26" s="337" t="n">
        <f aca="false">E26+G26+I26+K26+M26+O26+Q26+S26</f>
        <v>1463.62</v>
      </c>
      <c r="V26" s="338" t="e">
        <f aca="false">U26/C26</f>
        <v>#DIV/0!</v>
      </c>
      <c r="W26" s="339" t="e">
        <f aca="false">1-V26</f>
        <v>#DIV/0!</v>
      </c>
    </row>
    <row r="27" customFormat="false" ht="13.8" hidden="false" customHeight="false" outlineLevel="0" collapsed="false">
      <c r="A27" s="340" t="n">
        <v>14</v>
      </c>
      <c r="B27" s="330" t="str">
        <f aca="false">'3ResumoP'!B24</f>
        <v>CLIMATIZAÇÃO</v>
      </c>
      <c r="C27" s="331" t="n">
        <f aca="false">'3ResumoP'!F24</f>
        <v>0</v>
      </c>
      <c r="D27" s="332"/>
      <c r="E27" s="333" t="n">
        <f aca="false">'3ResumoP'!I24</f>
        <v>0</v>
      </c>
      <c r="F27" s="334" t="e">
        <f aca="false">E27/$C27</f>
        <v>#DIV/0!</v>
      </c>
      <c r="G27" s="335" t="n">
        <f aca="false">'[20]Resumo (2)'!I25</f>
        <v>1037.05</v>
      </c>
      <c r="H27" s="334" t="e">
        <f aca="false">G27/$C27</f>
        <v>#DIV/0!</v>
      </c>
      <c r="I27" s="335" t="n">
        <f aca="false">'[20]Resumo (3)'!I25</f>
        <v>0</v>
      </c>
      <c r="J27" s="334" t="e">
        <f aca="false">I27/$C27</f>
        <v>#DIV/0!</v>
      </c>
      <c r="K27" s="336" t="n">
        <f aca="false">L27*C27</f>
        <v>0</v>
      </c>
      <c r="L27" s="334" t="n">
        <v>0.183129</v>
      </c>
      <c r="M27" s="336" t="n">
        <f aca="false">N27*C27</f>
        <v>0</v>
      </c>
      <c r="N27" s="334" t="n">
        <v>0.3</v>
      </c>
      <c r="O27" s="336" t="n">
        <f aca="false">P27*C27</f>
        <v>0</v>
      </c>
      <c r="P27" s="334" t="n">
        <v>0.2</v>
      </c>
      <c r="Q27" s="336" t="n">
        <f aca="false">R27*C27</f>
        <v>0</v>
      </c>
      <c r="R27" s="334"/>
      <c r="S27" s="335"/>
      <c r="T27" s="334"/>
      <c r="U27" s="337" t="n">
        <f aca="false">E27+G27+I27+K27+M27+O27+Q27+S27</f>
        <v>1037.05</v>
      </c>
      <c r="V27" s="338" t="e">
        <f aca="false">U27/C27</f>
        <v>#DIV/0!</v>
      </c>
      <c r="W27" s="339" t="e">
        <f aca="false">1-V27</f>
        <v>#DIV/0!</v>
      </c>
      <c r="Y27" s="302" t="s">
        <v>621</v>
      </c>
      <c r="Z27" s="341" t="n">
        <v>41820</v>
      </c>
      <c r="AA27" s="341" t="n">
        <v>41864</v>
      </c>
    </row>
    <row r="28" customFormat="false" ht="13.8" hidden="false" customHeight="false" outlineLevel="0" collapsed="false">
      <c r="A28" s="340" t="n">
        <v>15</v>
      </c>
      <c r="B28" s="330" t="str">
        <f aca="false">'3ResumoP'!B25</f>
        <v>SERVIÇOS DIVERSOS</v>
      </c>
      <c r="C28" s="331" t="n">
        <f aca="false">'3ResumoP'!F25</f>
        <v>0</v>
      </c>
      <c r="D28" s="332"/>
      <c r="E28" s="333" t="n">
        <f aca="false">'3ResumoP'!I25</f>
        <v>0</v>
      </c>
      <c r="F28" s="334" t="e">
        <f aca="false">E28/$C28</f>
        <v>#DIV/0!</v>
      </c>
      <c r="G28" s="335" t="n">
        <f aca="false">'[20]Resumo (2)'!I26</f>
        <v>0</v>
      </c>
      <c r="H28" s="334" t="e">
        <f aca="false">G28/$C28</f>
        <v>#DIV/0!</v>
      </c>
      <c r="I28" s="335" t="n">
        <f aca="false">'[20]Resumo (3)'!I26</f>
        <v>0</v>
      </c>
      <c r="J28" s="334" t="e">
        <f aca="false">I28/$C28</f>
        <v>#DIV/0!</v>
      </c>
      <c r="K28" s="336" t="n">
        <f aca="false">L28*C28</f>
        <v>0</v>
      </c>
      <c r="L28" s="334"/>
      <c r="M28" s="336" t="n">
        <f aca="false">N28*C28</f>
        <v>0</v>
      </c>
      <c r="N28" s="334"/>
      <c r="O28" s="336" t="n">
        <f aca="false">P28*C28</f>
        <v>0</v>
      </c>
      <c r="P28" s="334" t="n">
        <v>0.2</v>
      </c>
      <c r="Q28" s="336" t="n">
        <f aca="false">R28*C28</f>
        <v>0</v>
      </c>
      <c r="R28" s="334" t="n">
        <v>0.8</v>
      </c>
      <c r="S28" s="335"/>
      <c r="T28" s="334"/>
      <c r="U28" s="337" t="n">
        <f aca="false">E28+G28+I28+K28+M28+O28+Q28+S28</f>
        <v>0</v>
      </c>
      <c r="V28" s="338" t="e">
        <f aca="false">U28/C28</f>
        <v>#DIV/0!</v>
      </c>
      <c r="W28" s="339" t="e">
        <f aca="false">1-V28</f>
        <v>#DIV/0!</v>
      </c>
      <c r="Y28" s="302" t="s">
        <v>568</v>
      </c>
      <c r="Z28" s="341" t="n">
        <v>41618</v>
      </c>
      <c r="AA28" s="341" t="n">
        <v>41618</v>
      </c>
    </row>
    <row r="29" customFormat="false" ht="13.8" hidden="false" customHeight="false" outlineLevel="0" collapsed="false">
      <c r="A29" s="340" t="n">
        <v>16</v>
      </c>
      <c r="B29" s="330" t="str">
        <f aca="false">'3ResumoP'!B26</f>
        <v>LIMPEZA FINAL E CONCLUSÃO DE OBRA</v>
      </c>
      <c r="C29" s="331" t="n">
        <f aca="false">'3ResumoP'!F26</f>
        <v>0</v>
      </c>
      <c r="D29" s="332"/>
      <c r="E29" s="333" t="n">
        <f aca="false">'3ResumoP'!I26</f>
        <v>0</v>
      </c>
      <c r="F29" s="334" t="e">
        <f aca="false">E29/$C29</f>
        <v>#DIV/0!</v>
      </c>
      <c r="G29" s="335" t="n">
        <f aca="false">'[20]Resumo (2)'!I27</f>
        <v>0</v>
      </c>
      <c r="H29" s="334" t="e">
        <f aca="false">G29/$C29</f>
        <v>#DIV/0!</v>
      </c>
      <c r="I29" s="335" t="n">
        <f aca="false">'[20]Resumo (3)'!I27</f>
        <v>0</v>
      </c>
      <c r="J29" s="334" t="e">
        <f aca="false">I29/$C29</f>
        <v>#DIV/0!</v>
      </c>
      <c r="K29" s="336" t="n">
        <f aca="false">L29*C29</f>
        <v>0</v>
      </c>
      <c r="L29" s="334"/>
      <c r="M29" s="336" t="n">
        <f aca="false">N29*C29</f>
        <v>0</v>
      </c>
      <c r="N29" s="334"/>
      <c r="O29" s="336" t="n">
        <f aca="false">P29*C29</f>
        <v>0</v>
      </c>
      <c r="P29" s="334" t="n">
        <v>1</v>
      </c>
      <c r="Q29" s="336" t="n">
        <f aca="false">R29*C29</f>
        <v>0</v>
      </c>
      <c r="R29" s="334"/>
      <c r="S29" s="335"/>
      <c r="T29" s="334"/>
      <c r="U29" s="337" t="n">
        <f aca="false">E29+G29+I29+K29+M29+O29+Q29+S29</f>
        <v>0</v>
      </c>
      <c r="V29" s="338" t="e">
        <f aca="false">U29/C29</f>
        <v>#DIV/0!</v>
      </c>
      <c r="W29" s="339" t="e">
        <f aca="false">1-V29</f>
        <v>#DIV/0!</v>
      </c>
      <c r="Y29" s="302" t="s">
        <v>622</v>
      </c>
      <c r="Z29" s="302" t="n">
        <v>330</v>
      </c>
      <c r="AA29" s="302" t="n">
        <f aca="false">AA27-AA28</f>
        <v>246</v>
      </c>
    </row>
    <row r="30" customFormat="false" ht="13.8" hidden="false" customHeight="false" outlineLevel="0" collapsed="false">
      <c r="A30" s="340" t="n">
        <v>17</v>
      </c>
      <c r="B30" s="330" t="n">
        <f aca="false">'3ResumoP'!B28</f>
        <v>0</v>
      </c>
      <c r="C30" s="331" t="n">
        <f aca="false">'3ResumoP'!F28</f>
        <v>0</v>
      </c>
      <c r="D30" s="332"/>
      <c r="E30" s="333" t="n">
        <f aca="false">'3ResumoP'!I28</f>
        <v>0</v>
      </c>
      <c r="F30" s="334" t="e">
        <f aca="false">E30/$C30</f>
        <v>#DIV/0!</v>
      </c>
      <c r="G30" s="335" t="n">
        <f aca="false">'[20]Resumo (2)'!I28</f>
        <v>0</v>
      </c>
      <c r="H30" s="334" t="e">
        <f aca="false">G30/$C30</f>
        <v>#DIV/0!</v>
      </c>
      <c r="I30" s="335" t="n">
        <f aca="false">'[20]Resumo (3)'!I28</f>
        <v>0</v>
      </c>
      <c r="J30" s="334" t="e">
        <f aca="false">I30/$C30</f>
        <v>#DIV/0!</v>
      </c>
      <c r="K30" s="336" t="n">
        <f aca="false">L30*C30</f>
        <v>0</v>
      </c>
      <c r="L30" s="334"/>
      <c r="M30" s="336" t="n">
        <f aca="false">N30*C30</f>
        <v>0</v>
      </c>
      <c r="N30" s="334"/>
      <c r="O30" s="336" t="n">
        <f aca="false">P30*C30</f>
        <v>0</v>
      </c>
      <c r="P30" s="334" t="n">
        <v>0.2</v>
      </c>
      <c r="Q30" s="336" t="n">
        <f aca="false">R30*C30</f>
        <v>0</v>
      </c>
      <c r="R30" s="334" t="n">
        <v>0.8</v>
      </c>
      <c r="S30" s="335"/>
      <c r="T30" s="334"/>
      <c r="U30" s="337" t="n">
        <f aca="false">E30+G30+I30+K30+M30+O30+Q30+S30</f>
        <v>0</v>
      </c>
      <c r="V30" s="338" t="e">
        <f aca="false">U30/C30</f>
        <v>#DIV/0!</v>
      </c>
      <c r="W30" s="339" t="e">
        <f aca="false">1-V30</f>
        <v>#DIV/0!</v>
      </c>
      <c r="Y30" s="302" t="s">
        <v>623</v>
      </c>
      <c r="Z30" s="341" t="n">
        <f aca="false">Z28+Z29</f>
        <v>41948</v>
      </c>
    </row>
    <row r="31" customFormat="false" ht="13.8" hidden="false" customHeight="false" outlineLevel="0" collapsed="false">
      <c r="A31" s="340" t="n">
        <v>18</v>
      </c>
      <c r="B31" s="342" t="n">
        <f aca="false">'3ResumoP'!B29</f>
        <v>0</v>
      </c>
      <c r="C31" s="331" t="n">
        <f aca="false">'3ResumoP'!F29</f>
        <v>0</v>
      </c>
      <c r="D31" s="332"/>
      <c r="E31" s="333" t="n">
        <f aca="false">'3ResumoP'!I29</f>
        <v>0</v>
      </c>
      <c r="F31" s="334" t="e">
        <f aca="false">E31/$C31</f>
        <v>#DIV/0!</v>
      </c>
      <c r="G31" s="335" t="n">
        <f aca="false">'[20]Resumo (2)'!I29</f>
        <v>0</v>
      </c>
      <c r="H31" s="334" t="e">
        <f aca="false">G31/$C31</f>
        <v>#DIV/0!</v>
      </c>
      <c r="I31" s="335" t="n">
        <f aca="false">'[20]Resumo (3)'!I29</f>
        <v>0</v>
      </c>
      <c r="J31" s="334" t="e">
        <f aca="false">I31/$C31</f>
        <v>#DIV/0!</v>
      </c>
      <c r="K31" s="336" t="n">
        <f aca="false">L31*C31</f>
        <v>0</v>
      </c>
      <c r="L31" s="334"/>
      <c r="M31" s="336" t="n">
        <f aca="false">N31*C31</f>
        <v>0</v>
      </c>
      <c r="N31" s="334" t="n">
        <v>0.2</v>
      </c>
      <c r="O31" s="336" t="n">
        <f aca="false">P31*C31</f>
        <v>0</v>
      </c>
      <c r="P31" s="334" t="n">
        <v>0.4</v>
      </c>
      <c r="Q31" s="336" t="n">
        <f aca="false">R31*C31</f>
        <v>0</v>
      </c>
      <c r="R31" s="334" t="n">
        <v>0.4</v>
      </c>
      <c r="S31" s="336"/>
      <c r="T31" s="334"/>
      <c r="U31" s="337" t="n">
        <f aca="false">E31+G31+I31+K31+M31+O31+Q31+S31</f>
        <v>0</v>
      </c>
      <c r="V31" s="338" t="e">
        <f aca="false">U31/C31</f>
        <v>#DIV/0!</v>
      </c>
      <c r="W31" s="339" t="e">
        <f aca="false">1-V31</f>
        <v>#DIV/0!</v>
      </c>
    </row>
    <row r="32" customFormat="false" ht="13.8" hidden="false" customHeight="false" outlineLevel="0" collapsed="false">
      <c r="A32" s="340" t="n">
        <v>19</v>
      </c>
      <c r="B32" s="330" t="n">
        <f aca="false">'3ResumoP'!B30</f>
        <v>0</v>
      </c>
      <c r="C32" s="331" t="n">
        <f aca="false">'3ResumoP'!F30</f>
        <v>0</v>
      </c>
      <c r="D32" s="332"/>
      <c r="E32" s="333" t="n">
        <f aca="false">'3ResumoP'!I30</f>
        <v>0</v>
      </c>
      <c r="F32" s="334" t="e">
        <f aca="false">E32/$C32</f>
        <v>#DIV/0!</v>
      </c>
      <c r="G32" s="335" t="n">
        <f aca="false">'[20]Resumo (2)'!I30</f>
        <v>0</v>
      </c>
      <c r="H32" s="334" t="e">
        <f aca="false">G32/$C32</f>
        <v>#DIV/0!</v>
      </c>
      <c r="I32" s="335" t="n">
        <f aca="false">'[20]Resumo (3)'!I30</f>
        <v>0</v>
      </c>
      <c r="J32" s="334" t="e">
        <f aca="false">I32/$C32</f>
        <v>#DIV/0!</v>
      </c>
      <c r="K32" s="336" t="n">
        <f aca="false">L32*C32</f>
        <v>0</v>
      </c>
      <c r="L32" s="334"/>
      <c r="M32" s="336" t="n">
        <f aca="false">N32*C32</f>
        <v>0</v>
      </c>
      <c r="N32" s="334" t="n">
        <v>0.2</v>
      </c>
      <c r="O32" s="336" t="n">
        <f aca="false">P32*C32</f>
        <v>0</v>
      </c>
      <c r="P32" s="334" t="n">
        <v>0.4</v>
      </c>
      <c r="Q32" s="336" t="n">
        <f aca="false">R32*C32</f>
        <v>0</v>
      </c>
      <c r="R32" s="334" t="n">
        <v>0.4</v>
      </c>
      <c r="S32" s="335"/>
      <c r="T32" s="334"/>
      <c r="U32" s="337" t="n">
        <f aca="false">E32+G32+I32+K32+M32+O32+Q32+S32</f>
        <v>0</v>
      </c>
      <c r="V32" s="338" t="e">
        <f aca="false">U32/C32</f>
        <v>#DIV/0!</v>
      </c>
      <c r="W32" s="339" t="e">
        <f aca="false">1-V32</f>
        <v>#DIV/0!</v>
      </c>
    </row>
    <row r="33" customFormat="false" ht="13.8" hidden="false" customHeight="false" outlineLevel="0" collapsed="false">
      <c r="A33" s="340" t="n">
        <v>20</v>
      </c>
      <c r="B33" s="343" t="e">
        <f aca="false">'3ResumoP'!B31</f>
        <v>#NAME?</v>
      </c>
      <c r="C33" s="344"/>
      <c r="D33" s="345"/>
      <c r="E33" s="346"/>
      <c r="F33" s="347"/>
      <c r="G33" s="348"/>
      <c r="H33" s="347"/>
      <c r="I33" s="348"/>
      <c r="J33" s="347"/>
      <c r="K33" s="348"/>
      <c r="L33" s="347"/>
      <c r="M33" s="349"/>
      <c r="N33" s="347"/>
      <c r="O33" s="349"/>
      <c r="P33" s="347"/>
      <c r="Q33" s="349"/>
      <c r="R33" s="347"/>
      <c r="S33" s="349"/>
      <c r="T33" s="347"/>
      <c r="U33" s="350"/>
      <c r="V33" s="351"/>
      <c r="W33" s="339"/>
    </row>
    <row r="34" customFormat="false" ht="13.8" hidden="false" customHeight="false" outlineLevel="0" collapsed="false">
      <c r="A34" s="340" t="n">
        <v>21</v>
      </c>
      <c r="B34" s="330" t="n">
        <f aca="false">'3ResumoP'!B32</f>
        <v>0</v>
      </c>
      <c r="C34" s="331" t="n">
        <f aca="false">'3ResumoP'!F32</f>
        <v>0</v>
      </c>
      <c r="D34" s="332"/>
      <c r="E34" s="333" t="n">
        <f aca="false">'3ResumoP'!I32</f>
        <v>0</v>
      </c>
      <c r="F34" s="334" t="e">
        <f aca="false">E34/$C34</f>
        <v>#DIV/0!</v>
      </c>
      <c r="G34" s="335" t="n">
        <f aca="false">'[20]Resumo (2)'!I32</f>
        <v>0</v>
      </c>
      <c r="H34" s="334" t="e">
        <f aca="false">G34/$C34</f>
        <v>#DIV/0!</v>
      </c>
      <c r="I34" s="335" t="n">
        <f aca="false">'[20]Resumo (3)'!I32</f>
        <v>0</v>
      </c>
      <c r="J34" s="334" t="e">
        <f aca="false">I34/$C34</f>
        <v>#DIV/0!</v>
      </c>
      <c r="K34" s="336" t="n">
        <f aca="false">L34*C34</f>
        <v>0</v>
      </c>
      <c r="L34" s="334"/>
      <c r="M34" s="336" t="n">
        <f aca="false">N34*C34</f>
        <v>0</v>
      </c>
      <c r="N34" s="334"/>
      <c r="O34" s="336" t="n">
        <f aca="false">P34*C34</f>
        <v>0</v>
      </c>
      <c r="P34" s="334"/>
      <c r="Q34" s="336" t="n">
        <f aca="false">R34*C34</f>
        <v>0</v>
      </c>
      <c r="R34" s="334"/>
      <c r="S34" s="335"/>
      <c r="T34" s="334"/>
      <c r="U34" s="337" t="n">
        <f aca="false">E34+G34+I34+K34+M34+O34+Q34+S34</f>
        <v>0</v>
      </c>
      <c r="V34" s="338" t="e">
        <f aca="false">U34/C34</f>
        <v>#DIV/0!</v>
      </c>
      <c r="W34" s="339" t="e">
        <f aca="false">1-V34</f>
        <v>#DIV/0!</v>
      </c>
    </row>
    <row r="35" customFormat="false" ht="13.8" hidden="false" customHeight="false" outlineLevel="0" collapsed="false">
      <c r="A35" s="340" t="n">
        <v>22</v>
      </c>
      <c r="B35" s="330" t="n">
        <f aca="false">'3ResumoP'!B33</f>
        <v>0</v>
      </c>
      <c r="C35" s="331" t="n">
        <f aca="false">'3ResumoP'!F33</f>
        <v>0</v>
      </c>
      <c r="D35" s="332"/>
      <c r="E35" s="333" t="n">
        <f aca="false">'3ResumoP'!I33</f>
        <v>0</v>
      </c>
      <c r="F35" s="334" t="e">
        <f aca="false">E35/$C35</f>
        <v>#DIV/0!</v>
      </c>
      <c r="G35" s="335" t="n">
        <f aca="false">'[20]Resumo (2)'!I33</f>
        <v>0</v>
      </c>
      <c r="H35" s="334" t="e">
        <f aca="false">G35/$C35</f>
        <v>#DIV/0!</v>
      </c>
      <c r="I35" s="335" t="n">
        <f aca="false">'[20]Resumo (3)'!I33</f>
        <v>0</v>
      </c>
      <c r="J35" s="334" t="e">
        <f aca="false">I35/$C35</f>
        <v>#DIV/0!</v>
      </c>
      <c r="K35" s="336" t="n">
        <f aca="false">L35*C35</f>
        <v>0</v>
      </c>
      <c r="L35" s="334"/>
      <c r="M35" s="336" t="n">
        <f aca="false">N35*C35</f>
        <v>0</v>
      </c>
      <c r="N35" s="334"/>
      <c r="O35" s="336" t="n">
        <f aca="false">P35*C35</f>
        <v>0</v>
      </c>
      <c r="P35" s="334"/>
      <c r="Q35" s="336" t="n">
        <f aca="false">R35*C35</f>
        <v>0</v>
      </c>
      <c r="R35" s="334"/>
      <c r="S35" s="335"/>
      <c r="T35" s="334"/>
      <c r="U35" s="337" t="n">
        <f aca="false">E35+G35+I35+K35+M35+O35+Q35+S35</f>
        <v>0</v>
      </c>
      <c r="V35" s="338" t="e">
        <f aca="false">U35/C35</f>
        <v>#DIV/0!</v>
      </c>
      <c r="W35" s="339" t="e">
        <f aca="false">1-V35</f>
        <v>#DIV/0!</v>
      </c>
    </row>
    <row r="36" customFormat="false" ht="13.8" hidden="false" customHeight="false" outlineLevel="0" collapsed="false">
      <c r="A36" s="340" t="n">
        <v>23</v>
      </c>
      <c r="B36" s="330" t="n">
        <f aca="false">'3ResumoP'!B34</f>
        <v>0</v>
      </c>
      <c r="C36" s="331" t="n">
        <f aca="false">'3ResumoP'!F34</f>
        <v>0</v>
      </c>
      <c r="D36" s="332"/>
      <c r="E36" s="333" t="n">
        <f aca="false">'3ResumoP'!I34</f>
        <v>0</v>
      </c>
      <c r="F36" s="334" t="e">
        <f aca="false">E36/$C36</f>
        <v>#DIV/0!</v>
      </c>
      <c r="G36" s="335" t="n">
        <f aca="false">'[20]Resumo (2)'!I34</f>
        <v>0</v>
      </c>
      <c r="H36" s="334" t="e">
        <f aca="false">G36/$C36</f>
        <v>#DIV/0!</v>
      </c>
      <c r="I36" s="335" t="n">
        <f aca="false">'[20]Resumo (3)'!I34</f>
        <v>0</v>
      </c>
      <c r="J36" s="334" t="e">
        <f aca="false">I36/$C36</f>
        <v>#DIV/0!</v>
      </c>
      <c r="K36" s="336" t="n">
        <f aca="false">L36*C36</f>
        <v>0</v>
      </c>
      <c r="L36" s="334"/>
      <c r="M36" s="336" t="n">
        <f aca="false">N36*C36</f>
        <v>0</v>
      </c>
      <c r="N36" s="334"/>
      <c r="O36" s="336" t="n">
        <f aca="false">P36*C36</f>
        <v>0</v>
      </c>
      <c r="P36" s="334"/>
      <c r="Q36" s="336" t="n">
        <f aca="false">R36*C36</f>
        <v>0</v>
      </c>
      <c r="R36" s="334"/>
      <c r="S36" s="335"/>
      <c r="T36" s="334"/>
      <c r="U36" s="337" t="n">
        <f aca="false">E36+G36+I36+K36+M36+O36+Q36+S36</f>
        <v>0</v>
      </c>
      <c r="V36" s="338" t="e">
        <f aca="false">U36/C36</f>
        <v>#DIV/0!</v>
      </c>
      <c r="W36" s="339" t="e">
        <f aca="false">1-V36</f>
        <v>#DIV/0!</v>
      </c>
    </row>
    <row r="37" customFormat="false" ht="13.8" hidden="false" customHeight="false" outlineLevel="0" collapsed="false">
      <c r="A37" s="340" t="n">
        <v>24</v>
      </c>
      <c r="B37" s="330" t="n">
        <f aca="false">'3ResumoP'!B35</f>
        <v>0</v>
      </c>
      <c r="C37" s="331" t="n">
        <f aca="false">'3ResumoP'!F35</f>
        <v>0</v>
      </c>
      <c r="D37" s="332"/>
      <c r="E37" s="333" t="n">
        <f aca="false">'3ResumoP'!I35</f>
        <v>0</v>
      </c>
      <c r="F37" s="334" t="e">
        <f aca="false">E37/$C37</f>
        <v>#DIV/0!</v>
      </c>
      <c r="G37" s="335" t="n">
        <f aca="false">'[20]Resumo (2)'!I35</f>
        <v>94.63</v>
      </c>
      <c r="H37" s="334" t="e">
        <f aca="false">G37/$C37</f>
        <v>#DIV/0!</v>
      </c>
      <c r="I37" s="335" t="n">
        <f aca="false">'[20]Resumo (3)'!I35</f>
        <v>0</v>
      </c>
      <c r="J37" s="334" t="e">
        <f aca="false">I37/$C37</f>
        <v>#DIV/0!</v>
      </c>
      <c r="K37" s="336" t="n">
        <f aca="false">L37*C37</f>
        <v>0</v>
      </c>
      <c r="L37" s="334"/>
      <c r="M37" s="336" t="n">
        <f aca="false">N37*C37</f>
        <v>0</v>
      </c>
      <c r="N37" s="334"/>
      <c r="O37" s="336" t="n">
        <f aca="false">P37*C37</f>
        <v>0</v>
      </c>
      <c r="P37" s="334"/>
      <c r="Q37" s="336" t="n">
        <f aca="false">R37*C37</f>
        <v>0</v>
      </c>
      <c r="R37" s="334"/>
      <c r="S37" s="335"/>
      <c r="T37" s="334"/>
      <c r="U37" s="337" t="n">
        <f aca="false">E37+G37+I37+K37+M37+O37+Q37+S37</f>
        <v>94.63</v>
      </c>
      <c r="V37" s="338" t="e">
        <f aca="false">U37/C37</f>
        <v>#DIV/0!</v>
      </c>
      <c r="W37" s="339" t="e">
        <f aca="false">1-V37</f>
        <v>#DIV/0!</v>
      </c>
    </row>
    <row r="38" customFormat="false" ht="13.8" hidden="false" customHeight="false" outlineLevel="0" collapsed="false">
      <c r="A38" s="340" t="n">
        <v>25</v>
      </c>
      <c r="B38" s="330" t="n">
        <f aca="false">'3ResumoP'!B36</f>
        <v>0</v>
      </c>
      <c r="C38" s="331" t="n">
        <f aca="false">'3ResumoP'!F36</f>
        <v>0</v>
      </c>
      <c r="D38" s="332"/>
      <c r="E38" s="333" t="n">
        <f aca="false">'3ResumoP'!I36</f>
        <v>0</v>
      </c>
      <c r="F38" s="334" t="e">
        <f aca="false">E38/$C38</f>
        <v>#DIV/0!</v>
      </c>
      <c r="G38" s="335" t="n">
        <f aca="false">'[20]Resumo (2)'!I36</f>
        <v>232.14</v>
      </c>
      <c r="H38" s="334" t="e">
        <f aca="false">G38/$C38</f>
        <v>#DIV/0!</v>
      </c>
      <c r="I38" s="335" t="n">
        <f aca="false">'[20]Resumo (3)'!I36</f>
        <v>0</v>
      </c>
      <c r="J38" s="334" t="e">
        <f aca="false">I38/$C38</f>
        <v>#DIV/0!</v>
      </c>
      <c r="K38" s="336" t="n">
        <f aca="false">L38*C38</f>
        <v>0</v>
      </c>
      <c r="L38" s="334"/>
      <c r="M38" s="336" t="n">
        <f aca="false">N38*C38</f>
        <v>0</v>
      </c>
      <c r="N38" s="334"/>
      <c r="O38" s="336" t="n">
        <f aca="false">P38*C38</f>
        <v>0</v>
      </c>
      <c r="P38" s="334"/>
      <c r="Q38" s="336" t="n">
        <f aca="false">R38*C38</f>
        <v>0</v>
      </c>
      <c r="R38" s="334"/>
      <c r="S38" s="335"/>
      <c r="T38" s="334"/>
      <c r="U38" s="337" t="n">
        <f aca="false">E38+G38+I38+K38+M38+O38+Q38+S38</f>
        <v>232.14</v>
      </c>
      <c r="V38" s="338" t="e">
        <f aca="false">U38/C38</f>
        <v>#DIV/0!</v>
      </c>
      <c r="W38" s="339" t="e">
        <f aca="false">1-V38</f>
        <v>#DIV/0!</v>
      </c>
    </row>
    <row r="39" customFormat="false" ht="13.8" hidden="false" customHeight="false" outlineLevel="0" collapsed="false">
      <c r="A39" s="340" t="n">
        <v>26</v>
      </c>
      <c r="B39" s="330" t="n">
        <f aca="false">'3ResumoP'!B37</f>
        <v>0</v>
      </c>
      <c r="C39" s="331" t="n">
        <f aca="false">'3ResumoP'!F37</f>
        <v>0</v>
      </c>
      <c r="D39" s="332"/>
      <c r="E39" s="333" t="n">
        <f aca="false">'3ResumoP'!I37</f>
        <v>0</v>
      </c>
      <c r="F39" s="334" t="e">
        <f aca="false">E39/$C39</f>
        <v>#DIV/0!</v>
      </c>
      <c r="G39" s="335" t="n">
        <f aca="false">'[20]Resumo (2)'!I37</f>
        <v>0</v>
      </c>
      <c r="H39" s="334" t="e">
        <f aca="false">G39/$C39</f>
        <v>#DIV/0!</v>
      </c>
      <c r="I39" s="335" t="n">
        <f aca="false">'[20]Resumo (3)'!I37</f>
        <v>0</v>
      </c>
      <c r="J39" s="334" t="e">
        <f aca="false">I39/$C39</f>
        <v>#DIV/0!</v>
      </c>
      <c r="K39" s="336" t="n">
        <f aca="false">L39*C39</f>
        <v>0</v>
      </c>
      <c r="L39" s="334"/>
      <c r="M39" s="336" t="n">
        <f aca="false">N39*C39</f>
        <v>0</v>
      </c>
      <c r="N39" s="334"/>
      <c r="O39" s="336" t="n">
        <f aca="false">P39*C39</f>
        <v>0</v>
      </c>
      <c r="P39" s="334"/>
      <c r="Q39" s="336" t="n">
        <f aca="false">R39*C39</f>
        <v>0</v>
      </c>
      <c r="R39" s="334"/>
      <c r="S39" s="335"/>
      <c r="T39" s="334"/>
      <c r="U39" s="337" t="n">
        <f aca="false">E39+G39+I39+K39+M39+O39+Q39+S39</f>
        <v>0</v>
      </c>
      <c r="V39" s="338" t="e">
        <f aca="false">U39/C39</f>
        <v>#DIV/0!</v>
      </c>
      <c r="W39" s="339" t="e">
        <f aca="false">1-V39</f>
        <v>#DIV/0!</v>
      </c>
    </row>
    <row r="40" customFormat="false" ht="13.8" hidden="false" customHeight="false" outlineLevel="0" collapsed="false">
      <c r="A40" s="340" t="n">
        <v>27</v>
      </c>
      <c r="B40" s="330" t="n">
        <f aca="false">'3ResumoP'!B38</f>
        <v>0</v>
      </c>
      <c r="C40" s="331" t="n">
        <f aca="false">'3ResumoP'!F38</f>
        <v>0</v>
      </c>
      <c r="D40" s="332"/>
      <c r="E40" s="333" t="n">
        <f aca="false">'3ResumoP'!I38</f>
        <v>0</v>
      </c>
      <c r="F40" s="334" t="e">
        <f aca="false">E40/$C40</f>
        <v>#DIV/0!</v>
      </c>
      <c r="G40" s="335" t="n">
        <f aca="false">'[20]Resumo (2)'!I38</f>
        <v>0</v>
      </c>
      <c r="H40" s="334" t="e">
        <f aca="false">G40/$C40</f>
        <v>#DIV/0!</v>
      </c>
      <c r="I40" s="335" t="n">
        <f aca="false">'[20]Resumo (3)'!I38</f>
        <v>0</v>
      </c>
      <c r="J40" s="334" t="e">
        <f aca="false">I40/$C40</f>
        <v>#DIV/0!</v>
      </c>
      <c r="K40" s="336" t="n">
        <f aca="false">L40*C40</f>
        <v>0</v>
      </c>
      <c r="L40" s="334"/>
      <c r="M40" s="336" t="n">
        <f aca="false">N40*C40</f>
        <v>0</v>
      </c>
      <c r="N40" s="334" t="n">
        <v>0.2</v>
      </c>
      <c r="O40" s="336" t="n">
        <f aca="false">P40*C40</f>
        <v>0</v>
      </c>
      <c r="P40" s="334" t="n">
        <v>0.4</v>
      </c>
      <c r="Q40" s="336" t="n">
        <f aca="false">R40*C40</f>
        <v>0</v>
      </c>
      <c r="R40" s="334" t="n">
        <v>0.4</v>
      </c>
      <c r="S40" s="335"/>
      <c r="T40" s="334"/>
      <c r="U40" s="337" t="n">
        <f aca="false">E40+G40+I40+K40+M40+O40+Q40+S40</f>
        <v>0</v>
      </c>
      <c r="V40" s="338" t="e">
        <f aca="false">U40/C40</f>
        <v>#DIV/0!</v>
      </c>
      <c r="W40" s="339" t="e">
        <f aca="false">1-V40</f>
        <v>#DIV/0!</v>
      </c>
    </row>
    <row r="41" customFormat="false" ht="13.8" hidden="false" customHeight="false" outlineLevel="0" collapsed="false">
      <c r="A41" s="340" t="n">
        <v>28</v>
      </c>
      <c r="B41" s="330" t="n">
        <f aca="false">'3ResumoP'!B39</f>
        <v>0</v>
      </c>
      <c r="C41" s="331" t="n">
        <f aca="false">'3ResumoP'!F39</f>
        <v>0</v>
      </c>
      <c r="D41" s="332"/>
      <c r="E41" s="333" t="n">
        <f aca="false">'3ResumoP'!I39</f>
        <v>0</v>
      </c>
      <c r="F41" s="334" t="e">
        <f aca="false">E41/$C41</f>
        <v>#DIV/0!</v>
      </c>
      <c r="G41" s="335" t="n">
        <f aca="false">'[20]Resumo (2)'!I39</f>
        <v>1538.38</v>
      </c>
      <c r="H41" s="334" t="e">
        <f aca="false">G41/$C41</f>
        <v>#DIV/0!</v>
      </c>
      <c r="I41" s="335" t="n">
        <f aca="false">'[20]Resumo (3)'!I39</f>
        <v>0</v>
      </c>
      <c r="J41" s="334" t="e">
        <f aca="false">I41/$C41</f>
        <v>#DIV/0!</v>
      </c>
      <c r="K41" s="336" t="n">
        <f aca="false">L41*C41</f>
        <v>0</v>
      </c>
      <c r="L41" s="334" t="n">
        <v>0.190335</v>
      </c>
      <c r="M41" s="336" t="n">
        <f aca="false">N41*C41</f>
        <v>0</v>
      </c>
      <c r="N41" s="334"/>
      <c r="O41" s="336" t="n">
        <f aca="false">P41*C41</f>
        <v>0</v>
      </c>
      <c r="P41" s="334" t="n">
        <v>0.2</v>
      </c>
      <c r="Q41" s="336" t="n">
        <f aca="false">R41*C41</f>
        <v>0</v>
      </c>
      <c r="R41" s="334"/>
      <c r="S41" s="336"/>
      <c r="T41" s="334"/>
      <c r="U41" s="337" t="n">
        <f aca="false">E41+G41+I41+K41+M41+O41+Q41+S41</f>
        <v>1538.38</v>
      </c>
      <c r="V41" s="338" t="e">
        <f aca="false">U41/C41</f>
        <v>#DIV/0!</v>
      </c>
      <c r="W41" s="339" t="e">
        <f aca="false">1-V41</f>
        <v>#DIV/0!</v>
      </c>
    </row>
    <row r="42" customFormat="false" ht="13.8" hidden="false" customHeight="false" outlineLevel="0" collapsed="false">
      <c r="A42" s="340" t="n">
        <v>29</v>
      </c>
      <c r="B42" s="330" t="n">
        <f aca="false">'3ResumoP'!B40</f>
        <v>0</v>
      </c>
      <c r="C42" s="331" t="n">
        <f aca="false">'3ResumoP'!F40</f>
        <v>0</v>
      </c>
      <c r="D42" s="332"/>
      <c r="E42" s="333" t="n">
        <f aca="false">'3ResumoP'!I40</f>
        <v>0</v>
      </c>
      <c r="F42" s="334" t="e">
        <f aca="false">E42/$C42</f>
        <v>#DIV/0!</v>
      </c>
      <c r="G42" s="335" t="n">
        <f aca="false">'[20]Resumo (2)'!I40</f>
        <v>0</v>
      </c>
      <c r="H42" s="334" t="e">
        <f aca="false">G42/$C42</f>
        <v>#DIV/0!</v>
      </c>
      <c r="I42" s="335" t="n">
        <f aca="false">'[20]Resumo (3)'!I40</f>
        <v>0</v>
      </c>
      <c r="J42" s="334" t="e">
        <f aca="false">I42/$C42</f>
        <v>#DIV/0!</v>
      </c>
      <c r="K42" s="336" t="n">
        <f aca="false">L42*C42</f>
        <v>0</v>
      </c>
      <c r="L42" s="334"/>
      <c r="M42" s="336" t="n">
        <f aca="false">N42*C42</f>
        <v>0</v>
      </c>
      <c r="N42" s="334"/>
      <c r="O42" s="336" t="n">
        <f aca="false">P42*C42</f>
        <v>0</v>
      </c>
      <c r="P42" s="334" t="n">
        <v>1</v>
      </c>
      <c r="Q42" s="336" t="n">
        <f aca="false">R42*C42</f>
        <v>0</v>
      </c>
      <c r="R42" s="334"/>
      <c r="S42" s="336"/>
      <c r="T42" s="334"/>
      <c r="U42" s="337" t="n">
        <f aca="false">E42+G42+I42+K42+M42+O42+Q42+S42</f>
        <v>0</v>
      </c>
      <c r="V42" s="338" t="e">
        <f aca="false">U42/C42</f>
        <v>#DIV/0!</v>
      </c>
      <c r="W42" s="339" t="e">
        <f aca="false">1-V42</f>
        <v>#DIV/0!</v>
      </c>
    </row>
    <row r="43" customFormat="false" ht="13.8" hidden="false" customHeight="false" outlineLevel="0" collapsed="false">
      <c r="A43" s="340" t="n">
        <v>30</v>
      </c>
      <c r="B43" s="330" t="n">
        <f aca="false">'3ResumoP'!B41</f>
        <v>0</v>
      </c>
      <c r="C43" s="331" t="n">
        <f aca="false">'3ResumoP'!F41</f>
        <v>0</v>
      </c>
      <c r="D43" s="332"/>
      <c r="E43" s="333" t="n">
        <f aca="false">'3ResumoP'!I41</f>
        <v>0</v>
      </c>
      <c r="F43" s="334" t="e">
        <f aca="false">E43/$C43</f>
        <v>#DIV/0!</v>
      </c>
      <c r="G43" s="335" t="n">
        <f aca="false">'[20]Resumo (2)'!I41</f>
        <v>0</v>
      </c>
      <c r="H43" s="334" t="e">
        <f aca="false">G43/$C43</f>
        <v>#DIV/0!</v>
      </c>
      <c r="I43" s="335" t="n">
        <f aca="false">'[20]Resumo (3)'!I41</f>
        <v>168.65</v>
      </c>
      <c r="J43" s="334" t="e">
        <f aca="false">I43/$C43</f>
        <v>#DIV/0!</v>
      </c>
      <c r="K43" s="336" t="n">
        <f aca="false">L43*C43</f>
        <v>0</v>
      </c>
      <c r="L43" s="334" t="n">
        <v>0.2</v>
      </c>
      <c r="M43" s="336" t="n">
        <f aca="false">N43*C43</f>
        <v>0</v>
      </c>
      <c r="N43" s="334" t="n">
        <v>0.354131</v>
      </c>
      <c r="O43" s="336" t="n">
        <f aca="false">P43*C43</f>
        <v>0</v>
      </c>
      <c r="P43" s="334"/>
      <c r="Q43" s="336" t="n">
        <f aca="false">R43*C43</f>
        <v>0</v>
      </c>
      <c r="R43" s="334"/>
      <c r="S43" s="336"/>
      <c r="T43" s="334"/>
      <c r="U43" s="337" t="n">
        <f aca="false">E43+G43+I43+K43+M43+O43+Q43+S43</f>
        <v>168.65</v>
      </c>
      <c r="V43" s="338" t="e">
        <f aca="false">U43/C43</f>
        <v>#DIV/0!</v>
      </c>
      <c r="W43" s="339" t="e">
        <f aca="false">1-V43</f>
        <v>#DIV/0!</v>
      </c>
    </row>
    <row r="44" customFormat="false" ht="1.5" hidden="false" customHeight="true" outlineLevel="0" collapsed="false">
      <c r="A44" s="352"/>
      <c r="B44" s="353"/>
      <c r="C44" s="354"/>
      <c r="D44" s="355"/>
      <c r="E44" s="354"/>
      <c r="F44" s="356"/>
      <c r="G44" s="354"/>
      <c r="H44" s="357"/>
      <c r="I44" s="358"/>
      <c r="J44" s="357"/>
      <c r="K44" s="354"/>
      <c r="L44" s="357"/>
      <c r="M44" s="359"/>
      <c r="N44" s="359"/>
      <c r="O44" s="359"/>
      <c r="P44" s="359"/>
      <c r="Q44" s="359"/>
      <c r="R44" s="359"/>
      <c r="S44" s="359"/>
      <c r="T44" s="359"/>
      <c r="U44" s="358"/>
      <c r="V44" s="357"/>
    </row>
    <row r="45" customFormat="false" ht="12.75" hidden="false" customHeight="false" outlineLevel="0" collapsed="false">
      <c r="A45" s="360" t="s">
        <v>624</v>
      </c>
      <c r="B45" s="360"/>
      <c r="C45" s="361" t="n">
        <f aca="false">SUM(C14:C44)</f>
        <v>0</v>
      </c>
      <c r="D45" s="362" t="n">
        <f aca="false">SUM(D14:D44)</f>
        <v>0</v>
      </c>
      <c r="E45" s="363" t="n">
        <f aca="false">SUM(E14:E44)</f>
        <v>9347.58</v>
      </c>
      <c r="F45" s="364" t="e">
        <f aca="false">E45/$C$45</f>
        <v>#DIV/0!</v>
      </c>
      <c r="G45" s="365" t="n">
        <f aca="false">SUM(G14:G44)</f>
        <v>21631.46</v>
      </c>
      <c r="H45" s="364" t="e">
        <f aca="false">G45/$C$45</f>
        <v>#DIV/0!</v>
      </c>
      <c r="I45" s="363" t="n">
        <f aca="false">SUM(I14:I44)</f>
        <v>4159.56</v>
      </c>
      <c r="J45" s="364" t="e">
        <f aca="false">I45/$C$45</f>
        <v>#DIV/0!</v>
      </c>
      <c r="K45" s="363" t="n">
        <f aca="false">SUM(K14:K44)</f>
        <v>0</v>
      </c>
      <c r="L45" s="364" t="e">
        <f aca="false">K45/$C$45</f>
        <v>#DIV/0!</v>
      </c>
      <c r="M45" s="363" t="n">
        <f aca="false">SUM(M14:M44)</f>
        <v>0</v>
      </c>
      <c r="N45" s="364" t="e">
        <f aca="false">M45/$C$45</f>
        <v>#DIV/0!</v>
      </c>
      <c r="O45" s="363" t="n">
        <f aca="false">SUM(O14:O44)</f>
        <v>0</v>
      </c>
      <c r="P45" s="364" t="e">
        <f aca="false">O45/$C$45</f>
        <v>#DIV/0!</v>
      </c>
      <c r="Q45" s="363" t="n">
        <f aca="false">SUM(Q14:Q44)</f>
        <v>0</v>
      </c>
      <c r="R45" s="364" t="e">
        <f aca="false">Q45/$C$45</f>
        <v>#DIV/0!</v>
      </c>
      <c r="S45" s="363" t="n">
        <f aca="false">SUM(S14:S44)</f>
        <v>0</v>
      </c>
      <c r="T45" s="364" t="e">
        <f aca="false">S45/$C$45</f>
        <v>#DIV/0!</v>
      </c>
      <c r="U45" s="365" t="n">
        <f aca="false">SUM(U14:U44)</f>
        <v>35138.6</v>
      </c>
      <c r="V45" s="364" t="e">
        <f aca="false">U45/$C$45</f>
        <v>#DIV/0!</v>
      </c>
    </row>
    <row r="46" customFormat="false" ht="12.75" hidden="false" customHeight="false" outlineLevel="0" collapsed="false">
      <c r="A46" s="366" t="s">
        <v>625</v>
      </c>
      <c r="B46" s="366"/>
      <c r="C46" s="367"/>
      <c r="D46" s="368"/>
      <c r="E46" s="369" t="n">
        <f aca="false">SUM(E45)</f>
        <v>9347.58</v>
      </c>
      <c r="F46" s="370" t="e">
        <f aca="false">E46/C45</f>
        <v>#DIV/0!</v>
      </c>
      <c r="G46" s="371" t="n">
        <f aca="false">E46+G45</f>
        <v>30979.04</v>
      </c>
      <c r="H46" s="368" t="e">
        <f aca="false">F46+H45</f>
        <v>#DIV/0!</v>
      </c>
      <c r="I46" s="371" t="n">
        <f aca="false">G46+I45</f>
        <v>35138.6</v>
      </c>
      <c r="J46" s="370" t="e">
        <f aca="false">H46+J45</f>
        <v>#DIV/0!</v>
      </c>
      <c r="K46" s="371" t="n">
        <f aca="false">I46+K45</f>
        <v>35138.6</v>
      </c>
      <c r="L46" s="370" t="e">
        <f aca="false">J46+L45</f>
        <v>#DIV/0!</v>
      </c>
      <c r="M46" s="371" t="n">
        <f aca="false">K46+M45</f>
        <v>35138.6</v>
      </c>
      <c r="N46" s="370" t="e">
        <f aca="false">L46+N45</f>
        <v>#DIV/0!</v>
      </c>
      <c r="O46" s="371" t="n">
        <f aca="false">M46+O45</f>
        <v>35138.6</v>
      </c>
      <c r="P46" s="370" t="e">
        <f aca="false">N46+P45</f>
        <v>#DIV/0!</v>
      </c>
      <c r="Q46" s="371" t="n">
        <f aca="false">O46+Q45</f>
        <v>35138.6</v>
      </c>
      <c r="R46" s="370" t="e">
        <f aca="false">P46+R45</f>
        <v>#DIV/0!</v>
      </c>
      <c r="S46" s="371" t="n">
        <f aca="false">Q46+S45</f>
        <v>35138.6</v>
      </c>
      <c r="T46" s="370" t="e">
        <f aca="false">R46+T45</f>
        <v>#DIV/0!</v>
      </c>
      <c r="U46" s="371"/>
      <c r="V46" s="370"/>
    </row>
    <row r="47" customFormat="false" ht="15.75" hidden="false" customHeight="true" outlineLevel="0" collapsed="false">
      <c r="A47" s="372" t="s">
        <v>626</v>
      </c>
      <c r="B47" s="372"/>
      <c r="C47" s="372"/>
      <c r="D47" s="372"/>
      <c r="E47" s="372"/>
      <c r="F47" s="372"/>
      <c r="G47" s="372"/>
      <c r="H47" s="372"/>
      <c r="I47" s="372"/>
      <c r="J47" s="372"/>
      <c r="K47" s="372"/>
      <c r="L47" s="372"/>
      <c r="M47" s="372"/>
      <c r="N47" s="372"/>
      <c r="O47" s="372"/>
      <c r="P47" s="372"/>
      <c r="Q47" s="372"/>
      <c r="R47" s="372"/>
      <c r="S47" s="372"/>
      <c r="T47" s="372"/>
      <c r="U47" s="372"/>
      <c r="V47" s="372"/>
    </row>
    <row r="50" customFormat="false" ht="12.75" hidden="false" customHeight="false" outlineLevel="0" collapsed="false">
      <c r="C50" s="373" t="s">
        <v>627</v>
      </c>
      <c r="E50" s="374" t="n">
        <f aca="false">$C$45-E46</f>
        <v>-9347.58</v>
      </c>
      <c r="F50" s="374"/>
      <c r="G50" s="374" t="n">
        <f aca="false">$C$45-G46</f>
        <v>-30979.04</v>
      </c>
      <c r="H50" s="374"/>
      <c r="I50" s="374" t="n">
        <f aca="false">$C$45-I46</f>
        <v>-35138.6</v>
      </c>
      <c r="J50" s="374"/>
      <c r="K50" s="374" t="n">
        <f aca="false">$C$45-K46</f>
        <v>-35138.6</v>
      </c>
      <c r="L50" s="374"/>
      <c r="M50" s="374" t="n">
        <f aca="false">$C$45-M46</f>
        <v>-35138.6</v>
      </c>
      <c r="N50" s="374"/>
      <c r="O50" s="374" t="n">
        <f aca="false">$C$45-O46</f>
        <v>-35138.6</v>
      </c>
      <c r="P50" s="374"/>
      <c r="Q50" s="374" t="n">
        <f aca="false">$C$45-Q46</f>
        <v>-35138.6</v>
      </c>
      <c r="R50" s="374"/>
      <c r="S50" s="374" t="n">
        <f aca="false">$C$45-S46</f>
        <v>-35138.6</v>
      </c>
      <c r="T50" s="374"/>
    </row>
  </sheetData>
  <mergeCells count="41">
    <mergeCell ref="A1:B1"/>
    <mergeCell ref="C1:I1"/>
    <mergeCell ref="A2:B2"/>
    <mergeCell ref="C2:I2"/>
    <mergeCell ref="A3:B3"/>
    <mergeCell ref="C3:I3"/>
    <mergeCell ref="A4:B4"/>
    <mergeCell ref="C4:I4"/>
    <mergeCell ref="A5:B5"/>
    <mergeCell ref="C5:I5"/>
    <mergeCell ref="A6:B6"/>
    <mergeCell ref="C6:I6"/>
    <mergeCell ref="A7:B7"/>
    <mergeCell ref="C7:I7"/>
    <mergeCell ref="A9:V9"/>
    <mergeCell ref="A10:V10"/>
    <mergeCell ref="A11:A13"/>
    <mergeCell ref="B11:B13"/>
    <mergeCell ref="C11:D12"/>
    <mergeCell ref="E11:L11"/>
    <mergeCell ref="M11:T11"/>
    <mergeCell ref="E12:F12"/>
    <mergeCell ref="G12:H12"/>
    <mergeCell ref="I12:J12"/>
    <mergeCell ref="K12:L12"/>
    <mergeCell ref="M12:N12"/>
    <mergeCell ref="O12:P12"/>
    <mergeCell ref="Q12:R12"/>
    <mergeCell ref="S12:T12"/>
    <mergeCell ref="U12:V12"/>
    <mergeCell ref="A45:B45"/>
    <mergeCell ref="A46:B46"/>
    <mergeCell ref="A47:V47"/>
    <mergeCell ref="E50:F50"/>
    <mergeCell ref="G50:H50"/>
    <mergeCell ref="I50:J50"/>
    <mergeCell ref="K50:L50"/>
    <mergeCell ref="M50:N50"/>
    <mergeCell ref="O50:P50"/>
    <mergeCell ref="Q50:R50"/>
    <mergeCell ref="S50:T50"/>
  </mergeCells>
  <printOptions headings="false" gridLines="false" gridLinesSet="true" horizontalCentered="false" verticalCentered="false"/>
  <pageMargins left="0.196527777777778" right="0.157638888888889" top="0.157638888888889" bottom="0.157638888888889" header="0.511811023622047" footer="0.511811023622047"/>
  <pageSetup paperSize="9" scale="8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B2:P117"/>
  <sheetViews>
    <sheetView showFormulas="false" showGridLines="true" showRowColHeaders="true" showZeros="true" rightToLeft="false" tabSelected="false" showOutlineSymbols="false" defaultGridColor="true" view="normal" topLeftCell="A1" colorId="64" zoomScale="100" zoomScaleNormal="100" zoomScalePageLayoutView="60" workbookViewId="0">
      <selection pane="topLeft" activeCell="A1" activeCellId="0" sqref="A1"/>
    </sheetView>
  </sheetViews>
  <sheetFormatPr defaultColWidth="9.00390625" defaultRowHeight="12.75" customHeight="false" zeroHeight="false" outlineLevelRow="0" outlineLevelCol="0"/>
  <cols>
    <col collapsed="false" customWidth="true" hidden="false" outlineLevel="0" max="1" min="1" style="302" width="1.88"/>
    <col collapsed="false" customWidth="true" hidden="false" outlineLevel="0" max="2" min="2" style="302" width="5"/>
    <col collapsed="false" customWidth="true" hidden="false" outlineLevel="0" max="3" min="3" style="302" width="11.12"/>
    <col collapsed="false" customWidth="false" hidden="false" outlineLevel="0" max="8" min="4" style="302" width="9"/>
    <col collapsed="false" customWidth="true" hidden="false" outlineLevel="0" max="9" min="9" style="302" width="4.88"/>
    <col collapsed="false" customWidth="true" hidden="false" outlineLevel="0" max="10" min="10" style="302" width="11.12"/>
    <col collapsed="false" customWidth="false" hidden="false" outlineLevel="0" max="11" min="11" style="302" width="9"/>
    <col collapsed="false" customWidth="true" hidden="false" outlineLevel="0" max="12" min="12" style="302" width="8"/>
    <col collapsed="false" customWidth="false" hidden="false" outlineLevel="0" max="16384" min="13" style="302" width="9"/>
  </cols>
  <sheetData>
    <row r="2" customFormat="false" ht="12.75" hidden="false" customHeight="false" outlineLevel="0" collapsed="false">
      <c r="B2" s="375"/>
      <c r="C2" s="375"/>
      <c r="D2" s="375"/>
      <c r="E2" s="376"/>
      <c r="F2" s="376"/>
      <c r="G2" s="376"/>
      <c r="H2" s="376"/>
      <c r="I2" s="376"/>
      <c r="J2" s="376"/>
      <c r="K2" s="376"/>
      <c r="L2" s="376"/>
      <c r="M2" s="376"/>
      <c r="N2" s="377" t="s">
        <v>628</v>
      </c>
      <c r="O2" s="377"/>
      <c r="P2" s="377"/>
    </row>
    <row r="3" customFormat="false" ht="12.75" hidden="false" customHeight="false" outlineLevel="0" collapsed="false">
      <c r="B3" s="375"/>
      <c r="C3" s="375"/>
      <c r="D3" s="375"/>
      <c r="E3" s="378" t="s">
        <v>629</v>
      </c>
      <c r="F3" s="378"/>
      <c r="G3" s="378"/>
      <c r="H3" s="378"/>
      <c r="I3" s="378"/>
      <c r="J3" s="378"/>
      <c r="K3" s="378"/>
      <c r="L3" s="378"/>
      <c r="M3" s="378"/>
      <c r="N3" s="379" t="s">
        <v>630</v>
      </c>
      <c r="O3" s="379"/>
      <c r="P3" s="379"/>
    </row>
    <row r="4" customFormat="false" ht="12.75" hidden="false" customHeight="false" outlineLevel="0" collapsed="false">
      <c r="B4" s="375"/>
      <c r="C4" s="375"/>
      <c r="D4" s="375"/>
      <c r="E4" s="378" t="s">
        <v>631</v>
      </c>
      <c r="F4" s="378"/>
      <c r="G4" s="378"/>
      <c r="H4" s="378"/>
      <c r="I4" s="378"/>
      <c r="J4" s="378"/>
      <c r="K4" s="378"/>
      <c r="L4" s="378"/>
      <c r="M4" s="378"/>
      <c r="N4" s="379"/>
      <c r="O4" s="379"/>
      <c r="P4" s="379"/>
    </row>
    <row r="5" customFormat="false" ht="12.75" hidden="false" customHeight="false" outlineLevel="0" collapsed="false">
      <c r="B5" s="375"/>
      <c r="C5" s="375"/>
      <c r="D5" s="375"/>
      <c r="E5" s="378" t="s">
        <v>632</v>
      </c>
      <c r="F5" s="378"/>
      <c r="G5" s="378"/>
      <c r="H5" s="378"/>
      <c r="I5" s="378"/>
      <c r="J5" s="378"/>
      <c r="K5" s="378"/>
      <c r="L5" s="378"/>
      <c r="M5" s="378"/>
      <c r="N5" s="379"/>
      <c r="O5" s="379"/>
      <c r="P5" s="379"/>
    </row>
    <row r="6" customFormat="false" ht="12.75" hidden="false" customHeight="false" outlineLevel="0" collapsed="false">
      <c r="B6" s="375"/>
      <c r="C6" s="375"/>
      <c r="D6" s="375"/>
      <c r="E6" s="380" t="s">
        <v>633</v>
      </c>
      <c r="F6" s="380"/>
      <c r="G6" s="380"/>
      <c r="H6" s="380"/>
      <c r="I6" s="380"/>
      <c r="J6" s="380"/>
      <c r="K6" s="380"/>
      <c r="L6" s="380"/>
      <c r="M6" s="380"/>
      <c r="N6" s="379"/>
      <c r="O6" s="379"/>
      <c r="P6" s="379"/>
    </row>
    <row r="7" customFormat="false" ht="12.75" hidden="false" customHeight="true" outlineLevel="0" collapsed="false">
      <c r="B7" s="381" t="s">
        <v>634</v>
      </c>
      <c r="C7" s="381"/>
      <c r="D7" s="382" t="s">
        <v>635</v>
      </c>
      <c r="E7" s="382"/>
      <c r="F7" s="382"/>
      <c r="G7" s="382"/>
      <c r="H7" s="382"/>
      <c r="I7" s="383"/>
      <c r="J7" s="384" t="s">
        <v>636</v>
      </c>
      <c r="K7" s="385" t="s">
        <v>637</v>
      </c>
      <c r="L7" s="385"/>
      <c r="M7" s="385"/>
      <c r="N7" s="385"/>
      <c r="O7" s="385"/>
      <c r="P7" s="385"/>
    </row>
    <row r="8" customFormat="false" ht="12.75" hidden="false" customHeight="false" outlineLevel="0" collapsed="false">
      <c r="B8" s="381"/>
      <c r="C8" s="381"/>
      <c r="D8" s="382"/>
      <c r="E8" s="382"/>
      <c r="F8" s="382"/>
      <c r="G8" s="382"/>
      <c r="H8" s="382"/>
      <c r="I8" s="383"/>
      <c r="J8" s="384"/>
      <c r="K8" s="385"/>
      <c r="L8" s="385"/>
      <c r="M8" s="385"/>
      <c r="N8" s="385"/>
      <c r="O8" s="385"/>
      <c r="P8" s="385"/>
    </row>
    <row r="9" customFormat="false" ht="12.75" hidden="false" customHeight="true" outlineLevel="0" collapsed="false">
      <c r="B9" s="386" t="s">
        <v>638</v>
      </c>
      <c r="C9" s="386"/>
      <c r="D9" s="387" t="s">
        <v>3</v>
      </c>
      <c r="E9" s="387"/>
      <c r="F9" s="387"/>
      <c r="G9" s="387"/>
      <c r="H9" s="387"/>
      <c r="I9" s="383"/>
      <c r="J9" s="384"/>
      <c r="K9" s="388" t="n">
        <v>27406174000105</v>
      </c>
      <c r="L9" s="388"/>
      <c r="M9" s="388"/>
      <c r="N9" s="388"/>
      <c r="O9" s="388"/>
      <c r="P9" s="388"/>
    </row>
    <row r="10" customFormat="false" ht="12.75" hidden="false" customHeight="false" outlineLevel="0" collapsed="false">
      <c r="B10" s="386"/>
      <c r="C10" s="386"/>
      <c r="D10" s="387"/>
      <c r="E10" s="387"/>
      <c r="F10" s="387"/>
      <c r="G10" s="387"/>
      <c r="H10" s="387"/>
      <c r="I10" s="383"/>
      <c r="J10" s="389" t="s">
        <v>639</v>
      </c>
      <c r="K10" s="390" t="s">
        <v>640</v>
      </c>
      <c r="L10" s="390"/>
      <c r="M10" s="390"/>
      <c r="N10" s="390"/>
      <c r="O10" s="390"/>
      <c r="P10" s="390"/>
    </row>
    <row r="11" customFormat="false" ht="12.75" hidden="false" customHeight="false" outlineLevel="0" collapsed="false">
      <c r="B11" s="391"/>
      <c r="C11" s="392"/>
      <c r="D11" s="392"/>
      <c r="E11" s="392"/>
      <c r="F11" s="392"/>
      <c r="G11" s="392"/>
      <c r="H11" s="392"/>
      <c r="I11" s="392"/>
      <c r="J11" s="392"/>
      <c r="K11" s="392"/>
      <c r="L11" s="392"/>
      <c r="M11" s="392"/>
      <c r="N11" s="392"/>
      <c r="O11" s="392"/>
      <c r="P11" s="393"/>
    </row>
    <row r="12" customFormat="false" ht="12.75" hidden="false" customHeight="false" outlineLevel="0" collapsed="false">
      <c r="B12" s="394" t="s">
        <v>641</v>
      </c>
      <c r="C12" s="394"/>
      <c r="D12" s="394"/>
      <c r="E12" s="394"/>
      <c r="F12" s="394"/>
      <c r="G12" s="394"/>
      <c r="H12" s="394"/>
      <c r="I12" s="394"/>
      <c r="J12" s="394"/>
      <c r="K12" s="394"/>
      <c r="L12" s="394"/>
      <c r="M12" s="394"/>
      <c r="N12" s="394"/>
      <c r="O12" s="394"/>
      <c r="P12" s="394"/>
    </row>
    <row r="13" customFormat="false" ht="12.75" hidden="false" customHeight="false" outlineLevel="0" collapsed="false">
      <c r="B13" s="391"/>
      <c r="C13" s="392"/>
      <c r="D13" s="392"/>
      <c r="E13" s="392"/>
      <c r="F13" s="392"/>
      <c r="G13" s="392"/>
      <c r="H13" s="392"/>
      <c r="I13" s="392"/>
      <c r="J13" s="392"/>
      <c r="K13" s="392"/>
      <c r="L13" s="392"/>
      <c r="M13" s="392"/>
      <c r="N13" s="392"/>
      <c r="O13" s="392"/>
      <c r="P13" s="393"/>
    </row>
    <row r="14" customFormat="false" ht="282" hidden="false" customHeight="true" outlineLevel="0" collapsed="false">
      <c r="B14" s="391"/>
      <c r="C14" s="395"/>
      <c r="D14" s="395"/>
      <c r="E14" s="395"/>
      <c r="F14" s="395"/>
      <c r="G14" s="395"/>
      <c r="H14" s="395"/>
      <c r="I14" s="392"/>
      <c r="J14" s="395"/>
      <c r="K14" s="395"/>
      <c r="L14" s="395"/>
      <c r="M14" s="395"/>
      <c r="N14" s="395"/>
      <c r="O14" s="395"/>
      <c r="P14" s="393"/>
    </row>
    <row r="15" customFormat="false" ht="12.75" hidden="false" customHeight="false" outlineLevel="0" collapsed="false">
      <c r="B15" s="391"/>
      <c r="C15" s="396" t="s">
        <v>642</v>
      </c>
      <c r="D15" s="396" t="s">
        <v>638</v>
      </c>
      <c r="E15" s="396"/>
      <c r="F15" s="396" t="s">
        <v>643</v>
      </c>
      <c r="G15" s="396"/>
      <c r="H15" s="396"/>
      <c r="I15" s="397"/>
      <c r="J15" s="396" t="s">
        <v>642</v>
      </c>
      <c r="K15" s="396" t="s">
        <v>638</v>
      </c>
      <c r="L15" s="396"/>
      <c r="M15" s="396" t="s">
        <v>643</v>
      </c>
      <c r="N15" s="396"/>
      <c r="O15" s="396"/>
      <c r="P15" s="393"/>
    </row>
    <row r="16" customFormat="false" ht="12.75" hidden="false" customHeight="true" outlineLevel="0" collapsed="false">
      <c r="B16" s="391"/>
      <c r="C16" s="398"/>
      <c r="D16" s="399" t="s">
        <v>3</v>
      </c>
      <c r="E16" s="399"/>
      <c r="F16" s="400" t="s">
        <v>644</v>
      </c>
      <c r="G16" s="400"/>
      <c r="H16" s="400"/>
      <c r="I16" s="397"/>
      <c r="J16" s="398"/>
      <c r="K16" s="399" t="s">
        <v>3</v>
      </c>
      <c r="L16" s="399"/>
      <c r="M16" s="400" t="s">
        <v>644</v>
      </c>
      <c r="N16" s="400"/>
      <c r="O16" s="400"/>
      <c r="P16" s="393"/>
    </row>
    <row r="17" customFormat="false" ht="12.75" hidden="false" customHeight="false" outlineLevel="0" collapsed="false">
      <c r="B17" s="391"/>
      <c r="C17" s="401"/>
      <c r="D17" s="399"/>
      <c r="E17" s="399"/>
      <c r="F17" s="400"/>
      <c r="G17" s="400"/>
      <c r="H17" s="400"/>
      <c r="I17" s="397"/>
      <c r="J17" s="401"/>
      <c r="K17" s="399"/>
      <c r="L17" s="399"/>
      <c r="M17" s="400"/>
      <c r="N17" s="400"/>
      <c r="O17" s="400"/>
      <c r="P17" s="393"/>
    </row>
    <row r="18" customFormat="false" ht="12.75" hidden="false" customHeight="false" outlineLevel="0" collapsed="false">
      <c r="B18" s="391"/>
      <c r="C18" s="402"/>
      <c r="D18" s="402"/>
      <c r="E18" s="402"/>
      <c r="F18" s="402"/>
      <c r="G18" s="402"/>
      <c r="H18" s="402"/>
      <c r="I18" s="403"/>
      <c r="J18" s="404"/>
      <c r="K18" s="404"/>
      <c r="L18" s="404"/>
      <c r="M18" s="404"/>
      <c r="N18" s="404"/>
      <c r="O18" s="404"/>
      <c r="P18" s="393"/>
    </row>
    <row r="19" customFormat="false" ht="282" hidden="false" customHeight="true" outlineLevel="0" collapsed="false">
      <c r="B19" s="391"/>
      <c r="C19" s="395"/>
      <c r="D19" s="395"/>
      <c r="E19" s="395"/>
      <c r="F19" s="395"/>
      <c r="G19" s="395"/>
      <c r="H19" s="395"/>
      <c r="I19" s="392"/>
      <c r="J19" s="395"/>
      <c r="K19" s="395"/>
      <c r="L19" s="395"/>
      <c r="M19" s="395"/>
      <c r="N19" s="395"/>
      <c r="O19" s="395"/>
      <c r="P19" s="393"/>
    </row>
    <row r="20" customFormat="false" ht="12.75" hidden="false" customHeight="false" outlineLevel="0" collapsed="false">
      <c r="B20" s="391"/>
      <c r="C20" s="396" t="s">
        <v>642</v>
      </c>
      <c r="D20" s="396" t="s">
        <v>638</v>
      </c>
      <c r="E20" s="396"/>
      <c r="F20" s="396" t="s">
        <v>643</v>
      </c>
      <c r="G20" s="396"/>
      <c r="H20" s="396"/>
      <c r="I20" s="397"/>
      <c r="J20" s="396" t="s">
        <v>642</v>
      </c>
      <c r="K20" s="396" t="s">
        <v>638</v>
      </c>
      <c r="L20" s="396"/>
      <c r="M20" s="396"/>
      <c r="N20" s="396"/>
      <c r="O20" s="396"/>
      <c r="P20" s="393"/>
    </row>
    <row r="21" customFormat="false" ht="12.75" hidden="false" customHeight="true" outlineLevel="0" collapsed="false">
      <c r="B21" s="391"/>
      <c r="C21" s="398"/>
      <c r="D21" s="399" t="s">
        <v>3</v>
      </c>
      <c r="E21" s="399"/>
      <c r="F21" s="400" t="s">
        <v>644</v>
      </c>
      <c r="G21" s="400"/>
      <c r="H21" s="400"/>
      <c r="I21" s="397"/>
      <c r="J21" s="398"/>
      <c r="K21" s="399" t="s">
        <v>3</v>
      </c>
      <c r="L21" s="399"/>
      <c r="M21" s="400" t="s">
        <v>644</v>
      </c>
      <c r="N21" s="400"/>
      <c r="O21" s="400"/>
      <c r="P21" s="405"/>
    </row>
    <row r="22" customFormat="false" ht="12.75" hidden="false" customHeight="false" outlineLevel="0" collapsed="false">
      <c r="B22" s="391"/>
      <c r="C22" s="401"/>
      <c r="D22" s="399"/>
      <c r="E22" s="399"/>
      <c r="F22" s="400"/>
      <c r="G22" s="400"/>
      <c r="H22" s="400"/>
      <c r="I22" s="397"/>
      <c r="J22" s="401"/>
      <c r="K22" s="399"/>
      <c r="L22" s="399"/>
      <c r="M22" s="400"/>
      <c r="N22" s="400"/>
      <c r="O22" s="400"/>
      <c r="P22" s="393"/>
    </row>
    <row r="23" customFormat="false" ht="12.75" hidden="false" customHeight="false" outlineLevel="0" collapsed="false">
      <c r="B23" s="391"/>
      <c r="C23" s="402"/>
      <c r="D23" s="402"/>
      <c r="E23" s="402"/>
      <c r="F23" s="402"/>
      <c r="G23" s="402"/>
      <c r="H23" s="402"/>
      <c r="I23" s="403"/>
      <c r="J23" s="404"/>
      <c r="K23" s="404"/>
      <c r="L23" s="404"/>
      <c r="M23" s="404"/>
      <c r="N23" s="404"/>
      <c r="O23" s="404"/>
      <c r="P23" s="393"/>
    </row>
    <row r="24" customFormat="false" ht="282" hidden="false" customHeight="true" outlineLevel="0" collapsed="false">
      <c r="B24" s="391"/>
      <c r="C24" s="395"/>
      <c r="D24" s="395"/>
      <c r="E24" s="395"/>
      <c r="F24" s="395"/>
      <c r="G24" s="395"/>
      <c r="H24" s="395"/>
      <c r="I24" s="392"/>
      <c r="J24" s="395"/>
      <c r="K24" s="395"/>
      <c r="L24" s="395"/>
      <c r="M24" s="395"/>
      <c r="N24" s="395"/>
      <c r="O24" s="395"/>
      <c r="P24" s="393"/>
    </row>
    <row r="25" customFormat="false" ht="12.75" hidden="false" customHeight="false" outlineLevel="0" collapsed="false">
      <c r="B25" s="391"/>
      <c r="C25" s="406" t="s">
        <v>642</v>
      </c>
      <c r="D25" s="406" t="s">
        <v>638</v>
      </c>
      <c r="E25" s="406"/>
      <c r="F25" s="406" t="s">
        <v>643</v>
      </c>
      <c r="G25" s="406"/>
      <c r="H25" s="406"/>
      <c r="I25" s="397"/>
      <c r="J25" s="406" t="s">
        <v>642</v>
      </c>
      <c r="K25" s="406" t="s">
        <v>638</v>
      </c>
      <c r="L25" s="406"/>
      <c r="M25" s="406" t="s">
        <v>643</v>
      </c>
      <c r="N25" s="406"/>
      <c r="O25" s="406"/>
      <c r="P25" s="393"/>
    </row>
    <row r="26" customFormat="false" ht="12.75" hidden="false" customHeight="true" outlineLevel="0" collapsed="false">
      <c r="B26" s="391"/>
      <c r="C26" s="398"/>
      <c r="D26" s="399" t="s">
        <v>3</v>
      </c>
      <c r="E26" s="399"/>
      <c r="F26" s="400" t="s">
        <v>645</v>
      </c>
      <c r="G26" s="400"/>
      <c r="H26" s="400"/>
      <c r="I26" s="395"/>
      <c r="J26" s="398"/>
      <c r="K26" s="399" t="s">
        <v>3</v>
      </c>
      <c r="L26" s="399"/>
      <c r="M26" s="400" t="s">
        <v>644</v>
      </c>
      <c r="N26" s="400"/>
      <c r="O26" s="400"/>
      <c r="P26" s="393"/>
    </row>
    <row r="27" customFormat="false" ht="12.75" hidden="false" customHeight="false" outlineLevel="0" collapsed="false">
      <c r="B27" s="391"/>
      <c r="C27" s="407"/>
      <c r="D27" s="399"/>
      <c r="E27" s="399"/>
      <c r="F27" s="400"/>
      <c r="G27" s="400"/>
      <c r="H27" s="400"/>
      <c r="I27" s="395"/>
      <c r="J27" s="407"/>
      <c r="K27" s="399"/>
      <c r="L27" s="399"/>
      <c r="M27" s="400"/>
      <c r="N27" s="400"/>
      <c r="O27" s="400"/>
      <c r="P27" s="393"/>
    </row>
    <row r="28" customFormat="false" ht="12.75" hidden="false" customHeight="false" outlineLevel="0" collapsed="false">
      <c r="B28" s="408"/>
      <c r="C28" s="409"/>
      <c r="D28" s="409"/>
      <c r="E28" s="409"/>
      <c r="F28" s="409"/>
      <c r="G28" s="409"/>
      <c r="H28" s="410"/>
      <c r="I28" s="410"/>
      <c r="J28" s="409"/>
      <c r="K28" s="409"/>
      <c r="L28" s="409"/>
      <c r="M28" s="409"/>
      <c r="N28" s="409"/>
      <c r="O28" s="410"/>
      <c r="P28" s="411"/>
    </row>
    <row r="29" customFormat="false" ht="7.5" hidden="false" customHeight="true" outlineLevel="0" collapsed="false"/>
    <row r="30" customFormat="false" ht="7.5" hidden="false" customHeight="true" outlineLevel="0" collapsed="false"/>
    <row r="31" customFormat="false" ht="12.75" hidden="false" customHeight="false" outlineLevel="0" collapsed="false">
      <c r="B31" s="375"/>
      <c r="C31" s="375"/>
      <c r="D31" s="375"/>
      <c r="E31" s="376"/>
      <c r="F31" s="376"/>
      <c r="G31" s="376"/>
      <c r="H31" s="376"/>
      <c r="I31" s="376"/>
      <c r="J31" s="376"/>
      <c r="K31" s="376"/>
      <c r="L31" s="376"/>
      <c r="M31" s="376"/>
      <c r="N31" s="377" t="s">
        <v>628</v>
      </c>
      <c r="O31" s="377"/>
      <c r="P31" s="377"/>
    </row>
    <row r="32" customFormat="false" ht="12.75" hidden="false" customHeight="true" outlineLevel="0" collapsed="false">
      <c r="B32" s="375"/>
      <c r="C32" s="375"/>
      <c r="D32" s="375"/>
      <c r="E32" s="378" t="s">
        <v>629</v>
      </c>
      <c r="F32" s="378"/>
      <c r="G32" s="378"/>
      <c r="H32" s="378"/>
      <c r="I32" s="378"/>
      <c r="J32" s="378"/>
      <c r="K32" s="378"/>
      <c r="L32" s="378"/>
      <c r="M32" s="378"/>
      <c r="N32" s="379" t="s">
        <v>630</v>
      </c>
      <c r="O32" s="379"/>
      <c r="P32" s="379"/>
    </row>
    <row r="33" customFormat="false" ht="12.75" hidden="false" customHeight="true" outlineLevel="0" collapsed="false">
      <c r="B33" s="375"/>
      <c r="C33" s="375"/>
      <c r="D33" s="375"/>
      <c r="E33" s="378" t="s">
        <v>631</v>
      </c>
      <c r="F33" s="378"/>
      <c r="G33" s="378"/>
      <c r="H33" s="378"/>
      <c r="I33" s="378"/>
      <c r="J33" s="378"/>
      <c r="K33" s="378"/>
      <c r="L33" s="378"/>
      <c r="M33" s="378"/>
      <c r="N33" s="379"/>
      <c r="O33" s="379"/>
      <c r="P33" s="379"/>
    </row>
    <row r="34" customFormat="false" ht="12.75" hidden="false" customHeight="true" outlineLevel="0" collapsed="false">
      <c r="B34" s="375"/>
      <c r="C34" s="375"/>
      <c r="D34" s="375"/>
      <c r="E34" s="378" t="s">
        <v>632</v>
      </c>
      <c r="F34" s="378"/>
      <c r="G34" s="378"/>
      <c r="H34" s="378"/>
      <c r="I34" s="378"/>
      <c r="J34" s="378"/>
      <c r="K34" s="378"/>
      <c r="L34" s="378"/>
      <c r="M34" s="378"/>
      <c r="N34" s="379"/>
      <c r="O34" s="379"/>
      <c r="P34" s="379"/>
    </row>
    <row r="35" customFormat="false" ht="13.5" hidden="false" customHeight="true" outlineLevel="0" collapsed="false">
      <c r="B35" s="375"/>
      <c r="C35" s="375"/>
      <c r="D35" s="375"/>
      <c r="E35" s="380" t="s">
        <v>633</v>
      </c>
      <c r="F35" s="380"/>
      <c r="G35" s="380"/>
      <c r="H35" s="380"/>
      <c r="I35" s="380"/>
      <c r="J35" s="380"/>
      <c r="K35" s="380"/>
      <c r="L35" s="380"/>
      <c r="M35" s="380"/>
      <c r="N35" s="379"/>
      <c r="O35" s="379"/>
      <c r="P35" s="379"/>
    </row>
    <row r="36" customFormat="false" ht="12.75" hidden="false" customHeight="true" outlineLevel="0" collapsed="false">
      <c r="B36" s="381" t="s">
        <v>634</v>
      </c>
      <c r="C36" s="381"/>
      <c r="D36" s="382" t="s">
        <v>635</v>
      </c>
      <c r="E36" s="382"/>
      <c r="F36" s="382"/>
      <c r="G36" s="382"/>
      <c r="H36" s="382"/>
      <c r="I36" s="383"/>
      <c r="J36" s="384" t="s">
        <v>636</v>
      </c>
      <c r="K36" s="385" t="s">
        <v>637</v>
      </c>
      <c r="L36" s="385"/>
      <c r="M36" s="385"/>
      <c r="N36" s="385"/>
      <c r="O36" s="385"/>
      <c r="P36" s="385"/>
    </row>
    <row r="37" customFormat="false" ht="12.75" hidden="false" customHeight="false" outlineLevel="0" collapsed="false">
      <c r="B37" s="381"/>
      <c r="C37" s="381"/>
      <c r="D37" s="382"/>
      <c r="E37" s="382"/>
      <c r="F37" s="382"/>
      <c r="G37" s="382"/>
      <c r="H37" s="382"/>
      <c r="I37" s="383"/>
      <c r="J37" s="384"/>
      <c r="K37" s="385"/>
      <c r="L37" s="385"/>
      <c r="M37" s="385"/>
      <c r="N37" s="385"/>
      <c r="O37" s="385"/>
      <c r="P37" s="385"/>
    </row>
    <row r="38" customFormat="false" ht="12.75" hidden="false" customHeight="true" outlineLevel="0" collapsed="false">
      <c r="B38" s="386" t="s">
        <v>638</v>
      </c>
      <c r="C38" s="386"/>
      <c r="D38" s="387" t="s">
        <v>3</v>
      </c>
      <c r="E38" s="387"/>
      <c r="F38" s="387"/>
      <c r="G38" s="387"/>
      <c r="H38" s="387"/>
      <c r="I38" s="383"/>
      <c r="J38" s="384"/>
      <c r="K38" s="388" t="n">
        <v>27406174000105</v>
      </c>
      <c r="L38" s="388"/>
      <c r="M38" s="388"/>
      <c r="N38" s="388"/>
      <c r="O38" s="388"/>
      <c r="P38" s="388"/>
    </row>
    <row r="39" customFormat="false" ht="12.75" hidden="false" customHeight="false" outlineLevel="0" collapsed="false">
      <c r="B39" s="386"/>
      <c r="C39" s="386"/>
      <c r="D39" s="387"/>
      <c r="E39" s="387"/>
      <c r="F39" s="387"/>
      <c r="G39" s="387"/>
      <c r="H39" s="387"/>
      <c r="I39" s="383"/>
      <c r="J39" s="389" t="s">
        <v>639</v>
      </c>
      <c r="K39" s="390" t="s">
        <v>640</v>
      </c>
      <c r="L39" s="390"/>
      <c r="M39" s="390"/>
      <c r="N39" s="390"/>
      <c r="O39" s="390"/>
      <c r="P39" s="390"/>
    </row>
    <row r="40" customFormat="false" ht="12.75" hidden="false" customHeight="false" outlineLevel="0" collapsed="false">
      <c r="B40" s="391"/>
      <c r="C40" s="392"/>
      <c r="D40" s="392"/>
      <c r="E40" s="392"/>
      <c r="F40" s="392"/>
      <c r="G40" s="392"/>
      <c r="H40" s="392"/>
      <c r="I40" s="392"/>
      <c r="J40" s="392"/>
      <c r="K40" s="392"/>
      <c r="L40" s="392"/>
      <c r="M40" s="392"/>
      <c r="N40" s="392"/>
      <c r="O40" s="392"/>
      <c r="P40" s="393"/>
    </row>
    <row r="41" customFormat="false" ht="12.75" hidden="false" customHeight="false" outlineLevel="0" collapsed="false">
      <c r="B41" s="394" t="s">
        <v>641</v>
      </c>
      <c r="C41" s="394"/>
      <c r="D41" s="394"/>
      <c r="E41" s="394"/>
      <c r="F41" s="394"/>
      <c r="G41" s="394"/>
      <c r="H41" s="394"/>
      <c r="I41" s="394"/>
      <c r="J41" s="394"/>
      <c r="K41" s="394"/>
      <c r="L41" s="394"/>
      <c r="M41" s="394"/>
      <c r="N41" s="394"/>
      <c r="O41" s="394"/>
      <c r="P41" s="394"/>
    </row>
    <row r="42" customFormat="false" ht="12.75" hidden="false" customHeight="false" outlineLevel="0" collapsed="false">
      <c r="B42" s="391"/>
      <c r="C42" s="392"/>
      <c r="D42" s="392"/>
      <c r="E42" s="392"/>
      <c r="F42" s="392"/>
      <c r="G42" s="392"/>
      <c r="H42" s="392"/>
      <c r="I42" s="392"/>
      <c r="J42" s="392"/>
      <c r="K42" s="392"/>
      <c r="L42" s="392"/>
      <c r="M42" s="392"/>
      <c r="N42" s="392"/>
      <c r="O42" s="392"/>
      <c r="P42" s="393"/>
    </row>
    <row r="43" customFormat="false" ht="282" hidden="false" customHeight="true" outlineLevel="0" collapsed="false">
      <c r="B43" s="391"/>
      <c r="C43" s="395"/>
      <c r="D43" s="395"/>
      <c r="E43" s="395"/>
      <c r="F43" s="395"/>
      <c r="G43" s="395"/>
      <c r="H43" s="395"/>
      <c r="I43" s="392"/>
      <c r="J43" s="395"/>
      <c r="K43" s="395"/>
      <c r="L43" s="395"/>
      <c r="M43" s="395"/>
      <c r="N43" s="395"/>
      <c r="O43" s="395"/>
      <c r="P43" s="393"/>
    </row>
    <row r="44" customFormat="false" ht="12.75" hidden="false" customHeight="false" outlineLevel="0" collapsed="false">
      <c r="B44" s="391"/>
      <c r="C44" s="396" t="s">
        <v>642</v>
      </c>
      <c r="D44" s="396" t="s">
        <v>638</v>
      </c>
      <c r="E44" s="396"/>
      <c r="F44" s="396" t="s">
        <v>643</v>
      </c>
      <c r="G44" s="396"/>
      <c r="H44" s="396"/>
      <c r="I44" s="397"/>
      <c r="J44" s="396" t="s">
        <v>642</v>
      </c>
      <c r="K44" s="396" t="s">
        <v>638</v>
      </c>
      <c r="L44" s="396"/>
      <c r="M44" s="396" t="s">
        <v>643</v>
      </c>
      <c r="N44" s="396"/>
      <c r="O44" s="396"/>
      <c r="P44" s="393"/>
    </row>
    <row r="45" customFormat="false" ht="12.75" hidden="false" customHeight="true" outlineLevel="0" collapsed="false">
      <c r="B45" s="391"/>
      <c r="C45" s="398"/>
      <c r="D45" s="399" t="s">
        <v>3</v>
      </c>
      <c r="E45" s="399"/>
      <c r="F45" s="400" t="s">
        <v>644</v>
      </c>
      <c r="G45" s="400"/>
      <c r="H45" s="400"/>
      <c r="I45" s="397"/>
      <c r="J45" s="398"/>
      <c r="K45" s="399" t="s">
        <v>3</v>
      </c>
      <c r="L45" s="399"/>
      <c r="M45" s="400" t="s">
        <v>644</v>
      </c>
      <c r="N45" s="400"/>
      <c r="O45" s="400"/>
      <c r="P45" s="393"/>
    </row>
    <row r="46" customFormat="false" ht="12.75" hidden="false" customHeight="false" outlineLevel="0" collapsed="false">
      <c r="B46" s="391"/>
      <c r="C46" s="401"/>
      <c r="D46" s="399"/>
      <c r="E46" s="399"/>
      <c r="F46" s="400"/>
      <c r="G46" s="400"/>
      <c r="H46" s="400"/>
      <c r="I46" s="397"/>
      <c r="J46" s="401"/>
      <c r="K46" s="399"/>
      <c r="L46" s="399"/>
      <c r="M46" s="400"/>
      <c r="N46" s="400"/>
      <c r="O46" s="400"/>
      <c r="P46" s="393"/>
    </row>
    <row r="47" customFormat="false" ht="12.75" hidden="false" customHeight="false" outlineLevel="0" collapsed="false">
      <c r="B47" s="391"/>
      <c r="C47" s="402"/>
      <c r="D47" s="402"/>
      <c r="E47" s="402"/>
      <c r="F47" s="402"/>
      <c r="G47" s="402"/>
      <c r="H47" s="402"/>
      <c r="I47" s="403"/>
      <c r="J47" s="404"/>
      <c r="K47" s="404"/>
      <c r="L47" s="404"/>
      <c r="M47" s="404"/>
      <c r="N47" s="404"/>
      <c r="O47" s="404"/>
      <c r="P47" s="393"/>
    </row>
    <row r="48" customFormat="false" ht="282" hidden="false" customHeight="true" outlineLevel="0" collapsed="false">
      <c r="B48" s="391"/>
      <c r="C48" s="395"/>
      <c r="D48" s="395"/>
      <c r="E48" s="395"/>
      <c r="F48" s="395"/>
      <c r="G48" s="395"/>
      <c r="H48" s="395"/>
      <c r="I48" s="392"/>
      <c r="J48" s="395"/>
      <c r="K48" s="395"/>
      <c r="L48" s="395"/>
      <c r="M48" s="395"/>
      <c r="N48" s="395"/>
      <c r="O48" s="395"/>
      <c r="P48" s="393"/>
    </row>
    <row r="49" customFormat="false" ht="12.75" hidden="false" customHeight="false" outlineLevel="0" collapsed="false">
      <c r="B49" s="391"/>
      <c r="C49" s="396" t="s">
        <v>642</v>
      </c>
      <c r="D49" s="396" t="s">
        <v>638</v>
      </c>
      <c r="E49" s="396"/>
      <c r="F49" s="396" t="s">
        <v>643</v>
      </c>
      <c r="G49" s="396"/>
      <c r="H49" s="396"/>
      <c r="I49" s="397"/>
      <c r="J49" s="396" t="s">
        <v>642</v>
      </c>
      <c r="K49" s="396" t="s">
        <v>638</v>
      </c>
      <c r="L49" s="396"/>
      <c r="M49" s="396"/>
      <c r="N49" s="396"/>
      <c r="O49" s="396"/>
      <c r="P49" s="393"/>
    </row>
    <row r="50" customFormat="false" ht="12.75" hidden="false" customHeight="true" outlineLevel="0" collapsed="false">
      <c r="B50" s="391"/>
      <c r="C50" s="398"/>
      <c r="D50" s="399" t="s">
        <v>3</v>
      </c>
      <c r="E50" s="399"/>
      <c r="F50" s="400" t="s">
        <v>645</v>
      </c>
      <c r="G50" s="400"/>
      <c r="H50" s="400"/>
      <c r="I50" s="397"/>
      <c r="J50" s="398"/>
      <c r="K50" s="399" t="s">
        <v>3</v>
      </c>
      <c r="L50" s="399"/>
      <c r="M50" s="400" t="s">
        <v>645</v>
      </c>
      <c r="N50" s="400"/>
      <c r="O50" s="400"/>
      <c r="P50" s="405"/>
    </row>
    <row r="51" customFormat="false" ht="12.75" hidden="false" customHeight="false" outlineLevel="0" collapsed="false">
      <c r="B51" s="391"/>
      <c r="C51" s="401"/>
      <c r="D51" s="399"/>
      <c r="E51" s="399"/>
      <c r="F51" s="400"/>
      <c r="G51" s="400"/>
      <c r="H51" s="400"/>
      <c r="I51" s="397"/>
      <c r="J51" s="401"/>
      <c r="K51" s="399"/>
      <c r="L51" s="399"/>
      <c r="M51" s="400"/>
      <c r="N51" s="400"/>
      <c r="O51" s="400"/>
      <c r="P51" s="393"/>
    </row>
    <row r="52" customFormat="false" ht="12.75" hidden="false" customHeight="false" outlineLevel="0" collapsed="false">
      <c r="B52" s="391"/>
      <c r="C52" s="402"/>
      <c r="D52" s="402"/>
      <c r="E52" s="402"/>
      <c r="F52" s="402"/>
      <c r="G52" s="402"/>
      <c r="H52" s="402"/>
      <c r="I52" s="403"/>
      <c r="J52" s="404"/>
      <c r="K52" s="404"/>
      <c r="L52" s="404"/>
      <c r="M52" s="404"/>
      <c r="N52" s="404"/>
      <c r="O52" s="404"/>
      <c r="P52" s="393"/>
    </row>
    <row r="53" customFormat="false" ht="282" hidden="false" customHeight="true" outlineLevel="0" collapsed="false">
      <c r="B53" s="391"/>
      <c r="C53" s="395"/>
      <c r="D53" s="395"/>
      <c r="E53" s="395"/>
      <c r="F53" s="395"/>
      <c r="G53" s="395"/>
      <c r="H53" s="395"/>
      <c r="I53" s="392"/>
      <c r="J53" s="395"/>
      <c r="K53" s="395"/>
      <c r="L53" s="395"/>
      <c r="M53" s="395"/>
      <c r="N53" s="395"/>
      <c r="O53" s="395"/>
      <c r="P53" s="393"/>
    </row>
    <row r="54" customFormat="false" ht="12.75" hidden="false" customHeight="false" outlineLevel="0" collapsed="false">
      <c r="B54" s="391"/>
      <c r="C54" s="406" t="s">
        <v>642</v>
      </c>
      <c r="D54" s="406" t="s">
        <v>638</v>
      </c>
      <c r="E54" s="406"/>
      <c r="F54" s="406" t="s">
        <v>643</v>
      </c>
      <c r="G54" s="406"/>
      <c r="H54" s="406"/>
      <c r="I54" s="397"/>
      <c r="J54" s="406" t="s">
        <v>642</v>
      </c>
      <c r="K54" s="406" t="s">
        <v>638</v>
      </c>
      <c r="L54" s="406"/>
      <c r="M54" s="406" t="s">
        <v>643</v>
      </c>
      <c r="N54" s="406"/>
      <c r="O54" s="406"/>
      <c r="P54" s="393"/>
    </row>
    <row r="55" customFormat="false" ht="12.75" hidden="false" customHeight="true" outlineLevel="0" collapsed="false">
      <c r="B55" s="391"/>
      <c r="C55" s="398"/>
      <c r="D55" s="399" t="s">
        <v>3</v>
      </c>
      <c r="E55" s="399"/>
      <c r="F55" s="400" t="s">
        <v>645</v>
      </c>
      <c r="G55" s="400"/>
      <c r="H55" s="400"/>
      <c r="I55" s="395"/>
      <c r="J55" s="398"/>
      <c r="K55" s="399" t="s">
        <v>3</v>
      </c>
      <c r="L55" s="399"/>
      <c r="M55" s="400" t="s">
        <v>644</v>
      </c>
      <c r="N55" s="400"/>
      <c r="O55" s="400"/>
      <c r="P55" s="393"/>
    </row>
    <row r="56" customFormat="false" ht="12.75" hidden="false" customHeight="false" outlineLevel="0" collapsed="false">
      <c r="B56" s="391"/>
      <c r="C56" s="407"/>
      <c r="D56" s="399"/>
      <c r="E56" s="399"/>
      <c r="F56" s="400"/>
      <c r="G56" s="400"/>
      <c r="H56" s="400"/>
      <c r="I56" s="395"/>
      <c r="J56" s="407"/>
      <c r="K56" s="399"/>
      <c r="L56" s="399"/>
      <c r="M56" s="400"/>
      <c r="N56" s="400"/>
      <c r="O56" s="400"/>
      <c r="P56" s="393"/>
    </row>
    <row r="57" customFormat="false" ht="12.75" hidden="false" customHeight="false" outlineLevel="0" collapsed="false">
      <c r="B57" s="408"/>
      <c r="C57" s="409"/>
      <c r="D57" s="409"/>
      <c r="E57" s="409"/>
      <c r="F57" s="409"/>
      <c r="G57" s="409"/>
      <c r="H57" s="410"/>
      <c r="I57" s="410"/>
      <c r="J57" s="409"/>
      <c r="K57" s="409"/>
      <c r="L57" s="409"/>
      <c r="M57" s="409"/>
      <c r="N57" s="409"/>
      <c r="O57" s="410"/>
      <c r="P57" s="411"/>
    </row>
    <row r="58" customFormat="false" ht="9" hidden="false" customHeight="true" outlineLevel="0" collapsed="false"/>
    <row r="59" customFormat="false" ht="9" hidden="false" customHeight="true" outlineLevel="0" collapsed="false"/>
    <row r="60" customFormat="false" ht="12.75" hidden="false" customHeight="false" outlineLevel="0" collapsed="false">
      <c r="B60" s="375"/>
      <c r="C60" s="375"/>
      <c r="D60" s="375"/>
      <c r="E60" s="376"/>
      <c r="F60" s="376"/>
      <c r="G60" s="376"/>
      <c r="H60" s="376"/>
      <c r="I60" s="376"/>
      <c r="J60" s="376"/>
      <c r="K60" s="376"/>
      <c r="L60" s="376"/>
      <c r="M60" s="376"/>
      <c r="N60" s="377" t="s">
        <v>628</v>
      </c>
      <c r="O60" s="377"/>
      <c r="P60" s="377"/>
    </row>
    <row r="61" customFormat="false" ht="12.75" hidden="false" customHeight="true" outlineLevel="0" collapsed="false">
      <c r="B61" s="375"/>
      <c r="C61" s="375"/>
      <c r="D61" s="375"/>
      <c r="E61" s="378" t="s">
        <v>629</v>
      </c>
      <c r="F61" s="378"/>
      <c r="G61" s="378"/>
      <c r="H61" s="378"/>
      <c r="I61" s="378"/>
      <c r="J61" s="378"/>
      <c r="K61" s="378"/>
      <c r="L61" s="378"/>
      <c r="M61" s="378"/>
      <c r="N61" s="379" t="s">
        <v>630</v>
      </c>
      <c r="O61" s="379"/>
      <c r="P61" s="379"/>
    </row>
    <row r="62" customFormat="false" ht="12.75" hidden="false" customHeight="true" outlineLevel="0" collapsed="false">
      <c r="B62" s="375"/>
      <c r="C62" s="375"/>
      <c r="D62" s="375"/>
      <c r="E62" s="378" t="s">
        <v>631</v>
      </c>
      <c r="F62" s="378"/>
      <c r="G62" s="378"/>
      <c r="H62" s="378"/>
      <c r="I62" s="378"/>
      <c r="J62" s="378"/>
      <c r="K62" s="378"/>
      <c r="L62" s="378"/>
      <c r="M62" s="378"/>
      <c r="N62" s="379"/>
      <c r="O62" s="379"/>
      <c r="P62" s="379"/>
    </row>
    <row r="63" customFormat="false" ht="12.75" hidden="false" customHeight="true" outlineLevel="0" collapsed="false">
      <c r="B63" s="375"/>
      <c r="C63" s="375"/>
      <c r="D63" s="375"/>
      <c r="E63" s="378" t="s">
        <v>632</v>
      </c>
      <c r="F63" s="378"/>
      <c r="G63" s="378"/>
      <c r="H63" s="378"/>
      <c r="I63" s="378"/>
      <c r="J63" s="378"/>
      <c r="K63" s="378"/>
      <c r="L63" s="378"/>
      <c r="M63" s="378"/>
      <c r="N63" s="379"/>
      <c r="O63" s="379"/>
      <c r="P63" s="379"/>
    </row>
    <row r="64" customFormat="false" ht="13.5" hidden="false" customHeight="true" outlineLevel="0" collapsed="false">
      <c r="B64" s="375"/>
      <c r="C64" s="375"/>
      <c r="D64" s="375"/>
      <c r="E64" s="380" t="s">
        <v>633</v>
      </c>
      <c r="F64" s="380"/>
      <c r="G64" s="380"/>
      <c r="H64" s="380"/>
      <c r="I64" s="380"/>
      <c r="J64" s="380"/>
      <c r="K64" s="380"/>
      <c r="L64" s="380"/>
      <c r="M64" s="380"/>
      <c r="N64" s="379"/>
      <c r="O64" s="379"/>
      <c r="P64" s="379"/>
    </row>
    <row r="65" customFormat="false" ht="12.75" hidden="false" customHeight="true" outlineLevel="0" collapsed="false">
      <c r="B65" s="381" t="s">
        <v>634</v>
      </c>
      <c r="C65" s="381"/>
      <c r="D65" s="382" t="s">
        <v>635</v>
      </c>
      <c r="E65" s="382"/>
      <c r="F65" s="382"/>
      <c r="G65" s="382"/>
      <c r="H65" s="382"/>
      <c r="I65" s="383"/>
      <c r="J65" s="384" t="s">
        <v>636</v>
      </c>
      <c r="K65" s="385" t="s">
        <v>637</v>
      </c>
      <c r="L65" s="385"/>
      <c r="M65" s="385"/>
      <c r="N65" s="385"/>
      <c r="O65" s="385"/>
      <c r="P65" s="385"/>
    </row>
    <row r="66" customFormat="false" ht="12.75" hidden="false" customHeight="false" outlineLevel="0" collapsed="false">
      <c r="B66" s="381"/>
      <c r="C66" s="381"/>
      <c r="D66" s="382"/>
      <c r="E66" s="382"/>
      <c r="F66" s="382"/>
      <c r="G66" s="382"/>
      <c r="H66" s="382"/>
      <c r="I66" s="383"/>
      <c r="J66" s="384"/>
      <c r="K66" s="385"/>
      <c r="L66" s="385"/>
      <c r="M66" s="385"/>
      <c r="N66" s="385"/>
      <c r="O66" s="385"/>
      <c r="P66" s="385"/>
    </row>
    <row r="67" customFormat="false" ht="12.75" hidden="false" customHeight="true" outlineLevel="0" collapsed="false">
      <c r="B67" s="386" t="s">
        <v>638</v>
      </c>
      <c r="C67" s="386"/>
      <c r="D67" s="387" t="s">
        <v>3</v>
      </c>
      <c r="E67" s="387"/>
      <c r="F67" s="387"/>
      <c r="G67" s="387"/>
      <c r="H67" s="387"/>
      <c r="I67" s="383"/>
      <c r="J67" s="384"/>
      <c r="K67" s="388" t="n">
        <v>27406174000105</v>
      </c>
      <c r="L67" s="388"/>
      <c r="M67" s="388"/>
      <c r="N67" s="388"/>
      <c r="O67" s="388"/>
      <c r="P67" s="388"/>
    </row>
    <row r="68" customFormat="false" ht="12.75" hidden="false" customHeight="false" outlineLevel="0" collapsed="false">
      <c r="B68" s="386"/>
      <c r="C68" s="386"/>
      <c r="D68" s="387"/>
      <c r="E68" s="387"/>
      <c r="F68" s="387"/>
      <c r="G68" s="387"/>
      <c r="H68" s="387"/>
      <c r="I68" s="383"/>
      <c r="J68" s="389" t="s">
        <v>639</v>
      </c>
      <c r="K68" s="390" t="s">
        <v>640</v>
      </c>
      <c r="L68" s="390"/>
      <c r="M68" s="390"/>
      <c r="N68" s="390"/>
      <c r="O68" s="390"/>
      <c r="P68" s="390"/>
    </row>
    <row r="69" customFormat="false" ht="12.75" hidden="false" customHeight="false" outlineLevel="0" collapsed="false">
      <c r="B69" s="391"/>
      <c r="C69" s="392"/>
      <c r="D69" s="392"/>
      <c r="E69" s="392"/>
      <c r="F69" s="392"/>
      <c r="G69" s="392"/>
      <c r="H69" s="392"/>
      <c r="I69" s="392"/>
      <c r="J69" s="392"/>
      <c r="K69" s="392"/>
      <c r="L69" s="392"/>
      <c r="M69" s="392"/>
      <c r="N69" s="392"/>
      <c r="O69" s="392"/>
      <c r="P69" s="393"/>
    </row>
    <row r="70" customFormat="false" ht="12.75" hidden="false" customHeight="false" outlineLevel="0" collapsed="false">
      <c r="B70" s="394" t="s">
        <v>641</v>
      </c>
      <c r="C70" s="394"/>
      <c r="D70" s="394"/>
      <c r="E70" s="394"/>
      <c r="F70" s="394"/>
      <c r="G70" s="394"/>
      <c r="H70" s="394"/>
      <c r="I70" s="394"/>
      <c r="J70" s="394"/>
      <c r="K70" s="394"/>
      <c r="L70" s="394"/>
      <c r="M70" s="394"/>
      <c r="N70" s="394"/>
      <c r="O70" s="394"/>
      <c r="P70" s="394"/>
    </row>
    <row r="71" customFormat="false" ht="12.75" hidden="false" customHeight="false" outlineLevel="0" collapsed="false">
      <c r="B71" s="391"/>
      <c r="C71" s="392"/>
      <c r="D71" s="392"/>
      <c r="E71" s="392"/>
      <c r="F71" s="392"/>
      <c r="G71" s="392"/>
      <c r="H71" s="392"/>
      <c r="I71" s="392"/>
      <c r="J71" s="392"/>
      <c r="K71" s="392"/>
      <c r="L71" s="392"/>
      <c r="M71" s="392"/>
      <c r="N71" s="392"/>
      <c r="O71" s="392"/>
      <c r="P71" s="393"/>
    </row>
    <row r="72" customFormat="false" ht="282" hidden="false" customHeight="true" outlineLevel="0" collapsed="false">
      <c r="B72" s="391"/>
      <c r="C72" s="395"/>
      <c r="D72" s="395"/>
      <c r="E72" s="395"/>
      <c r="F72" s="395"/>
      <c r="G72" s="395"/>
      <c r="H72" s="395"/>
      <c r="I72" s="392"/>
      <c r="J72" s="395"/>
      <c r="K72" s="395"/>
      <c r="L72" s="395"/>
      <c r="M72" s="395"/>
      <c r="N72" s="395"/>
      <c r="O72" s="395"/>
      <c r="P72" s="393"/>
    </row>
    <row r="73" customFormat="false" ht="12.75" hidden="false" customHeight="false" outlineLevel="0" collapsed="false">
      <c r="B73" s="391"/>
      <c r="C73" s="396" t="s">
        <v>642</v>
      </c>
      <c r="D73" s="396" t="s">
        <v>638</v>
      </c>
      <c r="E73" s="396"/>
      <c r="F73" s="396" t="s">
        <v>643</v>
      </c>
      <c r="G73" s="396"/>
      <c r="H73" s="396"/>
      <c r="I73" s="397"/>
      <c r="J73" s="396" t="s">
        <v>642</v>
      </c>
      <c r="K73" s="396" t="s">
        <v>638</v>
      </c>
      <c r="L73" s="396"/>
      <c r="M73" s="396" t="s">
        <v>643</v>
      </c>
      <c r="N73" s="396"/>
      <c r="O73" s="396"/>
      <c r="P73" s="393"/>
    </row>
    <row r="74" customFormat="false" ht="12.75" hidden="false" customHeight="true" outlineLevel="0" collapsed="false">
      <c r="B74" s="391"/>
      <c r="C74" s="398"/>
      <c r="D74" s="399" t="s">
        <v>3</v>
      </c>
      <c r="E74" s="399"/>
      <c r="F74" s="400" t="s">
        <v>645</v>
      </c>
      <c r="G74" s="400"/>
      <c r="H74" s="400"/>
      <c r="I74" s="397"/>
      <c r="J74" s="398"/>
      <c r="K74" s="399" t="s">
        <v>3</v>
      </c>
      <c r="L74" s="399"/>
      <c r="M74" s="400" t="s">
        <v>645</v>
      </c>
      <c r="N74" s="400"/>
      <c r="O74" s="400"/>
      <c r="P74" s="393"/>
    </row>
    <row r="75" customFormat="false" ht="12.75" hidden="false" customHeight="false" outlineLevel="0" collapsed="false">
      <c r="B75" s="391"/>
      <c r="C75" s="401"/>
      <c r="D75" s="399"/>
      <c r="E75" s="399"/>
      <c r="F75" s="400"/>
      <c r="G75" s="400"/>
      <c r="H75" s="400"/>
      <c r="I75" s="397"/>
      <c r="J75" s="401"/>
      <c r="K75" s="399"/>
      <c r="L75" s="399"/>
      <c r="M75" s="400"/>
      <c r="N75" s="400"/>
      <c r="O75" s="400"/>
      <c r="P75" s="393"/>
    </row>
    <row r="76" customFormat="false" ht="12.75" hidden="false" customHeight="false" outlineLevel="0" collapsed="false">
      <c r="B76" s="391"/>
      <c r="C76" s="402"/>
      <c r="D76" s="402"/>
      <c r="E76" s="402"/>
      <c r="F76" s="402"/>
      <c r="G76" s="402"/>
      <c r="H76" s="402"/>
      <c r="I76" s="403"/>
      <c r="J76" s="404"/>
      <c r="K76" s="404"/>
      <c r="L76" s="404"/>
      <c r="M76" s="404"/>
      <c r="N76" s="404"/>
      <c r="O76" s="404"/>
      <c r="P76" s="393"/>
    </row>
    <row r="77" customFormat="false" ht="282" hidden="false" customHeight="true" outlineLevel="0" collapsed="false">
      <c r="B77" s="391"/>
      <c r="C77" s="395"/>
      <c r="D77" s="395"/>
      <c r="E77" s="395"/>
      <c r="F77" s="395"/>
      <c r="G77" s="395"/>
      <c r="H77" s="395"/>
      <c r="I77" s="392"/>
      <c r="J77" s="395"/>
      <c r="K77" s="395"/>
      <c r="L77" s="395"/>
      <c r="M77" s="395"/>
      <c r="N77" s="395"/>
      <c r="O77" s="395"/>
      <c r="P77" s="393"/>
    </row>
    <row r="78" customFormat="false" ht="12.75" hidden="false" customHeight="false" outlineLevel="0" collapsed="false">
      <c r="B78" s="391"/>
      <c r="C78" s="396" t="s">
        <v>642</v>
      </c>
      <c r="D78" s="396" t="s">
        <v>638</v>
      </c>
      <c r="E78" s="396"/>
      <c r="F78" s="396" t="s">
        <v>643</v>
      </c>
      <c r="G78" s="396"/>
      <c r="H78" s="396"/>
      <c r="I78" s="397"/>
      <c r="J78" s="396" t="s">
        <v>642</v>
      </c>
      <c r="K78" s="396" t="s">
        <v>638</v>
      </c>
      <c r="L78" s="396"/>
      <c r="M78" s="396"/>
      <c r="N78" s="396"/>
      <c r="O78" s="396"/>
      <c r="P78" s="393"/>
    </row>
    <row r="79" customFormat="false" ht="12.75" hidden="false" customHeight="true" outlineLevel="0" collapsed="false">
      <c r="B79" s="391"/>
      <c r="C79" s="398"/>
      <c r="D79" s="399" t="s">
        <v>3</v>
      </c>
      <c r="E79" s="399"/>
      <c r="F79" s="400" t="s">
        <v>645</v>
      </c>
      <c r="G79" s="400"/>
      <c r="H79" s="400"/>
      <c r="I79" s="397"/>
      <c r="J79" s="398"/>
      <c r="K79" s="399" t="s">
        <v>3</v>
      </c>
      <c r="L79" s="399"/>
      <c r="M79" s="400" t="s">
        <v>645</v>
      </c>
      <c r="N79" s="400"/>
      <c r="O79" s="400"/>
      <c r="P79" s="405"/>
    </row>
    <row r="80" customFormat="false" ht="12.75" hidden="false" customHeight="false" outlineLevel="0" collapsed="false">
      <c r="B80" s="391"/>
      <c r="C80" s="401"/>
      <c r="D80" s="399"/>
      <c r="E80" s="399"/>
      <c r="F80" s="400"/>
      <c r="G80" s="400"/>
      <c r="H80" s="400"/>
      <c r="I80" s="397"/>
      <c r="J80" s="401"/>
      <c r="K80" s="399"/>
      <c r="L80" s="399"/>
      <c r="M80" s="400"/>
      <c r="N80" s="400"/>
      <c r="O80" s="400"/>
      <c r="P80" s="393"/>
    </row>
    <row r="81" customFormat="false" ht="12.75" hidden="false" customHeight="false" outlineLevel="0" collapsed="false">
      <c r="B81" s="391"/>
      <c r="C81" s="402"/>
      <c r="D81" s="402"/>
      <c r="E81" s="402"/>
      <c r="F81" s="402"/>
      <c r="G81" s="402"/>
      <c r="H81" s="402"/>
      <c r="I81" s="403"/>
      <c r="J81" s="404"/>
      <c r="K81" s="404"/>
      <c r="L81" s="404"/>
      <c r="M81" s="404"/>
      <c r="N81" s="404"/>
      <c r="O81" s="404"/>
      <c r="P81" s="393"/>
    </row>
    <row r="82" customFormat="false" ht="282" hidden="false" customHeight="true" outlineLevel="0" collapsed="false">
      <c r="B82" s="391"/>
      <c r="C82" s="395"/>
      <c r="D82" s="395"/>
      <c r="E82" s="395"/>
      <c r="F82" s="395"/>
      <c r="G82" s="395"/>
      <c r="H82" s="395"/>
      <c r="I82" s="392"/>
      <c r="J82" s="395"/>
      <c r="K82" s="395"/>
      <c r="L82" s="395"/>
      <c r="M82" s="395"/>
      <c r="N82" s="395"/>
      <c r="O82" s="395"/>
      <c r="P82" s="393"/>
    </row>
    <row r="83" customFormat="false" ht="12.75" hidden="false" customHeight="false" outlineLevel="0" collapsed="false">
      <c r="B83" s="391"/>
      <c r="C83" s="406" t="s">
        <v>642</v>
      </c>
      <c r="D83" s="406" t="s">
        <v>638</v>
      </c>
      <c r="E83" s="406"/>
      <c r="F83" s="406" t="s">
        <v>643</v>
      </c>
      <c r="G83" s="406"/>
      <c r="H83" s="406"/>
      <c r="I83" s="397"/>
      <c r="J83" s="406" t="s">
        <v>642</v>
      </c>
      <c r="K83" s="406" t="s">
        <v>638</v>
      </c>
      <c r="L83" s="406"/>
      <c r="M83" s="406" t="s">
        <v>643</v>
      </c>
      <c r="N83" s="406"/>
      <c r="O83" s="406"/>
      <c r="P83" s="393"/>
    </row>
    <row r="84" customFormat="false" ht="12.75" hidden="false" customHeight="true" outlineLevel="0" collapsed="false">
      <c r="B84" s="391"/>
      <c r="C84" s="398"/>
      <c r="D84" s="399" t="s">
        <v>3</v>
      </c>
      <c r="E84" s="399"/>
      <c r="F84" s="400" t="s">
        <v>645</v>
      </c>
      <c r="G84" s="400"/>
      <c r="H84" s="400"/>
      <c r="I84" s="395"/>
      <c r="J84" s="398"/>
      <c r="K84" s="399" t="s">
        <v>3</v>
      </c>
      <c r="L84" s="399"/>
      <c r="M84" s="400" t="s">
        <v>645</v>
      </c>
      <c r="N84" s="400"/>
      <c r="O84" s="400"/>
      <c r="P84" s="393"/>
    </row>
    <row r="85" customFormat="false" ht="12.75" hidden="false" customHeight="false" outlineLevel="0" collapsed="false">
      <c r="B85" s="391"/>
      <c r="C85" s="407"/>
      <c r="D85" s="399"/>
      <c r="E85" s="399"/>
      <c r="F85" s="400"/>
      <c r="G85" s="400"/>
      <c r="H85" s="400"/>
      <c r="I85" s="395"/>
      <c r="J85" s="407"/>
      <c r="K85" s="399"/>
      <c r="L85" s="399"/>
      <c r="M85" s="400"/>
      <c r="N85" s="400"/>
      <c r="O85" s="400"/>
      <c r="P85" s="393"/>
    </row>
    <row r="86" customFormat="false" ht="12.75" hidden="false" customHeight="false" outlineLevel="0" collapsed="false">
      <c r="B86" s="408"/>
      <c r="C86" s="409"/>
      <c r="D86" s="409"/>
      <c r="E86" s="409"/>
      <c r="F86" s="409"/>
      <c r="G86" s="409"/>
      <c r="H86" s="410"/>
      <c r="I86" s="410"/>
      <c r="J86" s="409"/>
      <c r="K86" s="409"/>
      <c r="L86" s="409"/>
      <c r="M86" s="409"/>
      <c r="N86" s="409"/>
      <c r="O86" s="410"/>
      <c r="P86" s="411"/>
    </row>
    <row r="87" customFormat="false" ht="9" hidden="false" customHeight="true" outlineLevel="0" collapsed="false"/>
    <row r="88" customFormat="false" ht="9" hidden="false" customHeight="true" outlineLevel="0" collapsed="false"/>
    <row r="89" customFormat="false" ht="12.75" hidden="false" customHeight="false" outlineLevel="0" collapsed="false">
      <c r="B89" s="375"/>
      <c r="C89" s="375"/>
      <c r="D89" s="375"/>
      <c r="E89" s="376"/>
      <c r="F89" s="376"/>
      <c r="G89" s="376"/>
      <c r="H89" s="376"/>
      <c r="I89" s="376"/>
      <c r="J89" s="376"/>
      <c r="K89" s="376"/>
      <c r="L89" s="376"/>
      <c r="M89" s="376"/>
      <c r="N89" s="377" t="s">
        <v>628</v>
      </c>
      <c r="O89" s="377"/>
      <c r="P89" s="377"/>
    </row>
    <row r="90" customFormat="false" ht="12.75" hidden="false" customHeight="true" outlineLevel="0" collapsed="false">
      <c r="B90" s="375"/>
      <c r="C90" s="375"/>
      <c r="D90" s="375"/>
      <c r="E90" s="378" t="s">
        <v>629</v>
      </c>
      <c r="F90" s="378"/>
      <c r="G90" s="378"/>
      <c r="H90" s="378"/>
      <c r="I90" s="378"/>
      <c r="J90" s="378"/>
      <c r="K90" s="378"/>
      <c r="L90" s="378"/>
      <c r="M90" s="378"/>
      <c r="N90" s="379" t="s">
        <v>630</v>
      </c>
      <c r="O90" s="379"/>
      <c r="P90" s="379"/>
    </row>
    <row r="91" customFormat="false" ht="12.75" hidden="false" customHeight="true" outlineLevel="0" collapsed="false">
      <c r="B91" s="375"/>
      <c r="C91" s="375"/>
      <c r="D91" s="375"/>
      <c r="E91" s="378" t="s">
        <v>631</v>
      </c>
      <c r="F91" s="378"/>
      <c r="G91" s="378"/>
      <c r="H91" s="378"/>
      <c r="I91" s="378"/>
      <c r="J91" s="378"/>
      <c r="K91" s="378"/>
      <c r="L91" s="378"/>
      <c r="M91" s="378"/>
      <c r="N91" s="379"/>
      <c r="O91" s="379"/>
      <c r="P91" s="379"/>
    </row>
    <row r="92" customFormat="false" ht="12.75" hidden="false" customHeight="true" outlineLevel="0" collapsed="false">
      <c r="B92" s="375"/>
      <c r="C92" s="375"/>
      <c r="D92" s="375"/>
      <c r="E92" s="378" t="s">
        <v>632</v>
      </c>
      <c r="F92" s="378"/>
      <c r="G92" s="378"/>
      <c r="H92" s="378"/>
      <c r="I92" s="378"/>
      <c r="J92" s="378"/>
      <c r="K92" s="378"/>
      <c r="L92" s="378"/>
      <c r="M92" s="378"/>
      <c r="N92" s="379"/>
      <c r="O92" s="379"/>
      <c r="P92" s="379"/>
    </row>
    <row r="93" customFormat="false" ht="13.5" hidden="false" customHeight="true" outlineLevel="0" collapsed="false">
      <c r="B93" s="375"/>
      <c r="C93" s="375"/>
      <c r="D93" s="375"/>
      <c r="E93" s="380" t="s">
        <v>633</v>
      </c>
      <c r="F93" s="380"/>
      <c r="G93" s="380"/>
      <c r="H93" s="380"/>
      <c r="I93" s="380"/>
      <c r="J93" s="380"/>
      <c r="K93" s="380"/>
      <c r="L93" s="380"/>
      <c r="M93" s="380"/>
      <c r="N93" s="379"/>
      <c r="O93" s="379"/>
      <c r="P93" s="379"/>
    </row>
    <row r="94" customFormat="false" ht="12.75" hidden="false" customHeight="true" outlineLevel="0" collapsed="false">
      <c r="B94" s="381" t="s">
        <v>634</v>
      </c>
      <c r="C94" s="381"/>
      <c r="D94" s="382" t="s">
        <v>635</v>
      </c>
      <c r="E94" s="382"/>
      <c r="F94" s="382"/>
      <c r="G94" s="382"/>
      <c r="H94" s="382"/>
      <c r="I94" s="383"/>
      <c r="J94" s="384" t="s">
        <v>636</v>
      </c>
      <c r="K94" s="385" t="s">
        <v>637</v>
      </c>
      <c r="L94" s="385"/>
      <c r="M94" s="385"/>
      <c r="N94" s="385"/>
      <c r="O94" s="385"/>
      <c r="P94" s="385"/>
    </row>
    <row r="95" customFormat="false" ht="12.75" hidden="false" customHeight="false" outlineLevel="0" collapsed="false">
      <c r="B95" s="381"/>
      <c r="C95" s="381"/>
      <c r="D95" s="382"/>
      <c r="E95" s="382"/>
      <c r="F95" s="382"/>
      <c r="G95" s="382"/>
      <c r="H95" s="382"/>
      <c r="I95" s="383"/>
      <c r="J95" s="384"/>
      <c r="K95" s="385"/>
      <c r="L95" s="385"/>
      <c r="M95" s="385"/>
      <c r="N95" s="385"/>
      <c r="O95" s="385"/>
      <c r="P95" s="385"/>
    </row>
    <row r="96" customFormat="false" ht="12.75" hidden="false" customHeight="true" outlineLevel="0" collapsed="false">
      <c r="B96" s="386" t="s">
        <v>638</v>
      </c>
      <c r="C96" s="386"/>
      <c r="D96" s="387" t="s">
        <v>3</v>
      </c>
      <c r="E96" s="387"/>
      <c r="F96" s="387"/>
      <c r="G96" s="387"/>
      <c r="H96" s="387"/>
      <c r="I96" s="383"/>
      <c r="J96" s="384"/>
      <c r="K96" s="388" t="n">
        <v>27406174000105</v>
      </c>
      <c r="L96" s="388"/>
      <c r="M96" s="388"/>
      <c r="N96" s="388"/>
      <c r="O96" s="388"/>
      <c r="P96" s="388"/>
    </row>
    <row r="97" customFormat="false" ht="12.75" hidden="false" customHeight="false" outlineLevel="0" collapsed="false">
      <c r="B97" s="386"/>
      <c r="C97" s="386"/>
      <c r="D97" s="387"/>
      <c r="E97" s="387"/>
      <c r="F97" s="387"/>
      <c r="G97" s="387"/>
      <c r="H97" s="387"/>
      <c r="I97" s="383"/>
      <c r="J97" s="389" t="s">
        <v>639</v>
      </c>
      <c r="K97" s="390" t="s">
        <v>640</v>
      </c>
      <c r="L97" s="390"/>
      <c r="M97" s="390"/>
      <c r="N97" s="390"/>
      <c r="O97" s="390"/>
      <c r="P97" s="390"/>
    </row>
    <row r="98" customFormat="false" ht="12.75" hidden="false" customHeight="false" outlineLevel="0" collapsed="false">
      <c r="B98" s="391"/>
      <c r="C98" s="392"/>
      <c r="D98" s="392"/>
      <c r="E98" s="392"/>
      <c r="F98" s="392"/>
      <c r="G98" s="392"/>
      <c r="H98" s="392"/>
      <c r="I98" s="392"/>
      <c r="J98" s="392"/>
      <c r="K98" s="392"/>
      <c r="L98" s="392"/>
      <c r="M98" s="392"/>
      <c r="N98" s="392"/>
      <c r="O98" s="392"/>
      <c r="P98" s="393"/>
    </row>
    <row r="99" customFormat="false" ht="12.75" hidden="false" customHeight="false" outlineLevel="0" collapsed="false">
      <c r="B99" s="394" t="s">
        <v>641</v>
      </c>
      <c r="C99" s="394"/>
      <c r="D99" s="394"/>
      <c r="E99" s="394"/>
      <c r="F99" s="394"/>
      <c r="G99" s="394"/>
      <c r="H99" s="394"/>
      <c r="I99" s="394"/>
      <c r="J99" s="394"/>
      <c r="K99" s="394"/>
      <c r="L99" s="394"/>
      <c r="M99" s="394"/>
      <c r="N99" s="394"/>
      <c r="O99" s="394"/>
      <c r="P99" s="394"/>
    </row>
    <row r="100" customFormat="false" ht="12.75" hidden="false" customHeight="false" outlineLevel="0" collapsed="false">
      <c r="B100" s="391"/>
      <c r="C100" s="392"/>
      <c r="D100" s="392"/>
      <c r="E100" s="392"/>
      <c r="F100" s="392"/>
      <c r="G100" s="392"/>
      <c r="H100" s="392"/>
      <c r="I100" s="392"/>
      <c r="J100" s="392"/>
      <c r="K100" s="392"/>
      <c r="L100" s="392"/>
      <c r="M100" s="392"/>
      <c r="N100" s="392"/>
      <c r="O100" s="392"/>
      <c r="P100" s="393"/>
    </row>
    <row r="101" customFormat="false" ht="282" hidden="false" customHeight="true" outlineLevel="0" collapsed="false">
      <c r="B101" s="391"/>
      <c r="C101" s="395"/>
      <c r="D101" s="395"/>
      <c r="E101" s="395"/>
      <c r="F101" s="395"/>
      <c r="G101" s="395"/>
      <c r="H101" s="395"/>
      <c r="I101" s="392"/>
      <c r="J101" s="395"/>
      <c r="K101" s="395"/>
      <c r="L101" s="395"/>
      <c r="M101" s="395"/>
      <c r="N101" s="395"/>
      <c r="O101" s="395"/>
      <c r="P101" s="393"/>
    </row>
    <row r="102" customFormat="false" ht="12.75" hidden="false" customHeight="false" outlineLevel="0" collapsed="false">
      <c r="B102" s="391"/>
      <c r="C102" s="396" t="s">
        <v>642</v>
      </c>
      <c r="D102" s="396" t="s">
        <v>638</v>
      </c>
      <c r="E102" s="396"/>
      <c r="F102" s="396" t="s">
        <v>643</v>
      </c>
      <c r="G102" s="396"/>
      <c r="H102" s="396"/>
      <c r="I102" s="397"/>
      <c r="J102" s="396" t="s">
        <v>642</v>
      </c>
      <c r="K102" s="396" t="s">
        <v>638</v>
      </c>
      <c r="L102" s="396"/>
      <c r="M102" s="396" t="s">
        <v>643</v>
      </c>
      <c r="N102" s="396"/>
      <c r="O102" s="396"/>
      <c r="P102" s="393"/>
    </row>
    <row r="103" customFormat="false" ht="12.75" hidden="false" customHeight="true" outlineLevel="0" collapsed="false">
      <c r="B103" s="391"/>
      <c r="C103" s="398"/>
      <c r="D103" s="399" t="s">
        <v>3</v>
      </c>
      <c r="E103" s="399"/>
      <c r="F103" s="400" t="s">
        <v>646</v>
      </c>
      <c r="G103" s="400"/>
      <c r="H103" s="400"/>
      <c r="I103" s="397"/>
      <c r="J103" s="398"/>
      <c r="K103" s="399" t="s">
        <v>3</v>
      </c>
      <c r="L103" s="399"/>
      <c r="M103" s="400" t="s">
        <v>646</v>
      </c>
      <c r="N103" s="400"/>
      <c r="O103" s="400"/>
      <c r="P103" s="393"/>
    </row>
    <row r="104" customFormat="false" ht="12.75" hidden="false" customHeight="false" outlineLevel="0" collapsed="false">
      <c r="B104" s="391"/>
      <c r="C104" s="401"/>
      <c r="D104" s="399"/>
      <c r="E104" s="399"/>
      <c r="F104" s="400"/>
      <c r="G104" s="400"/>
      <c r="H104" s="400"/>
      <c r="I104" s="397"/>
      <c r="J104" s="401"/>
      <c r="K104" s="399"/>
      <c r="L104" s="399"/>
      <c r="M104" s="400"/>
      <c r="N104" s="400"/>
      <c r="O104" s="400"/>
      <c r="P104" s="393"/>
    </row>
    <row r="105" customFormat="false" ht="12.75" hidden="false" customHeight="false" outlineLevel="0" collapsed="false">
      <c r="B105" s="391"/>
      <c r="C105" s="402"/>
      <c r="D105" s="402"/>
      <c r="E105" s="402"/>
      <c r="F105" s="402"/>
      <c r="G105" s="402"/>
      <c r="H105" s="402"/>
      <c r="I105" s="403"/>
      <c r="J105" s="404"/>
      <c r="K105" s="404"/>
      <c r="L105" s="404"/>
      <c r="M105" s="404"/>
      <c r="N105" s="404"/>
      <c r="O105" s="404"/>
      <c r="P105" s="393"/>
    </row>
    <row r="106" customFormat="false" ht="282" hidden="false" customHeight="true" outlineLevel="0" collapsed="false">
      <c r="B106" s="391"/>
      <c r="C106" s="395"/>
      <c r="D106" s="395"/>
      <c r="E106" s="395"/>
      <c r="F106" s="395"/>
      <c r="G106" s="395"/>
      <c r="H106" s="395"/>
      <c r="I106" s="392"/>
      <c r="J106" s="395"/>
      <c r="K106" s="395"/>
      <c r="L106" s="395"/>
      <c r="M106" s="395"/>
      <c r="N106" s="395"/>
      <c r="O106" s="395"/>
      <c r="P106" s="393"/>
    </row>
    <row r="107" customFormat="false" ht="12.75" hidden="false" customHeight="false" outlineLevel="0" collapsed="false">
      <c r="B107" s="391"/>
      <c r="C107" s="396" t="s">
        <v>642</v>
      </c>
      <c r="D107" s="396" t="s">
        <v>638</v>
      </c>
      <c r="E107" s="396"/>
      <c r="F107" s="396" t="s">
        <v>643</v>
      </c>
      <c r="G107" s="396"/>
      <c r="H107" s="396"/>
      <c r="I107" s="397"/>
      <c r="J107" s="396" t="s">
        <v>642</v>
      </c>
      <c r="K107" s="396" t="s">
        <v>638</v>
      </c>
      <c r="L107" s="396"/>
      <c r="M107" s="396"/>
      <c r="N107" s="396"/>
      <c r="O107" s="396"/>
      <c r="P107" s="393"/>
    </row>
    <row r="108" customFormat="false" ht="12.75" hidden="false" customHeight="true" outlineLevel="0" collapsed="false">
      <c r="B108" s="391"/>
      <c r="C108" s="398"/>
      <c r="D108" s="399" t="s">
        <v>3</v>
      </c>
      <c r="E108" s="399"/>
      <c r="F108" s="400" t="s">
        <v>646</v>
      </c>
      <c r="G108" s="400"/>
      <c r="H108" s="400"/>
      <c r="I108" s="397"/>
      <c r="J108" s="398"/>
      <c r="K108" s="399" t="s">
        <v>3</v>
      </c>
      <c r="L108" s="399"/>
      <c r="M108" s="400" t="s">
        <v>646</v>
      </c>
      <c r="N108" s="400"/>
      <c r="O108" s="400"/>
      <c r="P108" s="405"/>
    </row>
    <row r="109" customFormat="false" ht="12.75" hidden="false" customHeight="false" outlineLevel="0" collapsed="false">
      <c r="B109" s="391"/>
      <c r="C109" s="401"/>
      <c r="D109" s="399"/>
      <c r="E109" s="399"/>
      <c r="F109" s="400"/>
      <c r="G109" s="400"/>
      <c r="H109" s="400"/>
      <c r="I109" s="397"/>
      <c r="J109" s="401"/>
      <c r="K109" s="399"/>
      <c r="L109" s="399"/>
      <c r="M109" s="400"/>
      <c r="N109" s="400"/>
      <c r="O109" s="400"/>
      <c r="P109" s="393"/>
    </row>
    <row r="110" customFormat="false" ht="12.75" hidden="false" customHeight="false" outlineLevel="0" collapsed="false">
      <c r="B110" s="391"/>
      <c r="C110" s="402"/>
      <c r="D110" s="402"/>
      <c r="E110" s="402"/>
      <c r="F110" s="402"/>
      <c r="G110" s="402"/>
      <c r="H110" s="402"/>
      <c r="I110" s="403"/>
      <c r="J110" s="404"/>
      <c r="K110" s="404"/>
      <c r="L110" s="404"/>
      <c r="M110" s="404"/>
      <c r="N110" s="404"/>
      <c r="O110" s="404"/>
      <c r="P110" s="393"/>
    </row>
    <row r="111" customFormat="false" ht="282" hidden="false" customHeight="true" outlineLevel="0" collapsed="false">
      <c r="B111" s="391"/>
      <c r="C111" s="395"/>
      <c r="D111" s="395"/>
      <c r="E111" s="395"/>
      <c r="F111" s="395"/>
      <c r="G111" s="395"/>
      <c r="H111" s="395"/>
      <c r="I111" s="392"/>
      <c r="J111" s="395"/>
      <c r="K111" s="395"/>
      <c r="L111" s="395"/>
      <c r="M111" s="395"/>
      <c r="N111" s="395"/>
      <c r="O111" s="395"/>
      <c r="P111" s="393"/>
    </row>
    <row r="112" customFormat="false" ht="12.75" hidden="false" customHeight="false" outlineLevel="0" collapsed="false">
      <c r="B112" s="391"/>
      <c r="C112" s="406" t="s">
        <v>642</v>
      </c>
      <c r="D112" s="406" t="s">
        <v>638</v>
      </c>
      <c r="E112" s="406"/>
      <c r="F112" s="406" t="s">
        <v>643</v>
      </c>
      <c r="G112" s="406"/>
      <c r="H112" s="406"/>
      <c r="I112" s="397"/>
      <c r="J112" s="406" t="s">
        <v>642</v>
      </c>
      <c r="K112" s="406" t="s">
        <v>638</v>
      </c>
      <c r="L112" s="406"/>
      <c r="M112" s="406" t="s">
        <v>643</v>
      </c>
      <c r="N112" s="406"/>
      <c r="O112" s="406"/>
      <c r="P112" s="393"/>
    </row>
    <row r="113" customFormat="false" ht="12.75" hidden="false" customHeight="true" outlineLevel="0" collapsed="false">
      <c r="B113" s="391"/>
      <c r="C113" s="398"/>
      <c r="D113" s="399" t="s">
        <v>3</v>
      </c>
      <c r="E113" s="399"/>
      <c r="F113" s="400" t="s">
        <v>647</v>
      </c>
      <c r="G113" s="400"/>
      <c r="H113" s="400"/>
      <c r="I113" s="395"/>
      <c r="J113" s="398"/>
      <c r="K113" s="399" t="s">
        <v>3</v>
      </c>
      <c r="L113" s="399"/>
      <c r="M113" s="400" t="s">
        <v>646</v>
      </c>
      <c r="N113" s="400"/>
      <c r="O113" s="400"/>
      <c r="P113" s="393"/>
    </row>
    <row r="114" customFormat="false" ht="12.75" hidden="false" customHeight="false" outlineLevel="0" collapsed="false">
      <c r="B114" s="391"/>
      <c r="C114" s="407"/>
      <c r="D114" s="399"/>
      <c r="E114" s="399"/>
      <c r="F114" s="400"/>
      <c r="G114" s="400"/>
      <c r="H114" s="400"/>
      <c r="I114" s="395"/>
      <c r="J114" s="407"/>
      <c r="K114" s="399"/>
      <c r="L114" s="399"/>
      <c r="M114" s="400"/>
      <c r="N114" s="400"/>
      <c r="O114" s="400"/>
      <c r="P114" s="393"/>
    </row>
    <row r="115" customFormat="false" ht="12.75" hidden="false" customHeight="false" outlineLevel="0" collapsed="false">
      <c r="B115" s="408"/>
      <c r="C115" s="409"/>
      <c r="D115" s="409"/>
      <c r="E115" s="409"/>
      <c r="F115" s="409"/>
      <c r="G115" s="409"/>
      <c r="H115" s="410"/>
      <c r="I115" s="410"/>
      <c r="J115" s="409"/>
      <c r="K115" s="409"/>
      <c r="L115" s="409"/>
      <c r="M115" s="409"/>
      <c r="N115" s="409"/>
      <c r="O115" s="410"/>
      <c r="P115" s="411"/>
    </row>
    <row r="116" customFormat="false" ht="9" hidden="false" customHeight="true" outlineLevel="0" collapsed="false"/>
    <row r="117" customFormat="false" ht="9" hidden="false" customHeight="true" outlineLevel="0" collapsed="false"/>
  </sheetData>
  <mergeCells count="208">
    <mergeCell ref="B2:D6"/>
    <mergeCell ref="E2:M2"/>
    <mergeCell ref="N2:P2"/>
    <mergeCell ref="E3:M3"/>
    <mergeCell ref="N3:P6"/>
    <mergeCell ref="E4:M4"/>
    <mergeCell ref="E5:M5"/>
    <mergeCell ref="E6:M6"/>
    <mergeCell ref="B7:C8"/>
    <mergeCell ref="D7:H8"/>
    <mergeCell ref="I7:I10"/>
    <mergeCell ref="J7:J9"/>
    <mergeCell ref="K7:P8"/>
    <mergeCell ref="B9:C10"/>
    <mergeCell ref="D9:H10"/>
    <mergeCell ref="K9:P9"/>
    <mergeCell ref="K10:P10"/>
    <mergeCell ref="B12:P12"/>
    <mergeCell ref="C14:H14"/>
    <mergeCell ref="J14:O14"/>
    <mergeCell ref="D15:E15"/>
    <mergeCell ref="F15:H15"/>
    <mergeCell ref="K15:L15"/>
    <mergeCell ref="M15:O15"/>
    <mergeCell ref="D16:E17"/>
    <mergeCell ref="F16:H17"/>
    <mergeCell ref="K16:L17"/>
    <mergeCell ref="M16:O17"/>
    <mergeCell ref="C18:H18"/>
    <mergeCell ref="J18:O18"/>
    <mergeCell ref="C19:H19"/>
    <mergeCell ref="J19:O19"/>
    <mergeCell ref="D20:E20"/>
    <mergeCell ref="F20:H20"/>
    <mergeCell ref="K20:L20"/>
    <mergeCell ref="M20:O20"/>
    <mergeCell ref="D21:E22"/>
    <mergeCell ref="F21:H22"/>
    <mergeCell ref="K21:L22"/>
    <mergeCell ref="M21:O22"/>
    <mergeCell ref="C23:H23"/>
    <mergeCell ref="J23:O23"/>
    <mergeCell ref="C24:H24"/>
    <mergeCell ref="J24:O24"/>
    <mergeCell ref="D25:E25"/>
    <mergeCell ref="F25:H25"/>
    <mergeCell ref="K25:L25"/>
    <mergeCell ref="M25:O25"/>
    <mergeCell ref="D26:E27"/>
    <mergeCell ref="F26:H27"/>
    <mergeCell ref="K26:L27"/>
    <mergeCell ref="M26:O27"/>
    <mergeCell ref="B31:D35"/>
    <mergeCell ref="E31:M31"/>
    <mergeCell ref="N31:P31"/>
    <mergeCell ref="E32:M32"/>
    <mergeCell ref="N32:P35"/>
    <mergeCell ref="E33:M33"/>
    <mergeCell ref="E34:M34"/>
    <mergeCell ref="E35:M35"/>
    <mergeCell ref="B36:C37"/>
    <mergeCell ref="D36:H37"/>
    <mergeCell ref="I36:I39"/>
    <mergeCell ref="J36:J38"/>
    <mergeCell ref="K36:P37"/>
    <mergeCell ref="B38:C39"/>
    <mergeCell ref="D38:H39"/>
    <mergeCell ref="K38:P38"/>
    <mergeCell ref="K39:P39"/>
    <mergeCell ref="B41:P41"/>
    <mergeCell ref="C43:H43"/>
    <mergeCell ref="J43:O43"/>
    <mergeCell ref="D44:E44"/>
    <mergeCell ref="F44:H44"/>
    <mergeCell ref="K44:L44"/>
    <mergeCell ref="M44:O44"/>
    <mergeCell ref="D45:E46"/>
    <mergeCell ref="F45:H46"/>
    <mergeCell ref="K45:L46"/>
    <mergeCell ref="M45:O46"/>
    <mergeCell ref="C47:H47"/>
    <mergeCell ref="J47:O47"/>
    <mergeCell ref="C48:H48"/>
    <mergeCell ref="J48:O48"/>
    <mergeCell ref="D49:E49"/>
    <mergeCell ref="F49:H49"/>
    <mergeCell ref="K49:L49"/>
    <mergeCell ref="M49:O49"/>
    <mergeCell ref="D50:E51"/>
    <mergeCell ref="F50:H51"/>
    <mergeCell ref="K50:L51"/>
    <mergeCell ref="M50:O51"/>
    <mergeCell ref="C52:H52"/>
    <mergeCell ref="J52:O52"/>
    <mergeCell ref="C53:H53"/>
    <mergeCell ref="J53:O53"/>
    <mergeCell ref="D54:E54"/>
    <mergeCell ref="F54:H54"/>
    <mergeCell ref="K54:L54"/>
    <mergeCell ref="M54:O54"/>
    <mergeCell ref="D55:E56"/>
    <mergeCell ref="F55:H56"/>
    <mergeCell ref="K55:L56"/>
    <mergeCell ref="M55:O56"/>
    <mergeCell ref="B60:D64"/>
    <mergeCell ref="E60:M60"/>
    <mergeCell ref="N60:P60"/>
    <mergeCell ref="E61:M61"/>
    <mergeCell ref="N61:P64"/>
    <mergeCell ref="E62:M62"/>
    <mergeCell ref="E63:M63"/>
    <mergeCell ref="E64:M64"/>
    <mergeCell ref="B65:C66"/>
    <mergeCell ref="D65:H66"/>
    <mergeCell ref="I65:I68"/>
    <mergeCell ref="J65:J67"/>
    <mergeCell ref="K65:P66"/>
    <mergeCell ref="B67:C68"/>
    <mergeCell ref="D67:H68"/>
    <mergeCell ref="K67:P67"/>
    <mergeCell ref="K68:P68"/>
    <mergeCell ref="B70:P70"/>
    <mergeCell ref="C72:H72"/>
    <mergeCell ref="J72:O72"/>
    <mergeCell ref="D73:E73"/>
    <mergeCell ref="F73:H73"/>
    <mergeCell ref="K73:L73"/>
    <mergeCell ref="M73:O73"/>
    <mergeCell ref="D74:E75"/>
    <mergeCell ref="F74:H75"/>
    <mergeCell ref="K74:L75"/>
    <mergeCell ref="M74:O75"/>
    <mergeCell ref="C76:H76"/>
    <mergeCell ref="J76:O76"/>
    <mergeCell ref="C77:H77"/>
    <mergeCell ref="J77:O77"/>
    <mergeCell ref="D78:E78"/>
    <mergeCell ref="F78:H78"/>
    <mergeCell ref="K78:L78"/>
    <mergeCell ref="M78:O78"/>
    <mergeCell ref="D79:E80"/>
    <mergeCell ref="F79:H80"/>
    <mergeCell ref="K79:L80"/>
    <mergeCell ref="M79:O80"/>
    <mergeCell ref="C81:H81"/>
    <mergeCell ref="J81:O81"/>
    <mergeCell ref="C82:H82"/>
    <mergeCell ref="J82:O82"/>
    <mergeCell ref="D83:E83"/>
    <mergeCell ref="F83:H83"/>
    <mergeCell ref="K83:L83"/>
    <mergeCell ref="M83:O83"/>
    <mergeCell ref="D84:E85"/>
    <mergeCell ref="F84:H85"/>
    <mergeCell ref="K84:L85"/>
    <mergeCell ref="M84:O85"/>
    <mergeCell ref="B89:D93"/>
    <mergeCell ref="E89:M89"/>
    <mergeCell ref="N89:P89"/>
    <mergeCell ref="E90:M90"/>
    <mergeCell ref="N90:P93"/>
    <mergeCell ref="E91:M91"/>
    <mergeCell ref="E92:M92"/>
    <mergeCell ref="E93:M93"/>
    <mergeCell ref="B94:C95"/>
    <mergeCell ref="D94:H95"/>
    <mergeCell ref="I94:I97"/>
    <mergeCell ref="J94:J96"/>
    <mergeCell ref="K94:P95"/>
    <mergeCell ref="B96:C97"/>
    <mergeCell ref="D96:H97"/>
    <mergeCell ref="K96:P96"/>
    <mergeCell ref="K97:P97"/>
    <mergeCell ref="B99:P99"/>
    <mergeCell ref="C101:H101"/>
    <mergeCell ref="J101:O101"/>
    <mergeCell ref="D102:E102"/>
    <mergeCell ref="F102:H102"/>
    <mergeCell ref="K102:L102"/>
    <mergeCell ref="M102:O102"/>
    <mergeCell ref="D103:E104"/>
    <mergeCell ref="F103:H104"/>
    <mergeCell ref="K103:L104"/>
    <mergeCell ref="M103:O104"/>
    <mergeCell ref="C105:H105"/>
    <mergeCell ref="J105:O105"/>
    <mergeCell ref="C106:H106"/>
    <mergeCell ref="J106:O106"/>
    <mergeCell ref="D107:E107"/>
    <mergeCell ref="F107:H107"/>
    <mergeCell ref="K107:L107"/>
    <mergeCell ref="M107:O107"/>
    <mergeCell ref="D108:E109"/>
    <mergeCell ref="F108:H109"/>
    <mergeCell ref="K108:L109"/>
    <mergeCell ref="M108:O109"/>
    <mergeCell ref="C110:H110"/>
    <mergeCell ref="J110:O110"/>
    <mergeCell ref="C111:H111"/>
    <mergeCell ref="J111:O111"/>
    <mergeCell ref="D112:E112"/>
    <mergeCell ref="F112:H112"/>
    <mergeCell ref="K112:L112"/>
    <mergeCell ref="M112:O112"/>
    <mergeCell ref="D113:E114"/>
    <mergeCell ref="F113:H114"/>
    <mergeCell ref="K113:L114"/>
    <mergeCell ref="M113:O114"/>
  </mergeCells>
  <printOptions headings="false" gridLines="false" gridLinesSet="true" horizontalCentered="false" verticalCentered="false"/>
  <pageMargins left="0.7" right="0.7" top="0.75" bottom="0.75" header="0.511811023622047" footer="0.511811023622047"/>
  <pageSetup paperSize="9" scale="100" fitToWidth="1" fitToHeight="0" pageOrder="downThenOver" orientation="portrait" blackAndWhite="false" draft="false" cellComments="none" horizontalDpi="300" verticalDpi="300" copies="1"/>
  <headerFooter differentFirst="false" differentOddEven="false">
    <oddHeader/>
    <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K2952"/>
  <sheetViews>
    <sheetView showFormulas="false" showGridLines="true" showRowColHeaders="true" showZeros="true" rightToLeft="false" tabSelected="false" showOutlineSymbols="false" defaultGridColor="true" view="normal" topLeftCell="A1" colorId="64" zoomScale="100" zoomScaleNormal="100" zoomScalePageLayoutView="60" workbookViewId="0">
      <selection pane="topLeft" activeCell="A1" activeCellId="0" sqref="A1"/>
    </sheetView>
  </sheetViews>
  <sheetFormatPr defaultColWidth="8.87890625" defaultRowHeight="14.25" customHeight="false" zeroHeight="false" outlineLevelRow="0" outlineLevelCol="0"/>
  <cols>
    <col collapsed="false" customWidth="true" hidden="false" outlineLevel="0" max="1" min="1" style="0" width="14.12"/>
    <col collapsed="false" customWidth="true" hidden="false" outlineLevel="0" max="2" min="2" style="0" width="18"/>
    <col collapsed="false" customWidth="true" hidden="false" outlineLevel="0" max="3" min="3" style="0" width="9.12"/>
    <col collapsed="false" customWidth="true" hidden="false" outlineLevel="0" max="4" min="4" style="0" width="13"/>
    <col collapsed="false" customWidth="true" hidden="false" outlineLevel="0" max="5" min="5" style="412" width="80"/>
    <col collapsed="false" customWidth="true" hidden="false" outlineLevel="0" max="6" min="6" style="0" width="25"/>
    <col collapsed="false" customWidth="true" hidden="false" outlineLevel="0" max="7" min="7" style="413" width="8.12"/>
    <col collapsed="false" customWidth="true" hidden="false" outlineLevel="0" max="8" min="8" style="413" width="6.38"/>
    <col collapsed="false" customWidth="true" hidden="false" outlineLevel="0" max="9" min="9" style="413" width="8.38"/>
    <col collapsed="false" customWidth="true" hidden="false" outlineLevel="0" max="10" min="10" style="413" width="12.88"/>
    <col collapsed="false" customWidth="true" hidden="false" outlineLevel="0" max="11" min="11" style="0" width="9.12"/>
  </cols>
  <sheetData>
    <row r="1" customFormat="false" ht="18" hidden="false" customHeight="true" outlineLevel="0" collapsed="false">
      <c r="A1" s="4" t="s">
        <v>0</v>
      </c>
      <c r="B1" s="414" t="str">
        <f aca="false">'DECLARAÇÕES GERAIS'!B1</f>
        <v>REFORMA E AMPLIAÇÃO DA CÂMARA MUNICIPAL</v>
      </c>
      <c r="C1" s="415"/>
      <c r="D1" s="415"/>
      <c r="E1" s="416"/>
      <c r="F1" s="416"/>
      <c r="G1" s="417"/>
      <c r="H1" s="417"/>
      <c r="I1" s="417"/>
      <c r="J1" s="417"/>
      <c r="K1" s="418"/>
    </row>
    <row r="2" customFormat="false" ht="18" hidden="false" customHeight="true" outlineLevel="0" collapsed="false">
      <c r="A2" s="9" t="s">
        <v>2</v>
      </c>
      <c r="B2" s="419" t="str">
        <f aca="false">'DECLARAÇÕES GERAIS'!B2</f>
        <v>COMODORO - MT</v>
      </c>
      <c r="C2" s="420"/>
      <c r="D2" s="420"/>
      <c r="E2" s="421"/>
      <c r="F2" s="421"/>
      <c r="G2" s="422"/>
      <c r="H2" s="422"/>
      <c r="I2" s="422"/>
      <c r="J2" s="422"/>
      <c r="K2" s="423"/>
    </row>
    <row r="3" customFormat="false" ht="18" hidden="false" customHeight="true" outlineLevel="0" collapsed="false">
      <c r="A3" s="9" t="s">
        <v>4</v>
      </c>
      <c r="B3" s="424" t="str">
        <f aca="false">'DECLARAÇÕES GERAIS'!B3</f>
        <v>SINAPI 05/2025 - SEM DESONERAÇÃO </v>
      </c>
      <c r="C3" s="420"/>
      <c r="D3" s="420"/>
      <c r="E3" s="421"/>
      <c r="F3" s="421"/>
      <c r="G3" s="422"/>
      <c r="H3" s="422"/>
      <c r="I3" s="422"/>
      <c r="J3" s="422"/>
      <c r="K3" s="423"/>
    </row>
    <row r="4" customFormat="false" ht="18" hidden="false" customHeight="true" outlineLevel="0" collapsed="false">
      <c r="A4" s="9" t="s">
        <v>6</v>
      </c>
      <c r="B4" s="425" t="n">
        <f aca="false">'DECLARAÇÕES GERAIS'!B4</f>
        <v>0.219</v>
      </c>
      <c r="C4" s="420"/>
      <c r="D4" s="420"/>
      <c r="E4" s="421"/>
      <c r="F4" s="421"/>
      <c r="G4" s="422"/>
      <c r="H4" s="422"/>
      <c r="I4" s="422"/>
      <c r="J4" s="422"/>
      <c r="K4" s="423"/>
    </row>
    <row r="5" customFormat="false" ht="18" hidden="false" customHeight="true" outlineLevel="0" collapsed="false">
      <c r="A5" s="15" t="str">
        <f aca="false">'DECLARAÇÕES GERAIS'!A5</f>
        <v>LOCAL -</v>
      </c>
      <c r="B5" s="424" t="str">
        <f aca="false">'DECLARAÇÕES GERAIS'!B5</f>
        <v>RUA BAHIA Nº 600N, BAIRRO SÃO FRANCISCO</v>
      </c>
      <c r="C5" s="426"/>
      <c r="D5" s="426"/>
      <c r="E5" s="427"/>
      <c r="F5" s="427"/>
      <c r="G5" s="428"/>
      <c r="H5" s="428"/>
      <c r="I5" s="428"/>
      <c r="J5" s="428"/>
      <c r="K5" s="429"/>
    </row>
    <row r="6" customFormat="false" ht="24" hidden="false" customHeight="true" outlineLevel="0" collapsed="false">
      <c r="A6" s="70" t="s">
        <v>648</v>
      </c>
      <c r="B6" s="70"/>
      <c r="C6" s="70"/>
      <c r="D6" s="70"/>
      <c r="E6" s="70"/>
      <c r="F6" s="70"/>
      <c r="G6" s="70"/>
      <c r="H6" s="70"/>
      <c r="I6" s="70"/>
      <c r="J6" s="70"/>
      <c r="K6" s="70"/>
    </row>
    <row r="7" customFormat="false" ht="30" hidden="false" customHeight="true" outlineLevel="0" collapsed="false">
      <c r="A7" s="430"/>
      <c r="B7" s="431" t="s">
        <v>25</v>
      </c>
      <c r="C7" s="431" t="s">
        <v>26</v>
      </c>
      <c r="D7" s="431" t="s">
        <v>27</v>
      </c>
      <c r="E7" s="432" t="s">
        <v>18</v>
      </c>
      <c r="F7" s="432" t="s">
        <v>649</v>
      </c>
      <c r="G7" s="431"/>
      <c r="H7" s="431" t="s">
        <v>650</v>
      </c>
      <c r="I7" s="432" t="s">
        <v>651</v>
      </c>
      <c r="J7" s="432" t="s">
        <v>652</v>
      </c>
      <c r="K7" s="433" t="s">
        <v>19</v>
      </c>
    </row>
    <row r="8" customFormat="false" ht="15" hidden="false" customHeight="false" outlineLevel="0" collapsed="false">
      <c r="A8" s="434" t="s">
        <v>653</v>
      </c>
      <c r="B8" s="435" t="s">
        <v>35</v>
      </c>
      <c r="C8" s="435" t="s">
        <v>36</v>
      </c>
      <c r="D8" s="435" t="s">
        <v>37</v>
      </c>
      <c r="E8" s="436" t="s">
        <v>38</v>
      </c>
      <c r="F8" s="436" t="s">
        <v>654</v>
      </c>
      <c r="G8" s="435"/>
      <c r="H8" s="435" t="s">
        <v>39</v>
      </c>
      <c r="I8" s="436" t="n">
        <v>1</v>
      </c>
      <c r="J8" s="436" t="n">
        <v>15336.48</v>
      </c>
      <c r="K8" s="437" t="n">
        <v>15336.48</v>
      </c>
    </row>
    <row r="9" customFormat="false" ht="14.25" hidden="false" customHeight="false" outlineLevel="0" collapsed="false">
      <c r="A9" s="438" t="s">
        <v>655</v>
      </c>
      <c r="B9" s="439" t="s">
        <v>656</v>
      </c>
      <c r="C9" s="439" t="s">
        <v>42</v>
      </c>
      <c r="D9" s="439" t="n">
        <v>90776</v>
      </c>
      <c r="E9" s="438" t="s">
        <v>657</v>
      </c>
      <c r="F9" s="438" t="s">
        <v>658</v>
      </c>
      <c r="G9" s="439"/>
      <c r="H9" s="439" t="s">
        <v>469</v>
      </c>
      <c r="I9" s="438" t="n">
        <v>264</v>
      </c>
      <c r="J9" s="438" t="n">
        <v>29.67</v>
      </c>
      <c r="K9" s="440" t="n">
        <v>7832.88</v>
      </c>
    </row>
    <row r="10" customFormat="false" ht="14.25" hidden="false" customHeight="false" outlineLevel="0" collapsed="false">
      <c r="A10" s="438" t="s">
        <v>655</v>
      </c>
      <c r="B10" s="439" t="s">
        <v>656</v>
      </c>
      <c r="C10" s="439" t="s">
        <v>42</v>
      </c>
      <c r="D10" s="439" t="n">
        <v>90777</v>
      </c>
      <c r="E10" s="438" t="s">
        <v>659</v>
      </c>
      <c r="F10" s="438" t="s">
        <v>658</v>
      </c>
      <c r="G10" s="439"/>
      <c r="H10" s="439" t="s">
        <v>469</v>
      </c>
      <c r="I10" s="438" t="n">
        <v>60</v>
      </c>
      <c r="J10" s="438" t="n">
        <v>125.06</v>
      </c>
      <c r="K10" s="440" t="n">
        <v>7503.6</v>
      </c>
    </row>
    <row r="11" customFormat="false" ht="14.25" hidden="false" customHeight="false" outlineLevel="0" collapsed="false">
      <c r="A11" s="134"/>
      <c r="E11" s="134"/>
      <c r="F11" s="134"/>
      <c r="I11" s="134"/>
      <c r="J11" s="134"/>
      <c r="K11" s="263"/>
    </row>
    <row r="12" customFormat="false" ht="14.25" hidden="false" customHeight="false" outlineLevel="0" collapsed="false">
      <c r="A12" s="441" t="s">
        <v>655</v>
      </c>
      <c r="B12" s="442"/>
      <c r="C12" s="442"/>
      <c r="D12" s="442"/>
      <c r="E12" s="441"/>
      <c r="F12" s="443" t="s">
        <v>660</v>
      </c>
      <c r="G12" s="444" t="n">
        <v>7021.2121212121</v>
      </c>
      <c r="H12" s="445" t="s">
        <v>661</v>
      </c>
      <c r="I12" s="446" t="n">
        <v>7483.21</v>
      </c>
      <c r="J12" s="443" t="s">
        <v>662</v>
      </c>
      <c r="K12" s="444" t="n">
        <v>14504.42</v>
      </c>
    </row>
    <row r="13" customFormat="false" ht="14.25" hidden="false" customHeight="false" outlineLevel="0" collapsed="false">
      <c r="A13" s="441" t="s">
        <v>655</v>
      </c>
      <c r="B13" s="442"/>
      <c r="C13" s="442"/>
      <c r="D13" s="442"/>
      <c r="E13" s="441"/>
      <c r="F13" s="443" t="s">
        <v>663</v>
      </c>
      <c r="G13" s="444" t="n">
        <v>3358.68</v>
      </c>
      <c r="H13" s="442"/>
      <c r="I13" s="441"/>
      <c r="J13" s="443" t="s">
        <v>664</v>
      </c>
      <c r="K13" s="444" t="n">
        <v>18695.16</v>
      </c>
    </row>
    <row r="14" customFormat="false" ht="14.25" hidden="false" customHeight="false" outlineLevel="0" collapsed="false">
      <c r="A14" s="134"/>
      <c r="E14" s="134"/>
      <c r="F14" s="134"/>
      <c r="I14" s="134"/>
      <c r="J14" s="134"/>
      <c r="K14" s="263"/>
    </row>
    <row r="15" customFormat="false" ht="14.25" hidden="false" customHeight="false" outlineLevel="0" collapsed="false">
      <c r="A15" s="430"/>
      <c r="B15" s="431" t="s">
        <v>25</v>
      </c>
      <c r="C15" s="431" t="s">
        <v>26</v>
      </c>
      <c r="D15" s="431" t="s">
        <v>27</v>
      </c>
      <c r="E15" s="432" t="s">
        <v>18</v>
      </c>
      <c r="F15" s="432" t="s">
        <v>649</v>
      </c>
      <c r="G15" s="431"/>
      <c r="H15" s="431" t="s">
        <v>650</v>
      </c>
      <c r="I15" s="432" t="s">
        <v>651</v>
      </c>
      <c r="J15" s="432" t="s">
        <v>652</v>
      </c>
      <c r="K15" s="433" t="s">
        <v>19</v>
      </c>
    </row>
    <row r="16" customFormat="false" ht="25.35" hidden="false" customHeight="false" outlineLevel="0" collapsed="false">
      <c r="A16" s="434" t="s">
        <v>665</v>
      </c>
      <c r="B16" s="435" t="s">
        <v>35</v>
      </c>
      <c r="C16" s="435" t="s">
        <v>42</v>
      </c>
      <c r="D16" s="435" t="n">
        <v>103689</v>
      </c>
      <c r="E16" s="436" t="s">
        <v>43</v>
      </c>
      <c r="F16" s="436" t="s">
        <v>666</v>
      </c>
      <c r="G16" s="435"/>
      <c r="H16" s="435" t="s">
        <v>44</v>
      </c>
      <c r="I16" s="436" t="n">
        <v>1</v>
      </c>
      <c r="J16" s="436" t="n">
        <v>436.42</v>
      </c>
      <c r="K16" s="437" t="n">
        <v>436.42</v>
      </c>
    </row>
    <row r="17" customFormat="false" ht="14.25" hidden="false" customHeight="false" outlineLevel="0" collapsed="false">
      <c r="A17" s="438" t="s">
        <v>655</v>
      </c>
      <c r="B17" s="439" t="s">
        <v>656</v>
      </c>
      <c r="C17" s="439" t="s">
        <v>42</v>
      </c>
      <c r="D17" s="439" t="n">
        <v>88316</v>
      </c>
      <c r="E17" s="438" t="s">
        <v>667</v>
      </c>
      <c r="F17" s="438" t="s">
        <v>658</v>
      </c>
      <c r="G17" s="439"/>
      <c r="H17" s="439" t="s">
        <v>469</v>
      </c>
      <c r="I17" s="438" t="n">
        <v>1.1186</v>
      </c>
      <c r="J17" s="438" t="n">
        <v>20.77</v>
      </c>
      <c r="K17" s="440" t="n">
        <v>23.23</v>
      </c>
    </row>
    <row r="18" customFormat="false" ht="14.25" hidden="false" customHeight="false" outlineLevel="0" collapsed="false">
      <c r="A18" s="438" t="s">
        <v>655</v>
      </c>
      <c r="B18" s="439" t="s">
        <v>200</v>
      </c>
      <c r="C18" s="439" t="s">
        <v>42</v>
      </c>
      <c r="D18" s="439" t="n">
        <v>4509</v>
      </c>
      <c r="E18" s="438" t="s">
        <v>668</v>
      </c>
      <c r="F18" s="438" t="s">
        <v>669</v>
      </c>
      <c r="G18" s="439"/>
      <c r="H18" s="439" t="s">
        <v>47</v>
      </c>
      <c r="I18" s="438" t="n">
        <v>3.2083</v>
      </c>
      <c r="J18" s="438" t="n">
        <v>5.502538</v>
      </c>
      <c r="K18" s="440" t="n">
        <v>17.65</v>
      </c>
    </row>
    <row r="19" customFormat="false" ht="14.25" hidden="false" customHeight="false" outlineLevel="0" collapsed="false">
      <c r="A19" s="438" t="s">
        <v>655</v>
      </c>
      <c r="B19" s="439" t="s">
        <v>656</v>
      </c>
      <c r="C19" s="439" t="s">
        <v>42</v>
      </c>
      <c r="D19" s="439" t="n">
        <v>88262</v>
      </c>
      <c r="E19" s="438" t="s">
        <v>670</v>
      </c>
      <c r="F19" s="438" t="s">
        <v>658</v>
      </c>
      <c r="G19" s="439"/>
      <c r="H19" s="439" t="s">
        <v>469</v>
      </c>
      <c r="I19" s="438" t="n">
        <v>0.3729</v>
      </c>
      <c r="J19" s="438" t="n">
        <v>25.6</v>
      </c>
      <c r="K19" s="440" t="n">
        <v>9.54</v>
      </c>
    </row>
    <row r="20" customFormat="false" ht="14.25" hidden="false" customHeight="false" outlineLevel="0" collapsed="false">
      <c r="A20" s="438" t="s">
        <v>655</v>
      </c>
      <c r="B20" s="439" t="s">
        <v>200</v>
      </c>
      <c r="C20" s="439" t="s">
        <v>42</v>
      </c>
      <c r="D20" s="439" t="n">
        <v>5069</v>
      </c>
      <c r="E20" s="438" t="s">
        <v>671</v>
      </c>
      <c r="F20" s="438" t="s">
        <v>669</v>
      </c>
      <c r="G20" s="439"/>
      <c r="H20" s="439" t="s">
        <v>66</v>
      </c>
      <c r="I20" s="438" t="n">
        <v>0.0132</v>
      </c>
      <c r="J20" s="438" t="n">
        <v>20.725914</v>
      </c>
      <c r="K20" s="440" t="n">
        <v>0.27</v>
      </c>
    </row>
    <row r="21" customFormat="false" ht="14.25" hidden="false" customHeight="false" outlineLevel="0" collapsed="false">
      <c r="A21" s="438" t="s">
        <v>655</v>
      </c>
      <c r="B21" s="439" t="s">
        <v>200</v>
      </c>
      <c r="C21" s="439" t="s">
        <v>42</v>
      </c>
      <c r="D21" s="439" t="n">
        <v>5065</v>
      </c>
      <c r="E21" s="438" t="s">
        <v>672</v>
      </c>
      <c r="F21" s="438" t="s">
        <v>669</v>
      </c>
      <c r="G21" s="439"/>
      <c r="H21" s="439" t="s">
        <v>66</v>
      </c>
      <c r="I21" s="438" t="n">
        <v>0.0113</v>
      </c>
      <c r="J21" s="438" t="n">
        <v>38.686498</v>
      </c>
      <c r="K21" s="440" t="n">
        <v>0.43</v>
      </c>
    </row>
    <row r="22" customFormat="false" ht="14.25" hidden="false" customHeight="false" outlineLevel="0" collapsed="false">
      <c r="A22" s="438" t="s">
        <v>655</v>
      </c>
      <c r="B22" s="439" t="s">
        <v>656</v>
      </c>
      <c r="C22" s="439" t="s">
        <v>42</v>
      </c>
      <c r="D22" s="439" t="n">
        <v>102234</v>
      </c>
      <c r="E22" s="438" t="s">
        <v>673</v>
      </c>
      <c r="F22" s="438" t="s">
        <v>674</v>
      </c>
      <c r="G22" s="439"/>
      <c r="H22" s="439" t="s">
        <v>44</v>
      </c>
      <c r="I22" s="438" t="n">
        <v>0.5</v>
      </c>
      <c r="J22" s="438" t="n">
        <v>20.68</v>
      </c>
      <c r="K22" s="440" t="n">
        <v>10.34</v>
      </c>
    </row>
    <row r="23" customFormat="false" ht="28.35" hidden="false" customHeight="false" outlineLevel="0" collapsed="false">
      <c r="A23" s="438" t="s">
        <v>655</v>
      </c>
      <c r="B23" s="439" t="s">
        <v>200</v>
      </c>
      <c r="C23" s="439" t="s">
        <v>42</v>
      </c>
      <c r="D23" s="439" t="n">
        <v>4813</v>
      </c>
      <c r="E23" s="438" t="s">
        <v>675</v>
      </c>
      <c r="F23" s="438" t="s">
        <v>669</v>
      </c>
      <c r="G23" s="439"/>
      <c r="H23" s="439" t="s">
        <v>44</v>
      </c>
      <c r="I23" s="438" t="n">
        <v>1</v>
      </c>
      <c r="J23" s="438" t="n">
        <v>374.96</v>
      </c>
      <c r="K23" s="440" t="n">
        <v>374.96</v>
      </c>
    </row>
    <row r="24" customFormat="false" ht="14.25" hidden="false" customHeight="false" outlineLevel="0" collapsed="false">
      <c r="A24" s="134"/>
      <c r="E24" s="134"/>
      <c r="F24" s="134"/>
      <c r="I24" s="134"/>
      <c r="J24" s="134"/>
      <c r="K24" s="263"/>
    </row>
    <row r="25" customFormat="false" ht="14.25" hidden="false" customHeight="false" outlineLevel="0" collapsed="false">
      <c r="A25" s="441" t="s">
        <v>655</v>
      </c>
      <c r="B25" s="442"/>
      <c r="C25" s="442"/>
      <c r="D25" s="442"/>
      <c r="E25" s="441"/>
      <c r="F25" s="443" t="s">
        <v>660</v>
      </c>
      <c r="G25" s="444" t="n">
        <v>13.9413302353</v>
      </c>
      <c r="H25" s="445" t="s">
        <v>661</v>
      </c>
      <c r="I25" s="446" t="n">
        <v>14.86</v>
      </c>
      <c r="J25" s="443" t="s">
        <v>662</v>
      </c>
      <c r="K25" s="444" t="n">
        <v>28.8</v>
      </c>
    </row>
    <row r="26" customFormat="false" ht="14.25" hidden="false" customHeight="false" outlineLevel="0" collapsed="false">
      <c r="A26" s="441" t="s">
        <v>655</v>
      </c>
      <c r="B26" s="442"/>
      <c r="C26" s="442"/>
      <c r="D26" s="442"/>
      <c r="E26" s="441"/>
      <c r="F26" s="443" t="s">
        <v>663</v>
      </c>
      <c r="G26" s="444" t="n">
        <v>95.57</v>
      </c>
      <c r="H26" s="442"/>
      <c r="I26" s="441"/>
      <c r="J26" s="443" t="s">
        <v>664</v>
      </c>
      <c r="K26" s="444" t="n">
        <v>531.99</v>
      </c>
    </row>
    <row r="27" customFormat="false" ht="14.25" hidden="false" customHeight="false" outlineLevel="0" collapsed="false">
      <c r="A27" s="134"/>
      <c r="E27" s="134"/>
      <c r="F27" s="134"/>
      <c r="I27" s="134"/>
      <c r="J27" s="134"/>
      <c r="K27" s="263"/>
    </row>
    <row r="28" customFormat="false" ht="14.25" hidden="false" customHeight="false" outlineLevel="0" collapsed="false">
      <c r="A28" s="430"/>
      <c r="B28" s="431" t="s">
        <v>25</v>
      </c>
      <c r="C28" s="431" t="s">
        <v>26</v>
      </c>
      <c r="D28" s="431" t="s">
        <v>27</v>
      </c>
      <c r="E28" s="432" t="s">
        <v>18</v>
      </c>
      <c r="F28" s="432" t="s">
        <v>649</v>
      </c>
      <c r="G28" s="431"/>
      <c r="H28" s="431" t="s">
        <v>650</v>
      </c>
      <c r="I28" s="432" t="s">
        <v>651</v>
      </c>
      <c r="J28" s="432" t="s">
        <v>652</v>
      </c>
      <c r="K28" s="433" t="s">
        <v>19</v>
      </c>
    </row>
    <row r="29" customFormat="false" ht="25.35" hidden="false" customHeight="false" outlineLevel="0" collapsed="false">
      <c r="A29" s="434" t="s">
        <v>676</v>
      </c>
      <c r="B29" s="435" t="s">
        <v>35</v>
      </c>
      <c r="C29" s="435" t="s">
        <v>42</v>
      </c>
      <c r="D29" s="435" t="n">
        <v>99059</v>
      </c>
      <c r="E29" s="436" t="s">
        <v>46</v>
      </c>
      <c r="F29" s="436" t="s">
        <v>677</v>
      </c>
      <c r="G29" s="435"/>
      <c r="H29" s="435" t="s">
        <v>47</v>
      </c>
      <c r="I29" s="436" t="n">
        <v>1</v>
      </c>
      <c r="J29" s="436" t="n">
        <v>58.97</v>
      </c>
      <c r="K29" s="437" t="n">
        <v>58.97</v>
      </c>
    </row>
    <row r="30" customFormat="false" ht="19.4" hidden="false" customHeight="false" outlineLevel="0" collapsed="false">
      <c r="A30" s="438" t="s">
        <v>655</v>
      </c>
      <c r="B30" s="439" t="s">
        <v>200</v>
      </c>
      <c r="C30" s="439" t="s">
        <v>42</v>
      </c>
      <c r="D30" s="439" t="n">
        <v>4417</v>
      </c>
      <c r="E30" s="438" t="s">
        <v>678</v>
      </c>
      <c r="F30" s="438" t="s">
        <v>669</v>
      </c>
      <c r="G30" s="439"/>
      <c r="H30" s="439" t="s">
        <v>47</v>
      </c>
      <c r="I30" s="438" t="n">
        <v>0.7445</v>
      </c>
      <c r="J30" s="438" t="n">
        <v>5.418172</v>
      </c>
      <c r="K30" s="440" t="n">
        <v>4.03</v>
      </c>
    </row>
    <row r="31" customFormat="false" ht="19.4" hidden="false" customHeight="false" outlineLevel="0" collapsed="false">
      <c r="A31" s="438" t="s">
        <v>655</v>
      </c>
      <c r="B31" s="439" t="s">
        <v>656</v>
      </c>
      <c r="C31" s="439" t="s">
        <v>42</v>
      </c>
      <c r="D31" s="439" t="n">
        <v>94974</v>
      </c>
      <c r="E31" s="438" t="s">
        <v>679</v>
      </c>
      <c r="F31" s="438" t="s">
        <v>680</v>
      </c>
      <c r="G31" s="439"/>
      <c r="H31" s="439" t="s">
        <v>53</v>
      </c>
      <c r="I31" s="438" t="n">
        <v>0.004</v>
      </c>
      <c r="J31" s="438" t="n">
        <v>520.76</v>
      </c>
      <c r="K31" s="440" t="n">
        <v>2.08</v>
      </c>
    </row>
    <row r="32" customFormat="false" ht="14.25" hidden="false" customHeight="false" outlineLevel="0" collapsed="false">
      <c r="A32" s="438" t="s">
        <v>655</v>
      </c>
      <c r="B32" s="439" t="s">
        <v>200</v>
      </c>
      <c r="C32" s="439" t="s">
        <v>42</v>
      </c>
      <c r="D32" s="439" t="n">
        <v>10567</v>
      </c>
      <c r="E32" s="438" t="s">
        <v>681</v>
      </c>
      <c r="F32" s="438" t="s">
        <v>669</v>
      </c>
      <c r="G32" s="439"/>
      <c r="H32" s="439" t="s">
        <v>47</v>
      </c>
      <c r="I32" s="438" t="n">
        <v>0.55</v>
      </c>
      <c r="J32" s="438" t="n">
        <v>12.261192</v>
      </c>
      <c r="K32" s="440" t="n">
        <v>6.74</v>
      </c>
    </row>
    <row r="33" customFormat="false" ht="33.75" hidden="false" customHeight="true" outlineLevel="0" collapsed="false">
      <c r="A33" s="438" t="s">
        <v>655</v>
      </c>
      <c r="B33" s="439" t="s">
        <v>656</v>
      </c>
      <c r="C33" s="439" t="s">
        <v>42</v>
      </c>
      <c r="D33" s="439" t="n">
        <v>91693</v>
      </c>
      <c r="E33" s="438" t="s">
        <v>682</v>
      </c>
      <c r="F33" s="438" t="s">
        <v>683</v>
      </c>
      <c r="G33" s="439"/>
      <c r="H33" s="439" t="s">
        <v>684</v>
      </c>
      <c r="I33" s="438" t="n">
        <v>0.028</v>
      </c>
      <c r="J33" s="438" t="n">
        <v>22.33</v>
      </c>
      <c r="K33" s="440" t="n">
        <v>0.62</v>
      </c>
    </row>
    <row r="34" customFormat="false" ht="28.35" hidden="false" customHeight="false" outlineLevel="0" collapsed="false">
      <c r="A34" s="438" t="s">
        <v>655</v>
      </c>
      <c r="B34" s="439" t="s">
        <v>200</v>
      </c>
      <c r="C34" s="439" t="s">
        <v>42</v>
      </c>
      <c r="D34" s="439" t="n">
        <v>7356</v>
      </c>
      <c r="E34" s="438" t="s">
        <v>685</v>
      </c>
      <c r="F34" s="438" t="s">
        <v>669</v>
      </c>
      <c r="G34" s="439"/>
      <c r="H34" s="439" t="s">
        <v>686</v>
      </c>
      <c r="I34" s="438" t="n">
        <v>0.0256</v>
      </c>
      <c r="J34" s="438" t="n">
        <v>29.01253</v>
      </c>
      <c r="K34" s="440" t="n">
        <v>0.74</v>
      </c>
    </row>
    <row r="35" customFormat="false" ht="19.4" hidden="false" customHeight="false" outlineLevel="0" collapsed="false">
      <c r="A35" s="438" t="s">
        <v>655</v>
      </c>
      <c r="B35" s="439" t="s">
        <v>656</v>
      </c>
      <c r="C35" s="439" t="s">
        <v>42</v>
      </c>
      <c r="D35" s="439" t="n">
        <v>91692</v>
      </c>
      <c r="E35" s="438" t="s">
        <v>687</v>
      </c>
      <c r="F35" s="438" t="s">
        <v>683</v>
      </c>
      <c r="G35" s="439"/>
      <c r="H35" s="439" t="s">
        <v>688</v>
      </c>
      <c r="I35" s="438" t="n">
        <v>0.007</v>
      </c>
      <c r="J35" s="438" t="n">
        <v>23.76</v>
      </c>
      <c r="K35" s="440" t="n">
        <v>0.16</v>
      </c>
    </row>
    <row r="36" customFormat="false" ht="14.25" hidden="false" customHeight="false" outlineLevel="0" collapsed="false">
      <c r="A36" s="438" t="s">
        <v>655</v>
      </c>
      <c r="B36" s="439" t="s">
        <v>200</v>
      </c>
      <c r="C36" s="439" t="s">
        <v>42</v>
      </c>
      <c r="D36" s="439" t="n">
        <v>5068</v>
      </c>
      <c r="E36" s="438" t="s">
        <v>689</v>
      </c>
      <c r="F36" s="438" t="s">
        <v>669</v>
      </c>
      <c r="G36" s="439"/>
      <c r="H36" s="439" t="s">
        <v>66</v>
      </c>
      <c r="I36" s="438" t="n">
        <v>0.111</v>
      </c>
      <c r="J36" s="438" t="n">
        <v>20.34158</v>
      </c>
      <c r="K36" s="440" t="n">
        <v>2.25</v>
      </c>
    </row>
    <row r="37" customFormat="false" ht="14.25" hidden="false" customHeight="false" outlineLevel="0" collapsed="false">
      <c r="A37" s="438" t="s">
        <v>655</v>
      </c>
      <c r="B37" s="439" t="s">
        <v>656</v>
      </c>
      <c r="C37" s="439" t="s">
        <v>42</v>
      </c>
      <c r="D37" s="439" t="n">
        <v>88262</v>
      </c>
      <c r="E37" s="438" t="s">
        <v>670</v>
      </c>
      <c r="F37" s="438" t="s">
        <v>658</v>
      </c>
      <c r="G37" s="439"/>
      <c r="H37" s="439" t="s">
        <v>469</v>
      </c>
      <c r="I37" s="438" t="n">
        <v>0.7247</v>
      </c>
      <c r="J37" s="438" t="n">
        <v>25.6</v>
      </c>
      <c r="K37" s="440" t="n">
        <v>18.55</v>
      </c>
    </row>
    <row r="38" customFormat="false" ht="14.25" hidden="false" customHeight="false" outlineLevel="0" collapsed="false">
      <c r="A38" s="438" t="s">
        <v>655</v>
      </c>
      <c r="B38" s="439" t="s">
        <v>200</v>
      </c>
      <c r="C38" s="439" t="s">
        <v>42</v>
      </c>
      <c r="D38" s="439" t="n">
        <v>4433</v>
      </c>
      <c r="E38" s="438" t="s">
        <v>690</v>
      </c>
      <c r="F38" s="438" t="s">
        <v>669</v>
      </c>
      <c r="G38" s="439"/>
      <c r="H38" s="439" t="s">
        <v>47</v>
      </c>
      <c r="I38" s="438" t="n">
        <v>0.4125</v>
      </c>
      <c r="J38" s="438" t="n">
        <v>19.479172</v>
      </c>
      <c r="K38" s="440" t="n">
        <v>8.03</v>
      </c>
    </row>
    <row r="39" customFormat="false" ht="25.5" hidden="false" customHeight="true" outlineLevel="0" collapsed="false">
      <c r="A39" s="438" t="s">
        <v>655</v>
      </c>
      <c r="B39" s="439" t="s">
        <v>656</v>
      </c>
      <c r="C39" s="439" t="s">
        <v>42</v>
      </c>
      <c r="D39" s="439" t="n">
        <v>88239</v>
      </c>
      <c r="E39" s="438" t="s">
        <v>691</v>
      </c>
      <c r="F39" s="438" t="s">
        <v>658</v>
      </c>
      <c r="G39" s="439"/>
      <c r="H39" s="439" t="s">
        <v>469</v>
      </c>
      <c r="I39" s="438" t="n">
        <v>0.7247</v>
      </c>
      <c r="J39" s="438" t="n">
        <v>21.77</v>
      </c>
      <c r="K39" s="440" t="n">
        <v>15.77</v>
      </c>
    </row>
    <row r="40" customFormat="false" ht="14.25" hidden="false" customHeight="false" outlineLevel="0" collapsed="false">
      <c r="A40" s="134"/>
      <c r="E40" s="134"/>
      <c r="F40" s="134"/>
      <c r="I40" s="134"/>
      <c r="J40" s="134"/>
      <c r="K40" s="263"/>
    </row>
    <row r="41" customFormat="false" ht="14.25" hidden="false" customHeight="false" outlineLevel="0" collapsed="false">
      <c r="A41" s="441" t="s">
        <v>655</v>
      </c>
      <c r="B41" s="442"/>
      <c r="C41" s="442"/>
      <c r="D41" s="442"/>
      <c r="E41" s="441"/>
      <c r="F41" s="443" t="s">
        <v>660</v>
      </c>
      <c r="G41" s="444" t="n">
        <v>13.1474489302</v>
      </c>
      <c r="H41" s="445" t="s">
        <v>661</v>
      </c>
      <c r="I41" s="446" t="n">
        <v>14.01</v>
      </c>
      <c r="J41" s="443" t="s">
        <v>662</v>
      </c>
      <c r="K41" s="444" t="n">
        <v>27.16</v>
      </c>
    </row>
    <row r="42" customFormat="false" ht="14.25" hidden="false" customHeight="false" outlineLevel="0" collapsed="false">
      <c r="A42" s="441" t="s">
        <v>655</v>
      </c>
      <c r="B42" s="442"/>
      <c r="C42" s="442"/>
      <c r="D42" s="442"/>
      <c r="E42" s="441"/>
      <c r="F42" s="443" t="s">
        <v>663</v>
      </c>
      <c r="G42" s="444" t="n">
        <v>12.91</v>
      </c>
      <c r="H42" s="442"/>
      <c r="I42" s="441"/>
      <c r="J42" s="443" t="s">
        <v>664</v>
      </c>
      <c r="K42" s="444" t="n">
        <v>71.88</v>
      </c>
    </row>
    <row r="43" customFormat="false" ht="13.5" hidden="false" customHeight="true" outlineLevel="0" collapsed="false">
      <c r="A43" s="134"/>
      <c r="E43" s="134"/>
      <c r="F43" s="134"/>
      <c r="I43" s="134"/>
      <c r="J43" s="134"/>
      <c r="K43" s="263"/>
    </row>
    <row r="44" customFormat="false" ht="13.5" hidden="false" customHeight="true" outlineLevel="0" collapsed="false">
      <c r="A44" s="430"/>
      <c r="B44" s="431" t="s">
        <v>25</v>
      </c>
      <c r="C44" s="431" t="s">
        <v>26</v>
      </c>
      <c r="D44" s="431" t="s">
        <v>27</v>
      </c>
      <c r="E44" s="432" t="s">
        <v>18</v>
      </c>
      <c r="F44" s="432" t="s">
        <v>649</v>
      </c>
      <c r="G44" s="431"/>
      <c r="H44" s="431" t="s">
        <v>650</v>
      </c>
      <c r="I44" s="432" t="s">
        <v>651</v>
      </c>
      <c r="J44" s="432" t="s">
        <v>652</v>
      </c>
      <c r="K44" s="433" t="s">
        <v>19</v>
      </c>
    </row>
    <row r="45" customFormat="false" ht="25.5" hidden="false" customHeight="true" outlineLevel="0" collapsed="false">
      <c r="A45" s="434" t="s">
        <v>692</v>
      </c>
      <c r="B45" s="435" t="s">
        <v>35</v>
      </c>
      <c r="C45" s="435" t="s">
        <v>42</v>
      </c>
      <c r="D45" s="435" t="n">
        <v>98524</v>
      </c>
      <c r="E45" s="436" t="s">
        <v>49</v>
      </c>
      <c r="F45" s="436" t="s">
        <v>693</v>
      </c>
      <c r="G45" s="435"/>
      <c r="H45" s="435" t="s">
        <v>44</v>
      </c>
      <c r="I45" s="436" t="n">
        <v>1</v>
      </c>
      <c r="J45" s="436" t="n">
        <v>4.42</v>
      </c>
      <c r="K45" s="437" t="n">
        <v>4.42</v>
      </c>
    </row>
    <row r="46" customFormat="false" ht="14.25" hidden="false" customHeight="false" outlineLevel="0" collapsed="false">
      <c r="A46" s="438" t="s">
        <v>655</v>
      </c>
      <c r="B46" s="439" t="s">
        <v>656</v>
      </c>
      <c r="C46" s="439" t="s">
        <v>42</v>
      </c>
      <c r="D46" s="439" t="n">
        <v>88316</v>
      </c>
      <c r="E46" s="438" t="s">
        <v>667</v>
      </c>
      <c r="F46" s="438" t="s">
        <v>658</v>
      </c>
      <c r="G46" s="439"/>
      <c r="H46" s="439" t="s">
        <v>469</v>
      </c>
      <c r="I46" s="438" t="n">
        <v>0.2132</v>
      </c>
      <c r="J46" s="438" t="n">
        <v>20.77</v>
      </c>
      <c r="K46" s="440" t="n">
        <v>4.42</v>
      </c>
    </row>
    <row r="47" customFormat="false" ht="14.25" hidden="false" customHeight="false" outlineLevel="0" collapsed="false">
      <c r="A47" s="134"/>
      <c r="E47" s="134"/>
      <c r="F47" s="134"/>
      <c r="I47" s="134"/>
      <c r="J47" s="134"/>
      <c r="K47" s="263"/>
    </row>
    <row r="48" customFormat="false" ht="14.25" hidden="false" customHeight="false" outlineLevel="0" collapsed="false">
      <c r="A48" s="441" t="s">
        <v>655</v>
      </c>
      <c r="B48" s="442"/>
      <c r="C48" s="442"/>
      <c r="D48" s="442"/>
      <c r="E48" s="441"/>
      <c r="F48" s="443" t="s">
        <v>660</v>
      </c>
      <c r="G48" s="444" t="n">
        <v>1.5490366928</v>
      </c>
      <c r="H48" s="445" t="s">
        <v>661</v>
      </c>
      <c r="I48" s="446" t="n">
        <v>1.65</v>
      </c>
      <c r="J48" s="443" t="s">
        <v>662</v>
      </c>
      <c r="K48" s="444" t="n">
        <v>3.2</v>
      </c>
    </row>
    <row r="49" customFormat="false" ht="25.5" hidden="false" customHeight="true" outlineLevel="0" collapsed="false">
      <c r="A49" s="441" t="s">
        <v>655</v>
      </c>
      <c r="B49" s="442"/>
      <c r="C49" s="442"/>
      <c r="D49" s="442"/>
      <c r="E49" s="441"/>
      <c r="F49" s="443" t="s">
        <v>663</v>
      </c>
      <c r="G49" s="444" t="n">
        <v>0.96</v>
      </c>
      <c r="H49" s="442"/>
      <c r="I49" s="441"/>
      <c r="J49" s="443" t="s">
        <v>664</v>
      </c>
      <c r="K49" s="444" t="n">
        <v>5.38</v>
      </c>
    </row>
    <row r="50" customFormat="false" ht="25.5" hidden="false" customHeight="true" outlineLevel="0" collapsed="false">
      <c r="A50" s="134"/>
      <c r="E50" s="134"/>
      <c r="F50" s="134"/>
      <c r="I50" s="134"/>
      <c r="J50" s="134"/>
      <c r="K50" s="263"/>
    </row>
    <row r="51" customFormat="false" ht="25.5" hidden="false" customHeight="true" outlineLevel="0" collapsed="false">
      <c r="A51" s="430"/>
      <c r="B51" s="431" t="s">
        <v>25</v>
      </c>
      <c r="C51" s="431" t="s">
        <v>26</v>
      </c>
      <c r="D51" s="431" t="s">
        <v>27</v>
      </c>
      <c r="E51" s="432" t="s">
        <v>18</v>
      </c>
      <c r="F51" s="432" t="s">
        <v>649</v>
      </c>
      <c r="G51" s="431"/>
      <c r="H51" s="431" t="s">
        <v>650</v>
      </c>
      <c r="I51" s="432" t="s">
        <v>651</v>
      </c>
      <c r="J51" s="432" t="s">
        <v>652</v>
      </c>
      <c r="K51" s="433" t="s">
        <v>19</v>
      </c>
    </row>
    <row r="52" customFormat="false" ht="25.5" hidden="false" customHeight="true" outlineLevel="0" collapsed="false">
      <c r="A52" s="434" t="s">
        <v>694</v>
      </c>
      <c r="B52" s="435" t="s">
        <v>35</v>
      </c>
      <c r="C52" s="435" t="s">
        <v>42</v>
      </c>
      <c r="D52" s="435" t="n">
        <v>97622</v>
      </c>
      <c r="E52" s="436" t="s">
        <v>52</v>
      </c>
      <c r="F52" s="436" t="s">
        <v>695</v>
      </c>
      <c r="G52" s="435"/>
      <c r="H52" s="435" t="s">
        <v>53</v>
      </c>
      <c r="I52" s="436" t="n">
        <v>1</v>
      </c>
      <c r="J52" s="436" t="n">
        <v>54.8</v>
      </c>
      <c r="K52" s="437" t="n">
        <v>54.8</v>
      </c>
    </row>
    <row r="53" customFormat="false" ht="25.5" hidden="false" customHeight="true" outlineLevel="0" collapsed="false">
      <c r="A53" s="438" t="s">
        <v>655</v>
      </c>
      <c r="B53" s="439" t="s">
        <v>656</v>
      </c>
      <c r="C53" s="439" t="s">
        <v>42</v>
      </c>
      <c r="D53" s="439" t="n">
        <v>88316</v>
      </c>
      <c r="E53" s="438" t="s">
        <v>667</v>
      </c>
      <c r="F53" s="438" t="s">
        <v>658</v>
      </c>
      <c r="G53" s="439"/>
      <c r="H53" s="439" t="s">
        <v>469</v>
      </c>
      <c r="I53" s="438" t="n">
        <v>2.1957</v>
      </c>
      <c r="J53" s="438" t="n">
        <v>20.77</v>
      </c>
      <c r="K53" s="440" t="n">
        <v>45.6</v>
      </c>
    </row>
    <row r="54" customFormat="false" ht="13.5" hidden="false" customHeight="true" outlineLevel="0" collapsed="false">
      <c r="A54" s="438" t="s">
        <v>655</v>
      </c>
      <c r="B54" s="439" t="s">
        <v>656</v>
      </c>
      <c r="C54" s="439" t="s">
        <v>42</v>
      </c>
      <c r="D54" s="439" t="n">
        <v>88309</v>
      </c>
      <c r="E54" s="438" t="s">
        <v>696</v>
      </c>
      <c r="F54" s="438" t="s">
        <v>658</v>
      </c>
      <c r="G54" s="439"/>
      <c r="H54" s="439" t="s">
        <v>469</v>
      </c>
      <c r="I54" s="438" t="n">
        <v>0.3541</v>
      </c>
      <c r="J54" s="438" t="n">
        <v>25.99</v>
      </c>
      <c r="K54" s="440" t="n">
        <v>9.2</v>
      </c>
    </row>
    <row r="55" customFormat="false" ht="13.5" hidden="false" customHeight="true" outlineLevel="0" collapsed="false">
      <c r="A55" s="134"/>
      <c r="E55" s="134"/>
      <c r="F55" s="134"/>
      <c r="I55" s="134"/>
      <c r="J55" s="134"/>
      <c r="K55" s="263"/>
    </row>
    <row r="56" customFormat="false" ht="13.5" hidden="false" customHeight="true" outlineLevel="0" collapsed="false">
      <c r="A56" s="441" t="s">
        <v>655</v>
      </c>
      <c r="B56" s="442"/>
      <c r="C56" s="442"/>
      <c r="D56" s="442"/>
      <c r="E56" s="441"/>
      <c r="F56" s="443" t="s">
        <v>660</v>
      </c>
      <c r="G56" s="444" t="n">
        <v>19.4307290154</v>
      </c>
      <c r="H56" s="445" t="s">
        <v>661</v>
      </c>
      <c r="I56" s="446" t="n">
        <v>20.71</v>
      </c>
      <c r="J56" s="443" t="s">
        <v>662</v>
      </c>
      <c r="K56" s="444" t="n">
        <v>40.14</v>
      </c>
    </row>
    <row r="57" customFormat="false" ht="25.5" hidden="false" customHeight="true" outlineLevel="0" collapsed="false">
      <c r="A57" s="441" t="s">
        <v>655</v>
      </c>
      <c r="B57" s="442"/>
      <c r="C57" s="442"/>
      <c r="D57" s="442"/>
      <c r="E57" s="441"/>
      <c r="F57" s="443" t="s">
        <v>663</v>
      </c>
      <c r="G57" s="444" t="n">
        <v>12</v>
      </c>
      <c r="H57" s="442"/>
      <c r="I57" s="441"/>
      <c r="J57" s="443" t="s">
        <v>664</v>
      </c>
      <c r="K57" s="444" t="n">
        <v>66.8</v>
      </c>
    </row>
    <row r="58" customFormat="false" ht="14.25" hidden="false" customHeight="false" outlineLevel="0" collapsed="false">
      <c r="A58" s="134"/>
      <c r="E58" s="134"/>
      <c r="F58" s="134"/>
      <c r="I58" s="134"/>
      <c r="J58" s="134"/>
      <c r="K58" s="263"/>
    </row>
    <row r="59" customFormat="false" ht="14.25" hidden="false" customHeight="false" outlineLevel="0" collapsed="false">
      <c r="A59" s="430"/>
      <c r="B59" s="431" t="s">
        <v>25</v>
      </c>
      <c r="C59" s="431" t="s">
        <v>26</v>
      </c>
      <c r="D59" s="431" t="s">
        <v>27</v>
      </c>
      <c r="E59" s="432" t="s">
        <v>18</v>
      </c>
      <c r="F59" s="432" t="s">
        <v>649</v>
      </c>
      <c r="G59" s="431"/>
      <c r="H59" s="431" t="s">
        <v>650</v>
      </c>
      <c r="I59" s="432" t="s">
        <v>651</v>
      </c>
      <c r="J59" s="432" t="s">
        <v>652</v>
      </c>
      <c r="K59" s="433" t="s">
        <v>19</v>
      </c>
    </row>
    <row r="60" customFormat="false" ht="15" hidden="false" customHeight="false" outlineLevel="0" collapsed="false">
      <c r="A60" s="434" t="s">
        <v>697</v>
      </c>
      <c r="B60" s="435" t="s">
        <v>35</v>
      </c>
      <c r="C60" s="435" t="s">
        <v>55</v>
      </c>
      <c r="D60" s="435" t="n">
        <v>85387</v>
      </c>
      <c r="E60" s="436" t="s">
        <v>56</v>
      </c>
      <c r="F60" s="436" t="s">
        <v>695</v>
      </c>
      <c r="G60" s="435"/>
      <c r="H60" s="435" t="s">
        <v>53</v>
      </c>
      <c r="I60" s="436" t="n">
        <v>1</v>
      </c>
      <c r="J60" s="436" t="n">
        <v>74.77</v>
      </c>
      <c r="K60" s="437" t="n">
        <v>74.77</v>
      </c>
    </row>
    <row r="61" customFormat="false" ht="14.25" hidden="false" customHeight="false" outlineLevel="0" collapsed="false">
      <c r="A61" s="438" t="s">
        <v>655</v>
      </c>
      <c r="B61" s="439" t="s">
        <v>656</v>
      </c>
      <c r="C61" s="439" t="s">
        <v>42</v>
      </c>
      <c r="D61" s="439" t="n">
        <v>88316</v>
      </c>
      <c r="E61" s="438" t="s">
        <v>667</v>
      </c>
      <c r="F61" s="438" t="s">
        <v>658</v>
      </c>
      <c r="G61" s="439"/>
      <c r="H61" s="439" t="s">
        <v>469</v>
      </c>
      <c r="I61" s="438" t="n">
        <v>3.6</v>
      </c>
      <c r="J61" s="438" t="n">
        <v>20.77</v>
      </c>
      <c r="K61" s="440" t="n">
        <v>74.77</v>
      </c>
    </row>
    <row r="62" customFormat="false" ht="14.25" hidden="false" customHeight="false" outlineLevel="0" collapsed="false">
      <c r="A62" s="134"/>
      <c r="E62" s="134"/>
      <c r="F62" s="134"/>
      <c r="I62" s="134"/>
      <c r="J62" s="134"/>
      <c r="K62" s="263"/>
    </row>
    <row r="63" customFormat="false" ht="14.25" hidden="false" customHeight="false" outlineLevel="0" collapsed="false">
      <c r="A63" s="441" t="s">
        <v>655</v>
      </c>
      <c r="B63" s="442"/>
      <c r="C63" s="442"/>
      <c r="D63" s="442"/>
      <c r="E63" s="441"/>
      <c r="F63" s="443" t="s">
        <v>660</v>
      </c>
      <c r="G63" s="444" t="n">
        <v>26.1932423274</v>
      </c>
      <c r="H63" s="445" t="s">
        <v>661</v>
      </c>
      <c r="I63" s="446" t="n">
        <v>27.92</v>
      </c>
      <c r="J63" s="443" t="s">
        <v>662</v>
      </c>
      <c r="K63" s="444" t="n">
        <v>54.11</v>
      </c>
    </row>
    <row r="64" customFormat="false" ht="14.25" hidden="false" customHeight="false" outlineLevel="0" collapsed="false">
      <c r="A64" s="441" t="s">
        <v>655</v>
      </c>
      <c r="B64" s="442"/>
      <c r="C64" s="442"/>
      <c r="D64" s="442"/>
      <c r="E64" s="441"/>
      <c r="F64" s="443" t="s">
        <v>663</v>
      </c>
      <c r="G64" s="444" t="n">
        <v>16.37</v>
      </c>
      <c r="H64" s="442"/>
      <c r="I64" s="441"/>
      <c r="J64" s="443" t="s">
        <v>664</v>
      </c>
      <c r="K64" s="444" t="n">
        <v>91.14</v>
      </c>
    </row>
    <row r="65" customFormat="false" ht="14.25" hidden="false" customHeight="false" outlineLevel="0" collapsed="false">
      <c r="A65" s="134"/>
      <c r="E65" s="134"/>
      <c r="F65" s="134"/>
      <c r="I65" s="134"/>
      <c r="J65" s="134"/>
      <c r="K65" s="263"/>
    </row>
    <row r="66" customFormat="false" ht="14.25" hidden="false" customHeight="false" outlineLevel="0" collapsed="false">
      <c r="A66" s="430"/>
      <c r="B66" s="431" t="s">
        <v>25</v>
      </c>
      <c r="C66" s="431" t="s">
        <v>26</v>
      </c>
      <c r="D66" s="431" t="s">
        <v>27</v>
      </c>
      <c r="E66" s="432" t="s">
        <v>18</v>
      </c>
      <c r="F66" s="432" t="s">
        <v>649</v>
      </c>
      <c r="G66" s="431"/>
      <c r="H66" s="431" t="s">
        <v>650</v>
      </c>
      <c r="I66" s="432" t="s">
        <v>651</v>
      </c>
      <c r="J66" s="432" t="s">
        <v>652</v>
      </c>
      <c r="K66" s="433" t="s">
        <v>19</v>
      </c>
    </row>
    <row r="67" customFormat="false" ht="25.35" hidden="false" customHeight="false" outlineLevel="0" collapsed="false">
      <c r="A67" s="434" t="s">
        <v>698</v>
      </c>
      <c r="B67" s="435" t="s">
        <v>35</v>
      </c>
      <c r="C67" s="435" t="s">
        <v>42</v>
      </c>
      <c r="D67" s="435" t="n">
        <v>96522</v>
      </c>
      <c r="E67" s="436" t="s">
        <v>61</v>
      </c>
      <c r="F67" s="436" t="s">
        <v>699</v>
      </c>
      <c r="G67" s="435"/>
      <c r="H67" s="435" t="s">
        <v>53</v>
      </c>
      <c r="I67" s="436" t="n">
        <v>1</v>
      </c>
      <c r="J67" s="436" t="n">
        <v>135.97</v>
      </c>
      <c r="K67" s="437" t="n">
        <v>135.97</v>
      </c>
    </row>
    <row r="68" customFormat="false" ht="14.25" hidden="false" customHeight="false" outlineLevel="0" collapsed="false">
      <c r="A68" s="438" t="s">
        <v>655</v>
      </c>
      <c r="B68" s="439" t="s">
        <v>656</v>
      </c>
      <c r="C68" s="439" t="s">
        <v>42</v>
      </c>
      <c r="D68" s="439" t="n">
        <v>88316</v>
      </c>
      <c r="E68" s="438" t="s">
        <v>667</v>
      </c>
      <c r="F68" s="438" t="s">
        <v>658</v>
      </c>
      <c r="G68" s="439"/>
      <c r="H68" s="439" t="s">
        <v>469</v>
      </c>
      <c r="I68" s="438" t="n">
        <v>4.441</v>
      </c>
      <c r="J68" s="438" t="n">
        <v>20.77</v>
      </c>
      <c r="K68" s="440" t="n">
        <v>92.23</v>
      </c>
    </row>
    <row r="69" customFormat="false" ht="14.25" hidden="false" customHeight="false" outlineLevel="0" collapsed="false">
      <c r="A69" s="438" t="s">
        <v>655</v>
      </c>
      <c r="B69" s="439" t="s">
        <v>656</v>
      </c>
      <c r="C69" s="439" t="s">
        <v>42</v>
      </c>
      <c r="D69" s="439" t="n">
        <v>88309</v>
      </c>
      <c r="E69" s="438" t="s">
        <v>696</v>
      </c>
      <c r="F69" s="438" t="s">
        <v>658</v>
      </c>
      <c r="G69" s="439"/>
      <c r="H69" s="439" t="s">
        <v>469</v>
      </c>
      <c r="I69" s="438" t="n">
        <v>1.683</v>
      </c>
      <c r="J69" s="438" t="n">
        <v>25.99</v>
      </c>
      <c r="K69" s="440" t="n">
        <v>43.74</v>
      </c>
    </row>
    <row r="70" customFormat="false" ht="14.25" hidden="false" customHeight="false" outlineLevel="0" collapsed="false">
      <c r="A70" s="134"/>
      <c r="E70" s="134"/>
      <c r="F70" s="134"/>
      <c r="I70" s="134"/>
      <c r="J70" s="134"/>
      <c r="K70" s="263"/>
    </row>
    <row r="71" customFormat="false" ht="14.25" hidden="false" customHeight="false" outlineLevel="0" collapsed="false">
      <c r="A71" s="441" t="s">
        <v>655</v>
      </c>
      <c r="B71" s="442"/>
      <c r="C71" s="442"/>
      <c r="D71" s="442"/>
      <c r="E71" s="441"/>
      <c r="F71" s="443" t="s">
        <v>660</v>
      </c>
      <c r="G71" s="444" t="n">
        <v>48.7510891664</v>
      </c>
      <c r="H71" s="445" t="s">
        <v>661</v>
      </c>
      <c r="I71" s="446" t="n">
        <v>51.96</v>
      </c>
      <c r="J71" s="443" t="s">
        <v>662</v>
      </c>
      <c r="K71" s="444" t="n">
        <v>100.71</v>
      </c>
    </row>
    <row r="72" customFormat="false" ht="14.25" hidden="false" customHeight="false" outlineLevel="0" collapsed="false">
      <c r="A72" s="441" t="s">
        <v>655</v>
      </c>
      <c r="B72" s="442"/>
      <c r="C72" s="442"/>
      <c r="D72" s="442"/>
      <c r="E72" s="441"/>
      <c r="F72" s="443" t="s">
        <v>663</v>
      </c>
      <c r="G72" s="444" t="n">
        <v>29.77</v>
      </c>
      <c r="H72" s="442"/>
      <c r="I72" s="441"/>
      <c r="J72" s="443" t="s">
        <v>664</v>
      </c>
      <c r="K72" s="444" t="n">
        <v>165.74</v>
      </c>
    </row>
    <row r="73" customFormat="false" ht="14.25" hidden="false" customHeight="false" outlineLevel="0" collapsed="false">
      <c r="A73" s="134"/>
      <c r="E73" s="134"/>
      <c r="F73" s="134"/>
      <c r="I73" s="134"/>
      <c r="J73" s="134"/>
      <c r="K73" s="263"/>
    </row>
    <row r="74" customFormat="false" ht="14.25" hidden="false" customHeight="false" outlineLevel="0" collapsed="false">
      <c r="A74" s="430"/>
      <c r="B74" s="431" t="s">
        <v>25</v>
      </c>
      <c r="C74" s="431" t="s">
        <v>26</v>
      </c>
      <c r="D74" s="431" t="s">
        <v>27</v>
      </c>
      <c r="E74" s="432" t="s">
        <v>18</v>
      </c>
      <c r="F74" s="432" t="s">
        <v>649</v>
      </c>
      <c r="G74" s="431"/>
      <c r="H74" s="431" t="s">
        <v>650</v>
      </c>
      <c r="I74" s="432" t="s">
        <v>651</v>
      </c>
      <c r="J74" s="432" t="s">
        <v>652</v>
      </c>
      <c r="K74" s="433" t="s">
        <v>19</v>
      </c>
    </row>
    <row r="75" customFormat="false" ht="25.35" hidden="false" customHeight="false" outlineLevel="0" collapsed="false">
      <c r="A75" s="434" t="s">
        <v>700</v>
      </c>
      <c r="B75" s="435" t="s">
        <v>35</v>
      </c>
      <c r="C75" s="435" t="s">
        <v>42</v>
      </c>
      <c r="D75" s="435" t="n">
        <v>96617</v>
      </c>
      <c r="E75" s="436" t="s">
        <v>63</v>
      </c>
      <c r="F75" s="436" t="s">
        <v>701</v>
      </c>
      <c r="G75" s="435"/>
      <c r="H75" s="435" t="s">
        <v>44</v>
      </c>
      <c r="I75" s="436" t="n">
        <v>1</v>
      </c>
      <c r="J75" s="436" t="n">
        <v>21.34</v>
      </c>
      <c r="K75" s="437" t="n">
        <v>21.34</v>
      </c>
    </row>
    <row r="76" customFormat="false" ht="14.25" hidden="false" customHeight="false" outlineLevel="0" collapsed="false">
      <c r="A76" s="438" t="s">
        <v>655</v>
      </c>
      <c r="B76" s="439" t="s">
        <v>656</v>
      </c>
      <c r="C76" s="439" t="s">
        <v>42</v>
      </c>
      <c r="D76" s="439" t="n">
        <v>88316</v>
      </c>
      <c r="E76" s="438" t="s">
        <v>667</v>
      </c>
      <c r="F76" s="438" t="s">
        <v>658</v>
      </c>
      <c r="G76" s="439"/>
      <c r="H76" s="439" t="s">
        <v>469</v>
      </c>
      <c r="I76" s="438" t="n">
        <v>0.0508</v>
      </c>
      <c r="J76" s="438" t="n">
        <v>20.77</v>
      </c>
      <c r="K76" s="440" t="n">
        <v>1.05</v>
      </c>
    </row>
    <row r="77" customFormat="false" ht="14.25" hidden="false" customHeight="false" outlineLevel="0" collapsed="false">
      <c r="A77" s="438" t="s">
        <v>655</v>
      </c>
      <c r="B77" s="439" t="s">
        <v>656</v>
      </c>
      <c r="C77" s="439" t="s">
        <v>42</v>
      </c>
      <c r="D77" s="439" t="n">
        <v>88309</v>
      </c>
      <c r="E77" s="438" t="s">
        <v>696</v>
      </c>
      <c r="F77" s="438" t="s">
        <v>658</v>
      </c>
      <c r="G77" s="439"/>
      <c r="H77" s="439" t="s">
        <v>469</v>
      </c>
      <c r="I77" s="438" t="n">
        <v>0.1863</v>
      </c>
      <c r="J77" s="438" t="n">
        <v>25.99</v>
      </c>
      <c r="K77" s="440" t="n">
        <v>4.84</v>
      </c>
    </row>
    <row r="78" customFormat="false" ht="19.4" hidden="false" customHeight="false" outlineLevel="0" collapsed="false">
      <c r="A78" s="438" t="s">
        <v>655</v>
      </c>
      <c r="B78" s="439" t="s">
        <v>656</v>
      </c>
      <c r="C78" s="439" t="s">
        <v>42</v>
      </c>
      <c r="D78" s="439" t="n">
        <v>94968</v>
      </c>
      <c r="E78" s="438" t="s">
        <v>702</v>
      </c>
      <c r="F78" s="438" t="s">
        <v>680</v>
      </c>
      <c r="G78" s="439"/>
      <c r="H78" s="439" t="s">
        <v>53</v>
      </c>
      <c r="I78" s="438" t="n">
        <v>0.0339</v>
      </c>
      <c r="J78" s="438" t="n">
        <v>455.87</v>
      </c>
      <c r="K78" s="440" t="n">
        <v>15.45</v>
      </c>
    </row>
    <row r="79" customFormat="false" ht="14.25" hidden="false" customHeight="false" outlineLevel="0" collapsed="false">
      <c r="A79" s="134"/>
      <c r="E79" s="134"/>
      <c r="F79" s="134"/>
      <c r="I79" s="134"/>
      <c r="J79" s="134"/>
      <c r="K79" s="263"/>
    </row>
    <row r="80" customFormat="false" ht="14.25" hidden="false" customHeight="false" outlineLevel="0" collapsed="false">
      <c r="A80" s="441" t="s">
        <v>655</v>
      </c>
      <c r="B80" s="442"/>
      <c r="C80" s="442"/>
      <c r="D80" s="442"/>
      <c r="E80" s="441"/>
      <c r="F80" s="443" t="s">
        <v>660</v>
      </c>
      <c r="G80" s="444" t="n">
        <v>3.03514377</v>
      </c>
      <c r="H80" s="445" t="s">
        <v>661</v>
      </c>
      <c r="I80" s="446" t="n">
        <v>3.23</v>
      </c>
      <c r="J80" s="443" t="s">
        <v>662</v>
      </c>
      <c r="K80" s="444" t="n">
        <v>6.27</v>
      </c>
    </row>
    <row r="81" customFormat="false" ht="14.25" hidden="false" customHeight="false" outlineLevel="0" collapsed="false">
      <c r="A81" s="441" t="s">
        <v>655</v>
      </c>
      <c r="B81" s="442"/>
      <c r="C81" s="442"/>
      <c r="D81" s="442"/>
      <c r="E81" s="441"/>
      <c r="F81" s="443" t="s">
        <v>663</v>
      </c>
      <c r="G81" s="444" t="n">
        <v>4.67</v>
      </c>
      <c r="H81" s="442"/>
      <c r="I81" s="441"/>
      <c r="J81" s="443" t="s">
        <v>664</v>
      </c>
      <c r="K81" s="444" t="n">
        <v>26.01</v>
      </c>
    </row>
    <row r="82" customFormat="false" ht="14.25" hidden="false" customHeight="false" outlineLevel="0" collapsed="false">
      <c r="A82" s="134"/>
      <c r="E82" s="134"/>
      <c r="F82" s="134"/>
      <c r="I82" s="134"/>
      <c r="J82" s="134"/>
      <c r="K82" s="263"/>
    </row>
    <row r="83" customFormat="false" ht="14.25" hidden="false" customHeight="false" outlineLevel="0" collapsed="false">
      <c r="A83" s="430"/>
      <c r="B83" s="431" t="s">
        <v>25</v>
      </c>
      <c r="C83" s="431" t="s">
        <v>26</v>
      </c>
      <c r="D83" s="431" t="s">
        <v>27</v>
      </c>
      <c r="E83" s="432" t="s">
        <v>18</v>
      </c>
      <c r="F83" s="432" t="s">
        <v>649</v>
      </c>
      <c r="G83" s="431"/>
      <c r="H83" s="431" t="s">
        <v>650</v>
      </c>
      <c r="I83" s="432" t="s">
        <v>651</v>
      </c>
      <c r="J83" s="432" t="s">
        <v>652</v>
      </c>
      <c r="K83" s="433" t="s">
        <v>19</v>
      </c>
    </row>
    <row r="84" customFormat="false" ht="13.5" hidden="false" customHeight="true" outlineLevel="0" collapsed="false">
      <c r="A84" s="434" t="s">
        <v>703</v>
      </c>
      <c r="B84" s="435" t="s">
        <v>35</v>
      </c>
      <c r="C84" s="435" t="s">
        <v>42</v>
      </c>
      <c r="D84" s="435" t="n">
        <v>104917</v>
      </c>
      <c r="E84" s="436" t="s">
        <v>65</v>
      </c>
      <c r="F84" s="436" t="s">
        <v>701</v>
      </c>
      <c r="G84" s="435"/>
      <c r="H84" s="435" t="s">
        <v>66</v>
      </c>
      <c r="I84" s="436" t="n">
        <v>1</v>
      </c>
      <c r="J84" s="436" t="n">
        <v>14.84</v>
      </c>
      <c r="K84" s="437" t="n">
        <v>14.84</v>
      </c>
    </row>
    <row r="85" customFormat="false" ht="25.5" hidden="false" customHeight="true" outlineLevel="0" collapsed="false">
      <c r="A85" s="438" t="s">
        <v>655</v>
      </c>
      <c r="B85" s="439" t="s">
        <v>656</v>
      </c>
      <c r="C85" s="439" t="s">
        <v>42</v>
      </c>
      <c r="D85" s="439" t="n">
        <v>92801</v>
      </c>
      <c r="E85" s="438" t="s">
        <v>704</v>
      </c>
      <c r="F85" s="438" t="s">
        <v>680</v>
      </c>
      <c r="G85" s="439"/>
      <c r="H85" s="439" t="s">
        <v>66</v>
      </c>
      <c r="I85" s="438" t="n">
        <v>1</v>
      </c>
      <c r="J85" s="438" t="n">
        <v>9.71</v>
      </c>
      <c r="K85" s="440" t="n">
        <v>9.71</v>
      </c>
    </row>
    <row r="86" customFormat="false" ht="14.25" hidden="false" customHeight="false" outlineLevel="0" collapsed="false">
      <c r="A86" s="438" t="s">
        <v>655</v>
      </c>
      <c r="B86" s="439" t="s">
        <v>656</v>
      </c>
      <c r="C86" s="439" t="s">
        <v>42</v>
      </c>
      <c r="D86" s="439" t="n">
        <v>88245</v>
      </c>
      <c r="E86" s="438" t="s">
        <v>705</v>
      </c>
      <c r="F86" s="438" t="s">
        <v>658</v>
      </c>
      <c r="G86" s="439"/>
      <c r="H86" s="439" t="s">
        <v>469</v>
      </c>
      <c r="I86" s="438" t="n">
        <v>0.131</v>
      </c>
      <c r="J86" s="438" t="n">
        <v>25.8</v>
      </c>
      <c r="K86" s="440" t="n">
        <v>3.37</v>
      </c>
    </row>
    <row r="87" customFormat="false" ht="14.25" hidden="false" customHeight="false" outlineLevel="0" collapsed="false">
      <c r="A87" s="438" t="s">
        <v>655</v>
      </c>
      <c r="B87" s="439" t="s">
        <v>656</v>
      </c>
      <c r="C87" s="439" t="s">
        <v>42</v>
      </c>
      <c r="D87" s="439" t="n">
        <v>88238</v>
      </c>
      <c r="E87" s="438" t="s">
        <v>706</v>
      </c>
      <c r="F87" s="438" t="s">
        <v>658</v>
      </c>
      <c r="G87" s="439"/>
      <c r="H87" s="439" t="s">
        <v>469</v>
      </c>
      <c r="I87" s="438" t="n">
        <v>0.05</v>
      </c>
      <c r="J87" s="438" t="n">
        <v>21.92</v>
      </c>
      <c r="K87" s="440" t="n">
        <v>1.09</v>
      </c>
    </row>
    <row r="88" customFormat="false" ht="14.25" hidden="false" customHeight="false" outlineLevel="0" collapsed="false">
      <c r="A88" s="438" t="s">
        <v>655</v>
      </c>
      <c r="B88" s="439" t="s">
        <v>200</v>
      </c>
      <c r="C88" s="439" t="s">
        <v>42</v>
      </c>
      <c r="D88" s="439" t="n">
        <v>43132</v>
      </c>
      <c r="E88" s="438" t="s">
        <v>707</v>
      </c>
      <c r="F88" s="438" t="s">
        <v>669</v>
      </c>
      <c r="G88" s="439"/>
      <c r="H88" s="439" t="s">
        <v>708</v>
      </c>
      <c r="I88" s="438" t="n">
        <v>0.025</v>
      </c>
      <c r="J88" s="438" t="n">
        <v>21.578948</v>
      </c>
      <c r="K88" s="440" t="n">
        <v>0.53</v>
      </c>
    </row>
    <row r="89" customFormat="false" ht="19.4" hidden="false" customHeight="false" outlineLevel="0" collapsed="false">
      <c r="A89" s="438" t="s">
        <v>655</v>
      </c>
      <c r="B89" s="439" t="s">
        <v>200</v>
      </c>
      <c r="C89" s="439" t="s">
        <v>42</v>
      </c>
      <c r="D89" s="439" t="n">
        <v>39017</v>
      </c>
      <c r="E89" s="438" t="s">
        <v>709</v>
      </c>
      <c r="F89" s="438" t="s">
        <v>669</v>
      </c>
      <c r="G89" s="439"/>
      <c r="H89" s="439" t="s">
        <v>120</v>
      </c>
      <c r="I89" s="438" t="n">
        <v>0.644</v>
      </c>
      <c r="J89" s="438" t="n">
        <v>0.206228</v>
      </c>
      <c r="K89" s="440" t="n">
        <v>0.13</v>
      </c>
    </row>
    <row r="90" customFormat="false" ht="14.25" hidden="false" customHeight="false" outlineLevel="0" collapsed="false">
      <c r="A90" s="134"/>
      <c r="E90" s="134"/>
      <c r="F90" s="134"/>
      <c r="I90" s="134"/>
      <c r="J90" s="134"/>
      <c r="K90" s="263"/>
    </row>
    <row r="91" customFormat="false" ht="14.25" hidden="false" customHeight="false" outlineLevel="0" collapsed="false">
      <c r="A91" s="441" t="s">
        <v>655</v>
      </c>
      <c r="B91" s="442"/>
      <c r="C91" s="442"/>
      <c r="D91" s="442"/>
      <c r="E91" s="441"/>
      <c r="F91" s="443" t="s">
        <v>660</v>
      </c>
      <c r="G91" s="444" t="n">
        <v>1.9895440023</v>
      </c>
      <c r="H91" s="445" t="s">
        <v>661</v>
      </c>
      <c r="I91" s="446" t="n">
        <v>2.12</v>
      </c>
      <c r="J91" s="443" t="s">
        <v>662</v>
      </c>
      <c r="K91" s="444" t="n">
        <v>4.11</v>
      </c>
    </row>
    <row r="92" customFormat="false" ht="14.25" hidden="false" customHeight="false" outlineLevel="0" collapsed="false">
      <c r="A92" s="441" t="s">
        <v>655</v>
      </c>
      <c r="B92" s="442"/>
      <c r="C92" s="442"/>
      <c r="D92" s="442"/>
      <c r="E92" s="441"/>
      <c r="F92" s="443" t="s">
        <v>663</v>
      </c>
      <c r="G92" s="444" t="n">
        <v>3.24</v>
      </c>
      <c r="H92" s="442"/>
      <c r="I92" s="441"/>
      <c r="J92" s="443" t="s">
        <v>664</v>
      </c>
      <c r="K92" s="444" t="n">
        <v>18.08</v>
      </c>
    </row>
    <row r="93" customFormat="false" ht="14.25" hidden="false" customHeight="false" outlineLevel="0" collapsed="false">
      <c r="A93" s="134"/>
      <c r="E93" s="134"/>
      <c r="F93" s="134"/>
      <c r="I93" s="134"/>
      <c r="J93" s="134"/>
      <c r="K93" s="263"/>
    </row>
    <row r="94" customFormat="false" ht="14.25" hidden="false" customHeight="false" outlineLevel="0" collapsed="false">
      <c r="A94" s="430"/>
      <c r="B94" s="431" t="s">
        <v>25</v>
      </c>
      <c r="C94" s="431" t="s">
        <v>26</v>
      </c>
      <c r="D94" s="431" t="s">
        <v>27</v>
      </c>
      <c r="E94" s="432" t="s">
        <v>18</v>
      </c>
      <c r="F94" s="432" t="s">
        <v>649</v>
      </c>
      <c r="G94" s="431"/>
      <c r="H94" s="431" t="s">
        <v>650</v>
      </c>
      <c r="I94" s="432" t="s">
        <v>651</v>
      </c>
      <c r="J94" s="432" t="s">
        <v>652</v>
      </c>
      <c r="K94" s="433" t="s">
        <v>19</v>
      </c>
    </row>
    <row r="95" customFormat="false" ht="25.35" hidden="false" customHeight="false" outlineLevel="0" collapsed="false">
      <c r="A95" s="434" t="s">
        <v>710</v>
      </c>
      <c r="B95" s="435" t="s">
        <v>35</v>
      </c>
      <c r="C95" s="435" t="s">
        <v>42</v>
      </c>
      <c r="D95" s="435" t="n">
        <v>104918</v>
      </c>
      <c r="E95" s="436" t="s">
        <v>68</v>
      </c>
      <c r="F95" s="436" t="s">
        <v>701</v>
      </c>
      <c r="G95" s="435"/>
      <c r="H95" s="435" t="s">
        <v>66</v>
      </c>
      <c r="I95" s="436" t="n">
        <v>1</v>
      </c>
      <c r="J95" s="436" t="n">
        <v>13.77</v>
      </c>
      <c r="K95" s="437" t="n">
        <v>13.77</v>
      </c>
    </row>
    <row r="96" customFormat="false" ht="14.25" hidden="false" customHeight="false" outlineLevel="0" collapsed="false">
      <c r="A96" s="438" t="s">
        <v>655</v>
      </c>
      <c r="B96" s="439" t="s">
        <v>656</v>
      </c>
      <c r="C96" s="439" t="s">
        <v>42</v>
      </c>
      <c r="D96" s="439" t="n">
        <v>88245</v>
      </c>
      <c r="E96" s="438" t="s">
        <v>705</v>
      </c>
      <c r="F96" s="438" t="s">
        <v>658</v>
      </c>
      <c r="G96" s="439"/>
      <c r="H96" s="439" t="s">
        <v>469</v>
      </c>
      <c r="I96" s="438" t="n">
        <v>0.102</v>
      </c>
      <c r="J96" s="438" t="n">
        <v>25.8</v>
      </c>
      <c r="K96" s="440" t="n">
        <v>2.63</v>
      </c>
    </row>
    <row r="97" customFormat="false" ht="14.25" hidden="false" customHeight="false" outlineLevel="0" collapsed="false">
      <c r="A97" s="438" t="s">
        <v>655</v>
      </c>
      <c r="B97" s="439" t="s">
        <v>656</v>
      </c>
      <c r="C97" s="439" t="s">
        <v>42</v>
      </c>
      <c r="D97" s="439" t="n">
        <v>88238</v>
      </c>
      <c r="E97" s="438" t="s">
        <v>706</v>
      </c>
      <c r="F97" s="438" t="s">
        <v>658</v>
      </c>
      <c r="G97" s="439"/>
      <c r="H97" s="439" t="s">
        <v>469</v>
      </c>
      <c r="I97" s="438" t="n">
        <v>0.039</v>
      </c>
      <c r="J97" s="438" t="n">
        <v>21.92</v>
      </c>
      <c r="K97" s="440" t="n">
        <v>0.85</v>
      </c>
    </row>
    <row r="98" customFormat="false" ht="14.25" hidden="false" customHeight="false" outlineLevel="0" collapsed="false">
      <c r="A98" s="438" t="s">
        <v>655</v>
      </c>
      <c r="B98" s="439" t="s">
        <v>200</v>
      </c>
      <c r="C98" s="439" t="s">
        <v>42</v>
      </c>
      <c r="D98" s="439" t="n">
        <v>43132</v>
      </c>
      <c r="E98" s="438" t="s">
        <v>707</v>
      </c>
      <c r="F98" s="438" t="s">
        <v>669</v>
      </c>
      <c r="G98" s="439"/>
      <c r="H98" s="439" t="s">
        <v>708</v>
      </c>
      <c r="I98" s="438" t="n">
        <v>0.025</v>
      </c>
      <c r="J98" s="438" t="n">
        <v>21.578948</v>
      </c>
      <c r="K98" s="440" t="n">
        <v>0.53</v>
      </c>
    </row>
    <row r="99" customFormat="false" ht="19.4" hidden="false" customHeight="false" outlineLevel="0" collapsed="false">
      <c r="A99" s="438" t="s">
        <v>655</v>
      </c>
      <c r="B99" s="439" t="s">
        <v>200</v>
      </c>
      <c r="C99" s="439" t="s">
        <v>42</v>
      </c>
      <c r="D99" s="439" t="n">
        <v>39017</v>
      </c>
      <c r="E99" s="438" t="s">
        <v>709</v>
      </c>
      <c r="F99" s="438" t="s">
        <v>669</v>
      </c>
      <c r="G99" s="439"/>
      <c r="H99" s="439" t="s">
        <v>120</v>
      </c>
      <c r="I99" s="438" t="n">
        <v>0.503</v>
      </c>
      <c r="J99" s="438" t="n">
        <v>0.206228</v>
      </c>
      <c r="K99" s="440" t="n">
        <v>0.1</v>
      </c>
    </row>
    <row r="100" customFormat="false" ht="14.25" hidden="false" customHeight="false" outlineLevel="0" collapsed="false">
      <c r="A100" s="438" t="s">
        <v>655</v>
      </c>
      <c r="B100" s="439" t="s">
        <v>656</v>
      </c>
      <c r="C100" s="439" t="s">
        <v>42</v>
      </c>
      <c r="D100" s="439" t="n">
        <v>92802</v>
      </c>
      <c r="E100" s="438" t="s">
        <v>711</v>
      </c>
      <c r="F100" s="438" t="s">
        <v>680</v>
      </c>
      <c r="G100" s="439"/>
      <c r="H100" s="439" t="s">
        <v>66</v>
      </c>
      <c r="I100" s="438" t="n">
        <v>1</v>
      </c>
      <c r="J100" s="438" t="n">
        <v>9.65</v>
      </c>
      <c r="K100" s="440" t="n">
        <v>9.65</v>
      </c>
    </row>
    <row r="101" customFormat="false" ht="14.25" hidden="false" customHeight="false" outlineLevel="0" collapsed="false">
      <c r="A101" s="134"/>
      <c r="E101" s="134"/>
      <c r="F101" s="134"/>
      <c r="I101" s="134"/>
      <c r="J101" s="134"/>
      <c r="K101" s="263"/>
    </row>
    <row r="102" customFormat="false" ht="25.5" hidden="false" customHeight="true" outlineLevel="0" collapsed="false">
      <c r="A102" s="441" t="s">
        <v>655</v>
      </c>
      <c r="B102" s="442"/>
      <c r="C102" s="442"/>
      <c r="D102" s="442"/>
      <c r="E102" s="441"/>
      <c r="F102" s="443" t="s">
        <v>660</v>
      </c>
      <c r="G102" s="444" t="n">
        <v>1.4619033788</v>
      </c>
      <c r="H102" s="445" t="s">
        <v>661</v>
      </c>
      <c r="I102" s="446" t="n">
        <v>1.56</v>
      </c>
      <c r="J102" s="443" t="s">
        <v>662</v>
      </c>
      <c r="K102" s="444" t="n">
        <v>3.02</v>
      </c>
    </row>
    <row r="103" customFormat="false" ht="14.25" hidden="false" customHeight="false" outlineLevel="0" collapsed="false">
      <c r="A103" s="441" t="s">
        <v>655</v>
      </c>
      <c r="B103" s="442"/>
      <c r="C103" s="442"/>
      <c r="D103" s="442"/>
      <c r="E103" s="441"/>
      <c r="F103" s="443" t="s">
        <v>663</v>
      </c>
      <c r="G103" s="444" t="n">
        <v>3.01</v>
      </c>
      <c r="H103" s="442"/>
      <c r="I103" s="441"/>
      <c r="J103" s="443" t="s">
        <v>664</v>
      </c>
      <c r="K103" s="444" t="n">
        <v>16.78</v>
      </c>
    </row>
    <row r="104" customFormat="false" ht="14.25" hidden="false" customHeight="false" outlineLevel="0" collapsed="false">
      <c r="A104" s="134"/>
      <c r="E104" s="134"/>
      <c r="F104" s="134"/>
      <c r="I104" s="134"/>
      <c r="J104" s="134"/>
      <c r="K104" s="263"/>
    </row>
    <row r="105" customFormat="false" ht="14.25" hidden="false" customHeight="false" outlineLevel="0" collapsed="false">
      <c r="A105" s="430"/>
      <c r="B105" s="431" t="s">
        <v>25</v>
      </c>
      <c r="C105" s="431" t="s">
        <v>26</v>
      </c>
      <c r="D105" s="431" t="s">
        <v>27</v>
      </c>
      <c r="E105" s="432" t="s">
        <v>18</v>
      </c>
      <c r="F105" s="432" t="s">
        <v>649</v>
      </c>
      <c r="G105" s="431"/>
      <c r="H105" s="431" t="s">
        <v>650</v>
      </c>
      <c r="I105" s="432" t="s">
        <v>651</v>
      </c>
      <c r="J105" s="432" t="s">
        <v>652</v>
      </c>
      <c r="K105" s="433" t="s">
        <v>19</v>
      </c>
    </row>
    <row r="106" customFormat="false" ht="25.35" hidden="false" customHeight="false" outlineLevel="0" collapsed="false">
      <c r="A106" s="434" t="s">
        <v>712</v>
      </c>
      <c r="B106" s="435" t="s">
        <v>35</v>
      </c>
      <c r="C106" s="435" t="s">
        <v>42</v>
      </c>
      <c r="D106" s="435" t="n">
        <v>94965</v>
      </c>
      <c r="E106" s="436" t="s">
        <v>70</v>
      </c>
      <c r="F106" s="436" t="s">
        <v>701</v>
      </c>
      <c r="G106" s="435"/>
      <c r="H106" s="435" t="s">
        <v>53</v>
      </c>
      <c r="I106" s="436" t="n">
        <v>1</v>
      </c>
      <c r="J106" s="436" t="n">
        <v>579.54</v>
      </c>
      <c r="K106" s="437" t="n">
        <v>579.54</v>
      </c>
    </row>
    <row r="107" customFormat="false" ht="14.25" hidden="false" customHeight="false" outlineLevel="0" collapsed="false">
      <c r="A107" s="438" t="s">
        <v>655</v>
      </c>
      <c r="B107" s="439" t="s">
        <v>656</v>
      </c>
      <c r="C107" s="439" t="s">
        <v>42</v>
      </c>
      <c r="D107" s="439" t="n">
        <v>88316</v>
      </c>
      <c r="E107" s="438" t="s">
        <v>667</v>
      </c>
      <c r="F107" s="438" t="s">
        <v>658</v>
      </c>
      <c r="G107" s="439"/>
      <c r="H107" s="439" t="s">
        <v>469</v>
      </c>
      <c r="I107" s="438" t="n">
        <v>2.3117</v>
      </c>
      <c r="J107" s="438" t="n">
        <v>20.77</v>
      </c>
      <c r="K107" s="440" t="n">
        <v>48.01</v>
      </c>
    </row>
    <row r="108" customFormat="false" ht="14.25" hidden="false" customHeight="false" outlineLevel="0" collapsed="false">
      <c r="A108" s="438" t="s">
        <v>655</v>
      </c>
      <c r="B108" s="439" t="s">
        <v>200</v>
      </c>
      <c r="C108" s="439" t="s">
        <v>42</v>
      </c>
      <c r="D108" s="439" t="n">
        <v>4721</v>
      </c>
      <c r="E108" s="438" t="s">
        <v>713</v>
      </c>
      <c r="F108" s="438" t="s">
        <v>669</v>
      </c>
      <c r="G108" s="439"/>
      <c r="H108" s="439" t="s">
        <v>53</v>
      </c>
      <c r="I108" s="438" t="n">
        <v>0.5934</v>
      </c>
      <c r="J108" s="438" t="n">
        <v>156.189588</v>
      </c>
      <c r="K108" s="440" t="n">
        <v>92.68</v>
      </c>
    </row>
    <row r="109" customFormat="false" ht="19.4" hidden="false" customHeight="false" outlineLevel="0" collapsed="false">
      <c r="A109" s="438" t="s">
        <v>655</v>
      </c>
      <c r="B109" s="439" t="s">
        <v>656</v>
      </c>
      <c r="C109" s="439" t="s">
        <v>42</v>
      </c>
      <c r="D109" s="439" t="n">
        <v>88831</v>
      </c>
      <c r="E109" s="438" t="s">
        <v>714</v>
      </c>
      <c r="F109" s="438" t="s">
        <v>683</v>
      </c>
      <c r="G109" s="439"/>
      <c r="H109" s="439" t="s">
        <v>684</v>
      </c>
      <c r="I109" s="438" t="n">
        <v>0.7103</v>
      </c>
      <c r="J109" s="438" t="n">
        <v>0.4</v>
      </c>
      <c r="K109" s="440" t="n">
        <v>0.28</v>
      </c>
    </row>
    <row r="110" customFormat="false" ht="14.25" hidden="false" customHeight="false" outlineLevel="0" collapsed="false">
      <c r="A110" s="438" t="s">
        <v>655</v>
      </c>
      <c r="B110" s="439" t="s">
        <v>200</v>
      </c>
      <c r="C110" s="439" t="s">
        <v>42</v>
      </c>
      <c r="D110" s="439" t="n">
        <v>1379</v>
      </c>
      <c r="E110" s="438" t="s">
        <v>715</v>
      </c>
      <c r="F110" s="438" t="s">
        <v>669</v>
      </c>
      <c r="G110" s="439"/>
      <c r="H110" s="439" t="s">
        <v>66</v>
      </c>
      <c r="I110" s="438" t="n">
        <v>362.6579</v>
      </c>
      <c r="J110" s="438" t="n">
        <v>0.881156</v>
      </c>
      <c r="K110" s="440" t="n">
        <v>319.57</v>
      </c>
    </row>
    <row r="111" customFormat="false" ht="19.4" hidden="false" customHeight="false" outlineLevel="0" collapsed="false">
      <c r="A111" s="438" t="s">
        <v>655</v>
      </c>
      <c r="B111" s="439" t="s">
        <v>656</v>
      </c>
      <c r="C111" s="439" t="s">
        <v>42</v>
      </c>
      <c r="D111" s="439" t="n">
        <v>88830</v>
      </c>
      <c r="E111" s="438" t="s">
        <v>716</v>
      </c>
      <c r="F111" s="438" t="s">
        <v>683</v>
      </c>
      <c r="G111" s="439"/>
      <c r="H111" s="439" t="s">
        <v>688</v>
      </c>
      <c r="I111" s="438" t="n">
        <v>0.7534</v>
      </c>
      <c r="J111" s="438" t="n">
        <v>2.01</v>
      </c>
      <c r="K111" s="440" t="n">
        <v>1.51</v>
      </c>
    </row>
    <row r="112" customFormat="false" ht="14.25" hidden="false" customHeight="false" outlineLevel="0" collapsed="false">
      <c r="A112" s="438" t="s">
        <v>655</v>
      </c>
      <c r="B112" s="439" t="s">
        <v>200</v>
      </c>
      <c r="C112" s="439" t="s">
        <v>42</v>
      </c>
      <c r="D112" s="439" t="n">
        <v>370</v>
      </c>
      <c r="E112" s="438" t="s">
        <v>717</v>
      </c>
      <c r="F112" s="438" t="s">
        <v>669</v>
      </c>
      <c r="G112" s="439"/>
      <c r="H112" s="439" t="s">
        <v>53</v>
      </c>
      <c r="I112" s="438" t="n">
        <v>0.7229</v>
      </c>
      <c r="J112" s="438" t="n">
        <v>121.862</v>
      </c>
      <c r="K112" s="440" t="n">
        <v>88.09</v>
      </c>
    </row>
    <row r="113" customFormat="false" ht="14.25" hidden="false" customHeight="false" outlineLevel="0" collapsed="false">
      <c r="A113" s="438" t="s">
        <v>655</v>
      </c>
      <c r="B113" s="439" t="s">
        <v>656</v>
      </c>
      <c r="C113" s="439" t="s">
        <v>42</v>
      </c>
      <c r="D113" s="439" t="n">
        <v>88377</v>
      </c>
      <c r="E113" s="438" t="s">
        <v>718</v>
      </c>
      <c r="F113" s="438" t="s">
        <v>658</v>
      </c>
      <c r="G113" s="439"/>
      <c r="H113" s="439" t="s">
        <v>469</v>
      </c>
      <c r="I113" s="438" t="n">
        <v>1.4637</v>
      </c>
      <c r="J113" s="438" t="n">
        <v>20.1</v>
      </c>
      <c r="K113" s="440" t="n">
        <v>29.42</v>
      </c>
    </row>
    <row r="114" customFormat="false" ht="14.25" hidden="false" customHeight="false" outlineLevel="0" collapsed="false">
      <c r="A114" s="134"/>
      <c r="E114" s="134"/>
      <c r="F114" s="134"/>
      <c r="I114" s="134"/>
      <c r="J114" s="134"/>
      <c r="K114" s="263"/>
    </row>
    <row r="115" customFormat="false" ht="14.25" hidden="false" customHeight="false" outlineLevel="0" collapsed="false">
      <c r="A115" s="441" t="s">
        <v>655</v>
      </c>
      <c r="B115" s="442"/>
      <c r="C115" s="442"/>
      <c r="D115" s="442"/>
      <c r="E115" s="441"/>
      <c r="F115" s="443" t="s">
        <v>660</v>
      </c>
      <c r="G115" s="444" t="n">
        <v>27.7325975409</v>
      </c>
      <c r="H115" s="445" t="s">
        <v>661</v>
      </c>
      <c r="I115" s="446" t="n">
        <v>29.56</v>
      </c>
      <c r="J115" s="443" t="s">
        <v>662</v>
      </c>
      <c r="K115" s="444" t="n">
        <v>57.29</v>
      </c>
    </row>
    <row r="116" customFormat="false" ht="14.25" hidden="false" customHeight="false" outlineLevel="0" collapsed="false">
      <c r="A116" s="441" t="s">
        <v>655</v>
      </c>
      <c r="B116" s="442"/>
      <c r="C116" s="442"/>
      <c r="D116" s="442"/>
      <c r="E116" s="441"/>
      <c r="F116" s="443" t="s">
        <v>663</v>
      </c>
      <c r="G116" s="444" t="n">
        <v>126.91</v>
      </c>
      <c r="H116" s="442"/>
      <c r="I116" s="441"/>
      <c r="J116" s="443" t="s">
        <v>664</v>
      </c>
      <c r="K116" s="444" t="n">
        <v>706.45</v>
      </c>
    </row>
    <row r="117" customFormat="false" ht="14.25" hidden="false" customHeight="false" outlineLevel="0" collapsed="false">
      <c r="A117" s="134"/>
      <c r="E117" s="134"/>
      <c r="F117" s="134"/>
      <c r="I117" s="134"/>
      <c r="J117" s="134"/>
      <c r="K117" s="263"/>
    </row>
    <row r="118" customFormat="false" ht="14.25" hidden="false" customHeight="false" outlineLevel="0" collapsed="false">
      <c r="A118" s="430"/>
      <c r="B118" s="431" t="s">
        <v>25</v>
      </c>
      <c r="C118" s="431" t="s">
        <v>26</v>
      </c>
      <c r="D118" s="431" t="s">
        <v>27</v>
      </c>
      <c r="E118" s="432" t="s">
        <v>18</v>
      </c>
      <c r="F118" s="432" t="s">
        <v>649</v>
      </c>
      <c r="G118" s="431"/>
      <c r="H118" s="431" t="s">
        <v>650</v>
      </c>
      <c r="I118" s="432" t="s">
        <v>651</v>
      </c>
      <c r="J118" s="432" t="s">
        <v>652</v>
      </c>
      <c r="K118" s="433" t="s">
        <v>19</v>
      </c>
    </row>
    <row r="119" customFormat="false" ht="25.35" hidden="false" customHeight="false" outlineLevel="0" collapsed="false">
      <c r="A119" s="434" t="s">
        <v>719</v>
      </c>
      <c r="B119" s="435" t="s">
        <v>35</v>
      </c>
      <c r="C119" s="435" t="s">
        <v>42</v>
      </c>
      <c r="D119" s="435" t="n">
        <v>103670</v>
      </c>
      <c r="E119" s="436" t="s">
        <v>72</v>
      </c>
      <c r="F119" s="436" t="s">
        <v>701</v>
      </c>
      <c r="G119" s="435"/>
      <c r="H119" s="435" t="s">
        <v>53</v>
      </c>
      <c r="I119" s="436" t="n">
        <v>1</v>
      </c>
      <c r="J119" s="436" t="n">
        <v>282.13</v>
      </c>
      <c r="K119" s="437" t="n">
        <v>282.13</v>
      </c>
    </row>
    <row r="120" customFormat="false" ht="14.25" hidden="false" customHeight="false" outlineLevel="0" collapsed="false">
      <c r="A120" s="438" t="s">
        <v>655</v>
      </c>
      <c r="B120" s="439" t="s">
        <v>656</v>
      </c>
      <c r="C120" s="439" t="s">
        <v>42</v>
      </c>
      <c r="D120" s="439" t="n">
        <v>88316</v>
      </c>
      <c r="E120" s="438" t="s">
        <v>667</v>
      </c>
      <c r="F120" s="438" t="s">
        <v>658</v>
      </c>
      <c r="G120" s="439"/>
      <c r="H120" s="439" t="s">
        <v>469</v>
      </c>
      <c r="I120" s="438" t="n">
        <v>7.377</v>
      </c>
      <c r="J120" s="438" t="n">
        <v>20.77</v>
      </c>
      <c r="K120" s="440" t="n">
        <v>153.22</v>
      </c>
    </row>
    <row r="121" customFormat="false" ht="14.25" hidden="false" customHeight="false" outlineLevel="0" collapsed="false">
      <c r="A121" s="438" t="s">
        <v>655</v>
      </c>
      <c r="B121" s="439" t="s">
        <v>656</v>
      </c>
      <c r="C121" s="439" t="s">
        <v>42</v>
      </c>
      <c r="D121" s="439" t="n">
        <v>88309</v>
      </c>
      <c r="E121" s="438" t="s">
        <v>696</v>
      </c>
      <c r="F121" s="438" t="s">
        <v>658</v>
      </c>
      <c r="G121" s="439"/>
      <c r="H121" s="439" t="s">
        <v>469</v>
      </c>
      <c r="I121" s="438" t="n">
        <v>2.459</v>
      </c>
      <c r="J121" s="438" t="n">
        <v>25.99</v>
      </c>
      <c r="K121" s="440" t="n">
        <v>63.9</v>
      </c>
    </row>
    <row r="122" customFormat="false" ht="25.5" hidden="false" customHeight="true" outlineLevel="0" collapsed="false">
      <c r="A122" s="438" t="s">
        <v>655</v>
      </c>
      <c r="B122" s="439" t="s">
        <v>656</v>
      </c>
      <c r="C122" s="439" t="s">
        <v>42</v>
      </c>
      <c r="D122" s="439" t="n">
        <v>88262</v>
      </c>
      <c r="E122" s="438" t="s">
        <v>670</v>
      </c>
      <c r="F122" s="438" t="s">
        <v>658</v>
      </c>
      <c r="G122" s="439"/>
      <c r="H122" s="439" t="s">
        <v>469</v>
      </c>
      <c r="I122" s="438" t="n">
        <v>2.459</v>
      </c>
      <c r="J122" s="438" t="n">
        <v>25.6</v>
      </c>
      <c r="K122" s="440" t="n">
        <v>62.95</v>
      </c>
    </row>
    <row r="123" customFormat="false" ht="25.5" hidden="false" customHeight="true" outlineLevel="0" collapsed="false">
      <c r="A123" s="438" t="s">
        <v>655</v>
      </c>
      <c r="B123" s="439" t="s">
        <v>656</v>
      </c>
      <c r="C123" s="439" t="s">
        <v>42</v>
      </c>
      <c r="D123" s="439" t="n">
        <v>90587</v>
      </c>
      <c r="E123" s="438" t="s">
        <v>720</v>
      </c>
      <c r="F123" s="438" t="s">
        <v>683</v>
      </c>
      <c r="G123" s="439"/>
      <c r="H123" s="439" t="s">
        <v>684</v>
      </c>
      <c r="I123" s="438" t="n">
        <v>1.417</v>
      </c>
      <c r="J123" s="438" t="n">
        <v>0.49</v>
      </c>
      <c r="K123" s="440" t="n">
        <v>0.69</v>
      </c>
    </row>
    <row r="124" customFormat="false" ht="25.5" hidden="false" customHeight="true" outlineLevel="0" collapsed="false">
      <c r="A124" s="438" t="s">
        <v>655</v>
      </c>
      <c r="B124" s="439" t="s">
        <v>656</v>
      </c>
      <c r="C124" s="439" t="s">
        <v>42</v>
      </c>
      <c r="D124" s="439" t="n">
        <v>90586</v>
      </c>
      <c r="E124" s="438" t="s">
        <v>721</v>
      </c>
      <c r="F124" s="438" t="s">
        <v>683</v>
      </c>
      <c r="G124" s="439"/>
      <c r="H124" s="439" t="s">
        <v>688</v>
      </c>
      <c r="I124" s="438" t="n">
        <v>1.042</v>
      </c>
      <c r="J124" s="438" t="n">
        <v>1.32</v>
      </c>
      <c r="K124" s="440" t="n">
        <v>1.37</v>
      </c>
    </row>
    <row r="125" customFormat="false" ht="25.5" hidden="false" customHeight="true" outlineLevel="0" collapsed="false">
      <c r="A125" s="134"/>
      <c r="E125" s="134"/>
      <c r="F125" s="134"/>
      <c r="I125" s="134"/>
      <c r="J125" s="134"/>
      <c r="K125" s="263"/>
    </row>
    <row r="126" customFormat="false" ht="25.5" hidden="false" customHeight="true" outlineLevel="0" collapsed="false">
      <c r="A126" s="441" t="s">
        <v>655</v>
      </c>
      <c r="B126" s="442"/>
      <c r="C126" s="442"/>
      <c r="D126" s="442"/>
      <c r="E126" s="441"/>
      <c r="F126" s="443" t="s">
        <v>660</v>
      </c>
      <c r="G126" s="444" t="n">
        <v>101.4861070772</v>
      </c>
      <c r="H126" s="445" t="s">
        <v>661</v>
      </c>
      <c r="I126" s="446" t="n">
        <v>108.16</v>
      </c>
      <c r="J126" s="443" t="s">
        <v>662</v>
      </c>
      <c r="K126" s="444" t="n">
        <v>209.65</v>
      </c>
    </row>
    <row r="127" customFormat="false" ht="13.5" hidden="false" customHeight="true" outlineLevel="0" collapsed="false">
      <c r="A127" s="441" t="s">
        <v>655</v>
      </c>
      <c r="B127" s="442"/>
      <c r="C127" s="442"/>
      <c r="D127" s="442"/>
      <c r="E127" s="441"/>
      <c r="F127" s="443" t="s">
        <v>663</v>
      </c>
      <c r="G127" s="444" t="n">
        <v>61.78</v>
      </c>
      <c r="H127" s="442"/>
      <c r="I127" s="441"/>
      <c r="J127" s="443" t="s">
        <v>664</v>
      </c>
      <c r="K127" s="444" t="n">
        <v>343.91</v>
      </c>
    </row>
    <row r="128" customFormat="false" ht="25.5" hidden="false" customHeight="true" outlineLevel="0" collapsed="false">
      <c r="A128" s="134"/>
      <c r="E128" s="134"/>
      <c r="F128" s="134"/>
      <c r="I128" s="134"/>
      <c r="J128" s="134"/>
      <c r="K128" s="263"/>
    </row>
    <row r="129" customFormat="false" ht="25.5" hidden="false" customHeight="true" outlineLevel="0" collapsed="false">
      <c r="A129" s="430"/>
      <c r="B129" s="431" t="s">
        <v>25</v>
      </c>
      <c r="C129" s="431" t="s">
        <v>26</v>
      </c>
      <c r="D129" s="431" t="s">
        <v>27</v>
      </c>
      <c r="E129" s="432" t="s">
        <v>18</v>
      </c>
      <c r="F129" s="432" t="s">
        <v>649</v>
      </c>
      <c r="G129" s="431"/>
      <c r="H129" s="431" t="s">
        <v>650</v>
      </c>
      <c r="I129" s="432" t="s">
        <v>651</v>
      </c>
      <c r="J129" s="432" t="s">
        <v>652</v>
      </c>
      <c r="K129" s="433" t="s">
        <v>19</v>
      </c>
    </row>
    <row r="130" customFormat="false" ht="25.5" hidden="false" customHeight="true" outlineLevel="0" collapsed="false">
      <c r="A130" s="434" t="s">
        <v>722</v>
      </c>
      <c r="B130" s="435" t="s">
        <v>35</v>
      </c>
      <c r="C130" s="435" t="s">
        <v>42</v>
      </c>
      <c r="D130" s="435" t="n">
        <v>92413</v>
      </c>
      <c r="E130" s="436" t="s">
        <v>76</v>
      </c>
      <c r="F130" s="436" t="s">
        <v>701</v>
      </c>
      <c r="G130" s="435"/>
      <c r="H130" s="435" t="s">
        <v>44</v>
      </c>
      <c r="I130" s="436" t="n">
        <v>1</v>
      </c>
      <c r="J130" s="436" t="n">
        <v>105.61</v>
      </c>
      <c r="K130" s="437" t="n">
        <v>105.61</v>
      </c>
    </row>
    <row r="131" customFormat="false" ht="14.25" hidden="false" customHeight="false" outlineLevel="0" collapsed="false">
      <c r="A131" s="438" t="s">
        <v>655</v>
      </c>
      <c r="B131" s="439" t="s">
        <v>656</v>
      </c>
      <c r="C131" s="439" t="s">
        <v>42</v>
      </c>
      <c r="D131" s="439" t="n">
        <v>88239</v>
      </c>
      <c r="E131" s="438" t="s">
        <v>691</v>
      </c>
      <c r="F131" s="438" t="s">
        <v>658</v>
      </c>
      <c r="G131" s="439"/>
      <c r="H131" s="439" t="s">
        <v>469</v>
      </c>
      <c r="I131" s="438" t="n">
        <v>0.376</v>
      </c>
      <c r="J131" s="438" t="n">
        <v>21.77</v>
      </c>
      <c r="K131" s="440" t="n">
        <v>8.18</v>
      </c>
    </row>
    <row r="132" customFormat="false" ht="13.5" hidden="false" customHeight="true" outlineLevel="0" collapsed="false">
      <c r="A132" s="438" t="s">
        <v>655</v>
      </c>
      <c r="B132" s="439" t="s">
        <v>200</v>
      </c>
      <c r="C132" s="439" t="s">
        <v>42</v>
      </c>
      <c r="D132" s="439" t="n">
        <v>40304</v>
      </c>
      <c r="E132" s="438" t="s">
        <v>723</v>
      </c>
      <c r="F132" s="438" t="s">
        <v>669</v>
      </c>
      <c r="G132" s="439"/>
      <c r="H132" s="439" t="s">
        <v>66</v>
      </c>
      <c r="I132" s="438" t="n">
        <v>0.027</v>
      </c>
      <c r="J132" s="438" t="n">
        <v>25.103572</v>
      </c>
      <c r="K132" s="440" t="n">
        <v>0.67</v>
      </c>
    </row>
    <row r="133" customFormat="false" ht="13.5" hidden="false" customHeight="true" outlineLevel="0" collapsed="false">
      <c r="A133" s="438" t="s">
        <v>655</v>
      </c>
      <c r="B133" s="439" t="s">
        <v>200</v>
      </c>
      <c r="C133" s="439" t="s">
        <v>42</v>
      </c>
      <c r="D133" s="439" t="n">
        <v>2692</v>
      </c>
      <c r="E133" s="438" t="s">
        <v>724</v>
      </c>
      <c r="F133" s="438" t="s">
        <v>669</v>
      </c>
      <c r="G133" s="439"/>
      <c r="H133" s="439" t="s">
        <v>686</v>
      </c>
      <c r="I133" s="438" t="n">
        <v>0.017</v>
      </c>
      <c r="J133" s="438" t="n">
        <v>7.161736</v>
      </c>
      <c r="K133" s="440" t="n">
        <v>0.12</v>
      </c>
    </row>
    <row r="134" customFormat="false" ht="39" hidden="false" customHeight="true" outlineLevel="0" collapsed="false">
      <c r="A134" s="438" t="s">
        <v>655</v>
      </c>
      <c r="B134" s="439" t="s">
        <v>656</v>
      </c>
      <c r="C134" s="439" t="s">
        <v>42</v>
      </c>
      <c r="D134" s="439" t="n">
        <v>92269</v>
      </c>
      <c r="E134" s="438" t="s">
        <v>725</v>
      </c>
      <c r="F134" s="438" t="s">
        <v>680</v>
      </c>
      <c r="G134" s="439"/>
      <c r="H134" s="439" t="s">
        <v>44</v>
      </c>
      <c r="I134" s="438" t="n">
        <v>0.275</v>
      </c>
      <c r="J134" s="438" t="n">
        <v>160.38</v>
      </c>
      <c r="K134" s="440" t="n">
        <v>44.1</v>
      </c>
    </row>
    <row r="135" customFormat="false" ht="25.5" hidden="false" customHeight="true" outlineLevel="0" collapsed="false">
      <c r="A135" s="438" t="s">
        <v>655</v>
      </c>
      <c r="B135" s="439" t="s">
        <v>656</v>
      </c>
      <c r="C135" s="439" t="s">
        <v>42</v>
      </c>
      <c r="D135" s="439" t="n">
        <v>88262</v>
      </c>
      <c r="E135" s="438" t="s">
        <v>670</v>
      </c>
      <c r="F135" s="438" t="s">
        <v>658</v>
      </c>
      <c r="G135" s="439"/>
      <c r="H135" s="439" t="s">
        <v>469</v>
      </c>
      <c r="I135" s="438" t="n">
        <v>2.052</v>
      </c>
      <c r="J135" s="438" t="n">
        <v>25.6</v>
      </c>
      <c r="K135" s="440" t="n">
        <v>52.53</v>
      </c>
    </row>
    <row r="136" customFormat="false" ht="25.5" hidden="false" customHeight="true" outlineLevel="0" collapsed="false">
      <c r="A136" s="134"/>
      <c r="E136" s="134"/>
      <c r="F136" s="134"/>
      <c r="I136" s="134"/>
      <c r="J136" s="134"/>
      <c r="K136" s="263"/>
    </row>
    <row r="137" customFormat="false" ht="25.5" hidden="false" customHeight="true" outlineLevel="0" collapsed="false">
      <c r="A137" s="441" t="s">
        <v>655</v>
      </c>
      <c r="B137" s="442"/>
      <c r="C137" s="442"/>
      <c r="D137" s="442"/>
      <c r="E137" s="441"/>
      <c r="F137" s="443" t="s">
        <v>660</v>
      </c>
      <c r="G137" s="444" t="n">
        <v>25.2928647497</v>
      </c>
      <c r="H137" s="445" t="s">
        <v>661</v>
      </c>
      <c r="I137" s="446" t="n">
        <v>26.96</v>
      </c>
      <c r="J137" s="443" t="s">
        <v>662</v>
      </c>
      <c r="K137" s="444" t="n">
        <v>52.25</v>
      </c>
    </row>
    <row r="138" customFormat="false" ht="25.5" hidden="false" customHeight="true" outlineLevel="0" collapsed="false">
      <c r="A138" s="441" t="s">
        <v>655</v>
      </c>
      <c r="B138" s="442"/>
      <c r="C138" s="442"/>
      <c r="D138" s="442"/>
      <c r="E138" s="441"/>
      <c r="F138" s="443" t="s">
        <v>663</v>
      </c>
      <c r="G138" s="444" t="n">
        <v>23.12</v>
      </c>
      <c r="H138" s="442"/>
      <c r="I138" s="441"/>
      <c r="J138" s="443" t="s">
        <v>664</v>
      </c>
      <c r="K138" s="444" t="n">
        <v>128.73</v>
      </c>
    </row>
    <row r="139" customFormat="false" ht="25.5" hidden="false" customHeight="true" outlineLevel="0" collapsed="false">
      <c r="A139" s="134"/>
      <c r="E139" s="134"/>
      <c r="F139" s="134"/>
      <c r="I139" s="134"/>
      <c r="J139" s="134"/>
      <c r="K139" s="263"/>
    </row>
    <row r="140" customFormat="false" ht="14.25" hidden="false" customHeight="false" outlineLevel="0" collapsed="false">
      <c r="A140" s="430"/>
      <c r="B140" s="431" t="s">
        <v>25</v>
      </c>
      <c r="C140" s="431" t="s">
        <v>26</v>
      </c>
      <c r="D140" s="431" t="s">
        <v>27</v>
      </c>
      <c r="E140" s="432" t="s">
        <v>18</v>
      </c>
      <c r="F140" s="432" t="s">
        <v>649</v>
      </c>
      <c r="G140" s="431"/>
      <c r="H140" s="431" t="s">
        <v>650</v>
      </c>
      <c r="I140" s="432" t="s">
        <v>651</v>
      </c>
      <c r="J140" s="432" t="s">
        <v>652</v>
      </c>
      <c r="K140" s="433" t="s">
        <v>19</v>
      </c>
    </row>
    <row r="141" customFormat="false" ht="25.35" hidden="false" customHeight="false" outlineLevel="0" collapsed="false">
      <c r="A141" s="434" t="s">
        <v>726</v>
      </c>
      <c r="B141" s="435" t="s">
        <v>35</v>
      </c>
      <c r="C141" s="435" t="s">
        <v>42</v>
      </c>
      <c r="D141" s="435" t="n">
        <v>92759</v>
      </c>
      <c r="E141" s="436" t="s">
        <v>78</v>
      </c>
      <c r="F141" s="436" t="s">
        <v>701</v>
      </c>
      <c r="G141" s="435"/>
      <c r="H141" s="435" t="s">
        <v>66</v>
      </c>
      <c r="I141" s="436" t="n">
        <v>1</v>
      </c>
      <c r="J141" s="436" t="n">
        <v>13.51</v>
      </c>
      <c r="K141" s="437" t="n">
        <v>13.51</v>
      </c>
    </row>
    <row r="142" customFormat="false" ht="14.25" hidden="false" customHeight="false" outlineLevel="0" collapsed="false">
      <c r="A142" s="438" t="s">
        <v>655</v>
      </c>
      <c r="B142" s="439" t="s">
        <v>656</v>
      </c>
      <c r="C142" s="439" t="s">
        <v>42</v>
      </c>
      <c r="D142" s="439" t="n">
        <v>92800</v>
      </c>
      <c r="E142" s="438" t="s">
        <v>727</v>
      </c>
      <c r="F142" s="438" t="s">
        <v>680</v>
      </c>
      <c r="G142" s="439"/>
      <c r="H142" s="439" t="s">
        <v>66</v>
      </c>
      <c r="I142" s="438" t="n">
        <v>1</v>
      </c>
      <c r="J142" s="438" t="n">
        <v>9.6</v>
      </c>
      <c r="K142" s="440" t="n">
        <v>9.6</v>
      </c>
    </row>
    <row r="143" customFormat="false" ht="14.25" hidden="false" customHeight="false" outlineLevel="0" collapsed="false">
      <c r="A143" s="438" t="s">
        <v>655</v>
      </c>
      <c r="B143" s="439" t="s">
        <v>656</v>
      </c>
      <c r="C143" s="439" t="s">
        <v>42</v>
      </c>
      <c r="D143" s="439" t="n">
        <v>88245</v>
      </c>
      <c r="E143" s="438" t="s">
        <v>705</v>
      </c>
      <c r="F143" s="438" t="s">
        <v>658</v>
      </c>
      <c r="G143" s="439"/>
      <c r="H143" s="439" t="s">
        <v>469</v>
      </c>
      <c r="I143" s="438" t="n">
        <v>0.1069</v>
      </c>
      <c r="J143" s="438" t="n">
        <v>25.8</v>
      </c>
      <c r="K143" s="440" t="n">
        <v>2.75</v>
      </c>
    </row>
    <row r="144" customFormat="false" ht="14.25" hidden="false" customHeight="false" outlineLevel="0" collapsed="false">
      <c r="A144" s="438" t="s">
        <v>655</v>
      </c>
      <c r="B144" s="439" t="s">
        <v>656</v>
      </c>
      <c r="C144" s="439" t="s">
        <v>42</v>
      </c>
      <c r="D144" s="439" t="n">
        <v>88238</v>
      </c>
      <c r="E144" s="438" t="s">
        <v>706</v>
      </c>
      <c r="F144" s="438" t="s">
        <v>658</v>
      </c>
      <c r="G144" s="439"/>
      <c r="H144" s="439" t="s">
        <v>469</v>
      </c>
      <c r="I144" s="438" t="n">
        <v>0.0175</v>
      </c>
      <c r="J144" s="438" t="n">
        <v>21.92</v>
      </c>
      <c r="K144" s="440" t="n">
        <v>0.38</v>
      </c>
    </row>
    <row r="145" customFormat="false" ht="14.25" hidden="false" customHeight="false" outlineLevel="0" collapsed="false">
      <c r="A145" s="438" t="s">
        <v>655</v>
      </c>
      <c r="B145" s="439" t="s">
        <v>200</v>
      </c>
      <c r="C145" s="439" t="s">
        <v>42</v>
      </c>
      <c r="D145" s="439" t="n">
        <v>43132</v>
      </c>
      <c r="E145" s="438" t="s">
        <v>707</v>
      </c>
      <c r="F145" s="438" t="s">
        <v>669</v>
      </c>
      <c r="G145" s="439"/>
      <c r="H145" s="439" t="s">
        <v>708</v>
      </c>
      <c r="I145" s="438" t="n">
        <v>0.025</v>
      </c>
      <c r="J145" s="438" t="n">
        <v>21.578948</v>
      </c>
      <c r="K145" s="440" t="n">
        <v>0.53</v>
      </c>
    </row>
    <row r="146" customFormat="false" ht="19.4" hidden="false" customHeight="false" outlineLevel="0" collapsed="false">
      <c r="A146" s="438" t="s">
        <v>655</v>
      </c>
      <c r="B146" s="439" t="s">
        <v>200</v>
      </c>
      <c r="C146" s="439" t="s">
        <v>42</v>
      </c>
      <c r="D146" s="439" t="n">
        <v>39017</v>
      </c>
      <c r="E146" s="438" t="s">
        <v>709</v>
      </c>
      <c r="F146" s="438" t="s">
        <v>669</v>
      </c>
      <c r="G146" s="439"/>
      <c r="H146" s="439" t="s">
        <v>120</v>
      </c>
      <c r="I146" s="438" t="n">
        <v>1.19</v>
      </c>
      <c r="J146" s="438" t="n">
        <v>0.206228</v>
      </c>
      <c r="K146" s="440" t="n">
        <v>0.24</v>
      </c>
    </row>
    <row r="147" customFormat="false" ht="25.5" hidden="false" customHeight="true" outlineLevel="0" collapsed="false">
      <c r="A147" s="134"/>
      <c r="E147" s="134"/>
      <c r="F147" s="134"/>
      <c r="I147" s="134"/>
      <c r="J147" s="134"/>
      <c r="K147" s="263"/>
    </row>
    <row r="148" customFormat="false" ht="25.5" hidden="false" customHeight="true" outlineLevel="0" collapsed="false">
      <c r="A148" s="441" t="s">
        <v>655</v>
      </c>
      <c r="B148" s="442"/>
      <c r="C148" s="442"/>
      <c r="D148" s="442"/>
      <c r="E148" s="441"/>
      <c r="F148" s="443" t="s">
        <v>660</v>
      </c>
      <c r="G148" s="444" t="n">
        <v>1.8007551554</v>
      </c>
      <c r="H148" s="445" t="s">
        <v>661</v>
      </c>
      <c r="I148" s="446" t="n">
        <v>1.92</v>
      </c>
      <c r="J148" s="443" t="s">
        <v>662</v>
      </c>
      <c r="K148" s="444" t="n">
        <v>3.72</v>
      </c>
    </row>
    <row r="149" customFormat="false" ht="39" hidden="false" customHeight="true" outlineLevel="0" collapsed="false">
      <c r="A149" s="441" t="s">
        <v>655</v>
      </c>
      <c r="B149" s="442"/>
      <c r="C149" s="442"/>
      <c r="D149" s="442"/>
      <c r="E149" s="441"/>
      <c r="F149" s="443" t="s">
        <v>663</v>
      </c>
      <c r="G149" s="444" t="n">
        <v>2.95</v>
      </c>
      <c r="H149" s="442"/>
      <c r="I149" s="441"/>
      <c r="J149" s="443" t="s">
        <v>664</v>
      </c>
      <c r="K149" s="444" t="n">
        <v>16.46</v>
      </c>
    </row>
    <row r="150" customFormat="false" ht="14.25" hidden="false" customHeight="false" outlineLevel="0" collapsed="false">
      <c r="A150" s="134"/>
      <c r="E150" s="134"/>
      <c r="F150" s="134"/>
      <c r="I150" s="134"/>
      <c r="J150" s="134"/>
      <c r="K150" s="263"/>
    </row>
    <row r="151" customFormat="false" ht="14.25" hidden="false" customHeight="false" outlineLevel="0" collapsed="false">
      <c r="A151" s="430"/>
      <c r="B151" s="431" t="s">
        <v>25</v>
      </c>
      <c r="C151" s="431" t="s">
        <v>26</v>
      </c>
      <c r="D151" s="431" t="s">
        <v>27</v>
      </c>
      <c r="E151" s="432" t="s">
        <v>18</v>
      </c>
      <c r="F151" s="432" t="s">
        <v>649</v>
      </c>
      <c r="G151" s="431"/>
      <c r="H151" s="431" t="s">
        <v>650</v>
      </c>
      <c r="I151" s="432" t="s">
        <v>651</v>
      </c>
      <c r="J151" s="432" t="s">
        <v>652</v>
      </c>
      <c r="K151" s="433" t="s">
        <v>19</v>
      </c>
    </row>
    <row r="152" customFormat="false" ht="25.35" hidden="false" customHeight="false" outlineLevel="0" collapsed="false">
      <c r="A152" s="434" t="s">
        <v>728</v>
      </c>
      <c r="B152" s="435" t="s">
        <v>35</v>
      </c>
      <c r="C152" s="435" t="s">
        <v>42</v>
      </c>
      <c r="D152" s="435" t="n">
        <v>92762</v>
      </c>
      <c r="E152" s="436" t="s">
        <v>80</v>
      </c>
      <c r="F152" s="436" t="s">
        <v>701</v>
      </c>
      <c r="G152" s="435"/>
      <c r="H152" s="435" t="s">
        <v>66</v>
      </c>
      <c r="I152" s="436" t="n">
        <v>1</v>
      </c>
      <c r="J152" s="436" t="n">
        <v>10.7</v>
      </c>
      <c r="K152" s="437" t="n">
        <v>10.7</v>
      </c>
    </row>
    <row r="153" customFormat="false" ht="14.25" hidden="false" customHeight="false" outlineLevel="0" collapsed="false">
      <c r="A153" s="438" t="s">
        <v>655</v>
      </c>
      <c r="B153" s="439" t="s">
        <v>200</v>
      </c>
      <c r="C153" s="439" t="s">
        <v>42</v>
      </c>
      <c r="D153" s="439" t="n">
        <v>43132</v>
      </c>
      <c r="E153" s="438" t="s">
        <v>707</v>
      </c>
      <c r="F153" s="438" t="s">
        <v>669</v>
      </c>
      <c r="G153" s="439"/>
      <c r="H153" s="439" t="s">
        <v>708</v>
      </c>
      <c r="I153" s="438" t="n">
        <v>0.025</v>
      </c>
      <c r="J153" s="438" t="n">
        <v>21.578948</v>
      </c>
      <c r="K153" s="440" t="n">
        <v>0.53</v>
      </c>
    </row>
    <row r="154" customFormat="false" ht="19.4" hidden="false" customHeight="false" outlineLevel="0" collapsed="false">
      <c r="A154" s="438" t="s">
        <v>655</v>
      </c>
      <c r="B154" s="439" t="s">
        <v>200</v>
      </c>
      <c r="C154" s="439" t="s">
        <v>42</v>
      </c>
      <c r="D154" s="439" t="n">
        <v>39017</v>
      </c>
      <c r="E154" s="438" t="s">
        <v>709</v>
      </c>
      <c r="F154" s="438" t="s">
        <v>669</v>
      </c>
      <c r="G154" s="439"/>
      <c r="H154" s="439" t="s">
        <v>120</v>
      </c>
      <c r="I154" s="438" t="n">
        <v>0.543</v>
      </c>
      <c r="J154" s="438" t="n">
        <v>0.206228</v>
      </c>
      <c r="K154" s="440" t="n">
        <v>0.11</v>
      </c>
    </row>
    <row r="155" customFormat="false" ht="14.25" hidden="false" customHeight="false" outlineLevel="0" collapsed="false">
      <c r="A155" s="438" t="s">
        <v>655</v>
      </c>
      <c r="B155" s="439" t="s">
        <v>656</v>
      </c>
      <c r="C155" s="439" t="s">
        <v>42</v>
      </c>
      <c r="D155" s="439" t="n">
        <v>92803</v>
      </c>
      <c r="E155" s="438" t="s">
        <v>729</v>
      </c>
      <c r="F155" s="438" t="s">
        <v>680</v>
      </c>
      <c r="G155" s="439"/>
      <c r="H155" s="439" t="s">
        <v>66</v>
      </c>
      <c r="I155" s="438" t="n">
        <v>1</v>
      </c>
      <c r="J155" s="438" t="n">
        <v>8.91</v>
      </c>
      <c r="K155" s="440" t="n">
        <v>8.91</v>
      </c>
    </row>
    <row r="156" customFormat="false" ht="14.25" hidden="false" customHeight="false" outlineLevel="0" collapsed="false">
      <c r="A156" s="438" t="s">
        <v>655</v>
      </c>
      <c r="B156" s="439" t="s">
        <v>656</v>
      </c>
      <c r="C156" s="439" t="s">
        <v>42</v>
      </c>
      <c r="D156" s="439" t="n">
        <v>88245</v>
      </c>
      <c r="E156" s="438" t="s">
        <v>705</v>
      </c>
      <c r="F156" s="438" t="s">
        <v>658</v>
      </c>
      <c r="G156" s="439"/>
      <c r="H156" s="439" t="s">
        <v>469</v>
      </c>
      <c r="I156" s="438" t="n">
        <v>0.0392</v>
      </c>
      <c r="J156" s="438" t="n">
        <v>25.8</v>
      </c>
      <c r="K156" s="440" t="n">
        <v>1.01</v>
      </c>
    </row>
    <row r="157" customFormat="false" ht="14.25" hidden="false" customHeight="false" outlineLevel="0" collapsed="false">
      <c r="A157" s="438" t="s">
        <v>655</v>
      </c>
      <c r="B157" s="439" t="s">
        <v>656</v>
      </c>
      <c r="C157" s="439" t="s">
        <v>42</v>
      </c>
      <c r="D157" s="439" t="n">
        <v>88238</v>
      </c>
      <c r="E157" s="438" t="s">
        <v>706</v>
      </c>
      <c r="F157" s="438" t="s">
        <v>658</v>
      </c>
      <c r="G157" s="439"/>
      <c r="H157" s="439" t="s">
        <v>469</v>
      </c>
      <c r="I157" s="438" t="n">
        <v>0.0064</v>
      </c>
      <c r="J157" s="438" t="n">
        <v>21.92</v>
      </c>
      <c r="K157" s="440" t="n">
        <v>0.14</v>
      </c>
    </row>
    <row r="158" customFormat="false" ht="14.25" hidden="false" customHeight="false" outlineLevel="0" collapsed="false">
      <c r="A158" s="134"/>
      <c r="E158" s="134"/>
      <c r="F158" s="134"/>
      <c r="I158" s="134"/>
      <c r="J158" s="134"/>
      <c r="K158" s="263"/>
    </row>
    <row r="159" customFormat="false" ht="14.25" hidden="false" customHeight="false" outlineLevel="0" collapsed="false">
      <c r="A159" s="441" t="s">
        <v>655</v>
      </c>
      <c r="B159" s="442"/>
      <c r="C159" s="442"/>
      <c r="D159" s="442"/>
      <c r="E159" s="441"/>
      <c r="F159" s="443" t="s">
        <v>660</v>
      </c>
      <c r="G159" s="444" t="n">
        <v>0.5179591442</v>
      </c>
      <c r="H159" s="445" t="s">
        <v>661</v>
      </c>
      <c r="I159" s="446" t="n">
        <v>0.55</v>
      </c>
      <c r="J159" s="443" t="s">
        <v>662</v>
      </c>
      <c r="K159" s="444" t="n">
        <v>1.07</v>
      </c>
    </row>
    <row r="160" customFormat="false" ht="14.25" hidden="false" customHeight="false" outlineLevel="0" collapsed="false">
      <c r="A160" s="441" t="s">
        <v>655</v>
      </c>
      <c r="B160" s="442"/>
      <c r="C160" s="442"/>
      <c r="D160" s="442"/>
      <c r="E160" s="441"/>
      <c r="F160" s="443" t="s">
        <v>663</v>
      </c>
      <c r="G160" s="444" t="n">
        <v>2.34</v>
      </c>
      <c r="H160" s="442"/>
      <c r="I160" s="441"/>
      <c r="J160" s="443" t="s">
        <v>664</v>
      </c>
      <c r="K160" s="444" t="n">
        <v>13.04</v>
      </c>
    </row>
    <row r="161" customFormat="false" ht="14.25" hidden="false" customHeight="false" outlineLevel="0" collapsed="false">
      <c r="A161" s="134"/>
      <c r="E161" s="134"/>
      <c r="F161" s="134"/>
      <c r="I161" s="134"/>
      <c r="J161" s="134"/>
      <c r="K161" s="263"/>
    </row>
    <row r="162" customFormat="false" ht="14.25" hidden="false" customHeight="false" outlineLevel="0" collapsed="false">
      <c r="A162" s="430"/>
      <c r="B162" s="431" t="s">
        <v>25</v>
      </c>
      <c r="C162" s="431" t="s">
        <v>26</v>
      </c>
      <c r="D162" s="431" t="s">
        <v>27</v>
      </c>
      <c r="E162" s="432" t="s">
        <v>18</v>
      </c>
      <c r="F162" s="432" t="s">
        <v>649</v>
      </c>
      <c r="G162" s="431"/>
      <c r="H162" s="431" t="s">
        <v>650</v>
      </c>
      <c r="I162" s="432" t="s">
        <v>651</v>
      </c>
      <c r="J162" s="432" t="s">
        <v>652</v>
      </c>
      <c r="K162" s="433" t="s">
        <v>19</v>
      </c>
    </row>
    <row r="163" customFormat="false" ht="25.35" hidden="false" customHeight="false" outlineLevel="0" collapsed="false">
      <c r="A163" s="434" t="s">
        <v>730</v>
      </c>
      <c r="B163" s="435" t="s">
        <v>35</v>
      </c>
      <c r="C163" s="435" t="s">
        <v>42</v>
      </c>
      <c r="D163" s="435" t="n">
        <v>94965</v>
      </c>
      <c r="E163" s="436" t="s">
        <v>70</v>
      </c>
      <c r="F163" s="436" t="s">
        <v>701</v>
      </c>
      <c r="G163" s="435"/>
      <c r="H163" s="435" t="s">
        <v>53</v>
      </c>
      <c r="I163" s="436" t="n">
        <v>1</v>
      </c>
      <c r="J163" s="436" t="n">
        <v>579.54</v>
      </c>
      <c r="K163" s="437" t="n">
        <v>579.54</v>
      </c>
    </row>
    <row r="164" customFormat="false" ht="14.25" hidden="false" customHeight="false" outlineLevel="0" collapsed="false">
      <c r="A164" s="438" t="s">
        <v>655</v>
      </c>
      <c r="B164" s="439" t="s">
        <v>656</v>
      </c>
      <c r="C164" s="439" t="s">
        <v>42</v>
      </c>
      <c r="D164" s="439" t="n">
        <v>88377</v>
      </c>
      <c r="E164" s="438" t="s">
        <v>718</v>
      </c>
      <c r="F164" s="438" t="s">
        <v>658</v>
      </c>
      <c r="G164" s="439"/>
      <c r="H164" s="439" t="s">
        <v>469</v>
      </c>
      <c r="I164" s="438" t="n">
        <v>1.4637</v>
      </c>
      <c r="J164" s="438" t="n">
        <v>20.1</v>
      </c>
      <c r="K164" s="440" t="n">
        <v>29.42</v>
      </c>
    </row>
    <row r="165" customFormat="false" ht="25.5" hidden="false" customHeight="true" outlineLevel="0" collapsed="false">
      <c r="A165" s="438" t="s">
        <v>655</v>
      </c>
      <c r="B165" s="439" t="s">
        <v>656</v>
      </c>
      <c r="C165" s="439" t="s">
        <v>42</v>
      </c>
      <c r="D165" s="439" t="n">
        <v>88316</v>
      </c>
      <c r="E165" s="438" t="s">
        <v>667</v>
      </c>
      <c r="F165" s="438" t="s">
        <v>658</v>
      </c>
      <c r="G165" s="439"/>
      <c r="H165" s="439" t="s">
        <v>469</v>
      </c>
      <c r="I165" s="438" t="n">
        <v>2.3117</v>
      </c>
      <c r="J165" s="438" t="n">
        <v>20.77</v>
      </c>
      <c r="K165" s="440" t="n">
        <v>48.01</v>
      </c>
    </row>
    <row r="166" customFormat="false" ht="25.5" hidden="false" customHeight="true" outlineLevel="0" collapsed="false">
      <c r="A166" s="438" t="s">
        <v>655</v>
      </c>
      <c r="B166" s="439" t="s">
        <v>200</v>
      </c>
      <c r="C166" s="439" t="s">
        <v>42</v>
      </c>
      <c r="D166" s="439" t="n">
        <v>4721</v>
      </c>
      <c r="E166" s="438" t="s">
        <v>713</v>
      </c>
      <c r="F166" s="438" t="s">
        <v>669</v>
      </c>
      <c r="G166" s="439"/>
      <c r="H166" s="439" t="s">
        <v>53</v>
      </c>
      <c r="I166" s="438" t="n">
        <v>0.5934</v>
      </c>
      <c r="J166" s="438" t="n">
        <v>156.189588</v>
      </c>
      <c r="K166" s="440" t="n">
        <v>92.68</v>
      </c>
    </row>
    <row r="167" customFormat="false" ht="25.5" hidden="false" customHeight="true" outlineLevel="0" collapsed="false">
      <c r="A167" s="438" t="s">
        <v>655</v>
      </c>
      <c r="B167" s="439" t="s">
        <v>656</v>
      </c>
      <c r="C167" s="439" t="s">
        <v>42</v>
      </c>
      <c r="D167" s="439" t="n">
        <v>88831</v>
      </c>
      <c r="E167" s="438" t="s">
        <v>714</v>
      </c>
      <c r="F167" s="438" t="s">
        <v>683</v>
      </c>
      <c r="G167" s="439"/>
      <c r="H167" s="439" t="s">
        <v>684</v>
      </c>
      <c r="I167" s="438" t="n">
        <v>0.7103</v>
      </c>
      <c r="J167" s="438" t="n">
        <v>0.4</v>
      </c>
      <c r="K167" s="440" t="n">
        <v>0.28</v>
      </c>
    </row>
    <row r="168" customFormat="false" ht="25.5" hidden="false" customHeight="true" outlineLevel="0" collapsed="false">
      <c r="A168" s="438" t="s">
        <v>655</v>
      </c>
      <c r="B168" s="439" t="s">
        <v>200</v>
      </c>
      <c r="C168" s="439" t="s">
        <v>42</v>
      </c>
      <c r="D168" s="439" t="n">
        <v>1379</v>
      </c>
      <c r="E168" s="438" t="s">
        <v>715</v>
      </c>
      <c r="F168" s="438" t="s">
        <v>669</v>
      </c>
      <c r="G168" s="439"/>
      <c r="H168" s="439" t="s">
        <v>66</v>
      </c>
      <c r="I168" s="438" t="n">
        <v>362.6579</v>
      </c>
      <c r="J168" s="438" t="n">
        <v>0.881156</v>
      </c>
      <c r="K168" s="440" t="n">
        <v>319.57</v>
      </c>
    </row>
    <row r="169" customFormat="false" ht="25.5" hidden="false" customHeight="true" outlineLevel="0" collapsed="false">
      <c r="A169" s="438" t="s">
        <v>655</v>
      </c>
      <c r="B169" s="439" t="s">
        <v>656</v>
      </c>
      <c r="C169" s="439" t="s">
        <v>42</v>
      </c>
      <c r="D169" s="439" t="n">
        <v>88830</v>
      </c>
      <c r="E169" s="438" t="s">
        <v>716</v>
      </c>
      <c r="F169" s="438" t="s">
        <v>683</v>
      </c>
      <c r="G169" s="439"/>
      <c r="H169" s="439" t="s">
        <v>688</v>
      </c>
      <c r="I169" s="438" t="n">
        <v>0.7534</v>
      </c>
      <c r="J169" s="438" t="n">
        <v>2.01</v>
      </c>
      <c r="K169" s="440" t="n">
        <v>1.51</v>
      </c>
    </row>
    <row r="170" customFormat="false" ht="13.5" hidden="false" customHeight="true" outlineLevel="0" collapsed="false">
      <c r="A170" s="438" t="s">
        <v>655</v>
      </c>
      <c r="B170" s="439" t="s">
        <v>200</v>
      </c>
      <c r="C170" s="439" t="s">
        <v>42</v>
      </c>
      <c r="D170" s="439" t="n">
        <v>370</v>
      </c>
      <c r="E170" s="438" t="s">
        <v>717</v>
      </c>
      <c r="F170" s="438" t="s">
        <v>669</v>
      </c>
      <c r="G170" s="439"/>
      <c r="H170" s="439" t="s">
        <v>53</v>
      </c>
      <c r="I170" s="438" t="n">
        <v>0.7229</v>
      </c>
      <c r="J170" s="438" t="n">
        <v>121.862</v>
      </c>
      <c r="K170" s="440" t="n">
        <v>88.09</v>
      </c>
    </row>
    <row r="171" customFormat="false" ht="25.5" hidden="false" customHeight="true" outlineLevel="0" collapsed="false">
      <c r="A171" s="134"/>
      <c r="E171" s="134"/>
      <c r="F171" s="134"/>
      <c r="I171" s="134"/>
      <c r="J171" s="134"/>
      <c r="K171" s="263"/>
    </row>
    <row r="172" customFormat="false" ht="25.5" hidden="false" customHeight="true" outlineLevel="0" collapsed="false">
      <c r="A172" s="441" t="s">
        <v>655</v>
      </c>
      <c r="B172" s="442"/>
      <c r="C172" s="442"/>
      <c r="D172" s="442"/>
      <c r="E172" s="441"/>
      <c r="F172" s="443" t="s">
        <v>660</v>
      </c>
      <c r="G172" s="444" t="n">
        <v>27.7325975409</v>
      </c>
      <c r="H172" s="445" t="s">
        <v>661</v>
      </c>
      <c r="I172" s="446" t="n">
        <v>29.56</v>
      </c>
      <c r="J172" s="443" t="s">
        <v>662</v>
      </c>
      <c r="K172" s="444" t="n">
        <v>57.29</v>
      </c>
    </row>
    <row r="173" customFormat="false" ht="14.25" hidden="false" customHeight="false" outlineLevel="0" collapsed="false">
      <c r="A173" s="441" t="s">
        <v>655</v>
      </c>
      <c r="B173" s="442"/>
      <c r="C173" s="442"/>
      <c r="D173" s="442"/>
      <c r="E173" s="441"/>
      <c r="F173" s="443" t="s">
        <v>663</v>
      </c>
      <c r="G173" s="444" t="n">
        <v>126.91</v>
      </c>
      <c r="H173" s="442"/>
      <c r="I173" s="441"/>
      <c r="J173" s="443" t="s">
        <v>664</v>
      </c>
      <c r="K173" s="444" t="n">
        <v>706.45</v>
      </c>
    </row>
    <row r="174" customFormat="false" ht="14.25" hidden="false" customHeight="false" outlineLevel="0" collapsed="false">
      <c r="A174" s="134"/>
      <c r="E174" s="134"/>
      <c r="F174" s="134"/>
      <c r="I174" s="134"/>
      <c r="J174" s="134"/>
      <c r="K174" s="263"/>
    </row>
    <row r="175" customFormat="false" ht="14.25" hidden="false" customHeight="false" outlineLevel="0" collapsed="false">
      <c r="A175" s="430"/>
      <c r="B175" s="431" t="s">
        <v>25</v>
      </c>
      <c r="C175" s="431" t="s">
        <v>26</v>
      </c>
      <c r="D175" s="431" t="s">
        <v>27</v>
      </c>
      <c r="E175" s="432" t="s">
        <v>18</v>
      </c>
      <c r="F175" s="432" t="s">
        <v>649</v>
      </c>
      <c r="G175" s="431"/>
      <c r="H175" s="431" t="s">
        <v>650</v>
      </c>
      <c r="I175" s="432" t="s">
        <v>651</v>
      </c>
      <c r="J175" s="432" t="s">
        <v>652</v>
      </c>
      <c r="K175" s="433" t="s">
        <v>19</v>
      </c>
    </row>
    <row r="176" customFormat="false" ht="39" hidden="false" customHeight="true" outlineLevel="0" collapsed="false">
      <c r="A176" s="434" t="s">
        <v>731</v>
      </c>
      <c r="B176" s="435" t="s">
        <v>35</v>
      </c>
      <c r="C176" s="435" t="s">
        <v>42</v>
      </c>
      <c r="D176" s="435" t="n">
        <v>103670</v>
      </c>
      <c r="E176" s="436" t="s">
        <v>72</v>
      </c>
      <c r="F176" s="436" t="s">
        <v>701</v>
      </c>
      <c r="G176" s="435"/>
      <c r="H176" s="435" t="s">
        <v>53</v>
      </c>
      <c r="I176" s="436" t="n">
        <v>1</v>
      </c>
      <c r="J176" s="436" t="n">
        <v>282.13</v>
      </c>
      <c r="K176" s="437" t="n">
        <v>282.13</v>
      </c>
    </row>
    <row r="177" customFormat="false" ht="19.4" hidden="false" customHeight="false" outlineLevel="0" collapsed="false">
      <c r="A177" s="438" t="s">
        <v>655</v>
      </c>
      <c r="B177" s="439" t="s">
        <v>656</v>
      </c>
      <c r="C177" s="439" t="s">
        <v>42</v>
      </c>
      <c r="D177" s="439" t="n">
        <v>90587</v>
      </c>
      <c r="E177" s="438" t="s">
        <v>720</v>
      </c>
      <c r="F177" s="438" t="s">
        <v>683</v>
      </c>
      <c r="G177" s="439"/>
      <c r="H177" s="439" t="s">
        <v>684</v>
      </c>
      <c r="I177" s="438" t="n">
        <v>1.417</v>
      </c>
      <c r="J177" s="438" t="n">
        <v>0.49</v>
      </c>
      <c r="K177" s="440" t="n">
        <v>0.69</v>
      </c>
    </row>
    <row r="178" customFormat="false" ht="25.5" hidden="false" customHeight="true" outlineLevel="0" collapsed="false">
      <c r="A178" s="438" t="s">
        <v>655</v>
      </c>
      <c r="B178" s="439" t="s">
        <v>656</v>
      </c>
      <c r="C178" s="439" t="s">
        <v>42</v>
      </c>
      <c r="D178" s="439" t="n">
        <v>90586</v>
      </c>
      <c r="E178" s="438" t="s">
        <v>721</v>
      </c>
      <c r="F178" s="438" t="s">
        <v>683</v>
      </c>
      <c r="G178" s="439"/>
      <c r="H178" s="439" t="s">
        <v>688</v>
      </c>
      <c r="I178" s="438" t="n">
        <v>1.042</v>
      </c>
      <c r="J178" s="438" t="n">
        <v>1.32</v>
      </c>
      <c r="K178" s="440" t="n">
        <v>1.37</v>
      </c>
    </row>
    <row r="179" customFormat="false" ht="25.5" hidden="false" customHeight="true" outlineLevel="0" collapsed="false">
      <c r="A179" s="438" t="s">
        <v>655</v>
      </c>
      <c r="B179" s="439" t="s">
        <v>656</v>
      </c>
      <c r="C179" s="439" t="s">
        <v>42</v>
      </c>
      <c r="D179" s="439" t="n">
        <v>88316</v>
      </c>
      <c r="E179" s="438" t="s">
        <v>667</v>
      </c>
      <c r="F179" s="438" t="s">
        <v>658</v>
      </c>
      <c r="G179" s="439"/>
      <c r="H179" s="439" t="s">
        <v>469</v>
      </c>
      <c r="I179" s="438" t="n">
        <v>7.377</v>
      </c>
      <c r="J179" s="438" t="n">
        <v>20.77</v>
      </c>
      <c r="K179" s="440" t="n">
        <v>153.22</v>
      </c>
    </row>
    <row r="180" customFormat="false" ht="25.5" hidden="false" customHeight="true" outlineLevel="0" collapsed="false">
      <c r="A180" s="438" t="s">
        <v>655</v>
      </c>
      <c r="B180" s="439" t="s">
        <v>656</v>
      </c>
      <c r="C180" s="439" t="s">
        <v>42</v>
      </c>
      <c r="D180" s="439" t="n">
        <v>88309</v>
      </c>
      <c r="E180" s="438" t="s">
        <v>696</v>
      </c>
      <c r="F180" s="438" t="s">
        <v>658</v>
      </c>
      <c r="G180" s="439"/>
      <c r="H180" s="439" t="s">
        <v>469</v>
      </c>
      <c r="I180" s="438" t="n">
        <v>2.459</v>
      </c>
      <c r="J180" s="438" t="n">
        <v>25.99</v>
      </c>
      <c r="K180" s="440" t="n">
        <v>63.9</v>
      </c>
    </row>
    <row r="181" customFormat="false" ht="25.5" hidden="false" customHeight="true" outlineLevel="0" collapsed="false">
      <c r="A181" s="438" t="s">
        <v>655</v>
      </c>
      <c r="B181" s="439" t="s">
        <v>656</v>
      </c>
      <c r="C181" s="439" t="s">
        <v>42</v>
      </c>
      <c r="D181" s="439" t="n">
        <v>88262</v>
      </c>
      <c r="E181" s="438" t="s">
        <v>670</v>
      </c>
      <c r="F181" s="438" t="s">
        <v>658</v>
      </c>
      <c r="G181" s="439"/>
      <c r="H181" s="439" t="s">
        <v>469</v>
      </c>
      <c r="I181" s="438" t="n">
        <v>2.459</v>
      </c>
      <c r="J181" s="438" t="n">
        <v>25.6</v>
      </c>
      <c r="K181" s="440" t="n">
        <v>62.95</v>
      </c>
    </row>
    <row r="182" customFormat="false" ht="25.5" hidden="false" customHeight="true" outlineLevel="0" collapsed="false">
      <c r="A182" s="134"/>
      <c r="E182" s="134"/>
      <c r="F182" s="134"/>
      <c r="I182" s="134"/>
      <c r="J182" s="134"/>
      <c r="K182" s="263"/>
    </row>
    <row r="183" customFormat="false" ht="25.5" hidden="false" customHeight="true" outlineLevel="0" collapsed="false">
      <c r="A183" s="441" t="s">
        <v>655</v>
      </c>
      <c r="B183" s="442"/>
      <c r="C183" s="442"/>
      <c r="D183" s="442"/>
      <c r="E183" s="441"/>
      <c r="F183" s="443" t="s">
        <v>660</v>
      </c>
      <c r="G183" s="444" t="n">
        <v>101.4861070772</v>
      </c>
      <c r="H183" s="445" t="s">
        <v>661</v>
      </c>
      <c r="I183" s="446" t="n">
        <v>108.16</v>
      </c>
      <c r="J183" s="443" t="s">
        <v>662</v>
      </c>
      <c r="K183" s="444" t="n">
        <v>209.65</v>
      </c>
    </row>
    <row r="184" customFormat="false" ht="13.5" hidden="false" customHeight="true" outlineLevel="0" collapsed="false">
      <c r="A184" s="441" t="s">
        <v>655</v>
      </c>
      <c r="B184" s="442"/>
      <c r="C184" s="442"/>
      <c r="D184" s="442"/>
      <c r="E184" s="441"/>
      <c r="F184" s="443" t="s">
        <v>663</v>
      </c>
      <c r="G184" s="444" t="n">
        <v>61.78</v>
      </c>
      <c r="H184" s="442"/>
      <c r="I184" s="441"/>
      <c r="J184" s="443" t="s">
        <v>664</v>
      </c>
      <c r="K184" s="444" t="n">
        <v>343.91</v>
      </c>
    </row>
    <row r="185" customFormat="false" ht="14.25" hidden="false" customHeight="false" outlineLevel="0" collapsed="false">
      <c r="A185" s="134"/>
      <c r="E185" s="134"/>
      <c r="F185" s="134"/>
      <c r="I185" s="134"/>
      <c r="J185" s="134"/>
      <c r="K185" s="263"/>
    </row>
    <row r="186" customFormat="false" ht="14.25" hidden="false" customHeight="false" outlineLevel="0" collapsed="false">
      <c r="A186" s="430"/>
      <c r="B186" s="431" t="s">
        <v>25</v>
      </c>
      <c r="C186" s="431" t="s">
        <v>26</v>
      </c>
      <c r="D186" s="431" t="s">
        <v>27</v>
      </c>
      <c r="E186" s="432" t="s">
        <v>18</v>
      </c>
      <c r="F186" s="432" t="s">
        <v>649</v>
      </c>
      <c r="G186" s="431"/>
      <c r="H186" s="431" t="s">
        <v>650</v>
      </c>
      <c r="I186" s="432" t="s">
        <v>651</v>
      </c>
      <c r="J186" s="432" t="s">
        <v>652</v>
      </c>
      <c r="K186" s="433" t="s">
        <v>19</v>
      </c>
    </row>
    <row r="187" customFormat="false" ht="25.5" hidden="false" customHeight="true" outlineLevel="0" collapsed="false">
      <c r="A187" s="434" t="s">
        <v>732</v>
      </c>
      <c r="B187" s="435" t="s">
        <v>35</v>
      </c>
      <c r="C187" s="435" t="s">
        <v>42</v>
      </c>
      <c r="D187" s="435" t="n">
        <v>101166</v>
      </c>
      <c r="E187" s="436" t="s">
        <v>86</v>
      </c>
      <c r="F187" s="436" t="s">
        <v>701</v>
      </c>
      <c r="G187" s="435"/>
      <c r="H187" s="435" t="s">
        <v>53</v>
      </c>
      <c r="I187" s="436" t="n">
        <v>1</v>
      </c>
      <c r="J187" s="436" t="n">
        <v>677.56</v>
      </c>
      <c r="K187" s="437" t="n">
        <v>677.56</v>
      </c>
    </row>
    <row r="188" customFormat="false" ht="14.25" hidden="false" customHeight="false" outlineLevel="0" collapsed="false">
      <c r="A188" s="438" t="s">
        <v>655</v>
      </c>
      <c r="B188" s="439" t="s">
        <v>200</v>
      </c>
      <c r="C188" s="439" t="s">
        <v>42</v>
      </c>
      <c r="D188" s="439" t="n">
        <v>34586</v>
      </c>
      <c r="E188" s="438" t="s">
        <v>733</v>
      </c>
      <c r="F188" s="438" t="s">
        <v>669</v>
      </c>
      <c r="G188" s="439"/>
      <c r="H188" s="439" t="s">
        <v>120</v>
      </c>
      <c r="I188" s="438" t="n">
        <v>122.27</v>
      </c>
      <c r="J188" s="438" t="n">
        <v>2.427866</v>
      </c>
      <c r="K188" s="440" t="n">
        <v>296.85</v>
      </c>
    </row>
    <row r="189" customFormat="false" ht="14.25" hidden="false" customHeight="false" outlineLevel="0" collapsed="false">
      <c r="A189" s="438" t="s">
        <v>655</v>
      </c>
      <c r="B189" s="439" t="s">
        <v>656</v>
      </c>
      <c r="C189" s="439" t="s">
        <v>42</v>
      </c>
      <c r="D189" s="439" t="n">
        <v>88316</v>
      </c>
      <c r="E189" s="438" t="s">
        <v>667</v>
      </c>
      <c r="F189" s="438" t="s">
        <v>658</v>
      </c>
      <c r="G189" s="439"/>
      <c r="H189" s="439" t="s">
        <v>469</v>
      </c>
      <c r="I189" s="438" t="n">
        <v>4.172</v>
      </c>
      <c r="J189" s="438" t="n">
        <v>20.77</v>
      </c>
      <c r="K189" s="440" t="n">
        <v>86.65</v>
      </c>
    </row>
    <row r="190" customFormat="false" ht="14.25" hidden="false" customHeight="false" outlineLevel="0" collapsed="false">
      <c r="A190" s="438" t="s">
        <v>655</v>
      </c>
      <c r="B190" s="439" t="s">
        <v>656</v>
      </c>
      <c r="C190" s="439" t="s">
        <v>42</v>
      </c>
      <c r="D190" s="439" t="n">
        <v>88309</v>
      </c>
      <c r="E190" s="438" t="s">
        <v>696</v>
      </c>
      <c r="F190" s="438" t="s">
        <v>658</v>
      </c>
      <c r="G190" s="439"/>
      <c r="H190" s="439" t="s">
        <v>469</v>
      </c>
      <c r="I190" s="438" t="n">
        <v>8.344</v>
      </c>
      <c r="J190" s="438" t="n">
        <v>25.99</v>
      </c>
      <c r="K190" s="440" t="n">
        <v>216.86</v>
      </c>
    </row>
    <row r="191" customFormat="false" ht="19.4" hidden="false" customHeight="false" outlineLevel="0" collapsed="false">
      <c r="A191" s="438" t="s">
        <v>655</v>
      </c>
      <c r="B191" s="439" t="s">
        <v>656</v>
      </c>
      <c r="C191" s="439" t="s">
        <v>42</v>
      </c>
      <c r="D191" s="439" t="n">
        <v>87292</v>
      </c>
      <c r="E191" s="438" t="s">
        <v>734</v>
      </c>
      <c r="F191" s="438" t="s">
        <v>658</v>
      </c>
      <c r="G191" s="439"/>
      <c r="H191" s="439" t="s">
        <v>53</v>
      </c>
      <c r="I191" s="438" t="n">
        <v>0.13</v>
      </c>
      <c r="J191" s="438" t="n">
        <v>593.91</v>
      </c>
      <c r="K191" s="440" t="n">
        <v>77.2</v>
      </c>
    </row>
    <row r="192" customFormat="false" ht="14.25" hidden="false" customHeight="false" outlineLevel="0" collapsed="false">
      <c r="A192" s="134"/>
      <c r="E192" s="134"/>
      <c r="F192" s="134"/>
      <c r="I192" s="134"/>
      <c r="J192" s="134"/>
      <c r="K192" s="263"/>
    </row>
    <row r="193" customFormat="false" ht="14.25" hidden="false" customHeight="false" outlineLevel="0" collapsed="false">
      <c r="A193" s="441" t="s">
        <v>655</v>
      </c>
      <c r="B193" s="442"/>
      <c r="C193" s="442"/>
      <c r="D193" s="442"/>
      <c r="E193" s="441"/>
      <c r="F193" s="443" t="s">
        <v>660</v>
      </c>
      <c r="G193" s="444" t="n">
        <v>116.2213186175</v>
      </c>
      <c r="H193" s="445" t="s">
        <v>661</v>
      </c>
      <c r="I193" s="446" t="n">
        <v>123.87</v>
      </c>
      <c r="J193" s="443" t="s">
        <v>662</v>
      </c>
      <c r="K193" s="444" t="n">
        <v>240.09</v>
      </c>
    </row>
    <row r="194" customFormat="false" ht="25.5" hidden="false" customHeight="true" outlineLevel="0" collapsed="false">
      <c r="A194" s="441" t="s">
        <v>655</v>
      </c>
      <c r="B194" s="442"/>
      <c r="C194" s="442"/>
      <c r="D194" s="442"/>
      <c r="E194" s="441"/>
      <c r="F194" s="443" t="s">
        <v>663</v>
      </c>
      <c r="G194" s="444" t="n">
        <v>148.38</v>
      </c>
      <c r="H194" s="442"/>
      <c r="I194" s="441"/>
      <c r="J194" s="443" t="s">
        <v>664</v>
      </c>
      <c r="K194" s="444" t="n">
        <v>825.94</v>
      </c>
    </row>
    <row r="195" customFormat="false" ht="25.5" hidden="false" customHeight="true" outlineLevel="0" collapsed="false">
      <c r="A195" s="134"/>
      <c r="E195" s="134"/>
      <c r="F195" s="134"/>
      <c r="I195" s="134"/>
      <c r="J195" s="134"/>
      <c r="K195" s="263"/>
    </row>
    <row r="196" customFormat="false" ht="14.25" hidden="false" customHeight="false" outlineLevel="0" collapsed="false">
      <c r="A196" s="430"/>
      <c r="B196" s="431" t="s">
        <v>25</v>
      </c>
      <c r="C196" s="431" t="s">
        <v>26</v>
      </c>
      <c r="D196" s="431" t="s">
        <v>27</v>
      </c>
      <c r="E196" s="432" t="s">
        <v>18</v>
      </c>
      <c r="F196" s="432" t="s">
        <v>649</v>
      </c>
      <c r="G196" s="431"/>
      <c r="H196" s="431" t="s">
        <v>650</v>
      </c>
      <c r="I196" s="432" t="s">
        <v>651</v>
      </c>
      <c r="J196" s="432" t="s">
        <v>652</v>
      </c>
      <c r="K196" s="433" t="s">
        <v>19</v>
      </c>
    </row>
    <row r="197" customFormat="false" ht="25.35" hidden="false" customHeight="false" outlineLevel="0" collapsed="false">
      <c r="A197" s="434" t="s">
        <v>735</v>
      </c>
      <c r="B197" s="435" t="s">
        <v>35</v>
      </c>
      <c r="C197" s="435" t="s">
        <v>42</v>
      </c>
      <c r="D197" s="435" t="n">
        <v>96536</v>
      </c>
      <c r="E197" s="436" t="s">
        <v>88</v>
      </c>
      <c r="F197" s="436" t="s">
        <v>701</v>
      </c>
      <c r="G197" s="435"/>
      <c r="H197" s="435" t="s">
        <v>44</v>
      </c>
      <c r="I197" s="436" t="n">
        <v>1</v>
      </c>
      <c r="J197" s="436" t="n">
        <v>70.71</v>
      </c>
      <c r="K197" s="437" t="n">
        <v>70.71</v>
      </c>
    </row>
    <row r="198" customFormat="false" ht="19.4" hidden="false" customHeight="false" outlineLevel="0" collapsed="false">
      <c r="A198" s="438" t="s">
        <v>655</v>
      </c>
      <c r="B198" s="439" t="s">
        <v>656</v>
      </c>
      <c r="C198" s="439" t="s">
        <v>42</v>
      </c>
      <c r="D198" s="439" t="n">
        <v>91692</v>
      </c>
      <c r="E198" s="438" t="s">
        <v>687</v>
      </c>
      <c r="F198" s="438" t="s">
        <v>683</v>
      </c>
      <c r="G198" s="439"/>
      <c r="H198" s="439" t="s">
        <v>688</v>
      </c>
      <c r="I198" s="438" t="n">
        <v>0.013</v>
      </c>
      <c r="J198" s="438" t="n">
        <v>23.76</v>
      </c>
      <c r="K198" s="440" t="n">
        <v>0.3</v>
      </c>
    </row>
    <row r="199" customFormat="false" ht="14.25" hidden="false" customHeight="false" outlineLevel="0" collapsed="false">
      <c r="A199" s="438" t="s">
        <v>655</v>
      </c>
      <c r="B199" s="439" t="s">
        <v>200</v>
      </c>
      <c r="C199" s="439" t="s">
        <v>42</v>
      </c>
      <c r="D199" s="439" t="n">
        <v>5073</v>
      </c>
      <c r="E199" s="438" t="s">
        <v>736</v>
      </c>
      <c r="F199" s="438" t="s">
        <v>669</v>
      </c>
      <c r="G199" s="439"/>
      <c r="H199" s="439" t="s">
        <v>66</v>
      </c>
      <c r="I199" s="438" t="n">
        <v>0.026</v>
      </c>
      <c r="J199" s="438" t="n">
        <v>20.725914</v>
      </c>
      <c r="K199" s="440" t="n">
        <v>0.53</v>
      </c>
    </row>
    <row r="200" customFormat="false" ht="14.25" hidden="false" customHeight="false" outlineLevel="0" collapsed="false">
      <c r="A200" s="438" t="s">
        <v>655</v>
      </c>
      <c r="B200" s="439" t="s">
        <v>656</v>
      </c>
      <c r="C200" s="439" t="s">
        <v>42</v>
      </c>
      <c r="D200" s="439" t="n">
        <v>88262</v>
      </c>
      <c r="E200" s="438" t="s">
        <v>670</v>
      </c>
      <c r="F200" s="438" t="s">
        <v>658</v>
      </c>
      <c r="G200" s="439"/>
      <c r="H200" s="439" t="s">
        <v>469</v>
      </c>
      <c r="I200" s="438" t="n">
        <v>1.088</v>
      </c>
      <c r="J200" s="438" t="n">
        <v>25.6</v>
      </c>
      <c r="K200" s="440" t="n">
        <v>27.85</v>
      </c>
    </row>
    <row r="201" customFormat="false" ht="14.25" hidden="false" customHeight="false" outlineLevel="0" collapsed="false">
      <c r="A201" s="438" t="s">
        <v>655</v>
      </c>
      <c r="B201" s="439" t="s">
        <v>200</v>
      </c>
      <c r="C201" s="439" t="s">
        <v>42</v>
      </c>
      <c r="D201" s="439" t="n">
        <v>4517</v>
      </c>
      <c r="E201" s="438" t="s">
        <v>737</v>
      </c>
      <c r="F201" s="438" t="s">
        <v>669</v>
      </c>
      <c r="G201" s="439"/>
      <c r="H201" s="439" t="s">
        <v>47</v>
      </c>
      <c r="I201" s="438" t="n">
        <v>0.547</v>
      </c>
      <c r="J201" s="438" t="n">
        <v>3.79647</v>
      </c>
      <c r="K201" s="440" t="n">
        <v>2.07</v>
      </c>
    </row>
    <row r="202" customFormat="false" ht="14.25" hidden="false" customHeight="false" outlineLevel="0" collapsed="false">
      <c r="A202" s="438" t="s">
        <v>655</v>
      </c>
      <c r="B202" s="439" t="s">
        <v>656</v>
      </c>
      <c r="C202" s="439" t="s">
        <v>42</v>
      </c>
      <c r="D202" s="439" t="n">
        <v>88239</v>
      </c>
      <c r="E202" s="438" t="s">
        <v>691</v>
      </c>
      <c r="F202" s="438" t="s">
        <v>658</v>
      </c>
      <c r="G202" s="439"/>
      <c r="H202" s="439" t="s">
        <v>469</v>
      </c>
      <c r="I202" s="438" t="n">
        <v>0.477</v>
      </c>
      <c r="J202" s="438" t="n">
        <v>21.77</v>
      </c>
      <c r="K202" s="440" t="n">
        <v>10.38</v>
      </c>
    </row>
    <row r="203" customFormat="false" ht="14.25" hidden="false" customHeight="false" outlineLevel="0" collapsed="false">
      <c r="A203" s="438" t="s">
        <v>655</v>
      </c>
      <c r="B203" s="439" t="s">
        <v>200</v>
      </c>
      <c r="C203" s="439" t="s">
        <v>42</v>
      </c>
      <c r="D203" s="439" t="n">
        <v>4491</v>
      </c>
      <c r="E203" s="438" t="s">
        <v>738</v>
      </c>
      <c r="F203" s="438" t="s">
        <v>669</v>
      </c>
      <c r="G203" s="439"/>
      <c r="H203" s="439" t="s">
        <v>47</v>
      </c>
      <c r="I203" s="438" t="n">
        <v>0.605</v>
      </c>
      <c r="J203" s="438" t="n">
        <v>10.855092</v>
      </c>
      <c r="K203" s="440" t="n">
        <v>6.56</v>
      </c>
    </row>
    <row r="204" customFormat="false" ht="14.25" hidden="false" customHeight="false" outlineLevel="0" collapsed="false">
      <c r="A204" s="438" t="s">
        <v>655</v>
      </c>
      <c r="B204" s="439" t="s">
        <v>200</v>
      </c>
      <c r="C204" s="439" t="s">
        <v>42</v>
      </c>
      <c r="D204" s="439" t="n">
        <v>40304</v>
      </c>
      <c r="E204" s="438" t="s">
        <v>723</v>
      </c>
      <c r="F204" s="438" t="s">
        <v>669</v>
      </c>
      <c r="G204" s="439"/>
      <c r="H204" s="439" t="s">
        <v>66</v>
      </c>
      <c r="I204" s="438" t="n">
        <v>0.053</v>
      </c>
      <c r="J204" s="438" t="n">
        <v>25.103572</v>
      </c>
      <c r="K204" s="440" t="n">
        <v>1.33</v>
      </c>
    </row>
    <row r="205" customFormat="false" ht="14.25" hidden="false" customHeight="false" outlineLevel="0" collapsed="false">
      <c r="A205" s="438" t="s">
        <v>655</v>
      </c>
      <c r="B205" s="439" t="s">
        <v>200</v>
      </c>
      <c r="C205" s="439" t="s">
        <v>42</v>
      </c>
      <c r="D205" s="439" t="n">
        <v>2692</v>
      </c>
      <c r="E205" s="438" t="s">
        <v>724</v>
      </c>
      <c r="F205" s="438" t="s">
        <v>669</v>
      </c>
      <c r="G205" s="439"/>
      <c r="H205" s="439" t="s">
        <v>686</v>
      </c>
      <c r="I205" s="438" t="n">
        <v>0.0167</v>
      </c>
      <c r="J205" s="438" t="n">
        <v>7.161736</v>
      </c>
      <c r="K205" s="440" t="n">
        <v>0.11</v>
      </c>
    </row>
    <row r="206" customFormat="false" ht="19.4" hidden="false" customHeight="false" outlineLevel="0" collapsed="false">
      <c r="A206" s="438" t="s">
        <v>655</v>
      </c>
      <c r="B206" s="439" t="s">
        <v>656</v>
      </c>
      <c r="C206" s="439" t="s">
        <v>42</v>
      </c>
      <c r="D206" s="439" t="n">
        <v>91693</v>
      </c>
      <c r="E206" s="438" t="s">
        <v>682</v>
      </c>
      <c r="F206" s="438" t="s">
        <v>683</v>
      </c>
      <c r="G206" s="439"/>
      <c r="H206" s="439" t="s">
        <v>684</v>
      </c>
      <c r="I206" s="438" t="n">
        <v>0.053</v>
      </c>
      <c r="J206" s="438" t="n">
        <v>22.33</v>
      </c>
      <c r="K206" s="440" t="n">
        <v>1.18</v>
      </c>
    </row>
    <row r="207" customFormat="false" ht="14.25" hidden="false" customHeight="false" outlineLevel="0" collapsed="false">
      <c r="A207" s="438" t="s">
        <v>655</v>
      </c>
      <c r="B207" s="439" t="s">
        <v>200</v>
      </c>
      <c r="C207" s="439" t="s">
        <v>42</v>
      </c>
      <c r="D207" s="439" t="n">
        <v>6212</v>
      </c>
      <c r="E207" s="438" t="s">
        <v>739</v>
      </c>
      <c r="F207" s="438" t="s">
        <v>669</v>
      </c>
      <c r="G207" s="439"/>
      <c r="H207" s="439" t="s">
        <v>47</v>
      </c>
      <c r="I207" s="438" t="n">
        <v>1.134</v>
      </c>
      <c r="J207" s="438" t="n">
        <v>17.99808</v>
      </c>
      <c r="K207" s="440" t="n">
        <v>20.4</v>
      </c>
    </row>
    <row r="208" customFormat="false" ht="14.25" hidden="false" customHeight="false" outlineLevel="0" collapsed="false">
      <c r="A208" s="134"/>
      <c r="E208" s="134"/>
      <c r="F208" s="134"/>
      <c r="I208" s="134"/>
      <c r="J208" s="134"/>
      <c r="K208" s="263"/>
    </row>
    <row r="209" customFormat="false" ht="14.25" hidden="false" customHeight="false" outlineLevel="0" collapsed="false">
      <c r="A209" s="441" t="s">
        <v>655</v>
      </c>
      <c r="B209" s="442"/>
      <c r="C209" s="442"/>
      <c r="D209" s="442"/>
      <c r="E209" s="441"/>
      <c r="F209" s="443" t="s">
        <v>660</v>
      </c>
      <c r="G209" s="444" t="n">
        <v>14.8078226353</v>
      </c>
      <c r="H209" s="445" t="s">
        <v>661</v>
      </c>
      <c r="I209" s="446" t="n">
        <v>15.78</v>
      </c>
      <c r="J209" s="443" t="s">
        <v>662</v>
      </c>
      <c r="K209" s="444" t="n">
        <v>30.59</v>
      </c>
    </row>
    <row r="210" customFormat="false" ht="25.5" hidden="false" customHeight="true" outlineLevel="0" collapsed="false">
      <c r="A210" s="441" t="s">
        <v>655</v>
      </c>
      <c r="B210" s="442"/>
      <c r="C210" s="442"/>
      <c r="D210" s="442"/>
      <c r="E210" s="441"/>
      <c r="F210" s="443" t="s">
        <v>663</v>
      </c>
      <c r="G210" s="444" t="n">
        <v>15.48</v>
      </c>
      <c r="H210" s="442"/>
      <c r="I210" s="441"/>
      <c r="J210" s="443" t="s">
        <v>664</v>
      </c>
      <c r="K210" s="444" t="n">
        <v>86.19</v>
      </c>
    </row>
    <row r="211" customFormat="false" ht="25.5" hidden="false" customHeight="true" outlineLevel="0" collapsed="false">
      <c r="A211" s="134"/>
      <c r="E211" s="134"/>
      <c r="F211" s="134"/>
      <c r="I211" s="134"/>
      <c r="J211" s="134"/>
      <c r="K211" s="263"/>
    </row>
    <row r="212" customFormat="false" ht="25.5" hidden="false" customHeight="true" outlineLevel="0" collapsed="false">
      <c r="A212" s="430"/>
      <c r="B212" s="431" t="s">
        <v>25</v>
      </c>
      <c r="C212" s="431" t="s">
        <v>26</v>
      </c>
      <c r="D212" s="431" t="s">
        <v>27</v>
      </c>
      <c r="E212" s="432" t="s">
        <v>18</v>
      </c>
      <c r="F212" s="432" t="s">
        <v>649</v>
      </c>
      <c r="G212" s="431"/>
      <c r="H212" s="431" t="s">
        <v>650</v>
      </c>
      <c r="I212" s="432" t="s">
        <v>651</v>
      </c>
      <c r="J212" s="432" t="s">
        <v>652</v>
      </c>
      <c r="K212" s="433" t="s">
        <v>19</v>
      </c>
    </row>
    <row r="213" customFormat="false" ht="25.5" hidden="false" customHeight="true" outlineLevel="0" collapsed="false">
      <c r="A213" s="434" t="s">
        <v>740</v>
      </c>
      <c r="B213" s="435" t="s">
        <v>35</v>
      </c>
      <c r="C213" s="435" t="s">
        <v>42</v>
      </c>
      <c r="D213" s="435" t="n">
        <v>92759</v>
      </c>
      <c r="E213" s="436" t="s">
        <v>78</v>
      </c>
      <c r="F213" s="436" t="s">
        <v>701</v>
      </c>
      <c r="G213" s="435"/>
      <c r="H213" s="435" t="s">
        <v>66</v>
      </c>
      <c r="I213" s="436" t="n">
        <v>1</v>
      </c>
      <c r="J213" s="436" t="n">
        <v>13.51</v>
      </c>
      <c r="K213" s="437" t="n">
        <v>13.51</v>
      </c>
    </row>
    <row r="214" customFormat="false" ht="25.5" hidden="false" customHeight="true" outlineLevel="0" collapsed="false">
      <c r="A214" s="438" t="s">
        <v>655</v>
      </c>
      <c r="B214" s="439" t="s">
        <v>656</v>
      </c>
      <c r="C214" s="439" t="s">
        <v>42</v>
      </c>
      <c r="D214" s="439" t="n">
        <v>88245</v>
      </c>
      <c r="E214" s="438" t="s">
        <v>705</v>
      </c>
      <c r="F214" s="438" t="s">
        <v>658</v>
      </c>
      <c r="G214" s="439"/>
      <c r="H214" s="439" t="s">
        <v>469</v>
      </c>
      <c r="I214" s="438" t="n">
        <v>0.1069</v>
      </c>
      <c r="J214" s="438" t="n">
        <v>25.8</v>
      </c>
      <c r="K214" s="440" t="n">
        <v>2.75</v>
      </c>
    </row>
    <row r="215" customFormat="false" ht="25.5" hidden="false" customHeight="true" outlineLevel="0" collapsed="false">
      <c r="A215" s="438" t="s">
        <v>655</v>
      </c>
      <c r="B215" s="439" t="s">
        <v>656</v>
      </c>
      <c r="C215" s="439" t="s">
        <v>42</v>
      </c>
      <c r="D215" s="439" t="n">
        <v>88238</v>
      </c>
      <c r="E215" s="438" t="s">
        <v>706</v>
      </c>
      <c r="F215" s="438" t="s">
        <v>658</v>
      </c>
      <c r="G215" s="439"/>
      <c r="H215" s="439" t="s">
        <v>469</v>
      </c>
      <c r="I215" s="438" t="n">
        <v>0.0175</v>
      </c>
      <c r="J215" s="438" t="n">
        <v>21.92</v>
      </c>
      <c r="K215" s="440" t="n">
        <v>0.38</v>
      </c>
    </row>
    <row r="216" customFormat="false" ht="14.25" hidden="false" customHeight="false" outlineLevel="0" collapsed="false">
      <c r="A216" s="438" t="s">
        <v>655</v>
      </c>
      <c r="B216" s="439" t="s">
        <v>200</v>
      </c>
      <c r="C216" s="439" t="s">
        <v>42</v>
      </c>
      <c r="D216" s="439" t="n">
        <v>43132</v>
      </c>
      <c r="E216" s="438" t="s">
        <v>707</v>
      </c>
      <c r="F216" s="438" t="s">
        <v>669</v>
      </c>
      <c r="G216" s="439"/>
      <c r="H216" s="439" t="s">
        <v>708</v>
      </c>
      <c r="I216" s="438" t="n">
        <v>0.025</v>
      </c>
      <c r="J216" s="438" t="n">
        <v>21.578948</v>
      </c>
      <c r="K216" s="440" t="n">
        <v>0.53</v>
      </c>
    </row>
    <row r="217" customFormat="false" ht="25.5" hidden="false" customHeight="true" outlineLevel="0" collapsed="false">
      <c r="A217" s="438" t="s">
        <v>655</v>
      </c>
      <c r="B217" s="439" t="s">
        <v>200</v>
      </c>
      <c r="C217" s="439" t="s">
        <v>42</v>
      </c>
      <c r="D217" s="439" t="n">
        <v>39017</v>
      </c>
      <c r="E217" s="438" t="s">
        <v>709</v>
      </c>
      <c r="F217" s="438" t="s">
        <v>669</v>
      </c>
      <c r="G217" s="439"/>
      <c r="H217" s="439" t="s">
        <v>120</v>
      </c>
      <c r="I217" s="438" t="n">
        <v>1.19</v>
      </c>
      <c r="J217" s="438" t="n">
        <v>0.206228</v>
      </c>
      <c r="K217" s="440" t="n">
        <v>0.24</v>
      </c>
    </row>
    <row r="218" customFormat="false" ht="14.25" hidden="false" customHeight="false" outlineLevel="0" collapsed="false">
      <c r="A218" s="438" t="s">
        <v>655</v>
      </c>
      <c r="B218" s="439" t="s">
        <v>656</v>
      </c>
      <c r="C218" s="439" t="s">
        <v>42</v>
      </c>
      <c r="D218" s="439" t="n">
        <v>92800</v>
      </c>
      <c r="E218" s="438" t="s">
        <v>727</v>
      </c>
      <c r="F218" s="438" t="s">
        <v>680</v>
      </c>
      <c r="G218" s="439"/>
      <c r="H218" s="439" t="s">
        <v>66</v>
      </c>
      <c r="I218" s="438" t="n">
        <v>1</v>
      </c>
      <c r="J218" s="438" t="n">
        <v>9.6</v>
      </c>
      <c r="K218" s="440" t="n">
        <v>9.6</v>
      </c>
    </row>
    <row r="219" customFormat="false" ht="39" hidden="false" customHeight="true" outlineLevel="0" collapsed="false">
      <c r="A219" s="134"/>
      <c r="E219" s="134"/>
      <c r="F219" s="134"/>
      <c r="I219" s="134"/>
      <c r="J219" s="134"/>
      <c r="K219" s="263"/>
    </row>
    <row r="220" customFormat="false" ht="25.5" hidden="false" customHeight="true" outlineLevel="0" collapsed="false">
      <c r="A220" s="441" t="s">
        <v>655</v>
      </c>
      <c r="B220" s="442"/>
      <c r="C220" s="442"/>
      <c r="D220" s="442"/>
      <c r="E220" s="441"/>
      <c r="F220" s="443" t="s">
        <v>660</v>
      </c>
      <c r="G220" s="444" t="n">
        <v>1.8007551554</v>
      </c>
      <c r="H220" s="445" t="s">
        <v>661</v>
      </c>
      <c r="I220" s="446" t="n">
        <v>1.92</v>
      </c>
      <c r="J220" s="443" t="s">
        <v>662</v>
      </c>
      <c r="K220" s="444" t="n">
        <v>3.72</v>
      </c>
    </row>
    <row r="221" customFormat="false" ht="25.5" hidden="false" customHeight="true" outlineLevel="0" collapsed="false">
      <c r="A221" s="441" t="s">
        <v>655</v>
      </c>
      <c r="B221" s="442"/>
      <c r="C221" s="442"/>
      <c r="D221" s="442"/>
      <c r="E221" s="441"/>
      <c r="F221" s="443" t="s">
        <v>663</v>
      </c>
      <c r="G221" s="444" t="n">
        <v>2.95</v>
      </c>
      <c r="H221" s="442"/>
      <c r="I221" s="441"/>
      <c r="J221" s="443" t="s">
        <v>664</v>
      </c>
      <c r="K221" s="444" t="n">
        <v>16.46</v>
      </c>
    </row>
    <row r="222" customFormat="false" ht="13.5" hidden="false" customHeight="true" outlineLevel="0" collapsed="false">
      <c r="A222" s="134"/>
      <c r="E222" s="134"/>
      <c r="F222" s="134"/>
      <c r="I222" s="134"/>
      <c r="J222" s="134"/>
      <c r="K222" s="263"/>
    </row>
    <row r="223" customFormat="false" ht="25.5" hidden="false" customHeight="true" outlineLevel="0" collapsed="false">
      <c r="A223" s="430"/>
      <c r="B223" s="431" t="s">
        <v>25</v>
      </c>
      <c r="C223" s="431" t="s">
        <v>26</v>
      </c>
      <c r="D223" s="431" t="s">
        <v>27</v>
      </c>
      <c r="E223" s="432" t="s">
        <v>18</v>
      </c>
      <c r="F223" s="432" t="s">
        <v>649</v>
      </c>
      <c r="G223" s="431"/>
      <c r="H223" s="431" t="s">
        <v>650</v>
      </c>
      <c r="I223" s="432" t="s">
        <v>651</v>
      </c>
      <c r="J223" s="432" t="s">
        <v>652</v>
      </c>
      <c r="K223" s="433" t="s">
        <v>19</v>
      </c>
    </row>
    <row r="224" customFormat="false" ht="25.5" hidden="false" customHeight="true" outlineLevel="0" collapsed="false">
      <c r="A224" s="434" t="s">
        <v>741</v>
      </c>
      <c r="B224" s="435" t="s">
        <v>35</v>
      </c>
      <c r="C224" s="435" t="s">
        <v>42</v>
      </c>
      <c r="D224" s="435" t="n">
        <v>92761</v>
      </c>
      <c r="E224" s="436" t="s">
        <v>91</v>
      </c>
      <c r="F224" s="436" t="s">
        <v>701</v>
      </c>
      <c r="G224" s="435"/>
      <c r="H224" s="435" t="s">
        <v>66</v>
      </c>
      <c r="I224" s="436" t="n">
        <v>1</v>
      </c>
      <c r="J224" s="436" t="n">
        <v>11.98</v>
      </c>
      <c r="K224" s="437" t="n">
        <v>11.98</v>
      </c>
    </row>
    <row r="225" customFormat="false" ht="14.25" hidden="false" customHeight="false" outlineLevel="0" collapsed="false">
      <c r="A225" s="438" t="s">
        <v>655</v>
      </c>
      <c r="B225" s="439" t="s">
        <v>656</v>
      </c>
      <c r="C225" s="439" t="s">
        <v>42</v>
      </c>
      <c r="D225" s="439" t="n">
        <v>88245</v>
      </c>
      <c r="E225" s="438" t="s">
        <v>705</v>
      </c>
      <c r="F225" s="438" t="s">
        <v>658</v>
      </c>
      <c r="G225" s="439"/>
      <c r="H225" s="439" t="s">
        <v>469</v>
      </c>
      <c r="I225" s="438" t="n">
        <v>0.0561</v>
      </c>
      <c r="J225" s="438" t="n">
        <v>25.8</v>
      </c>
      <c r="K225" s="440" t="n">
        <v>1.44</v>
      </c>
    </row>
    <row r="226" customFormat="false" ht="14.25" hidden="false" customHeight="false" outlineLevel="0" collapsed="false">
      <c r="A226" s="438" t="s">
        <v>655</v>
      </c>
      <c r="B226" s="439" t="s">
        <v>656</v>
      </c>
      <c r="C226" s="439" t="s">
        <v>42</v>
      </c>
      <c r="D226" s="439" t="n">
        <v>88238</v>
      </c>
      <c r="E226" s="438" t="s">
        <v>706</v>
      </c>
      <c r="F226" s="438" t="s">
        <v>658</v>
      </c>
      <c r="G226" s="439"/>
      <c r="H226" s="439" t="s">
        <v>469</v>
      </c>
      <c r="I226" s="438" t="n">
        <v>0.0092</v>
      </c>
      <c r="J226" s="438" t="n">
        <v>21.92</v>
      </c>
      <c r="K226" s="440" t="n">
        <v>0.2</v>
      </c>
    </row>
    <row r="227" customFormat="false" ht="14.25" hidden="false" customHeight="false" outlineLevel="0" collapsed="false">
      <c r="A227" s="438" t="s">
        <v>655</v>
      </c>
      <c r="B227" s="439" t="s">
        <v>200</v>
      </c>
      <c r="C227" s="439" t="s">
        <v>42</v>
      </c>
      <c r="D227" s="439" t="n">
        <v>43132</v>
      </c>
      <c r="E227" s="438" t="s">
        <v>707</v>
      </c>
      <c r="F227" s="438" t="s">
        <v>669</v>
      </c>
      <c r="G227" s="439"/>
      <c r="H227" s="439" t="s">
        <v>708</v>
      </c>
      <c r="I227" s="438" t="n">
        <v>0.025</v>
      </c>
      <c r="J227" s="438" t="n">
        <v>21.578948</v>
      </c>
      <c r="K227" s="440" t="n">
        <v>0.53</v>
      </c>
    </row>
    <row r="228" customFormat="false" ht="19.4" hidden="false" customHeight="false" outlineLevel="0" collapsed="false">
      <c r="A228" s="438" t="s">
        <v>655</v>
      </c>
      <c r="B228" s="439" t="s">
        <v>200</v>
      </c>
      <c r="C228" s="439" t="s">
        <v>42</v>
      </c>
      <c r="D228" s="439" t="n">
        <v>39017</v>
      </c>
      <c r="E228" s="438" t="s">
        <v>709</v>
      </c>
      <c r="F228" s="438" t="s">
        <v>669</v>
      </c>
      <c r="G228" s="439"/>
      <c r="H228" s="439" t="s">
        <v>120</v>
      </c>
      <c r="I228" s="438" t="n">
        <v>0.743</v>
      </c>
      <c r="J228" s="438" t="n">
        <v>0.206228</v>
      </c>
      <c r="K228" s="440" t="n">
        <v>0.15</v>
      </c>
    </row>
    <row r="229" customFormat="false" ht="25.5" hidden="false" customHeight="true" outlineLevel="0" collapsed="false">
      <c r="A229" s="438" t="s">
        <v>655</v>
      </c>
      <c r="B229" s="439" t="s">
        <v>656</v>
      </c>
      <c r="C229" s="439" t="s">
        <v>42</v>
      </c>
      <c r="D229" s="439" t="n">
        <v>92802</v>
      </c>
      <c r="E229" s="438" t="s">
        <v>711</v>
      </c>
      <c r="F229" s="438" t="s">
        <v>680</v>
      </c>
      <c r="G229" s="439"/>
      <c r="H229" s="439" t="s">
        <v>66</v>
      </c>
      <c r="I229" s="438" t="n">
        <v>1</v>
      </c>
      <c r="J229" s="438" t="n">
        <v>9.65</v>
      </c>
      <c r="K229" s="440" t="n">
        <v>9.65</v>
      </c>
    </row>
    <row r="230" customFormat="false" ht="25.5" hidden="false" customHeight="true" outlineLevel="0" collapsed="false">
      <c r="A230" s="134"/>
      <c r="E230" s="134"/>
      <c r="F230" s="134"/>
      <c r="I230" s="134"/>
      <c r="J230" s="134"/>
      <c r="K230" s="263"/>
    </row>
    <row r="231" customFormat="false" ht="14.25" hidden="false" customHeight="false" outlineLevel="0" collapsed="false">
      <c r="A231" s="441" t="s">
        <v>655</v>
      </c>
      <c r="B231" s="442"/>
      <c r="C231" s="442"/>
      <c r="D231" s="442"/>
      <c r="E231" s="441"/>
      <c r="F231" s="443" t="s">
        <v>660</v>
      </c>
      <c r="G231" s="444" t="n">
        <v>0.7890405654</v>
      </c>
      <c r="H231" s="445" t="s">
        <v>661</v>
      </c>
      <c r="I231" s="446" t="n">
        <v>0.84</v>
      </c>
      <c r="J231" s="443" t="s">
        <v>662</v>
      </c>
      <c r="K231" s="444" t="n">
        <v>1.63</v>
      </c>
    </row>
    <row r="232" customFormat="false" ht="14.25" hidden="false" customHeight="false" outlineLevel="0" collapsed="false">
      <c r="A232" s="441" t="s">
        <v>655</v>
      </c>
      <c r="B232" s="442"/>
      <c r="C232" s="442"/>
      <c r="D232" s="442"/>
      <c r="E232" s="441"/>
      <c r="F232" s="443" t="s">
        <v>663</v>
      </c>
      <c r="G232" s="444" t="n">
        <v>2.62</v>
      </c>
      <c r="H232" s="442"/>
      <c r="I232" s="441"/>
      <c r="J232" s="443" t="s">
        <v>664</v>
      </c>
      <c r="K232" s="444" t="n">
        <v>14.6</v>
      </c>
    </row>
    <row r="233" customFormat="false" ht="14.25" hidden="false" customHeight="false" outlineLevel="0" collapsed="false">
      <c r="A233" s="134"/>
      <c r="E233" s="134"/>
      <c r="F233" s="134"/>
      <c r="I233" s="134"/>
      <c r="J233" s="134"/>
      <c r="K233" s="263"/>
    </row>
    <row r="234" customFormat="false" ht="14.25" hidden="false" customHeight="false" outlineLevel="0" collapsed="false">
      <c r="A234" s="430"/>
      <c r="B234" s="431" t="s">
        <v>25</v>
      </c>
      <c r="C234" s="431" t="s">
        <v>26</v>
      </c>
      <c r="D234" s="431" t="s">
        <v>27</v>
      </c>
      <c r="E234" s="432" t="s">
        <v>18</v>
      </c>
      <c r="F234" s="432" t="s">
        <v>649</v>
      </c>
      <c r="G234" s="431"/>
      <c r="H234" s="431" t="s">
        <v>650</v>
      </c>
      <c r="I234" s="432" t="s">
        <v>651</v>
      </c>
      <c r="J234" s="432" t="s">
        <v>652</v>
      </c>
      <c r="K234" s="433" t="s">
        <v>19</v>
      </c>
    </row>
    <row r="235" customFormat="false" ht="25.35" hidden="false" customHeight="false" outlineLevel="0" collapsed="false">
      <c r="A235" s="434" t="s">
        <v>742</v>
      </c>
      <c r="B235" s="435" t="s">
        <v>35</v>
      </c>
      <c r="C235" s="435" t="s">
        <v>42</v>
      </c>
      <c r="D235" s="435" t="n">
        <v>92762</v>
      </c>
      <c r="E235" s="436" t="s">
        <v>80</v>
      </c>
      <c r="F235" s="436" t="s">
        <v>701</v>
      </c>
      <c r="G235" s="435"/>
      <c r="H235" s="435" t="s">
        <v>66</v>
      </c>
      <c r="I235" s="436" t="n">
        <v>1</v>
      </c>
      <c r="J235" s="436" t="n">
        <v>10.7</v>
      </c>
      <c r="K235" s="437" t="n">
        <v>10.7</v>
      </c>
    </row>
    <row r="236" customFormat="false" ht="14.25" hidden="false" customHeight="false" outlineLevel="0" collapsed="false">
      <c r="A236" s="438" t="s">
        <v>655</v>
      </c>
      <c r="B236" s="439" t="s">
        <v>656</v>
      </c>
      <c r="C236" s="439" t="s">
        <v>42</v>
      </c>
      <c r="D236" s="439" t="n">
        <v>88245</v>
      </c>
      <c r="E236" s="438" t="s">
        <v>705</v>
      </c>
      <c r="F236" s="438" t="s">
        <v>658</v>
      </c>
      <c r="G236" s="439"/>
      <c r="H236" s="439" t="s">
        <v>469</v>
      </c>
      <c r="I236" s="438" t="n">
        <v>0.0392</v>
      </c>
      <c r="J236" s="438" t="n">
        <v>25.8</v>
      </c>
      <c r="K236" s="440" t="n">
        <v>1.01</v>
      </c>
    </row>
    <row r="237" customFormat="false" ht="14.25" hidden="false" customHeight="false" outlineLevel="0" collapsed="false">
      <c r="A237" s="438" t="s">
        <v>655</v>
      </c>
      <c r="B237" s="439" t="s">
        <v>656</v>
      </c>
      <c r="C237" s="439" t="s">
        <v>42</v>
      </c>
      <c r="D237" s="439" t="n">
        <v>88238</v>
      </c>
      <c r="E237" s="438" t="s">
        <v>706</v>
      </c>
      <c r="F237" s="438" t="s">
        <v>658</v>
      </c>
      <c r="G237" s="439"/>
      <c r="H237" s="439" t="s">
        <v>469</v>
      </c>
      <c r="I237" s="438" t="n">
        <v>0.0064</v>
      </c>
      <c r="J237" s="438" t="n">
        <v>21.92</v>
      </c>
      <c r="K237" s="440" t="n">
        <v>0.14</v>
      </c>
    </row>
    <row r="238" customFormat="false" ht="51" hidden="false" customHeight="true" outlineLevel="0" collapsed="false">
      <c r="A238" s="438" t="s">
        <v>655</v>
      </c>
      <c r="B238" s="439" t="s">
        <v>200</v>
      </c>
      <c r="C238" s="439" t="s">
        <v>42</v>
      </c>
      <c r="D238" s="439" t="n">
        <v>43132</v>
      </c>
      <c r="E238" s="438" t="s">
        <v>707</v>
      </c>
      <c r="F238" s="438" t="s">
        <v>669</v>
      </c>
      <c r="G238" s="439"/>
      <c r="H238" s="439" t="s">
        <v>708</v>
      </c>
      <c r="I238" s="438" t="n">
        <v>0.025</v>
      </c>
      <c r="J238" s="438" t="n">
        <v>21.578948</v>
      </c>
      <c r="K238" s="440" t="n">
        <v>0.53</v>
      </c>
    </row>
    <row r="239" customFormat="false" ht="19.4" hidden="false" customHeight="false" outlineLevel="0" collapsed="false">
      <c r="A239" s="438" t="s">
        <v>655</v>
      </c>
      <c r="B239" s="439" t="s">
        <v>200</v>
      </c>
      <c r="C239" s="439" t="s">
        <v>42</v>
      </c>
      <c r="D239" s="439" t="n">
        <v>39017</v>
      </c>
      <c r="E239" s="438" t="s">
        <v>709</v>
      </c>
      <c r="F239" s="438" t="s">
        <v>669</v>
      </c>
      <c r="G239" s="439"/>
      <c r="H239" s="439" t="s">
        <v>120</v>
      </c>
      <c r="I239" s="438" t="n">
        <v>0.543</v>
      </c>
      <c r="J239" s="438" t="n">
        <v>0.206228</v>
      </c>
      <c r="K239" s="440" t="n">
        <v>0.11</v>
      </c>
    </row>
    <row r="240" customFormat="false" ht="14.25" hidden="false" customHeight="false" outlineLevel="0" collapsed="false">
      <c r="A240" s="438" t="s">
        <v>655</v>
      </c>
      <c r="B240" s="439" t="s">
        <v>656</v>
      </c>
      <c r="C240" s="439" t="s">
        <v>42</v>
      </c>
      <c r="D240" s="439" t="n">
        <v>92803</v>
      </c>
      <c r="E240" s="438" t="s">
        <v>729</v>
      </c>
      <c r="F240" s="438" t="s">
        <v>680</v>
      </c>
      <c r="G240" s="439"/>
      <c r="H240" s="439" t="s">
        <v>66</v>
      </c>
      <c r="I240" s="438" t="n">
        <v>1</v>
      </c>
      <c r="J240" s="438" t="n">
        <v>8.91</v>
      </c>
      <c r="K240" s="440" t="n">
        <v>8.91</v>
      </c>
    </row>
    <row r="241" customFormat="false" ht="25.5" hidden="false" customHeight="true" outlineLevel="0" collapsed="false">
      <c r="A241" s="134"/>
      <c r="E241" s="134"/>
      <c r="F241" s="134"/>
      <c r="I241" s="134"/>
      <c r="J241" s="134"/>
      <c r="K241" s="263"/>
    </row>
    <row r="242" customFormat="false" ht="25.5" hidden="false" customHeight="true" outlineLevel="0" collapsed="false">
      <c r="A242" s="441" t="s">
        <v>655</v>
      </c>
      <c r="B242" s="442"/>
      <c r="C242" s="442"/>
      <c r="D242" s="442"/>
      <c r="E242" s="441"/>
      <c r="F242" s="443" t="s">
        <v>660</v>
      </c>
      <c r="G242" s="444" t="n">
        <v>0.5179591442</v>
      </c>
      <c r="H242" s="445" t="s">
        <v>661</v>
      </c>
      <c r="I242" s="446" t="n">
        <v>0.55</v>
      </c>
      <c r="J242" s="443" t="s">
        <v>662</v>
      </c>
      <c r="K242" s="444" t="n">
        <v>1.07</v>
      </c>
    </row>
    <row r="243" customFormat="false" ht="25.5" hidden="false" customHeight="true" outlineLevel="0" collapsed="false">
      <c r="A243" s="441" t="s">
        <v>655</v>
      </c>
      <c r="B243" s="442"/>
      <c r="C243" s="442"/>
      <c r="D243" s="442"/>
      <c r="E243" s="441"/>
      <c r="F243" s="443" t="s">
        <v>663</v>
      </c>
      <c r="G243" s="444" t="n">
        <v>2.34</v>
      </c>
      <c r="H243" s="442"/>
      <c r="I243" s="441"/>
      <c r="J243" s="443" t="s">
        <v>664</v>
      </c>
      <c r="K243" s="444" t="n">
        <v>13.04</v>
      </c>
    </row>
    <row r="244" customFormat="false" ht="14.25" hidden="false" customHeight="false" outlineLevel="0" collapsed="false">
      <c r="A244" s="134"/>
      <c r="E244" s="134"/>
      <c r="F244" s="134"/>
      <c r="I244" s="134"/>
      <c r="J244" s="134"/>
      <c r="K244" s="263"/>
    </row>
    <row r="245" customFormat="false" ht="25.5" hidden="false" customHeight="true" outlineLevel="0" collapsed="false">
      <c r="A245" s="430"/>
      <c r="B245" s="431" t="s">
        <v>25</v>
      </c>
      <c r="C245" s="431" t="s">
        <v>26</v>
      </c>
      <c r="D245" s="431" t="s">
        <v>27</v>
      </c>
      <c r="E245" s="432" t="s">
        <v>18</v>
      </c>
      <c r="F245" s="432" t="s">
        <v>649</v>
      </c>
      <c r="G245" s="431"/>
      <c r="H245" s="431" t="s">
        <v>650</v>
      </c>
      <c r="I245" s="432" t="s">
        <v>651</v>
      </c>
      <c r="J245" s="432" t="s">
        <v>652</v>
      </c>
      <c r="K245" s="433" t="s">
        <v>19</v>
      </c>
    </row>
    <row r="246" customFormat="false" ht="25.35" hidden="false" customHeight="false" outlineLevel="0" collapsed="false">
      <c r="A246" s="434" t="s">
        <v>743</v>
      </c>
      <c r="B246" s="435" t="s">
        <v>35</v>
      </c>
      <c r="C246" s="435" t="s">
        <v>42</v>
      </c>
      <c r="D246" s="435" t="n">
        <v>94965</v>
      </c>
      <c r="E246" s="436" t="s">
        <v>70</v>
      </c>
      <c r="F246" s="436" t="s">
        <v>701</v>
      </c>
      <c r="G246" s="435"/>
      <c r="H246" s="435" t="s">
        <v>53</v>
      </c>
      <c r="I246" s="436" t="n">
        <v>1</v>
      </c>
      <c r="J246" s="436" t="n">
        <v>579.54</v>
      </c>
      <c r="K246" s="437" t="n">
        <v>579.54</v>
      </c>
    </row>
    <row r="247" customFormat="false" ht="39" hidden="false" customHeight="true" outlineLevel="0" collapsed="false">
      <c r="A247" s="438" t="s">
        <v>655</v>
      </c>
      <c r="B247" s="439" t="s">
        <v>656</v>
      </c>
      <c r="C247" s="439" t="s">
        <v>42</v>
      </c>
      <c r="D247" s="439" t="n">
        <v>88377</v>
      </c>
      <c r="E247" s="438" t="s">
        <v>718</v>
      </c>
      <c r="F247" s="438" t="s">
        <v>658</v>
      </c>
      <c r="G247" s="439"/>
      <c r="H247" s="439" t="s">
        <v>469</v>
      </c>
      <c r="I247" s="438" t="n">
        <v>1.4637</v>
      </c>
      <c r="J247" s="438" t="n">
        <v>20.1</v>
      </c>
      <c r="K247" s="440" t="n">
        <v>29.42</v>
      </c>
    </row>
    <row r="248" customFormat="false" ht="25.5" hidden="false" customHeight="true" outlineLevel="0" collapsed="false">
      <c r="A248" s="438" t="s">
        <v>655</v>
      </c>
      <c r="B248" s="439" t="s">
        <v>656</v>
      </c>
      <c r="C248" s="439" t="s">
        <v>42</v>
      </c>
      <c r="D248" s="439" t="n">
        <v>88316</v>
      </c>
      <c r="E248" s="438" t="s">
        <v>667</v>
      </c>
      <c r="F248" s="438" t="s">
        <v>658</v>
      </c>
      <c r="G248" s="439"/>
      <c r="H248" s="439" t="s">
        <v>469</v>
      </c>
      <c r="I248" s="438" t="n">
        <v>2.3117</v>
      </c>
      <c r="J248" s="438" t="n">
        <v>20.77</v>
      </c>
      <c r="K248" s="440" t="n">
        <v>48.01</v>
      </c>
    </row>
    <row r="249" customFormat="false" ht="25.5" hidden="false" customHeight="true" outlineLevel="0" collapsed="false">
      <c r="A249" s="438" t="s">
        <v>655</v>
      </c>
      <c r="B249" s="439" t="s">
        <v>200</v>
      </c>
      <c r="C249" s="439" t="s">
        <v>42</v>
      </c>
      <c r="D249" s="439" t="n">
        <v>4721</v>
      </c>
      <c r="E249" s="438" t="s">
        <v>713</v>
      </c>
      <c r="F249" s="438" t="s">
        <v>669</v>
      </c>
      <c r="G249" s="439"/>
      <c r="H249" s="439" t="s">
        <v>53</v>
      </c>
      <c r="I249" s="438" t="n">
        <v>0.5934</v>
      </c>
      <c r="J249" s="438" t="n">
        <v>156.189588</v>
      </c>
      <c r="K249" s="440" t="n">
        <v>92.68</v>
      </c>
    </row>
    <row r="250" customFormat="false" ht="13.5" hidden="false" customHeight="true" outlineLevel="0" collapsed="false">
      <c r="A250" s="438" t="s">
        <v>655</v>
      </c>
      <c r="B250" s="439" t="s">
        <v>656</v>
      </c>
      <c r="C250" s="439" t="s">
        <v>42</v>
      </c>
      <c r="D250" s="439" t="n">
        <v>88831</v>
      </c>
      <c r="E250" s="438" t="s">
        <v>714</v>
      </c>
      <c r="F250" s="438" t="s">
        <v>683</v>
      </c>
      <c r="G250" s="439"/>
      <c r="H250" s="439" t="s">
        <v>684</v>
      </c>
      <c r="I250" s="438" t="n">
        <v>0.7103</v>
      </c>
      <c r="J250" s="438" t="n">
        <v>0.4</v>
      </c>
      <c r="K250" s="440" t="n">
        <v>0.28</v>
      </c>
    </row>
    <row r="251" customFormat="false" ht="25.5" hidden="false" customHeight="true" outlineLevel="0" collapsed="false">
      <c r="A251" s="438" t="s">
        <v>655</v>
      </c>
      <c r="B251" s="439" t="s">
        <v>200</v>
      </c>
      <c r="C251" s="439" t="s">
        <v>42</v>
      </c>
      <c r="D251" s="439" t="n">
        <v>1379</v>
      </c>
      <c r="E251" s="438" t="s">
        <v>715</v>
      </c>
      <c r="F251" s="438" t="s">
        <v>669</v>
      </c>
      <c r="G251" s="439"/>
      <c r="H251" s="439" t="s">
        <v>66</v>
      </c>
      <c r="I251" s="438" t="n">
        <v>362.6579</v>
      </c>
      <c r="J251" s="438" t="n">
        <v>0.881156</v>
      </c>
      <c r="K251" s="440" t="n">
        <v>319.57</v>
      </c>
    </row>
    <row r="252" customFormat="false" ht="25.5" hidden="false" customHeight="true" outlineLevel="0" collapsed="false">
      <c r="A252" s="438" t="s">
        <v>655</v>
      </c>
      <c r="B252" s="439" t="s">
        <v>656</v>
      </c>
      <c r="C252" s="439" t="s">
        <v>42</v>
      </c>
      <c r="D252" s="439" t="n">
        <v>88830</v>
      </c>
      <c r="E252" s="438" t="s">
        <v>716</v>
      </c>
      <c r="F252" s="438" t="s">
        <v>683</v>
      </c>
      <c r="G252" s="439"/>
      <c r="H252" s="439" t="s">
        <v>688</v>
      </c>
      <c r="I252" s="438" t="n">
        <v>0.7534</v>
      </c>
      <c r="J252" s="438" t="n">
        <v>2.01</v>
      </c>
      <c r="K252" s="440" t="n">
        <v>1.51</v>
      </c>
    </row>
    <row r="253" customFormat="false" ht="14.25" hidden="false" customHeight="false" outlineLevel="0" collapsed="false">
      <c r="A253" s="438" t="s">
        <v>655</v>
      </c>
      <c r="B253" s="439" t="s">
        <v>200</v>
      </c>
      <c r="C253" s="439" t="s">
        <v>42</v>
      </c>
      <c r="D253" s="439" t="n">
        <v>370</v>
      </c>
      <c r="E253" s="438" t="s">
        <v>717</v>
      </c>
      <c r="F253" s="438" t="s">
        <v>669</v>
      </c>
      <c r="G253" s="439"/>
      <c r="H253" s="439" t="s">
        <v>53</v>
      </c>
      <c r="I253" s="438" t="n">
        <v>0.7229</v>
      </c>
      <c r="J253" s="438" t="n">
        <v>121.862</v>
      </c>
      <c r="K253" s="440" t="n">
        <v>88.09</v>
      </c>
    </row>
    <row r="254" customFormat="false" ht="14.25" hidden="false" customHeight="false" outlineLevel="0" collapsed="false">
      <c r="A254" s="134"/>
      <c r="E254" s="134"/>
      <c r="F254" s="134"/>
      <c r="I254" s="134"/>
      <c r="J254" s="134"/>
      <c r="K254" s="263"/>
    </row>
    <row r="255" customFormat="false" ht="14.25" hidden="false" customHeight="false" outlineLevel="0" collapsed="false">
      <c r="A255" s="441" t="s">
        <v>655</v>
      </c>
      <c r="B255" s="442"/>
      <c r="C255" s="442"/>
      <c r="D255" s="442"/>
      <c r="E255" s="441"/>
      <c r="F255" s="443" t="s">
        <v>660</v>
      </c>
      <c r="G255" s="444" t="n">
        <v>27.7325975409</v>
      </c>
      <c r="H255" s="445" t="s">
        <v>661</v>
      </c>
      <c r="I255" s="446" t="n">
        <v>29.56</v>
      </c>
      <c r="J255" s="443" t="s">
        <v>662</v>
      </c>
      <c r="K255" s="444" t="n">
        <v>57.29</v>
      </c>
    </row>
    <row r="256" customFormat="false" ht="14.25" hidden="false" customHeight="false" outlineLevel="0" collapsed="false">
      <c r="A256" s="441" t="s">
        <v>655</v>
      </c>
      <c r="B256" s="442"/>
      <c r="C256" s="442"/>
      <c r="D256" s="442"/>
      <c r="E256" s="441"/>
      <c r="F256" s="443" t="s">
        <v>663</v>
      </c>
      <c r="G256" s="444" t="n">
        <v>126.91</v>
      </c>
      <c r="H256" s="442"/>
      <c r="I256" s="441"/>
      <c r="J256" s="443" t="s">
        <v>664</v>
      </c>
      <c r="K256" s="444" t="n">
        <v>706.45</v>
      </c>
    </row>
    <row r="257" customFormat="false" ht="25.5" hidden="false" customHeight="true" outlineLevel="0" collapsed="false">
      <c r="A257" s="134"/>
      <c r="E257" s="134"/>
      <c r="F257" s="134"/>
      <c r="I257" s="134"/>
      <c r="J257" s="134"/>
      <c r="K257" s="263"/>
    </row>
    <row r="258" customFormat="false" ht="25.5" hidden="false" customHeight="true" outlineLevel="0" collapsed="false">
      <c r="A258" s="430"/>
      <c r="B258" s="431" t="s">
        <v>25</v>
      </c>
      <c r="C258" s="431" t="s">
        <v>26</v>
      </c>
      <c r="D258" s="431" t="s">
        <v>27</v>
      </c>
      <c r="E258" s="432" t="s">
        <v>18</v>
      </c>
      <c r="F258" s="432" t="s">
        <v>649</v>
      </c>
      <c r="G258" s="431"/>
      <c r="H258" s="431" t="s">
        <v>650</v>
      </c>
      <c r="I258" s="432" t="s">
        <v>651</v>
      </c>
      <c r="J258" s="432" t="s">
        <v>652</v>
      </c>
      <c r="K258" s="433" t="s">
        <v>19</v>
      </c>
    </row>
    <row r="259" customFormat="false" ht="25.35" hidden="false" customHeight="false" outlineLevel="0" collapsed="false">
      <c r="A259" s="434" t="s">
        <v>744</v>
      </c>
      <c r="B259" s="435" t="s">
        <v>35</v>
      </c>
      <c r="C259" s="435" t="s">
        <v>42</v>
      </c>
      <c r="D259" s="435" t="n">
        <v>103670</v>
      </c>
      <c r="E259" s="436" t="s">
        <v>72</v>
      </c>
      <c r="F259" s="436" t="s">
        <v>701</v>
      </c>
      <c r="G259" s="435"/>
      <c r="H259" s="435" t="s">
        <v>53</v>
      </c>
      <c r="I259" s="436" t="n">
        <v>1</v>
      </c>
      <c r="J259" s="436" t="n">
        <v>282.13</v>
      </c>
      <c r="K259" s="437" t="n">
        <v>282.13</v>
      </c>
    </row>
    <row r="260" customFormat="false" ht="25.5" hidden="false" customHeight="true" outlineLevel="0" collapsed="false">
      <c r="A260" s="438" t="s">
        <v>655</v>
      </c>
      <c r="B260" s="439" t="s">
        <v>656</v>
      </c>
      <c r="C260" s="439" t="s">
        <v>42</v>
      </c>
      <c r="D260" s="439" t="n">
        <v>88316</v>
      </c>
      <c r="E260" s="438" t="s">
        <v>667</v>
      </c>
      <c r="F260" s="438" t="s">
        <v>658</v>
      </c>
      <c r="G260" s="439"/>
      <c r="H260" s="439" t="s">
        <v>469</v>
      </c>
      <c r="I260" s="438" t="n">
        <v>7.377</v>
      </c>
      <c r="J260" s="438" t="n">
        <v>20.77</v>
      </c>
      <c r="K260" s="440" t="n">
        <v>153.22</v>
      </c>
    </row>
    <row r="261" customFormat="false" ht="25.5" hidden="false" customHeight="true" outlineLevel="0" collapsed="false">
      <c r="A261" s="438" t="s">
        <v>655</v>
      </c>
      <c r="B261" s="439" t="s">
        <v>656</v>
      </c>
      <c r="C261" s="439" t="s">
        <v>42</v>
      </c>
      <c r="D261" s="439" t="n">
        <v>88309</v>
      </c>
      <c r="E261" s="438" t="s">
        <v>696</v>
      </c>
      <c r="F261" s="438" t="s">
        <v>658</v>
      </c>
      <c r="G261" s="439"/>
      <c r="H261" s="439" t="s">
        <v>469</v>
      </c>
      <c r="I261" s="438" t="n">
        <v>2.459</v>
      </c>
      <c r="J261" s="438" t="n">
        <v>25.99</v>
      </c>
      <c r="K261" s="440" t="n">
        <v>63.9</v>
      </c>
    </row>
    <row r="262" customFormat="false" ht="25.5" hidden="false" customHeight="true" outlineLevel="0" collapsed="false">
      <c r="A262" s="438" t="s">
        <v>655</v>
      </c>
      <c r="B262" s="439" t="s">
        <v>656</v>
      </c>
      <c r="C262" s="439" t="s">
        <v>42</v>
      </c>
      <c r="D262" s="439" t="n">
        <v>88262</v>
      </c>
      <c r="E262" s="438" t="s">
        <v>670</v>
      </c>
      <c r="F262" s="438" t="s">
        <v>658</v>
      </c>
      <c r="G262" s="439"/>
      <c r="H262" s="439" t="s">
        <v>469</v>
      </c>
      <c r="I262" s="438" t="n">
        <v>2.459</v>
      </c>
      <c r="J262" s="438" t="n">
        <v>25.6</v>
      </c>
      <c r="K262" s="440" t="n">
        <v>62.95</v>
      </c>
    </row>
    <row r="263" customFormat="false" ht="19.4" hidden="false" customHeight="false" outlineLevel="0" collapsed="false">
      <c r="A263" s="438" t="s">
        <v>655</v>
      </c>
      <c r="B263" s="439" t="s">
        <v>656</v>
      </c>
      <c r="C263" s="439" t="s">
        <v>42</v>
      </c>
      <c r="D263" s="439" t="n">
        <v>90587</v>
      </c>
      <c r="E263" s="438" t="s">
        <v>720</v>
      </c>
      <c r="F263" s="438" t="s">
        <v>683</v>
      </c>
      <c r="G263" s="439"/>
      <c r="H263" s="439" t="s">
        <v>684</v>
      </c>
      <c r="I263" s="438" t="n">
        <v>1.417</v>
      </c>
      <c r="J263" s="438" t="n">
        <v>0.49</v>
      </c>
      <c r="K263" s="440" t="n">
        <v>0.69</v>
      </c>
    </row>
    <row r="264" customFormat="false" ht="19.4" hidden="false" customHeight="false" outlineLevel="0" collapsed="false">
      <c r="A264" s="438" t="s">
        <v>655</v>
      </c>
      <c r="B264" s="439" t="s">
        <v>656</v>
      </c>
      <c r="C264" s="439" t="s">
        <v>42</v>
      </c>
      <c r="D264" s="439" t="n">
        <v>90586</v>
      </c>
      <c r="E264" s="438" t="s">
        <v>721</v>
      </c>
      <c r="F264" s="438" t="s">
        <v>683</v>
      </c>
      <c r="G264" s="439"/>
      <c r="H264" s="439" t="s">
        <v>688</v>
      </c>
      <c r="I264" s="438" t="n">
        <v>1.042</v>
      </c>
      <c r="J264" s="438" t="n">
        <v>1.32</v>
      </c>
      <c r="K264" s="440" t="n">
        <v>1.37</v>
      </c>
    </row>
    <row r="265" customFormat="false" ht="14.25" hidden="false" customHeight="false" outlineLevel="0" collapsed="false">
      <c r="A265" s="134"/>
      <c r="E265" s="134"/>
      <c r="F265" s="134"/>
      <c r="I265" s="134"/>
      <c r="J265" s="134"/>
      <c r="K265" s="263"/>
    </row>
    <row r="266" customFormat="false" ht="14.25" hidden="false" customHeight="false" outlineLevel="0" collapsed="false">
      <c r="A266" s="441" t="s">
        <v>655</v>
      </c>
      <c r="B266" s="442"/>
      <c r="C266" s="442"/>
      <c r="D266" s="442"/>
      <c r="E266" s="441"/>
      <c r="F266" s="443" t="s">
        <v>660</v>
      </c>
      <c r="G266" s="444" t="n">
        <v>101.4861070772</v>
      </c>
      <c r="H266" s="445" t="s">
        <v>661</v>
      </c>
      <c r="I266" s="446" t="n">
        <v>108.16</v>
      </c>
      <c r="J266" s="443" t="s">
        <v>662</v>
      </c>
      <c r="K266" s="444" t="n">
        <v>209.65</v>
      </c>
    </row>
    <row r="267" customFormat="false" ht="14.25" hidden="false" customHeight="false" outlineLevel="0" collapsed="false">
      <c r="A267" s="441" t="s">
        <v>655</v>
      </c>
      <c r="B267" s="442"/>
      <c r="C267" s="442"/>
      <c r="D267" s="442"/>
      <c r="E267" s="441"/>
      <c r="F267" s="443" t="s">
        <v>663</v>
      </c>
      <c r="G267" s="444" t="n">
        <v>61.78</v>
      </c>
      <c r="H267" s="442"/>
      <c r="I267" s="441"/>
      <c r="J267" s="443" t="s">
        <v>664</v>
      </c>
      <c r="K267" s="444" t="n">
        <v>343.91</v>
      </c>
    </row>
    <row r="268" customFormat="false" ht="14.25" hidden="false" customHeight="false" outlineLevel="0" collapsed="false">
      <c r="A268" s="134"/>
      <c r="E268" s="134"/>
      <c r="F268" s="134"/>
      <c r="I268" s="134"/>
      <c r="J268" s="134"/>
      <c r="K268" s="263"/>
    </row>
    <row r="269" customFormat="false" ht="14.25" hidden="false" customHeight="false" outlineLevel="0" collapsed="false">
      <c r="A269" s="430"/>
      <c r="B269" s="431" t="s">
        <v>25</v>
      </c>
      <c r="C269" s="431" t="s">
        <v>26</v>
      </c>
      <c r="D269" s="431" t="s">
        <v>27</v>
      </c>
      <c r="E269" s="432" t="s">
        <v>18</v>
      </c>
      <c r="F269" s="432" t="s">
        <v>649</v>
      </c>
      <c r="G269" s="431"/>
      <c r="H269" s="431" t="s">
        <v>650</v>
      </c>
      <c r="I269" s="432" t="s">
        <v>651</v>
      </c>
      <c r="J269" s="432" t="s">
        <v>652</v>
      </c>
      <c r="K269" s="433" t="s">
        <v>19</v>
      </c>
    </row>
    <row r="270" customFormat="false" ht="25.35" hidden="false" customHeight="false" outlineLevel="0" collapsed="false">
      <c r="A270" s="434" t="s">
        <v>745</v>
      </c>
      <c r="B270" s="435" t="s">
        <v>35</v>
      </c>
      <c r="C270" s="435" t="s">
        <v>42</v>
      </c>
      <c r="D270" s="435" t="n">
        <v>92413</v>
      </c>
      <c r="E270" s="436" t="s">
        <v>76</v>
      </c>
      <c r="F270" s="436" t="s">
        <v>701</v>
      </c>
      <c r="G270" s="435"/>
      <c r="H270" s="435" t="s">
        <v>44</v>
      </c>
      <c r="I270" s="436" t="n">
        <v>1</v>
      </c>
      <c r="J270" s="436" t="n">
        <v>105.61</v>
      </c>
      <c r="K270" s="437" t="n">
        <v>105.61</v>
      </c>
    </row>
    <row r="271" customFormat="false" ht="14.25" hidden="false" customHeight="false" outlineLevel="0" collapsed="false">
      <c r="A271" s="438" t="s">
        <v>655</v>
      </c>
      <c r="B271" s="439" t="s">
        <v>656</v>
      </c>
      <c r="C271" s="439" t="s">
        <v>42</v>
      </c>
      <c r="D271" s="439" t="n">
        <v>88239</v>
      </c>
      <c r="E271" s="438" t="s">
        <v>691</v>
      </c>
      <c r="F271" s="438" t="s">
        <v>658</v>
      </c>
      <c r="G271" s="439"/>
      <c r="H271" s="439" t="s">
        <v>469</v>
      </c>
      <c r="I271" s="438" t="n">
        <v>0.376</v>
      </c>
      <c r="J271" s="438" t="n">
        <v>21.77</v>
      </c>
      <c r="K271" s="440" t="n">
        <v>8.18</v>
      </c>
    </row>
    <row r="272" customFormat="false" ht="14.25" hidden="false" customHeight="false" outlineLevel="0" collapsed="false">
      <c r="A272" s="438" t="s">
        <v>655</v>
      </c>
      <c r="B272" s="439" t="s">
        <v>200</v>
      </c>
      <c r="C272" s="439" t="s">
        <v>42</v>
      </c>
      <c r="D272" s="439" t="n">
        <v>40304</v>
      </c>
      <c r="E272" s="438" t="s">
        <v>723</v>
      </c>
      <c r="F272" s="438" t="s">
        <v>669</v>
      </c>
      <c r="G272" s="439"/>
      <c r="H272" s="439" t="s">
        <v>66</v>
      </c>
      <c r="I272" s="438" t="n">
        <v>0.027</v>
      </c>
      <c r="J272" s="438" t="n">
        <v>25.103572</v>
      </c>
      <c r="K272" s="440" t="n">
        <v>0.67</v>
      </c>
    </row>
    <row r="273" customFormat="false" ht="14.25" hidden="false" customHeight="false" outlineLevel="0" collapsed="false">
      <c r="A273" s="438" t="s">
        <v>655</v>
      </c>
      <c r="B273" s="439" t="s">
        <v>200</v>
      </c>
      <c r="C273" s="439" t="s">
        <v>42</v>
      </c>
      <c r="D273" s="439" t="n">
        <v>2692</v>
      </c>
      <c r="E273" s="438" t="s">
        <v>724</v>
      </c>
      <c r="F273" s="438" t="s">
        <v>669</v>
      </c>
      <c r="G273" s="439"/>
      <c r="H273" s="439" t="s">
        <v>686</v>
      </c>
      <c r="I273" s="438" t="n">
        <v>0.017</v>
      </c>
      <c r="J273" s="438" t="n">
        <v>7.161736</v>
      </c>
      <c r="K273" s="440" t="n">
        <v>0.12</v>
      </c>
    </row>
    <row r="274" customFormat="false" ht="14.25" hidden="false" customHeight="false" outlineLevel="0" collapsed="false">
      <c r="A274" s="438" t="s">
        <v>655</v>
      </c>
      <c r="B274" s="439" t="s">
        <v>656</v>
      </c>
      <c r="C274" s="439" t="s">
        <v>42</v>
      </c>
      <c r="D274" s="439" t="n">
        <v>92269</v>
      </c>
      <c r="E274" s="438" t="s">
        <v>725</v>
      </c>
      <c r="F274" s="438" t="s">
        <v>680</v>
      </c>
      <c r="G274" s="439"/>
      <c r="H274" s="439" t="s">
        <v>44</v>
      </c>
      <c r="I274" s="438" t="n">
        <v>0.275</v>
      </c>
      <c r="J274" s="438" t="n">
        <v>160.38</v>
      </c>
      <c r="K274" s="440" t="n">
        <v>44.1</v>
      </c>
    </row>
    <row r="275" customFormat="false" ht="14.25" hidden="false" customHeight="false" outlineLevel="0" collapsed="false">
      <c r="A275" s="438" t="s">
        <v>655</v>
      </c>
      <c r="B275" s="439" t="s">
        <v>656</v>
      </c>
      <c r="C275" s="439" t="s">
        <v>42</v>
      </c>
      <c r="D275" s="439" t="n">
        <v>88262</v>
      </c>
      <c r="E275" s="438" t="s">
        <v>670</v>
      </c>
      <c r="F275" s="438" t="s">
        <v>658</v>
      </c>
      <c r="G275" s="439"/>
      <c r="H275" s="439" t="s">
        <v>469</v>
      </c>
      <c r="I275" s="438" t="n">
        <v>2.052</v>
      </c>
      <c r="J275" s="438" t="n">
        <v>25.6</v>
      </c>
      <c r="K275" s="440" t="n">
        <v>52.53</v>
      </c>
    </row>
    <row r="276" customFormat="false" ht="14.25" hidden="false" customHeight="false" outlineLevel="0" collapsed="false">
      <c r="A276" s="134"/>
      <c r="E276" s="134"/>
      <c r="F276" s="134"/>
      <c r="I276" s="134"/>
      <c r="J276" s="134"/>
      <c r="K276" s="263"/>
    </row>
    <row r="277" customFormat="false" ht="13.5" hidden="false" customHeight="true" outlineLevel="0" collapsed="false">
      <c r="A277" s="441" t="s">
        <v>655</v>
      </c>
      <c r="B277" s="442"/>
      <c r="C277" s="442"/>
      <c r="D277" s="442"/>
      <c r="E277" s="441"/>
      <c r="F277" s="443" t="s">
        <v>660</v>
      </c>
      <c r="G277" s="444" t="n">
        <v>25.2928647497</v>
      </c>
      <c r="H277" s="445" t="s">
        <v>661</v>
      </c>
      <c r="I277" s="446" t="n">
        <v>26.96</v>
      </c>
      <c r="J277" s="443" t="s">
        <v>662</v>
      </c>
      <c r="K277" s="444" t="n">
        <v>52.25</v>
      </c>
    </row>
    <row r="278" customFormat="false" ht="13.5" hidden="false" customHeight="true" outlineLevel="0" collapsed="false">
      <c r="A278" s="441" t="s">
        <v>655</v>
      </c>
      <c r="B278" s="442"/>
      <c r="C278" s="442"/>
      <c r="D278" s="442"/>
      <c r="E278" s="441"/>
      <c r="F278" s="443" t="s">
        <v>663</v>
      </c>
      <c r="G278" s="444" t="n">
        <v>23.12</v>
      </c>
      <c r="H278" s="442"/>
      <c r="I278" s="441"/>
      <c r="J278" s="443" t="s">
        <v>664</v>
      </c>
      <c r="K278" s="444" t="n">
        <v>128.73</v>
      </c>
    </row>
    <row r="279" customFormat="false" ht="14.25" hidden="false" customHeight="false" outlineLevel="0" collapsed="false">
      <c r="A279" s="134"/>
      <c r="E279" s="134"/>
      <c r="F279" s="134"/>
      <c r="I279" s="134"/>
      <c r="J279" s="134"/>
      <c r="K279" s="263"/>
    </row>
    <row r="280" customFormat="false" ht="14.25" hidden="false" customHeight="false" outlineLevel="0" collapsed="false">
      <c r="A280" s="430"/>
      <c r="B280" s="431" t="s">
        <v>25</v>
      </c>
      <c r="C280" s="431" t="s">
        <v>26</v>
      </c>
      <c r="D280" s="431" t="s">
        <v>27</v>
      </c>
      <c r="E280" s="432" t="s">
        <v>18</v>
      </c>
      <c r="F280" s="432" t="s">
        <v>649</v>
      </c>
      <c r="G280" s="431"/>
      <c r="H280" s="431" t="s">
        <v>650</v>
      </c>
      <c r="I280" s="432" t="s">
        <v>651</v>
      </c>
      <c r="J280" s="432" t="s">
        <v>652</v>
      </c>
      <c r="K280" s="433" t="s">
        <v>19</v>
      </c>
    </row>
    <row r="281" customFormat="false" ht="25.35" hidden="false" customHeight="false" outlineLevel="0" collapsed="false">
      <c r="A281" s="434" t="s">
        <v>746</v>
      </c>
      <c r="B281" s="435" t="s">
        <v>35</v>
      </c>
      <c r="C281" s="435" t="s">
        <v>42</v>
      </c>
      <c r="D281" s="435" t="n">
        <v>92759</v>
      </c>
      <c r="E281" s="436" t="s">
        <v>78</v>
      </c>
      <c r="F281" s="436" t="s">
        <v>701</v>
      </c>
      <c r="G281" s="435"/>
      <c r="H281" s="435" t="s">
        <v>66</v>
      </c>
      <c r="I281" s="436" t="n">
        <v>1</v>
      </c>
      <c r="J281" s="436" t="n">
        <v>13.51</v>
      </c>
      <c r="K281" s="437" t="n">
        <v>13.51</v>
      </c>
    </row>
    <row r="282" customFormat="false" ht="25.5" hidden="false" customHeight="true" outlineLevel="0" collapsed="false">
      <c r="A282" s="438" t="s">
        <v>655</v>
      </c>
      <c r="B282" s="439" t="s">
        <v>656</v>
      </c>
      <c r="C282" s="439" t="s">
        <v>42</v>
      </c>
      <c r="D282" s="439" t="n">
        <v>92800</v>
      </c>
      <c r="E282" s="438" t="s">
        <v>727</v>
      </c>
      <c r="F282" s="438" t="s">
        <v>680</v>
      </c>
      <c r="G282" s="439"/>
      <c r="H282" s="439" t="s">
        <v>66</v>
      </c>
      <c r="I282" s="438" t="n">
        <v>1</v>
      </c>
      <c r="J282" s="438" t="n">
        <v>9.6</v>
      </c>
      <c r="K282" s="440" t="n">
        <v>9.6</v>
      </c>
    </row>
    <row r="283" customFormat="false" ht="14.25" hidden="false" customHeight="false" outlineLevel="0" collapsed="false">
      <c r="A283" s="438" t="s">
        <v>655</v>
      </c>
      <c r="B283" s="439" t="s">
        <v>656</v>
      </c>
      <c r="C283" s="439" t="s">
        <v>42</v>
      </c>
      <c r="D283" s="439" t="n">
        <v>88245</v>
      </c>
      <c r="E283" s="438" t="s">
        <v>705</v>
      </c>
      <c r="F283" s="438" t="s">
        <v>658</v>
      </c>
      <c r="G283" s="439"/>
      <c r="H283" s="439" t="s">
        <v>469</v>
      </c>
      <c r="I283" s="438" t="n">
        <v>0.1069</v>
      </c>
      <c r="J283" s="438" t="n">
        <v>25.8</v>
      </c>
      <c r="K283" s="440" t="n">
        <v>2.75</v>
      </c>
    </row>
    <row r="284" customFormat="false" ht="14.25" hidden="false" customHeight="false" outlineLevel="0" collapsed="false">
      <c r="A284" s="438" t="s">
        <v>655</v>
      </c>
      <c r="B284" s="439" t="s">
        <v>656</v>
      </c>
      <c r="C284" s="439" t="s">
        <v>42</v>
      </c>
      <c r="D284" s="439" t="n">
        <v>88238</v>
      </c>
      <c r="E284" s="438" t="s">
        <v>706</v>
      </c>
      <c r="F284" s="438" t="s">
        <v>658</v>
      </c>
      <c r="G284" s="439"/>
      <c r="H284" s="439" t="s">
        <v>469</v>
      </c>
      <c r="I284" s="438" t="n">
        <v>0.0175</v>
      </c>
      <c r="J284" s="438" t="n">
        <v>21.92</v>
      </c>
      <c r="K284" s="440" t="n">
        <v>0.38</v>
      </c>
    </row>
    <row r="285" customFormat="false" ht="14.25" hidden="false" customHeight="false" outlineLevel="0" collapsed="false">
      <c r="A285" s="438" t="s">
        <v>655</v>
      </c>
      <c r="B285" s="439" t="s">
        <v>200</v>
      </c>
      <c r="C285" s="439" t="s">
        <v>42</v>
      </c>
      <c r="D285" s="439" t="n">
        <v>43132</v>
      </c>
      <c r="E285" s="438" t="s">
        <v>707</v>
      </c>
      <c r="F285" s="438" t="s">
        <v>669</v>
      </c>
      <c r="G285" s="439"/>
      <c r="H285" s="439" t="s">
        <v>708</v>
      </c>
      <c r="I285" s="438" t="n">
        <v>0.025</v>
      </c>
      <c r="J285" s="438" t="n">
        <v>21.578948</v>
      </c>
      <c r="K285" s="440" t="n">
        <v>0.53</v>
      </c>
    </row>
    <row r="286" customFormat="false" ht="19.4" hidden="false" customHeight="false" outlineLevel="0" collapsed="false">
      <c r="A286" s="438" t="s">
        <v>655</v>
      </c>
      <c r="B286" s="439" t="s">
        <v>200</v>
      </c>
      <c r="C286" s="439" t="s">
        <v>42</v>
      </c>
      <c r="D286" s="439" t="n">
        <v>39017</v>
      </c>
      <c r="E286" s="438" t="s">
        <v>709</v>
      </c>
      <c r="F286" s="438" t="s">
        <v>669</v>
      </c>
      <c r="G286" s="439"/>
      <c r="H286" s="439" t="s">
        <v>120</v>
      </c>
      <c r="I286" s="438" t="n">
        <v>1.19</v>
      </c>
      <c r="J286" s="438" t="n">
        <v>0.206228</v>
      </c>
      <c r="K286" s="440" t="n">
        <v>0.24</v>
      </c>
    </row>
    <row r="287" customFormat="false" ht="14.25" hidden="false" customHeight="false" outlineLevel="0" collapsed="false">
      <c r="A287" s="134"/>
      <c r="E287" s="134"/>
      <c r="F287" s="134"/>
      <c r="I287" s="134"/>
      <c r="J287" s="134"/>
      <c r="K287" s="263"/>
    </row>
    <row r="288" customFormat="false" ht="14.25" hidden="false" customHeight="false" outlineLevel="0" collapsed="false">
      <c r="A288" s="441" t="s">
        <v>655</v>
      </c>
      <c r="B288" s="442"/>
      <c r="C288" s="442"/>
      <c r="D288" s="442"/>
      <c r="E288" s="441"/>
      <c r="F288" s="443" t="s">
        <v>660</v>
      </c>
      <c r="G288" s="444" t="n">
        <v>1.8007551554</v>
      </c>
      <c r="H288" s="445" t="s">
        <v>661</v>
      </c>
      <c r="I288" s="446" t="n">
        <v>1.92</v>
      </c>
      <c r="J288" s="443" t="s">
        <v>662</v>
      </c>
      <c r="K288" s="444" t="n">
        <v>3.72</v>
      </c>
    </row>
    <row r="289" customFormat="false" ht="14.25" hidden="false" customHeight="false" outlineLevel="0" collapsed="false">
      <c r="A289" s="441" t="s">
        <v>655</v>
      </c>
      <c r="B289" s="442"/>
      <c r="C289" s="442"/>
      <c r="D289" s="442"/>
      <c r="E289" s="441"/>
      <c r="F289" s="443" t="s">
        <v>663</v>
      </c>
      <c r="G289" s="444" t="n">
        <v>2.95</v>
      </c>
      <c r="H289" s="442"/>
      <c r="I289" s="441"/>
      <c r="J289" s="443" t="s">
        <v>664</v>
      </c>
      <c r="K289" s="444" t="n">
        <v>16.46</v>
      </c>
    </row>
    <row r="290" customFormat="false" ht="14.25" hidden="false" customHeight="false" outlineLevel="0" collapsed="false">
      <c r="A290" s="134"/>
      <c r="E290" s="134"/>
      <c r="F290" s="134"/>
      <c r="I290" s="134"/>
      <c r="J290" s="134"/>
      <c r="K290" s="263"/>
    </row>
    <row r="291" customFormat="false" ht="14.25" hidden="false" customHeight="false" outlineLevel="0" collapsed="false">
      <c r="A291" s="430"/>
      <c r="B291" s="431" t="s">
        <v>25</v>
      </c>
      <c r="C291" s="431" t="s">
        <v>26</v>
      </c>
      <c r="D291" s="431" t="s">
        <v>27</v>
      </c>
      <c r="E291" s="432" t="s">
        <v>18</v>
      </c>
      <c r="F291" s="432" t="s">
        <v>649</v>
      </c>
      <c r="G291" s="431"/>
      <c r="H291" s="431" t="s">
        <v>650</v>
      </c>
      <c r="I291" s="432" t="s">
        <v>651</v>
      </c>
      <c r="J291" s="432" t="s">
        <v>652</v>
      </c>
      <c r="K291" s="433" t="s">
        <v>19</v>
      </c>
    </row>
    <row r="292" customFormat="false" ht="25.35" hidden="false" customHeight="false" outlineLevel="0" collapsed="false">
      <c r="A292" s="434" t="s">
        <v>747</v>
      </c>
      <c r="B292" s="435" t="s">
        <v>35</v>
      </c>
      <c r="C292" s="435" t="s">
        <v>42</v>
      </c>
      <c r="D292" s="435" t="n">
        <v>92762</v>
      </c>
      <c r="E292" s="436" t="s">
        <v>80</v>
      </c>
      <c r="F292" s="436" t="s">
        <v>701</v>
      </c>
      <c r="G292" s="435"/>
      <c r="H292" s="435" t="s">
        <v>66</v>
      </c>
      <c r="I292" s="436" t="n">
        <v>1</v>
      </c>
      <c r="J292" s="436" t="n">
        <v>10.7</v>
      </c>
      <c r="K292" s="437" t="n">
        <v>10.7</v>
      </c>
    </row>
    <row r="293" customFormat="false" ht="14.25" hidden="false" customHeight="false" outlineLevel="0" collapsed="false">
      <c r="A293" s="438" t="s">
        <v>655</v>
      </c>
      <c r="B293" s="439" t="s">
        <v>656</v>
      </c>
      <c r="C293" s="439" t="s">
        <v>42</v>
      </c>
      <c r="D293" s="439" t="n">
        <v>88238</v>
      </c>
      <c r="E293" s="438" t="s">
        <v>706</v>
      </c>
      <c r="F293" s="438" t="s">
        <v>658</v>
      </c>
      <c r="G293" s="439"/>
      <c r="H293" s="439" t="s">
        <v>469</v>
      </c>
      <c r="I293" s="438" t="n">
        <v>0.0064</v>
      </c>
      <c r="J293" s="438" t="n">
        <v>21.92</v>
      </c>
      <c r="K293" s="440" t="n">
        <v>0.14</v>
      </c>
    </row>
    <row r="294" customFormat="false" ht="14.25" hidden="false" customHeight="false" outlineLevel="0" collapsed="false">
      <c r="A294" s="438" t="s">
        <v>655</v>
      </c>
      <c r="B294" s="439" t="s">
        <v>200</v>
      </c>
      <c r="C294" s="439" t="s">
        <v>42</v>
      </c>
      <c r="D294" s="439" t="n">
        <v>43132</v>
      </c>
      <c r="E294" s="438" t="s">
        <v>707</v>
      </c>
      <c r="F294" s="438" t="s">
        <v>669</v>
      </c>
      <c r="G294" s="439"/>
      <c r="H294" s="439" t="s">
        <v>708</v>
      </c>
      <c r="I294" s="438" t="n">
        <v>0.025</v>
      </c>
      <c r="J294" s="438" t="n">
        <v>21.578948</v>
      </c>
      <c r="K294" s="440" t="n">
        <v>0.53</v>
      </c>
    </row>
    <row r="295" customFormat="false" ht="19.4" hidden="false" customHeight="false" outlineLevel="0" collapsed="false">
      <c r="A295" s="438" t="s">
        <v>655</v>
      </c>
      <c r="B295" s="439" t="s">
        <v>200</v>
      </c>
      <c r="C295" s="439" t="s">
        <v>42</v>
      </c>
      <c r="D295" s="439" t="n">
        <v>39017</v>
      </c>
      <c r="E295" s="438" t="s">
        <v>709</v>
      </c>
      <c r="F295" s="438" t="s">
        <v>669</v>
      </c>
      <c r="G295" s="439"/>
      <c r="H295" s="439" t="s">
        <v>120</v>
      </c>
      <c r="I295" s="438" t="n">
        <v>0.543</v>
      </c>
      <c r="J295" s="438" t="n">
        <v>0.206228</v>
      </c>
      <c r="K295" s="440" t="n">
        <v>0.11</v>
      </c>
    </row>
    <row r="296" customFormat="false" ht="14.25" hidden="false" customHeight="false" outlineLevel="0" collapsed="false">
      <c r="A296" s="438" t="s">
        <v>655</v>
      </c>
      <c r="B296" s="439" t="s">
        <v>656</v>
      </c>
      <c r="C296" s="439" t="s">
        <v>42</v>
      </c>
      <c r="D296" s="439" t="n">
        <v>92803</v>
      </c>
      <c r="E296" s="438" t="s">
        <v>729</v>
      </c>
      <c r="F296" s="438" t="s">
        <v>680</v>
      </c>
      <c r="G296" s="439"/>
      <c r="H296" s="439" t="s">
        <v>66</v>
      </c>
      <c r="I296" s="438" t="n">
        <v>1</v>
      </c>
      <c r="J296" s="438" t="n">
        <v>8.91</v>
      </c>
      <c r="K296" s="440" t="n">
        <v>8.91</v>
      </c>
    </row>
    <row r="297" customFormat="false" ht="14.25" hidden="false" customHeight="false" outlineLevel="0" collapsed="false">
      <c r="A297" s="438" t="s">
        <v>655</v>
      </c>
      <c r="B297" s="439" t="s">
        <v>656</v>
      </c>
      <c r="C297" s="439" t="s">
        <v>42</v>
      </c>
      <c r="D297" s="439" t="n">
        <v>88245</v>
      </c>
      <c r="E297" s="438" t="s">
        <v>705</v>
      </c>
      <c r="F297" s="438" t="s">
        <v>658</v>
      </c>
      <c r="G297" s="439"/>
      <c r="H297" s="439" t="s">
        <v>469</v>
      </c>
      <c r="I297" s="438" t="n">
        <v>0.0392</v>
      </c>
      <c r="J297" s="438" t="n">
        <v>25.8</v>
      </c>
      <c r="K297" s="440" t="n">
        <v>1.01</v>
      </c>
    </row>
    <row r="298" customFormat="false" ht="14.25" hidden="false" customHeight="false" outlineLevel="0" collapsed="false">
      <c r="A298" s="134"/>
      <c r="E298" s="134"/>
      <c r="F298" s="134"/>
      <c r="I298" s="134"/>
      <c r="J298" s="134"/>
      <c r="K298" s="263"/>
    </row>
    <row r="299" customFormat="false" ht="14.25" hidden="false" customHeight="false" outlineLevel="0" collapsed="false">
      <c r="A299" s="441" t="s">
        <v>655</v>
      </c>
      <c r="B299" s="442"/>
      <c r="C299" s="442"/>
      <c r="D299" s="442"/>
      <c r="E299" s="441"/>
      <c r="F299" s="443" t="s">
        <v>660</v>
      </c>
      <c r="G299" s="444" t="n">
        <v>0.5179591442</v>
      </c>
      <c r="H299" s="445" t="s">
        <v>661</v>
      </c>
      <c r="I299" s="446" t="n">
        <v>0.55</v>
      </c>
      <c r="J299" s="443" t="s">
        <v>662</v>
      </c>
      <c r="K299" s="444" t="n">
        <v>1.07</v>
      </c>
    </row>
    <row r="300" customFormat="false" ht="13.5" hidden="false" customHeight="true" outlineLevel="0" collapsed="false">
      <c r="A300" s="441" t="s">
        <v>655</v>
      </c>
      <c r="B300" s="442"/>
      <c r="C300" s="442"/>
      <c r="D300" s="442"/>
      <c r="E300" s="441"/>
      <c r="F300" s="443" t="s">
        <v>663</v>
      </c>
      <c r="G300" s="444" t="n">
        <v>2.34</v>
      </c>
      <c r="H300" s="442"/>
      <c r="I300" s="441"/>
      <c r="J300" s="443" t="s">
        <v>664</v>
      </c>
      <c r="K300" s="444" t="n">
        <v>13.04</v>
      </c>
    </row>
    <row r="301" customFormat="false" ht="13.5" hidden="false" customHeight="true" outlineLevel="0" collapsed="false">
      <c r="A301" s="134"/>
      <c r="E301" s="134"/>
      <c r="F301" s="134"/>
      <c r="I301" s="134"/>
      <c r="J301" s="134"/>
      <c r="K301" s="263"/>
    </row>
    <row r="302" customFormat="false" ht="14.25" hidden="false" customHeight="false" outlineLevel="0" collapsed="false">
      <c r="A302" s="430"/>
      <c r="B302" s="431" t="s">
        <v>25</v>
      </c>
      <c r="C302" s="431" t="s">
        <v>26</v>
      </c>
      <c r="D302" s="431" t="s">
        <v>27</v>
      </c>
      <c r="E302" s="432" t="s">
        <v>18</v>
      </c>
      <c r="F302" s="432" t="s">
        <v>649</v>
      </c>
      <c r="G302" s="431"/>
      <c r="H302" s="431" t="s">
        <v>650</v>
      </c>
      <c r="I302" s="432" t="s">
        <v>651</v>
      </c>
      <c r="J302" s="432" t="s">
        <v>652</v>
      </c>
      <c r="K302" s="433" t="s">
        <v>19</v>
      </c>
    </row>
    <row r="303" customFormat="false" ht="25.35" hidden="false" customHeight="false" outlineLevel="0" collapsed="false">
      <c r="A303" s="434" t="s">
        <v>748</v>
      </c>
      <c r="B303" s="435" t="s">
        <v>35</v>
      </c>
      <c r="C303" s="435" t="s">
        <v>42</v>
      </c>
      <c r="D303" s="435" t="n">
        <v>94965</v>
      </c>
      <c r="E303" s="436" t="s">
        <v>70</v>
      </c>
      <c r="F303" s="436" t="s">
        <v>701</v>
      </c>
      <c r="G303" s="435"/>
      <c r="H303" s="435" t="s">
        <v>53</v>
      </c>
      <c r="I303" s="436" t="n">
        <v>1</v>
      </c>
      <c r="J303" s="436" t="n">
        <v>579.54</v>
      </c>
      <c r="K303" s="437" t="n">
        <v>579.54</v>
      </c>
    </row>
    <row r="304" customFormat="false" ht="14.25" hidden="false" customHeight="false" outlineLevel="0" collapsed="false">
      <c r="A304" s="438" t="s">
        <v>655</v>
      </c>
      <c r="B304" s="439" t="s">
        <v>656</v>
      </c>
      <c r="C304" s="439" t="s">
        <v>42</v>
      </c>
      <c r="D304" s="439" t="n">
        <v>88377</v>
      </c>
      <c r="E304" s="438" t="s">
        <v>718</v>
      </c>
      <c r="F304" s="438" t="s">
        <v>658</v>
      </c>
      <c r="G304" s="439"/>
      <c r="H304" s="439" t="s">
        <v>469</v>
      </c>
      <c r="I304" s="438" t="n">
        <v>1.4637</v>
      </c>
      <c r="J304" s="438" t="n">
        <v>20.1</v>
      </c>
      <c r="K304" s="440" t="n">
        <v>29.42</v>
      </c>
    </row>
    <row r="305" customFormat="false" ht="14.25" hidden="false" customHeight="false" outlineLevel="0" collapsed="false">
      <c r="A305" s="438" t="s">
        <v>655</v>
      </c>
      <c r="B305" s="439" t="s">
        <v>656</v>
      </c>
      <c r="C305" s="439" t="s">
        <v>42</v>
      </c>
      <c r="D305" s="439" t="n">
        <v>88316</v>
      </c>
      <c r="E305" s="438" t="s">
        <v>667</v>
      </c>
      <c r="F305" s="438" t="s">
        <v>658</v>
      </c>
      <c r="G305" s="439"/>
      <c r="H305" s="439" t="s">
        <v>469</v>
      </c>
      <c r="I305" s="438" t="n">
        <v>2.3117</v>
      </c>
      <c r="J305" s="438" t="n">
        <v>20.77</v>
      </c>
      <c r="K305" s="440" t="n">
        <v>48.01</v>
      </c>
    </row>
    <row r="306" customFormat="false" ht="14.25" hidden="false" customHeight="false" outlineLevel="0" collapsed="false">
      <c r="A306" s="438" t="s">
        <v>655</v>
      </c>
      <c r="B306" s="439" t="s">
        <v>200</v>
      </c>
      <c r="C306" s="439" t="s">
        <v>42</v>
      </c>
      <c r="D306" s="439" t="n">
        <v>4721</v>
      </c>
      <c r="E306" s="438" t="s">
        <v>713</v>
      </c>
      <c r="F306" s="438" t="s">
        <v>669</v>
      </c>
      <c r="G306" s="439"/>
      <c r="H306" s="439" t="s">
        <v>53</v>
      </c>
      <c r="I306" s="438" t="n">
        <v>0.5934</v>
      </c>
      <c r="J306" s="438" t="n">
        <v>156.189588</v>
      </c>
      <c r="K306" s="440" t="n">
        <v>92.68</v>
      </c>
    </row>
    <row r="307" customFormat="false" ht="19.4" hidden="false" customHeight="false" outlineLevel="0" collapsed="false">
      <c r="A307" s="438" t="s">
        <v>655</v>
      </c>
      <c r="B307" s="439" t="s">
        <v>656</v>
      </c>
      <c r="C307" s="439" t="s">
        <v>42</v>
      </c>
      <c r="D307" s="439" t="n">
        <v>88831</v>
      </c>
      <c r="E307" s="438" t="s">
        <v>714</v>
      </c>
      <c r="F307" s="438" t="s">
        <v>683</v>
      </c>
      <c r="G307" s="439"/>
      <c r="H307" s="439" t="s">
        <v>684</v>
      </c>
      <c r="I307" s="438" t="n">
        <v>0.7103</v>
      </c>
      <c r="J307" s="438" t="n">
        <v>0.4</v>
      </c>
      <c r="K307" s="440" t="n">
        <v>0.28</v>
      </c>
    </row>
    <row r="308" customFormat="false" ht="14.25" hidden="false" customHeight="false" outlineLevel="0" collapsed="false">
      <c r="A308" s="438" t="s">
        <v>655</v>
      </c>
      <c r="B308" s="439" t="s">
        <v>200</v>
      </c>
      <c r="C308" s="439" t="s">
        <v>42</v>
      </c>
      <c r="D308" s="439" t="n">
        <v>1379</v>
      </c>
      <c r="E308" s="438" t="s">
        <v>715</v>
      </c>
      <c r="F308" s="438" t="s">
        <v>669</v>
      </c>
      <c r="G308" s="439"/>
      <c r="H308" s="439" t="s">
        <v>66</v>
      </c>
      <c r="I308" s="438" t="n">
        <v>362.6579</v>
      </c>
      <c r="J308" s="438" t="n">
        <v>0.881156</v>
      </c>
      <c r="K308" s="440" t="n">
        <v>319.57</v>
      </c>
    </row>
    <row r="309" customFormat="false" ht="19.4" hidden="false" customHeight="false" outlineLevel="0" collapsed="false">
      <c r="A309" s="438" t="s">
        <v>655</v>
      </c>
      <c r="B309" s="439" t="s">
        <v>656</v>
      </c>
      <c r="C309" s="439" t="s">
        <v>42</v>
      </c>
      <c r="D309" s="439" t="n">
        <v>88830</v>
      </c>
      <c r="E309" s="438" t="s">
        <v>716</v>
      </c>
      <c r="F309" s="438" t="s">
        <v>683</v>
      </c>
      <c r="G309" s="439"/>
      <c r="H309" s="439" t="s">
        <v>688</v>
      </c>
      <c r="I309" s="438" t="n">
        <v>0.7534</v>
      </c>
      <c r="J309" s="438" t="n">
        <v>2.01</v>
      </c>
      <c r="K309" s="440" t="n">
        <v>1.51</v>
      </c>
    </row>
    <row r="310" customFormat="false" ht="14.25" hidden="false" customHeight="false" outlineLevel="0" collapsed="false">
      <c r="A310" s="438" t="s">
        <v>655</v>
      </c>
      <c r="B310" s="439" t="s">
        <v>200</v>
      </c>
      <c r="C310" s="439" t="s">
        <v>42</v>
      </c>
      <c r="D310" s="439" t="n">
        <v>370</v>
      </c>
      <c r="E310" s="438" t="s">
        <v>717</v>
      </c>
      <c r="F310" s="438" t="s">
        <v>669</v>
      </c>
      <c r="G310" s="439"/>
      <c r="H310" s="439" t="s">
        <v>53</v>
      </c>
      <c r="I310" s="438" t="n">
        <v>0.7229</v>
      </c>
      <c r="J310" s="438" t="n">
        <v>121.862</v>
      </c>
      <c r="K310" s="440" t="n">
        <v>88.09</v>
      </c>
    </row>
    <row r="311" customFormat="false" ht="14.25" hidden="false" customHeight="false" outlineLevel="0" collapsed="false">
      <c r="A311" s="134"/>
      <c r="E311" s="134"/>
      <c r="F311" s="134"/>
      <c r="I311" s="134"/>
      <c r="J311" s="134"/>
      <c r="K311" s="263"/>
    </row>
    <row r="312" customFormat="false" ht="14.25" hidden="false" customHeight="false" outlineLevel="0" collapsed="false">
      <c r="A312" s="441" t="s">
        <v>655</v>
      </c>
      <c r="B312" s="442"/>
      <c r="C312" s="442"/>
      <c r="D312" s="442"/>
      <c r="E312" s="441"/>
      <c r="F312" s="443" t="s">
        <v>660</v>
      </c>
      <c r="G312" s="444" t="n">
        <v>27.7325975409</v>
      </c>
      <c r="H312" s="445" t="s">
        <v>661</v>
      </c>
      <c r="I312" s="446" t="n">
        <v>29.56</v>
      </c>
      <c r="J312" s="443" t="s">
        <v>662</v>
      </c>
      <c r="K312" s="444" t="n">
        <v>57.29</v>
      </c>
    </row>
    <row r="313" customFormat="false" ht="14.25" hidden="false" customHeight="false" outlineLevel="0" collapsed="false">
      <c r="A313" s="441" t="s">
        <v>655</v>
      </c>
      <c r="B313" s="442"/>
      <c r="C313" s="442"/>
      <c r="D313" s="442"/>
      <c r="E313" s="441"/>
      <c r="F313" s="443" t="s">
        <v>663</v>
      </c>
      <c r="G313" s="444" t="n">
        <v>126.91</v>
      </c>
      <c r="H313" s="442"/>
      <c r="I313" s="441"/>
      <c r="J313" s="443" t="s">
        <v>664</v>
      </c>
      <c r="K313" s="444" t="n">
        <v>706.45</v>
      </c>
    </row>
    <row r="314" customFormat="false" ht="14.25" hidden="false" customHeight="false" outlineLevel="0" collapsed="false">
      <c r="A314" s="134"/>
      <c r="E314" s="134"/>
      <c r="F314" s="134"/>
      <c r="I314" s="134"/>
      <c r="J314" s="134"/>
      <c r="K314" s="263"/>
    </row>
    <row r="315" customFormat="false" ht="14.25" hidden="false" customHeight="false" outlineLevel="0" collapsed="false">
      <c r="A315" s="430"/>
      <c r="B315" s="431" t="s">
        <v>25</v>
      </c>
      <c r="C315" s="431" t="s">
        <v>26</v>
      </c>
      <c r="D315" s="431" t="s">
        <v>27</v>
      </c>
      <c r="E315" s="432" t="s">
        <v>18</v>
      </c>
      <c r="F315" s="432" t="s">
        <v>649</v>
      </c>
      <c r="G315" s="431"/>
      <c r="H315" s="431" t="s">
        <v>650</v>
      </c>
      <c r="I315" s="432" t="s">
        <v>651</v>
      </c>
      <c r="J315" s="432" t="s">
        <v>652</v>
      </c>
      <c r="K315" s="433" t="s">
        <v>19</v>
      </c>
    </row>
    <row r="316" customFormat="false" ht="25.35" hidden="false" customHeight="false" outlineLevel="0" collapsed="false">
      <c r="A316" s="434" t="s">
        <v>749</v>
      </c>
      <c r="B316" s="435" t="s">
        <v>35</v>
      </c>
      <c r="C316" s="435" t="s">
        <v>42</v>
      </c>
      <c r="D316" s="435" t="n">
        <v>103670</v>
      </c>
      <c r="E316" s="436" t="s">
        <v>72</v>
      </c>
      <c r="F316" s="436" t="s">
        <v>701</v>
      </c>
      <c r="G316" s="435"/>
      <c r="H316" s="435" t="s">
        <v>53</v>
      </c>
      <c r="I316" s="436" t="n">
        <v>1</v>
      </c>
      <c r="J316" s="436" t="n">
        <v>282.13</v>
      </c>
      <c r="K316" s="437" t="n">
        <v>282.13</v>
      </c>
    </row>
    <row r="317" customFormat="false" ht="14.25" hidden="false" customHeight="false" outlineLevel="0" collapsed="false">
      <c r="A317" s="438" t="s">
        <v>655</v>
      </c>
      <c r="B317" s="439" t="s">
        <v>656</v>
      </c>
      <c r="C317" s="439" t="s">
        <v>42</v>
      </c>
      <c r="D317" s="439" t="n">
        <v>88316</v>
      </c>
      <c r="E317" s="438" t="s">
        <v>667</v>
      </c>
      <c r="F317" s="438" t="s">
        <v>658</v>
      </c>
      <c r="G317" s="439"/>
      <c r="H317" s="439" t="s">
        <v>469</v>
      </c>
      <c r="I317" s="438" t="n">
        <v>7.377</v>
      </c>
      <c r="J317" s="438" t="n">
        <v>20.77</v>
      </c>
      <c r="K317" s="440" t="n">
        <v>153.22</v>
      </c>
    </row>
    <row r="318" customFormat="false" ht="14.25" hidden="false" customHeight="false" outlineLevel="0" collapsed="false">
      <c r="A318" s="438" t="s">
        <v>655</v>
      </c>
      <c r="B318" s="439" t="s">
        <v>656</v>
      </c>
      <c r="C318" s="439" t="s">
        <v>42</v>
      </c>
      <c r="D318" s="439" t="n">
        <v>88309</v>
      </c>
      <c r="E318" s="438" t="s">
        <v>696</v>
      </c>
      <c r="F318" s="438" t="s">
        <v>658</v>
      </c>
      <c r="G318" s="439"/>
      <c r="H318" s="439" t="s">
        <v>469</v>
      </c>
      <c r="I318" s="438" t="n">
        <v>2.459</v>
      </c>
      <c r="J318" s="438" t="n">
        <v>25.99</v>
      </c>
      <c r="K318" s="440" t="n">
        <v>63.9</v>
      </c>
    </row>
    <row r="319" customFormat="false" ht="14.25" hidden="false" customHeight="false" outlineLevel="0" collapsed="false">
      <c r="A319" s="438" t="s">
        <v>655</v>
      </c>
      <c r="B319" s="439" t="s">
        <v>656</v>
      </c>
      <c r="C319" s="439" t="s">
        <v>42</v>
      </c>
      <c r="D319" s="439" t="n">
        <v>88262</v>
      </c>
      <c r="E319" s="438" t="s">
        <v>670</v>
      </c>
      <c r="F319" s="438" t="s">
        <v>658</v>
      </c>
      <c r="G319" s="439"/>
      <c r="H319" s="439" t="s">
        <v>469</v>
      </c>
      <c r="I319" s="438" t="n">
        <v>2.459</v>
      </c>
      <c r="J319" s="438" t="n">
        <v>25.6</v>
      </c>
      <c r="K319" s="440" t="n">
        <v>62.95</v>
      </c>
    </row>
    <row r="320" customFormat="false" ht="19.4" hidden="false" customHeight="false" outlineLevel="0" collapsed="false">
      <c r="A320" s="438" t="s">
        <v>655</v>
      </c>
      <c r="B320" s="439" t="s">
        <v>656</v>
      </c>
      <c r="C320" s="439" t="s">
        <v>42</v>
      </c>
      <c r="D320" s="439" t="n">
        <v>90587</v>
      </c>
      <c r="E320" s="438" t="s">
        <v>720</v>
      </c>
      <c r="F320" s="438" t="s">
        <v>683</v>
      </c>
      <c r="G320" s="439"/>
      <c r="H320" s="439" t="s">
        <v>684</v>
      </c>
      <c r="I320" s="438" t="n">
        <v>1.417</v>
      </c>
      <c r="J320" s="438" t="n">
        <v>0.49</v>
      </c>
      <c r="K320" s="440" t="n">
        <v>0.69</v>
      </c>
    </row>
    <row r="321" customFormat="false" ht="19.4" hidden="false" customHeight="false" outlineLevel="0" collapsed="false">
      <c r="A321" s="438" t="s">
        <v>655</v>
      </c>
      <c r="B321" s="439" t="s">
        <v>656</v>
      </c>
      <c r="C321" s="439" t="s">
        <v>42</v>
      </c>
      <c r="D321" s="439" t="n">
        <v>90586</v>
      </c>
      <c r="E321" s="438" t="s">
        <v>721</v>
      </c>
      <c r="F321" s="438" t="s">
        <v>683</v>
      </c>
      <c r="G321" s="439"/>
      <c r="H321" s="439" t="s">
        <v>688</v>
      </c>
      <c r="I321" s="438" t="n">
        <v>1.042</v>
      </c>
      <c r="J321" s="438" t="n">
        <v>1.32</v>
      </c>
      <c r="K321" s="440" t="n">
        <v>1.37</v>
      </c>
    </row>
    <row r="322" customFormat="false" ht="14.25" hidden="false" customHeight="false" outlineLevel="0" collapsed="false">
      <c r="A322" s="134"/>
      <c r="E322" s="134"/>
      <c r="F322" s="134"/>
      <c r="I322" s="134"/>
      <c r="J322" s="134"/>
      <c r="K322" s="263"/>
    </row>
    <row r="323" customFormat="false" ht="14.25" hidden="false" customHeight="false" outlineLevel="0" collapsed="false">
      <c r="A323" s="441" t="s">
        <v>655</v>
      </c>
      <c r="B323" s="442"/>
      <c r="C323" s="442"/>
      <c r="D323" s="442"/>
      <c r="E323" s="441"/>
      <c r="F323" s="443" t="s">
        <v>660</v>
      </c>
      <c r="G323" s="444" t="n">
        <v>101.4861070772</v>
      </c>
      <c r="H323" s="445" t="s">
        <v>661</v>
      </c>
      <c r="I323" s="446" t="n">
        <v>108.16</v>
      </c>
      <c r="J323" s="443" t="s">
        <v>662</v>
      </c>
      <c r="K323" s="444" t="n">
        <v>209.65</v>
      </c>
    </row>
    <row r="324" customFormat="false" ht="14.25" hidden="false" customHeight="false" outlineLevel="0" collapsed="false">
      <c r="A324" s="441" t="s">
        <v>655</v>
      </c>
      <c r="B324" s="442"/>
      <c r="C324" s="442"/>
      <c r="D324" s="442"/>
      <c r="E324" s="441"/>
      <c r="F324" s="443" t="s">
        <v>663</v>
      </c>
      <c r="G324" s="444" t="n">
        <v>61.78</v>
      </c>
      <c r="H324" s="442"/>
      <c r="I324" s="441"/>
      <c r="J324" s="443" t="s">
        <v>664</v>
      </c>
      <c r="K324" s="444" t="n">
        <v>343.91</v>
      </c>
    </row>
    <row r="325" customFormat="false" ht="14.25" hidden="false" customHeight="false" outlineLevel="0" collapsed="false">
      <c r="A325" s="134"/>
      <c r="E325" s="134"/>
      <c r="F325" s="134"/>
      <c r="I325" s="134"/>
      <c r="J325" s="134"/>
      <c r="K325" s="263"/>
    </row>
    <row r="326" customFormat="false" ht="14.25" hidden="false" customHeight="false" outlineLevel="0" collapsed="false">
      <c r="A326" s="430"/>
      <c r="B326" s="431" t="s">
        <v>25</v>
      </c>
      <c r="C326" s="431" t="s">
        <v>26</v>
      </c>
      <c r="D326" s="431" t="s">
        <v>27</v>
      </c>
      <c r="E326" s="432" t="s">
        <v>18</v>
      </c>
      <c r="F326" s="432" t="s">
        <v>649</v>
      </c>
      <c r="G326" s="431"/>
      <c r="H326" s="431" t="s">
        <v>650</v>
      </c>
      <c r="I326" s="432" t="s">
        <v>651</v>
      </c>
      <c r="J326" s="432" t="s">
        <v>652</v>
      </c>
      <c r="K326" s="433" t="s">
        <v>19</v>
      </c>
    </row>
    <row r="327" customFormat="false" ht="25.35" hidden="false" customHeight="false" outlineLevel="0" collapsed="false">
      <c r="A327" s="434" t="s">
        <v>750</v>
      </c>
      <c r="B327" s="435" t="s">
        <v>35</v>
      </c>
      <c r="C327" s="435" t="s">
        <v>42</v>
      </c>
      <c r="D327" s="435" t="n">
        <v>92448</v>
      </c>
      <c r="E327" s="436" t="s">
        <v>106</v>
      </c>
      <c r="F327" s="436" t="s">
        <v>701</v>
      </c>
      <c r="G327" s="435"/>
      <c r="H327" s="435" t="s">
        <v>44</v>
      </c>
      <c r="I327" s="436" t="n">
        <v>1</v>
      </c>
      <c r="J327" s="436" t="n">
        <v>149.53</v>
      </c>
      <c r="K327" s="437" t="n">
        <v>149.53</v>
      </c>
    </row>
    <row r="328" customFormat="false" ht="14.25" hidden="false" customHeight="false" outlineLevel="0" collapsed="false">
      <c r="A328" s="438" t="s">
        <v>655</v>
      </c>
      <c r="B328" s="439" t="s">
        <v>656</v>
      </c>
      <c r="C328" s="439" t="s">
        <v>42</v>
      </c>
      <c r="D328" s="439" t="n">
        <v>92273</v>
      </c>
      <c r="E328" s="438" t="s">
        <v>751</v>
      </c>
      <c r="F328" s="438" t="s">
        <v>680</v>
      </c>
      <c r="G328" s="439"/>
      <c r="H328" s="439" t="s">
        <v>47</v>
      </c>
      <c r="I328" s="438" t="n">
        <v>1.879</v>
      </c>
      <c r="J328" s="438" t="n">
        <v>18.27</v>
      </c>
      <c r="K328" s="440" t="n">
        <v>34.32</v>
      </c>
    </row>
    <row r="329" customFormat="false" ht="19.4" hidden="false" customHeight="false" outlineLevel="0" collapsed="false">
      <c r="A329" s="438" t="s">
        <v>655</v>
      </c>
      <c r="B329" s="439" t="s">
        <v>200</v>
      </c>
      <c r="C329" s="439" t="s">
        <v>42</v>
      </c>
      <c r="D329" s="439" t="n">
        <v>6193</v>
      </c>
      <c r="E329" s="438" t="s">
        <v>752</v>
      </c>
      <c r="F329" s="438" t="s">
        <v>669</v>
      </c>
      <c r="G329" s="439"/>
      <c r="H329" s="439" t="s">
        <v>47</v>
      </c>
      <c r="I329" s="438" t="n">
        <v>0.328</v>
      </c>
      <c r="J329" s="438" t="n">
        <v>14.079748</v>
      </c>
      <c r="K329" s="440" t="n">
        <v>4.61</v>
      </c>
    </row>
    <row r="330" customFormat="false" ht="14.25" hidden="false" customHeight="false" outlineLevel="0" collapsed="false">
      <c r="A330" s="438" t="s">
        <v>655</v>
      </c>
      <c r="B330" s="439" t="s">
        <v>656</v>
      </c>
      <c r="C330" s="439" t="s">
        <v>42</v>
      </c>
      <c r="D330" s="439" t="n">
        <v>92270</v>
      </c>
      <c r="E330" s="438" t="s">
        <v>753</v>
      </c>
      <c r="F330" s="438" t="s">
        <v>680</v>
      </c>
      <c r="G330" s="439"/>
      <c r="H330" s="439" t="s">
        <v>44</v>
      </c>
      <c r="I330" s="438" t="n">
        <v>0.419</v>
      </c>
      <c r="J330" s="438" t="n">
        <v>140.53</v>
      </c>
      <c r="K330" s="440" t="n">
        <v>58.88</v>
      </c>
    </row>
    <row r="331" customFormat="false" ht="14.25" hidden="false" customHeight="false" outlineLevel="0" collapsed="false">
      <c r="A331" s="438" t="s">
        <v>655</v>
      </c>
      <c r="B331" s="439" t="s">
        <v>200</v>
      </c>
      <c r="C331" s="439" t="s">
        <v>42</v>
      </c>
      <c r="D331" s="439" t="n">
        <v>2692</v>
      </c>
      <c r="E331" s="438" t="s">
        <v>724</v>
      </c>
      <c r="F331" s="438" t="s">
        <v>669</v>
      </c>
      <c r="G331" s="439"/>
      <c r="H331" s="439" t="s">
        <v>686</v>
      </c>
      <c r="I331" s="438" t="n">
        <v>0.017</v>
      </c>
      <c r="J331" s="438" t="n">
        <v>7.161736</v>
      </c>
      <c r="K331" s="440" t="n">
        <v>0.12</v>
      </c>
    </row>
    <row r="332" customFormat="false" ht="13.5" hidden="false" customHeight="true" outlineLevel="0" collapsed="false">
      <c r="A332" s="438" t="s">
        <v>655</v>
      </c>
      <c r="B332" s="439" t="s">
        <v>656</v>
      </c>
      <c r="C332" s="439" t="s">
        <v>42</v>
      </c>
      <c r="D332" s="439" t="n">
        <v>88262</v>
      </c>
      <c r="E332" s="438" t="s">
        <v>670</v>
      </c>
      <c r="F332" s="438" t="s">
        <v>658</v>
      </c>
      <c r="G332" s="439"/>
      <c r="H332" s="439" t="s">
        <v>469</v>
      </c>
      <c r="I332" s="438" t="n">
        <v>1.686</v>
      </c>
      <c r="J332" s="438" t="n">
        <v>25.6</v>
      </c>
      <c r="K332" s="440" t="n">
        <v>43.16</v>
      </c>
    </row>
    <row r="333" customFormat="false" ht="13.5" hidden="false" customHeight="true" outlineLevel="0" collapsed="false">
      <c r="A333" s="438" t="s">
        <v>655</v>
      </c>
      <c r="B333" s="439" t="s">
        <v>656</v>
      </c>
      <c r="C333" s="439" t="s">
        <v>42</v>
      </c>
      <c r="D333" s="439" t="n">
        <v>88239</v>
      </c>
      <c r="E333" s="438" t="s">
        <v>691</v>
      </c>
      <c r="F333" s="438" t="s">
        <v>658</v>
      </c>
      <c r="G333" s="439"/>
      <c r="H333" s="439" t="s">
        <v>469</v>
      </c>
      <c r="I333" s="438" t="n">
        <v>0.309</v>
      </c>
      <c r="J333" s="438" t="n">
        <v>21.77</v>
      </c>
      <c r="K333" s="440" t="n">
        <v>6.72</v>
      </c>
    </row>
    <row r="334" customFormat="false" ht="14.25" hidden="false" customHeight="false" outlineLevel="0" collapsed="false">
      <c r="A334" s="438" t="s">
        <v>655</v>
      </c>
      <c r="B334" s="439" t="s">
        <v>200</v>
      </c>
      <c r="C334" s="439" t="s">
        <v>42</v>
      </c>
      <c r="D334" s="439" t="n">
        <v>40304</v>
      </c>
      <c r="E334" s="438" t="s">
        <v>723</v>
      </c>
      <c r="F334" s="438" t="s">
        <v>669</v>
      </c>
      <c r="G334" s="439"/>
      <c r="H334" s="439" t="s">
        <v>66</v>
      </c>
      <c r="I334" s="438" t="n">
        <v>0.066</v>
      </c>
      <c r="J334" s="438" t="n">
        <v>25.103572</v>
      </c>
      <c r="K334" s="440" t="n">
        <v>1.65</v>
      </c>
    </row>
    <row r="335" customFormat="false" ht="14.25" hidden="false" customHeight="false" outlineLevel="0" collapsed="false">
      <c r="A335" s="134"/>
      <c r="E335" s="134"/>
      <c r="F335" s="134"/>
      <c r="I335" s="134"/>
      <c r="J335" s="134"/>
      <c r="K335" s="263"/>
    </row>
    <row r="336" customFormat="false" ht="14.25" hidden="false" customHeight="false" outlineLevel="0" collapsed="false">
      <c r="A336" s="441" t="s">
        <v>655</v>
      </c>
      <c r="B336" s="442"/>
      <c r="C336" s="442"/>
      <c r="D336" s="442"/>
      <c r="E336" s="441"/>
      <c r="F336" s="443" t="s">
        <v>660</v>
      </c>
      <c r="G336" s="444" t="n">
        <v>26.0722238358</v>
      </c>
      <c r="H336" s="445" t="s">
        <v>661</v>
      </c>
      <c r="I336" s="446" t="n">
        <v>27.79</v>
      </c>
      <c r="J336" s="443" t="s">
        <v>662</v>
      </c>
      <c r="K336" s="444" t="n">
        <v>53.86</v>
      </c>
    </row>
    <row r="337" customFormat="false" ht="14.25" hidden="false" customHeight="false" outlineLevel="0" collapsed="false">
      <c r="A337" s="441" t="s">
        <v>655</v>
      </c>
      <c r="B337" s="442"/>
      <c r="C337" s="442"/>
      <c r="D337" s="442"/>
      <c r="E337" s="441"/>
      <c r="F337" s="443" t="s">
        <v>663</v>
      </c>
      <c r="G337" s="444" t="n">
        <v>32.74</v>
      </c>
      <c r="H337" s="442"/>
      <c r="I337" s="441"/>
      <c r="J337" s="443" t="s">
        <v>664</v>
      </c>
      <c r="K337" s="444" t="n">
        <v>182.27</v>
      </c>
    </row>
    <row r="338" customFormat="false" ht="14.25" hidden="false" customHeight="false" outlineLevel="0" collapsed="false">
      <c r="A338" s="134"/>
      <c r="E338" s="134"/>
      <c r="F338" s="134"/>
      <c r="I338" s="134"/>
      <c r="J338" s="134"/>
      <c r="K338" s="263"/>
    </row>
    <row r="339" customFormat="false" ht="14.25" hidden="false" customHeight="false" outlineLevel="0" collapsed="false">
      <c r="A339" s="430"/>
      <c r="B339" s="431" t="s">
        <v>25</v>
      </c>
      <c r="C339" s="431" t="s">
        <v>26</v>
      </c>
      <c r="D339" s="431" t="s">
        <v>27</v>
      </c>
      <c r="E339" s="432" t="s">
        <v>18</v>
      </c>
      <c r="F339" s="432" t="s">
        <v>649</v>
      </c>
      <c r="G339" s="431"/>
      <c r="H339" s="431" t="s">
        <v>650</v>
      </c>
      <c r="I339" s="432" t="s">
        <v>651</v>
      </c>
      <c r="J339" s="432" t="s">
        <v>652</v>
      </c>
      <c r="K339" s="433" t="s">
        <v>19</v>
      </c>
    </row>
    <row r="340" customFormat="false" ht="25.35" hidden="false" customHeight="false" outlineLevel="0" collapsed="false">
      <c r="A340" s="434" t="s">
        <v>754</v>
      </c>
      <c r="B340" s="435" t="s">
        <v>35</v>
      </c>
      <c r="C340" s="435" t="s">
        <v>42</v>
      </c>
      <c r="D340" s="435" t="n">
        <v>92759</v>
      </c>
      <c r="E340" s="436" t="s">
        <v>78</v>
      </c>
      <c r="F340" s="436" t="s">
        <v>701</v>
      </c>
      <c r="G340" s="435"/>
      <c r="H340" s="435" t="s">
        <v>66</v>
      </c>
      <c r="I340" s="436" t="n">
        <v>1</v>
      </c>
      <c r="J340" s="436" t="n">
        <v>13.51</v>
      </c>
      <c r="K340" s="437" t="n">
        <v>13.51</v>
      </c>
    </row>
    <row r="341" customFormat="false" ht="14.25" hidden="false" customHeight="false" outlineLevel="0" collapsed="false">
      <c r="A341" s="438" t="s">
        <v>655</v>
      </c>
      <c r="B341" s="439" t="s">
        <v>200</v>
      </c>
      <c r="C341" s="439" t="s">
        <v>42</v>
      </c>
      <c r="D341" s="439" t="n">
        <v>43132</v>
      </c>
      <c r="E341" s="438" t="s">
        <v>707</v>
      </c>
      <c r="F341" s="438" t="s">
        <v>669</v>
      </c>
      <c r="G341" s="439"/>
      <c r="H341" s="439" t="s">
        <v>708</v>
      </c>
      <c r="I341" s="438" t="n">
        <v>0.025</v>
      </c>
      <c r="J341" s="438" t="n">
        <v>21.578948</v>
      </c>
      <c r="K341" s="440" t="n">
        <v>0.53</v>
      </c>
    </row>
    <row r="342" customFormat="false" ht="19.4" hidden="false" customHeight="false" outlineLevel="0" collapsed="false">
      <c r="A342" s="438" t="s">
        <v>655</v>
      </c>
      <c r="B342" s="439" t="s">
        <v>200</v>
      </c>
      <c r="C342" s="439" t="s">
        <v>42</v>
      </c>
      <c r="D342" s="439" t="n">
        <v>39017</v>
      </c>
      <c r="E342" s="438" t="s">
        <v>709</v>
      </c>
      <c r="F342" s="438" t="s">
        <v>669</v>
      </c>
      <c r="G342" s="439"/>
      <c r="H342" s="439" t="s">
        <v>120</v>
      </c>
      <c r="I342" s="438" t="n">
        <v>1.19</v>
      </c>
      <c r="J342" s="438" t="n">
        <v>0.206228</v>
      </c>
      <c r="K342" s="440" t="n">
        <v>0.24</v>
      </c>
    </row>
    <row r="343" customFormat="false" ht="14.25" hidden="false" customHeight="false" outlineLevel="0" collapsed="false">
      <c r="A343" s="438" t="s">
        <v>655</v>
      </c>
      <c r="B343" s="439" t="s">
        <v>656</v>
      </c>
      <c r="C343" s="439" t="s">
        <v>42</v>
      </c>
      <c r="D343" s="439" t="n">
        <v>92800</v>
      </c>
      <c r="E343" s="438" t="s">
        <v>727</v>
      </c>
      <c r="F343" s="438" t="s">
        <v>680</v>
      </c>
      <c r="G343" s="439"/>
      <c r="H343" s="439" t="s">
        <v>66</v>
      </c>
      <c r="I343" s="438" t="n">
        <v>1</v>
      </c>
      <c r="J343" s="438" t="n">
        <v>9.6</v>
      </c>
      <c r="K343" s="440" t="n">
        <v>9.6</v>
      </c>
    </row>
    <row r="344" customFormat="false" ht="13.5" hidden="false" customHeight="true" outlineLevel="0" collapsed="false">
      <c r="A344" s="438" t="s">
        <v>655</v>
      </c>
      <c r="B344" s="439" t="s">
        <v>656</v>
      </c>
      <c r="C344" s="439" t="s">
        <v>42</v>
      </c>
      <c r="D344" s="439" t="n">
        <v>88245</v>
      </c>
      <c r="E344" s="438" t="s">
        <v>705</v>
      </c>
      <c r="F344" s="438" t="s">
        <v>658</v>
      </c>
      <c r="G344" s="439"/>
      <c r="H344" s="439" t="s">
        <v>469</v>
      </c>
      <c r="I344" s="438" t="n">
        <v>0.1069</v>
      </c>
      <c r="J344" s="438" t="n">
        <v>25.8</v>
      </c>
      <c r="K344" s="440" t="n">
        <v>2.75</v>
      </c>
    </row>
    <row r="345" customFormat="false" ht="13.5" hidden="false" customHeight="true" outlineLevel="0" collapsed="false">
      <c r="A345" s="438" t="s">
        <v>655</v>
      </c>
      <c r="B345" s="439" t="s">
        <v>656</v>
      </c>
      <c r="C345" s="439" t="s">
        <v>42</v>
      </c>
      <c r="D345" s="439" t="n">
        <v>88238</v>
      </c>
      <c r="E345" s="438" t="s">
        <v>706</v>
      </c>
      <c r="F345" s="438" t="s">
        <v>658</v>
      </c>
      <c r="G345" s="439"/>
      <c r="H345" s="439" t="s">
        <v>469</v>
      </c>
      <c r="I345" s="438" t="n">
        <v>0.0175</v>
      </c>
      <c r="J345" s="438" t="n">
        <v>21.92</v>
      </c>
      <c r="K345" s="440" t="n">
        <v>0.38</v>
      </c>
    </row>
    <row r="346" customFormat="false" ht="13.5" hidden="false" customHeight="true" outlineLevel="0" collapsed="false">
      <c r="A346" s="134"/>
      <c r="E346" s="134"/>
      <c r="F346" s="134"/>
      <c r="I346" s="134"/>
      <c r="J346" s="134"/>
      <c r="K346" s="263"/>
    </row>
    <row r="347" customFormat="false" ht="13.5" hidden="false" customHeight="true" outlineLevel="0" collapsed="false">
      <c r="A347" s="441" t="s">
        <v>655</v>
      </c>
      <c r="B347" s="442"/>
      <c r="C347" s="442"/>
      <c r="D347" s="442"/>
      <c r="E347" s="441"/>
      <c r="F347" s="443" t="s">
        <v>660</v>
      </c>
      <c r="G347" s="444" t="n">
        <v>1.8007551554</v>
      </c>
      <c r="H347" s="445" t="s">
        <v>661</v>
      </c>
      <c r="I347" s="446" t="n">
        <v>1.92</v>
      </c>
      <c r="J347" s="443" t="s">
        <v>662</v>
      </c>
      <c r="K347" s="444" t="n">
        <v>3.72</v>
      </c>
    </row>
    <row r="348" customFormat="false" ht="14.25" hidden="false" customHeight="false" outlineLevel="0" collapsed="false">
      <c r="A348" s="441" t="s">
        <v>655</v>
      </c>
      <c r="B348" s="442"/>
      <c r="C348" s="442"/>
      <c r="D348" s="442"/>
      <c r="E348" s="441"/>
      <c r="F348" s="443" t="s">
        <v>663</v>
      </c>
      <c r="G348" s="444" t="n">
        <v>2.95</v>
      </c>
      <c r="H348" s="442"/>
      <c r="I348" s="441"/>
      <c r="J348" s="443" t="s">
        <v>664</v>
      </c>
      <c r="K348" s="444" t="n">
        <v>16.46</v>
      </c>
    </row>
    <row r="349" customFormat="false" ht="14.25" hidden="false" customHeight="false" outlineLevel="0" collapsed="false">
      <c r="A349" s="134"/>
      <c r="E349" s="134"/>
      <c r="F349" s="134"/>
      <c r="I349" s="134"/>
      <c r="J349" s="134"/>
      <c r="K349" s="263"/>
    </row>
    <row r="350" customFormat="false" ht="14.25" hidden="false" customHeight="false" outlineLevel="0" collapsed="false">
      <c r="A350" s="430"/>
      <c r="B350" s="431" t="s">
        <v>25</v>
      </c>
      <c r="C350" s="431" t="s">
        <v>26</v>
      </c>
      <c r="D350" s="431" t="s">
        <v>27</v>
      </c>
      <c r="E350" s="432" t="s">
        <v>18</v>
      </c>
      <c r="F350" s="432" t="s">
        <v>649</v>
      </c>
      <c r="G350" s="431"/>
      <c r="H350" s="431" t="s">
        <v>650</v>
      </c>
      <c r="I350" s="432" t="s">
        <v>651</v>
      </c>
      <c r="J350" s="432" t="s">
        <v>652</v>
      </c>
      <c r="K350" s="433" t="s">
        <v>19</v>
      </c>
    </row>
    <row r="351" customFormat="false" ht="25.35" hidden="false" customHeight="false" outlineLevel="0" collapsed="false">
      <c r="A351" s="434" t="s">
        <v>755</v>
      </c>
      <c r="B351" s="435" t="s">
        <v>35</v>
      </c>
      <c r="C351" s="435" t="s">
        <v>42</v>
      </c>
      <c r="D351" s="435" t="n">
        <v>92761</v>
      </c>
      <c r="E351" s="436" t="s">
        <v>91</v>
      </c>
      <c r="F351" s="436" t="s">
        <v>701</v>
      </c>
      <c r="G351" s="435"/>
      <c r="H351" s="435" t="s">
        <v>66</v>
      </c>
      <c r="I351" s="436" t="n">
        <v>1</v>
      </c>
      <c r="J351" s="436" t="n">
        <v>11.98</v>
      </c>
      <c r="K351" s="437" t="n">
        <v>11.98</v>
      </c>
    </row>
    <row r="352" customFormat="false" ht="14.25" hidden="false" customHeight="false" outlineLevel="0" collapsed="false">
      <c r="A352" s="438" t="s">
        <v>655</v>
      </c>
      <c r="B352" s="439" t="s">
        <v>656</v>
      </c>
      <c r="C352" s="439" t="s">
        <v>42</v>
      </c>
      <c r="D352" s="439" t="n">
        <v>88245</v>
      </c>
      <c r="E352" s="438" t="s">
        <v>705</v>
      </c>
      <c r="F352" s="438" t="s">
        <v>658</v>
      </c>
      <c r="G352" s="439"/>
      <c r="H352" s="439" t="s">
        <v>469</v>
      </c>
      <c r="I352" s="438" t="n">
        <v>0.0561</v>
      </c>
      <c r="J352" s="438" t="n">
        <v>25.8</v>
      </c>
      <c r="K352" s="440" t="n">
        <v>1.44</v>
      </c>
    </row>
    <row r="353" customFormat="false" ht="14.25" hidden="false" customHeight="false" outlineLevel="0" collapsed="false">
      <c r="A353" s="438" t="s">
        <v>655</v>
      </c>
      <c r="B353" s="439" t="s">
        <v>656</v>
      </c>
      <c r="C353" s="439" t="s">
        <v>42</v>
      </c>
      <c r="D353" s="439" t="n">
        <v>88238</v>
      </c>
      <c r="E353" s="438" t="s">
        <v>706</v>
      </c>
      <c r="F353" s="438" t="s">
        <v>658</v>
      </c>
      <c r="G353" s="439"/>
      <c r="H353" s="439" t="s">
        <v>469</v>
      </c>
      <c r="I353" s="438" t="n">
        <v>0.0092</v>
      </c>
      <c r="J353" s="438" t="n">
        <v>21.92</v>
      </c>
      <c r="K353" s="440" t="n">
        <v>0.2</v>
      </c>
    </row>
    <row r="354" customFormat="false" ht="14.25" hidden="false" customHeight="false" outlineLevel="0" collapsed="false">
      <c r="A354" s="438" t="s">
        <v>655</v>
      </c>
      <c r="B354" s="439" t="s">
        <v>200</v>
      </c>
      <c r="C354" s="439" t="s">
        <v>42</v>
      </c>
      <c r="D354" s="439" t="n">
        <v>43132</v>
      </c>
      <c r="E354" s="438" t="s">
        <v>707</v>
      </c>
      <c r="F354" s="438" t="s">
        <v>669</v>
      </c>
      <c r="G354" s="439"/>
      <c r="H354" s="439" t="s">
        <v>708</v>
      </c>
      <c r="I354" s="438" t="n">
        <v>0.025</v>
      </c>
      <c r="J354" s="438" t="n">
        <v>21.578948</v>
      </c>
      <c r="K354" s="440" t="n">
        <v>0.53</v>
      </c>
    </row>
    <row r="355" customFormat="false" ht="19.4" hidden="false" customHeight="false" outlineLevel="0" collapsed="false">
      <c r="A355" s="438" t="s">
        <v>655</v>
      </c>
      <c r="B355" s="439" t="s">
        <v>200</v>
      </c>
      <c r="C355" s="439" t="s">
        <v>42</v>
      </c>
      <c r="D355" s="439" t="n">
        <v>39017</v>
      </c>
      <c r="E355" s="438" t="s">
        <v>709</v>
      </c>
      <c r="F355" s="438" t="s">
        <v>669</v>
      </c>
      <c r="G355" s="439"/>
      <c r="H355" s="439" t="s">
        <v>120</v>
      </c>
      <c r="I355" s="438" t="n">
        <v>0.743</v>
      </c>
      <c r="J355" s="438" t="n">
        <v>0.206228</v>
      </c>
      <c r="K355" s="440" t="n">
        <v>0.15</v>
      </c>
    </row>
    <row r="356" customFormat="false" ht="13.5" hidden="false" customHeight="true" outlineLevel="0" collapsed="false">
      <c r="A356" s="438" t="s">
        <v>655</v>
      </c>
      <c r="B356" s="439" t="s">
        <v>656</v>
      </c>
      <c r="C356" s="439" t="s">
        <v>42</v>
      </c>
      <c r="D356" s="439" t="n">
        <v>92802</v>
      </c>
      <c r="E356" s="438" t="s">
        <v>711</v>
      </c>
      <c r="F356" s="438" t="s">
        <v>680</v>
      </c>
      <c r="G356" s="439"/>
      <c r="H356" s="439" t="s">
        <v>66</v>
      </c>
      <c r="I356" s="438" t="n">
        <v>1</v>
      </c>
      <c r="J356" s="438" t="n">
        <v>9.65</v>
      </c>
      <c r="K356" s="440" t="n">
        <v>9.65</v>
      </c>
    </row>
    <row r="357" customFormat="false" ht="13.5" hidden="false" customHeight="true" outlineLevel="0" collapsed="false">
      <c r="A357" s="134"/>
      <c r="E357" s="134"/>
      <c r="F357" s="134"/>
      <c r="I357" s="134"/>
      <c r="J357" s="134"/>
      <c r="K357" s="263"/>
    </row>
    <row r="358" customFormat="false" ht="14.25" hidden="false" customHeight="false" outlineLevel="0" collapsed="false">
      <c r="A358" s="441" t="s">
        <v>655</v>
      </c>
      <c r="B358" s="442"/>
      <c r="C358" s="442"/>
      <c r="D358" s="442"/>
      <c r="E358" s="441"/>
      <c r="F358" s="443" t="s">
        <v>660</v>
      </c>
      <c r="G358" s="444" t="n">
        <v>0.7890405654</v>
      </c>
      <c r="H358" s="445" t="s">
        <v>661</v>
      </c>
      <c r="I358" s="446" t="n">
        <v>0.84</v>
      </c>
      <c r="J358" s="443" t="s">
        <v>662</v>
      </c>
      <c r="K358" s="444" t="n">
        <v>1.63</v>
      </c>
    </row>
    <row r="359" customFormat="false" ht="14.25" hidden="false" customHeight="false" outlineLevel="0" collapsed="false">
      <c r="A359" s="441" t="s">
        <v>655</v>
      </c>
      <c r="B359" s="442"/>
      <c r="C359" s="442"/>
      <c r="D359" s="442"/>
      <c r="E359" s="441"/>
      <c r="F359" s="443" t="s">
        <v>663</v>
      </c>
      <c r="G359" s="444" t="n">
        <v>2.62</v>
      </c>
      <c r="H359" s="442"/>
      <c r="I359" s="441"/>
      <c r="J359" s="443" t="s">
        <v>664</v>
      </c>
      <c r="K359" s="444" t="n">
        <v>14.6</v>
      </c>
    </row>
    <row r="360" customFormat="false" ht="13.5" hidden="false" customHeight="true" outlineLevel="0" collapsed="false">
      <c r="A360" s="134"/>
      <c r="E360" s="134"/>
      <c r="F360" s="134"/>
      <c r="I360" s="134"/>
      <c r="J360" s="134"/>
      <c r="K360" s="263"/>
    </row>
    <row r="361" customFormat="false" ht="13.5" hidden="false" customHeight="true" outlineLevel="0" collapsed="false">
      <c r="A361" s="430"/>
      <c r="B361" s="431" t="s">
        <v>25</v>
      </c>
      <c r="C361" s="431" t="s">
        <v>26</v>
      </c>
      <c r="D361" s="431" t="s">
        <v>27</v>
      </c>
      <c r="E361" s="432" t="s">
        <v>18</v>
      </c>
      <c r="F361" s="432" t="s">
        <v>649</v>
      </c>
      <c r="G361" s="431"/>
      <c r="H361" s="431" t="s">
        <v>650</v>
      </c>
      <c r="I361" s="432" t="s">
        <v>651</v>
      </c>
      <c r="J361" s="432" t="s">
        <v>652</v>
      </c>
      <c r="K361" s="433" t="s">
        <v>19</v>
      </c>
    </row>
    <row r="362" customFormat="false" ht="25.35" hidden="false" customHeight="false" outlineLevel="0" collapsed="false">
      <c r="A362" s="434" t="s">
        <v>756</v>
      </c>
      <c r="B362" s="435" t="s">
        <v>35</v>
      </c>
      <c r="C362" s="435" t="s">
        <v>42</v>
      </c>
      <c r="D362" s="435" t="n">
        <v>92762</v>
      </c>
      <c r="E362" s="436" t="s">
        <v>80</v>
      </c>
      <c r="F362" s="436" t="s">
        <v>701</v>
      </c>
      <c r="G362" s="435"/>
      <c r="H362" s="435" t="s">
        <v>66</v>
      </c>
      <c r="I362" s="436" t="n">
        <v>1</v>
      </c>
      <c r="J362" s="436" t="n">
        <v>10.7</v>
      </c>
      <c r="K362" s="437" t="n">
        <v>10.7</v>
      </c>
    </row>
    <row r="363" customFormat="false" ht="14.25" hidden="false" customHeight="false" outlineLevel="0" collapsed="false">
      <c r="A363" s="438" t="s">
        <v>655</v>
      </c>
      <c r="B363" s="439" t="s">
        <v>656</v>
      </c>
      <c r="C363" s="439" t="s">
        <v>42</v>
      </c>
      <c r="D363" s="439" t="n">
        <v>88245</v>
      </c>
      <c r="E363" s="438" t="s">
        <v>705</v>
      </c>
      <c r="F363" s="438" t="s">
        <v>658</v>
      </c>
      <c r="G363" s="439"/>
      <c r="H363" s="439" t="s">
        <v>469</v>
      </c>
      <c r="I363" s="438" t="n">
        <v>0.0392</v>
      </c>
      <c r="J363" s="438" t="n">
        <v>25.8</v>
      </c>
      <c r="K363" s="440" t="n">
        <v>1.01</v>
      </c>
    </row>
    <row r="364" customFormat="false" ht="14.25" hidden="false" customHeight="false" outlineLevel="0" collapsed="false">
      <c r="A364" s="438" t="s">
        <v>655</v>
      </c>
      <c r="B364" s="439" t="s">
        <v>656</v>
      </c>
      <c r="C364" s="439" t="s">
        <v>42</v>
      </c>
      <c r="D364" s="439" t="n">
        <v>88238</v>
      </c>
      <c r="E364" s="438" t="s">
        <v>706</v>
      </c>
      <c r="F364" s="438" t="s">
        <v>658</v>
      </c>
      <c r="G364" s="439"/>
      <c r="H364" s="439" t="s">
        <v>469</v>
      </c>
      <c r="I364" s="438" t="n">
        <v>0.0064</v>
      </c>
      <c r="J364" s="438" t="n">
        <v>21.92</v>
      </c>
      <c r="K364" s="440" t="n">
        <v>0.14</v>
      </c>
    </row>
    <row r="365" customFormat="false" ht="14.25" hidden="false" customHeight="false" outlineLevel="0" collapsed="false">
      <c r="A365" s="438" t="s">
        <v>655</v>
      </c>
      <c r="B365" s="439" t="s">
        <v>200</v>
      </c>
      <c r="C365" s="439" t="s">
        <v>42</v>
      </c>
      <c r="D365" s="439" t="n">
        <v>43132</v>
      </c>
      <c r="E365" s="438" t="s">
        <v>707</v>
      </c>
      <c r="F365" s="438" t="s">
        <v>669</v>
      </c>
      <c r="G365" s="439"/>
      <c r="H365" s="439" t="s">
        <v>708</v>
      </c>
      <c r="I365" s="438" t="n">
        <v>0.025</v>
      </c>
      <c r="J365" s="438" t="n">
        <v>21.578948</v>
      </c>
      <c r="K365" s="440" t="n">
        <v>0.53</v>
      </c>
    </row>
    <row r="366" customFormat="false" ht="19.4" hidden="false" customHeight="false" outlineLevel="0" collapsed="false">
      <c r="A366" s="438" t="s">
        <v>655</v>
      </c>
      <c r="B366" s="439" t="s">
        <v>200</v>
      </c>
      <c r="C366" s="439" t="s">
        <v>42</v>
      </c>
      <c r="D366" s="439" t="n">
        <v>39017</v>
      </c>
      <c r="E366" s="438" t="s">
        <v>709</v>
      </c>
      <c r="F366" s="438" t="s">
        <v>669</v>
      </c>
      <c r="G366" s="439"/>
      <c r="H366" s="439" t="s">
        <v>120</v>
      </c>
      <c r="I366" s="438" t="n">
        <v>0.543</v>
      </c>
      <c r="J366" s="438" t="n">
        <v>0.206228</v>
      </c>
      <c r="K366" s="440" t="n">
        <v>0.11</v>
      </c>
    </row>
    <row r="367" customFormat="false" ht="14.25" hidden="false" customHeight="false" outlineLevel="0" collapsed="false">
      <c r="A367" s="438" t="s">
        <v>655</v>
      </c>
      <c r="B367" s="439" t="s">
        <v>656</v>
      </c>
      <c r="C367" s="439" t="s">
        <v>42</v>
      </c>
      <c r="D367" s="439" t="n">
        <v>92803</v>
      </c>
      <c r="E367" s="438" t="s">
        <v>729</v>
      </c>
      <c r="F367" s="438" t="s">
        <v>680</v>
      </c>
      <c r="G367" s="439"/>
      <c r="H367" s="439" t="s">
        <v>66</v>
      </c>
      <c r="I367" s="438" t="n">
        <v>1</v>
      </c>
      <c r="J367" s="438" t="n">
        <v>8.91</v>
      </c>
      <c r="K367" s="440" t="n">
        <v>8.91</v>
      </c>
    </row>
    <row r="368" customFormat="false" ht="14.25" hidden="false" customHeight="false" outlineLevel="0" collapsed="false">
      <c r="A368" s="134"/>
      <c r="E368" s="134"/>
      <c r="F368" s="134"/>
      <c r="I368" s="134"/>
      <c r="J368" s="134"/>
      <c r="K368" s="263"/>
    </row>
    <row r="369" customFormat="false" ht="14.25" hidden="false" customHeight="false" outlineLevel="0" collapsed="false">
      <c r="A369" s="441" t="s">
        <v>655</v>
      </c>
      <c r="B369" s="442"/>
      <c r="C369" s="442"/>
      <c r="D369" s="442"/>
      <c r="E369" s="441"/>
      <c r="F369" s="443" t="s">
        <v>660</v>
      </c>
      <c r="G369" s="444" t="n">
        <v>0.5179591442</v>
      </c>
      <c r="H369" s="445" t="s">
        <v>661</v>
      </c>
      <c r="I369" s="446" t="n">
        <v>0.55</v>
      </c>
      <c r="J369" s="443" t="s">
        <v>662</v>
      </c>
      <c r="K369" s="444" t="n">
        <v>1.07</v>
      </c>
    </row>
    <row r="370" customFormat="false" ht="14.25" hidden="false" customHeight="false" outlineLevel="0" collapsed="false">
      <c r="A370" s="441" t="s">
        <v>655</v>
      </c>
      <c r="B370" s="442"/>
      <c r="C370" s="442"/>
      <c r="D370" s="442"/>
      <c r="E370" s="441"/>
      <c r="F370" s="443" t="s">
        <v>663</v>
      </c>
      <c r="G370" s="444" t="n">
        <v>2.34</v>
      </c>
      <c r="H370" s="442"/>
      <c r="I370" s="441"/>
      <c r="J370" s="443" t="s">
        <v>664</v>
      </c>
      <c r="K370" s="444" t="n">
        <v>13.04</v>
      </c>
    </row>
    <row r="371" customFormat="false" ht="14.25" hidden="false" customHeight="false" outlineLevel="0" collapsed="false">
      <c r="A371" s="134"/>
      <c r="E371" s="134"/>
      <c r="F371" s="134"/>
      <c r="I371" s="134"/>
      <c r="J371" s="134"/>
      <c r="K371" s="263"/>
    </row>
    <row r="372" customFormat="false" ht="14.25" hidden="false" customHeight="false" outlineLevel="0" collapsed="false">
      <c r="A372" s="430"/>
      <c r="B372" s="431" t="s">
        <v>25</v>
      </c>
      <c r="C372" s="431" t="s">
        <v>26</v>
      </c>
      <c r="D372" s="431" t="s">
        <v>27</v>
      </c>
      <c r="E372" s="432" t="s">
        <v>18</v>
      </c>
      <c r="F372" s="432" t="s">
        <v>649</v>
      </c>
      <c r="G372" s="431"/>
      <c r="H372" s="431" t="s">
        <v>650</v>
      </c>
      <c r="I372" s="432" t="s">
        <v>651</v>
      </c>
      <c r="J372" s="432" t="s">
        <v>652</v>
      </c>
      <c r="K372" s="433" t="s">
        <v>19</v>
      </c>
    </row>
    <row r="373" customFormat="false" ht="25.35" hidden="false" customHeight="false" outlineLevel="0" collapsed="false">
      <c r="A373" s="434" t="s">
        <v>757</v>
      </c>
      <c r="B373" s="435" t="s">
        <v>35</v>
      </c>
      <c r="C373" s="435" t="s">
        <v>42</v>
      </c>
      <c r="D373" s="435" t="n">
        <v>94965</v>
      </c>
      <c r="E373" s="436" t="s">
        <v>70</v>
      </c>
      <c r="F373" s="436" t="s">
        <v>701</v>
      </c>
      <c r="G373" s="435"/>
      <c r="H373" s="435" t="s">
        <v>53</v>
      </c>
      <c r="I373" s="436" t="n">
        <v>1</v>
      </c>
      <c r="J373" s="436" t="n">
        <v>579.54</v>
      </c>
      <c r="K373" s="437" t="n">
        <v>579.54</v>
      </c>
    </row>
    <row r="374" customFormat="false" ht="14.25" hidden="false" customHeight="false" outlineLevel="0" collapsed="false">
      <c r="A374" s="438" t="s">
        <v>655</v>
      </c>
      <c r="B374" s="439" t="s">
        <v>656</v>
      </c>
      <c r="C374" s="439" t="s">
        <v>42</v>
      </c>
      <c r="D374" s="439" t="n">
        <v>88316</v>
      </c>
      <c r="E374" s="438" t="s">
        <v>667</v>
      </c>
      <c r="F374" s="438" t="s">
        <v>658</v>
      </c>
      <c r="G374" s="439"/>
      <c r="H374" s="439" t="s">
        <v>469</v>
      </c>
      <c r="I374" s="438" t="n">
        <v>2.3117</v>
      </c>
      <c r="J374" s="438" t="n">
        <v>20.77</v>
      </c>
      <c r="K374" s="440" t="n">
        <v>48.01</v>
      </c>
    </row>
    <row r="375" customFormat="false" ht="14.25" hidden="false" customHeight="false" outlineLevel="0" collapsed="false">
      <c r="A375" s="438" t="s">
        <v>655</v>
      </c>
      <c r="B375" s="439" t="s">
        <v>200</v>
      </c>
      <c r="C375" s="439" t="s">
        <v>42</v>
      </c>
      <c r="D375" s="439" t="n">
        <v>4721</v>
      </c>
      <c r="E375" s="438" t="s">
        <v>713</v>
      </c>
      <c r="F375" s="438" t="s">
        <v>669</v>
      </c>
      <c r="G375" s="439"/>
      <c r="H375" s="439" t="s">
        <v>53</v>
      </c>
      <c r="I375" s="438" t="n">
        <v>0.5934</v>
      </c>
      <c r="J375" s="438" t="n">
        <v>156.189588</v>
      </c>
      <c r="K375" s="440" t="n">
        <v>92.68</v>
      </c>
    </row>
    <row r="376" customFormat="false" ht="19.4" hidden="false" customHeight="false" outlineLevel="0" collapsed="false">
      <c r="A376" s="438" t="s">
        <v>655</v>
      </c>
      <c r="B376" s="439" t="s">
        <v>656</v>
      </c>
      <c r="C376" s="439" t="s">
        <v>42</v>
      </c>
      <c r="D376" s="439" t="n">
        <v>88831</v>
      </c>
      <c r="E376" s="438" t="s">
        <v>714</v>
      </c>
      <c r="F376" s="438" t="s">
        <v>683</v>
      </c>
      <c r="G376" s="439"/>
      <c r="H376" s="439" t="s">
        <v>684</v>
      </c>
      <c r="I376" s="438" t="n">
        <v>0.7103</v>
      </c>
      <c r="J376" s="438" t="n">
        <v>0.4</v>
      </c>
      <c r="K376" s="440" t="n">
        <v>0.28</v>
      </c>
    </row>
    <row r="377" customFormat="false" ht="14.25" hidden="false" customHeight="false" outlineLevel="0" collapsed="false">
      <c r="A377" s="438" t="s">
        <v>655</v>
      </c>
      <c r="B377" s="439" t="s">
        <v>200</v>
      </c>
      <c r="C377" s="439" t="s">
        <v>42</v>
      </c>
      <c r="D377" s="439" t="n">
        <v>1379</v>
      </c>
      <c r="E377" s="438" t="s">
        <v>715</v>
      </c>
      <c r="F377" s="438" t="s">
        <v>669</v>
      </c>
      <c r="G377" s="439"/>
      <c r="H377" s="439" t="s">
        <v>66</v>
      </c>
      <c r="I377" s="438" t="n">
        <v>362.6579</v>
      </c>
      <c r="J377" s="438" t="n">
        <v>0.881156</v>
      </c>
      <c r="K377" s="440" t="n">
        <v>319.57</v>
      </c>
    </row>
    <row r="378" customFormat="false" ht="19.4" hidden="false" customHeight="false" outlineLevel="0" collapsed="false">
      <c r="A378" s="438" t="s">
        <v>655</v>
      </c>
      <c r="B378" s="439" t="s">
        <v>656</v>
      </c>
      <c r="C378" s="439" t="s">
        <v>42</v>
      </c>
      <c r="D378" s="439" t="n">
        <v>88830</v>
      </c>
      <c r="E378" s="438" t="s">
        <v>716</v>
      </c>
      <c r="F378" s="438" t="s">
        <v>683</v>
      </c>
      <c r="G378" s="439"/>
      <c r="H378" s="439" t="s">
        <v>688</v>
      </c>
      <c r="I378" s="438" t="n">
        <v>0.7534</v>
      </c>
      <c r="J378" s="438" t="n">
        <v>2.01</v>
      </c>
      <c r="K378" s="440" t="n">
        <v>1.51</v>
      </c>
    </row>
    <row r="379" customFormat="false" ht="14.25" hidden="false" customHeight="false" outlineLevel="0" collapsed="false">
      <c r="A379" s="438" t="s">
        <v>655</v>
      </c>
      <c r="B379" s="439" t="s">
        <v>200</v>
      </c>
      <c r="C379" s="439" t="s">
        <v>42</v>
      </c>
      <c r="D379" s="439" t="n">
        <v>370</v>
      </c>
      <c r="E379" s="438" t="s">
        <v>717</v>
      </c>
      <c r="F379" s="438" t="s">
        <v>669</v>
      </c>
      <c r="G379" s="439"/>
      <c r="H379" s="439" t="s">
        <v>53</v>
      </c>
      <c r="I379" s="438" t="n">
        <v>0.7229</v>
      </c>
      <c r="J379" s="438" t="n">
        <v>121.862</v>
      </c>
      <c r="K379" s="440" t="n">
        <v>88.09</v>
      </c>
    </row>
    <row r="380" customFormat="false" ht="14.25" hidden="false" customHeight="false" outlineLevel="0" collapsed="false">
      <c r="A380" s="438" t="s">
        <v>655</v>
      </c>
      <c r="B380" s="439" t="s">
        <v>656</v>
      </c>
      <c r="C380" s="439" t="s">
        <v>42</v>
      </c>
      <c r="D380" s="439" t="n">
        <v>88377</v>
      </c>
      <c r="E380" s="438" t="s">
        <v>718</v>
      </c>
      <c r="F380" s="438" t="s">
        <v>658</v>
      </c>
      <c r="G380" s="439"/>
      <c r="H380" s="439" t="s">
        <v>469</v>
      </c>
      <c r="I380" s="438" t="n">
        <v>1.4637</v>
      </c>
      <c r="J380" s="438" t="n">
        <v>20.1</v>
      </c>
      <c r="K380" s="440" t="n">
        <v>29.42</v>
      </c>
    </row>
    <row r="381" customFormat="false" ht="14.25" hidden="false" customHeight="false" outlineLevel="0" collapsed="false">
      <c r="A381" s="134"/>
      <c r="E381" s="134"/>
      <c r="F381" s="134"/>
      <c r="I381" s="134"/>
      <c r="J381" s="134"/>
      <c r="K381" s="263"/>
    </row>
    <row r="382" customFormat="false" ht="14.25" hidden="false" customHeight="false" outlineLevel="0" collapsed="false">
      <c r="A382" s="441" t="s">
        <v>655</v>
      </c>
      <c r="B382" s="442"/>
      <c r="C382" s="442"/>
      <c r="D382" s="442"/>
      <c r="E382" s="441"/>
      <c r="F382" s="443" t="s">
        <v>660</v>
      </c>
      <c r="G382" s="444" t="n">
        <v>27.7325975409</v>
      </c>
      <c r="H382" s="445" t="s">
        <v>661</v>
      </c>
      <c r="I382" s="446" t="n">
        <v>29.56</v>
      </c>
      <c r="J382" s="443" t="s">
        <v>662</v>
      </c>
      <c r="K382" s="444" t="n">
        <v>57.29</v>
      </c>
    </row>
    <row r="383" customFormat="false" ht="14.25" hidden="false" customHeight="false" outlineLevel="0" collapsed="false">
      <c r="A383" s="441" t="s">
        <v>655</v>
      </c>
      <c r="B383" s="442"/>
      <c r="C383" s="442"/>
      <c r="D383" s="442"/>
      <c r="E383" s="441"/>
      <c r="F383" s="443" t="s">
        <v>663</v>
      </c>
      <c r="G383" s="444" t="n">
        <v>126.91</v>
      </c>
      <c r="H383" s="442"/>
      <c r="I383" s="441"/>
      <c r="J383" s="443" t="s">
        <v>664</v>
      </c>
      <c r="K383" s="444" t="n">
        <v>706.45</v>
      </c>
    </row>
    <row r="384" customFormat="false" ht="14.25" hidden="false" customHeight="false" outlineLevel="0" collapsed="false">
      <c r="A384" s="134"/>
      <c r="E384" s="134"/>
      <c r="F384" s="134"/>
      <c r="I384" s="134"/>
      <c r="J384" s="134"/>
      <c r="K384" s="263"/>
    </row>
    <row r="385" customFormat="false" ht="14.25" hidden="false" customHeight="false" outlineLevel="0" collapsed="false">
      <c r="A385" s="430"/>
      <c r="B385" s="431" t="s">
        <v>25</v>
      </c>
      <c r="C385" s="431" t="s">
        <v>26</v>
      </c>
      <c r="D385" s="431" t="s">
        <v>27</v>
      </c>
      <c r="E385" s="432" t="s">
        <v>18</v>
      </c>
      <c r="F385" s="432" t="s">
        <v>649</v>
      </c>
      <c r="G385" s="431"/>
      <c r="H385" s="431" t="s">
        <v>650</v>
      </c>
      <c r="I385" s="432" t="s">
        <v>651</v>
      </c>
      <c r="J385" s="432" t="s">
        <v>652</v>
      </c>
      <c r="K385" s="433" t="s">
        <v>19</v>
      </c>
    </row>
    <row r="386" customFormat="false" ht="25.35" hidden="false" customHeight="false" outlineLevel="0" collapsed="false">
      <c r="A386" s="434" t="s">
        <v>758</v>
      </c>
      <c r="B386" s="435" t="s">
        <v>35</v>
      </c>
      <c r="C386" s="435" t="s">
        <v>42</v>
      </c>
      <c r="D386" s="435" t="n">
        <v>103670</v>
      </c>
      <c r="E386" s="436" t="s">
        <v>72</v>
      </c>
      <c r="F386" s="436" t="s">
        <v>701</v>
      </c>
      <c r="G386" s="435"/>
      <c r="H386" s="435" t="s">
        <v>53</v>
      </c>
      <c r="I386" s="436" t="n">
        <v>1</v>
      </c>
      <c r="J386" s="436" t="n">
        <v>282.13</v>
      </c>
      <c r="K386" s="437" t="n">
        <v>282.13</v>
      </c>
    </row>
    <row r="387" customFormat="false" ht="14.25" hidden="false" customHeight="false" outlineLevel="0" collapsed="false">
      <c r="A387" s="438" t="s">
        <v>655</v>
      </c>
      <c r="B387" s="439" t="s">
        <v>656</v>
      </c>
      <c r="C387" s="439" t="s">
        <v>42</v>
      </c>
      <c r="D387" s="439" t="n">
        <v>88309</v>
      </c>
      <c r="E387" s="438" t="s">
        <v>696</v>
      </c>
      <c r="F387" s="438" t="s">
        <v>658</v>
      </c>
      <c r="G387" s="439"/>
      <c r="H387" s="439" t="s">
        <v>469</v>
      </c>
      <c r="I387" s="438" t="n">
        <v>2.459</v>
      </c>
      <c r="J387" s="438" t="n">
        <v>25.99</v>
      </c>
      <c r="K387" s="440" t="n">
        <v>63.9</v>
      </c>
    </row>
    <row r="388" customFormat="false" ht="14.25" hidden="false" customHeight="false" outlineLevel="0" collapsed="false">
      <c r="A388" s="438" t="s">
        <v>655</v>
      </c>
      <c r="B388" s="439" t="s">
        <v>656</v>
      </c>
      <c r="C388" s="439" t="s">
        <v>42</v>
      </c>
      <c r="D388" s="439" t="n">
        <v>88262</v>
      </c>
      <c r="E388" s="438" t="s">
        <v>670</v>
      </c>
      <c r="F388" s="438" t="s">
        <v>658</v>
      </c>
      <c r="G388" s="439"/>
      <c r="H388" s="439" t="s">
        <v>469</v>
      </c>
      <c r="I388" s="438" t="n">
        <v>2.459</v>
      </c>
      <c r="J388" s="438" t="n">
        <v>25.6</v>
      </c>
      <c r="K388" s="440" t="n">
        <v>62.95</v>
      </c>
    </row>
    <row r="389" customFormat="false" ht="19.4" hidden="false" customHeight="false" outlineLevel="0" collapsed="false">
      <c r="A389" s="438" t="s">
        <v>655</v>
      </c>
      <c r="B389" s="439" t="s">
        <v>656</v>
      </c>
      <c r="C389" s="439" t="s">
        <v>42</v>
      </c>
      <c r="D389" s="439" t="n">
        <v>90587</v>
      </c>
      <c r="E389" s="438" t="s">
        <v>720</v>
      </c>
      <c r="F389" s="438" t="s">
        <v>683</v>
      </c>
      <c r="G389" s="439"/>
      <c r="H389" s="439" t="s">
        <v>684</v>
      </c>
      <c r="I389" s="438" t="n">
        <v>1.417</v>
      </c>
      <c r="J389" s="438" t="n">
        <v>0.49</v>
      </c>
      <c r="K389" s="440" t="n">
        <v>0.69</v>
      </c>
    </row>
    <row r="390" customFormat="false" ht="19.4" hidden="false" customHeight="false" outlineLevel="0" collapsed="false">
      <c r="A390" s="438" t="s">
        <v>655</v>
      </c>
      <c r="B390" s="439" t="s">
        <v>656</v>
      </c>
      <c r="C390" s="439" t="s">
        <v>42</v>
      </c>
      <c r="D390" s="439" t="n">
        <v>90586</v>
      </c>
      <c r="E390" s="438" t="s">
        <v>721</v>
      </c>
      <c r="F390" s="438" t="s">
        <v>683</v>
      </c>
      <c r="G390" s="439"/>
      <c r="H390" s="439" t="s">
        <v>688</v>
      </c>
      <c r="I390" s="438" t="n">
        <v>1.042</v>
      </c>
      <c r="J390" s="438" t="n">
        <v>1.32</v>
      </c>
      <c r="K390" s="440" t="n">
        <v>1.37</v>
      </c>
    </row>
    <row r="391" customFormat="false" ht="14.25" hidden="false" customHeight="false" outlineLevel="0" collapsed="false">
      <c r="A391" s="438" t="s">
        <v>655</v>
      </c>
      <c r="B391" s="439" t="s">
        <v>656</v>
      </c>
      <c r="C391" s="439" t="s">
        <v>42</v>
      </c>
      <c r="D391" s="439" t="n">
        <v>88316</v>
      </c>
      <c r="E391" s="438" t="s">
        <v>667</v>
      </c>
      <c r="F391" s="438" t="s">
        <v>658</v>
      </c>
      <c r="G391" s="439"/>
      <c r="H391" s="439" t="s">
        <v>469</v>
      </c>
      <c r="I391" s="438" t="n">
        <v>7.377</v>
      </c>
      <c r="J391" s="438" t="n">
        <v>20.77</v>
      </c>
      <c r="K391" s="440" t="n">
        <v>153.22</v>
      </c>
    </row>
    <row r="392" customFormat="false" ht="13.5" hidden="false" customHeight="true" outlineLevel="0" collapsed="false">
      <c r="A392" s="134"/>
      <c r="E392" s="134"/>
      <c r="F392" s="134"/>
      <c r="I392" s="134"/>
      <c r="J392" s="134"/>
      <c r="K392" s="263"/>
    </row>
    <row r="393" customFormat="false" ht="13.5" hidden="false" customHeight="true" outlineLevel="0" collapsed="false">
      <c r="A393" s="441" t="s">
        <v>655</v>
      </c>
      <c r="B393" s="442"/>
      <c r="C393" s="442"/>
      <c r="D393" s="442"/>
      <c r="E393" s="441"/>
      <c r="F393" s="443" t="s">
        <v>660</v>
      </c>
      <c r="G393" s="444" t="n">
        <v>101.4861070772</v>
      </c>
      <c r="H393" s="445" t="s">
        <v>661</v>
      </c>
      <c r="I393" s="446" t="n">
        <v>108.16</v>
      </c>
      <c r="J393" s="443" t="s">
        <v>662</v>
      </c>
      <c r="K393" s="444" t="n">
        <v>209.65</v>
      </c>
    </row>
    <row r="394" customFormat="false" ht="14.25" hidden="false" customHeight="false" outlineLevel="0" collapsed="false">
      <c r="A394" s="441" t="s">
        <v>655</v>
      </c>
      <c r="B394" s="442"/>
      <c r="C394" s="442"/>
      <c r="D394" s="442"/>
      <c r="E394" s="441"/>
      <c r="F394" s="443" t="s">
        <v>663</v>
      </c>
      <c r="G394" s="444" t="n">
        <v>61.78</v>
      </c>
      <c r="H394" s="442"/>
      <c r="I394" s="441"/>
      <c r="J394" s="443" t="s">
        <v>664</v>
      </c>
      <c r="K394" s="444" t="n">
        <v>343.91</v>
      </c>
    </row>
    <row r="395" customFormat="false" ht="14.25" hidden="false" customHeight="false" outlineLevel="0" collapsed="false">
      <c r="A395" s="134"/>
      <c r="E395" s="134"/>
      <c r="F395" s="134"/>
      <c r="I395" s="134"/>
      <c r="J395" s="134"/>
      <c r="K395" s="263"/>
    </row>
    <row r="396" customFormat="false" ht="14.25" hidden="false" customHeight="false" outlineLevel="0" collapsed="false">
      <c r="A396" s="430"/>
      <c r="B396" s="431" t="s">
        <v>25</v>
      </c>
      <c r="C396" s="431" t="s">
        <v>26</v>
      </c>
      <c r="D396" s="431" t="s">
        <v>27</v>
      </c>
      <c r="E396" s="432" t="s">
        <v>18</v>
      </c>
      <c r="F396" s="432" t="s">
        <v>649</v>
      </c>
      <c r="G396" s="431"/>
      <c r="H396" s="431" t="s">
        <v>650</v>
      </c>
      <c r="I396" s="432" t="s">
        <v>651</v>
      </c>
      <c r="J396" s="432" t="s">
        <v>652</v>
      </c>
      <c r="K396" s="433" t="s">
        <v>19</v>
      </c>
    </row>
    <row r="397" customFormat="false" ht="37.3" hidden="false" customHeight="false" outlineLevel="0" collapsed="false">
      <c r="A397" s="434" t="s">
        <v>759</v>
      </c>
      <c r="B397" s="435" t="s">
        <v>35</v>
      </c>
      <c r="C397" s="435" t="s">
        <v>42</v>
      </c>
      <c r="D397" s="435" t="n">
        <v>103332</v>
      </c>
      <c r="E397" s="436" t="s">
        <v>114</v>
      </c>
      <c r="F397" s="436" t="s">
        <v>760</v>
      </c>
      <c r="G397" s="435"/>
      <c r="H397" s="435" t="s">
        <v>44</v>
      </c>
      <c r="I397" s="436" t="n">
        <v>1</v>
      </c>
      <c r="J397" s="436" t="n">
        <v>117.52</v>
      </c>
      <c r="K397" s="437" t="n">
        <v>117.52</v>
      </c>
    </row>
    <row r="398" customFormat="false" ht="19.4" hidden="false" customHeight="false" outlineLevel="0" collapsed="false">
      <c r="A398" s="438" t="s">
        <v>655</v>
      </c>
      <c r="B398" s="439" t="s">
        <v>656</v>
      </c>
      <c r="C398" s="439" t="s">
        <v>42</v>
      </c>
      <c r="D398" s="439" t="n">
        <v>87292</v>
      </c>
      <c r="E398" s="438" t="s">
        <v>734</v>
      </c>
      <c r="F398" s="438" t="s">
        <v>658</v>
      </c>
      <c r="G398" s="439"/>
      <c r="H398" s="439" t="s">
        <v>53</v>
      </c>
      <c r="I398" s="438" t="n">
        <v>0.0105</v>
      </c>
      <c r="J398" s="438" t="n">
        <v>593.91</v>
      </c>
      <c r="K398" s="440" t="n">
        <v>6.23</v>
      </c>
    </row>
    <row r="399" customFormat="false" ht="14.25" hidden="false" customHeight="false" outlineLevel="0" collapsed="false">
      <c r="A399" s="438" t="s">
        <v>655</v>
      </c>
      <c r="B399" s="439" t="s">
        <v>200</v>
      </c>
      <c r="C399" s="439" t="s">
        <v>42</v>
      </c>
      <c r="D399" s="439" t="n">
        <v>37395</v>
      </c>
      <c r="E399" s="438" t="s">
        <v>761</v>
      </c>
      <c r="F399" s="438" t="s">
        <v>669</v>
      </c>
      <c r="G399" s="439"/>
      <c r="H399" s="439" t="s">
        <v>762</v>
      </c>
      <c r="I399" s="438" t="n">
        <v>0.0069</v>
      </c>
      <c r="J399" s="438" t="n">
        <v>42.070512</v>
      </c>
      <c r="K399" s="440" t="n">
        <v>0.29</v>
      </c>
    </row>
    <row r="400" customFormat="false" ht="19.4" hidden="false" customHeight="false" outlineLevel="0" collapsed="false">
      <c r="A400" s="438" t="s">
        <v>655</v>
      </c>
      <c r="B400" s="439" t="s">
        <v>200</v>
      </c>
      <c r="C400" s="439" t="s">
        <v>42</v>
      </c>
      <c r="D400" s="439" t="n">
        <v>34557</v>
      </c>
      <c r="E400" s="438" t="s">
        <v>763</v>
      </c>
      <c r="F400" s="438" t="s">
        <v>669</v>
      </c>
      <c r="G400" s="439"/>
      <c r="H400" s="439" t="s">
        <v>47</v>
      </c>
      <c r="I400" s="438" t="n">
        <v>0.58</v>
      </c>
      <c r="J400" s="438" t="n">
        <v>2.821574</v>
      </c>
      <c r="K400" s="440" t="n">
        <v>1.63</v>
      </c>
    </row>
    <row r="401" customFormat="false" ht="14.25" hidden="false" customHeight="false" outlineLevel="0" collapsed="false">
      <c r="A401" s="438" t="s">
        <v>655</v>
      </c>
      <c r="B401" s="439" t="s">
        <v>656</v>
      </c>
      <c r="C401" s="439" t="s">
        <v>42</v>
      </c>
      <c r="D401" s="439" t="n">
        <v>88316</v>
      </c>
      <c r="E401" s="438" t="s">
        <v>667</v>
      </c>
      <c r="F401" s="438" t="s">
        <v>658</v>
      </c>
      <c r="G401" s="439"/>
      <c r="H401" s="439" t="s">
        <v>469</v>
      </c>
      <c r="I401" s="438" t="n">
        <v>1.1</v>
      </c>
      <c r="J401" s="438" t="n">
        <v>20.77</v>
      </c>
      <c r="K401" s="440" t="n">
        <v>22.84</v>
      </c>
    </row>
    <row r="402" customFormat="false" ht="14.25" hidden="false" customHeight="false" outlineLevel="0" collapsed="false">
      <c r="A402" s="438" t="s">
        <v>655</v>
      </c>
      <c r="B402" s="439" t="s">
        <v>200</v>
      </c>
      <c r="C402" s="439" t="s">
        <v>42</v>
      </c>
      <c r="D402" s="439" t="n">
        <v>7267</v>
      </c>
      <c r="E402" s="438" t="s">
        <v>764</v>
      </c>
      <c r="F402" s="438" t="s">
        <v>669</v>
      </c>
      <c r="G402" s="439"/>
      <c r="H402" s="439" t="s">
        <v>120</v>
      </c>
      <c r="I402" s="438" t="n">
        <v>37.74</v>
      </c>
      <c r="J402" s="438" t="n">
        <v>0.778042</v>
      </c>
      <c r="K402" s="440" t="n">
        <v>29.36</v>
      </c>
    </row>
    <row r="403" customFormat="false" ht="14.25" hidden="false" customHeight="false" outlineLevel="0" collapsed="false">
      <c r="A403" s="438" t="s">
        <v>655</v>
      </c>
      <c r="B403" s="439" t="s">
        <v>656</v>
      </c>
      <c r="C403" s="439" t="s">
        <v>42</v>
      </c>
      <c r="D403" s="439" t="n">
        <v>88309</v>
      </c>
      <c r="E403" s="438" t="s">
        <v>696</v>
      </c>
      <c r="F403" s="438" t="s">
        <v>658</v>
      </c>
      <c r="G403" s="439"/>
      <c r="H403" s="439" t="s">
        <v>469</v>
      </c>
      <c r="I403" s="438" t="n">
        <v>2.2</v>
      </c>
      <c r="J403" s="438" t="n">
        <v>25.99</v>
      </c>
      <c r="K403" s="440" t="n">
        <v>57.17</v>
      </c>
    </row>
    <row r="404" customFormat="false" ht="14.25" hidden="false" customHeight="false" outlineLevel="0" collapsed="false">
      <c r="A404" s="134"/>
      <c r="E404" s="134"/>
      <c r="F404" s="134"/>
      <c r="I404" s="134"/>
      <c r="J404" s="134"/>
      <c r="K404" s="263"/>
    </row>
    <row r="405" customFormat="false" ht="14.25" hidden="false" customHeight="false" outlineLevel="0" collapsed="false">
      <c r="A405" s="441" t="s">
        <v>655</v>
      </c>
      <c r="B405" s="442"/>
      <c r="C405" s="442"/>
      <c r="D405" s="442"/>
      <c r="E405" s="441"/>
      <c r="F405" s="443" t="s">
        <v>660</v>
      </c>
      <c r="G405" s="444" t="n">
        <v>29.8383192952</v>
      </c>
      <c r="H405" s="445" t="s">
        <v>661</v>
      </c>
      <c r="I405" s="446" t="n">
        <v>31.8</v>
      </c>
      <c r="J405" s="443" t="s">
        <v>662</v>
      </c>
      <c r="K405" s="444" t="n">
        <v>61.64</v>
      </c>
    </row>
    <row r="406" customFormat="false" ht="13.5" hidden="false" customHeight="true" outlineLevel="0" collapsed="false">
      <c r="A406" s="441" t="s">
        <v>655</v>
      </c>
      <c r="B406" s="442"/>
      <c r="C406" s="442"/>
      <c r="D406" s="442"/>
      <c r="E406" s="441"/>
      <c r="F406" s="443" t="s">
        <v>663</v>
      </c>
      <c r="G406" s="444" t="n">
        <v>25.73</v>
      </c>
      <c r="H406" s="442"/>
      <c r="I406" s="441"/>
      <c r="J406" s="443" t="s">
        <v>664</v>
      </c>
      <c r="K406" s="444" t="n">
        <v>143.25</v>
      </c>
    </row>
    <row r="407" customFormat="false" ht="13.5" hidden="false" customHeight="true" outlineLevel="0" collapsed="false">
      <c r="A407" s="134"/>
      <c r="E407" s="134"/>
      <c r="F407" s="134"/>
      <c r="I407" s="134"/>
      <c r="J407" s="134"/>
      <c r="K407" s="263"/>
    </row>
    <row r="408" customFormat="false" ht="14.25" hidden="false" customHeight="false" outlineLevel="0" collapsed="false">
      <c r="A408" s="430"/>
      <c r="B408" s="431" t="s">
        <v>25</v>
      </c>
      <c r="C408" s="431" t="s">
        <v>26</v>
      </c>
      <c r="D408" s="431" t="s">
        <v>27</v>
      </c>
      <c r="E408" s="432" t="s">
        <v>18</v>
      </c>
      <c r="F408" s="432" t="s">
        <v>649</v>
      </c>
      <c r="G408" s="431"/>
      <c r="H408" s="431" t="s">
        <v>650</v>
      </c>
      <c r="I408" s="432" t="s">
        <v>651</v>
      </c>
      <c r="J408" s="432" t="s">
        <v>652</v>
      </c>
      <c r="K408" s="433" t="s">
        <v>19</v>
      </c>
    </row>
    <row r="409" customFormat="false" ht="15" hidden="false" customHeight="false" outlineLevel="0" collapsed="false">
      <c r="A409" s="434" t="s">
        <v>765</v>
      </c>
      <c r="B409" s="435" t="s">
        <v>35</v>
      </c>
      <c r="C409" s="435" t="s">
        <v>42</v>
      </c>
      <c r="D409" s="435" t="n">
        <v>105023</v>
      </c>
      <c r="E409" s="436" t="s">
        <v>116</v>
      </c>
      <c r="F409" s="436" t="s">
        <v>701</v>
      </c>
      <c r="G409" s="435"/>
      <c r="H409" s="435" t="s">
        <v>47</v>
      </c>
      <c r="I409" s="436" t="n">
        <v>1</v>
      </c>
      <c r="J409" s="436" t="n">
        <v>61.72</v>
      </c>
      <c r="K409" s="437" t="n">
        <v>61.72</v>
      </c>
    </row>
    <row r="410" customFormat="false" ht="14.25" hidden="false" customHeight="false" outlineLevel="0" collapsed="false">
      <c r="A410" s="438" t="s">
        <v>655</v>
      </c>
      <c r="B410" s="439" t="s">
        <v>656</v>
      </c>
      <c r="C410" s="439" t="s">
        <v>42</v>
      </c>
      <c r="D410" s="439" t="n">
        <v>92802</v>
      </c>
      <c r="E410" s="438" t="s">
        <v>711</v>
      </c>
      <c r="F410" s="438" t="s">
        <v>680</v>
      </c>
      <c r="G410" s="439"/>
      <c r="H410" s="439" t="s">
        <v>66</v>
      </c>
      <c r="I410" s="438" t="n">
        <v>0.79</v>
      </c>
      <c r="J410" s="438" t="n">
        <v>9.65</v>
      </c>
      <c r="K410" s="440" t="n">
        <v>7.62</v>
      </c>
    </row>
    <row r="411" customFormat="false" ht="14.25" hidden="false" customHeight="false" outlineLevel="0" collapsed="false">
      <c r="A411" s="438" t="s">
        <v>655</v>
      </c>
      <c r="B411" s="439" t="s">
        <v>200</v>
      </c>
      <c r="C411" s="439" t="s">
        <v>42</v>
      </c>
      <c r="D411" s="439" t="n">
        <v>4491</v>
      </c>
      <c r="E411" s="438" t="s">
        <v>738</v>
      </c>
      <c r="F411" s="438" t="s">
        <v>669</v>
      </c>
      <c r="G411" s="439"/>
      <c r="H411" s="439" t="s">
        <v>47</v>
      </c>
      <c r="I411" s="438" t="n">
        <v>0.203</v>
      </c>
      <c r="J411" s="438" t="n">
        <v>10.855092</v>
      </c>
      <c r="K411" s="440" t="n">
        <v>2.2</v>
      </c>
    </row>
    <row r="412" customFormat="false" ht="14.25" hidden="false" customHeight="false" outlineLevel="0" collapsed="false">
      <c r="A412" s="438" t="s">
        <v>655</v>
      </c>
      <c r="B412" s="439" t="s">
        <v>656</v>
      </c>
      <c r="C412" s="439" t="s">
        <v>42</v>
      </c>
      <c r="D412" s="439" t="n">
        <v>92270</v>
      </c>
      <c r="E412" s="438" t="s">
        <v>753</v>
      </c>
      <c r="F412" s="438" t="s">
        <v>680</v>
      </c>
      <c r="G412" s="439"/>
      <c r="H412" s="439" t="s">
        <v>44</v>
      </c>
      <c r="I412" s="438" t="n">
        <v>0.104</v>
      </c>
      <c r="J412" s="438" t="n">
        <v>140.53</v>
      </c>
      <c r="K412" s="440" t="n">
        <v>14.61</v>
      </c>
    </row>
    <row r="413" customFormat="false" ht="14.25" hidden="false" customHeight="false" outlineLevel="0" collapsed="false">
      <c r="A413" s="438" t="s">
        <v>655</v>
      </c>
      <c r="B413" s="439" t="s">
        <v>200</v>
      </c>
      <c r="C413" s="439" t="s">
        <v>42</v>
      </c>
      <c r="D413" s="439" t="n">
        <v>2692</v>
      </c>
      <c r="E413" s="438" t="s">
        <v>724</v>
      </c>
      <c r="F413" s="438" t="s">
        <v>669</v>
      </c>
      <c r="G413" s="439"/>
      <c r="H413" s="439" t="s">
        <v>686</v>
      </c>
      <c r="I413" s="438" t="n">
        <v>0.009</v>
      </c>
      <c r="J413" s="438" t="n">
        <v>7.161736</v>
      </c>
      <c r="K413" s="440" t="n">
        <v>0.06</v>
      </c>
    </row>
    <row r="414" customFormat="false" ht="14.25" hidden="false" customHeight="false" outlineLevel="0" collapsed="false">
      <c r="A414" s="438" t="s">
        <v>655</v>
      </c>
      <c r="B414" s="439" t="s">
        <v>656</v>
      </c>
      <c r="C414" s="439" t="s">
        <v>42</v>
      </c>
      <c r="D414" s="439" t="n">
        <v>88316</v>
      </c>
      <c r="E414" s="438" t="s">
        <v>667</v>
      </c>
      <c r="F414" s="438" t="s">
        <v>658</v>
      </c>
      <c r="G414" s="439"/>
      <c r="H414" s="439" t="s">
        <v>469</v>
      </c>
      <c r="I414" s="438" t="n">
        <v>0.251</v>
      </c>
      <c r="J414" s="438" t="n">
        <v>20.77</v>
      </c>
      <c r="K414" s="440" t="n">
        <v>5.21</v>
      </c>
    </row>
    <row r="415" customFormat="false" ht="14.25" hidden="false" customHeight="false" outlineLevel="0" collapsed="false">
      <c r="A415" s="438" t="s">
        <v>655</v>
      </c>
      <c r="B415" s="439" t="s">
        <v>656</v>
      </c>
      <c r="C415" s="439" t="s">
        <v>42</v>
      </c>
      <c r="D415" s="439" t="n">
        <v>88309</v>
      </c>
      <c r="E415" s="438" t="s">
        <v>696</v>
      </c>
      <c r="F415" s="438" t="s">
        <v>658</v>
      </c>
      <c r="G415" s="439"/>
      <c r="H415" s="439" t="s">
        <v>469</v>
      </c>
      <c r="I415" s="438" t="n">
        <v>0.501</v>
      </c>
      <c r="J415" s="438" t="n">
        <v>25.99</v>
      </c>
      <c r="K415" s="440" t="n">
        <v>13.02</v>
      </c>
    </row>
    <row r="416" customFormat="false" ht="13.5" hidden="false" customHeight="true" outlineLevel="0" collapsed="false">
      <c r="A416" s="438" t="s">
        <v>655</v>
      </c>
      <c r="B416" s="439" t="s">
        <v>656</v>
      </c>
      <c r="C416" s="439" t="s">
        <v>42</v>
      </c>
      <c r="D416" s="439" t="n">
        <v>94964</v>
      </c>
      <c r="E416" s="438" t="s">
        <v>766</v>
      </c>
      <c r="F416" s="438" t="s">
        <v>680</v>
      </c>
      <c r="G416" s="439"/>
      <c r="H416" s="439" t="s">
        <v>53</v>
      </c>
      <c r="I416" s="438" t="n">
        <v>0.032</v>
      </c>
      <c r="J416" s="438" t="n">
        <v>555.23</v>
      </c>
      <c r="K416" s="440" t="n">
        <v>17.76</v>
      </c>
    </row>
    <row r="417" customFormat="false" ht="13.5" hidden="false" customHeight="true" outlineLevel="0" collapsed="false">
      <c r="A417" s="438" t="s">
        <v>655</v>
      </c>
      <c r="B417" s="439" t="s">
        <v>200</v>
      </c>
      <c r="C417" s="439" t="s">
        <v>42</v>
      </c>
      <c r="D417" s="439" t="n">
        <v>39017</v>
      </c>
      <c r="E417" s="438" t="s">
        <v>709</v>
      </c>
      <c r="F417" s="438" t="s">
        <v>669</v>
      </c>
      <c r="G417" s="439"/>
      <c r="H417" s="439" t="s">
        <v>120</v>
      </c>
      <c r="I417" s="438" t="n">
        <v>6</v>
      </c>
      <c r="J417" s="438" t="n">
        <v>0.206228</v>
      </c>
      <c r="K417" s="440" t="n">
        <v>1.23</v>
      </c>
    </row>
    <row r="418" customFormat="false" ht="14.25" hidden="false" customHeight="false" outlineLevel="0" collapsed="false">
      <c r="A418" s="134"/>
      <c r="E418" s="134"/>
      <c r="F418" s="134"/>
      <c r="I418" s="134"/>
      <c r="J418" s="134"/>
      <c r="K418" s="263"/>
    </row>
    <row r="419" customFormat="false" ht="14.25" hidden="false" customHeight="false" outlineLevel="0" collapsed="false">
      <c r="A419" s="441" t="s">
        <v>655</v>
      </c>
      <c r="B419" s="442"/>
      <c r="C419" s="442"/>
      <c r="D419" s="442"/>
      <c r="E419" s="441"/>
      <c r="F419" s="443" t="s">
        <v>660</v>
      </c>
      <c r="G419" s="444" t="n">
        <v>9.0037757769</v>
      </c>
      <c r="H419" s="445" t="s">
        <v>661</v>
      </c>
      <c r="I419" s="446" t="n">
        <v>9.6</v>
      </c>
      <c r="J419" s="443" t="s">
        <v>662</v>
      </c>
      <c r="K419" s="444" t="n">
        <v>18.6</v>
      </c>
    </row>
    <row r="420" customFormat="false" ht="14.25" hidden="false" customHeight="false" outlineLevel="0" collapsed="false">
      <c r="A420" s="441" t="s">
        <v>655</v>
      </c>
      <c r="B420" s="442"/>
      <c r="C420" s="442"/>
      <c r="D420" s="442"/>
      <c r="E420" s="441"/>
      <c r="F420" s="443" t="s">
        <v>663</v>
      </c>
      <c r="G420" s="444" t="n">
        <v>13.51</v>
      </c>
      <c r="H420" s="442"/>
      <c r="I420" s="441"/>
      <c r="J420" s="443" t="s">
        <v>664</v>
      </c>
      <c r="K420" s="444" t="n">
        <v>75.23</v>
      </c>
    </row>
    <row r="421" customFormat="false" ht="14.25" hidden="false" customHeight="false" outlineLevel="0" collapsed="false">
      <c r="A421" s="134"/>
      <c r="E421" s="134"/>
      <c r="F421" s="134"/>
      <c r="I421" s="134"/>
      <c r="J421" s="134"/>
      <c r="K421" s="263"/>
    </row>
    <row r="422" customFormat="false" ht="14.25" hidden="false" customHeight="false" outlineLevel="0" collapsed="false">
      <c r="A422" s="430"/>
      <c r="B422" s="431" t="s">
        <v>25</v>
      </c>
      <c r="C422" s="431" t="s">
        <v>26</v>
      </c>
      <c r="D422" s="431" t="s">
        <v>27</v>
      </c>
      <c r="E422" s="432" t="s">
        <v>18</v>
      </c>
      <c r="F422" s="432" t="s">
        <v>649</v>
      </c>
      <c r="G422" s="431"/>
      <c r="H422" s="431" t="s">
        <v>650</v>
      </c>
      <c r="I422" s="432" t="s">
        <v>651</v>
      </c>
      <c r="J422" s="432" t="s">
        <v>652</v>
      </c>
      <c r="K422" s="433" t="s">
        <v>19</v>
      </c>
    </row>
    <row r="423" customFormat="false" ht="37.3" hidden="false" customHeight="false" outlineLevel="0" collapsed="false">
      <c r="A423" s="434" t="s">
        <v>767</v>
      </c>
      <c r="B423" s="435" t="s">
        <v>35</v>
      </c>
      <c r="C423" s="435" t="s">
        <v>42</v>
      </c>
      <c r="D423" s="435" t="n">
        <v>92608</v>
      </c>
      <c r="E423" s="436" t="s">
        <v>119</v>
      </c>
      <c r="F423" s="436" t="s">
        <v>479</v>
      </c>
      <c r="G423" s="435"/>
      <c r="H423" s="435" t="s">
        <v>120</v>
      </c>
      <c r="I423" s="436" t="n">
        <v>1</v>
      </c>
      <c r="J423" s="436" t="n">
        <v>1040.57</v>
      </c>
      <c r="K423" s="437" t="n">
        <v>1040.57</v>
      </c>
    </row>
    <row r="424" customFormat="false" ht="19.4" hidden="false" customHeight="false" outlineLevel="0" collapsed="false">
      <c r="A424" s="438" t="s">
        <v>655</v>
      </c>
      <c r="B424" s="439" t="s">
        <v>656</v>
      </c>
      <c r="C424" s="439" t="s">
        <v>42</v>
      </c>
      <c r="D424" s="439" t="n">
        <v>92256</v>
      </c>
      <c r="E424" s="438" t="s">
        <v>768</v>
      </c>
      <c r="F424" s="438" t="s">
        <v>769</v>
      </c>
      <c r="G424" s="439"/>
      <c r="H424" s="439" t="s">
        <v>120</v>
      </c>
      <c r="I424" s="438" t="n">
        <v>1</v>
      </c>
      <c r="J424" s="438" t="n">
        <v>219.02</v>
      </c>
      <c r="K424" s="440" t="n">
        <v>219.02</v>
      </c>
    </row>
    <row r="425" customFormat="false" ht="14.25" hidden="false" customHeight="false" outlineLevel="0" collapsed="false">
      <c r="A425" s="438" t="s">
        <v>655</v>
      </c>
      <c r="B425" s="439" t="s">
        <v>200</v>
      </c>
      <c r="C425" s="439" t="s">
        <v>42</v>
      </c>
      <c r="D425" s="439" t="n">
        <v>4777</v>
      </c>
      <c r="E425" s="438" t="s">
        <v>770</v>
      </c>
      <c r="F425" s="438" t="s">
        <v>669</v>
      </c>
      <c r="G425" s="439"/>
      <c r="H425" s="439" t="s">
        <v>66</v>
      </c>
      <c r="I425" s="438" t="n">
        <v>23.96</v>
      </c>
      <c r="J425" s="438" t="n">
        <v>7.517948</v>
      </c>
      <c r="K425" s="440" t="n">
        <v>180.12</v>
      </c>
    </row>
    <row r="426" customFormat="false" ht="14.25" hidden="false" customHeight="false" outlineLevel="0" collapsed="false">
      <c r="A426" s="438" t="s">
        <v>655</v>
      </c>
      <c r="B426" s="439" t="s">
        <v>656</v>
      </c>
      <c r="C426" s="439" t="s">
        <v>42</v>
      </c>
      <c r="D426" s="439" t="n">
        <v>88316</v>
      </c>
      <c r="E426" s="438" t="s">
        <v>667</v>
      </c>
      <c r="F426" s="438" t="s">
        <v>658</v>
      </c>
      <c r="G426" s="439"/>
      <c r="H426" s="439" t="s">
        <v>469</v>
      </c>
      <c r="I426" s="438" t="n">
        <v>0.492</v>
      </c>
      <c r="J426" s="438" t="n">
        <v>20.77</v>
      </c>
      <c r="K426" s="440" t="n">
        <v>10.21</v>
      </c>
    </row>
    <row r="427" customFormat="false" ht="14.25" hidden="false" customHeight="false" outlineLevel="0" collapsed="false">
      <c r="A427" s="438" t="s">
        <v>655</v>
      </c>
      <c r="B427" s="439" t="s">
        <v>656</v>
      </c>
      <c r="C427" s="439" t="s">
        <v>42</v>
      </c>
      <c r="D427" s="439" t="n">
        <v>88278</v>
      </c>
      <c r="E427" s="438" t="s">
        <v>771</v>
      </c>
      <c r="F427" s="438" t="s">
        <v>658</v>
      </c>
      <c r="G427" s="439"/>
      <c r="H427" s="439" t="s">
        <v>469</v>
      </c>
      <c r="I427" s="438" t="n">
        <v>2.133</v>
      </c>
      <c r="J427" s="438" t="n">
        <v>22.93</v>
      </c>
      <c r="K427" s="440" t="n">
        <v>48.9</v>
      </c>
    </row>
    <row r="428" customFormat="false" ht="14.25" hidden="false" customHeight="false" outlineLevel="0" collapsed="false">
      <c r="A428" s="438" t="s">
        <v>655</v>
      </c>
      <c r="B428" s="439" t="s">
        <v>200</v>
      </c>
      <c r="C428" s="439" t="s">
        <v>42</v>
      </c>
      <c r="D428" s="439" t="n">
        <v>40598</v>
      </c>
      <c r="E428" s="438" t="s">
        <v>772</v>
      </c>
      <c r="F428" s="438" t="s">
        <v>669</v>
      </c>
      <c r="G428" s="439"/>
      <c r="H428" s="439" t="s">
        <v>66</v>
      </c>
      <c r="I428" s="438" t="n">
        <v>71.82</v>
      </c>
      <c r="J428" s="438" t="n">
        <v>7.92103</v>
      </c>
      <c r="K428" s="440" t="n">
        <v>568.88</v>
      </c>
    </row>
    <row r="429" customFormat="false" ht="14.25" hidden="false" customHeight="false" outlineLevel="0" collapsed="false">
      <c r="A429" s="438" t="s">
        <v>655</v>
      </c>
      <c r="B429" s="439" t="s">
        <v>200</v>
      </c>
      <c r="C429" s="439" t="s">
        <v>42</v>
      </c>
      <c r="D429" s="439" t="n">
        <v>10997</v>
      </c>
      <c r="E429" s="438" t="s">
        <v>773</v>
      </c>
      <c r="F429" s="438" t="s">
        <v>669</v>
      </c>
      <c r="G429" s="439"/>
      <c r="H429" s="439" t="s">
        <v>66</v>
      </c>
      <c r="I429" s="438" t="n">
        <v>0.378</v>
      </c>
      <c r="J429" s="438" t="n">
        <v>35.52746</v>
      </c>
      <c r="K429" s="440" t="n">
        <v>13.42</v>
      </c>
    </row>
    <row r="430" customFormat="false" ht="14.25" hidden="false" customHeight="false" outlineLevel="0" collapsed="false">
      <c r="A430" s="134"/>
      <c r="E430" s="134"/>
      <c r="F430" s="134"/>
      <c r="I430" s="134"/>
      <c r="J430" s="134"/>
      <c r="K430" s="263"/>
    </row>
    <row r="431" customFormat="false" ht="14.25" hidden="false" customHeight="false" outlineLevel="0" collapsed="false">
      <c r="A431" s="441" t="s">
        <v>655</v>
      </c>
      <c r="B431" s="442"/>
      <c r="C431" s="442"/>
      <c r="D431" s="442"/>
      <c r="E431" s="441"/>
      <c r="F431" s="443" t="s">
        <v>660</v>
      </c>
      <c r="G431" s="444" t="n">
        <v>73.8938909865</v>
      </c>
      <c r="H431" s="445" t="s">
        <v>661</v>
      </c>
      <c r="I431" s="446" t="n">
        <v>78.76</v>
      </c>
      <c r="J431" s="443" t="s">
        <v>662</v>
      </c>
      <c r="K431" s="444" t="n">
        <v>152.65</v>
      </c>
    </row>
    <row r="432" customFormat="false" ht="14.25" hidden="false" customHeight="false" outlineLevel="0" collapsed="false">
      <c r="A432" s="441" t="s">
        <v>655</v>
      </c>
      <c r="B432" s="442"/>
      <c r="C432" s="442"/>
      <c r="D432" s="442"/>
      <c r="E432" s="441"/>
      <c r="F432" s="443" t="s">
        <v>663</v>
      </c>
      <c r="G432" s="444" t="n">
        <v>227.88</v>
      </c>
      <c r="H432" s="442"/>
      <c r="I432" s="441"/>
      <c r="J432" s="443" t="s">
        <v>664</v>
      </c>
      <c r="K432" s="444" t="n">
        <v>1268.45</v>
      </c>
    </row>
    <row r="433" customFormat="false" ht="14.25" hidden="false" customHeight="false" outlineLevel="0" collapsed="false">
      <c r="A433" s="134"/>
      <c r="E433" s="134"/>
      <c r="F433" s="134"/>
      <c r="I433" s="134"/>
      <c r="J433" s="134"/>
      <c r="K433" s="263"/>
    </row>
    <row r="434" customFormat="false" ht="14.25" hidden="false" customHeight="false" outlineLevel="0" collapsed="false">
      <c r="A434" s="430"/>
      <c r="B434" s="431" t="s">
        <v>25</v>
      </c>
      <c r="C434" s="431" t="s">
        <v>26</v>
      </c>
      <c r="D434" s="431" t="s">
        <v>27</v>
      </c>
      <c r="E434" s="432" t="s">
        <v>18</v>
      </c>
      <c r="F434" s="432" t="s">
        <v>649</v>
      </c>
      <c r="G434" s="431"/>
      <c r="H434" s="431" t="s">
        <v>650</v>
      </c>
      <c r="I434" s="432" t="s">
        <v>651</v>
      </c>
      <c r="J434" s="432" t="s">
        <v>652</v>
      </c>
      <c r="K434" s="433" t="s">
        <v>19</v>
      </c>
    </row>
    <row r="435" customFormat="false" ht="37.3" hidden="false" customHeight="false" outlineLevel="0" collapsed="false">
      <c r="A435" s="434" t="s">
        <v>774</v>
      </c>
      <c r="B435" s="435" t="s">
        <v>35</v>
      </c>
      <c r="C435" s="435" t="s">
        <v>42</v>
      </c>
      <c r="D435" s="435" t="n">
        <v>92580</v>
      </c>
      <c r="E435" s="436" t="s">
        <v>122</v>
      </c>
      <c r="F435" s="436" t="s">
        <v>479</v>
      </c>
      <c r="G435" s="435"/>
      <c r="H435" s="435" t="s">
        <v>44</v>
      </c>
      <c r="I435" s="436" t="n">
        <v>1</v>
      </c>
      <c r="J435" s="436" t="n">
        <v>43.78</v>
      </c>
      <c r="K435" s="437" t="n">
        <v>43.78</v>
      </c>
    </row>
    <row r="436" customFormat="false" ht="14.25" hidden="false" customHeight="false" outlineLevel="0" collapsed="false">
      <c r="A436" s="438" t="s">
        <v>655</v>
      </c>
      <c r="B436" s="439" t="s">
        <v>656</v>
      </c>
      <c r="C436" s="439" t="s">
        <v>42</v>
      </c>
      <c r="D436" s="439" t="n">
        <v>88316</v>
      </c>
      <c r="E436" s="438" t="s">
        <v>667</v>
      </c>
      <c r="F436" s="438" t="s">
        <v>658</v>
      </c>
      <c r="G436" s="439"/>
      <c r="H436" s="439" t="s">
        <v>469</v>
      </c>
      <c r="I436" s="438" t="n">
        <v>0.106</v>
      </c>
      <c r="J436" s="438" t="n">
        <v>20.77</v>
      </c>
      <c r="K436" s="440" t="n">
        <v>2.2</v>
      </c>
    </row>
    <row r="437" customFormat="false" ht="14.25" hidden="false" customHeight="false" outlineLevel="0" collapsed="false">
      <c r="A437" s="438" t="s">
        <v>655</v>
      </c>
      <c r="B437" s="439" t="s">
        <v>656</v>
      </c>
      <c r="C437" s="439" t="s">
        <v>42</v>
      </c>
      <c r="D437" s="439" t="n">
        <v>88278</v>
      </c>
      <c r="E437" s="438" t="s">
        <v>771</v>
      </c>
      <c r="F437" s="438" t="s">
        <v>658</v>
      </c>
      <c r="G437" s="439"/>
      <c r="H437" s="439" t="s">
        <v>469</v>
      </c>
      <c r="I437" s="438" t="n">
        <v>0.213</v>
      </c>
      <c r="J437" s="438" t="n">
        <v>22.93</v>
      </c>
      <c r="K437" s="440" t="n">
        <v>4.88</v>
      </c>
    </row>
    <row r="438" customFormat="false" ht="14.25" hidden="false" customHeight="false" outlineLevel="0" collapsed="false">
      <c r="A438" s="438" t="s">
        <v>655</v>
      </c>
      <c r="B438" s="439" t="s">
        <v>200</v>
      </c>
      <c r="C438" s="439" t="s">
        <v>42</v>
      </c>
      <c r="D438" s="439" t="n">
        <v>43083</v>
      </c>
      <c r="E438" s="438" t="s">
        <v>775</v>
      </c>
      <c r="F438" s="438" t="s">
        <v>669</v>
      </c>
      <c r="G438" s="439"/>
      <c r="H438" s="439" t="s">
        <v>708</v>
      </c>
      <c r="I438" s="438" t="n">
        <v>4.333</v>
      </c>
      <c r="J438" s="438" t="n">
        <v>8.117884</v>
      </c>
      <c r="K438" s="440" t="n">
        <v>35.17</v>
      </c>
    </row>
    <row r="439" customFormat="false" ht="19.4" hidden="false" customHeight="false" outlineLevel="0" collapsed="false">
      <c r="A439" s="438" t="s">
        <v>655</v>
      </c>
      <c r="B439" s="439" t="s">
        <v>656</v>
      </c>
      <c r="C439" s="439" t="s">
        <v>42</v>
      </c>
      <c r="D439" s="439" t="n">
        <v>93282</v>
      </c>
      <c r="E439" s="438" t="s">
        <v>776</v>
      </c>
      <c r="F439" s="438" t="s">
        <v>683</v>
      </c>
      <c r="G439" s="439"/>
      <c r="H439" s="439" t="s">
        <v>684</v>
      </c>
      <c r="I439" s="438" t="n">
        <v>0.0094</v>
      </c>
      <c r="J439" s="438" t="n">
        <v>21.81</v>
      </c>
      <c r="K439" s="440" t="n">
        <v>0.2</v>
      </c>
    </row>
    <row r="440" customFormat="false" ht="14.25" hidden="false" customHeight="false" outlineLevel="0" collapsed="false">
      <c r="A440" s="438" t="s">
        <v>655</v>
      </c>
      <c r="B440" s="439" t="s">
        <v>200</v>
      </c>
      <c r="C440" s="439" t="s">
        <v>42</v>
      </c>
      <c r="D440" s="439" t="n">
        <v>40549</v>
      </c>
      <c r="E440" s="438" t="s">
        <v>777</v>
      </c>
      <c r="F440" s="438" t="s">
        <v>669</v>
      </c>
      <c r="G440" s="439"/>
      <c r="H440" s="439" t="s">
        <v>762</v>
      </c>
      <c r="I440" s="438" t="n">
        <v>0.007</v>
      </c>
      <c r="J440" s="438" t="n">
        <v>168.657008</v>
      </c>
      <c r="K440" s="440" t="n">
        <v>1.18</v>
      </c>
    </row>
    <row r="441" customFormat="false" ht="19.4" hidden="false" customHeight="false" outlineLevel="0" collapsed="false">
      <c r="A441" s="438" t="s">
        <v>655</v>
      </c>
      <c r="B441" s="439" t="s">
        <v>656</v>
      </c>
      <c r="C441" s="439" t="s">
        <v>42</v>
      </c>
      <c r="D441" s="439" t="n">
        <v>93281</v>
      </c>
      <c r="E441" s="438" t="s">
        <v>778</v>
      </c>
      <c r="F441" s="438" t="s">
        <v>683</v>
      </c>
      <c r="G441" s="439"/>
      <c r="H441" s="439" t="s">
        <v>688</v>
      </c>
      <c r="I441" s="438" t="n">
        <v>0.0068</v>
      </c>
      <c r="J441" s="438" t="n">
        <v>22.85</v>
      </c>
      <c r="K441" s="440" t="n">
        <v>0.15</v>
      </c>
    </row>
    <row r="442" customFormat="false" ht="14.25" hidden="false" customHeight="false" outlineLevel="0" collapsed="false">
      <c r="A442" s="134"/>
      <c r="E442" s="134"/>
      <c r="F442" s="134"/>
      <c r="I442" s="134"/>
      <c r="J442" s="134"/>
      <c r="K442" s="263"/>
    </row>
    <row r="443" customFormat="false" ht="14.25" hidden="false" customHeight="false" outlineLevel="0" collapsed="false">
      <c r="A443" s="441" t="s">
        <v>655</v>
      </c>
      <c r="B443" s="442"/>
      <c r="C443" s="442"/>
      <c r="D443" s="442"/>
      <c r="E443" s="441"/>
      <c r="F443" s="443" t="s">
        <v>660</v>
      </c>
      <c r="G443" s="444" t="n">
        <v>2.7785845677</v>
      </c>
      <c r="H443" s="445" t="s">
        <v>661</v>
      </c>
      <c r="I443" s="446" t="n">
        <v>2.96</v>
      </c>
      <c r="J443" s="443" t="s">
        <v>662</v>
      </c>
      <c r="K443" s="444" t="n">
        <v>5.74</v>
      </c>
    </row>
    <row r="444" customFormat="false" ht="14.25" hidden="false" customHeight="false" outlineLevel="0" collapsed="false">
      <c r="A444" s="441" t="s">
        <v>655</v>
      </c>
      <c r="B444" s="442"/>
      <c r="C444" s="442"/>
      <c r="D444" s="442"/>
      <c r="E444" s="441"/>
      <c r="F444" s="443" t="s">
        <v>663</v>
      </c>
      <c r="G444" s="444" t="n">
        <v>9.58</v>
      </c>
      <c r="H444" s="442"/>
      <c r="I444" s="441"/>
      <c r="J444" s="443" t="s">
        <v>664</v>
      </c>
      <c r="K444" s="444" t="n">
        <v>53.36</v>
      </c>
    </row>
    <row r="445" customFormat="false" ht="14.25" hidden="false" customHeight="false" outlineLevel="0" collapsed="false">
      <c r="A445" s="134"/>
      <c r="E445" s="134"/>
      <c r="F445" s="134"/>
      <c r="I445" s="134"/>
      <c r="J445" s="134"/>
      <c r="K445" s="263"/>
    </row>
    <row r="446" customFormat="false" ht="14.25" hidden="false" customHeight="false" outlineLevel="0" collapsed="false">
      <c r="A446" s="430"/>
      <c r="B446" s="431" t="s">
        <v>25</v>
      </c>
      <c r="C446" s="431" t="s">
        <v>26</v>
      </c>
      <c r="D446" s="431" t="s">
        <v>27</v>
      </c>
      <c r="E446" s="432" t="s">
        <v>18</v>
      </c>
      <c r="F446" s="432" t="s">
        <v>649</v>
      </c>
      <c r="G446" s="431"/>
      <c r="H446" s="431" t="s">
        <v>650</v>
      </c>
      <c r="I446" s="432" t="s">
        <v>651</v>
      </c>
      <c r="J446" s="432" t="s">
        <v>652</v>
      </c>
      <c r="K446" s="433" t="s">
        <v>19</v>
      </c>
    </row>
    <row r="447" customFormat="false" ht="25.35" hidden="false" customHeight="false" outlineLevel="0" collapsed="false">
      <c r="A447" s="434" t="s">
        <v>779</v>
      </c>
      <c r="B447" s="435" t="s">
        <v>35</v>
      </c>
      <c r="C447" s="435" t="s">
        <v>42</v>
      </c>
      <c r="D447" s="435" t="n">
        <v>94216</v>
      </c>
      <c r="E447" s="436" t="s">
        <v>124</v>
      </c>
      <c r="F447" s="436" t="s">
        <v>479</v>
      </c>
      <c r="G447" s="435"/>
      <c r="H447" s="435" t="s">
        <v>44</v>
      </c>
      <c r="I447" s="436" t="n">
        <v>1</v>
      </c>
      <c r="J447" s="436" t="n">
        <v>168.24</v>
      </c>
      <c r="K447" s="437" t="n">
        <v>168.24</v>
      </c>
    </row>
    <row r="448" customFormat="false" ht="19.4" hidden="false" customHeight="false" outlineLevel="0" collapsed="false">
      <c r="A448" s="438" t="s">
        <v>655</v>
      </c>
      <c r="B448" s="439" t="s">
        <v>656</v>
      </c>
      <c r="C448" s="439" t="s">
        <v>42</v>
      </c>
      <c r="D448" s="439" t="n">
        <v>93282</v>
      </c>
      <c r="E448" s="438" t="s">
        <v>776</v>
      </c>
      <c r="F448" s="438" t="s">
        <v>683</v>
      </c>
      <c r="G448" s="439"/>
      <c r="H448" s="439" t="s">
        <v>684</v>
      </c>
      <c r="I448" s="438" t="n">
        <v>0.0012</v>
      </c>
      <c r="J448" s="438" t="n">
        <v>21.81</v>
      </c>
      <c r="K448" s="440" t="n">
        <v>0.02</v>
      </c>
    </row>
    <row r="449" customFormat="false" ht="51" hidden="false" customHeight="true" outlineLevel="0" collapsed="false">
      <c r="A449" s="438" t="s">
        <v>655</v>
      </c>
      <c r="B449" s="439" t="s">
        <v>200</v>
      </c>
      <c r="C449" s="439" t="s">
        <v>42</v>
      </c>
      <c r="D449" s="439" t="n">
        <v>11029</v>
      </c>
      <c r="E449" s="438" t="s">
        <v>780</v>
      </c>
      <c r="F449" s="438" t="s">
        <v>669</v>
      </c>
      <c r="G449" s="439"/>
      <c r="H449" s="439" t="s">
        <v>781</v>
      </c>
      <c r="I449" s="438" t="n">
        <v>4.15</v>
      </c>
      <c r="J449" s="438" t="n">
        <v>1.706068</v>
      </c>
      <c r="K449" s="440" t="n">
        <v>7.08</v>
      </c>
    </row>
    <row r="450" customFormat="false" ht="19.4" hidden="false" customHeight="false" outlineLevel="0" collapsed="false">
      <c r="A450" s="438" t="s">
        <v>655</v>
      </c>
      <c r="B450" s="439" t="s">
        <v>656</v>
      </c>
      <c r="C450" s="439" t="s">
        <v>42</v>
      </c>
      <c r="D450" s="439" t="n">
        <v>93281</v>
      </c>
      <c r="E450" s="438" t="s">
        <v>778</v>
      </c>
      <c r="F450" s="438" t="s">
        <v>683</v>
      </c>
      <c r="G450" s="439"/>
      <c r="H450" s="439" t="s">
        <v>688</v>
      </c>
      <c r="I450" s="438" t="n">
        <v>0.0009</v>
      </c>
      <c r="J450" s="438" t="n">
        <v>22.85</v>
      </c>
      <c r="K450" s="440" t="n">
        <v>0.02</v>
      </c>
    </row>
    <row r="451" customFormat="false" ht="14.25" hidden="false" customHeight="false" outlineLevel="0" collapsed="false">
      <c r="A451" s="438" t="s">
        <v>655</v>
      </c>
      <c r="B451" s="439" t="s">
        <v>656</v>
      </c>
      <c r="C451" s="439" t="s">
        <v>42</v>
      </c>
      <c r="D451" s="439" t="n">
        <v>88323</v>
      </c>
      <c r="E451" s="438" t="s">
        <v>782</v>
      </c>
      <c r="F451" s="438" t="s">
        <v>658</v>
      </c>
      <c r="G451" s="439"/>
      <c r="H451" s="439" t="s">
        <v>469</v>
      </c>
      <c r="I451" s="438" t="n">
        <v>0.056</v>
      </c>
      <c r="J451" s="438" t="n">
        <v>25.36</v>
      </c>
      <c r="K451" s="440" t="n">
        <v>1.42</v>
      </c>
    </row>
    <row r="452" customFormat="false" ht="14.25" hidden="false" customHeight="false" outlineLevel="0" collapsed="false">
      <c r="A452" s="438" t="s">
        <v>655</v>
      </c>
      <c r="B452" s="439" t="s">
        <v>656</v>
      </c>
      <c r="C452" s="439" t="s">
        <v>42</v>
      </c>
      <c r="D452" s="439" t="n">
        <v>88316</v>
      </c>
      <c r="E452" s="438" t="s">
        <v>667</v>
      </c>
      <c r="F452" s="438" t="s">
        <v>658</v>
      </c>
      <c r="G452" s="439"/>
      <c r="H452" s="439" t="s">
        <v>469</v>
      </c>
      <c r="I452" s="438" t="n">
        <v>0.062</v>
      </c>
      <c r="J452" s="438" t="n">
        <v>20.77</v>
      </c>
      <c r="K452" s="440" t="n">
        <v>1.28</v>
      </c>
    </row>
    <row r="453" customFormat="false" ht="37.3" hidden="false" customHeight="false" outlineLevel="0" collapsed="false">
      <c r="A453" s="438" t="s">
        <v>655</v>
      </c>
      <c r="B453" s="439" t="s">
        <v>200</v>
      </c>
      <c r="C453" s="439" t="s">
        <v>42</v>
      </c>
      <c r="D453" s="439" t="n">
        <v>40740</v>
      </c>
      <c r="E453" s="438" t="s">
        <v>783</v>
      </c>
      <c r="F453" s="438" t="s">
        <v>669</v>
      </c>
      <c r="G453" s="439"/>
      <c r="H453" s="439" t="s">
        <v>784</v>
      </c>
      <c r="I453" s="438" t="n">
        <v>1.146</v>
      </c>
      <c r="J453" s="438" t="n">
        <v>138.238378</v>
      </c>
      <c r="K453" s="440" t="n">
        <v>158.42</v>
      </c>
    </row>
    <row r="454" customFormat="false" ht="14.25" hidden="false" customHeight="false" outlineLevel="0" collapsed="false">
      <c r="A454" s="134"/>
      <c r="E454" s="134"/>
      <c r="F454" s="134"/>
      <c r="I454" s="134"/>
      <c r="J454" s="134"/>
      <c r="K454" s="263"/>
    </row>
    <row r="455" customFormat="false" ht="14.25" hidden="false" customHeight="false" outlineLevel="0" collapsed="false">
      <c r="A455" s="441" t="s">
        <v>655</v>
      </c>
      <c r="B455" s="442"/>
      <c r="C455" s="442"/>
      <c r="D455" s="442"/>
      <c r="E455" s="441"/>
      <c r="F455" s="443" t="s">
        <v>660</v>
      </c>
      <c r="G455" s="444" t="n">
        <v>0.997192371</v>
      </c>
      <c r="H455" s="445" t="s">
        <v>661</v>
      </c>
      <c r="I455" s="446" t="n">
        <v>1.06</v>
      </c>
      <c r="J455" s="443" t="s">
        <v>662</v>
      </c>
      <c r="K455" s="444" t="n">
        <v>2.06</v>
      </c>
    </row>
    <row r="456" customFormat="false" ht="14.25" hidden="false" customHeight="false" outlineLevel="0" collapsed="false">
      <c r="A456" s="441" t="s">
        <v>655</v>
      </c>
      <c r="B456" s="442"/>
      <c r="C456" s="442"/>
      <c r="D456" s="442"/>
      <c r="E456" s="441"/>
      <c r="F456" s="443" t="s">
        <v>663</v>
      </c>
      <c r="G456" s="444" t="n">
        <v>36.84</v>
      </c>
      <c r="H456" s="442"/>
      <c r="I456" s="441"/>
      <c r="J456" s="443" t="s">
        <v>664</v>
      </c>
      <c r="K456" s="444" t="n">
        <v>205.08</v>
      </c>
    </row>
    <row r="457" customFormat="false" ht="14.25" hidden="false" customHeight="false" outlineLevel="0" collapsed="false">
      <c r="A457" s="134"/>
      <c r="E457" s="134"/>
      <c r="F457" s="134"/>
      <c r="I457" s="134"/>
      <c r="J457" s="134"/>
      <c r="K457" s="263"/>
    </row>
    <row r="458" customFormat="false" ht="13.5" hidden="false" customHeight="true" outlineLevel="0" collapsed="false">
      <c r="A458" s="430"/>
      <c r="B458" s="431" t="s">
        <v>25</v>
      </c>
      <c r="C458" s="431" t="s">
        <v>26</v>
      </c>
      <c r="D458" s="431" t="s">
        <v>27</v>
      </c>
      <c r="E458" s="432" t="s">
        <v>18</v>
      </c>
      <c r="F458" s="432" t="s">
        <v>649</v>
      </c>
      <c r="G458" s="431"/>
      <c r="H458" s="431" t="s">
        <v>650</v>
      </c>
      <c r="I458" s="432" t="s">
        <v>651</v>
      </c>
      <c r="J458" s="432" t="s">
        <v>652</v>
      </c>
      <c r="K458" s="433" t="s">
        <v>19</v>
      </c>
    </row>
    <row r="459" customFormat="false" ht="33.75" hidden="false" customHeight="true" outlineLevel="0" collapsed="false">
      <c r="A459" s="434" t="s">
        <v>785</v>
      </c>
      <c r="B459" s="435" t="s">
        <v>35</v>
      </c>
      <c r="C459" s="435" t="s">
        <v>42</v>
      </c>
      <c r="D459" s="435" t="n">
        <v>94228</v>
      </c>
      <c r="E459" s="436" t="s">
        <v>126</v>
      </c>
      <c r="F459" s="436" t="s">
        <v>479</v>
      </c>
      <c r="G459" s="435"/>
      <c r="H459" s="435" t="s">
        <v>47</v>
      </c>
      <c r="I459" s="436" t="n">
        <v>1</v>
      </c>
      <c r="J459" s="436" t="n">
        <v>90.24</v>
      </c>
      <c r="K459" s="437" t="n">
        <v>90.24</v>
      </c>
    </row>
    <row r="460" customFormat="false" ht="19.4" hidden="false" customHeight="false" outlineLevel="0" collapsed="false">
      <c r="A460" s="438" t="s">
        <v>655</v>
      </c>
      <c r="B460" s="439" t="s">
        <v>656</v>
      </c>
      <c r="C460" s="439" t="s">
        <v>42</v>
      </c>
      <c r="D460" s="439" t="n">
        <v>93282</v>
      </c>
      <c r="E460" s="438" t="s">
        <v>776</v>
      </c>
      <c r="F460" s="438" t="s">
        <v>683</v>
      </c>
      <c r="G460" s="439"/>
      <c r="H460" s="439" t="s">
        <v>684</v>
      </c>
      <c r="I460" s="438" t="n">
        <v>0.0183</v>
      </c>
      <c r="J460" s="438" t="n">
        <v>21.81</v>
      </c>
      <c r="K460" s="440" t="n">
        <v>0.39</v>
      </c>
    </row>
    <row r="461" customFormat="false" ht="14.25" hidden="false" customHeight="false" outlineLevel="0" collapsed="false">
      <c r="A461" s="438" t="s">
        <v>655</v>
      </c>
      <c r="B461" s="439" t="s">
        <v>200</v>
      </c>
      <c r="C461" s="439" t="s">
        <v>42</v>
      </c>
      <c r="D461" s="439" t="n">
        <v>13388</v>
      </c>
      <c r="E461" s="438" t="s">
        <v>786</v>
      </c>
      <c r="F461" s="438" t="s">
        <v>669</v>
      </c>
      <c r="G461" s="439"/>
      <c r="H461" s="439" t="s">
        <v>66</v>
      </c>
      <c r="I461" s="438" t="n">
        <v>0.09</v>
      </c>
      <c r="J461" s="438" t="n">
        <v>172.894056</v>
      </c>
      <c r="K461" s="440" t="n">
        <v>15.56</v>
      </c>
    </row>
    <row r="462" customFormat="false" ht="19.4" hidden="false" customHeight="false" outlineLevel="0" collapsed="false">
      <c r="A462" s="438" t="s">
        <v>655</v>
      </c>
      <c r="B462" s="439" t="s">
        <v>656</v>
      </c>
      <c r="C462" s="439" t="s">
        <v>42</v>
      </c>
      <c r="D462" s="439" t="n">
        <v>93281</v>
      </c>
      <c r="E462" s="438" t="s">
        <v>778</v>
      </c>
      <c r="F462" s="438" t="s">
        <v>683</v>
      </c>
      <c r="G462" s="439"/>
      <c r="H462" s="439" t="s">
        <v>688</v>
      </c>
      <c r="I462" s="438" t="n">
        <v>0.0132</v>
      </c>
      <c r="J462" s="438" t="n">
        <v>22.85</v>
      </c>
      <c r="K462" s="440" t="n">
        <v>0.3</v>
      </c>
    </row>
    <row r="463" customFormat="false" ht="14.25" hidden="false" customHeight="false" outlineLevel="0" collapsed="false">
      <c r="A463" s="438" t="s">
        <v>655</v>
      </c>
      <c r="B463" s="439" t="s">
        <v>200</v>
      </c>
      <c r="C463" s="439" t="s">
        <v>42</v>
      </c>
      <c r="D463" s="439" t="n">
        <v>5104</v>
      </c>
      <c r="E463" s="438" t="s">
        <v>787</v>
      </c>
      <c r="F463" s="438" t="s">
        <v>669</v>
      </c>
      <c r="G463" s="439"/>
      <c r="H463" s="439" t="s">
        <v>66</v>
      </c>
      <c r="I463" s="438" t="n">
        <v>0.0024</v>
      </c>
      <c r="J463" s="438" t="n">
        <v>68.064614</v>
      </c>
      <c r="K463" s="440" t="n">
        <v>0.16</v>
      </c>
    </row>
    <row r="464" customFormat="false" ht="14.25" hidden="false" customHeight="false" outlineLevel="0" collapsed="false">
      <c r="A464" s="438" t="s">
        <v>655</v>
      </c>
      <c r="B464" s="439" t="s">
        <v>656</v>
      </c>
      <c r="C464" s="439" t="s">
        <v>42</v>
      </c>
      <c r="D464" s="439" t="n">
        <v>88323</v>
      </c>
      <c r="E464" s="438" t="s">
        <v>782</v>
      </c>
      <c r="F464" s="438" t="s">
        <v>658</v>
      </c>
      <c r="G464" s="439"/>
      <c r="H464" s="439" t="s">
        <v>469</v>
      </c>
      <c r="I464" s="438" t="n">
        <v>0.277</v>
      </c>
      <c r="J464" s="438" t="n">
        <v>25.36</v>
      </c>
      <c r="K464" s="440" t="n">
        <v>7.02</v>
      </c>
    </row>
    <row r="465" customFormat="false" ht="14.25" hidden="false" customHeight="false" outlineLevel="0" collapsed="false">
      <c r="A465" s="438" t="s">
        <v>655</v>
      </c>
      <c r="B465" s="439" t="s">
        <v>200</v>
      </c>
      <c r="C465" s="439" t="s">
        <v>42</v>
      </c>
      <c r="D465" s="439" t="n">
        <v>5061</v>
      </c>
      <c r="E465" s="438" t="s">
        <v>788</v>
      </c>
      <c r="F465" s="438" t="s">
        <v>669</v>
      </c>
      <c r="G465" s="439"/>
      <c r="H465" s="439" t="s">
        <v>66</v>
      </c>
      <c r="I465" s="438" t="n">
        <v>0.013</v>
      </c>
      <c r="J465" s="438" t="n">
        <v>19.994742</v>
      </c>
      <c r="K465" s="440" t="n">
        <v>0.25</v>
      </c>
    </row>
    <row r="466" customFormat="false" ht="14.25" hidden="false" customHeight="false" outlineLevel="0" collapsed="false">
      <c r="A466" s="438" t="s">
        <v>655</v>
      </c>
      <c r="B466" s="439" t="s">
        <v>656</v>
      </c>
      <c r="C466" s="439" t="s">
        <v>42</v>
      </c>
      <c r="D466" s="439" t="n">
        <v>88316</v>
      </c>
      <c r="E466" s="438" t="s">
        <v>667</v>
      </c>
      <c r="F466" s="438" t="s">
        <v>658</v>
      </c>
      <c r="G466" s="439"/>
      <c r="H466" s="439" t="s">
        <v>469</v>
      </c>
      <c r="I466" s="438" t="n">
        <v>0.371</v>
      </c>
      <c r="J466" s="438" t="n">
        <v>20.77</v>
      </c>
      <c r="K466" s="440" t="n">
        <v>7.7</v>
      </c>
    </row>
    <row r="467" customFormat="false" ht="14.25" hidden="false" customHeight="false" outlineLevel="0" collapsed="false">
      <c r="A467" s="438" t="s">
        <v>655</v>
      </c>
      <c r="B467" s="439" t="s">
        <v>200</v>
      </c>
      <c r="C467" s="439" t="s">
        <v>42</v>
      </c>
      <c r="D467" s="439" t="n">
        <v>142</v>
      </c>
      <c r="E467" s="438" t="s">
        <v>789</v>
      </c>
      <c r="F467" s="438" t="s">
        <v>669</v>
      </c>
      <c r="G467" s="439"/>
      <c r="H467" s="439" t="s">
        <v>790</v>
      </c>
      <c r="I467" s="438" t="n">
        <v>0.081</v>
      </c>
      <c r="J467" s="438" t="n">
        <v>35.743062</v>
      </c>
      <c r="K467" s="440" t="n">
        <v>2.89</v>
      </c>
    </row>
    <row r="468" customFormat="false" ht="14.25" hidden="false" customHeight="false" outlineLevel="0" collapsed="false">
      <c r="A468" s="438" t="s">
        <v>655</v>
      </c>
      <c r="B468" s="439" t="s">
        <v>200</v>
      </c>
      <c r="C468" s="439" t="s">
        <v>42</v>
      </c>
      <c r="D468" s="439" t="n">
        <v>40783</v>
      </c>
      <c r="E468" s="438" t="s">
        <v>791</v>
      </c>
      <c r="F468" s="438" t="s">
        <v>669</v>
      </c>
      <c r="G468" s="439"/>
      <c r="H468" s="439" t="s">
        <v>792</v>
      </c>
      <c r="I468" s="438" t="n">
        <v>1.05</v>
      </c>
      <c r="J468" s="438" t="n">
        <v>53.309938</v>
      </c>
      <c r="K468" s="440" t="n">
        <v>55.97</v>
      </c>
    </row>
    <row r="469" customFormat="false" ht="14.25" hidden="false" customHeight="false" outlineLevel="0" collapsed="false">
      <c r="A469" s="134"/>
      <c r="E469" s="134"/>
      <c r="F469" s="134"/>
      <c r="I469" s="134"/>
      <c r="J469" s="134"/>
      <c r="K469" s="263"/>
    </row>
    <row r="470" customFormat="false" ht="14.25" hidden="false" customHeight="false" outlineLevel="0" collapsed="false">
      <c r="A470" s="441" t="s">
        <v>655</v>
      </c>
      <c r="B470" s="442"/>
      <c r="C470" s="442"/>
      <c r="D470" s="442"/>
      <c r="E470" s="441"/>
      <c r="F470" s="443" t="s">
        <v>660</v>
      </c>
      <c r="G470" s="444" t="n">
        <v>5.5910543131</v>
      </c>
      <c r="H470" s="445" t="s">
        <v>661</v>
      </c>
      <c r="I470" s="446" t="n">
        <v>5.96</v>
      </c>
      <c r="J470" s="443" t="s">
        <v>662</v>
      </c>
      <c r="K470" s="444" t="n">
        <v>11.55</v>
      </c>
    </row>
    <row r="471" customFormat="false" ht="13.5" hidden="false" customHeight="true" outlineLevel="0" collapsed="false">
      <c r="A471" s="441" t="s">
        <v>655</v>
      </c>
      <c r="B471" s="442"/>
      <c r="C471" s="442"/>
      <c r="D471" s="442"/>
      <c r="E471" s="441"/>
      <c r="F471" s="443" t="s">
        <v>663</v>
      </c>
      <c r="G471" s="444" t="n">
        <v>19.76</v>
      </c>
      <c r="H471" s="442"/>
      <c r="I471" s="441"/>
      <c r="J471" s="443" t="s">
        <v>664</v>
      </c>
      <c r="K471" s="444" t="n">
        <v>110</v>
      </c>
    </row>
    <row r="472" customFormat="false" ht="14.25" hidden="false" customHeight="false" outlineLevel="0" collapsed="false">
      <c r="A472" s="134"/>
      <c r="E472" s="134"/>
      <c r="F472" s="134"/>
      <c r="I472" s="134"/>
      <c r="J472" s="134"/>
      <c r="K472" s="263"/>
    </row>
    <row r="473" customFormat="false" ht="14.25" hidden="false" customHeight="false" outlineLevel="0" collapsed="false">
      <c r="A473" s="430"/>
      <c r="B473" s="431" t="s">
        <v>25</v>
      </c>
      <c r="C473" s="431" t="s">
        <v>26</v>
      </c>
      <c r="D473" s="431" t="s">
        <v>27</v>
      </c>
      <c r="E473" s="432" t="s">
        <v>18</v>
      </c>
      <c r="F473" s="432" t="s">
        <v>649</v>
      </c>
      <c r="G473" s="431"/>
      <c r="H473" s="431" t="s">
        <v>650</v>
      </c>
      <c r="I473" s="432" t="s">
        <v>651</v>
      </c>
      <c r="J473" s="432" t="s">
        <v>652</v>
      </c>
      <c r="K473" s="433" t="s">
        <v>19</v>
      </c>
    </row>
    <row r="474" customFormat="false" ht="25.35" hidden="false" customHeight="false" outlineLevel="0" collapsed="false">
      <c r="A474" s="434" t="s">
        <v>793</v>
      </c>
      <c r="B474" s="435" t="s">
        <v>35</v>
      </c>
      <c r="C474" s="435" t="s">
        <v>42</v>
      </c>
      <c r="D474" s="435" t="n">
        <v>94231</v>
      </c>
      <c r="E474" s="436" t="s">
        <v>128</v>
      </c>
      <c r="F474" s="436" t="s">
        <v>479</v>
      </c>
      <c r="G474" s="435"/>
      <c r="H474" s="435" t="s">
        <v>47</v>
      </c>
      <c r="I474" s="436" t="n">
        <v>1</v>
      </c>
      <c r="J474" s="436" t="n">
        <v>53.92</v>
      </c>
      <c r="K474" s="437" t="n">
        <v>53.92</v>
      </c>
    </row>
    <row r="475" customFormat="false" ht="33.75" hidden="false" customHeight="true" outlineLevel="0" collapsed="false">
      <c r="A475" s="438" t="s">
        <v>655</v>
      </c>
      <c r="B475" s="439" t="s">
        <v>656</v>
      </c>
      <c r="C475" s="439" t="s">
        <v>42</v>
      </c>
      <c r="D475" s="439" t="n">
        <v>88323</v>
      </c>
      <c r="E475" s="438" t="s">
        <v>782</v>
      </c>
      <c r="F475" s="438" t="s">
        <v>658</v>
      </c>
      <c r="G475" s="439"/>
      <c r="H475" s="439" t="s">
        <v>469</v>
      </c>
      <c r="I475" s="438" t="n">
        <v>0.112</v>
      </c>
      <c r="J475" s="438" t="n">
        <v>25.36</v>
      </c>
      <c r="K475" s="440" t="n">
        <v>2.84</v>
      </c>
    </row>
    <row r="476" customFormat="false" ht="14.25" hidden="false" customHeight="false" outlineLevel="0" collapsed="false">
      <c r="A476" s="438" t="s">
        <v>655</v>
      </c>
      <c r="B476" s="439" t="s">
        <v>200</v>
      </c>
      <c r="C476" s="439" t="s">
        <v>42</v>
      </c>
      <c r="D476" s="439" t="n">
        <v>5061</v>
      </c>
      <c r="E476" s="438" t="s">
        <v>788</v>
      </c>
      <c r="F476" s="438" t="s">
        <v>669</v>
      </c>
      <c r="G476" s="439"/>
      <c r="H476" s="439" t="s">
        <v>66</v>
      </c>
      <c r="I476" s="438" t="n">
        <v>0.006</v>
      </c>
      <c r="J476" s="438" t="n">
        <v>19.994742</v>
      </c>
      <c r="K476" s="440" t="n">
        <v>0.11</v>
      </c>
    </row>
    <row r="477" customFormat="false" ht="14.25" hidden="false" customHeight="false" outlineLevel="0" collapsed="false">
      <c r="A477" s="438" t="s">
        <v>655</v>
      </c>
      <c r="B477" s="439" t="s">
        <v>656</v>
      </c>
      <c r="C477" s="439" t="s">
        <v>42</v>
      </c>
      <c r="D477" s="439" t="n">
        <v>88316</v>
      </c>
      <c r="E477" s="438" t="s">
        <v>667</v>
      </c>
      <c r="F477" s="438" t="s">
        <v>658</v>
      </c>
      <c r="G477" s="439"/>
      <c r="H477" s="439" t="s">
        <v>469</v>
      </c>
      <c r="I477" s="438" t="n">
        <v>0.207</v>
      </c>
      <c r="J477" s="438" t="n">
        <v>20.77</v>
      </c>
      <c r="K477" s="440" t="n">
        <v>4.29</v>
      </c>
    </row>
    <row r="478" customFormat="false" ht="14.25" hidden="false" customHeight="false" outlineLevel="0" collapsed="false">
      <c r="A478" s="438" t="s">
        <v>655</v>
      </c>
      <c r="B478" s="439" t="s">
        <v>200</v>
      </c>
      <c r="C478" s="439" t="s">
        <v>42</v>
      </c>
      <c r="D478" s="439" t="n">
        <v>142</v>
      </c>
      <c r="E478" s="438" t="s">
        <v>789</v>
      </c>
      <c r="F478" s="438" t="s">
        <v>669</v>
      </c>
      <c r="G478" s="439"/>
      <c r="H478" s="439" t="s">
        <v>790</v>
      </c>
      <c r="I478" s="438" t="n">
        <v>0.198</v>
      </c>
      <c r="J478" s="438" t="n">
        <v>35.743062</v>
      </c>
      <c r="K478" s="440" t="n">
        <v>7.07</v>
      </c>
    </row>
    <row r="479" customFormat="false" ht="14.25" hidden="false" customHeight="false" outlineLevel="0" collapsed="false">
      <c r="A479" s="438" t="s">
        <v>655</v>
      </c>
      <c r="B479" s="439" t="s">
        <v>200</v>
      </c>
      <c r="C479" s="439" t="s">
        <v>42</v>
      </c>
      <c r="D479" s="439" t="n">
        <v>40873</v>
      </c>
      <c r="E479" s="438" t="s">
        <v>794</v>
      </c>
      <c r="F479" s="438" t="s">
        <v>669</v>
      </c>
      <c r="G479" s="439"/>
      <c r="H479" s="439" t="s">
        <v>792</v>
      </c>
      <c r="I479" s="438" t="n">
        <v>1.05</v>
      </c>
      <c r="J479" s="438" t="n">
        <v>29.584344</v>
      </c>
      <c r="K479" s="440" t="n">
        <v>31.06</v>
      </c>
    </row>
    <row r="480" customFormat="false" ht="19.4" hidden="false" customHeight="false" outlineLevel="0" collapsed="false">
      <c r="A480" s="438" t="s">
        <v>655</v>
      </c>
      <c r="B480" s="439" t="s">
        <v>656</v>
      </c>
      <c r="C480" s="439" t="s">
        <v>42</v>
      </c>
      <c r="D480" s="439" t="n">
        <v>93282</v>
      </c>
      <c r="E480" s="438" t="s">
        <v>776</v>
      </c>
      <c r="F480" s="438" t="s">
        <v>683</v>
      </c>
      <c r="G480" s="439"/>
      <c r="H480" s="439" t="s">
        <v>684</v>
      </c>
      <c r="I480" s="438" t="n">
        <v>0.0183</v>
      </c>
      <c r="J480" s="438" t="n">
        <v>21.81</v>
      </c>
      <c r="K480" s="440" t="n">
        <v>0.39</v>
      </c>
    </row>
    <row r="481" customFormat="false" ht="13.5" hidden="false" customHeight="true" outlineLevel="0" collapsed="false">
      <c r="A481" s="438" t="s">
        <v>655</v>
      </c>
      <c r="B481" s="439" t="s">
        <v>200</v>
      </c>
      <c r="C481" s="439" t="s">
        <v>42</v>
      </c>
      <c r="D481" s="439" t="n">
        <v>13388</v>
      </c>
      <c r="E481" s="438" t="s">
        <v>786</v>
      </c>
      <c r="F481" s="438" t="s">
        <v>669</v>
      </c>
      <c r="G481" s="439"/>
      <c r="H481" s="439" t="s">
        <v>66</v>
      </c>
      <c r="I481" s="438" t="n">
        <v>0.045</v>
      </c>
      <c r="J481" s="438" t="n">
        <v>172.894056</v>
      </c>
      <c r="K481" s="440" t="n">
        <v>7.78</v>
      </c>
    </row>
    <row r="482" customFormat="false" ht="19.4" hidden="false" customHeight="false" outlineLevel="0" collapsed="false">
      <c r="A482" s="438" t="s">
        <v>655</v>
      </c>
      <c r="B482" s="439" t="s">
        <v>656</v>
      </c>
      <c r="C482" s="439" t="s">
        <v>42</v>
      </c>
      <c r="D482" s="439" t="n">
        <v>93281</v>
      </c>
      <c r="E482" s="438" t="s">
        <v>778</v>
      </c>
      <c r="F482" s="438" t="s">
        <v>683</v>
      </c>
      <c r="G482" s="439"/>
      <c r="H482" s="439" t="s">
        <v>688</v>
      </c>
      <c r="I482" s="438" t="n">
        <v>0.0132</v>
      </c>
      <c r="J482" s="438" t="n">
        <v>22.85</v>
      </c>
      <c r="K482" s="440" t="n">
        <v>0.3</v>
      </c>
    </row>
    <row r="483" customFormat="false" ht="33.75" hidden="false" customHeight="true" outlineLevel="0" collapsed="false">
      <c r="A483" s="438" t="s">
        <v>655</v>
      </c>
      <c r="B483" s="439" t="s">
        <v>200</v>
      </c>
      <c r="C483" s="439" t="s">
        <v>42</v>
      </c>
      <c r="D483" s="439" t="n">
        <v>5104</v>
      </c>
      <c r="E483" s="438" t="s">
        <v>787</v>
      </c>
      <c r="F483" s="438" t="s">
        <v>669</v>
      </c>
      <c r="G483" s="439"/>
      <c r="H483" s="439" t="s">
        <v>66</v>
      </c>
      <c r="I483" s="438" t="n">
        <v>0.0012</v>
      </c>
      <c r="J483" s="438" t="n">
        <v>68.064614</v>
      </c>
      <c r="K483" s="440" t="n">
        <v>0.08</v>
      </c>
    </row>
    <row r="484" customFormat="false" ht="14.25" hidden="false" customHeight="false" outlineLevel="0" collapsed="false">
      <c r="A484" s="134"/>
      <c r="E484" s="134"/>
      <c r="F484" s="134"/>
      <c r="I484" s="134"/>
      <c r="J484" s="134"/>
      <c r="K484" s="263"/>
    </row>
    <row r="485" customFormat="false" ht="14.25" hidden="false" customHeight="false" outlineLevel="0" collapsed="false">
      <c r="A485" s="441" t="s">
        <v>655</v>
      </c>
      <c r="B485" s="442"/>
      <c r="C485" s="442"/>
      <c r="D485" s="442"/>
      <c r="E485" s="441"/>
      <c r="F485" s="443" t="s">
        <v>660</v>
      </c>
      <c r="G485" s="444" t="n">
        <v>2.8269919644</v>
      </c>
      <c r="H485" s="445" t="s">
        <v>661</v>
      </c>
      <c r="I485" s="446" t="n">
        <v>3.01</v>
      </c>
      <c r="J485" s="443" t="s">
        <v>662</v>
      </c>
      <c r="K485" s="444" t="n">
        <v>5.84</v>
      </c>
    </row>
    <row r="486" customFormat="false" ht="14.25" hidden="false" customHeight="false" outlineLevel="0" collapsed="false">
      <c r="A486" s="441" t="s">
        <v>655</v>
      </c>
      <c r="B486" s="442"/>
      <c r="C486" s="442"/>
      <c r="D486" s="442"/>
      <c r="E486" s="441"/>
      <c r="F486" s="443" t="s">
        <v>663</v>
      </c>
      <c r="G486" s="444" t="n">
        <v>11.8</v>
      </c>
      <c r="H486" s="442"/>
      <c r="I486" s="441"/>
      <c r="J486" s="443" t="s">
        <v>664</v>
      </c>
      <c r="K486" s="444" t="n">
        <v>65.72</v>
      </c>
    </row>
    <row r="487" customFormat="false" ht="14.25" hidden="false" customHeight="false" outlineLevel="0" collapsed="false">
      <c r="A487" s="134"/>
      <c r="E487" s="134"/>
      <c r="F487" s="134"/>
      <c r="I487" s="134"/>
      <c r="J487" s="134"/>
      <c r="K487" s="263"/>
    </row>
    <row r="488" customFormat="false" ht="14.25" hidden="false" customHeight="false" outlineLevel="0" collapsed="false">
      <c r="A488" s="430"/>
      <c r="B488" s="431" t="s">
        <v>25</v>
      </c>
      <c r="C488" s="431" t="s">
        <v>26</v>
      </c>
      <c r="D488" s="431" t="s">
        <v>27</v>
      </c>
      <c r="E488" s="432" t="s">
        <v>18</v>
      </c>
      <c r="F488" s="432" t="s">
        <v>649</v>
      </c>
      <c r="G488" s="431"/>
      <c r="H488" s="431" t="s">
        <v>650</v>
      </c>
      <c r="I488" s="432" t="s">
        <v>651</v>
      </c>
      <c r="J488" s="432" t="s">
        <v>652</v>
      </c>
      <c r="K488" s="433" t="s">
        <v>19</v>
      </c>
    </row>
    <row r="489" customFormat="false" ht="25.35" hidden="false" customHeight="false" outlineLevel="0" collapsed="false">
      <c r="A489" s="434" t="s">
        <v>795</v>
      </c>
      <c r="B489" s="435" t="s">
        <v>35</v>
      </c>
      <c r="C489" s="435" t="s">
        <v>42</v>
      </c>
      <c r="D489" s="435" t="n">
        <v>100435</v>
      </c>
      <c r="E489" s="436" t="s">
        <v>130</v>
      </c>
      <c r="F489" s="436" t="s">
        <v>479</v>
      </c>
      <c r="G489" s="435"/>
      <c r="H489" s="435" t="s">
        <v>47</v>
      </c>
      <c r="I489" s="436" t="n">
        <v>1</v>
      </c>
      <c r="J489" s="436" t="n">
        <v>61.22</v>
      </c>
      <c r="K489" s="437" t="n">
        <v>61.22</v>
      </c>
    </row>
    <row r="490" customFormat="false" ht="14.25" hidden="false" customHeight="false" outlineLevel="0" collapsed="false">
      <c r="A490" s="438" t="s">
        <v>655</v>
      </c>
      <c r="B490" s="439" t="s">
        <v>656</v>
      </c>
      <c r="C490" s="439" t="s">
        <v>42</v>
      </c>
      <c r="D490" s="439" t="n">
        <v>88323</v>
      </c>
      <c r="E490" s="438" t="s">
        <v>782</v>
      </c>
      <c r="F490" s="438" t="s">
        <v>658</v>
      </c>
      <c r="G490" s="439"/>
      <c r="H490" s="439" t="s">
        <v>469</v>
      </c>
      <c r="I490" s="438" t="n">
        <v>0.085</v>
      </c>
      <c r="J490" s="438" t="n">
        <v>25.36</v>
      </c>
      <c r="K490" s="440" t="n">
        <v>2.15</v>
      </c>
    </row>
    <row r="491" customFormat="false" ht="13.5" hidden="false" customHeight="true" outlineLevel="0" collapsed="false">
      <c r="A491" s="438" t="s">
        <v>655</v>
      </c>
      <c r="B491" s="439" t="s">
        <v>656</v>
      </c>
      <c r="C491" s="439" t="s">
        <v>42</v>
      </c>
      <c r="D491" s="439" t="n">
        <v>88316</v>
      </c>
      <c r="E491" s="438" t="s">
        <v>667</v>
      </c>
      <c r="F491" s="438" t="s">
        <v>658</v>
      </c>
      <c r="G491" s="439"/>
      <c r="H491" s="439" t="s">
        <v>469</v>
      </c>
      <c r="I491" s="438" t="n">
        <v>0.18</v>
      </c>
      <c r="J491" s="438" t="n">
        <v>20.77</v>
      </c>
      <c r="K491" s="440" t="n">
        <v>3.73</v>
      </c>
    </row>
    <row r="492" customFormat="false" ht="14.25" hidden="false" customHeight="false" outlineLevel="0" collapsed="false">
      <c r="A492" s="438" t="s">
        <v>655</v>
      </c>
      <c r="B492" s="439" t="s">
        <v>200</v>
      </c>
      <c r="C492" s="439" t="s">
        <v>42</v>
      </c>
      <c r="D492" s="439" t="n">
        <v>7237</v>
      </c>
      <c r="E492" s="438" t="s">
        <v>796</v>
      </c>
      <c r="F492" s="438" t="s">
        <v>669</v>
      </c>
      <c r="G492" s="439"/>
      <c r="H492" s="439" t="s">
        <v>120</v>
      </c>
      <c r="I492" s="438" t="n">
        <v>1</v>
      </c>
      <c r="J492" s="438" t="n">
        <v>54.65042</v>
      </c>
      <c r="K492" s="440" t="n">
        <v>54.65</v>
      </c>
    </row>
    <row r="493" customFormat="false" ht="19.4" hidden="false" customHeight="false" outlineLevel="0" collapsed="false">
      <c r="A493" s="438" t="s">
        <v>655</v>
      </c>
      <c r="B493" s="439" t="s">
        <v>656</v>
      </c>
      <c r="C493" s="439" t="s">
        <v>42</v>
      </c>
      <c r="D493" s="439" t="n">
        <v>93282</v>
      </c>
      <c r="E493" s="438" t="s">
        <v>776</v>
      </c>
      <c r="F493" s="438" t="s">
        <v>683</v>
      </c>
      <c r="G493" s="439"/>
      <c r="H493" s="439" t="s">
        <v>684</v>
      </c>
      <c r="I493" s="438" t="n">
        <v>0.0183</v>
      </c>
      <c r="J493" s="438" t="n">
        <v>21.81</v>
      </c>
      <c r="K493" s="440" t="n">
        <v>0.39</v>
      </c>
    </row>
    <row r="494" customFormat="false" ht="19.4" hidden="false" customHeight="false" outlineLevel="0" collapsed="false">
      <c r="A494" s="438" t="s">
        <v>655</v>
      </c>
      <c r="B494" s="439" t="s">
        <v>656</v>
      </c>
      <c r="C494" s="439" t="s">
        <v>42</v>
      </c>
      <c r="D494" s="439" t="n">
        <v>93281</v>
      </c>
      <c r="E494" s="438" t="s">
        <v>778</v>
      </c>
      <c r="F494" s="438" t="s">
        <v>683</v>
      </c>
      <c r="G494" s="439"/>
      <c r="H494" s="439" t="s">
        <v>688</v>
      </c>
      <c r="I494" s="438" t="n">
        <v>0.0132</v>
      </c>
      <c r="J494" s="438" t="n">
        <v>22.85</v>
      </c>
      <c r="K494" s="440" t="n">
        <v>0.3</v>
      </c>
    </row>
    <row r="495" customFormat="false" ht="14.25" hidden="false" customHeight="false" outlineLevel="0" collapsed="false">
      <c r="A495" s="134"/>
      <c r="E495" s="134"/>
      <c r="F495" s="134"/>
      <c r="I495" s="134"/>
      <c r="J495" s="134"/>
      <c r="K495" s="263"/>
    </row>
    <row r="496" customFormat="false" ht="14.25" hidden="false" customHeight="false" outlineLevel="0" collapsed="false">
      <c r="A496" s="441" t="s">
        <v>655</v>
      </c>
      <c r="B496" s="442"/>
      <c r="C496" s="442"/>
      <c r="D496" s="442"/>
      <c r="E496" s="441"/>
      <c r="F496" s="443" t="s">
        <v>660</v>
      </c>
      <c r="G496" s="444" t="n">
        <v>2.3671216962</v>
      </c>
      <c r="H496" s="445" t="s">
        <v>661</v>
      </c>
      <c r="I496" s="446" t="n">
        <v>2.52</v>
      </c>
      <c r="J496" s="443" t="s">
        <v>662</v>
      </c>
      <c r="K496" s="444" t="n">
        <v>4.89</v>
      </c>
    </row>
    <row r="497" customFormat="false" ht="14.25" hidden="false" customHeight="false" outlineLevel="0" collapsed="false">
      <c r="A497" s="441" t="s">
        <v>655</v>
      </c>
      <c r="B497" s="442"/>
      <c r="C497" s="442"/>
      <c r="D497" s="442"/>
      <c r="E497" s="441"/>
      <c r="F497" s="443" t="s">
        <v>663</v>
      </c>
      <c r="G497" s="444" t="n">
        <v>13.4</v>
      </c>
      <c r="H497" s="442"/>
      <c r="I497" s="441"/>
      <c r="J497" s="443" t="s">
        <v>664</v>
      </c>
      <c r="K497" s="444" t="n">
        <v>74.62</v>
      </c>
    </row>
    <row r="498" customFormat="false" ht="14.25" hidden="false" customHeight="false" outlineLevel="0" collapsed="false">
      <c r="A498" s="134"/>
      <c r="E498" s="134"/>
      <c r="F498" s="134"/>
      <c r="I498" s="134"/>
      <c r="J498" s="134"/>
      <c r="K498" s="263"/>
    </row>
    <row r="499" customFormat="false" ht="14.25" hidden="false" customHeight="false" outlineLevel="0" collapsed="false">
      <c r="A499" s="430"/>
      <c r="B499" s="431" t="s">
        <v>25</v>
      </c>
      <c r="C499" s="431" t="s">
        <v>26</v>
      </c>
      <c r="D499" s="431" t="s">
        <v>27</v>
      </c>
      <c r="E499" s="432" t="s">
        <v>18</v>
      </c>
      <c r="F499" s="432" t="s">
        <v>649</v>
      </c>
      <c r="G499" s="431"/>
      <c r="H499" s="431" t="s">
        <v>650</v>
      </c>
      <c r="I499" s="432" t="s">
        <v>651</v>
      </c>
      <c r="J499" s="432" t="s">
        <v>652</v>
      </c>
      <c r="K499" s="433" t="s">
        <v>19</v>
      </c>
    </row>
    <row r="500" customFormat="false" ht="37.3" hidden="false" customHeight="false" outlineLevel="0" collapsed="false">
      <c r="A500" s="434" t="s">
        <v>797</v>
      </c>
      <c r="B500" s="435" t="s">
        <v>35</v>
      </c>
      <c r="C500" s="435" t="s">
        <v>42</v>
      </c>
      <c r="D500" s="435" t="n">
        <v>96110</v>
      </c>
      <c r="E500" s="436" t="s">
        <v>132</v>
      </c>
      <c r="F500" s="436" t="s">
        <v>798</v>
      </c>
      <c r="G500" s="435"/>
      <c r="H500" s="435" t="s">
        <v>44</v>
      </c>
      <c r="I500" s="436" t="n">
        <v>1</v>
      </c>
      <c r="J500" s="436" t="n">
        <v>76.28</v>
      </c>
      <c r="K500" s="437" t="n">
        <v>76.28</v>
      </c>
    </row>
    <row r="501" customFormat="false" ht="14.25" hidden="false" customHeight="false" outlineLevel="0" collapsed="false">
      <c r="A501" s="438" t="s">
        <v>655</v>
      </c>
      <c r="B501" s="439" t="s">
        <v>200</v>
      </c>
      <c r="C501" s="439" t="s">
        <v>42</v>
      </c>
      <c r="D501" s="439" t="n">
        <v>39413</v>
      </c>
      <c r="E501" s="438" t="s">
        <v>799</v>
      </c>
      <c r="F501" s="438" t="s">
        <v>669</v>
      </c>
      <c r="G501" s="439"/>
      <c r="H501" s="439" t="s">
        <v>44</v>
      </c>
      <c r="I501" s="438" t="n">
        <v>1.0838</v>
      </c>
      <c r="J501" s="438" t="n">
        <v>24.756734</v>
      </c>
      <c r="K501" s="440" t="n">
        <v>26.83</v>
      </c>
    </row>
    <row r="502" customFormat="false" ht="14.25" hidden="false" customHeight="false" outlineLevel="0" collapsed="false">
      <c r="A502" s="438" t="s">
        <v>655</v>
      </c>
      <c r="B502" s="439" t="s">
        <v>656</v>
      </c>
      <c r="C502" s="439" t="s">
        <v>42</v>
      </c>
      <c r="D502" s="439" t="n">
        <v>88278</v>
      </c>
      <c r="E502" s="438" t="s">
        <v>771</v>
      </c>
      <c r="F502" s="438" t="s">
        <v>658</v>
      </c>
      <c r="G502" s="439"/>
      <c r="H502" s="439" t="s">
        <v>469</v>
      </c>
      <c r="I502" s="438" t="n">
        <v>0.5456</v>
      </c>
      <c r="J502" s="438" t="n">
        <v>22.93</v>
      </c>
      <c r="K502" s="440" t="n">
        <v>12.51</v>
      </c>
    </row>
    <row r="503" customFormat="false" ht="19.4" hidden="false" customHeight="false" outlineLevel="0" collapsed="false">
      <c r="A503" s="438" t="s">
        <v>655</v>
      </c>
      <c r="B503" s="439" t="s">
        <v>200</v>
      </c>
      <c r="C503" s="439" t="s">
        <v>42</v>
      </c>
      <c r="D503" s="439" t="n">
        <v>39434</v>
      </c>
      <c r="E503" s="438" t="s">
        <v>800</v>
      </c>
      <c r="F503" s="438" t="s">
        <v>669</v>
      </c>
      <c r="G503" s="439"/>
      <c r="H503" s="439" t="s">
        <v>66</v>
      </c>
      <c r="I503" s="438" t="n">
        <v>0.6926</v>
      </c>
      <c r="J503" s="438" t="n">
        <v>4.283918</v>
      </c>
      <c r="K503" s="440" t="n">
        <v>2.96</v>
      </c>
    </row>
    <row r="504" customFormat="false" ht="19.4" hidden="false" customHeight="false" outlineLevel="0" collapsed="false">
      <c r="A504" s="438" t="s">
        <v>655</v>
      </c>
      <c r="B504" s="439" t="s">
        <v>200</v>
      </c>
      <c r="C504" s="439" t="s">
        <v>42</v>
      </c>
      <c r="D504" s="439" t="n">
        <v>43131</v>
      </c>
      <c r="E504" s="438" t="s">
        <v>801</v>
      </c>
      <c r="F504" s="438" t="s">
        <v>669</v>
      </c>
      <c r="G504" s="439"/>
      <c r="H504" s="439" t="s">
        <v>708</v>
      </c>
      <c r="I504" s="438" t="n">
        <v>0.0616</v>
      </c>
      <c r="J504" s="438" t="n">
        <v>25.066076</v>
      </c>
      <c r="K504" s="440" t="n">
        <v>1.54</v>
      </c>
    </row>
    <row r="505" customFormat="false" ht="14.25" hidden="false" customHeight="false" outlineLevel="0" collapsed="false">
      <c r="A505" s="438" t="s">
        <v>655</v>
      </c>
      <c r="B505" s="439" t="s">
        <v>200</v>
      </c>
      <c r="C505" s="439" t="s">
        <v>42</v>
      </c>
      <c r="D505" s="439" t="n">
        <v>39432</v>
      </c>
      <c r="E505" s="438" t="s">
        <v>802</v>
      </c>
      <c r="F505" s="438" t="s">
        <v>669</v>
      </c>
      <c r="G505" s="439"/>
      <c r="H505" s="439" t="s">
        <v>47</v>
      </c>
      <c r="I505" s="438" t="n">
        <v>1.4276</v>
      </c>
      <c r="J505" s="438" t="n">
        <v>3.42151</v>
      </c>
      <c r="K505" s="440" t="n">
        <v>4.88</v>
      </c>
    </row>
    <row r="506" customFormat="false" ht="14.25" hidden="false" customHeight="false" outlineLevel="0" collapsed="false">
      <c r="A506" s="438" t="s">
        <v>655</v>
      </c>
      <c r="B506" s="439" t="s">
        <v>200</v>
      </c>
      <c r="C506" s="439" t="s">
        <v>42</v>
      </c>
      <c r="D506" s="439" t="n">
        <v>40547</v>
      </c>
      <c r="E506" s="438" t="s">
        <v>803</v>
      </c>
      <c r="F506" s="438" t="s">
        <v>669</v>
      </c>
      <c r="G506" s="439"/>
      <c r="H506" s="439" t="s">
        <v>762</v>
      </c>
      <c r="I506" s="438" t="n">
        <v>0.0204</v>
      </c>
      <c r="J506" s="438" t="n">
        <v>24.850474</v>
      </c>
      <c r="K506" s="440" t="n">
        <v>0.5</v>
      </c>
    </row>
    <row r="507" customFormat="false" ht="19.4" hidden="false" customHeight="false" outlineLevel="0" collapsed="false">
      <c r="A507" s="438" t="s">
        <v>655</v>
      </c>
      <c r="B507" s="439" t="s">
        <v>200</v>
      </c>
      <c r="C507" s="439" t="s">
        <v>42</v>
      </c>
      <c r="D507" s="439" t="n">
        <v>39430</v>
      </c>
      <c r="E507" s="438" t="s">
        <v>804</v>
      </c>
      <c r="F507" s="438" t="s">
        <v>669</v>
      </c>
      <c r="G507" s="439"/>
      <c r="H507" s="439" t="s">
        <v>120</v>
      </c>
      <c r="I507" s="438" t="n">
        <v>2.0446</v>
      </c>
      <c r="J507" s="438" t="n">
        <v>1.809182</v>
      </c>
      <c r="K507" s="440" t="n">
        <v>3.69</v>
      </c>
    </row>
    <row r="508" customFormat="false" ht="14.25" hidden="false" customHeight="false" outlineLevel="0" collapsed="false">
      <c r="A508" s="438" t="s">
        <v>655</v>
      </c>
      <c r="B508" s="439" t="s">
        <v>200</v>
      </c>
      <c r="C508" s="439" t="s">
        <v>42</v>
      </c>
      <c r="D508" s="439" t="n">
        <v>39443</v>
      </c>
      <c r="E508" s="438" t="s">
        <v>805</v>
      </c>
      <c r="F508" s="438" t="s">
        <v>669</v>
      </c>
      <c r="G508" s="439"/>
      <c r="H508" s="439" t="s">
        <v>120</v>
      </c>
      <c r="I508" s="438" t="n">
        <v>2.0446</v>
      </c>
      <c r="J508" s="438" t="n">
        <v>0.215602</v>
      </c>
      <c r="K508" s="440" t="n">
        <v>0.44</v>
      </c>
    </row>
    <row r="509" customFormat="false" ht="19.4" hidden="false" customHeight="false" outlineLevel="0" collapsed="false">
      <c r="A509" s="438" t="s">
        <v>655</v>
      </c>
      <c r="B509" s="439" t="s">
        <v>200</v>
      </c>
      <c r="C509" s="439" t="s">
        <v>42</v>
      </c>
      <c r="D509" s="439" t="n">
        <v>39427</v>
      </c>
      <c r="E509" s="438" t="s">
        <v>806</v>
      </c>
      <c r="F509" s="438" t="s">
        <v>669</v>
      </c>
      <c r="G509" s="439"/>
      <c r="H509" s="439" t="s">
        <v>47</v>
      </c>
      <c r="I509" s="438" t="n">
        <v>2.2212</v>
      </c>
      <c r="J509" s="438" t="n">
        <v>4.818236</v>
      </c>
      <c r="K509" s="440" t="n">
        <v>10.7</v>
      </c>
    </row>
    <row r="510" customFormat="false" ht="14.25" hidden="false" customHeight="false" outlineLevel="0" collapsed="false">
      <c r="A510" s="438" t="s">
        <v>655</v>
      </c>
      <c r="B510" s="439" t="s">
        <v>656</v>
      </c>
      <c r="C510" s="439" t="s">
        <v>42</v>
      </c>
      <c r="D510" s="439" t="n">
        <v>88316</v>
      </c>
      <c r="E510" s="438" t="s">
        <v>667</v>
      </c>
      <c r="F510" s="438" t="s">
        <v>658</v>
      </c>
      <c r="G510" s="439"/>
      <c r="H510" s="439" t="s">
        <v>469</v>
      </c>
      <c r="I510" s="438" t="n">
        <v>0.5456</v>
      </c>
      <c r="J510" s="438" t="n">
        <v>20.77</v>
      </c>
      <c r="K510" s="440" t="n">
        <v>11.33</v>
      </c>
    </row>
    <row r="511" customFormat="false" ht="14.25" hidden="false" customHeight="false" outlineLevel="0" collapsed="false">
      <c r="A511" s="438" t="s">
        <v>655</v>
      </c>
      <c r="B511" s="439" t="s">
        <v>200</v>
      </c>
      <c r="C511" s="439" t="s">
        <v>42</v>
      </c>
      <c r="D511" s="439" t="n">
        <v>39435</v>
      </c>
      <c r="E511" s="438" t="s">
        <v>807</v>
      </c>
      <c r="F511" s="438" t="s">
        <v>669</v>
      </c>
      <c r="G511" s="439"/>
      <c r="H511" s="439" t="s">
        <v>120</v>
      </c>
      <c r="I511" s="438" t="n">
        <v>9.6469</v>
      </c>
      <c r="J511" s="438" t="n">
        <v>0.09374</v>
      </c>
      <c r="K511" s="440" t="n">
        <v>0.9</v>
      </c>
    </row>
    <row r="512" customFormat="false" ht="14.25" hidden="false" customHeight="false" outlineLevel="0" collapsed="false">
      <c r="A512" s="134"/>
      <c r="E512" s="134"/>
      <c r="F512" s="134"/>
      <c r="I512" s="134"/>
      <c r="J512" s="134"/>
      <c r="K512" s="263"/>
    </row>
    <row r="513" customFormat="false" ht="14.25" hidden="false" customHeight="false" outlineLevel="0" collapsed="false">
      <c r="A513" s="441" t="s">
        <v>655</v>
      </c>
      <c r="B513" s="442"/>
      <c r="C513" s="442"/>
      <c r="D513" s="442"/>
      <c r="E513" s="441"/>
      <c r="F513" s="443" t="s">
        <v>660</v>
      </c>
      <c r="G513" s="444" t="n">
        <v>8.785942492</v>
      </c>
      <c r="H513" s="445" t="s">
        <v>661</v>
      </c>
      <c r="I513" s="446" t="n">
        <v>9.36</v>
      </c>
      <c r="J513" s="443" t="s">
        <v>662</v>
      </c>
      <c r="K513" s="444" t="n">
        <v>18.15</v>
      </c>
    </row>
    <row r="514" customFormat="false" ht="14.25" hidden="false" customHeight="false" outlineLevel="0" collapsed="false">
      <c r="A514" s="441" t="s">
        <v>655</v>
      </c>
      <c r="B514" s="442"/>
      <c r="C514" s="442"/>
      <c r="D514" s="442"/>
      <c r="E514" s="441"/>
      <c r="F514" s="443" t="s">
        <v>663</v>
      </c>
      <c r="G514" s="444" t="n">
        <v>16.7</v>
      </c>
      <c r="H514" s="442"/>
      <c r="I514" s="441"/>
      <c r="J514" s="443" t="s">
        <v>664</v>
      </c>
      <c r="K514" s="444" t="n">
        <v>92.98</v>
      </c>
    </row>
    <row r="515" customFormat="false" ht="14.25" hidden="false" customHeight="false" outlineLevel="0" collapsed="false">
      <c r="A515" s="134"/>
      <c r="E515" s="134"/>
      <c r="F515" s="134"/>
      <c r="I515" s="134"/>
      <c r="J515" s="134"/>
      <c r="K515" s="263"/>
    </row>
    <row r="516" customFormat="false" ht="14.25" hidden="false" customHeight="false" outlineLevel="0" collapsed="false">
      <c r="A516" s="430"/>
      <c r="B516" s="431" t="s">
        <v>25</v>
      </c>
      <c r="C516" s="431" t="s">
        <v>26</v>
      </c>
      <c r="D516" s="431" t="s">
        <v>27</v>
      </c>
      <c r="E516" s="432" t="s">
        <v>18</v>
      </c>
      <c r="F516" s="432" t="s">
        <v>649</v>
      </c>
      <c r="G516" s="431"/>
      <c r="H516" s="431" t="s">
        <v>650</v>
      </c>
      <c r="I516" s="432" t="s">
        <v>651</v>
      </c>
      <c r="J516" s="432" t="s">
        <v>652</v>
      </c>
      <c r="K516" s="433" t="s">
        <v>19</v>
      </c>
    </row>
    <row r="517" customFormat="false" ht="49.25" hidden="false" customHeight="false" outlineLevel="0" collapsed="false">
      <c r="A517" s="434" t="s">
        <v>808</v>
      </c>
      <c r="B517" s="435" t="s">
        <v>35</v>
      </c>
      <c r="C517" s="435" t="s">
        <v>42</v>
      </c>
      <c r="D517" s="435" t="n">
        <v>90846</v>
      </c>
      <c r="E517" s="436" t="s">
        <v>135</v>
      </c>
      <c r="F517" s="436" t="s">
        <v>809</v>
      </c>
      <c r="G517" s="435"/>
      <c r="H517" s="435" t="s">
        <v>120</v>
      </c>
      <c r="I517" s="436" t="n">
        <v>1</v>
      </c>
      <c r="J517" s="436" t="n">
        <v>1372.18</v>
      </c>
      <c r="K517" s="437" t="n">
        <v>1372.18</v>
      </c>
    </row>
    <row r="518" customFormat="false" ht="19.4" hidden="false" customHeight="false" outlineLevel="0" collapsed="false">
      <c r="A518" s="438" t="s">
        <v>655</v>
      </c>
      <c r="B518" s="439" t="s">
        <v>656</v>
      </c>
      <c r="C518" s="439" t="s">
        <v>42</v>
      </c>
      <c r="D518" s="439" t="n">
        <v>90830</v>
      </c>
      <c r="E518" s="438" t="s">
        <v>810</v>
      </c>
      <c r="F518" s="438" t="s">
        <v>811</v>
      </c>
      <c r="G518" s="439"/>
      <c r="H518" s="439" t="s">
        <v>120</v>
      </c>
      <c r="I518" s="438" t="n">
        <v>1</v>
      </c>
      <c r="J518" s="438" t="n">
        <v>153.78</v>
      </c>
      <c r="K518" s="440" t="n">
        <v>153.78</v>
      </c>
    </row>
    <row r="519" customFormat="false" ht="19.4" hidden="false" customHeight="false" outlineLevel="0" collapsed="false">
      <c r="A519" s="438" t="s">
        <v>655</v>
      </c>
      <c r="B519" s="439" t="s">
        <v>656</v>
      </c>
      <c r="C519" s="439" t="s">
        <v>42</v>
      </c>
      <c r="D519" s="439" t="n">
        <v>90825</v>
      </c>
      <c r="E519" s="438" t="s">
        <v>812</v>
      </c>
      <c r="F519" s="438" t="s">
        <v>811</v>
      </c>
      <c r="G519" s="439"/>
      <c r="H519" s="439" t="s">
        <v>120</v>
      </c>
      <c r="I519" s="438" t="n">
        <v>1</v>
      </c>
      <c r="J519" s="438" t="n">
        <v>683.19</v>
      </c>
      <c r="K519" s="440" t="n">
        <v>683.19</v>
      </c>
    </row>
    <row r="520" customFormat="false" ht="19.4" hidden="false" customHeight="false" outlineLevel="0" collapsed="false">
      <c r="A520" s="438" t="s">
        <v>655</v>
      </c>
      <c r="B520" s="439" t="s">
        <v>656</v>
      </c>
      <c r="C520" s="439" t="s">
        <v>42</v>
      </c>
      <c r="D520" s="439" t="n">
        <v>90806</v>
      </c>
      <c r="E520" s="438" t="s">
        <v>813</v>
      </c>
      <c r="F520" s="438" t="s">
        <v>811</v>
      </c>
      <c r="G520" s="439"/>
      <c r="H520" s="439" t="s">
        <v>120</v>
      </c>
      <c r="I520" s="438" t="n">
        <v>1</v>
      </c>
      <c r="J520" s="438" t="n">
        <v>412.54</v>
      </c>
      <c r="K520" s="440" t="n">
        <v>412.54</v>
      </c>
    </row>
    <row r="521" customFormat="false" ht="13.5" hidden="false" customHeight="true" outlineLevel="0" collapsed="false">
      <c r="A521" s="438" t="s">
        <v>655</v>
      </c>
      <c r="B521" s="439" t="s">
        <v>656</v>
      </c>
      <c r="C521" s="439" t="s">
        <v>42</v>
      </c>
      <c r="D521" s="439" t="n">
        <v>100659</v>
      </c>
      <c r="E521" s="438" t="s">
        <v>814</v>
      </c>
      <c r="F521" s="438" t="s">
        <v>811</v>
      </c>
      <c r="G521" s="439"/>
      <c r="H521" s="439" t="s">
        <v>47</v>
      </c>
      <c r="I521" s="438" t="n">
        <v>10.2</v>
      </c>
      <c r="J521" s="438" t="n">
        <v>12.01</v>
      </c>
      <c r="K521" s="440" t="n">
        <v>122.5</v>
      </c>
    </row>
    <row r="522" customFormat="false" ht="14.25" hidden="false" customHeight="false" outlineLevel="0" collapsed="false">
      <c r="A522" s="134"/>
      <c r="E522" s="134"/>
      <c r="F522" s="134"/>
      <c r="I522" s="134"/>
      <c r="J522" s="134"/>
      <c r="K522" s="263"/>
    </row>
    <row r="523" customFormat="false" ht="14.25" hidden="false" customHeight="false" outlineLevel="0" collapsed="false">
      <c r="A523" s="441" t="s">
        <v>655</v>
      </c>
      <c r="B523" s="442"/>
      <c r="C523" s="442"/>
      <c r="D523" s="442"/>
      <c r="E523" s="441"/>
      <c r="F523" s="443" t="s">
        <v>660</v>
      </c>
      <c r="G523" s="444" t="n">
        <v>113.0506341369</v>
      </c>
      <c r="H523" s="445" t="s">
        <v>661</v>
      </c>
      <c r="I523" s="446" t="n">
        <v>120.49</v>
      </c>
      <c r="J523" s="443" t="s">
        <v>662</v>
      </c>
      <c r="K523" s="444" t="n">
        <v>233.54</v>
      </c>
    </row>
    <row r="524" customFormat="false" ht="14.25" hidden="false" customHeight="false" outlineLevel="0" collapsed="false">
      <c r="A524" s="441" t="s">
        <v>655</v>
      </c>
      <c r="B524" s="442"/>
      <c r="C524" s="442"/>
      <c r="D524" s="442"/>
      <c r="E524" s="441"/>
      <c r="F524" s="443" t="s">
        <v>663</v>
      </c>
      <c r="G524" s="444" t="n">
        <v>300.5</v>
      </c>
      <c r="H524" s="442"/>
      <c r="I524" s="441"/>
      <c r="J524" s="443" t="s">
        <v>664</v>
      </c>
      <c r="K524" s="444" t="n">
        <v>1672.68</v>
      </c>
    </row>
    <row r="525" customFormat="false" ht="14.25" hidden="false" customHeight="false" outlineLevel="0" collapsed="false">
      <c r="A525" s="134"/>
      <c r="E525" s="134"/>
      <c r="F525" s="134"/>
      <c r="I525" s="134"/>
      <c r="J525" s="134"/>
      <c r="K525" s="263"/>
    </row>
    <row r="526" customFormat="false" ht="14.25" hidden="false" customHeight="false" outlineLevel="0" collapsed="false">
      <c r="A526" s="430"/>
      <c r="B526" s="431" t="s">
        <v>25</v>
      </c>
      <c r="C526" s="431" t="s">
        <v>26</v>
      </c>
      <c r="D526" s="431" t="s">
        <v>27</v>
      </c>
      <c r="E526" s="432" t="s">
        <v>18</v>
      </c>
      <c r="F526" s="432" t="s">
        <v>649</v>
      </c>
      <c r="G526" s="431"/>
      <c r="H526" s="431" t="s">
        <v>650</v>
      </c>
      <c r="I526" s="432" t="s">
        <v>651</v>
      </c>
      <c r="J526" s="432" t="s">
        <v>652</v>
      </c>
      <c r="K526" s="433" t="s">
        <v>19</v>
      </c>
    </row>
    <row r="527" customFormat="false" ht="25.35" hidden="false" customHeight="false" outlineLevel="0" collapsed="false">
      <c r="A527" s="434" t="s">
        <v>815</v>
      </c>
      <c r="B527" s="435" t="s">
        <v>35</v>
      </c>
      <c r="C527" s="435" t="s">
        <v>36</v>
      </c>
      <c r="D527" s="435" t="n">
        <v>111457</v>
      </c>
      <c r="E527" s="436" t="s">
        <v>137</v>
      </c>
      <c r="F527" s="436" t="s">
        <v>816</v>
      </c>
      <c r="G527" s="435"/>
      <c r="H527" s="435" t="s">
        <v>66</v>
      </c>
      <c r="I527" s="436" t="n">
        <v>1</v>
      </c>
      <c r="J527" s="436" t="n">
        <v>13.37</v>
      </c>
      <c r="K527" s="437" t="n">
        <v>13.37</v>
      </c>
    </row>
    <row r="528" customFormat="false" ht="14.25" hidden="false" customHeight="false" outlineLevel="0" collapsed="false">
      <c r="A528" s="438" t="s">
        <v>655</v>
      </c>
      <c r="B528" s="439" t="s">
        <v>200</v>
      </c>
      <c r="C528" s="439" t="s">
        <v>36</v>
      </c>
      <c r="D528" s="439" t="n">
        <v>559</v>
      </c>
      <c r="E528" s="438" t="s">
        <v>817</v>
      </c>
      <c r="F528" s="438" t="s">
        <v>669</v>
      </c>
      <c r="G528" s="439"/>
      <c r="H528" s="439" t="s">
        <v>818</v>
      </c>
      <c r="I528" s="438" t="n">
        <v>0.601</v>
      </c>
      <c r="J528" s="438" t="n">
        <v>10.180164</v>
      </c>
      <c r="K528" s="440" t="n">
        <v>6.11</v>
      </c>
    </row>
    <row r="529" customFormat="false" ht="14.25" hidden="false" customHeight="false" outlineLevel="0" collapsed="false">
      <c r="A529" s="438" t="s">
        <v>655</v>
      </c>
      <c r="B529" s="439" t="s">
        <v>200</v>
      </c>
      <c r="C529" s="439" t="s">
        <v>36</v>
      </c>
      <c r="D529" s="439" t="n">
        <v>99230</v>
      </c>
      <c r="E529" s="438" t="s">
        <v>819</v>
      </c>
      <c r="F529" s="438" t="s">
        <v>820</v>
      </c>
      <c r="G529" s="439"/>
      <c r="H529" s="439" t="s">
        <v>821</v>
      </c>
      <c r="I529" s="438" t="n">
        <v>0.117</v>
      </c>
      <c r="J529" s="438" t="n">
        <v>21.55</v>
      </c>
      <c r="K529" s="440" t="n">
        <v>2.52</v>
      </c>
    </row>
    <row r="530" customFormat="false" ht="14.25" hidden="false" customHeight="false" outlineLevel="0" collapsed="false">
      <c r="A530" s="438" t="s">
        <v>655</v>
      </c>
      <c r="B530" s="439" t="s">
        <v>200</v>
      </c>
      <c r="C530" s="439" t="s">
        <v>36</v>
      </c>
      <c r="D530" s="439" t="n">
        <v>585</v>
      </c>
      <c r="E530" s="438" t="s">
        <v>822</v>
      </c>
      <c r="F530" s="438" t="s">
        <v>669</v>
      </c>
      <c r="G530" s="439"/>
      <c r="H530" s="439" t="s">
        <v>818</v>
      </c>
      <c r="I530" s="438" t="n">
        <v>0.328</v>
      </c>
      <c r="J530" s="438" t="n">
        <v>7.724176</v>
      </c>
      <c r="K530" s="440" t="n">
        <v>2.53</v>
      </c>
    </row>
    <row r="531" customFormat="false" ht="14.25" hidden="false" customHeight="false" outlineLevel="0" collapsed="false">
      <c r="A531" s="438" t="s">
        <v>655</v>
      </c>
      <c r="B531" s="439" t="s">
        <v>200</v>
      </c>
      <c r="C531" s="439" t="s">
        <v>36</v>
      </c>
      <c r="D531" s="439" t="n">
        <v>99662</v>
      </c>
      <c r="E531" s="438" t="s">
        <v>823</v>
      </c>
      <c r="F531" s="438" t="s">
        <v>820</v>
      </c>
      <c r="G531" s="439"/>
      <c r="H531" s="439" t="s">
        <v>821</v>
      </c>
      <c r="I531" s="438" t="n">
        <v>0.128</v>
      </c>
      <c r="J531" s="438" t="n">
        <v>17.29</v>
      </c>
      <c r="K531" s="440" t="n">
        <v>2.21</v>
      </c>
    </row>
    <row r="532" customFormat="false" ht="14.25" hidden="false" customHeight="false" outlineLevel="0" collapsed="false">
      <c r="A532" s="134"/>
      <c r="E532" s="134"/>
      <c r="F532" s="134"/>
      <c r="I532" s="134"/>
      <c r="J532" s="134"/>
      <c r="K532" s="263"/>
    </row>
    <row r="533" customFormat="false" ht="14.25" hidden="false" customHeight="false" outlineLevel="0" collapsed="false">
      <c r="A533" s="441" t="s">
        <v>655</v>
      </c>
      <c r="B533" s="442"/>
      <c r="C533" s="442"/>
      <c r="D533" s="442"/>
      <c r="E533" s="441"/>
      <c r="F533" s="443" t="s">
        <v>660</v>
      </c>
      <c r="G533" s="444" t="n">
        <v>4.73</v>
      </c>
      <c r="H533" s="445" t="s">
        <v>661</v>
      </c>
      <c r="I533" s="446" t="n">
        <v>0</v>
      </c>
      <c r="J533" s="443" t="s">
        <v>662</v>
      </c>
      <c r="K533" s="444" t="n">
        <v>4.73</v>
      </c>
    </row>
    <row r="534" customFormat="false" ht="14.25" hidden="false" customHeight="false" outlineLevel="0" collapsed="false">
      <c r="A534" s="441" t="s">
        <v>655</v>
      </c>
      <c r="B534" s="442"/>
      <c r="C534" s="442"/>
      <c r="D534" s="442"/>
      <c r="E534" s="441"/>
      <c r="F534" s="443" t="s">
        <v>663</v>
      </c>
      <c r="G534" s="444" t="n">
        <v>2.92</v>
      </c>
      <c r="H534" s="442"/>
      <c r="I534" s="441"/>
      <c r="J534" s="443" t="s">
        <v>664</v>
      </c>
      <c r="K534" s="444" t="n">
        <v>16.29</v>
      </c>
    </row>
    <row r="535" customFormat="false" ht="14.25" hidden="false" customHeight="false" outlineLevel="0" collapsed="false">
      <c r="A535" s="134"/>
      <c r="E535" s="134"/>
      <c r="F535" s="134"/>
      <c r="I535" s="134"/>
      <c r="J535" s="134"/>
      <c r="K535" s="263"/>
    </row>
    <row r="536" customFormat="false" ht="14.25" hidden="false" customHeight="false" outlineLevel="0" collapsed="false">
      <c r="A536" s="430"/>
      <c r="B536" s="431" t="s">
        <v>25</v>
      </c>
      <c r="C536" s="431" t="s">
        <v>26</v>
      </c>
      <c r="D536" s="431" t="s">
        <v>27</v>
      </c>
      <c r="E536" s="432" t="s">
        <v>18</v>
      </c>
      <c r="F536" s="432" t="s">
        <v>649</v>
      </c>
      <c r="G536" s="431"/>
      <c r="H536" s="431" t="s">
        <v>650</v>
      </c>
      <c r="I536" s="432" t="s">
        <v>651</v>
      </c>
      <c r="J536" s="432" t="s">
        <v>652</v>
      </c>
      <c r="K536" s="433" t="s">
        <v>19</v>
      </c>
    </row>
    <row r="537" customFormat="false" ht="37.3" hidden="false" customHeight="false" outlineLevel="0" collapsed="false">
      <c r="A537" s="434" t="s">
        <v>824</v>
      </c>
      <c r="B537" s="435" t="s">
        <v>35</v>
      </c>
      <c r="C537" s="435" t="s">
        <v>42</v>
      </c>
      <c r="D537" s="435" t="n">
        <v>94573</v>
      </c>
      <c r="E537" s="436" t="s">
        <v>139</v>
      </c>
      <c r="F537" s="436" t="s">
        <v>809</v>
      </c>
      <c r="G537" s="435"/>
      <c r="H537" s="435" t="s">
        <v>44</v>
      </c>
      <c r="I537" s="436" t="n">
        <v>1</v>
      </c>
      <c r="J537" s="436" t="n">
        <v>391.37</v>
      </c>
      <c r="K537" s="437" t="n">
        <v>391.37</v>
      </c>
    </row>
    <row r="538" customFormat="false" ht="14.25" hidden="false" customHeight="false" outlineLevel="0" collapsed="false">
      <c r="A538" s="438" t="s">
        <v>655</v>
      </c>
      <c r="B538" s="439" t="s">
        <v>200</v>
      </c>
      <c r="C538" s="439" t="s">
        <v>42</v>
      </c>
      <c r="D538" s="439" t="n">
        <v>39961</v>
      </c>
      <c r="E538" s="438" t="s">
        <v>825</v>
      </c>
      <c r="F538" s="438" t="s">
        <v>669</v>
      </c>
      <c r="G538" s="439"/>
      <c r="H538" s="439" t="s">
        <v>120</v>
      </c>
      <c r="I538" s="438" t="n">
        <v>0.6010714</v>
      </c>
      <c r="J538" s="438" t="n">
        <v>23.613106</v>
      </c>
      <c r="K538" s="440" t="n">
        <v>14.19</v>
      </c>
    </row>
    <row r="539" customFormat="false" ht="19.4" hidden="false" customHeight="false" outlineLevel="0" collapsed="false">
      <c r="A539" s="438" t="s">
        <v>655</v>
      </c>
      <c r="B539" s="439" t="s">
        <v>200</v>
      </c>
      <c r="C539" s="439" t="s">
        <v>42</v>
      </c>
      <c r="D539" s="439" t="n">
        <v>34364</v>
      </c>
      <c r="E539" s="438" t="s">
        <v>826</v>
      </c>
      <c r="F539" s="438" t="s">
        <v>669</v>
      </c>
      <c r="G539" s="439"/>
      <c r="H539" s="439" t="s">
        <v>120</v>
      </c>
      <c r="I539" s="438" t="n">
        <v>0.556</v>
      </c>
      <c r="J539" s="438" t="n">
        <v>655.80504</v>
      </c>
      <c r="K539" s="440" t="n">
        <v>364.62</v>
      </c>
    </row>
    <row r="540" customFormat="false" ht="19.4" hidden="false" customHeight="false" outlineLevel="0" collapsed="false">
      <c r="A540" s="438" t="s">
        <v>655</v>
      </c>
      <c r="B540" s="439" t="s">
        <v>200</v>
      </c>
      <c r="C540" s="439" t="s">
        <v>42</v>
      </c>
      <c r="D540" s="439" t="n">
        <v>4377</v>
      </c>
      <c r="E540" s="438" t="s">
        <v>827</v>
      </c>
      <c r="F540" s="438" t="s">
        <v>669</v>
      </c>
      <c r="G540" s="439"/>
      <c r="H540" s="439" t="s">
        <v>120</v>
      </c>
      <c r="I540" s="438" t="n">
        <v>7.3</v>
      </c>
      <c r="J540" s="438" t="n">
        <v>0.168732</v>
      </c>
      <c r="K540" s="440" t="n">
        <v>1.23</v>
      </c>
    </row>
    <row r="541" customFormat="false" ht="14.25" hidden="false" customHeight="false" outlineLevel="0" collapsed="false">
      <c r="A541" s="438" t="s">
        <v>655</v>
      </c>
      <c r="B541" s="439" t="s">
        <v>656</v>
      </c>
      <c r="C541" s="439" t="s">
        <v>42</v>
      </c>
      <c r="D541" s="439" t="n">
        <v>88316</v>
      </c>
      <c r="E541" s="438" t="s">
        <v>667</v>
      </c>
      <c r="F541" s="438" t="s">
        <v>658</v>
      </c>
      <c r="G541" s="439"/>
      <c r="H541" s="439" t="s">
        <v>469</v>
      </c>
      <c r="I541" s="438" t="n">
        <v>0.1559386</v>
      </c>
      <c r="J541" s="438" t="n">
        <v>20.77</v>
      </c>
      <c r="K541" s="440" t="n">
        <v>3.23</v>
      </c>
    </row>
    <row r="542" customFormat="false" ht="14.25" hidden="false" customHeight="false" outlineLevel="0" collapsed="false">
      <c r="A542" s="438" t="s">
        <v>655</v>
      </c>
      <c r="B542" s="439" t="s">
        <v>656</v>
      </c>
      <c r="C542" s="439" t="s">
        <v>42</v>
      </c>
      <c r="D542" s="439" t="n">
        <v>88309</v>
      </c>
      <c r="E542" s="438" t="s">
        <v>696</v>
      </c>
      <c r="F542" s="438" t="s">
        <v>658</v>
      </c>
      <c r="G542" s="439"/>
      <c r="H542" s="439" t="s">
        <v>469</v>
      </c>
      <c r="I542" s="438" t="n">
        <v>0.3118773</v>
      </c>
      <c r="J542" s="438" t="n">
        <v>25.99</v>
      </c>
      <c r="K542" s="440" t="n">
        <v>8.1</v>
      </c>
    </row>
    <row r="543" customFormat="false" ht="14.25" hidden="false" customHeight="false" outlineLevel="0" collapsed="false">
      <c r="A543" s="134"/>
      <c r="E543" s="134"/>
      <c r="F543" s="134"/>
      <c r="I543" s="134"/>
      <c r="J543" s="134"/>
      <c r="K543" s="263"/>
    </row>
    <row r="544" customFormat="false" ht="14.25" hidden="false" customHeight="false" outlineLevel="0" collapsed="false">
      <c r="A544" s="441" t="s">
        <v>655</v>
      </c>
      <c r="B544" s="442"/>
      <c r="C544" s="442"/>
      <c r="D544" s="442"/>
      <c r="E544" s="441"/>
      <c r="F544" s="443" t="s">
        <v>660</v>
      </c>
      <c r="G544" s="444" t="n">
        <v>4.1775583309</v>
      </c>
      <c r="H544" s="445" t="s">
        <v>661</v>
      </c>
      <c r="I544" s="446" t="n">
        <v>4.45</v>
      </c>
      <c r="J544" s="443" t="s">
        <v>662</v>
      </c>
      <c r="K544" s="444" t="n">
        <v>8.63</v>
      </c>
    </row>
    <row r="545" customFormat="false" ht="14.25" hidden="false" customHeight="false" outlineLevel="0" collapsed="false">
      <c r="A545" s="441" t="s">
        <v>655</v>
      </c>
      <c r="B545" s="442"/>
      <c r="C545" s="442"/>
      <c r="D545" s="442"/>
      <c r="E545" s="441"/>
      <c r="F545" s="443" t="s">
        <v>663</v>
      </c>
      <c r="G545" s="444" t="n">
        <v>85.71</v>
      </c>
      <c r="H545" s="442"/>
      <c r="I545" s="441"/>
      <c r="J545" s="443" t="s">
        <v>664</v>
      </c>
      <c r="K545" s="444" t="n">
        <v>477.08</v>
      </c>
    </row>
    <row r="546" customFormat="false" ht="14.25" hidden="false" customHeight="false" outlineLevel="0" collapsed="false">
      <c r="A546" s="134"/>
      <c r="E546" s="134"/>
      <c r="F546" s="134"/>
      <c r="I546" s="134"/>
      <c r="J546" s="134"/>
      <c r="K546" s="263"/>
    </row>
    <row r="547" customFormat="false" ht="14.25" hidden="false" customHeight="false" outlineLevel="0" collapsed="false">
      <c r="A547" s="430"/>
      <c r="B547" s="431" t="s">
        <v>25</v>
      </c>
      <c r="C547" s="431" t="s">
        <v>26</v>
      </c>
      <c r="D547" s="431" t="s">
        <v>27</v>
      </c>
      <c r="E547" s="432" t="s">
        <v>18</v>
      </c>
      <c r="F547" s="432" t="s">
        <v>649</v>
      </c>
      <c r="G547" s="431"/>
      <c r="H547" s="431" t="s">
        <v>650</v>
      </c>
      <c r="I547" s="432" t="s">
        <v>651</v>
      </c>
      <c r="J547" s="432" t="s">
        <v>652</v>
      </c>
      <c r="K547" s="433" t="s">
        <v>19</v>
      </c>
    </row>
    <row r="548" customFormat="false" ht="37.3" hidden="false" customHeight="false" outlineLevel="0" collapsed="false">
      <c r="A548" s="434" t="s">
        <v>828</v>
      </c>
      <c r="B548" s="435" t="s">
        <v>35</v>
      </c>
      <c r="C548" s="435" t="s">
        <v>42</v>
      </c>
      <c r="D548" s="435" t="n">
        <v>87905</v>
      </c>
      <c r="E548" s="436" t="s">
        <v>142</v>
      </c>
      <c r="F548" s="436" t="s">
        <v>798</v>
      </c>
      <c r="G548" s="435"/>
      <c r="H548" s="435" t="s">
        <v>44</v>
      </c>
      <c r="I548" s="436" t="n">
        <v>1</v>
      </c>
      <c r="J548" s="436" t="n">
        <v>7.82</v>
      </c>
      <c r="K548" s="437" t="n">
        <v>7.82</v>
      </c>
    </row>
    <row r="549" customFormat="false" ht="19.4" hidden="false" customHeight="false" outlineLevel="0" collapsed="false">
      <c r="A549" s="438" t="s">
        <v>655</v>
      </c>
      <c r="B549" s="439" t="s">
        <v>656</v>
      </c>
      <c r="C549" s="439" t="s">
        <v>42</v>
      </c>
      <c r="D549" s="439" t="n">
        <v>87313</v>
      </c>
      <c r="E549" s="438" t="s">
        <v>829</v>
      </c>
      <c r="F549" s="438" t="s">
        <v>658</v>
      </c>
      <c r="G549" s="439"/>
      <c r="H549" s="439" t="s">
        <v>53</v>
      </c>
      <c r="I549" s="438" t="n">
        <v>0.0037</v>
      </c>
      <c r="J549" s="438" t="n">
        <v>583.25</v>
      </c>
      <c r="K549" s="440" t="n">
        <v>2.15</v>
      </c>
    </row>
    <row r="550" customFormat="false" ht="14.25" hidden="false" customHeight="false" outlineLevel="0" collapsed="false">
      <c r="A550" s="438" t="s">
        <v>655</v>
      </c>
      <c r="B550" s="439" t="s">
        <v>656</v>
      </c>
      <c r="C550" s="439" t="s">
        <v>42</v>
      </c>
      <c r="D550" s="439" t="n">
        <v>88316</v>
      </c>
      <c r="E550" s="438" t="s">
        <v>667</v>
      </c>
      <c r="F550" s="438" t="s">
        <v>658</v>
      </c>
      <c r="G550" s="439"/>
      <c r="H550" s="439" t="s">
        <v>469</v>
      </c>
      <c r="I550" s="438" t="n">
        <v>0.0575</v>
      </c>
      <c r="J550" s="438" t="n">
        <v>20.77</v>
      </c>
      <c r="K550" s="440" t="n">
        <v>1.19</v>
      </c>
    </row>
    <row r="551" customFormat="false" ht="14.25" hidden="false" customHeight="false" outlineLevel="0" collapsed="false">
      <c r="A551" s="438" t="s">
        <v>655</v>
      </c>
      <c r="B551" s="439" t="s">
        <v>656</v>
      </c>
      <c r="C551" s="439" t="s">
        <v>42</v>
      </c>
      <c r="D551" s="439" t="n">
        <v>88309</v>
      </c>
      <c r="E551" s="438" t="s">
        <v>696</v>
      </c>
      <c r="F551" s="438" t="s">
        <v>658</v>
      </c>
      <c r="G551" s="439"/>
      <c r="H551" s="439" t="s">
        <v>469</v>
      </c>
      <c r="I551" s="438" t="n">
        <v>0.1724</v>
      </c>
      <c r="J551" s="438" t="n">
        <v>25.99</v>
      </c>
      <c r="K551" s="440" t="n">
        <v>4.48</v>
      </c>
    </row>
    <row r="552" customFormat="false" ht="14.25" hidden="false" customHeight="false" outlineLevel="0" collapsed="false">
      <c r="A552" s="134"/>
      <c r="E552" s="134"/>
      <c r="F552" s="134"/>
      <c r="I552" s="134"/>
      <c r="J552" s="134"/>
      <c r="K552" s="263"/>
    </row>
    <row r="553" customFormat="false" ht="14.25" hidden="false" customHeight="false" outlineLevel="0" collapsed="false">
      <c r="A553" s="441" t="s">
        <v>655</v>
      </c>
      <c r="B553" s="442"/>
      <c r="C553" s="442"/>
      <c r="D553" s="442"/>
      <c r="E553" s="441"/>
      <c r="F553" s="443" t="s">
        <v>660</v>
      </c>
      <c r="G553" s="444" t="n">
        <v>2.2122180269</v>
      </c>
      <c r="H553" s="445" t="s">
        <v>661</v>
      </c>
      <c r="I553" s="446" t="n">
        <v>2.36</v>
      </c>
      <c r="J553" s="443" t="s">
        <v>662</v>
      </c>
      <c r="K553" s="444" t="n">
        <v>4.57</v>
      </c>
    </row>
    <row r="554" customFormat="false" ht="14.25" hidden="false" customHeight="false" outlineLevel="0" collapsed="false">
      <c r="A554" s="441" t="s">
        <v>655</v>
      </c>
      <c r="B554" s="442"/>
      <c r="C554" s="442"/>
      <c r="D554" s="442"/>
      <c r="E554" s="441"/>
      <c r="F554" s="443" t="s">
        <v>663</v>
      </c>
      <c r="G554" s="444" t="n">
        <v>1.71</v>
      </c>
      <c r="H554" s="442"/>
      <c r="I554" s="441"/>
      <c r="J554" s="443" t="s">
        <v>664</v>
      </c>
      <c r="K554" s="444" t="n">
        <v>9.53</v>
      </c>
    </row>
    <row r="555" customFormat="false" ht="14.25" hidden="false" customHeight="false" outlineLevel="0" collapsed="false">
      <c r="A555" s="134"/>
      <c r="E555" s="134"/>
      <c r="F555" s="134"/>
      <c r="I555" s="134"/>
      <c r="J555" s="134"/>
      <c r="K555" s="263"/>
    </row>
    <row r="556" customFormat="false" ht="14.25" hidden="false" customHeight="false" outlineLevel="0" collapsed="false">
      <c r="A556" s="430"/>
      <c r="B556" s="431" t="s">
        <v>25</v>
      </c>
      <c r="C556" s="431" t="s">
        <v>26</v>
      </c>
      <c r="D556" s="431" t="s">
        <v>27</v>
      </c>
      <c r="E556" s="432" t="s">
        <v>18</v>
      </c>
      <c r="F556" s="432" t="s">
        <v>649</v>
      </c>
      <c r="G556" s="431"/>
      <c r="H556" s="431" t="s">
        <v>650</v>
      </c>
      <c r="I556" s="432" t="s">
        <v>651</v>
      </c>
      <c r="J556" s="432" t="s">
        <v>652</v>
      </c>
      <c r="K556" s="433" t="s">
        <v>19</v>
      </c>
    </row>
    <row r="557" customFormat="false" ht="13.5" hidden="false" customHeight="true" outlineLevel="0" collapsed="false">
      <c r="A557" s="434" t="s">
        <v>830</v>
      </c>
      <c r="B557" s="435" t="s">
        <v>35</v>
      </c>
      <c r="C557" s="435" t="s">
        <v>42</v>
      </c>
      <c r="D557" s="435" t="n">
        <v>87794</v>
      </c>
      <c r="E557" s="436" t="s">
        <v>144</v>
      </c>
      <c r="F557" s="436" t="s">
        <v>798</v>
      </c>
      <c r="G557" s="435"/>
      <c r="H557" s="435" t="s">
        <v>44</v>
      </c>
      <c r="I557" s="436" t="n">
        <v>1</v>
      </c>
      <c r="J557" s="436" t="n">
        <v>43.52</v>
      </c>
      <c r="K557" s="437" t="n">
        <v>43.52</v>
      </c>
    </row>
    <row r="558" customFormat="false" ht="13.5" hidden="false" customHeight="true" outlineLevel="0" collapsed="false">
      <c r="A558" s="438" t="s">
        <v>655</v>
      </c>
      <c r="B558" s="439" t="s">
        <v>656</v>
      </c>
      <c r="C558" s="439" t="s">
        <v>42</v>
      </c>
      <c r="D558" s="439" t="n">
        <v>88309</v>
      </c>
      <c r="E558" s="438" t="s">
        <v>696</v>
      </c>
      <c r="F558" s="438" t="s">
        <v>658</v>
      </c>
      <c r="G558" s="439"/>
      <c r="H558" s="439" t="s">
        <v>469</v>
      </c>
      <c r="I558" s="438" t="n">
        <v>0.409</v>
      </c>
      <c r="J558" s="438" t="n">
        <v>25.99</v>
      </c>
      <c r="K558" s="440" t="n">
        <v>10.62</v>
      </c>
    </row>
    <row r="559" customFormat="false" ht="19.4" hidden="false" customHeight="false" outlineLevel="0" collapsed="false">
      <c r="A559" s="438" t="s">
        <v>655</v>
      </c>
      <c r="B559" s="439" t="s">
        <v>656</v>
      </c>
      <c r="C559" s="439" t="s">
        <v>42</v>
      </c>
      <c r="D559" s="439" t="n">
        <v>87369</v>
      </c>
      <c r="E559" s="438" t="s">
        <v>831</v>
      </c>
      <c r="F559" s="438" t="s">
        <v>658</v>
      </c>
      <c r="G559" s="439"/>
      <c r="H559" s="439" t="s">
        <v>53</v>
      </c>
      <c r="I559" s="438" t="n">
        <v>0.0293</v>
      </c>
      <c r="J559" s="438" t="n">
        <v>721.97</v>
      </c>
      <c r="K559" s="440" t="n">
        <v>21.15</v>
      </c>
    </row>
    <row r="560" customFormat="false" ht="14.25" hidden="false" customHeight="false" outlineLevel="0" collapsed="false">
      <c r="A560" s="438" t="s">
        <v>655</v>
      </c>
      <c r="B560" s="439" t="s">
        <v>200</v>
      </c>
      <c r="C560" s="439" t="s">
        <v>42</v>
      </c>
      <c r="D560" s="439" t="n">
        <v>37411</v>
      </c>
      <c r="E560" s="438" t="s">
        <v>832</v>
      </c>
      <c r="F560" s="438" t="s">
        <v>669</v>
      </c>
      <c r="G560" s="439"/>
      <c r="H560" s="439" t="s">
        <v>44</v>
      </c>
      <c r="I560" s="438" t="n">
        <v>0.1581</v>
      </c>
      <c r="J560" s="438" t="n">
        <v>20.650922</v>
      </c>
      <c r="K560" s="440" t="n">
        <v>3.26</v>
      </c>
    </row>
    <row r="561" customFormat="false" ht="14.25" hidden="false" customHeight="false" outlineLevel="0" collapsed="false">
      <c r="A561" s="438" t="s">
        <v>655</v>
      </c>
      <c r="B561" s="439" t="s">
        <v>656</v>
      </c>
      <c r="C561" s="439" t="s">
        <v>42</v>
      </c>
      <c r="D561" s="439" t="n">
        <v>88316</v>
      </c>
      <c r="E561" s="438" t="s">
        <v>667</v>
      </c>
      <c r="F561" s="438" t="s">
        <v>658</v>
      </c>
      <c r="G561" s="439"/>
      <c r="H561" s="439" t="s">
        <v>469</v>
      </c>
      <c r="I561" s="438" t="n">
        <v>0.409</v>
      </c>
      <c r="J561" s="438" t="n">
        <v>20.77</v>
      </c>
      <c r="K561" s="440" t="n">
        <v>8.49</v>
      </c>
    </row>
    <row r="562" customFormat="false" ht="14.25" hidden="false" customHeight="false" outlineLevel="0" collapsed="false">
      <c r="A562" s="134"/>
      <c r="E562" s="134"/>
      <c r="F562" s="134"/>
      <c r="I562" s="134"/>
      <c r="J562" s="134"/>
      <c r="K562" s="263"/>
    </row>
    <row r="563" customFormat="false" ht="14.25" hidden="false" customHeight="false" outlineLevel="0" collapsed="false">
      <c r="A563" s="441" t="s">
        <v>655</v>
      </c>
      <c r="B563" s="442"/>
      <c r="C563" s="442"/>
      <c r="D563" s="442"/>
      <c r="E563" s="441"/>
      <c r="F563" s="443" t="s">
        <v>660</v>
      </c>
      <c r="G563" s="444" t="n">
        <v>9.3329460742</v>
      </c>
      <c r="H563" s="445" t="s">
        <v>661</v>
      </c>
      <c r="I563" s="446" t="n">
        <v>9.95</v>
      </c>
      <c r="J563" s="443" t="s">
        <v>662</v>
      </c>
      <c r="K563" s="444" t="n">
        <v>19.28</v>
      </c>
    </row>
    <row r="564" customFormat="false" ht="14.25" hidden="false" customHeight="false" outlineLevel="0" collapsed="false">
      <c r="A564" s="441" t="s">
        <v>655</v>
      </c>
      <c r="B564" s="442"/>
      <c r="C564" s="442"/>
      <c r="D564" s="442"/>
      <c r="E564" s="441"/>
      <c r="F564" s="443" t="s">
        <v>663</v>
      </c>
      <c r="G564" s="444" t="n">
        <v>9.53</v>
      </c>
      <c r="H564" s="442"/>
      <c r="I564" s="441"/>
      <c r="J564" s="443" t="s">
        <v>664</v>
      </c>
      <c r="K564" s="444" t="n">
        <v>53.05</v>
      </c>
    </row>
    <row r="565" customFormat="false" ht="14.25" hidden="false" customHeight="false" outlineLevel="0" collapsed="false">
      <c r="A565" s="134"/>
      <c r="E565" s="134"/>
      <c r="F565" s="134"/>
      <c r="I565" s="134"/>
      <c r="J565" s="134"/>
      <c r="K565" s="263"/>
    </row>
    <row r="566" customFormat="false" ht="14.25" hidden="false" customHeight="false" outlineLevel="0" collapsed="false">
      <c r="A566" s="430"/>
      <c r="B566" s="431" t="s">
        <v>25</v>
      </c>
      <c r="C566" s="431" t="s">
        <v>26</v>
      </c>
      <c r="D566" s="431" t="s">
        <v>27</v>
      </c>
      <c r="E566" s="432" t="s">
        <v>18</v>
      </c>
      <c r="F566" s="432" t="s">
        <v>649</v>
      </c>
      <c r="G566" s="431"/>
      <c r="H566" s="431" t="s">
        <v>650</v>
      </c>
      <c r="I566" s="432" t="s">
        <v>651</v>
      </c>
      <c r="J566" s="432" t="s">
        <v>652</v>
      </c>
      <c r="K566" s="433" t="s">
        <v>19</v>
      </c>
    </row>
    <row r="567" customFormat="false" ht="37.3" hidden="false" customHeight="false" outlineLevel="0" collapsed="false">
      <c r="A567" s="434" t="s">
        <v>833</v>
      </c>
      <c r="B567" s="435" t="s">
        <v>35</v>
      </c>
      <c r="C567" s="435" t="s">
        <v>42</v>
      </c>
      <c r="D567" s="435" t="n">
        <v>87273</v>
      </c>
      <c r="E567" s="436" t="s">
        <v>146</v>
      </c>
      <c r="F567" s="436" t="s">
        <v>798</v>
      </c>
      <c r="G567" s="435"/>
      <c r="H567" s="435" t="s">
        <v>44</v>
      </c>
      <c r="I567" s="436" t="n">
        <v>1</v>
      </c>
      <c r="J567" s="436" t="n">
        <v>70.28</v>
      </c>
      <c r="K567" s="437" t="n">
        <v>70.28</v>
      </c>
    </row>
    <row r="568" customFormat="false" ht="14.25" hidden="false" customHeight="false" outlineLevel="0" collapsed="false">
      <c r="A568" s="438" t="s">
        <v>655</v>
      </c>
      <c r="B568" s="439" t="s">
        <v>200</v>
      </c>
      <c r="C568" s="439" t="s">
        <v>42</v>
      </c>
      <c r="D568" s="439" t="n">
        <v>34357</v>
      </c>
      <c r="E568" s="438" t="s">
        <v>834</v>
      </c>
      <c r="F568" s="438" t="s">
        <v>669</v>
      </c>
      <c r="G568" s="439"/>
      <c r="H568" s="439" t="s">
        <v>66</v>
      </c>
      <c r="I568" s="438" t="n">
        <v>0.222</v>
      </c>
      <c r="J568" s="438" t="n">
        <v>6.880516</v>
      </c>
      <c r="K568" s="440" t="n">
        <v>1.52</v>
      </c>
    </row>
    <row r="569" customFormat="false" ht="14.25" hidden="false" customHeight="false" outlineLevel="0" collapsed="false">
      <c r="A569" s="438" t="s">
        <v>655</v>
      </c>
      <c r="B569" s="439" t="s">
        <v>200</v>
      </c>
      <c r="C569" s="439" t="s">
        <v>42</v>
      </c>
      <c r="D569" s="439" t="n">
        <v>1381</v>
      </c>
      <c r="E569" s="438" t="s">
        <v>835</v>
      </c>
      <c r="F569" s="438" t="s">
        <v>669</v>
      </c>
      <c r="G569" s="439"/>
      <c r="H569" s="439" t="s">
        <v>66</v>
      </c>
      <c r="I569" s="438" t="n">
        <v>6.85</v>
      </c>
      <c r="J569" s="438" t="n">
        <v>1.17175</v>
      </c>
      <c r="K569" s="440" t="n">
        <v>8.02</v>
      </c>
    </row>
    <row r="570" customFormat="false" ht="14.25" hidden="false" customHeight="false" outlineLevel="0" collapsed="false">
      <c r="A570" s="438" t="s">
        <v>655</v>
      </c>
      <c r="B570" s="439" t="s">
        <v>200</v>
      </c>
      <c r="C570" s="439" t="s">
        <v>42</v>
      </c>
      <c r="D570" s="439" t="n">
        <v>536</v>
      </c>
      <c r="E570" s="438" t="s">
        <v>836</v>
      </c>
      <c r="F570" s="438" t="s">
        <v>669</v>
      </c>
      <c r="G570" s="439"/>
      <c r="H570" s="439" t="s">
        <v>44</v>
      </c>
      <c r="I570" s="438" t="n">
        <v>1.0798</v>
      </c>
      <c r="J570" s="438" t="n">
        <v>33.530798</v>
      </c>
      <c r="K570" s="440" t="n">
        <v>36.2</v>
      </c>
    </row>
    <row r="571" customFormat="false" ht="14.25" hidden="false" customHeight="false" outlineLevel="0" collapsed="false">
      <c r="A571" s="438" t="s">
        <v>655</v>
      </c>
      <c r="B571" s="439" t="s">
        <v>656</v>
      </c>
      <c r="C571" s="439" t="s">
        <v>42</v>
      </c>
      <c r="D571" s="439" t="n">
        <v>88316</v>
      </c>
      <c r="E571" s="438" t="s">
        <v>667</v>
      </c>
      <c r="F571" s="438" t="s">
        <v>658</v>
      </c>
      <c r="G571" s="439"/>
      <c r="H571" s="439" t="s">
        <v>469</v>
      </c>
      <c r="I571" s="438" t="n">
        <v>0.3138</v>
      </c>
      <c r="J571" s="438" t="n">
        <v>20.77</v>
      </c>
      <c r="K571" s="440" t="n">
        <v>6.51</v>
      </c>
    </row>
    <row r="572" customFormat="false" ht="14.25" hidden="false" customHeight="false" outlineLevel="0" collapsed="false">
      <c r="A572" s="438" t="s">
        <v>655</v>
      </c>
      <c r="B572" s="439" t="s">
        <v>656</v>
      </c>
      <c r="C572" s="439" t="s">
        <v>42</v>
      </c>
      <c r="D572" s="439" t="n">
        <v>88256</v>
      </c>
      <c r="E572" s="438" t="s">
        <v>837</v>
      </c>
      <c r="F572" s="438" t="s">
        <v>658</v>
      </c>
      <c r="G572" s="439"/>
      <c r="H572" s="439" t="s">
        <v>469</v>
      </c>
      <c r="I572" s="438" t="n">
        <v>0.697</v>
      </c>
      <c r="J572" s="438" t="n">
        <v>25.87</v>
      </c>
      <c r="K572" s="440" t="n">
        <v>18.03</v>
      </c>
    </row>
    <row r="573" customFormat="false" ht="14.25" hidden="false" customHeight="false" outlineLevel="0" collapsed="false">
      <c r="A573" s="134"/>
      <c r="E573" s="134"/>
      <c r="F573" s="134"/>
      <c r="I573" s="134"/>
      <c r="J573" s="134"/>
      <c r="K573" s="263"/>
    </row>
    <row r="574" customFormat="false" ht="14.25" hidden="false" customHeight="false" outlineLevel="0" collapsed="false">
      <c r="A574" s="441" t="s">
        <v>655</v>
      </c>
      <c r="B574" s="442"/>
      <c r="C574" s="442"/>
      <c r="D574" s="442"/>
      <c r="E574" s="441"/>
      <c r="F574" s="443" t="s">
        <v>660</v>
      </c>
      <c r="G574" s="444" t="n">
        <v>9.0425016943</v>
      </c>
      <c r="H574" s="445" t="s">
        <v>661</v>
      </c>
      <c r="I574" s="446" t="n">
        <v>9.64</v>
      </c>
      <c r="J574" s="443" t="s">
        <v>662</v>
      </c>
      <c r="K574" s="444" t="n">
        <v>18.68</v>
      </c>
    </row>
    <row r="575" customFormat="false" ht="14.25" hidden="false" customHeight="false" outlineLevel="0" collapsed="false">
      <c r="A575" s="441" t="s">
        <v>655</v>
      </c>
      <c r="B575" s="442"/>
      <c r="C575" s="442"/>
      <c r="D575" s="442"/>
      <c r="E575" s="441"/>
      <c r="F575" s="443" t="s">
        <v>663</v>
      </c>
      <c r="G575" s="444" t="n">
        <v>15.39</v>
      </c>
      <c r="H575" s="442"/>
      <c r="I575" s="441"/>
      <c r="J575" s="443" t="s">
        <v>664</v>
      </c>
      <c r="K575" s="444" t="n">
        <v>85.67</v>
      </c>
    </row>
    <row r="576" customFormat="false" ht="14.25" hidden="false" customHeight="false" outlineLevel="0" collapsed="false">
      <c r="A576" s="134"/>
      <c r="E576" s="134"/>
      <c r="F576" s="134"/>
      <c r="I576" s="134"/>
      <c r="J576" s="134"/>
      <c r="K576" s="263"/>
    </row>
    <row r="577" customFormat="false" ht="14.25" hidden="false" customHeight="false" outlineLevel="0" collapsed="false">
      <c r="A577" s="430"/>
      <c r="B577" s="431" t="s">
        <v>25</v>
      </c>
      <c r="C577" s="431" t="s">
        <v>26</v>
      </c>
      <c r="D577" s="431" t="s">
        <v>27</v>
      </c>
      <c r="E577" s="432" t="s">
        <v>18</v>
      </c>
      <c r="F577" s="432" t="s">
        <v>649</v>
      </c>
      <c r="G577" s="431"/>
      <c r="H577" s="431" t="s">
        <v>650</v>
      </c>
      <c r="I577" s="432" t="s">
        <v>651</v>
      </c>
      <c r="J577" s="432" t="s">
        <v>652</v>
      </c>
      <c r="K577" s="433" t="s">
        <v>19</v>
      </c>
    </row>
    <row r="578" customFormat="false" ht="25.35" hidden="false" customHeight="false" outlineLevel="0" collapsed="false">
      <c r="A578" s="434" t="s">
        <v>838</v>
      </c>
      <c r="B578" s="435" t="s">
        <v>35</v>
      </c>
      <c r="C578" s="435" t="s">
        <v>42</v>
      </c>
      <c r="D578" s="435" t="n">
        <v>95241</v>
      </c>
      <c r="E578" s="436" t="s">
        <v>149</v>
      </c>
      <c r="F578" s="436" t="s">
        <v>701</v>
      </c>
      <c r="G578" s="435"/>
      <c r="H578" s="435" t="s">
        <v>44</v>
      </c>
      <c r="I578" s="436" t="n">
        <v>1</v>
      </c>
      <c r="J578" s="436" t="n">
        <v>39.95</v>
      </c>
      <c r="K578" s="437" t="n">
        <v>39.95</v>
      </c>
    </row>
    <row r="579" customFormat="false" ht="14.25" hidden="false" customHeight="false" outlineLevel="0" collapsed="false">
      <c r="A579" s="438" t="s">
        <v>655</v>
      </c>
      <c r="B579" s="439" t="s">
        <v>656</v>
      </c>
      <c r="C579" s="439" t="s">
        <v>42</v>
      </c>
      <c r="D579" s="439" t="n">
        <v>88316</v>
      </c>
      <c r="E579" s="438" t="s">
        <v>667</v>
      </c>
      <c r="F579" s="438" t="s">
        <v>658</v>
      </c>
      <c r="G579" s="439"/>
      <c r="H579" s="439" t="s">
        <v>469</v>
      </c>
      <c r="I579" s="438" t="n">
        <v>0.0919</v>
      </c>
      <c r="J579" s="438" t="n">
        <v>20.77</v>
      </c>
      <c r="K579" s="440" t="n">
        <v>1.9</v>
      </c>
    </row>
    <row r="580" customFormat="false" ht="14.25" hidden="false" customHeight="false" outlineLevel="0" collapsed="false">
      <c r="A580" s="438" t="s">
        <v>655</v>
      </c>
      <c r="B580" s="439" t="s">
        <v>656</v>
      </c>
      <c r="C580" s="439" t="s">
        <v>42</v>
      </c>
      <c r="D580" s="439" t="n">
        <v>88309</v>
      </c>
      <c r="E580" s="438" t="s">
        <v>696</v>
      </c>
      <c r="F580" s="438" t="s">
        <v>658</v>
      </c>
      <c r="G580" s="439"/>
      <c r="H580" s="439" t="s">
        <v>469</v>
      </c>
      <c r="I580" s="438" t="n">
        <v>0.25415</v>
      </c>
      <c r="J580" s="438" t="n">
        <v>25.99</v>
      </c>
      <c r="K580" s="440" t="n">
        <v>6.6</v>
      </c>
    </row>
    <row r="581" customFormat="false" ht="19.4" hidden="false" customHeight="false" outlineLevel="0" collapsed="false">
      <c r="A581" s="438" t="s">
        <v>655</v>
      </c>
      <c r="B581" s="439" t="s">
        <v>656</v>
      </c>
      <c r="C581" s="439" t="s">
        <v>42</v>
      </c>
      <c r="D581" s="439" t="n">
        <v>94968</v>
      </c>
      <c r="E581" s="438" t="s">
        <v>702</v>
      </c>
      <c r="F581" s="438" t="s">
        <v>680</v>
      </c>
      <c r="G581" s="439"/>
      <c r="H581" s="439" t="s">
        <v>53</v>
      </c>
      <c r="I581" s="438" t="n">
        <v>0.069</v>
      </c>
      <c r="J581" s="438" t="n">
        <v>455.87</v>
      </c>
      <c r="K581" s="440" t="n">
        <v>31.45</v>
      </c>
    </row>
    <row r="582" customFormat="false" ht="33.75" hidden="false" customHeight="true" outlineLevel="0" collapsed="false">
      <c r="A582" s="134"/>
      <c r="E582" s="134"/>
      <c r="F582" s="134"/>
      <c r="I582" s="134"/>
      <c r="J582" s="134"/>
      <c r="K582" s="263"/>
    </row>
    <row r="583" customFormat="false" ht="14.25" hidden="false" customHeight="false" outlineLevel="0" collapsed="false">
      <c r="A583" s="441" t="s">
        <v>655</v>
      </c>
      <c r="B583" s="442"/>
      <c r="C583" s="442"/>
      <c r="D583" s="442"/>
      <c r="E583" s="441"/>
      <c r="F583" s="443" t="s">
        <v>660</v>
      </c>
      <c r="G583" s="444" t="n">
        <v>4.884306322</v>
      </c>
      <c r="H583" s="445" t="s">
        <v>661</v>
      </c>
      <c r="I583" s="446" t="n">
        <v>5.21</v>
      </c>
      <c r="J583" s="443" t="s">
        <v>662</v>
      </c>
      <c r="K583" s="444" t="n">
        <v>10.09</v>
      </c>
    </row>
    <row r="584" customFormat="false" ht="14.25" hidden="false" customHeight="false" outlineLevel="0" collapsed="false">
      <c r="A584" s="441" t="s">
        <v>655</v>
      </c>
      <c r="B584" s="442"/>
      <c r="C584" s="442"/>
      <c r="D584" s="442"/>
      <c r="E584" s="441"/>
      <c r="F584" s="443" t="s">
        <v>663</v>
      </c>
      <c r="G584" s="444" t="n">
        <v>8.74</v>
      </c>
      <c r="H584" s="442"/>
      <c r="I584" s="441"/>
      <c r="J584" s="443" t="s">
        <v>664</v>
      </c>
      <c r="K584" s="444" t="n">
        <v>48.69</v>
      </c>
    </row>
    <row r="585" customFormat="false" ht="14.25" hidden="false" customHeight="false" outlineLevel="0" collapsed="false">
      <c r="A585" s="134"/>
      <c r="E585" s="134"/>
      <c r="F585" s="134"/>
      <c r="I585" s="134"/>
      <c r="J585" s="134"/>
      <c r="K585" s="263"/>
    </row>
    <row r="586" customFormat="false" ht="14.25" hidden="false" customHeight="false" outlineLevel="0" collapsed="false">
      <c r="A586" s="430"/>
      <c r="B586" s="431" t="s">
        <v>25</v>
      </c>
      <c r="C586" s="431" t="s">
        <v>26</v>
      </c>
      <c r="D586" s="431" t="s">
        <v>27</v>
      </c>
      <c r="E586" s="432" t="s">
        <v>18</v>
      </c>
      <c r="F586" s="432" t="s">
        <v>649</v>
      </c>
      <c r="G586" s="431"/>
      <c r="H586" s="431" t="s">
        <v>650</v>
      </c>
      <c r="I586" s="432" t="s">
        <v>651</v>
      </c>
      <c r="J586" s="432" t="s">
        <v>652</v>
      </c>
      <c r="K586" s="433" t="s">
        <v>19</v>
      </c>
    </row>
    <row r="587" customFormat="false" ht="25.35" hidden="false" customHeight="false" outlineLevel="0" collapsed="false">
      <c r="A587" s="434" t="s">
        <v>839</v>
      </c>
      <c r="B587" s="435" t="s">
        <v>35</v>
      </c>
      <c r="C587" s="435" t="s">
        <v>42</v>
      </c>
      <c r="D587" s="435" t="n">
        <v>87263</v>
      </c>
      <c r="E587" s="436" t="s">
        <v>151</v>
      </c>
      <c r="F587" s="436" t="s">
        <v>840</v>
      </c>
      <c r="G587" s="435"/>
      <c r="H587" s="435" t="s">
        <v>44</v>
      </c>
      <c r="I587" s="436" t="n">
        <v>1</v>
      </c>
      <c r="J587" s="436" t="n">
        <v>130.23</v>
      </c>
      <c r="K587" s="437" t="n">
        <v>130.23</v>
      </c>
    </row>
    <row r="588" customFormat="false" ht="14.25" hidden="false" customHeight="false" outlineLevel="0" collapsed="false">
      <c r="A588" s="438" t="s">
        <v>655</v>
      </c>
      <c r="B588" s="439" t="s">
        <v>200</v>
      </c>
      <c r="C588" s="439" t="s">
        <v>42</v>
      </c>
      <c r="D588" s="439" t="n">
        <v>45190</v>
      </c>
      <c r="E588" s="438" t="s">
        <v>841</v>
      </c>
      <c r="F588" s="438" t="s">
        <v>669</v>
      </c>
      <c r="G588" s="439"/>
      <c r="H588" s="439" t="s">
        <v>44</v>
      </c>
      <c r="I588" s="438" t="n">
        <v>1.069</v>
      </c>
      <c r="J588" s="438" t="n">
        <v>74.345194</v>
      </c>
      <c r="K588" s="440" t="n">
        <v>79.47</v>
      </c>
    </row>
    <row r="589" customFormat="false" ht="14.25" hidden="false" customHeight="false" outlineLevel="0" collapsed="false">
      <c r="A589" s="438" t="s">
        <v>655</v>
      </c>
      <c r="B589" s="439" t="s">
        <v>200</v>
      </c>
      <c r="C589" s="439" t="s">
        <v>42</v>
      </c>
      <c r="D589" s="439" t="n">
        <v>37595</v>
      </c>
      <c r="E589" s="438" t="s">
        <v>842</v>
      </c>
      <c r="F589" s="438" t="s">
        <v>669</v>
      </c>
      <c r="G589" s="439"/>
      <c r="H589" s="439" t="s">
        <v>66</v>
      </c>
      <c r="I589" s="438" t="n">
        <v>9.13</v>
      </c>
      <c r="J589" s="438" t="n">
        <v>3.599616</v>
      </c>
      <c r="K589" s="440" t="n">
        <v>32.86</v>
      </c>
    </row>
    <row r="590" customFormat="false" ht="14.25" hidden="false" customHeight="false" outlineLevel="0" collapsed="false">
      <c r="A590" s="438" t="s">
        <v>655</v>
      </c>
      <c r="B590" s="439" t="s">
        <v>200</v>
      </c>
      <c r="C590" s="439" t="s">
        <v>42</v>
      </c>
      <c r="D590" s="439" t="n">
        <v>34357</v>
      </c>
      <c r="E590" s="438" t="s">
        <v>834</v>
      </c>
      <c r="F590" s="438" t="s">
        <v>669</v>
      </c>
      <c r="G590" s="439"/>
      <c r="H590" s="439" t="s">
        <v>66</v>
      </c>
      <c r="I590" s="438" t="n">
        <v>0.141</v>
      </c>
      <c r="J590" s="438" t="n">
        <v>6.880516</v>
      </c>
      <c r="K590" s="440" t="n">
        <v>0.97</v>
      </c>
    </row>
    <row r="591" customFormat="false" ht="13.5" hidden="false" customHeight="true" outlineLevel="0" collapsed="false">
      <c r="A591" s="438" t="s">
        <v>655</v>
      </c>
      <c r="B591" s="439" t="s">
        <v>656</v>
      </c>
      <c r="C591" s="439" t="s">
        <v>42</v>
      </c>
      <c r="D591" s="439" t="n">
        <v>88316</v>
      </c>
      <c r="E591" s="438" t="s">
        <v>667</v>
      </c>
      <c r="F591" s="438" t="s">
        <v>658</v>
      </c>
      <c r="G591" s="439"/>
      <c r="H591" s="439" t="s">
        <v>469</v>
      </c>
      <c r="I591" s="438" t="n">
        <v>0.1674</v>
      </c>
      <c r="J591" s="438" t="n">
        <v>20.77</v>
      </c>
      <c r="K591" s="440" t="n">
        <v>3.47</v>
      </c>
    </row>
    <row r="592" customFormat="false" ht="13.5" hidden="false" customHeight="true" outlineLevel="0" collapsed="false">
      <c r="A592" s="438" t="s">
        <v>655</v>
      </c>
      <c r="B592" s="439" t="s">
        <v>656</v>
      </c>
      <c r="C592" s="439" t="s">
        <v>42</v>
      </c>
      <c r="D592" s="439" t="n">
        <v>88256</v>
      </c>
      <c r="E592" s="438" t="s">
        <v>837</v>
      </c>
      <c r="F592" s="438" t="s">
        <v>658</v>
      </c>
      <c r="G592" s="439"/>
      <c r="H592" s="439" t="s">
        <v>469</v>
      </c>
      <c r="I592" s="438" t="n">
        <v>0.5203</v>
      </c>
      <c r="J592" s="438" t="n">
        <v>25.87</v>
      </c>
      <c r="K592" s="440" t="n">
        <v>13.46</v>
      </c>
    </row>
    <row r="593" customFormat="false" ht="14.25" hidden="false" customHeight="false" outlineLevel="0" collapsed="false">
      <c r="A593" s="134"/>
      <c r="E593" s="134"/>
      <c r="F593" s="134"/>
      <c r="I593" s="134"/>
      <c r="J593" s="134"/>
      <c r="K593" s="263"/>
    </row>
    <row r="594" customFormat="false" ht="14.25" hidden="false" customHeight="false" outlineLevel="0" collapsed="false">
      <c r="A594" s="441" t="s">
        <v>655</v>
      </c>
      <c r="B594" s="442"/>
      <c r="C594" s="442"/>
      <c r="D594" s="442"/>
      <c r="E594" s="441"/>
      <c r="F594" s="443" t="s">
        <v>660</v>
      </c>
      <c r="G594" s="444" t="n">
        <v>6.2639171265</v>
      </c>
      <c r="H594" s="445" t="s">
        <v>661</v>
      </c>
      <c r="I594" s="446" t="n">
        <v>6.68</v>
      </c>
      <c r="J594" s="443" t="s">
        <v>662</v>
      </c>
      <c r="K594" s="444" t="n">
        <v>12.94</v>
      </c>
    </row>
    <row r="595" customFormat="false" ht="14.25" hidden="false" customHeight="false" outlineLevel="0" collapsed="false">
      <c r="A595" s="441" t="s">
        <v>655</v>
      </c>
      <c r="B595" s="442"/>
      <c r="C595" s="442"/>
      <c r="D595" s="442"/>
      <c r="E595" s="441"/>
      <c r="F595" s="443" t="s">
        <v>663</v>
      </c>
      <c r="G595" s="444" t="n">
        <v>28.52</v>
      </c>
      <c r="H595" s="442"/>
      <c r="I595" s="441"/>
      <c r="J595" s="443" t="s">
        <v>664</v>
      </c>
      <c r="K595" s="444" t="n">
        <v>158.75</v>
      </c>
    </row>
    <row r="596" customFormat="false" ht="14.25" hidden="false" customHeight="false" outlineLevel="0" collapsed="false">
      <c r="A596" s="134"/>
      <c r="E596" s="134"/>
      <c r="F596" s="134"/>
      <c r="I596" s="134"/>
      <c r="J596" s="134"/>
      <c r="K596" s="263"/>
    </row>
    <row r="597" customFormat="false" ht="14.25" hidden="false" customHeight="false" outlineLevel="0" collapsed="false">
      <c r="A597" s="430"/>
      <c r="B597" s="431" t="s">
        <v>25</v>
      </c>
      <c r="C597" s="431" t="s">
        <v>26</v>
      </c>
      <c r="D597" s="431" t="s">
        <v>27</v>
      </c>
      <c r="E597" s="432" t="s">
        <v>18</v>
      </c>
      <c r="F597" s="432" t="s">
        <v>649</v>
      </c>
      <c r="G597" s="431"/>
      <c r="H597" s="431" t="s">
        <v>650</v>
      </c>
      <c r="I597" s="432" t="s">
        <v>651</v>
      </c>
      <c r="J597" s="432" t="s">
        <v>652</v>
      </c>
      <c r="K597" s="433" t="s">
        <v>19</v>
      </c>
    </row>
    <row r="598" customFormat="false" ht="15" hidden="false" customHeight="false" outlineLevel="0" collapsed="false">
      <c r="A598" s="434" t="s">
        <v>843</v>
      </c>
      <c r="B598" s="435" t="s">
        <v>35</v>
      </c>
      <c r="C598" s="435" t="s">
        <v>42</v>
      </c>
      <c r="D598" s="435" t="n">
        <v>98689</v>
      </c>
      <c r="E598" s="436" t="s">
        <v>153</v>
      </c>
      <c r="F598" s="436" t="s">
        <v>840</v>
      </c>
      <c r="G598" s="435"/>
      <c r="H598" s="435" t="s">
        <v>47</v>
      </c>
      <c r="I598" s="436" t="n">
        <v>1</v>
      </c>
      <c r="J598" s="436" t="n">
        <v>117.47</v>
      </c>
      <c r="K598" s="437" t="n">
        <v>117.47</v>
      </c>
    </row>
    <row r="599" customFormat="false" ht="19.4" hidden="false" customHeight="false" outlineLevel="0" collapsed="false">
      <c r="A599" s="438" t="s">
        <v>655</v>
      </c>
      <c r="B599" s="439" t="s">
        <v>200</v>
      </c>
      <c r="C599" s="439" t="s">
        <v>42</v>
      </c>
      <c r="D599" s="439" t="n">
        <v>20232</v>
      </c>
      <c r="E599" s="438" t="s">
        <v>844</v>
      </c>
      <c r="F599" s="438" t="s">
        <v>669</v>
      </c>
      <c r="G599" s="439"/>
      <c r="H599" s="439" t="s">
        <v>47</v>
      </c>
      <c r="I599" s="438" t="n">
        <v>1</v>
      </c>
      <c r="J599" s="438" t="n">
        <v>93.018202</v>
      </c>
      <c r="K599" s="440" t="n">
        <v>93.01</v>
      </c>
    </row>
    <row r="600" customFormat="false" ht="14.25" hidden="false" customHeight="false" outlineLevel="0" collapsed="false">
      <c r="A600" s="438" t="s">
        <v>655</v>
      </c>
      <c r="B600" s="439" t="s">
        <v>656</v>
      </c>
      <c r="C600" s="439" t="s">
        <v>42</v>
      </c>
      <c r="D600" s="439" t="n">
        <v>88316</v>
      </c>
      <c r="E600" s="438" t="s">
        <v>667</v>
      </c>
      <c r="F600" s="438" t="s">
        <v>658</v>
      </c>
      <c r="G600" s="439"/>
      <c r="H600" s="439" t="s">
        <v>469</v>
      </c>
      <c r="I600" s="438" t="n">
        <v>0.273</v>
      </c>
      <c r="J600" s="438" t="n">
        <v>20.77</v>
      </c>
      <c r="K600" s="440" t="n">
        <v>5.67</v>
      </c>
    </row>
    <row r="601" customFormat="false" ht="14.25" hidden="false" customHeight="false" outlineLevel="0" collapsed="false">
      <c r="A601" s="438" t="s">
        <v>655</v>
      </c>
      <c r="B601" s="439" t="s">
        <v>656</v>
      </c>
      <c r="C601" s="439" t="s">
        <v>42</v>
      </c>
      <c r="D601" s="439" t="n">
        <v>88274</v>
      </c>
      <c r="E601" s="438" t="s">
        <v>845</v>
      </c>
      <c r="F601" s="438" t="s">
        <v>658</v>
      </c>
      <c r="G601" s="439"/>
      <c r="H601" s="439" t="s">
        <v>469</v>
      </c>
      <c r="I601" s="438" t="n">
        <v>0.547</v>
      </c>
      <c r="J601" s="438" t="n">
        <v>25.87</v>
      </c>
      <c r="K601" s="440" t="n">
        <v>14.15</v>
      </c>
    </row>
    <row r="602" customFormat="false" ht="14.25" hidden="false" customHeight="false" outlineLevel="0" collapsed="false">
      <c r="A602" s="438" t="s">
        <v>655</v>
      </c>
      <c r="B602" s="439" t="s">
        <v>200</v>
      </c>
      <c r="C602" s="439" t="s">
        <v>42</v>
      </c>
      <c r="D602" s="439" t="n">
        <v>37595</v>
      </c>
      <c r="E602" s="438" t="s">
        <v>842</v>
      </c>
      <c r="F602" s="438" t="s">
        <v>669</v>
      </c>
      <c r="G602" s="439"/>
      <c r="H602" s="439" t="s">
        <v>66</v>
      </c>
      <c r="I602" s="438" t="n">
        <v>1.29</v>
      </c>
      <c r="J602" s="438" t="n">
        <v>3.599616</v>
      </c>
      <c r="K602" s="440" t="n">
        <v>4.64</v>
      </c>
    </row>
    <row r="603" customFormat="false" ht="14.25" hidden="false" customHeight="false" outlineLevel="0" collapsed="false">
      <c r="A603" s="134"/>
      <c r="E603" s="134"/>
      <c r="F603" s="134"/>
      <c r="I603" s="134"/>
      <c r="J603" s="134"/>
      <c r="K603" s="263"/>
    </row>
    <row r="604" customFormat="false" ht="14.25" hidden="false" customHeight="false" outlineLevel="0" collapsed="false">
      <c r="A604" s="441" t="s">
        <v>655</v>
      </c>
      <c r="B604" s="442"/>
      <c r="C604" s="442"/>
      <c r="D604" s="442"/>
      <c r="E604" s="441"/>
      <c r="F604" s="443" t="s">
        <v>660</v>
      </c>
      <c r="G604" s="444" t="n">
        <v>7.2901539355</v>
      </c>
      <c r="H604" s="445" t="s">
        <v>661</v>
      </c>
      <c r="I604" s="446" t="n">
        <v>7.77</v>
      </c>
      <c r="J604" s="443" t="s">
        <v>662</v>
      </c>
      <c r="K604" s="444" t="n">
        <v>15.06</v>
      </c>
    </row>
    <row r="605" customFormat="false" ht="14.25" hidden="false" customHeight="false" outlineLevel="0" collapsed="false">
      <c r="A605" s="441" t="s">
        <v>655</v>
      </c>
      <c r="B605" s="442"/>
      <c r="C605" s="442"/>
      <c r="D605" s="442"/>
      <c r="E605" s="441"/>
      <c r="F605" s="443" t="s">
        <v>663</v>
      </c>
      <c r="G605" s="444" t="n">
        <v>25.72</v>
      </c>
      <c r="H605" s="442"/>
      <c r="I605" s="441"/>
      <c r="J605" s="443" t="s">
        <v>664</v>
      </c>
      <c r="K605" s="444" t="n">
        <v>143.19</v>
      </c>
    </row>
    <row r="606" customFormat="false" ht="14.25" hidden="false" customHeight="false" outlineLevel="0" collapsed="false">
      <c r="A606" s="134"/>
      <c r="E606" s="134"/>
      <c r="F606" s="134"/>
      <c r="I606" s="134"/>
      <c r="J606" s="134"/>
      <c r="K606" s="263"/>
    </row>
    <row r="607" customFormat="false" ht="14.25" hidden="false" customHeight="false" outlineLevel="0" collapsed="false">
      <c r="A607" s="430"/>
      <c r="B607" s="431" t="s">
        <v>25</v>
      </c>
      <c r="C607" s="431" t="s">
        <v>26</v>
      </c>
      <c r="D607" s="431" t="s">
        <v>27</v>
      </c>
      <c r="E607" s="432" t="s">
        <v>18</v>
      </c>
      <c r="F607" s="432" t="s">
        <v>649</v>
      </c>
      <c r="G607" s="431"/>
      <c r="H607" s="431" t="s">
        <v>650</v>
      </c>
      <c r="I607" s="432" t="s">
        <v>651</v>
      </c>
      <c r="J607" s="432" t="s">
        <v>652</v>
      </c>
      <c r="K607" s="433" t="s">
        <v>19</v>
      </c>
    </row>
    <row r="608" customFormat="false" ht="33.75" hidden="false" customHeight="true" outlineLevel="0" collapsed="false">
      <c r="A608" s="434" t="s">
        <v>846</v>
      </c>
      <c r="B608" s="435" t="s">
        <v>35</v>
      </c>
      <c r="C608" s="435" t="s">
        <v>42</v>
      </c>
      <c r="D608" s="435" t="n">
        <v>101965</v>
      </c>
      <c r="E608" s="436" t="s">
        <v>155</v>
      </c>
      <c r="F608" s="436" t="s">
        <v>798</v>
      </c>
      <c r="G608" s="435"/>
      <c r="H608" s="435" t="s">
        <v>47</v>
      </c>
      <c r="I608" s="436" t="n">
        <v>1</v>
      </c>
      <c r="J608" s="436" t="n">
        <v>119.6</v>
      </c>
      <c r="K608" s="437" t="n">
        <v>119.6</v>
      </c>
    </row>
    <row r="609" customFormat="false" ht="19.4" hidden="false" customHeight="false" outlineLevel="0" collapsed="false">
      <c r="A609" s="438" t="s">
        <v>655</v>
      </c>
      <c r="B609" s="439" t="s">
        <v>656</v>
      </c>
      <c r="C609" s="439" t="s">
        <v>42</v>
      </c>
      <c r="D609" s="439" t="n">
        <v>91693</v>
      </c>
      <c r="E609" s="438" t="s">
        <v>682</v>
      </c>
      <c r="F609" s="438" t="s">
        <v>683</v>
      </c>
      <c r="G609" s="439"/>
      <c r="H609" s="439" t="s">
        <v>684</v>
      </c>
      <c r="I609" s="438" t="n">
        <v>0.398</v>
      </c>
      <c r="J609" s="438" t="n">
        <v>22.33</v>
      </c>
      <c r="K609" s="440" t="n">
        <v>8.88</v>
      </c>
    </row>
    <row r="610" customFormat="false" ht="14.25" hidden="false" customHeight="false" outlineLevel="0" collapsed="false">
      <c r="A610" s="438" t="s">
        <v>655</v>
      </c>
      <c r="B610" s="439" t="s">
        <v>200</v>
      </c>
      <c r="C610" s="439" t="s">
        <v>42</v>
      </c>
      <c r="D610" s="439" t="n">
        <v>34747</v>
      </c>
      <c r="E610" s="438" t="s">
        <v>847</v>
      </c>
      <c r="F610" s="438" t="s">
        <v>669</v>
      </c>
      <c r="G610" s="439"/>
      <c r="H610" s="439" t="s">
        <v>47</v>
      </c>
      <c r="I610" s="438" t="n">
        <v>1.04</v>
      </c>
      <c r="J610" s="438" t="n">
        <v>88.546804</v>
      </c>
      <c r="K610" s="440" t="n">
        <v>92.08</v>
      </c>
    </row>
    <row r="611" customFormat="false" ht="19.4" hidden="false" customHeight="false" outlineLevel="0" collapsed="false">
      <c r="A611" s="438" t="s">
        <v>655</v>
      </c>
      <c r="B611" s="439" t="s">
        <v>656</v>
      </c>
      <c r="C611" s="439" t="s">
        <v>42</v>
      </c>
      <c r="D611" s="439" t="n">
        <v>91692</v>
      </c>
      <c r="E611" s="438" t="s">
        <v>687</v>
      </c>
      <c r="F611" s="438" t="s">
        <v>683</v>
      </c>
      <c r="G611" s="439"/>
      <c r="H611" s="439" t="s">
        <v>688</v>
      </c>
      <c r="I611" s="438" t="n">
        <v>0.021</v>
      </c>
      <c r="J611" s="438" t="n">
        <v>23.76</v>
      </c>
      <c r="K611" s="440" t="n">
        <v>0.49</v>
      </c>
    </row>
    <row r="612" customFormat="false" ht="14.25" hidden="false" customHeight="false" outlineLevel="0" collapsed="false">
      <c r="A612" s="438" t="s">
        <v>655</v>
      </c>
      <c r="B612" s="439" t="s">
        <v>656</v>
      </c>
      <c r="C612" s="439" t="s">
        <v>42</v>
      </c>
      <c r="D612" s="439" t="n">
        <v>88316</v>
      </c>
      <c r="E612" s="438" t="s">
        <v>667</v>
      </c>
      <c r="F612" s="438" t="s">
        <v>658</v>
      </c>
      <c r="G612" s="439"/>
      <c r="H612" s="439" t="s">
        <v>469</v>
      </c>
      <c r="I612" s="438" t="n">
        <v>0.209</v>
      </c>
      <c r="J612" s="438" t="n">
        <v>20.77</v>
      </c>
      <c r="K612" s="440" t="n">
        <v>4.34</v>
      </c>
    </row>
    <row r="613" customFormat="false" ht="14.25" hidden="false" customHeight="false" outlineLevel="0" collapsed="false">
      <c r="A613" s="438" t="s">
        <v>655</v>
      </c>
      <c r="B613" s="439" t="s">
        <v>656</v>
      </c>
      <c r="C613" s="439" t="s">
        <v>42</v>
      </c>
      <c r="D613" s="439" t="n">
        <v>88274</v>
      </c>
      <c r="E613" s="438" t="s">
        <v>845</v>
      </c>
      <c r="F613" s="438" t="s">
        <v>658</v>
      </c>
      <c r="G613" s="439"/>
      <c r="H613" s="439" t="s">
        <v>469</v>
      </c>
      <c r="I613" s="438" t="n">
        <v>0.419</v>
      </c>
      <c r="J613" s="438" t="n">
        <v>25.87</v>
      </c>
      <c r="K613" s="440" t="n">
        <v>10.83</v>
      </c>
    </row>
    <row r="614" customFormat="false" ht="28.35" hidden="false" customHeight="false" outlineLevel="0" collapsed="false">
      <c r="A614" s="438" t="s">
        <v>655</v>
      </c>
      <c r="B614" s="439" t="s">
        <v>656</v>
      </c>
      <c r="C614" s="439" t="s">
        <v>42</v>
      </c>
      <c r="D614" s="439" t="n">
        <v>87283</v>
      </c>
      <c r="E614" s="438" t="s">
        <v>848</v>
      </c>
      <c r="F614" s="438" t="s">
        <v>658</v>
      </c>
      <c r="G614" s="439"/>
      <c r="H614" s="439" t="s">
        <v>53</v>
      </c>
      <c r="I614" s="438" t="n">
        <v>0.006</v>
      </c>
      <c r="J614" s="438" t="n">
        <v>497.47</v>
      </c>
      <c r="K614" s="440" t="n">
        <v>2.98</v>
      </c>
    </row>
    <row r="615" customFormat="false" ht="13.5" hidden="false" customHeight="true" outlineLevel="0" collapsed="false">
      <c r="A615" s="134"/>
      <c r="E615" s="134"/>
      <c r="F615" s="134"/>
      <c r="I615" s="134"/>
      <c r="J615" s="134"/>
      <c r="K615" s="263"/>
    </row>
    <row r="616" customFormat="false" ht="13.5" hidden="false" customHeight="true" outlineLevel="0" collapsed="false">
      <c r="A616" s="441" t="s">
        <v>655</v>
      </c>
      <c r="B616" s="442"/>
      <c r="C616" s="442"/>
      <c r="D616" s="442"/>
      <c r="E616" s="441"/>
      <c r="F616" s="443" t="s">
        <v>660</v>
      </c>
      <c r="G616" s="444" t="n">
        <v>9.3281053345</v>
      </c>
      <c r="H616" s="445" t="s">
        <v>661</v>
      </c>
      <c r="I616" s="446" t="n">
        <v>9.94</v>
      </c>
      <c r="J616" s="443" t="s">
        <v>662</v>
      </c>
      <c r="K616" s="444" t="n">
        <v>19.27</v>
      </c>
    </row>
    <row r="617" customFormat="false" ht="14.25" hidden="false" customHeight="false" outlineLevel="0" collapsed="false">
      <c r="A617" s="441" t="s">
        <v>655</v>
      </c>
      <c r="B617" s="442"/>
      <c r="C617" s="442"/>
      <c r="D617" s="442"/>
      <c r="E617" s="441"/>
      <c r="F617" s="443" t="s">
        <v>663</v>
      </c>
      <c r="G617" s="444" t="n">
        <v>26.19</v>
      </c>
      <c r="H617" s="442"/>
      <c r="I617" s="441"/>
      <c r="J617" s="443" t="s">
        <v>664</v>
      </c>
      <c r="K617" s="444" t="n">
        <v>145.79</v>
      </c>
    </row>
    <row r="618" customFormat="false" ht="14.25" hidden="false" customHeight="false" outlineLevel="0" collapsed="false">
      <c r="A618" s="134"/>
      <c r="E618" s="134"/>
      <c r="F618" s="134"/>
      <c r="I618" s="134"/>
      <c r="J618" s="134"/>
      <c r="K618" s="263"/>
    </row>
    <row r="619" customFormat="false" ht="39" hidden="false" customHeight="true" outlineLevel="0" collapsed="false">
      <c r="A619" s="430"/>
      <c r="B619" s="431" t="s">
        <v>25</v>
      </c>
      <c r="C619" s="431" t="s">
        <v>26</v>
      </c>
      <c r="D619" s="431" t="s">
        <v>27</v>
      </c>
      <c r="E619" s="432" t="s">
        <v>18</v>
      </c>
      <c r="F619" s="432" t="s">
        <v>649</v>
      </c>
      <c r="G619" s="431"/>
      <c r="H619" s="431" t="s">
        <v>650</v>
      </c>
      <c r="I619" s="432" t="s">
        <v>651</v>
      </c>
      <c r="J619" s="432" t="s">
        <v>652</v>
      </c>
      <c r="K619" s="433" t="s">
        <v>19</v>
      </c>
    </row>
    <row r="620" customFormat="false" ht="39" hidden="false" customHeight="true" outlineLevel="0" collapsed="false">
      <c r="A620" s="434" t="s">
        <v>849</v>
      </c>
      <c r="B620" s="435" t="s">
        <v>35</v>
      </c>
      <c r="C620" s="435" t="s">
        <v>42</v>
      </c>
      <c r="D620" s="435" t="n">
        <v>88650</v>
      </c>
      <c r="E620" s="436" t="s">
        <v>157</v>
      </c>
      <c r="F620" s="436" t="s">
        <v>840</v>
      </c>
      <c r="G620" s="435"/>
      <c r="H620" s="435" t="s">
        <v>47</v>
      </c>
      <c r="I620" s="436" t="n">
        <v>1</v>
      </c>
      <c r="J620" s="436" t="n">
        <v>12.71</v>
      </c>
      <c r="K620" s="437" t="n">
        <v>12.71</v>
      </c>
    </row>
    <row r="621" customFormat="false" ht="14.25" hidden="false" customHeight="false" outlineLevel="0" collapsed="false">
      <c r="A621" s="438" t="s">
        <v>655</v>
      </c>
      <c r="B621" s="439" t="s">
        <v>200</v>
      </c>
      <c r="C621" s="439" t="s">
        <v>42</v>
      </c>
      <c r="D621" s="439" t="n">
        <v>1381</v>
      </c>
      <c r="E621" s="438" t="s">
        <v>835</v>
      </c>
      <c r="F621" s="438" t="s">
        <v>669</v>
      </c>
      <c r="G621" s="439"/>
      <c r="H621" s="439" t="s">
        <v>66</v>
      </c>
      <c r="I621" s="438" t="n">
        <v>0.6392</v>
      </c>
      <c r="J621" s="438" t="n">
        <v>1.17175</v>
      </c>
      <c r="K621" s="440" t="n">
        <v>0.74</v>
      </c>
    </row>
    <row r="622" customFormat="false" ht="14.25" hidden="false" customHeight="false" outlineLevel="0" collapsed="false">
      <c r="A622" s="438" t="s">
        <v>655</v>
      </c>
      <c r="B622" s="439" t="s">
        <v>200</v>
      </c>
      <c r="C622" s="439" t="s">
        <v>42</v>
      </c>
      <c r="D622" s="439" t="n">
        <v>1292</v>
      </c>
      <c r="E622" s="438" t="s">
        <v>850</v>
      </c>
      <c r="F622" s="438" t="s">
        <v>669</v>
      </c>
      <c r="G622" s="439"/>
      <c r="H622" s="439" t="s">
        <v>44</v>
      </c>
      <c r="I622" s="438" t="n">
        <v>0.1875</v>
      </c>
      <c r="J622" s="438" t="n">
        <v>45.023322</v>
      </c>
      <c r="K622" s="440" t="n">
        <v>8.44</v>
      </c>
    </row>
    <row r="623" customFormat="false" ht="14.25" hidden="false" customHeight="false" outlineLevel="0" collapsed="false">
      <c r="A623" s="438" t="s">
        <v>655</v>
      </c>
      <c r="B623" s="439" t="s">
        <v>656</v>
      </c>
      <c r="C623" s="439" t="s">
        <v>42</v>
      </c>
      <c r="D623" s="439" t="n">
        <v>88316</v>
      </c>
      <c r="E623" s="438" t="s">
        <v>667</v>
      </c>
      <c r="F623" s="438" t="s">
        <v>658</v>
      </c>
      <c r="G623" s="439"/>
      <c r="H623" s="439" t="s">
        <v>469</v>
      </c>
      <c r="I623" s="438" t="n">
        <v>0.0326</v>
      </c>
      <c r="J623" s="438" t="n">
        <v>20.77</v>
      </c>
      <c r="K623" s="440" t="n">
        <v>0.67</v>
      </c>
    </row>
    <row r="624" customFormat="false" ht="14.25" hidden="false" customHeight="false" outlineLevel="0" collapsed="false">
      <c r="A624" s="438" t="s">
        <v>655</v>
      </c>
      <c r="B624" s="439" t="s">
        <v>656</v>
      </c>
      <c r="C624" s="439" t="s">
        <v>42</v>
      </c>
      <c r="D624" s="439" t="n">
        <v>88256</v>
      </c>
      <c r="E624" s="438" t="s">
        <v>837</v>
      </c>
      <c r="F624" s="438" t="s">
        <v>658</v>
      </c>
      <c r="G624" s="439"/>
      <c r="H624" s="439" t="s">
        <v>469</v>
      </c>
      <c r="I624" s="438" t="n">
        <v>0.0871</v>
      </c>
      <c r="J624" s="438" t="n">
        <v>25.87</v>
      </c>
      <c r="K624" s="440" t="n">
        <v>2.25</v>
      </c>
    </row>
    <row r="625" customFormat="false" ht="14.25" hidden="false" customHeight="false" outlineLevel="0" collapsed="false">
      <c r="A625" s="438" t="s">
        <v>655</v>
      </c>
      <c r="B625" s="439" t="s">
        <v>200</v>
      </c>
      <c r="C625" s="439" t="s">
        <v>42</v>
      </c>
      <c r="D625" s="439" t="n">
        <v>34357</v>
      </c>
      <c r="E625" s="438" t="s">
        <v>834</v>
      </c>
      <c r="F625" s="438" t="s">
        <v>669</v>
      </c>
      <c r="G625" s="439"/>
      <c r="H625" s="439" t="s">
        <v>66</v>
      </c>
      <c r="I625" s="438" t="n">
        <v>0.089</v>
      </c>
      <c r="J625" s="438" t="n">
        <v>6.880516</v>
      </c>
      <c r="K625" s="440" t="n">
        <v>0.61</v>
      </c>
    </row>
    <row r="626" customFormat="false" ht="14.25" hidden="false" customHeight="false" outlineLevel="0" collapsed="false">
      <c r="A626" s="134"/>
      <c r="E626" s="134"/>
      <c r="F626" s="134"/>
      <c r="I626" s="134"/>
      <c r="J626" s="134"/>
      <c r="K626" s="263"/>
    </row>
    <row r="627" customFormat="false" ht="39" hidden="false" customHeight="true" outlineLevel="0" collapsed="false">
      <c r="A627" s="441" t="s">
        <v>655</v>
      </c>
      <c r="B627" s="442"/>
      <c r="C627" s="442"/>
      <c r="D627" s="442"/>
      <c r="E627" s="441"/>
      <c r="F627" s="443" t="s">
        <v>660</v>
      </c>
      <c r="G627" s="444" t="n">
        <v>1.0794849453</v>
      </c>
      <c r="H627" s="445" t="s">
        <v>661</v>
      </c>
      <c r="I627" s="446" t="n">
        <v>1.15</v>
      </c>
      <c r="J627" s="443" t="s">
        <v>662</v>
      </c>
      <c r="K627" s="444" t="n">
        <v>2.23</v>
      </c>
    </row>
    <row r="628" customFormat="false" ht="39" hidden="false" customHeight="true" outlineLevel="0" collapsed="false">
      <c r="A628" s="441" t="s">
        <v>655</v>
      </c>
      <c r="B628" s="442"/>
      <c r="C628" s="442"/>
      <c r="D628" s="442"/>
      <c r="E628" s="441"/>
      <c r="F628" s="443" t="s">
        <v>663</v>
      </c>
      <c r="G628" s="444" t="n">
        <v>2.78</v>
      </c>
      <c r="H628" s="442"/>
      <c r="I628" s="441"/>
      <c r="J628" s="443" t="s">
        <v>664</v>
      </c>
      <c r="K628" s="444" t="n">
        <v>15.49</v>
      </c>
    </row>
    <row r="629" customFormat="false" ht="14.25" hidden="false" customHeight="false" outlineLevel="0" collapsed="false">
      <c r="A629" s="134"/>
      <c r="E629" s="134"/>
      <c r="F629" s="134"/>
      <c r="I629" s="134"/>
      <c r="J629" s="134"/>
      <c r="K629" s="263"/>
    </row>
    <row r="630" customFormat="false" ht="14.25" hidden="false" customHeight="false" outlineLevel="0" collapsed="false">
      <c r="A630" s="430"/>
      <c r="B630" s="431" t="s">
        <v>25</v>
      </c>
      <c r="C630" s="431" t="s">
        <v>26</v>
      </c>
      <c r="D630" s="431" t="s">
        <v>27</v>
      </c>
      <c r="E630" s="432" t="s">
        <v>18</v>
      </c>
      <c r="F630" s="432" t="s">
        <v>649</v>
      </c>
      <c r="G630" s="431"/>
      <c r="H630" s="431" t="s">
        <v>650</v>
      </c>
      <c r="I630" s="432" t="s">
        <v>651</v>
      </c>
      <c r="J630" s="432" t="s">
        <v>652</v>
      </c>
      <c r="K630" s="433" t="s">
        <v>19</v>
      </c>
    </row>
    <row r="631" customFormat="false" ht="25.35" hidden="false" customHeight="false" outlineLevel="0" collapsed="false">
      <c r="A631" s="434" t="s">
        <v>851</v>
      </c>
      <c r="B631" s="435" t="s">
        <v>35</v>
      </c>
      <c r="C631" s="435" t="s">
        <v>42</v>
      </c>
      <c r="D631" s="435" t="n">
        <v>104780</v>
      </c>
      <c r="E631" s="436" t="s">
        <v>162</v>
      </c>
      <c r="F631" s="436"/>
      <c r="G631" s="435"/>
      <c r="H631" s="435" t="s">
        <v>47</v>
      </c>
      <c r="I631" s="436" t="n">
        <v>1</v>
      </c>
      <c r="J631" s="436" t="n">
        <v>4.89</v>
      </c>
      <c r="K631" s="437" t="n">
        <v>4.89</v>
      </c>
    </row>
    <row r="632" customFormat="false" ht="14.25" hidden="false" customHeight="false" outlineLevel="0" collapsed="false">
      <c r="A632" s="438" t="s">
        <v>655</v>
      </c>
      <c r="B632" s="439" t="s">
        <v>656</v>
      </c>
      <c r="C632" s="439" t="s">
        <v>42</v>
      </c>
      <c r="D632" s="439" t="n">
        <v>88247</v>
      </c>
      <c r="E632" s="438" t="s">
        <v>852</v>
      </c>
      <c r="F632" s="438" t="s">
        <v>658</v>
      </c>
      <c r="G632" s="439"/>
      <c r="H632" s="439" t="s">
        <v>469</v>
      </c>
      <c r="I632" s="438" t="n">
        <v>0.0475</v>
      </c>
      <c r="J632" s="438" t="n">
        <v>22.36</v>
      </c>
      <c r="K632" s="440" t="n">
        <v>1.06</v>
      </c>
    </row>
    <row r="633" customFormat="false" ht="19.4" hidden="false" customHeight="false" outlineLevel="0" collapsed="false">
      <c r="A633" s="438" t="s">
        <v>655</v>
      </c>
      <c r="B633" s="439" t="s">
        <v>656</v>
      </c>
      <c r="C633" s="439" t="s">
        <v>42</v>
      </c>
      <c r="D633" s="439" t="n">
        <v>91693</v>
      </c>
      <c r="E633" s="438" t="s">
        <v>682</v>
      </c>
      <c r="F633" s="438" t="s">
        <v>683</v>
      </c>
      <c r="G633" s="439"/>
      <c r="H633" s="439" t="s">
        <v>684</v>
      </c>
      <c r="I633" s="438" t="n">
        <v>0.1199</v>
      </c>
      <c r="J633" s="438" t="n">
        <v>22.33</v>
      </c>
      <c r="K633" s="440" t="n">
        <v>2.67</v>
      </c>
    </row>
    <row r="634" customFormat="false" ht="51" hidden="false" customHeight="true" outlineLevel="0" collapsed="false">
      <c r="A634" s="438" t="s">
        <v>655</v>
      </c>
      <c r="B634" s="439" t="s">
        <v>656</v>
      </c>
      <c r="C634" s="439" t="s">
        <v>42</v>
      </c>
      <c r="D634" s="439" t="n">
        <v>91692</v>
      </c>
      <c r="E634" s="438" t="s">
        <v>687</v>
      </c>
      <c r="F634" s="438" t="s">
        <v>683</v>
      </c>
      <c r="G634" s="439"/>
      <c r="H634" s="439" t="s">
        <v>688</v>
      </c>
      <c r="I634" s="438" t="n">
        <v>0.0491</v>
      </c>
      <c r="J634" s="438" t="n">
        <v>23.76</v>
      </c>
      <c r="K634" s="440" t="n">
        <v>1.16</v>
      </c>
    </row>
    <row r="635" customFormat="false" ht="14.25" hidden="false" customHeight="false" outlineLevel="0" collapsed="false">
      <c r="A635" s="134"/>
      <c r="E635" s="134"/>
      <c r="F635" s="134"/>
      <c r="I635" s="134"/>
      <c r="J635" s="134"/>
      <c r="K635" s="263"/>
    </row>
    <row r="636" customFormat="false" ht="14.25" hidden="false" customHeight="false" outlineLevel="0" collapsed="false">
      <c r="A636" s="441" t="s">
        <v>655</v>
      </c>
      <c r="B636" s="442"/>
      <c r="C636" s="442"/>
      <c r="D636" s="442"/>
      <c r="E636" s="441"/>
      <c r="F636" s="443" t="s">
        <v>660</v>
      </c>
      <c r="G636" s="444" t="n">
        <v>1.8055958951</v>
      </c>
      <c r="H636" s="445" t="s">
        <v>661</v>
      </c>
      <c r="I636" s="446" t="n">
        <v>1.92</v>
      </c>
      <c r="J636" s="443" t="s">
        <v>662</v>
      </c>
      <c r="K636" s="444" t="n">
        <v>3.73</v>
      </c>
    </row>
    <row r="637" customFormat="false" ht="14.25" hidden="false" customHeight="false" outlineLevel="0" collapsed="false">
      <c r="A637" s="441" t="s">
        <v>655</v>
      </c>
      <c r="B637" s="442"/>
      <c r="C637" s="442"/>
      <c r="D637" s="442"/>
      <c r="E637" s="441"/>
      <c r="F637" s="443" t="s">
        <v>663</v>
      </c>
      <c r="G637" s="444" t="n">
        <v>1.07</v>
      </c>
      <c r="H637" s="442"/>
      <c r="I637" s="441"/>
      <c r="J637" s="443" t="s">
        <v>664</v>
      </c>
      <c r="K637" s="444" t="n">
        <v>5.96</v>
      </c>
    </row>
    <row r="638" customFormat="false" ht="14.25" hidden="false" customHeight="false" outlineLevel="0" collapsed="false">
      <c r="A638" s="134"/>
      <c r="E638" s="134"/>
      <c r="F638" s="134"/>
      <c r="I638" s="134"/>
      <c r="J638" s="134"/>
      <c r="K638" s="263"/>
    </row>
    <row r="639" customFormat="false" ht="14.25" hidden="false" customHeight="false" outlineLevel="0" collapsed="false">
      <c r="A639" s="430"/>
      <c r="B639" s="431" t="s">
        <v>25</v>
      </c>
      <c r="C639" s="431" t="s">
        <v>26</v>
      </c>
      <c r="D639" s="431" t="s">
        <v>27</v>
      </c>
      <c r="E639" s="432" t="s">
        <v>18</v>
      </c>
      <c r="F639" s="432" t="s">
        <v>649</v>
      </c>
      <c r="G639" s="431"/>
      <c r="H639" s="431" t="s">
        <v>650</v>
      </c>
      <c r="I639" s="432" t="s">
        <v>651</v>
      </c>
      <c r="J639" s="432" t="s">
        <v>652</v>
      </c>
      <c r="K639" s="433" t="s">
        <v>19</v>
      </c>
    </row>
    <row r="640" customFormat="false" ht="37.3" hidden="false" customHeight="false" outlineLevel="0" collapsed="false">
      <c r="A640" s="434" t="s">
        <v>853</v>
      </c>
      <c r="B640" s="435" t="s">
        <v>35</v>
      </c>
      <c r="C640" s="435" t="s">
        <v>42</v>
      </c>
      <c r="D640" s="435" t="n">
        <v>91835</v>
      </c>
      <c r="E640" s="436" t="s">
        <v>164</v>
      </c>
      <c r="F640" s="436" t="s">
        <v>854</v>
      </c>
      <c r="G640" s="435"/>
      <c r="H640" s="435" t="s">
        <v>47</v>
      </c>
      <c r="I640" s="436" t="n">
        <v>1</v>
      </c>
      <c r="J640" s="436" t="n">
        <v>18.61</v>
      </c>
      <c r="K640" s="437" t="n">
        <v>18.61</v>
      </c>
    </row>
    <row r="641" customFormat="false" ht="14.25" hidden="false" customHeight="false" outlineLevel="0" collapsed="false">
      <c r="A641" s="438" t="s">
        <v>655</v>
      </c>
      <c r="B641" s="439" t="s">
        <v>656</v>
      </c>
      <c r="C641" s="439" t="s">
        <v>42</v>
      </c>
      <c r="D641" s="439" t="n">
        <v>88264</v>
      </c>
      <c r="E641" s="438" t="s">
        <v>468</v>
      </c>
      <c r="F641" s="438" t="s">
        <v>658</v>
      </c>
      <c r="G641" s="439"/>
      <c r="H641" s="439" t="s">
        <v>469</v>
      </c>
      <c r="I641" s="438" t="n">
        <v>0.091</v>
      </c>
      <c r="J641" s="438" t="n">
        <v>27.06</v>
      </c>
      <c r="K641" s="440" t="n">
        <v>2.46</v>
      </c>
    </row>
    <row r="642" customFormat="false" ht="14.25" hidden="false" customHeight="false" outlineLevel="0" collapsed="false">
      <c r="A642" s="438" t="s">
        <v>655</v>
      </c>
      <c r="B642" s="439" t="s">
        <v>656</v>
      </c>
      <c r="C642" s="439" t="s">
        <v>42</v>
      </c>
      <c r="D642" s="439" t="n">
        <v>88247</v>
      </c>
      <c r="E642" s="438" t="s">
        <v>852</v>
      </c>
      <c r="F642" s="438" t="s">
        <v>658</v>
      </c>
      <c r="G642" s="439"/>
      <c r="H642" s="439" t="s">
        <v>469</v>
      </c>
      <c r="I642" s="438" t="n">
        <v>0.091</v>
      </c>
      <c r="J642" s="438" t="n">
        <v>22.36</v>
      </c>
      <c r="K642" s="440" t="n">
        <v>2.03</v>
      </c>
    </row>
    <row r="643" customFormat="false" ht="14.25" hidden="false" customHeight="false" outlineLevel="0" collapsed="false">
      <c r="A643" s="438" t="s">
        <v>655</v>
      </c>
      <c r="B643" s="439" t="s">
        <v>200</v>
      </c>
      <c r="C643" s="439" t="s">
        <v>42</v>
      </c>
      <c r="D643" s="439" t="n">
        <v>39244</v>
      </c>
      <c r="E643" s="438" t="s">
        <v>855</v>
      </c>
      <c r="F643" s="438" t="s">
        <v>669</v>
      </c>
      <c r="G643" s="439"/>
      <c r="H643" s="439" t="s">
        <v>47</v>
      </c>
      <c r="I643" s="438" t="n">
        <v>1.1</v>
      </c>
      <c r="J643" s="438" t="n">
        <v>3.721478</v>
      </c>
      <c r="K643" s="440" t="n">
        <v>4.09</v>
      </c>
    </row>
    <row r="644" customFormat="false" ht="28.35" hidden="false" customHeight="false" outlineLevel="0" collapsed="false">
      <c r="A644" s="438" t="s">
        <v>655</v>
      </c>
      <c r="B644" s="439" t="s">
        <v>656</v>
      </c>
      <c r="C644" s="439" t="s">
        <v>42</v>
      </c>
      <c r="D644" s="439" t="n">
        <v>91170</v>
      </c>
      <c r="E644" s="438" t="s">
        <v>856</v>
      </c>
      <c r="F644" s="438" t="s">
        <v>857</v>
      </c>
      <c r="G644" s="439"/>
      <c r="H644" s="439" t="s">
        <v>47</v>
      </c>
      <c r="I644" s="438" t="n">
        <v>1</v>
      </c>
      <c r="J644" s="438" t="n">
        <v>10.03</v>
      </c>
      <c r="K644" s="440" t="n">
        <v>10.03</v>
      </c>
    </row>
    <row r="645" customFormat="false" ht="14.25" hidden="false" customHeight="false" outlineLevel="0" collapsed="false">
      <c r="A645" s="134"/>
      <c r="E645" s="134"/>
      <c r="F645" s="134"/>
      <c r="I645" s="134"/>
      <c r="J645" s="134"/>
      <c r="K645" s="263"/>
    </row>
    <row r="646" customFormat="false" ht="14.25" hidden="false" customHeight="false" outlineLevel="0" collapsed="false">
      <c r="A646" s="441" t="s">
        <v>655</v>
      </c>
      <c r="B646" s="442"/>
      <c r="C646" s="442"/>
      <c r="D646" s="442"/>
      <c r="E646" s="441"/>
      <c r="F646" s="443" t="s">
        <v>660</v>
      </c>
      <c r="G646" s="444" t="n">
        <v>4.1630361119</v>
      </c>
      <c r="H646" s="445" t="s">
        <v>661</v>
      </c>
      <c r="I646" s="446" t="n">
        <v>4.44</v>
      </c>
      <c r="J646" s="443" t="s">
        <v>662</v>
      </c>
      <c r="K646" s="444" t="n">
        <v>8.6</v>
      </c>
    </row>
    <row r="647" customFormat="false" ht="14.25" hidden="false" customHeight="false" outlineLevel="0" collapsed="false">
      <c r="A647" s="441" t="s">
        <v>655</v>
      </c>
      <c r="B647" s="442"/>
      <c r="C647" s="442"/>
      <c r="D647" s="442"/>
      <c r="E647" s="441"/>
      <c r="F647" s="443" t="s">
        <v>663</v>
      </c>
      <c r="G647" s="444" t="n">
        <v>4.07</v>
      </c>
      <c r="H647" s="442"/>
      <c r="I647" s="441"/>
      <c r="J647" s="443" t="s">
        <v>664</v>
      </c>
      <c r="K647" s="444" t="n">
        <v>22.68</v>
      </c>
    </row>
    <row r="648" customFormat="false" ht="14.25" hidden="false" customHeight="false" outlineLevel="0" collapsed="false">
      <c r="A648" s="134"/>
      <c r="E648" s="134"/>
      <c r="F648" s="134"/>
      <c r="I648" s="134"/>
      <c r="J648" s="134"/>
      <c r="K648" s="263"/>
    </row>
    <row r="649" customFormat="false" ht="14.25" hidden="false" customHeight="false" outlineLevel="0" collapsed="false">
      <c r="A649" s="430"/>
      <c r="B649" s="431" t="s">
        <v>25</v>
      </c>
      <c r="C649" s="431" t="s">
        <v>26</v>
      </c>
      <c r="D649" s="431" t="s">
        <v>27</v>
      </c>
      <c r="E649" s="432" t="s">
        <v>18</v>
      </c>
      <c r="F649" s="432" t="s">
        <v>649</v>
      </c>
      <c r="G649" s="431"/>
      <c r="H649" s="431" t="s">
        <v>650</v>
      </c>
      <c r="I649" s="432" t="s">
        <v>651</v>
      </c>
      <c r="J649" s="432" t="s">
        <v>652</v>
      </c>
      <c r="K649" s="433" t="s">
        <v>19</v>
      </c>
    </row>
    <row r="650" customFormat="false" ht="37.3" hidden="false" customHeight="false" outlineLevel="0" collapsed="false">
      <c r="A650" s="434" t="s">
        <v>858</v>
      </c>
      <c r="B650" s="435" t="s">
        <v>35</v>
      </c>
      <c r="C650" s="435" t="s">
        <v>42</v>
      </c>
      <c r="D650" s="435" t="n">
        <v>91837</v>
      </c>
      <c r="E650" s="436" t="s">
        <v>166</v>
      </c>
      <c r="F650" s="436" t="s">
        <v>854</v>
      </c>
      <c r="G650" s="435"/>
      <c r="H650" s="435" t="s">
        <v>47</v>
      </c>
      <c r="I650" s="436" t="n">
        <v>1</v>
      </c>
      <c r="J650" s="436" t="n">
        <v>23.08</v>
      </c>
      <c r="K650" s="437" t="n">
        <v>23.08</v>
      </c>
    </row>
    <row r="651" customFormat="false" ht="14.25" hidden="false" customHeight="false" outlineLevel="0" collapsed="false">
      <c r="A651" s="438" t="s">
        <v>655</v>
      </c>
      <c r="B651" s="439" t="s">
        <v>656</v>
      </c>
      <c r="C651" s="439" t="s">
        <v>42</v>
      </c>
      <c r="D651" s="439" t="n">
        <v>88264</v>
      </c>
      <c r="E651" s="438" t="s">
        <v>468</v>
      </c>
      <c r="F651" s="438" t="s">
        <v>658</v>
      </c>
      <c r="G651" s="439"/>
      <c r="H651" s="439" t="s">
        <v>469</v>
      </c>
      <c r="I651" s="438" t="n">
        <v>0.105</v>
      </c>
      <c r="J651" s="438" t="n">
        <v>27.06</v>
      </c>
      <c r="K651" s="440" t="n">
        <v>2.84</v>
      </c>
    </row>
    <row r="652" customFormat="false" ht="14.25" hidden="false" customHeight="false" outlineLevel="0" collapsed="false">
      <c r="A652" s="438" t="s">
        <v>655</v>
      </c>
      <c r="B652" s="439" t="s">
        <v>656</v>
      </c>
      <c r="C652" s="439" t="s">
        <v>42</v>
      </c>
      <c r="D652" s="439" t="n">
        <v>88247</v>
      </c>
      <c r="E652" s="438" t="s">
        <v>852</v>
      </c>
      <c r="F652" s="438" t="s">
        <v>658</v>
      </c>
      <c r="G652" s="439"/>
      <c r="H652" s="439" t="s">
        <v>469</v>
      </c>
      <c r="I652" s="438" t="n">
        <v>0.105</v>
      </c>
      <c r="J652" s="438" t="n">
        <v>22.36</v>
      </c>
      <c r="K652" s="440" t="n">
        <v>2.34</v>
      </c>
    </row>
    <row r="653" customFormat="false" ht="14.25" hidden="false" customHeight="false" outlineLevel="0" collapsed="false">
      <c r="A653" s="438" t="s">
        <v>655</v>
      </c>
      <c r="B653" s="439" t="s">
        <v>200</v>
      </c>
      <c r="C653" s="439" t="s">
        <v>42</v>
      </c>
      <c r="D653" s="439" t="n">
        <v>39245</v>
      </c>
      <c r="E653" s="438" t="s">
        <v>859</v>
      </c>
      <c r="F653" s="438" t="s">
        <v>669</v>
      </c>
      <c r="G653" s="439"/>
      <c r="H653" s="439" t="s">
        <v>47</v>
      </c>
      <c r="I653" s="438" t="n">
        <v>1.1</v>
      </c>
      <c r="J653" s="438" t="n">
        <v>7.161736</v>
      </c>
      <c r="K653" s="440" t="n">
        <v>7.87</v>
      </c>
    </row>
    <row r="654" customFormat="false" ht="28.35" hidden="false" customHeight="false" outlineLevel="0" collapsed="false">
      <c r="A654" s="438" t="s">
        <v>655</v>
      </c>
      <c r="B654" s="439" t="s">
        <v>656</v>
      </c>
      <c r="C654" s="439" t="s">
        <v>42</v>
      </c>
      <c r="D654" s="439" t="n">
        <v>91170</v>
      </c>
      <c r="E654" s="438" t="s">
        <v>856</v>
      </c>
      <c r="F654" s="438" t="s">
        <v>857</v>
      </c>
      <c r="G654" s="439"/>
      <c r="H654" s="439" t="s">
        <v>47</v>
      </c>
      <c r="I654" s="438" t="n">
        <v>1</v>
      </c>
      <c r="J654" s="438" t="n">
        <v>10.03</v>
      </c>
      <c r="K654" s="440" t="n">
        <v>10.03</v>
      </c>
    </row>
    <row r="655" customFormat="false" ht="13.5" hidden="false" customHeight="true" outlineLevel="0" collapsed="false">
      <c r="A655" s="134"/>
      <c r="E655" s="134"/>
      <c r="F655" s="134"/>
      <c r="I655" s="134"/>
      <c r="J655" s="134"/>
      <c r="K655" s="263"/>
    </row>
    <row r="656" customFormat="false" ht="13.5" hidden="false" customHeight="true" outlineLevel="0" collapsed="false">
      <c r="A656" s="441" t="s">
        <v>655</v>
      </c>
      <c r="B656" s="442"/>
      <c r="C656" s="442"/>
      <c r="D656" s="442"/>
      <c r="E656" s="441"/>
      <c r="F656" s="443" t="s">
        <v>660</v>
      </c>
      <c r="G656" s="444" t="n">
        <v>4.4147545745</v>
      </c>
      <c r="H656" s="445" t="s">
        <v>661</v>
      </c>
      <c r="I656" s="446" t="n">
        <v>4.71</v>
      </c>
      <c r="J656" s="443" t="s">
        <v>662</v>
      </c>
      <c r="K656" s="444" t="n">
        <v>9.12</v>
      </c>
    </row>
    <row r="657" customFormat="false" ht="14.25" hidden="false" customHeight="false" outlineLevel="0" collapsed="false">
      <c r="A657" s="441" t="s">
        <v>655</v>
      </c>
      <c r="B657" s="442"/>
      <c r="C657" s="442"/>
      <c r="D657" s="442"/>
      <c r="E657" s="441"/>
      <c r="F657" s="443" t="s">
        <v>663</v>
      </c>
      <c r="G657" s="444" t="n">
        <v>5.05</v>
      </c>
      <c r="H657" s="442"/>
      <c r="I657" s="441"/>
      <c r="J657" s="443" t="s">
        <v>664</v>
      </c>
      <c r="K657" s="444" t="n">
        <v>28.13</v>
      </c>
    </row>
    <row r="658" customFormat="false" ht="14.25" hidden="false" customHeight="false" outlineLevel="0" collapsed="false">
      <c r="A658" s="134"/>
      <c r="E658" s="134"/>
      <c r="F658" s="134"/>
      <c r="I658" s="134"/>
      <c r="J658" s="134"/>
      <c r="K658" s="263"/>
    </row>
    <row r="659" customFormat="false" ht="14.25" hidden="false" customHeight="false" outlineLevel="0" collapsed="false">
      <c r="A659" s="430"/>
      <c r="B659" s="431" t="s">
        <v>25</v>
      </c>
      <c r="C659" s="431" t="s">
        <v>26</v>
      </c>
      <c r="D659" s="431" t="s">
        <v>27</v>
      </c>
      <c r="E659" s="432" t="s">
        <v>18</v>
      </c>
      <c r="F659" s="432" t="s">
        <v>649</v>
      </c>
      <c r="G659" s="431"/>
      <c r="H659" s="431" t="s">
        <v>650</v>
      </c>
      <c r="I659" s="432" t="s">
        <v>651</v>
      </c>
      <c r="J659" s="432" t="s">
        <v>652</v>
      </c>
      <c r="K659" s="433" t="s">
        <v>19</v>
      </c>
    </row>
    <row r="660" customFormat="false" ht="37.3" hidden="false" customHeight="false" outlineLevel="0" collapsed="false">
      <c r="A660" s="434" t="s">
        <v>860</v>
      </c>
      <c r="B660" s="435" t="s">
        <v>35</v>
      </c>
      <c r="C660" s="435" t="s">
        <v>42</v>
      </c>
      <c r="D660" s="435" t="n">
        <v>91855</v>
      </c>
      <c r="E660" s="436" t="s">
        <v>168</v>
      </c>
      <c r="F660" s="436" t="s">
        <v>854</v>
      </c>
      <c r="G660" s="435"/>
      <c r="H660" s="435" t="s">
        <v>47</v>
      </c>
      <c r="I660" s="436" t="n">
        <v>1</v>
      </c>
      <c r="J660" s="436" t="n">
        <v>10.39</v>
      </c>
      <c r="K660" s="437" t="n">
        <v>10.39</v>
      </c>
    </row>
    <row r="661" customFormat="false" ht="14.25" hidden="false" customHeight="false" outlineLevel="0" collapsed="false">
      <c r="A661" s="438" t="s">
        <v>655</v>
      </c>
      <c r="B661" s="439" t="s">
        <v>656</v>
      </c>
      <c r="C661" s="439" t="s">
        <v>42</v>
      </c>
      <c r="D661" s="439" t="n">
        <v>88247</v>
      </c>
      <c r="E661" s="438" t="s">
        <v>852</v>
      </c>
      <c r="F661" s="438" t="s">
        <v>658</v>
      </c>
      <c r="G661" s="439"/>
      <c r="H661" s="439" t="s">
        <v>469</v>
      </c>
      <c r="I661" s="438" t="n">
        <v>0.134</v>
      </c>
      <c r="J661" s="438" t="n">
        <v>22.36</v>
      </c>
      <c r="K661" s="440" t="n">
        <v>2.99</v>
      </c>
    </row>
    <row r="662" customFormat="false" ht="14.25" hidden="false" customHeight="false" outlineLevel="0" collapsed="false">
      <c r="A662" s="438" t="s">
        <v>655</v>
      </c>
      <c r="B662" s="439" t="s">
        <v>200</v>
      </c>
      <c r="C662" s="439" t="s">
        <v>42</v>
      </c>
      <c r="D662" s="439" t="n">
        <v>39244</v>
      </c>
      <c r="E662" s="438" t="s">
        <v>855</v>
      </c>
      <c r="F662" s="438" t="s">
        <v>669</v>
      </c>
      <c r="G662" s="439"/>
      <c r="H662" s="439" t="s">
        <v>47</v>
      </c>
      <c r="I662" s="438" t="n">
        <v>1.017</v>
      </c>
      <c r="J662" s="438" t="n">
        <v>3.721478</v>
      </c>
      <c r="K662" s="440" t="n">
        <v>3.78</v>
      </c>
    </row>
    <row r="663" customFormat="false" ht="14.25" hidden="false" customHeight="false" outlineLevel="0" collapsed="false">
      <c r="A663" s="438" t="s">
        <v>655</v>
      </c>
      <c r="B663" s="439" t="s">
        <v>656</v>
      </c>
      <c r="C663" s="439" t="s">
        <v>42</v>
      </c>
      <c r="D663" s="439" t="n">
        <v>88264</v>
      </c>
      <c r="E663" s="438" t="s">
        <v>468</v>
      </c>
      <c r="F663" s="438" t="s">
        <v>658</v>
      </c>
      <c r="G663" s="439"/>
      <c r="H663" s="439" t="s">
        <v>469</v>
      </c>
      <c r="I663" s="438" t="n">
        <v>0.134</v>
      </c>
      <c r="J663" s="438" t="n">
        <v>27.06</v>
      </c>
      <c r="K663" s="440" t="n">
        <v>3.62</v>
      </c>
    </row>
    <row r="664" customFormat="false" ht="14.25" hidden="false" customHeight="false" outlineLevel="0" collapsed="false">
      <c r="A664" s="134"/>
      <c r="E664" s="134"/>
      <c r="F664" s="134"/>
      <c r="I664" s="134"/>
      <c r="J664" s="134"/>
      <c r="K664" s="263"/>
    </row>
    <row r="665" customFormat="false" ht="14.25" hidden="false" customHeight="false" outlineLevel="0" collapsed="false">
      <c r="A665" s="441" t="s">
        <v>655</v>
      </c>
      <c r="B665" s="442"/>
      <c r="C665" s="442"/>
      <c r="D665" s="442"/>
      <c r="E665" s="441"/>
      <c r="F665" s="443" t="s">
        <v>660</v>
      </c>
      <c r="G665" s="444" t="n">
        <v>2.4445735308</v>
      </c>
      <c r="H665" s="445" t="s">
        <v>661</v>
      </c>
      <c r="I665" s="446" t="n">
        <v>2.61</v>
      </c>
      <c r="J665" s="443" t="s">
        <v>662</v>
      </c>
      <c r="K665" s="444" t="n">
        <v>5.05</v>
      </c>
    </row>
    <row r="666" customFormat="false" ht="39" hidden="false" customHeight="true" outlineLevel="0" collapsed="false">
      <c r="A666" s="441" t="s">
        <v>655</v>
      </c>
      <c r="B666" s="442"/>
      <c r="C666" s="442"/>
      <c r="D666" s="442"/>
      <c r="E666" s="441"/>
      <c r="F666" s="443" t="s">
        <v>663</v>
      </c>
      <c r="G666" s="444" t="n">
        <v>2.27</v>
      </c>
      <c r="H666" s="442"/>
      <c r="I666" s="441"/>
      <c r="J666" s="443" t="s">
        <v>664</v>
      </c>
      <c r="K666" s="444" t="n">
        <v>12.66</v>
      </c>
    </row>
    <row r="667" customFormat="false" ht="39" hidden="false" customHeight="true" outlineLevel="0" collapsed="false">
      <c r="A667" s="134"/>
      <c r="E667" s="134"/>
      <c r="F667" s="134"/>
      <c r="I667" s="134"/>
      <c r="J667" s="134"/>
      <c r="K667" s="263"/>
    </row>
    <row r="668" customFormat="false" ht="25.5" hidden="false" customHeight="true" outlineLevel="0" collapsed="false">
      <c r="A668" s="430"/>
      <c r="B668" s="431" t="s">
        <v>25</v>
      </c>
      <c r="C668" s="431" t="s">
        <v>26</v>
      </c>
      <c r="D668" s="431" t="s">
        <v>27</v>
      </c>
      <c r="E668" s="432" t="s">
        <v>18</v>
      </c>
      <c r="F668" s="432" t="s">
        <v>649</v>
      </c>
      <c r="G668" s="431"/>
      <c r="H668" s="431" t="s">
        <v>650</v>
      </c>
      <c r="I668" s="432" t="s">
        <v>651</v>
      </c>
      <c r="J668" s="432" t="s">
        <v>652</v>
      </c>
      <c r="K668" s="433" t="s">
        <v>19</v>
      </c>
    </row>
    <row r="669" customFormat="false" ht="25.5" hidden="false" customHeight="true" outlineLevel="0" collapsed="false">
      <c r="A669" s="434" t="s">
        <v>861</v>
      </c>
      <c r="B669" s="435" t="s">
        <v>35</v>
      </c>
      <c r="C669" s="435" t="s">
        <v>42</v>
      </c>
      <c r="D669" s="435" t="n">
        <v>97667</v>
      </c>
      <c r="E669" s="436" t="s">
        <v>170</v>
      </c>
      <c r="F669" s="436" t="s">
        <v>854</v>
      </c>
      <c r="G669" s="435"/>
      <c r="H669" s="435" t="s">
        <v>47</v>
      </c>
      <c r="I669" s="436" t="n">
        <v>1</v>
      </c>
      <c r="J669" s="436" t="n">
        <v>7.55</v>
      </c>
      <c r="K669" s="437" t="n">
        <v>7.55</v>
      </c>
    </row>
    <row r="670" customFormat="false" ht="25.5" hidden="false" customHeight="true" outlineLevel="0" collapsed="false">
      <c r="A670" s="438" t="s">
        <v>655</v>
      </c>
      <c r="B670" s="439" t="s">
        <v>200</v>
      </c>
      <c r="C670" s="439" t="s">
        <v>42</v>
      </c>
      <c r="D670" s="439" t="n">
        <v>39246</v>
      </c>
      <c r="E670" s="438" t="s">
        <v>862</v>
      </c>
      <c r="F670" s="438" t="s">
        <v>669</v>
      </c>
      <c r="G670" s="439"/>
      <c r="H670" s="439" t="s">
        <v>47</v>
      </c>
      <c r="I670" s="438" t="n">
        <v>1.1</v>
      </c>
      <c r="J670" s="438" t="n">
        <v>3.862088</v>
      </c>
      <c r="K670" s="440" t="n">
        <v>4.24</v>
      </c>
    </row>
    <row r="671" customFormat="false" ht="25.5" hidden="false" customHeight="true" outlineLevel="0" collapsed="false">
      <c r="A671" s="438" t="s">
        <v>655</v>
      </c>
      <c r="B671" s="439" t="s">
        <v>656</v>
      </c>
      <c r="C671" s="439" t="s">
        <v>42</v>
      </c>
      <c r="D671" s="439" t="n">
        <v>88264</v>
      </c>
      <c r="E671" s="438" t="s">
        <v>468</v>
      </c>
      <c r="F671" s="438" t="s">
        <v>658</v>
      </c>
      <c r="G671" s="439"/>
      <c r="H671" s="439" t="s">
        <v>469</v>
      </c>
      <c r="I671" s="438" t="n">
        <v>0.0672</v>
      </c>
      <c r="J671" s="438" t="n">
        <v>27.06</v>
      </c>
      <c r="K671" s="440" t="n">
        <v>1.81</v>
      </c>
    </row>
    <row r="672" customFormat="false" ht="13.5" hidden="false" customHeight="true" outlineLevel="0" collapsed="false">
      <c r="A672" s="438" t="s">
        <v>655</v>
      </c>
      <c r="B672" s="439" t="s">
        <v>656</v>
      </c>
      <c r="C672" s="439" t="s">
        <v>42</v>
      </c>
      <c r="D672" s="439" t="n">
        <v>88247</v>
      </c>
      <c r="E672" s="438" t="s">
        <v>852</v>
      </c>
      <c r="F672" s="438" t="s">
        <v>658</v>
      </c>
      <c r="G672" s="439"/>
      <c r="H672" s="439" t="s">
        <v>469</v>
      </c>
      <c r="I672" s="438" t="n">
        <v>0.0672</v>
      </c>
      <c r="J672" s="438" t="n">
        <v>22.36</v>
      </c>
      <c r="K672" s="440" t="n">
        <v>1.5</v>
      </c>
    </row>
    <row r="673" customFormat="false" ht="13.5" hidden="false" customHeight="true" outlineLevel="0" collapsed="false">
      <c r="A673" s="134"/>
      <c r="E673" s="134"/>
      <c r="F673" s="134"/>
      <c r="I673" s="134"/>
      <c r="J673" s="134"/>
      <c r="K673" s="263"/>
    </row>
    <row r="674" customFormat="false" ht="13.5" hidden="false" customHeight="true" outlineLevel="0" collapsed="false">
      <c r="A674" s="441" t="s">
        <v>655</v>
      </c>
      <c r="B674" s="442"/>
      <c r="C674" s="442"/>
      <c r="D674" s="442"/>
      <c r="E674" s="441"/>
      <c r="F674" s="443" t="s">
        <v>660</v>
      </c>
      <c r="G674" s="444" t="n">
        <v>1.2198663956</v>
      </c>
      <c r="H674" s="445" t="s">
        <v>661</v>
      </c>
      <c r="I674" s="446" t="n">
        <v>1.3</v>
      </c>
      <c r="J674" s="443" t="s">
        <v>662</v>
      </c>
      <c r="K674" s="444" t="n">
        <v>2.52</v>
      </c>
    </row>
    <row r="675" customFormat="false" ht="25.5" hidden="false" customHeight="true" outlineLevel="0" collapsed="false">
      <c r="A675" s="441" t="s">
        <v>655</v>
      </c>
      <c r="B675" s="442"/>
      <c r="C675" s="442"/>
      <c r="D675" s="442"/>
      <c r="E675" s="441"/>
      <c r="F675" s="443" t="s">
        <v>663</v>
      </c>
      <c r="G675" s="444" t="n">
        <v>1.65</v>
      </c>
      <c r="H675" s="442"/>
      <c r="I675" s="441"/>
      <c r="J675" s="443" t="s">
        <v>664</v>
      </c>
      <c r="K675" s="444" t="n">
        <v>9.2</v>
      </c>
    </row>
    <row r="676" customFormat="false" ht="14.25" hidden="false" customHeight="false" outlineLevel="0" collapsed="false">
      <c r="A676" s="134"/>
      <c r="E676" s="134"/>
      <c r="F676" s="134"/>
      <c r="I676" s="134"/>
      <c r="J676" s="134"/>
      <c r="K676" s="263"/>
    </row>
    <row r="677" customFormat="false" ht="14.25" hidden="false" customHeight="false" outlineLevel="0" collapsed="false">
      <c r="A677" s="430"/>
      <c r="B677" s="431" t="s">
        <v>25</v>
      </c>
      <c r="C677" s="431" t="s">
        <v>26</v>
      </c>
      <c r="D677" s="431" t="s">
        <v>27</v>
      </c>
      <c r="E677" s="432" t="s">
        <v>18</v>
      </c>
      <c r="F677" s="432" t="s">
        <v>649</v>
      </c>
      <c r="G677" s="431"/>
      <c r="H677" s="431" t="s">
        <v>650</v>
      </c>
      <c r="I677" s="432" t="s">
        <v>651</v>
      </c>
      <c r="J677" s="432" t="s">
        <v>652</v>
      </c>
      <c r="K677" s="433" t="s">
        <v>19</v>
      </c>
    </row>
    <row r="678" customFormat="false" ht="39" hidden="false" customHeight="true" outlineLevel="0" collapsed="false">
      <c r="A678" s="434" t="s">
        <v>863</v>
      </c>
      <c r="B678" s="435" t="s">
        <v>35</v>
      </c>
      <c r="C678" s="435" t="s">
        <v>42</v>
      </c>
      <c r="D678" s="435" t="n">
        <v>97669</v>
      </c>
      <c r="E678" s="436" t="s">
        <v>172</v>
      </c>
      <c r="F678" s="436" t="s">
        <v>854</v>
      </c>
      <c r="G678" s="435"/>
      <c r="H678" s="435" t="s">
        <v>47</v>
      </c>
      <c r="I678" s="436" t="n">
        <v>1</v>
      </c>
      <c r="J678" s="436" t="n">
        <v>15.99</v>
      </c>
      <c r="K678" s="437" t="n">
        <v>15.99</v>
      </c>
    </row>
    <row r="679" customFormat="false" ht="39" hidden="false" customHeight="true" outlineLevel="0" collapsed="false">
      <c r="A679" s="438" t="s">
        <v>655</v>
      </c>
      <c r="B679" s="439" t="s">
        <v>656</v>
      </c>
      <c r="C679" s="439" t="s">
        <v>42</v>
      </c>
      <c r="D679" s="439" t="n">
        <v>88247</v>
      </c>
      <c r="E679" s="438" t="s">
        <v>852</v>
      </c>
      <c r="F679" s="438" t="s">
        <v>658</v>
      </c>
      <c r="G679" s="439"/>
      <c r="H679" s="439" t="s">
        <v>469</v>
      </c>
      <c r="I679" s="438" t="n">
        <v>0.1511</v>
      </c>
      <c r="J679" s="438" t="n">
        <v>22.36</v>
      </c>
      <c r="K679" s="440" t="n">
        <v>3.37</v>
      </c>
    </row>
    <row r="680" customFormat="false" ht="19.4" hidden="false" customHeight="false" outlineLevel="0" collapsed="false">
      <c r="A680" s="438" t="s">
        <v>655</v>
      </c>
      <c r="B680" s="439" t="s">
        <v>200</v>
      </c>
      <c r="C680" s="439" t="s">
        <v>42</v>
      </c>
      <c r="D680" s="439" t="n">
        <v>2442</v>
      </c>
      <c r="E680" s="438" t="s">
        <v>864</v>
      </c>
      <c r="F680" s="438" t="s">
        <v>669</v>
      </c>
      <c r="G680" s="439"/>
      <c r="H680" s="439" t="s">
        <v>47</v>
      </c>
      <c r="I680" s="438" t="n">
        <v>1.1</v>
      </c>
      <c r="J680" s="438" t="n">
        <v>7.771046</v>
      </c>
      <c r="K680" s="440" t="n">
        <v>8.54</v>
      </c>
    </row>
    <row r="681" customFormat="false" ht="14.25" hidden="false" customHeight="false" outlineLevel="0" collapsed="false">
      <c r="A681" s="438" t="s">
        <v>655</v>
      </c>
      <c r="B681" s="439" t="s">
        <v>656</v>
      </c>
      <c r="C681" s="439" t="s">
        <v>42</v>
      </c>
      <c r="D681" s="439" t="n">
        <v>88264</v>
      </c>
      <c r="E681" s="438" t="s">
        <v>468</v>
      </c>
      <c r="F681" s="438" t="s">
        <v>658</v>
      </c>
      <c r="G681" s="439"/>
      <c r="H681" s="439" t="s">
        <v>469</v>
      </c>
      <c r="I681" s="438" t="n">
        <v>0.1511</v>
      </c>
      <c r="J681" s="438" t="n">
        <v>27.06</v>
      </c>
      <c r="K681" s="440" t="n">
        <v>4.08</v>
      </c>
    </row>
    <row r="682" customFormat="false" ht="14.25" hidden="false" customHeight="false" outlineLevel="0" collapsed="false">
      <c r="A682" s="134"/>
      <c r="E682" s="134"/>
      <c r="F682" s="134"/>
      <c r="I682" s="134"/>
      <c r="J682" s="134"/>
      <c r="K682" s="263"/>
    </row>
    <row r="683" customFormat="false" ht="14.25" hidden="false" customHeight="false" outlineLevel="0" collapsed="false">
      <c r="A683" s="441" t="s">
        <v>655</v>
      </c>
      <c r="B683" s="442"/>
      <c r="C683" s="442"/>
      <c r="D683" s="442"/>
      <c r="E683" s="441"/>
      <c r="F683" s="443" t="s">
        <v>660</v>
      </c>
      <c r="G683" s="444" t="n">
        <v>2.7543808694</v>
      </c>
      <c r="H683" s="445" t="s">
        <v>661</v>
      </c>
      <c r="I683" s="446" t="n">
        <v>2.94</v>
      </c>
      <c r="J683" s="443" t="s">
        <v>662</v>
      </c>
      <c r="K683" s="444" t="n">
        <v>5.69</v>
      </c>
    </row>
    <row r="684" customFormat="false" ht="14.25" hidden="false" customHeight="false" outlineLevel="0" collapsed="false">
      <c r="A684" s="441" t="s">
        <v>655</v>
      </c>
      <c r="B684" s="442"/>
      <c r="C684" s="442"/>
      <c r="D684" s="442"/>
      <c r="E684" s="441"/>
      <c r="F684" s="443" t="s">
        <v>663</v>
      </c>
      <c r="G684" s="444" t="n">
        <v>3.5</v>
      </c>
      <c r="H684" s="442"/>
      <c r="I684" s="441"/>
      <c r="J684" s="443" t="s">
        <v>664</v>
      </c>
      <c r="K684" s="444" t="n">
        <v>19.49</v>
      </c>
    </row>
    <row r="685" customFormat="false" ht="14.25" hidden="false" customHeight="false" outlineLevel="0" collapsed="false">
      <c r="A685" s="134"/>
      <c r="E685" s="134"/>
      <c r="F685" s="134"/>
      <c r="I685" s="134"/>
      <c r="J685" s="134"/>
      <c r="K685" s="263"/>
    </row>
    <row r="686" customFormat="false" ht="39" hidden="false" customHeight="true" outlineLevel="0" collapsed="false">
      <c r="A686" s="430"/>
      <c r="B686" s="431" t="s">
        <v>25</v>
      </c>
      <c r="C686" s="431" t="s">
        <v>26</v>
      </c>
      <c r="D686" s="431" t="s">
        <v>27</v>
      </c>
      <c r="E686" s="432" t="s">
        <v>18</v>
      </c>
      <c r="F686" s="432" t="s">
        <v>649</v>
      </c>
      <c r="G686" s="431"/>
      <c r="H686" s="431" t="s">
        <v>650</v>
      </c>
      <c r="I686" s="432" t="s">
        <v>651</v>
      </c>
      <c r="J686" s="432" t="s">
        <v>652</v>
      </c>
      <c r="K686" s="433" t="s">
        <v>19</v>
      </c>
    </row>
    <row r="687" customFormat="false" ht="39" hidden="false" customHeight="true" outlineLevel="0" collapsed="false">
      <c r="A687" s="434" t="s">
        <v>865</v>
      </c>
      <c r="B687" s="435" t="s">
        <v>35</v>
      </c>
      <c r="C687" s="435" t="s">
        <v>42</v>
      </c>
      <c r="D687" s="435" t="n">
        <v>93358</v>
      </c>
      <c r="E687" s="436" t="s">
        <v>174</v>
      </c>
      <c r="F687" s="436" t="s">
        <v>699</v>
      </c>
      <c r="G687" s="435"/>
      <c r="H687" s="435" t="s">
        <v>53</v>
      </c>
      <c r="I687" s="436" t="n">
        <v>1</v>
      </c>
      <c r="J687" s="436" t="n">
        <v>82.16</v>
      </c>
      <c r="K687" s="437" t="n">
        <v>82.16</v>
      </c>
    </row>
    <row r="688" customFormat="false" ht="14.25" hidden="false" customHeight="false" outlineLevel="0" collapsed="false">
      <c r="A688" s="438" t="s">
        <v>655</v>
      </c>
      <c r="B688" s="439" t="s">
        <v>656</v>
      </c>
      <c r="C688" s="439" t="s">
        <v>42</v>
      </c>
      <c r="D688" s="439" t="n">
        <v>88316</v>
      </c>
      <c r="E688" s="438" t="s">
        <v>667</v>
      </c>
      <c r="F688" s="438" t="s">
        <v>658</v>
      </c>
      <c r="G688" s="439"/>
      <c r="H688" s="439" t="s">
        <v>469</v>
      </c>
      <c r="I688" s="438" t="n">
        <v>3.9557667</v>
      </c>
      <c r="J688" s="438" t="n">
        <v>20.77</v>
      </c>
      <c r="K688" s="440" t="n">
        <v>82.16</v>
      </c>
    </row>
    <row r="689" customFormat="false" ht="14.25" hidden="false" customHeight="false" outlineLevel="0" collapsed="false">
      <c r="A689" s="134"/>
      <c r="E689" s="134"/>
      <c r="F689" s="134"/>
      <c r="I689" s="134"/>
      <c r="J689" s="134"/>
      <c r="K689" s="263"/>
    </row>
    <row r="690" customFormat="false" ht="14.25" hidden="false" customHeight="false" outlineLevel="0" collapsed="false">
      <c r="A690" s="441" t="s">
        <v>655</v>
      </c>
      <c r="B690" s="442"/>
      <c r="C690" s="442"/>
      <c r="D690" s="442"/>
      <c r="E690" s="441"/>
      <c r="F690" s="443" t="s">
        <v>660</v>
      </c>
      <c r="G690" s="444" t="n">
        <v>28.7830380482</v>
      </c>
      <c r="H690" s="445" t="s">
        <v>661</v>
      </c>
      <c r="I690" s="446" t="n">
        <v>30.68</v>
      </c>
      <c r="J690" s="443" t="s">
        <v>662</v>
      </c>
      <c r="K690" s="444" t="n">
        <v>59.46</v>
      </c>
    </row>
    <row r="691" customFormat="false" ht="14.25" hidden="false" customHeight="false" outlineLevel="0" collapsed="false">
      <c r="A691" s="441" t="s">
        <v>655</v>
      </c>
      <c r="B691" s="442"/>
      <c r="C691" s="442"/>
      <c r="D691" s="442"/>
      <c r="E691" s="441"/>
      <c r="F691" s="443" t="s">
        <v>663</v>
      </c>
      <c r="G691" s="444" t="n">
        <v>17.99</v>
      </c>
      <c r="H691" s="442"/>
      <c r="I691" s="441"/>
      <c r="J691" s="443" t="s">
        <v>664</v>
      </c>
      <c r="K691" s="444" t="n">
        <v>100.15</v>
      </c>
    </row>
    <row r="692" customFormat="false" ht="14.25" hidden="false" customHeight="false" outlineLevel="0" collapsed="false">
      <c r="A692" s="134"/>
      <c r="E692" s="134"/>
      <c r="F692" s="134"/>
      <c r="I692" s="134"/>
      <c r="J692" s="134"/>
      <c r="K692" s="263"/>
    </row>
    <row r="693" customFormat="false" ht="51" hidden="false" customHeight="true" outlineLevel="0" collapsed="false">
      <c r="A693" s="430"/>
      <c r="B693" s="431" t="s">
        <v>25</v>
      </c>
      <c r="C693" s="431" t="s">
        <v>26</v>
      </c>
      <c r="D693" s="431" t="s">
        <v>27</v>
      </c>
      <c r="E693" s="432" t="s">
        <v>18</v>
      </c>
      <c r="F693" s="432" t="s">
        <v>649</v>
      </c>
      <c r="G693" s="431"/>
      <c r="H693" s="431" t="s">
        <v>650</v>
      </c>
      <c r="I693" s="432" t="s">
        <v>651</v>
      </c>
      <c r="J693" s="432" t="s">
        <v>652</v>
      </c>
      <c r="K693" s="433" t="s">
        <v>19</v>
      </c>
    </row>
    <row r="694" customFormat="false" ht="37.3" hidden="false" customHeight="false" outlineLevel="0" collapsed="false">
      <c r="A694" s="434" t="s">
        <v>866</v>
      </c>
      <c r="B694" s="435" t="s">
        <v>35</v>
      </c>
      <c r="C694" s="435" t="s">
        <v>42</v>
      </c>
      <c r="D694" s="435" t="n">
        <v>91925</v>
      </c>
      <c r="E694" s="436" t="s">
        <v>178</v>
      </c>
      <c r="F694" s="436" t="s">
        <v>854</v>
      </c>
      <c r="G694" s="435"/>
      <c r="H694" s="435" t="s">
        <v>47</v>
      </c>
      <c r="I694" s="436" t="n">
        <v>1</v>
      </c>
      <c r="J694" s="436" t="n">
        <v>3.79</v>
      </c>
      <c r="K694" s="437" t="n">
        <v>3.79</v>
      </c>
    </row>
    <row r="695" customFormat="false" ht="14.25" hidden="false" customHeight="false" outlineLevel="0" collapsed="false">
      <c r="A695" s="438" t="s">
        <v>655</v>
      </c>
      <c r="B695" s="439" t="s">
        <v>656</v>
      </c>
      <c r="C695" s="439" t="s">
        <v>42</v>
      </c>
      <c r="D695" s="439" t="n">
        <v>88247</v>
      </c>
      <c r="E695" s="438" t="s">
        <v>852</v>
      </c>
      <c r="F695" s="438" t="s">
        <v>658</v>
      </c>
      <c r="G695" s="439"/>
      <c r="H695" s="439" t="s">
        <v>469</v>
      </c>
      <c r="I695" s="438" t="n">
        <v>0.023</v>
      </c>
      <c r="J695" s="438" t="n">
        <v>22.36</v>
      </c>
      <c r="K695" s="440" t="n">
        <v>0.51</v>
      </c>
    </row>
    <row r="696" customFormat="false" ht="14.25" hidden="false" customHeight="false" outlineLevel="0" collapsed="false">
      <c r="A696" s="438" t="s">
        <v>655</v>
      </c>
      <c r="B696" s="439" t="s">
        <v>200</v>
      </c>
      <c r="C696" s="439" t="s">
        <v>42</v>
      </c>
      <c r="D696" s="439" t="n">
        <v>21127</v>
      </c>
      <c r="E696" s="438" t="s">
        <v>867</v>
      </c>
      <c r="F696" s="438" t="s">
        <v>669</v>
      </c>
      <c r="G696" s="439"/>
      <c r="H696" s="439" t="s">
        <v>120</v>
      </c>
      <c r="I696" s="438" t="n">
        <v>0.0094</v>
      </c>
      <c r="J696" s="438" t="n">
        <v>4.78074</v>
      </c>
      <c r="K696" s="440" t="n">
        <v>0.04</v>
      </c>
    </row>
    <row r="697" customFormat="false" ht="19.4" hidden="false" customHeight="false" outlineLevel="0" collapsed="false">
      <c r="A697" s="438" t="s">
        <v>655</v>
      </c>
      <c r="B697" s="439" t="s">
        <v>200</v>
      </c>
      <c r="C697" s="439" t="s">
        <v>42</v>
      </c>
      <c r="D697" s="439" t="n">
        <v>993</v>
      </c>
      <c r="E697" s="438" t="s">
        <v>868</v>
      </c>
      <c r="F697" s="438" t="s">
        <v>669</v>
      </c>
      <c r="G697" s="439"/>
      <c r="H697" s="439" t="s">
        <v>47</v>
      </c>
      <c r="I697" s="438" t="n">
        <v>1.2434</v>
      </c>
      <c r="J697" s="438" t="n">
        <v>2.10915</v>
      </c>
      <c r="K697" s="440" t="n">
        <v>2.62</v>
      </c>
    </row>
    <row r="698" customFormat="false" ht="14.25" hidden="false" customHeight="false" outlineLevel="0" collapsed="false">
      <c r="A698" s="438" t="s">
        <v>655</v>
      </c>
      <c r="B698" s="439" t="s">
        <v>656</v>
      </c>
      <c r="C698" s="439" t="s">
        <v>42</v>
      </c>
      <c r="D698" s="439" t="n">
        <v>88264</v>
      </c>
      <c r="E698" s="438" t="s">
        <v>468</v>
      </c>
      <c r="F698" s="438" t="s">
        <v>658</v>
      </c>
      <c r="G698" s="439"/>
      <c r="H698" s="439" t="s">
        <v>469</v>
      </c>
      <c r="I698" s="438" t="n">
        <v>0.023</v>
      </c>
      <c r="J698" s="438" t="n">
        <v>27.06</v>
      </c>
      <c r="K698" s="440" t="n">
        <v>0.62</v>
      </c>
    </row>
    <row r="699" customFormat="false" ht="25.5" hidden="false" customHeight="true" outlineLevel="0" collapsed="false">
      <c r="A699" s="134"/>
      <c r="E699" s="134"/>
      <c r="F699" s="134"/>
      <c r="I699" s="134"/>
      <c r="J699" s="134"/>
      <c r="K699" s="263"/>
    </row>
    <row r="700" customFormat="false" ht="13.5" hidden="false" customHeight="true" outlineLevel="0" collapsed="false">
      <c r="A700" s="441" t="s">
        <v>655</v>
      </c>
      <c r="B700" s="442"/>
      <c r="C700" s="442"/>
      <c r="D700" s="442"/>
      <c r="E700" s="441"/>
      <c r="F700" s="443" t="s">
        <v>660</v>
      </c>
      <c r="G700" s="444" t="n">
        <v>0.4114628715</v>
      </c>
      <c r="H700" s="445" t="s">
        <v>661</v>
      </c>
      <c r="I700" s="446" t="n">
        <v>0.44</v>
      </c>
      <c r="J700" s="443" t="s">
        <v>662</v>
      </c>
      <c r="K700" s="444" t="n">
        <v>0.85</v>
      </c>
    </row>
    <row r="701" customFormat="false" ht="14.25" hidden="false" customHeight="false" outlineLevel="0" collapsed="false">
      <c r="A701" s="441" t="s">
        <v>655</v>
      </c>
      <c r="B701" s="442"/>
      <c r="C701" s="442"/>
      <c r="D701" s="442"/>
      <c r="E701" s="441"/>
      <c r="F701" s="443" t="s">
        <v>663</v>
      </c>
      <c r="G701" s="444" t="n">
        <v>0.83</v>
      </c>
      <c r="H701" s="442"/>
      <c r="I701" s="441"/>
      <c r="J701" s="443" t="s">
        <v>664</v>
      </c>
      <c r="K701" s="444" t="n">
        <v>4.62</v>
      </c>
    </row>
    <row r="702" customFormat="false" ht="14.25" hidden="false" customHeight="false" outlineLevel="0" collapsed="false">
      <c r="A702" s="134"/>
      <c r="E702" s="134"/>
      <c r="F702" s="134"/>
      <c r="I702" s="134"/>
      <c r="J702" s="134"/>
      <c r="K702" s="263"/>
    </row>
    <row r="703" customFormat="false" ht="14.25" hidden="false" customHeight="false" outlineLevel="0" collapsed="false">
      <c r="A703" s="430"/>
      <c r="B703" s="431" t="s">
        <v>25</v>
      </c>
      <c r="C703" s="431" t="s">
        <v>26</v>
      </c>
      <c r="D703" s="431" t="s">
        <v>27</v>
      </c>
      <c r="E703" s="432" t="s">
        <v>18</v>
      </c>
      <c r="F703" s="432" t="s">
        <v>649</v>
      </c>
      <c r="G703" s="431"/>
      <c r="H703" s="431" t="s">
        <v>650</v>
      </c>
      <c r="I703" s="432" t="s">
        <v>651</v>
      </c>
      <c r="J703" s="432" t="s">
        <v>652</v>
      </c>
      <c r="K703" s="433" t="s">
        <v>19</v>
      </c>
    </row>
    <row r="704" customFormat="false" ht="37.3" hidden="false" customHeight="false" outlineLevel="0" collapsed="false">
      <c r="A704" s="434" t="s">
        <v>869</v>
      </c>
      <c r="B704" s="435" t="s">
        <v>35</v>
      </c>
      <c r="C704" s="435" t="s">
        <v>42</v>
      </c>
      <c r="D704" s="435" t="n">
        <v>91927</v>
      </c>
      <c r="E704" s="436" t="s">
        <v>180</v>
      </c>
      <c r="F704" s="436" t="s">
        <v>854</v>
      </c>
      <c r="G704" s="435"/>
      <c r="H704" s="435" t="s">
        <v>47</v>
      </c>
      <c r="I704" s="436" t="n">
        <v>1</v>
      </c>
      <c r="J704" s="436" t="n">
        <v>5.11</v>
      </c>
      <c r="K704" s="437" t="n">
        <v>5.11</v>
      </c>
    </row>
    <row r="705" customFormat="false" ht="14.25" hidden="false" customHeight="false" outlineLevel="0" collapsed="false">
      <c r="A705" s="438" t="s">
        <v>655</v>
      </c>
      <c r="B705" s="439" t="s">
        <v>200</v>
      </c>
      <c r="C705" s="439" t="s">
        <v>42</v>
      </c>
      <c r="D705" s="439" t="n">
        <v>21127</v>
      </c>
      <c r="E705" s="438" t="s">
        <v>867</v>
      </c>
      <c r="F705" s="438" t="s">
        <v>669</v>
      </c>
      <c r="G705" s="439"/>
      <c r="H705" s="439" t="s">
        <v>120</v>
      </c>
      <c r="I705" s="438" t="n">
        <v>0.0094</v>
      </c>
      <c r="J705" s="438" t="n">
        <v>4.78074</v>
      </c>
      <c r="K705" s="440" t="n">
        <v>0.04</v>
      </c>
    </row>
    <row r="706" customFormat="false" ht="19.4" hidden="false" customHeight="false" outlineLevel="0" collapsed="false">
      <c r="A706" s="438" t="s">
        <v>655</v>
      </c>
      <c r="B706" s="439" t="s">
        <v>200</v>
      </c>
      <c r="C706" s="439" t="s">
        <v>42</v>
      </c>
      <c r="D706" s="439" t="n">
        <v>1022</v>
      </c>
      <c r="E706" s="438" t="s">
        <v>870</v>
      </c>
      <c r="F706" s="438" t="s">
        <v>669</v>
      </c>
      <c r="G706" s="439"/>
      <c r="H706" s="439" t="s">
        <v>47</v>
      </c>
      <c r="I706" s="438" t="n">
        <v>1.2434</v>
      </c>
      <c r="J706" s="438" t="n">
        <v>2.943436</v>
      </c>
      <c r="K706" s="440" t="n">
        <v>3.65</v>
      </c>
    </row>
    <row r="707" customFormat="false" ht="14.25" hidden="false" customHeight="false" outlineLevel="0" collapsed="false">
      <c r="A707" s="438" t="s">
        <v>655</v>
      </c>
      <c r="B707" s="439" t="s">
        <v>656</v>
      </c>
      <c r="C707" s="439" t="s">
        <v>42</v>
      </c>
      <c r="D707" s="439" t="n">
        <v>88264</v>
      </c>
      <c r="E707" s="438" t="s">
        <v>468</v>
      </c>
      <c r="F707" s="438" t="s">
        <v>658</v>
      </c>
      <c r="G707" s="439"/>
      <c r="H707" s="439" t="s">
        <v>469</v>
      </c>
      <c r="I707" s="438" t="n">
        <v>0.029</v>
      </c>
      <c r="J707" s="438" t="n">
        <v>27.06</v>
      </c>
      <c r="K707" s="440" t="n">
        <v>0.78</v>
      </c>
    </row>
    <row r="708" customFormat="false" ht="14.25" hidden="false" customHeight="false" outlineLevel="0" collapsed="false">
      <c r="A708" s="438" t="s">
        <v>655</v>
      </c>
      <c r="B708" s="439" t="s">
        <v>656</v>
      </c>
      <c r="C708" s="439" t="s">
        <v>42</v>
      </c>
      <c r="D708" s="439" t="n">
        <v>88247</v>
      </c>
      <c r="E708" s="438" t="s">
        <v>852</v>
      </c>
      <c r="F708" s="438" t="s">
        <v>658</v>
      </c>
      <c r="G708" s="439"/>
      <c r="H708" s="439" t="s">
        <v>469</v>
      </c>
      <c r="I708" s="438" t="n">
        <v>0.029</v>
      </c>
      <c r="J708" s="438" t="n">
        <v>22.36</v>
      </c>
      <c r="K708" s="440" t="n">
        <v>0.64</v>
      </c>
    </row>
    <row r="709" customFormat="false" ht="14.25" hidden="false" customHeight="false" outlineLevel="0" collapsed="false">
      <c r="A709" s="134"/>
      <c r="E709" s="134"/>
      <c r="F709" s="134"/>
      <c r="I709" s="134"/>
      <c r="J709" s="134"/>
      <c r="K709" s="263"/>
    </row>
    <row r="710" customFormat="false" ht="14.25" hidden="false" customHeight="false" outlineLevel="0" collapsed="false">
      <c r="A710" s="441" t="s">
        <v>655</v>
      </c>
      <c r="B710" s="442"/>
      <c r="C710" s="442"/>
      <c r="D710" s="442"/>
      <c r="E710" s="441"/>
      <c r="F710" s="443" t="s">
        <v>660</v>
      </c>
      <c r="G710" s="444" t="n">
        <v>0.5227998838</v>
      </c>
      <c r="H710" s="445" t="s">
        <v>661</v>
      </c>
      <c r="I710" s="446" t="n">
        <v>0.56</v>
      </c>
      <c r="J710" s="443" t="s">
        <v>662</v>
      </c>
      <c r="K710" s="444" t="n">
        <v>1.08</v>
      </c>
    </row>
    <row r="711" customFormat="false" ht="14.25" hidden="false" customHeight="false" outlineLevel="0" collapsed="false">
      <c r="A711" s="441" t="s">
        <v>655</v>
      </c>
      <c r="B711" s="442"/>
      <c r="C711" s="442"/>
      <c r="D711" s="442"/>
      <c r="E711" s="441"/>
      <c r="F711" s="443" t="s">
        <v>663</v>
      </c>
      <c r="G711" s="444" t="n">
        <v>1.11</v>
      </c>
      <c r="H711" s="442"/>
      <c r="I711" s="441"/>
      <c r="J711" s="443" t="s">
        <v>664</v>
      </c>
      <c r="K711" s="444" t="n">
        <v>6.22</v>
      </c>
    </row>
    <row r="712" customFormat="false" ht="14.25" hidden="false" customHeight="false" outlineLevel="0" collapsed="false">
      <c r="A712" s="134"/>
      <c r="E712" s="134"/>
      <c r="F712" s="134"/>
      <c r="I712" s="134"/>
      <c r="J712" s="134"/>
      <c r="K712" s="263"/>
    </row>
    <row r="713" customFormat="false" ht="14.25" hidden="false" customHeight="false" outlineLevel="0" collapsed="false">
      <c r="A713" s="430"/>
      <c r="B713" s="431" t="s">
        <v>25</v>
      </c>
      <c r="C713" s="431" t="s">
        <v>26</v>
      </c>
      <c r="D713" s="431" t="s">
        <v>27</v>
      </c>
      <c r="E713" s="432" t="s">
        <v>18</v>
      </c>
      <c r="F713" s="432" t="s">
        <v>649</v>
      </c>
      <c r="G713" s="431"/>
      <c r="H713" s="431" t="s">
        <v>650</v>
      </c>
      <c r="I713" s="432" t="s">
        <v>651</v>
      </c>
      <c r="J713" s="432" t="s">
        <v>652</v>
      </c>
      <c r="K713" s="433" t="s">
        <v>19</v>
      </c>
    </row>
    <row r="714" customFormat="false" ht="37.3" hidden="false" customHeight="false" outlineLevel="0" collapsed="false">
      <c r="A714" s="434" t="s">
        <v>871</v>
      </c>
      <c r="B714" s="435" t="s">
        <v>35</v>
      </c>
      <c r="C714" s="435" t="s">
        <v>55</v>
      </c>
      <c r="D714" s="435" t="n">
        <v>92982</v>
      </c>
      <c r="E714" s="436" t="s">
        <v>182</v>
      </c>
      <c r="F714" s="436" t="s">
        <v>854</v>
      </c>
      <c r="G714" s="435"/>
      <c r="H714" s="435" t="s">
        <v>47</v>
      </c>
      <c r="I714" s="436" t="n">
        <v>1</v>
      </c>
      <c r="J714" s="436" t="n">
        <v>18.3</v>
      </c>
      <c r="K714" s="437" t="n">
        <v>18.3</v>
      </c>
    </row>
    <row r="715" customFormat="false" ht="14.25" hidden="false" customHeight="false" outlineLevel="0" collapsed="false">
      <c r="A715" s="438" t="s">
        <v>655</v>
      </c>
      <c r="B715" s="439" t="s">
        <v>656</v>
      </c>
      <c r="C715" s="439" t="s">
        <v>42</v>
      </c>
      <c r="D715" s="439" t="n">
        <v>88264</v>
      </c>
      <c r="E715" s="438" t="s">
        <v>468</v>
      </c>
      <c r="F715" s="438" t="s">
        <v>658</v>
      </c>
      <c r="G715" s="439"/>
      <c r="H715" s="439" t="s">
        <v>469</v>
      </c>
      <c r="I715" s="438" t="n">
        <v>0.013</v>
      </c>
      <c r="J715" s="438" t="n">
        <v>27.06</v>
      </c>
      <c r="K715" s="440" t="n">
        <v>0.35</v>
      </c>
    </row>
    <row r="716" customFormat="false" ht="14.25" hidden="false" customHeight="false" outlineLevel="0" collapsed="false">
      <c r="A716" s="438" t="s">
        <v>655</v>
      </c>
      <c r="B716" s="439" t="s">
        <v>656</v>
      </c>
      <c r="C716" s="439" t="s">
        <v>42</v>
      </c>
      <c r="D716" s="439" t="n">
        <v>88247</v>
      </c>
      <c r="E716" s="438" t="s">
        <v>852</v>
      </c>
      <c r="F716" s="438" t="s">
        <v>658</v>
      </c>
      <c r="G716" s="439"/>
      <c r="H716" s="439" t="s">
        <v>469</v>
      </c>
      <c r="I716" s="438" t="n">
        <v>0.013</v>
      </c>
      <c r="J716" s="438" t="n">
        <v>22.36</v>
      </c>
      <c r="K716" s="440" t="n">
        <v>0.29</v>
      </c>
    </row>
    <row r="717" customFormat="false" ht="14.25" hidden="false" customHeight="false" outlineLevel="0" collapsed="false">
      <c r="A717" s="438" t="s">
        <v>655</v>
      </c>
      <c r="B717" s="439" t="s">
        <v>200</v>
      </c>
      <c r="C717" s="439" t="s">
        <v>42</v>
      </c>
      <c r="D717" s="439" t="n">
        <v>21127</v>
      </c>
      <c r="E717" s="438" t="s">
        <v>867</v>
      </c>
      <c r="F717" s="438" t="s">
        <v>669</v>
      </c>
      <c r="G717" s="439"/>
      <c r="H717" s="439" t="s">
        <v>120</v>
      </c>
      <c r="I717" s="438" t="n">
        <v>0.01</v>
      </c>
      <c r="J717" s="438" t="n">
        <v>4.78074</v>
      </c>
      <c r="K717" s="440" t="n">
        <v>0.04</v>
      </c>
    </row>
    <row r="718" customFormat="false" ht="19.4" hidden="false" customHeight="false" outlineLevel="0" collapsed="false">
      <c r="A718" s="438" t="s">
        <v>655</v>
      </c>
      <c r="B718" s="439" t="s">
        <v>200</v>
      </c>
      <c r="C718" s="439" t="s">
        <v>42</v>
      </c>
      <c r="D718" s="439" t="n">
        <v>995</v>
      </c>
      <c r="E718" s="438" t="s">
        <v>872</v>
      </c>
      <c r="F718" s="438" t="s">
        <v>669</v>
      </c>
      <c r="G718" s="439"/>
      <c r="H718" s="439" t="s">
        <v>47</v>
      </c>
      <c r="I718" s="438" t="n">
        <v>1.027</v>
      </c>
      <c r="J718" s="438" t="n">
        <v>17.163794</v>
      </c>
      <c r="K718" s="440" t="n">
        <v>17.62</v>
      </c>
    </row>
    <row r="719" customFormat="false" ht="14.25" hidden="false" customHeight="false" outlineLevel="0" collapsed="false">
      <c r="A719" s="134"/>
      <c r="E719" s="134"/>
      <c r="F719" s="134"/>
      <c r="I719" s="134"/>
      <c r="J719" s="134"/>
      <c r="K719" s="263"/>
    </row>
    <row r="720" customFormat="false" ht="14.25" hidden="false" customHeight="false" outlineLevel="0" collapsed="false">
      <c r="A720" s="441" t="s">
        <v>655</v>
      </c>
      <c r="B720" s="442"/>
      <c r="C720" s="442"/>
      <c r="D720" s="442"/>
      <c r="E720" s="441"/>
      <c r="F720" s="443" t="s">
        <v>660</v>
      </c>
      <c r="G720" s="444" t="n">
        <v>0.2323555039</v>
      </c>
      <c r="H720" s="445" t="s">
        <v>661</v>
      </c>
      <c r="I720" s="446" t="n">
        <v>0.25</v>
      </c>
      <c r="J720" s="443" t="s">
        <v>662</v>
      </c>
      <c r="K720" s="444" t="n">
        <v>0.48</v>
      </c>
    </row>
    <row r="721" customFormat="false" ht="14.25" hidden="false" customHeight="false" outlineLevel="0" collapsed="false">
      <c r="A721" s="441" t="s">
        <v>655</v>
      </c>
      <c r="B721" s="442"/>
      <c r="C721" s="442"/>
      <c r="D721" s="442"/>
      <c r="E721" s="441"/>
      <c r="F721" s="443" t="s">
        <v>663</v>
      </c>
      <c r="G721" s="444" t="n">
        <v>4</v>
      </c>
      <c r="H721" s="442"/>
      <c r="I721" s="441"/>
      <c r="J721" s="443" t="s">
        <v>664</v>
      </c>
      <c r="K721" s="444" t="n">
        <v>22.3</v>
      </c>
    </row>
    <row r="722" customFormat="false" ht="14.25" hidden="false" customHeight="false" outlineLevel="0" collapsed="false">
      <c r="A722" s="134"/>
      <c r="E722" s="134"/>
      <c r="F722" s="134"/>
      <c r="I722" s="134"/>
      <c r="J722" s="134"/>
      <c r="K722" s="263"/>
    </row>
    <row r="723" customFormat="false" ht="14.25" hidden="false" customHeight="false" outlineLevel="0" collapsed="false">
      <c r="A723" s="430"/>
      <c r="B723" s="431" t="s">
        <v>25</v>
      </c>
      <c r="C723" s="431" t="s">
        <v>26</v>
      </c>
      <c r="D723" s="431" t="s">
        <v>27</v>
      </c>
      <c r="E723" s="432" t="s">
        <v>18</v>
      </c>
      <c r="F723" s="432" t="s">
        <v>649</v>
      </c>
      <c r="G723" s="431"/>
      <c r="H723" s="431" t="s">
        <v>650</v>
      </c>
      <c r="I723" s="432" t="s">
        <v>651</v>
      </c>
      <c r="J723" s="432" t="s">
        <v>652</v>
      </c>
      <c r="K723" s="433" t="s">
        <v>19</v>
      </c>
    </row>
    <row r="724" customFormat="false" ht="37.3" hidden="false" customHeight="false" outlineLevel="0" collapsed="false">
      <c r="A724" s="434" t="s">
        <v>873</v>
      </c>
      <c r="B724" s="435" t="s">
        <v>35</v>
      </c>
      <c r="C724" s="435" t="s">
        <v>42</v>
      </c>
      <c r="D724" s="435" t="n">
        <v>92984</v>
      </c>
      <c r="E724" s="436" t="s">
        <v>184</v>
      </c>
      <c r="F724" s="436" t="s">
        <v>854</v>
      </c>
      <c r="G724" s="435"/>
      <c r="H724" s="435" t="s">
        <v>47</v>
      </c>
      <c r="I724" s="436" t="n">
        <v>1</v>
      </c>
      <c r="J724" s="436" t="n">
        <v>30.04</v>
      </c>
      <c r="K724" s="437" t="n">
        <v>30.04</v>
      </c>
    </row>
    <row r="725" customFormat="false" ht="19.4" hidden="false" customHeight="false" outlineLevel="0" collapsed="false">
      <c r="A725" s="438" t="s">
        <v>655</v>
      </c>
      <c r="B725" s="439" t="s">
        <v>200</v>
      </c>
      <c r="C725" s="439" t="s">
        <v>42</v>
      </c>
      <c r="D725" s="439" t="n">
        <v>996</v>
      </c>
      <c r="E725" s="438" t="s">
        <v>874</v>
      </c>
      <c r="F725" s="438" t="s">
        <v>669</v>
      </c>
      <c r="G725" s="439"/>
      <c r="H725" s="439" t="s">
        <v>47</v>
      </c>
      <c r="I725" s="438" t="n">
        <v>1.015</v>
      </c>
      <c r="J725" s="438" t="n">
        <v>26.612786</v>
      </c>
      <c r="K725" s="440" t="n">
        <v>27.01</v>
      </c>
    </row>
    <row r="726" customFormat="false" ht="14.25" hidden="false" customHeight="false" outlineLevel="0" collapsed="false">
      <c r="A726" s="438" t="s">
        <v>655</v>
      </c>
      <c r="B726" s="439" t="s">
        <v>656</v>
      </c>
      <c r="C726" s="439" t="s">
        <v>42</v>
      </c>
      <c r="D726" s="439" t="n">
        <v>88264</v>
      </c>
      <c r="E726" s="438" t="s">
        <v>468</v>
      </c>
      <c r="F726" s="438" t="s">
        <v>658</v>
      </c>
      <c r="G726" s="439"/>
      <c r="H726" s="439" t="s">
        <v>469</v>
      </c>
      <c r="I726" s="438" t="n">
        <v>0.0608</v>
      </c>
      <c r="J726" s="438" t="n">
        <v>27.06</v>
      </c>
      <c r="K726" s="440" t="n">
        <v>1.64</v>
      </c>
    </row>
    <row r="727" customFormat="false" ht="14.25" hidden="false" customHeight="false" outlineLevel="0" collapsed="false">
      <c r="A727" s="438" t="s">
        <v>655</v>
      </c>
      <c r="B727" s="439" t="s">
        <v>656</v>
      </c>
      <c r="C727" s="439" t="s">
        <v>42</v>
      </c>
      <c r="D727" s="439" t="n">
        <v>88247</v>
      </c>
      <c r="E727" s="438" t="s">
        <v>852</v>
      </c>
      <c r="F727" s="438" t="s">
        <v>658</v>
      </c>
      <c r="G727" s="439"/>
      <c r="H727" s="439" t="s">
        <v>469</v>
      </c>
      <c r="I727" s="438" t="n">
        <v>0.0608</v>
      </c>
      <c r="J727" s="438" t="n">
        <v>22.36</v>
      </c>
      <c r="K727" s="440" t="n">
        <v>1.35</v>
      </c>
    </row>
    <row r="728" customFormat="false" ht="14.25" hidden="false" customHeight="false" outlineLevel="0" collapsed="false">
      <c r="A728" s="438" t="s">
        <v>655</v>
      </c>
      <c r="B728" s="439" t="s">
        <v>200</v>
      </c>
      <c r="C728" s="439" t="s">
        <v>42</v>
      </c>
      <c r="D728" s="439" t="n">
        <v>21127</v>
      </c>
      <c r="E728" s="438" t="s">
        <v>867</v>
      </c>
      <c r="F728" s="438" t="s">
        <v>669</v>
      </c>
      <c r="G728" s="439"/>
      <c r="H728" s="439" t="s">
        <v>120</v>
      </c>
      <c r="I728" s="438" t="n">
        <v>0.009</v>
      </c>
      <c r="J728" s="438" t="n">
        <v>4.78074</v>
      </c>
      <c r="K728" s="440" t="n">
        <v>0.04</v>
      </c>
    </row>
    <row r="729" customFormat="false" ht="14.25" hidden="false" customHeight="false" outlineLevel="0" collapsed="false">
      <c r="A729" s="134"/>
      <c r="E729" s="134"/>
      <c r="F729" s="134"/>
      <c r="I729" s="134"/>
      <c r="J729" s="134"/>
      <c r="K729" s="263"/>
    </row>
    <row r="730" customFormat="false" ht="14.25" hidden="false" customHeight="false" outlineLevel="0" collapsed="false">
      <c r="A730" s="441" t="s">
        <v>655</v>
      </c>
      <c r="B730" s="442"/>
      <c r="C730" s="442"/>
      <c r="D730" s="442"/>
      <c r="E730" s="441"/>
      <c r="F730" s="443" t="s">
        <v>660</v>
      </c>
      <c r="G730" s="444" t="n">
        <v>1.1036886436</v>
      </c>
      <c r="H730" s="445" t="s">
        <v>661</v>
      </c>
      <c r="I730" s="446" t="n">
        <v>1.18</v>
      </c>
      <c r="J730" s="443" t="s">
        <v>662</v>
      </c>
      <c r="K730" s="444" t="n">
        <v>2.28</v>
      </c>
    </row>
    <row r="731" customFormat="false" ht="14.25" hidden="false" customHeight="false" outlineLevel="0" collapsed="false">
      <c r="A731" s="441" t="s">
        <v>655</v>
      </c>
      <c r="B731" s="442"/>
      <c r="C731" s="442"/>
      <c r="D731" s="442"/>
      <c r="E731" s="441"/>
      <c r="F731" s="443" t="s">
        <v>663</v>
      </c>
      <c r="G731" s="444" t="n">
        <v>6.57</v>
      </c>
      <c r="H731" s="442"/>
      <c r="I731" s="441"/>
      <c r="J731" s="443" t="s">
        <v>664</v>
      </c>
      <c r="K731" s="444" t="n">
        <v>36.61</v>
      </c>
    </row>
    <row r="732" customFormat="false" ht="14.25" hidden="false" customHeight="false" outlineLevel="0" collapsed="false">
      <c r="A732" s="134"/>
      <c r="E732" s="134"/>
      <c r="F732" s="134"/>
      <c r="I732" s="134"/>
      <c r="J732" s="134"/>
      <c r="K732" s="263"/>
    </row>
    <row r="733" customFormat="false" ht="14.25" hidden="false" customHeight="false" outlineLevel="0" collapsed="false">
      <c r="A733" s="430"/>
      <c r="B733" s="431" t="s">
        <v>25</v>
      </c>
      <c r="C733" s="431" t="s">
        <v>26</v>
      </c>
      <c r="D733" s="431" t="s">
        <v>27</v>
      </c>
      <c r="E733" s="432" t="s">
        <v>18</v>
      </c>
      <c r="F733" s="432" t="s">
        <v>649</v>
      </c>
      <c r="G733" s="431"/>
      <c r="H733" s="431" t="s">
        <v>650</v>
      </c>
      <c r="I733" s="432" t="s">
        <v>651</v>
      </c>
      <c r="J733" s="432" t="s">
        <v>652</v>
      </c>
      <c r="K733" s="433" t="s">
        <v>19</v>
      </c>
    </row>
    <row r="734" customFormat="false" ht="37.3" hidden="false" customHeight="false" outlineLevel="0" collapsed="false">
      <c r="A734" s="434" t="s">
        <v>875</v>
      </c>
      <c r="B734" s="435" t="s">
        <v>35</v>
      </c>
      <c r="C734" s="435" t="s">
        <v>42</v>
      </c>
      <c r="D734" s="435" t="n">
        <v>91929</v>
      </c>
      <c r="E734" s="436" t="s">
        <v>186</v>
      </c>
      <c r="F734" s="436" t="s">
        <v>854</v>
      </c>
      <c r="G734" s="435"/>
      <c r="H734" s="435" t="s">
        <v>47</v>
      </c>
      <c r="I734" s="436" t="n">
        <v>1</v>
      </c>
      <c r="J734" s="436" t="n">
        <v>7.57</v>
      </c>
      <c r="K734" s="437" t="n">
        <v>7.57</v>
      </c>
    </row>
    <row r="735" customFormat="false" ht="14.25" hidden="false" customHeight="false" outlineLevel="0" collapsed="false">
      <c r="A735" s="438" t="s">
        <v>655</v>
      </c>
      <c r="B735" s="439" t="s">
        <v>656</v>
      </c>
      <c r="C735" s="439" t="s">
        <v>42</v>
      </c>
      <c r="D735" s="439" t="n">
        <v>88247</v>
      </c>
      <c r="E735" s="438" t="s">
        <v>852</v>
      </c>
      <c r="F735" s="438" t="s">
        <v>658</v>
      </c>
      <c r="G735" s="439"/>
      <c r="H735" s="439" t="s">
        <v>469</v>
      </c>
      <c r="I735" s="438" t="n">
        <v>0.039</v>
      </c>
      <c r="J735" s="438" t="n">
        <v>22.36</v>
      </c>
      <c r="K735" s="440" t="n">
        <v>0.87</v>
      </c>
    </row>
    <row r="736" customFormat="false" ht="14.25" hidden="false" customHeight="false" outlineLevel="0" collapsed="false">
      <c r="A736" s="438" t="s">
        <v>655</v>
      </c>
      <c r="B736" s="439" t="s">
        <v>200</v>
      </c>
      <c r="C736" s="439" t="s">
        <v>42</v>
      </c>
      <c r="D736" s="439" t="n">
        <v>21127</v>
      </c>
      <c r="E736" s="438" t="s">
        <v>867</v>
      </c>
      <c r="F736" s="438" t="s">
        <v>669</v>
      </c>
      <c r="G736" s="439"/>
      <c r="H736" s="439" t="s">
        <v>120</v>
      </c>
      <c r="I736" s="438" t="n">
        <v>0.0094</v>
      </c>
      <c r="J736" s="438" t="n">
        <v>4.78074</v>
      </c>
      <c r="K736" s="440" t="n">
        <v>0.04</v>
      </c>
    </row>
    <row r="737" customFormat="false" ht="19.4" hidden="false" customHeight="false" outlineLevel="0" collapsed="false">
      <c r="A737" s="438" t="s">
        <v>655</v>
      </c>
      <c r="B737" s="439" t="s">
        <v>200</v>
      </c>
      <c r="C737" s="439" t="s">
        <v>42</v>
      </c>
      <c r="D737" s="439" t="n">
        <v>1021</v>
      </c>
      <c r="E737" s="438" t="s">
        <v>876</v>
      </c>
      <c r="F737" s="438" t="s">
        <v>669</v>
      </c>
      <c r="G737" s="439"/>
      <c r="H737" s="439" t="s">
        <v>47</v>
      </c>
      <c r="I737" s="438" t="n">
        <v>1.2434</v>
      </c>
      <c r="J737" s="438" t="n">
        <v>4.518268</v>
      </c>
      <c r="K737" s="440" t="n">
        <v>5.61</v>
      </c>
    </row>
    <row r="738" customFormat="false" ht="14.25" hidden="false" customHeight="false" outlineLevel="0" collapsed="false">
      <c r="A738" s="438" t="s">
        <v>655</v>
      </c>
      <c r="B738" s="439" t="s">
        <v>656</v>
      </c>
      <c r="C738" s="439" t="s">
        <v>42</v>
      </c>
      <c r="D738" s="439" t="n">
        <v>88264</v>
      </c>
      <c r="E738" s="438" t="s">
        <v>468</v>
      </c>
      <c r="F738" s="438" t="s">
        <v>658</v>
      </c>
      <c r="G738" s="439"/>
      <c r="H738" s="439" t="s">
        <v>469</v>
      </c>
      <c r="I738" s="438" t="n">
        <v>0.039</v>
      </c>
      <c r="J738" s="438" t="n">
        <v>27.06</v>
      </c>
      <c r="K738" s="440" t="n">
        <v>1.05</v>
      </c>
    </row>
    <row r="739" customFormat="false" ht="14.25" hidden="false" customHeight="false" outlineLevel="0" collapsed="false">
      <c r="A739" s="134"/>
      <c r="E739" s="134"/>
      <c r="F739" s="134"/>
      <c r="I739" s="134"/>
      <c r="J739" s="134"/>
      <c r="K739" s="263"/>
    </row>
    <row r="740" customFormat="false" ht="14.25" hidden="false" customHeight="false" outlineLevel="0" collapsed="false">
      <c r="A740" s="441" t="s">
        <v>655</v>
      </c>
      <c r="B740" s="442"/>
      <c r="C740" s="442"/>
      <c r="D740" s="442"/>
      <c r="E740" s="441"/>
      <c r="F740" s="443" t="s">
        <v>660</v>
      </c>
      <c r="G740" s="444" t="n">
        <v>0.7067479911</v>
      </c>
      <c r="H740" s="445" t="s">
        <v>661</v>
      </c>
      <c r="I740" s="446" t="n">
        <v>0.75</v>
      </c>
      <c r="J740" s="443" t="s">
        <v>662</v>
      </c>
      <c r="K740" s="444" t="n">
        <v>1.46</v>
      </c>
    </row>
    <row r="741" customFormat="false" ht="14.25" hidden="false" customHeight="false" outlineLevel="0" collapsed="false">
      <c r="A741" s="441" t="s">
        <v>655</v>
      </c>
      <c r="B741" s="442"/>
      <c r="C741" s="442"/>
      <c r="D741" s="442"/>
      <c r="E741" s="441"/>
      <c r="F741" s="443" t="s">
        <v>663</v>
      </c>
      <c r="G741" s="444" t="n">
        <v>1.65</v>
      </c>
      <c r="H741" s="442"/>
      <c r="I741" s="441"/>
      <c r="J741" s="443" t="s">
        <v>664</v>
      </c>
      <c r="K741" s="444" t="n">
        <v>9.22</v>
      </c>
    </row>
    <row r="742" customFormat="false" ht="14.25" hidden="false" customHeight="false" outlineLevel="0" collapsed="false">
      <c r="A742" s="134"/>
      <c r="E742" s="134"/>
      <c r="F742" s="134"/>
      <c r="I742" s="134"/>
      <c r="J742" s="134"/>
      <c r="K742" s="263"/>
    </row>
    <row r="743" customFormat="false" ht="14.25" hidden="false" customHeight="false" outlineLevel="0" collapsed="false">
      <c r="A743" s="430"/>
      <c r="B743" s="431" t="s">
        <v>25</v>
      </c>
      <c r="C743" s="431" t="s">
        <v>26</v>
      </c>
      <c r="D743" s="431" t="s">
        <v>27</v>
      </c>
      <c r="E743" s="432" t="s">
        <v>18</v>
      </c>
      <c r="F743" s="432" t="s">
        <v>649</v>
      </c>
      <c r="G743" s="431"/>
      <c r="H743" s="431" t="s">
        <v>650</v>
      </c>
      <c r="I743" s="432" t="s">
        <v>651</v>
      </c>
      <c r="J743" s="432" t="s">
        <v>652</v>
      </c>
      <c r="K743" s="433" t="s">
        <v>19</v>
      </c>
    </row>
    <row r="744" customFormat="false" ht="37.3" hidden="false" customHeight="false" outlineLevel="0" collapsed="false">
      <c r="A744" s="434" t="s">
        <v>877</v>
      </c>
      <c r="B744" s="435" t="s">
        <v>35</v>
      </c>
      <c r="C744" s="435" t="s">
        <v>42</v>
      </c>
      <c r="D744" s="435" t="n">
        <v>101880</v>
      </c>
      <c r="E744" s="436" t="s">
        <v>190</v>
      </c>
      <c r="F744" s="436" t="s">
        <v>854</v>
      </c>
      <c r="G744" s="435"/>
      <c r="H744" s="435" t="s">
        <v>120</v>
      </c>
      <c r="I744" s="436" t="n">
        <v>1</v>
      </c>
      <c r="J744" s="436" t="n">
        <v>711.33</v>
      </c>
      <c r="K744" s="437" t="n">
        <v>711.33</v>
      </c>
    </row>
    <row r="745" customFormat="false" ht="19.4" hidden="false" customHeight="false" outlineLevel="0" collapsed="false">
      <c r="A745" s="438" t="s">
        <v>655</v>
      </c>
      <c r="B745" s="439" t="s">
        <v>200</v>
      </c>
      <c r="C745" s="439" t="s">
        <v>42</v>
      </c>
      <c r="D745" s="439" t="n">
        <v>12041</v>
      </c>
      <c r="E745" s="438" t="s">
        <v>878</v>
      </c>
      <c r="F745" s="438" t="s">
        <v>669</v>
      </c>
      <c r="G745" s="439"/>
      <c r="H745" s="439" t="s">
        <v>120</v>
      </c>
      <c r="I745" s="438" t="n">
        <v>1</v>
      </c>
      <c r="J745" s="438" t="n">
        <v>666.0227</v>
      </c>
      <c r="K745" s="440" t="n">
        <v>666.02</v>
      </c>
    </row>
    <row r="746" customFormat="false" ht="14.25" hidden="false" customHeight="false" outlineLevel="0" collapsed="false">
      <c r="A746" s="438" t="s">
        <v>655</v>
      </c>
      <c r="B746" s="439" t="s">
        <v>656</v>
      </c>
      <c r="C746" s="439" t="s">
        <v>42</v>
      </c>
      <c r="D746" s="439" t="n">
        <v>88264</v>
      </c>
      <c r="E746" s="438" t="s">
        <v>468</v>
      </c>
      <c r="F746" s="438" t="s">
        <v>658</v>
      </c>
      <c r="G746" s="439"/>
      <c r="H746" s="439" t="s">
        <v>469</v>
      </c>
      <c r="I746" s="438" t="n">
        <v>0.6337</v>
      </c>
      <c r="J746" s="438" t="n">
        <v>27.06</v>
      </c>
      <c r="K746" s="440" t="n">
        <v>17.14</v>
      </c>
    </row>
    <row r="747" customFormat="false" ht="14.25" hidden="false" customHeight="false" outlineLevel="0" collapsed="false">
      <c r="A747" s="438" t="s">
        <v>655</v>
      </c>
      <c r="B747" s="439" t="s">
        <v>656</v>
      </c>
      <c r="C747" s="439" t="s">
        <v>42</v>
      </c>
      <c r="D747" s="439" t="n">
        <v>88247</v>
      </c>
      <c r="E747" s="438" t="s">
        <v>852</v>
      </c>
      <c r="F747" s="438" t="s">
        <v>658</v>
      </c>
      <c r="G747" s="439"/>
      <c r="H747" s="439" t="s">
        <v>469</v>
      </c>
      <c r="I747" s="438" t="n">
        <v>0.6337</v>
      </c>
      <c r="J747" s="438" t="n">
        <v>22.36</v>
      </c>
      <c r="K747" s="440" t="n">
        <v>14.16</v>
      </c>
    </row>
    <row r="748" customFormat="false" ht="19.4" hidden="false" customHeight="false" outlineLevel="0" collapsed="false">
      <c r="A748" s="438" t="s">
        <v>655</v>
      </c>
      <c r="B748" s="439" t="s">
        <v>656</v>
      </c>
      <c r="C748" s="439" t="s">
        <v>42</v>
      </c>
      <c r="D748" s="439" t="n">
        <v>87367</v>
      </c>
      <c r="E748" s="438" t="s">
        <v>879</v>
      </c>
      <c r="F748" s="438" t="s">
        <v>658</v>
      </c>
      <c r="G748" s="439"/>
      <c r="H748" s="439" t="s">
        <v>53</v>
      </c>
      <c r="I748" s="438" t="n">
        <v>0.0192</v>
      </c>
      <c r="J748" s="438" t="n">
        <v>729.73</v>
      </c>
      <c r="K748" s="440" t="n">
        <v>14.01</v>
      </c>
    </row>
    <row r="749" customFormat="false" ht="14.25" hidden="false" customHeight="false" outlineLevel="0" collapsed="false">
      <c r="A749" s="134"/>
      <c r="E749" s="134"/>
      <c r="F749" s="134"/>
      <c r="I749" s="134"/>
      <c r="J749" s="134"/>
      <c r="K749" s="263"/>
    </row>
    <row r="750" customFormat="false" ht="14.25" hidden="false" customHeight="false" outlineLevel="0" collapsed="false">
      <c r="A750" s="441" t="s">
        <v>655</v>
      </c>
      <c r="B750" s="442"/>
      <c r="C750" s="442"/>
      <c r="D750" s="442"/>
      <c r="E750" s="441"/>
      <c r="F750" s="443" t="s">
        <v>660</v>
      </c>
      <c r="G750" s="444" t="n">
        <v>13.1377674509</v>
      </c>
      <c r="H750" s="445" t="s">
        <v>661</v>
      </c>
      <c r="I750" s="446" t="n">
        <v>14</v>
      </c>
      <c r="J750" s="443" t="s">
        <v>662</v>
      </c>
      <c r="K750" s="444" t="n">
        <v>27.14</v>
      </c>
    </row>
    <row r="751" customFormat="false" ht="14.25" hidden="false" customHeight="false" outlineLevel="0" collapsed="false">
      <c r="A751" s="441" t="s">
        <v>655</v>
      </c>
      <c r="B751" s="442"/>
      <c r="C751" s="442"/>
      <c r="D751" s="442"/>
      <c r="E751" s="441"/>
      <c r="F751" s="443" t="s">
        <v>663</v>
      </c>
      <c r="G751" s="444" t="n">
        <v>155.78</v>
      </c>
      <c r="H751" s="442"/>
      <c r="I751" s="441"/>
      <c r="J751" s="443" t="s">
        <v>664</v>
      </c>
      <c r="K751" s="444" t="n">
        <v>867.11</v>
      </c>
    </row>
    <row r="752" customFormat="false" ht="14.25" hidden="false" customHeight="false" outlineLevel="0" collapsed="false">
      <c r="A752" s="134"/>
      <c r="E752" s="134"/>
      <c r="F752" s="134"/>
      <c r="I752" s="134"/>
      <c r="J752" s="134"/>
      <c r="K752" s="263"/>
    </row>
    <row r="753" customFormat="false" ht="14.25" hidden="false" customHeight="false" outlineLevel="0" collapsed="false">
      <c r="A753" s="430"/>
      <c r="B753" s="431" t="s">
        <v>25</v>
      </c>
      <c r="C753" s="431" t="s">
        <v>26</v>
      </c>
      <c r="D753" s="431" t="s">
        <v>27</v>
      </c>
      <c r="E753" s="432" t="s">
        <v>18</v>
      </c>
      <c r="F753" s="432" t="s">
        <v>649</v>
      </c>
      <c r="G753" s="431"/>
      <c r="H753" s="431" t="s">
        <v>650</v>
      </c>
      <c r="I753" s="432" t="s">
        <v>651</v>
      </c>
      <c r="J753" s="432" t="s">
        <v>652</v>
      </c>
      <c r="K753" s="433" t="s">
        <v>19</v>
      </c>
    </row>
    <row r="754" customFormat="false" ht="37.3" hidden="false" customHeight="false" outlineLevel="0" collapsed="false">
      <c r="A754" s="434" t="s">
        <v>880</v>
      </c>
      <c r="B754" s="435" t="s">
        <v>35</v>
      </c>
      <c r="C754" s="435" t="s">
        <v>42</v>
      </c>
      <c r="D754" s="435" t="n">
        <v>93653</v>
      </c>
      <c r="E754" s="436" t="s">
        <v>192</v>
      </c>
      <c r="F754" s="436" t="s">
        <v>854</v>
      </c>
      <c r="G754" s="435"/>
      <c r="H754" s="435" t="s">
        <v>120</v>
      </c>
      <c r="I754" s="436" t="n">
        <v>1</v>
      </c>
      <c r="J754" s="436" t="n">
        <v>11.51</v>
      </c>
      <c r="K754" s="437" t="n">
        <v>11.51</v>
      </c>
    </row>
    <row r="755" customFormat="false" ht="14.25" hidden="false" customHeight="false" outlineLevel="0" collapsed="false">
      <c r="A755" s="438" t="s">
        <v>655</v>
      </c>
      <c r="B755" s="439" t="s">
        <v>656</v>
      </c>
      <c r="C755" s="439" t="s">
        <v>42</v>
      </c>
      <c r="D755" s="439" t="n">
        <v>88247</v>
      </c>
      <c r="E755" s="438" t="s">
        <v>852</v>
      </c>
      <c r="F755" s="438" t="s">
        <v>658</v>
      </c>
      <c r="G755" s="439"/>
      <c r="H755" s="439" t="s">
        <v>469</v>
      </c>
      <c r="I755" s="438" t="n">
        <v>0.0352</v>
      </c>
      <c r="J755" s="438" t="n">
        <v>22.36</v>
      </c>
      <c r="K755" s="440" t="n">
        <v>0.78</v>
      </c>
    </row>
    <row r="756" customFormat="false" ht="14.25" hidden="false" customHeight="false" outlineLevel="0" collapsed="false">
      <c r="A756" s="438" t="s">
        <v>655</v>
      </c>
      <c r="B756" s="439" t="s">
        <v>200</v>
      </c>
      <c r="C756" s="439" t="s">
        <v>42</v>
      </c>
      <c r="D756" s="439" t="n">
        <v>34653</v>
      </c>
      <c r="E756" s="438" t="s">
        <v>881</v>
      </c>
      <c r="F756" s="438" t="s">
        <v>669</v>
      </c>
      <c r="G756" s="439"/>
      <c r="H756" s="439" t="s">
        <v>120</v>
      </c>
      <c r="I756" s="438" t="n">
        <v>1</v>
      </c>
      <c r="J756" s="438" t="n">
        <v>8.67095</v>
      </c>
      <c r="K756" s="440" t="n">
        <v>8.67</v>
      </c>
    </row>
    <row r="757" customFormat="false" ht="19.4" hidden="false" customHeight="false" outlineLevel="0" collapsed="false">
      <c r="A757" s="438" t="s">
        <v>655</v>
      </c>
      <c r="B757" s="439" t="s">
        <v>200</v>
      </c>
      <c r="C757" s="439" t="s">
        <v>42</v>
      </c>
      <c r="D757" s="439" t="n">
        <v>1570</v>
      </c>
      <c r="E757" s="438" t="s">
        <v>882</v>
      </c>
      <c r="F757" s="438" t="s">
        <v>669</v>
      </c>
      <c r="G757" s="439"/>
      <c r="H757" s="439" t="s">
        <v>120</v>
      </c>
      <c r="I757" s="438" t="n">
        <v>1</v>
      </c>
      <c r="J757" s="438" t="n">
        <v>1.115506</v>
      </c>
      <c r="K757" s="440" t="n">
        <v>1.11</v>
      </c>
    </row>
    <row r="758" customFormat="false" ht="14.25" hidden="false" customHeight="false" outlineLevel="0" collapsed="false">
      <c r="A758" s="438" t="s">
        <v>655</v>
      </c>
      <c r="B758" s="439" t="s">
        <v>656</v>
      </c>
      <c r="C758" s="439" t="s">
        <v>42</v>
      </c>
      <c r="D758" s="439" t="n">
        <v>88264</v>
      </c>
      <c r="E758" s="438" t="s">
        <v>468</v>
      </c>
      <c r="F758" s="438" t="s">
        <v>658</v>
      </c>
      <c r="G758" s="439"/>
      <c r="H758" s="439" t="s">
        <v>469</v>
      </c>
      <c r="I758" s="438" t="n">
        <v>0.0352</v>
      </c>
      <c r="J758" s="438" t="n">
        <v>27.06</v>
      </c>
      <c r="K758" s="440" t="n">
        <v>0.95</v>
      </c>
    </row>
    <row r="759" customFormat="false" ht="14.25" hidden="false" customHeight="false" outlineLevel="0" collapsed="false">
      <c r="A759" s="134"/>
      <c r="E759" s="134"/>
      <c r="F759" s="134"/>
      <c r="I759" s="134"/>
      <c r="J759" s="134"/>
      <c r="K759" s="263"/>
    </row>
    <row r="760" customFormat="false" ht="14.25" hidden="false" customHeight="false" outlineLevel="0" collapsed="false">
      <c r="A760" s="441" t="s">
        <v>655</v>
      </c>
      <c r="B760" s="442"/>
      <c r="C760" s="442"/>
      <c r="D760" s="442"/>
      <c r="E760" s="441"/>
      <c r="F760" s="443" t="s">
        <v>660</v>
      </c>
      <c r="G760" s="444" t="n">
        <v>0.6389776358</v>
      </c>
      <c r="H760" s="445" t="s">
        <v>661</v>
      </c>
      <c r="I760" s="446" t="n">
        <v>0.68</v>
      </c>
      <c r="J760" s="443" t="s">
        <v>662</v>
      </c>
      <c r="K760" s="444" t="n">
        <v>1.32</v>
      </c>
    </row>
    <row r="761" customFormat="false" ht="14.25" hidden="false" customHeight="false" outlineLevel="0" collapsed="false">
      <c r="A761" s="441" t="s">
        <v>655</v>
      </c>
      <c r="B761" s="442"/>
      <c r="C761" s="442"/>
      <c r="D761" s="442"/>
      <c r="E761" s="441"/>
      <c r="F761" s="443" t="s">
        <v>663</v>
      </c>
      <c r="G761" s="444" t="n">
        <v>2.52</v>
      </c>
      <c r="H761" s="442"/>
      <c r="I761" s="441"/>
      <c r="J761" s="443" t="s">
        <v>664</v>
      </c>
      <c r="K761" s="444" t="n">
        <v>14.03</v>
      </c>
    </row>
    <row r="762" customFormat="false" ht="14.25" hidden="false" customHeight="false" outlineLevel="0" collapsed="false">
      <c r="A762" s="134"/>
      <c r="E762" s="134"/>
      <c r="F762" s="134"/>
      <c r="I762" s="134"/>
      <c r="J762" s="134"/>
      <c r="K762" s="263"/>
    </row>
    <row r="763" customFormat="false" ht="14.25" hidden="false" customHeight="false" outlineLevel="0" collapsed="false">
      <c r="A763" s="430"/>
      <c r="B763" s="431" t="s">
        <v>25</v>
      </c>
      <c r="C763" s="431" t="s">
        <v>26</v>
      </c>
      <c r="D763" s="431" t="s">
        <v>27</v>
      </c>
      <c r="E763" s="432" t="s">
        <v>18</v>
      </c>
      <c r="F763" s="432" t="s">
        <v>649</v>
      </c>
      <c r="G763" s="431"/>
      <c r="H763" s="431" t="s">
        <v>650</v>
      </c>
      <c r="I763" s="432" t="s">
        <v>651</v>
      </c>
      <c r="J763" s="432" t="s">
        <v>652</v>
      </c>
      <c r="K763" s="433" t="s">
        <v>19</v>
      </c>
    </row>
    <row r="764" customFormat="false" ht="37.3" hidden="false" customHeight="false" outlineLevel="0" collapsed="false">
      <c r="A764" s="434" t="s">
        <v>883</v>
      </c>
      <c r="B764" s="435" t="s">
        <v>35</v>
      </c>
      <c r="C764" s="435" t="s">
        <v>42</v>
      </c>
      <c r="D764" s="435" t="n">
        <v>93660</v>
      </c>
      <c r="E764" s="436" t="s">
        <v>194</v>
      </c>
      <c r="F764" s="436" t="s">
        <v>854</v>
      </c>
      <c r="G764" s="435"/>
      <c r="H764" s="435" t="s">
        <v>120</v>
      </c>
      <c r="I764" s="436" t="n">
        <v>1</v>
      </c>
      <c r="J764" s="436" t="n">
        <v>55.43</v>
      </c>
      <c r="K764" s="437" t="n">
        <v>55.43</v>
      </c>
    </row>
    <row r="765" customFormat="false" ht="14.25" hidden="false" customHeight="false" outlineLevel="0" collapsed="false">
      <c r="A765" s="438" t="s">
        <v>655</v>
      </c>
      <c r="B765" s="439" t="s">
        <v>656</v>
      </c>
      <c r="C765" s="439" t="s">
        <v>42</v>
      </c>
      <c r="D765" s="439" t="n">
        <v>88247</v>
      </c>
      <c r="E765" s="438" t="s">
        <v>852</v>
      </c>
      <c r="F765" s="438" t="s">
        <v>658</v>
      </c>
      <c r="G765" s="439"/>
      <c r="H765" s="439" t="s">
        <v>469</v>
      </c>
      <c r="I765" s="438" t="n">
        <v>0.0703</v>
      </c>
      <c r="J765" s="438" t="n">
        <v>22.36</v>
      </c>
      <c r="K765" s="440" t="n">
        <v>1.57</v>
      </c>
    </row>
    <row r="766" customFormat="false" ht="14.25" hidden="false" customHeight="false" outlineLevel="0" collapsed="false">
      <c r="A766" s="438" t="s">
        <v>655</v>
      </c>
      <c r="B766" s="439" t="s">
        <v>200</v>
      </c>
      <c r="C766" s="439" t="s">
        <v>42</v>
      </c>
      <c r="D766" s="439" t="n">
        <v>34616</v>
      </c>
      <c r="E766" s="438" t="s">
        <v>884</v>
      </c>
      <c r="F766" s="438" t="s">
        <v>669</v>
      </c>
      <c r="G766" s="439"/>
      <c r="H766" s="439" t="s">
        <v>120</v>
      </c>
      <c r="I766" s="438" t="n">
        <v>1</v>
      </c>
      <c r="J766" s="438" t="n">
        <v>49.738444</v>
      </c>
      <c r="K766" s="440" t="n">
        <v>49.73</v>
      </c>
    </row>
    <row r="767" customFormat="false" ht="19.4" hidden="false" customHeight="false" outlineLevel="0" collapsed="false">
      <c r="A767" s="438" t="s">
        <v>655</v>
      </c>
      <c r="B767" s="439" t="s">
        <v>200</v>
      </c>
      <c r="C767" s="439" t="s">
        <v>42</v>
      </c>
      <c r="D767" s="439" t="n">
        <v>1570</v>
      </c>
      <c r="E767" s="438" t="s">
        <v>882</v>
      </c>
      <c r="F767" s="438" t="s">
        <v>669</v>
      </c>
      <c r="G767" s="439"/>
      <c r="H767" s="439" t="s">
        <v>120</v>
      </c>
      <c r="I767" s="438" t="n">
        <v>2</v>
      </c>
      <c r="J767" s="438" t="n">
        <v>1.115506</v>
      </c>
      <c r="K767" s="440" t="n">
        <v>2.23</v>
      </c>
    </row>
    <row r="768" customFormat="false" ht="14.25" hidden="false" customHeight="false" outlineLevel="0" collapsed="false">
      <c r="A768" s="438" t="s">
        <v>655</v>
      </c>
      <c r="B768" s="439" t="s">
        <v>656</v>
      </c>
      <c r="C768" s="439" t="s">
        <v>42</v>
      </c>
      <c r="D768" s="439" t="n">
        <v>88264</v>
      </c>
      <c r="E768" s="438" t="s">
        <v>468</v>
      </c>
      <c r="F768" s="438" t="s">
        <v>658</v>
      </c>
      <c r="G768" s="439"/>
      <c r="H768" s="439" t="s">
        <v>469</v>
      </c>
      <c r="I768" s="438" t="n">
        <v>0.0703</v>
      </c>
      <c r="J768" s="438" t="n">
        <v>27.06</v>
      </c>
      <c r="K768" s="440" t="n">
        <v>1.9</v>
      </c>
    </row>
    <row r="769" customFormat="false" ht="14.25" hidden="false" customHeight="false" outlineLevel="0" collapsed="false">
      <c r="A769" s="134"/>
      <c r="E769" s="134"/>
      <c r="F769" s="134"/>
      <c r="I769" s="134"/>
      <c r="J769" s="134"/>
      <c r="K769" s="263"/>
    </row>
    <row r="770" customFormat="false" ht="14.25" hidden="false" customHeight="false" outlineLevel="0" collapsed="false">
      <c r="A770" s="441" t="s">
        <v>655</v>
      </c>
      <c r="B770" s="442"/>
      <c r="C770" s="442"/>
      <c r="D770" s="442"/>
      <c r="E770" s="441"/>
      <c r="F770" s="443" t="s">
        <v>660</v>
      </c>
      <c r="G770" s="444" t="n">
        <v>1.2827960112</v>
      </c>
      <c r="H770" s="445" t="s">
        <v>661</v>
      </c>
      <c r="I770" s="446" t="n">
        <v>1.37</v>
      </c>
      <c r="J770" s="443" t="s">
        <v>662</v>
      </c>
      <c r="K770" s="444" t="n">
        <v>2.65</v>
      </c>
    </row>
    <row r="771" customFormat="false" ht="14.25" hidden="false" customHeight="false" outlineLevel="0" collapsed="false">
      <c r="A771" s="441" t="s">
        <v>655</v>
      </c>
      <c r="B771" s="442"/>
      <c r="C771" s="442"/>
      <c r="D771" s="442"/>
      <c r="E771" s="441"/>
      <c r="F771" s="443" t="s">
        <v>663</v>
      </c>
      <c r="G771" s="444" t="n">
        <v>12.13</v>
      </c>
      <c r="H771" s="442"/>
      <c r="I771" s="441"/>
      <c r="J771" s="443" t="s">
        <v>664</v>
      </c>
      <c r="K771" s="444" t="n">
        <v>67.56</v>
      </c>
    </row>
    <row r="772" customFormat="false" ht="14.25" hidden="false" customHeight="false" outlineLevel="0" collapsed="false">
      <c r="A772" s="134"/>
      <c r="E772" s="134"/>
      <c r="F772" s="134"/>
      <c r="I772" s="134"/>
      <c r="J772" s="134"/>
      <c r="K772" s="263"/>
    </row>
    <row r="773" customFormat="false" ht="14.25" hidden="false" customHeight="false" outlineLevel="0" collapsed="false">
      <c r="A773" s="430"/>
      <c r="B773" s="431" t="s">
        <v>25</v>
      </c>
      <c r="C773" s="431" t="s">
        <v>26</v>
      </c>
      <c r="D773" s="431" t="s">
        <v>27</v>
      </c>
      <c r="E773" s="432" t="s">
        <v>18</v>
      </c>
      <c r="F773" s="432" t="s">
        <v>649</v>
      </c>
      <c r="G773" s="431"/>
      <c r="H773" s="431" t="s">
        <v>650</v>
      </c>
      <c r="I773" s="432" t="s">
        <v>651</v>
      </c>
      <c r="J773" s="432" t="s">
        <v>652</v>
      </c>
      <c r="K773" s="433" t="s">
        <v>19</v>
      </c>
    </row>
    <row r="774" customFormat="false" ht="37.3" hidden="false" customHeight="false" outlineLevel="0" collapsed="false">
      <c r="A774" s="434" t="s">
        <v>885</v>
      </c>
      <c r="B774" s="435" t="s">
        <v>35</v>
      </c>
      <c r="C774" s="435" t="s">
        <v>42</v>
      </c>
      <c r="D774" s="435" t="n">
        <v>93661</v>
      </c>
      <c r="E774" s="436" t="s">
        <v>196</v>
      </c>
      <c r="F774" s="436" t="s">
        <v>854</v>
      </c>
      <c r="G774" s="435"/>
      <c r="H774" s="435" t="s">
        <v>120</v>
      </c>
      <c r="I774" s="436" t="n">
        <v>1</v>
      </c>
      <c r="J774" s="436" t="n">
        <v>56.65</v>
      </c>
      <c r="K774" s="437" t="n">
        <v>56.65</v>
      </c>
    </row>
    <row r="775" customFormat="false" ht="51" hidden="false" customHeight="true" outlineLevel="0" collapsed="false">
      <c r="A775" s="438" t="s">
        <v>655</v>
      </c>
      <c r="B775" s="439" t="s">
        <v>656</v>
      </c>
      <c r="C775" s="439" t="s">
        <v>42</v>
      </c>
      <c r="D775" s="439" t="n">
        <v>88264</v>
      </c>
      <c r="E775" s="438" t="s">
        <v>468</v>
      </c>
      <c r="F775" s="438" t="s">
        <v>658</v>
      </c>
      <c r="G775" s="439"/>
      <c r="H775" s="439" t="s">
        <v>469</v>
      </c>
      <c r="I775" s="438" t="n">
        <v>0.0952</v>
      </c>
      <c r="J775" s="438" t="n">
        <v>27.06</v>
      </c>
      <c r="K775" s="440" t="n">
        <v>2.57</v>
      </c>
    </row>
    <row r="776" customFormat="false" ht="14.25" hidden="false" customHeight="false" outlineLevel="0" collapsed="false">
      <c r="A776" s="438" t="s">
        <v>655</v>
      </c>
      <c r="B776" s="439" t="s">
        <v>656</v>
      </c>
      <c r="C776" s="439" t="s">
        <v>42</v>
      </c>
      <c r="D776" s="439" t="n">
        <v>88247</v>
      </c>
      <c r="E776" s="438" t="s">
        <v>852</v>
      </c>
      <c r="F776" s="438" t="s">
        <v>658</v>
      </c>
      <c r="G776" s="439"/>
      <c r="H776" s="439" t="s">
        <v>469</v>
      </c>
      <c r="I776" s="438" t="n">
        <v>0.0952</v>
      </c>
      <c r="J776" s="438" t="n">
        <v>22.36</v>
      </c>
      <c r="K776" s="440" t="n">
        <v>2.12</v>
      </c>
    </row>
    <row r="777" customFormat="false" ht="14.25" hidden="false" customHeight="false" outlineLevel="0" collapsed="false">
      <c r="A777" s="438" t="s">
        <v>655</v>
      </c>
      <c r="B777" s="439" t="s">
        <v>200</v>
      </c>
      <c r="C777" s="439" t="s">
        <v>42</v>
      </c>
      <c r="D777" s="439" t="n">
        <v>34616</v>
      </c>
      <c r="E777" s="438" t="s">
        <v>884</v>
      </c>
      <c r="F777" s="438" t="s">
        <v>669</v>
      </c>
      <c r="G777" s="439"/>
      <c r="H777" s="439" t="s">
        <v>120</v>
      </c>
      <c r="I777" s="438" t="n">
        <v>1</v>
      </c>
      <c r="J777" s="438" t="n">
        <v>49.738444</v>
      </c>
      <c r="K777" s="440" t="n">
        <v>49.73</v>
      </c>
    </row>
    <row r="778" customFormat="false" ht="19.4" hidden="false" customHeight="false" outlineLevel="0" collapsed="false">
      <c r="A778" s="438" t="s">
        <v>655</v>
      </c>
      <c r="B778" s="439" t="s">
        <v>200</v>
      </c>
      <c r="C778" s="439" t="s">
        <v>42</v>
      </c>
      <c r="D778" s="439" t="n">
        <v>1570</v>
      </c>
      <c r="E778" s="438" t="s">
        <v>882</v>
      </c>
      <c r="F778" s="438" t="s">
        <v>669</v>
      </c>
      <c r="G778" s="439"/>
      <c r="H778" s="439" t="s">
        <v>120</v>
      </c>
      <c r="I778" s="438" t="n">
        <v>2</v>
      </c>
      <c r="J778" s="438" t="n">
        <v>1.115506</v>
      </c>
      <c r="K778" s="440" t="n">
        <v>2.23</v>
      </c>
    </row>
    <row r="779" customFormat="false" ht="14.25" hidden="false" customHeight="false" outlineLevel="0" collapsed="false">
      <c r="A779" s="134"/>
      <c r="E779" s="134"/>
      <c r="F779" s="134"/>
      <c r="I779" s="134"/>
      <c r="J779" s="134"/>
      <c r="K779" s="263"/>
    </row>
    <row r="780" customFormat="false" ht="14.25" hidden="false" customHeight="false" outlineLevel="0" collapsed="false">
      <c r="A780" s="441" t="s">
        <v>655</v>
      </c>
      <c r="B780" s="442"/>
      <c r="C780" s="442"/>
      <c r="D780" s="442"/>
      <c r="E780" s="441"/>
      <c r="F780" s="443" t="s">
        <v>660</v>
      </c>
      <c r="G780" s="444" t="n">
        <v>1.7329848001</v>
      </c>
      <c r="H780" s="445" t="s">
        <v>661</v>
      </c>
      <c r="I780" s="446" t="n">
        <v>1.85</v>
      </c>
      <c r="J780" s="443" t="s">
        <v>662</v>
      </c>
      <c r="K780" s="444" t="n">
        <v>3.58</v>
      </c>
    </row>
    <row r="781" customFormat="false" ht="14.25" hidden="false" customHeight="false" outlineLevel="0" collapsed="false">
      <c r="A781" s="441" t="s">
        <v>655</v>
      </c>
      <c r="B781" s="442"/>
      <c r="C781" s="442"/>
      <c r="D781" s="442"/>
      <c r="E781" s="441"/>
      <c r="F781" s="443" t="s">
        <v>663</v>
      </c>
      <c r="G781" s="444" t="n">
        <v>12.4</v>
      </c>
      <c r="H781" s="442"/>
      <c r="I781" s="441"/>
      <c r="J781" s="443" t="s">
        <v>664</v>
      </c>
      <c r="K781" s="444" t="n">
        <v>69.05</v>
      </c>
    </row>
    <row r="782" customFormat="false" ht="14.25" hidden="false" customHeight="false" outlineLevel="0" collapsed="false">
      <c r="A782" s="134"/>
      <c r="E782" s="134"/>
      <c r="F782" s="134"/>
      <c r="I782" s="134"/>
      <c r="J782" s="134"/>
      <c r="K782" s="263"/>
    </row>
    <row r="783" customFormat="false" ht="14.25" hidden="false" customHeight="false" outlineLevel="0" collapsed="false">
      <c r="A783" s="430"/>
      <c r="B783" s="431" t="s">
        <v>25</v>
      </c>
      <c r="C783" s="431" t="s">
        <v>26</v>
      </c>
      <c r="D783" s="431" t="s">
        <v>27</v>
      </c>
      <c r="E783" s="432" t="s">
        <v>18</v>
      </c>
      <c r="F783" s="432" t="s">
        <v>649</v>
      </c>
      <c r="G783" s="431"/>
      <c r="H783" s="431" t="s">
        <v>650</v>
      </c>
      <c r="I783" s="432" t="s">
        <v>651</v>
      </c>
      <c r="J783" s="432" t="s">
        <v>652</v>
      </c>
      <c r="K783" s="433" t="s">
        <v>19</v>
      </c>
    </row>
    <row r="784" customFormat="false" ht="37.3" hidden="false" customHeight="false" outlineLevel="0" collapsed="false">
      <c r="A784" s="434" t="s">
        <v>886</v>
      </c>
      <c r="B784" s="435" t="s">
        <v>35</v>
      </c>
      <c r="C784" s="435" t="s">
        <v>42</v>
      </c>
      <c r="D784" s="435" t="n">
        <v>93673</v>
      </c>
      <c r="E784" s="436" t="s">
        <v>198</v>
      </c>
      <c r="F784" s="436" t="s">
        <v>854</v>
      </c>
      <c r="G784" s="435"/>
      <c r="H784" s="435" t="s">
        <v>120</v>
      </c>
      <c r="I784" s="436" t="n">
        <v>1</v>
      </c>
      <c r="J784" s="436" t="n">
        <v>95.62</v>
      </c>
      <c r="K784" s="437" t="n">
        <v>95.62</v>
      </c>
    </row>
    <row r="785" customFormat="false" ht="14.25" hidden="false" customHeight="false" outlineLevel="0" collapsed="false">
      <c r="A785" s="438" t="s">
        <v>655</v>
      </c>
      <c r="B785" s="439" t="s">
        <v>656</v>
      </c>
      <c r="C785" s="439" t="s">
        <v>42</v>
      </c>
      <c r="D785" s="439" t="n">
        <v>88264</v>
      </c>
      <c r="E785" s="438" t="s">
        <v>468</v>
      </c>
      <c r="F785" s="438" t="s">
        <v>658</v>
      </c>
      <c r="G785" s="439"/>
      <c r="H785" s="439" t="s">
        <v>469</v>
      </c>
      <c r="I785" s="438" t="n">
        <v>0.5677</v>
      </c>
      <c r="J785" s="438" t="n">
        <v>27.06</v>
      </c>
      <c r="K785" s="440" t="n">
        <v>15.36</v>
      </c>
    </row>
    <row r="786" customFormat="false" ht="14.25" hidden="false" customHeight="false" outlineLevel="0" collapsed="false">
      <c r="A786" s="438" t="s">
        <v>655</v>
      </c>
      <c r="B786" s="439" t="s">
        <v>656</v>
      </c>
      <c r="C786" s="439" t="s">
        <v>42</v>
      </c>
      <c r="D786" s="439" t="n">
        <v>88247</v>
      </c>
      <c r="E786" s="438" t="s">
        <v>852</v>
      </c>
      <c r="F786" s="438" t="s">
        <v>658</v>
      </c>
      <c r="G786" s="439"/>
      <c r="H786" s="439" t="s">
        <v>469</v>
      </c>
      <c r="I786" s="438" t="n">
        <v>0.5677</v>
      </c>
      <c r="J786" s="438" t="n">
        <v>22.36</v>
      </c>
      <c r="K786" s="440" t="n">
        <v>12.69</v>
      </c>
    </row>
    <row r="787" customFormat="false" ht="14.25" hidden="false" customHeight="false" outlineLevel="0" collapsed="false">
      <c r="A787" s="438" t="s">
        <v>655</v>
      </c>
      <c r="B787" s="439" t="s">
        <v>200</v>
      </c>
      <c r="C787" s="439" t="s">
        <v>42</v>
      </c>
      <c r="D787" s="439" t="n">
        <v>34709</v>
      </c>
      <c r="E787" s="438" t="s">
        <v>887</v>
      </c>
      <c r="F787" s="438" t="s">
        <v>669</v>
      </c>
      <c r="G787" s="439"/>
      <c r="H787" s="439" t="s">
        <v>120</v>
      </c>
      <c r="I787" s="438" t="n">
        <v>1</v>
      </c>
      <c r="J787" s="438" t="n">
        <v>60.940374</v>
      </c>
      <c r="K787" s="440" t="n">
        <v>60.94</v>
      </c>
    </row>
    <row r="788" customFormat="false" ht="19.4" hidden="false" customHeight="false" outlineLevel="0" collapsed="false">
      <c r="A788" s="438" t="s">
        <v>655</v>
      </c>
      <c r="B788" s="439" t="s">
        <v>200</v>
      </c>
      <c r="C788" s="439" t="s">
        <v>42</v>
      </c>
      <c r="D788" s="439" t="n">
        <v>1575</v>
      </c>
      <c r="E788" s="438" t="s">
        <v>888</v>
      </c>
      <c r="F788" s="438" t="s">
        <v>669</v>
      </c>
      <c r="G788" s="439"/>
      <c r="H788" s="439" t="s">
        <v>120</v>
      </c>
      <c r="I788" s="438" t="n">
        <v>3</v>
      </c>
      <c r="J788" s="438" t="n">
        <v>2.212264</v>
      </c>
      <c r="K788" s="440" t="n">
        <v>6.63</v>
      </c>
    </row>
    <row r="789" customFormat="false" ht="14.25" hidden="false" customHeight="false" outlineLevel="0" collapsed="false">
      <c r="A789" s="134"/>
      <c r="E789" s="134"/>
      <c r="F789" s="134"/>
      <c r="I789" s="134"/>
      <c r="J789" s="134"/>
      <c r="K789" s="263"/>
    </row>
    <row r="790" customFormat="false" ht="14.25" hidden="false" customHeight="false" outlineLevel="0" collapsed="false">
      <c r="A790" s="441" t="s">
        <v>655</v>
      </c>
      <c r="B790" s="442"/>
      <c r="C790" s="442"/>
      <c r="D790" s="442"/>
      <c r="E790" s="441"/>
      <c r="F790" s="443" t="s">
        <v>660</v>
      </c>
      <c r="G790" s="444" t="n">
        <v>10.3640236228</v>
      </c>
      <c r="H790" s="445" t="s">
        <v>661</v>
      </c>
      <c r="I790" s="446" t="n">
        <v>11.05</v>
      </c>
      <c r="J790" s="443" t="s">
        <v>662</v>
      </c>
      <c r="K790" s="444" t="n">
        <v>21.41</v>
      </c>
    </row>
    <row r="791" customFormat="false" ht="14.25" hidden="false" customHeight="false" outlineLevel="0" collapsed="false">
      <c r="A791" s="441" t="s">
        <v>655</v>
      </c>
      <c r="B791" s="442"/>
      <c r="C791" s="442"/>
      <c r="D791" s="442"/>
      <c r="E791" s="441"/>
      <c r="F791" s="443" t="s">
        <v>663</v>
      </c>
      <c r="G791" s="444" t="n">
        <v>20.94</v>
      </c>
      <c r="H791" s="442"/>
      <c r="I791" s="441"/>
      <c r="J791" s="443" t="s">
        <v>664</v>
      </c>
      <c r="K791" s="444" t="n">
        <v>116.56</v>
      </c>
    </row>
    <row r="792" customFormat="false" ht="14.25" hidden="false" customHeight="false" outlineLevel="0" collapsed="false">
      <c r="A792" s="134"/>
      <c r="E792" s="134"/>
      <c r="F792" s="134"/>
      <c r="I792" s="134"/>
      <c r="J792" s="134"/>
      <c r="K792" s="263"/>
    </row>
    <row r="793" customFormat="false" ht="14.25" hidden="false" customHeight="false" outlineLevel="0" collapsed="false">
      <c r="A793" s="430"/>
      <c r="B793" s="431" t="s">
        <v>25</v>
      </c>
      <c r="C793" s="431" t="s">
        <v>26</v>
      </c>
      <c r="D793" s="431" t="s">
        <v>27</v>
      </c>
      <c r="E793" s="432" t="s">
        <v>18</v>
      </c>
      <c r="F793" s="432" t="s">
        <v>649</v>
      </c>
      <c r="G793" s="431"/>
      <c r="H793" s="431" t="s">
        <v>650</v>
      </c>
      <c r="I793" s="432" t="s">
        <v>651</v>
      </c>
      <c r="J793" s="432" t="s">
        <v>652</v>
      </c>
      <c r="K793" s="433" t="s">
        <v>19</v>
      </c>
    </row>
    <row r="794" customFormat="false" ht="37.3" hidden="false" customHeight="false" outlineLevel="0" collapsed="false">
      <c r="A794" s="434" t="s">
        <v>889</v>
      </c>
      <c r="B794" s="435" t="s">
        <v>35</v>
      </c>
      <c r="C794" s="435" t="s">
        <v>36</v>
      </c>
      <c r="D794" s="435" t="n">
        <v>103788</v>
      </c>
      <c r="E794" s="436" t="s">
        <v>207</v>
      </c>
      <c r="F794" s="436" t="s">
        <v>854</v>
      </c>
      <c r="G794" s="435"/>
      <c r="H794" s="435" t="s">
        <v>208</v>
      </c>
      <c r="I794" s="436" t="n">
        <v>1</v>
      </c>
      <c r="J794" s="436" t="n">
        <v>54.64</v>
      </c>
      <c r="K794" s="437" t="n">
        <v>54.64</v>
      </c>
    </row>
    <row r="795" customFormat="false" ht="14.25" hidden="false" customHeight="false" outlineLevel="0" collapsed="false">
      <c r="A795" s="438" t="s">
        <v>655</v>
      </c>
      <c r="B795" s="439" t="s">
        <v>656</v>
      </c>
      <c r="C795" s="439" t="s">
        <v>42</v>
      </c>
      <c r="D795" s="439" t="n">
        <v>88264</v>
      </c>
      <c r="E795" s="438" t="s">
        <v>468</v>
      </c>
      <c r="F795" s="438" t="s">
        <v>658</v>
      </c>
      <c r="G795" s="439"/>
      <c r="H795" s="439" t="s">
        <v>469</v>
      </c>
      <c r="I795" s="438" t="n">
        <v>0.6442457</v>
      </c>
      <c r="J795" s="438" t="n">
        <v>27.06</v>
      </c>
      <c r="K795" s="440" t="n">
        <v>17.43</v>
      </c>
    </row>
    <row r="796" customFormat="false" ht="14.25" hidden="false" customHeight="false" outlineLevel="0" collapsed="false">
      <c r="A796" s="438" t="s">
        <v>655</v>
      </c>
      <c r="B796" s="439" t="s">
        <v>656</v>
      </c>
      <c r="C796" s="439" t="s">
        <v>42</v>
      </c>
      <c r="D796" s="439" t="n">
        <v>88247</v>
      </c>
      <c r="E796" s="438" t="s">
        <v>852</v>
      </c>
      <c r="F796" s="438" t="s">
        <v>658</v>
      </c>
      <c r="G796" s="439"/>
      <c r="H796" s="439" t="s">
        <v>469</v>
      </c>
      <c r="I796" s="438" t="n">
        <v>0.2013268</v>
      </c>
      <c r="J796" s="438" t="n">
        <v>22.36</v>
      </c>
      <c r="K796" s="440" t="n">
        <v>4.5</v>
      </c>
    </row>
    <row r="797" customFormat="false" ht="19.4" hidden="false" customHeight="false" outlineLevel="0" collapsed="false">
      <c r="A797" s="438" t="s">
        <v>655</v>
      </c>
      <c r="B797" s="439" t="s">
        <v>200</v>
      </c>
      <c r="C797" s="439" t="s">
        <v>36</v>
      </c>
      <c r="D797" s="439" t="n">
        <v>44792</v>
      </c>
      <c r="E797" s="438" t="s">
        <v>890</v>
      </c>
      <c r="F797" s="438" t="s">
        <v>669</v>
      </c>
      <c r="G797" s="439"/>
      <c r="H797" s="439" t="s">
        <v>208</v>
      </c>
      <c r="I797" s="438" t="n">
        <v>1</v>
      </c>
      <c r="J797" s="438" t="n">
        <v>32.71526</v>
      </c>
      <c r="K797" s="440" t="n">
        <v>32.71</v>
      </c>
    </row>
    <row r="798" customFormat="false" ht="14.25" hidden="false" customHeight="false" outlineLevel="0" collapsed="false">
      <c r="A798" s="134"/>
      <c r="E798" s="134"/>
      <c r="F798" s="134"/>
      <c r="I798" s="134"/>
      <c r="J798" s="134"/>
      <c r="K798" s="263"/>
    </row>
    <row r="799" customFormat="false" ht="14.25" hidden="false" customHeight="false" outlineLevel="0" collapsed="false">
      <c r="A799" s="441" t="s">
        <v>655</v>
      </c>
      <c r="B799" s="442"/>
      <c r="C799" s="442"/>
      <c r="D799" s="442"/>
      <c r="E799" s="441"/>
      <c r="F799" s="443" t="s">
        <v>660</v>
      </c>
      <c r="G799" s="444" t="n">
        <v>8.2195759512</v>
      </c>
      <c r="H799" s="445" t="s">
        <v>661</v>
      </c>
      <c r="I799" s="446" t="n">
        <v>8.76</v>
      </c>
      <c r="J799" s="443" t="s">
        <v>662</v>
      </c>
      <c r="K799" s="444" t="n">
        <v>16.98</v>
      </c>
    </row>
    <row r="800" customFormat="false" ht="14.25" hidden="false" customHeight="false" outlineLevel="0" collapsed="false">
      <c r="A800" s="441" t="s">
        <v>655</v>
      </c>
      <c r="B800" s="442"/>
      <c r="C800" s="442"/>
      <c r="D800" s="442"/>
      <c r="E800" s="441"/>
      <c r="F800" s="443" t="s">
        <v>663</v>
      </c>
      <c r="G800" s="444" t="n">
        <v>11.96</v>
      </c>
      <c r="H800" s="442"/>
      <c r="I800" s="441"/>
      <c r="J800" s="443" t="s">
        <v>664</v>
      </c>
      <c r="K800" s="444" t="n">
        <v>66.6</v>
      </c>
    </row>
    <row r="801" customFormat="false" ht="14.25" hidden="false" customHeight="false" outlineLevel="0" collapsed="false">
      <c r="A801" s="134"/>
      <c r="E801" s="134"/>
      <c r="F801" s="134"/>
      <c r="I801" s="134"/>
      <c r="J801" s="134"/>
      <c r="K801" s="263"/>
    </row>
    <row r="802" customFormat="false" ht="14.25" hidden="false" customHeight="false" outlineLevel="0" collapsed="false">
      <c r="A802" s="430"/>
      <c r="B802" s="431" t="s">
        <v>25</v>
      </c>
      <c r="C802" s="431" t="s">
        <v>26</v>
      </c>
      <c r="D802" s="431" t="s">
        <v>27</v>
      </c>
      <c r="E802" s="432" t="s">
        <v>18</v>
      </c>
      <c r="F802" s="432" t="s">
        <v>649</v>
      </c>
      <c r="G802" s="431"/>
      <c r="H802" s="431" t="s">
        <v>650</v>
      </c>
      <c r="I802" s="432" t="s">
        <v>651</v>
      </c>
      <c r="J802" s="432" t="s">
        <v>652</v>
      </c>
      <c r="K802" s="433" t="s">
        <v>19</v>
      </c>
    </row>
    <row r="803" customFormat="false" ht="37.3" hidden="false" customHeight="false" outlineLevel="0" collapsed="false">
      <c r="A803" s="434" t="s">
        <v>891</v>
      </c>
      <c r="B803" s="435" t="s">
        <v>35</v>
      </c>
      <c r="C803" s="435" t="s">
        <v>42</v>
      </c>
      <c r="D803" s="435" t="n">
        <v>91953</v>
      </c>
      <c r="E803" s="436" t="s">
        <v>210</v>
      </c>
      <c r="F803" s="436" t="s">
        <v>854</v>
      </c>
      <c r="G803" s="435"/>
      <c r="H803" s="435" t="s">
        <v>120</v>
      </c>
      <c r="I803" s="436" t="n">
        <v>1</v>
      </c>
      <c r="J803" s="436" t="n">
        <v>27.91</v>
      </c>
      <c r="K803" s="437" t="n">
        <v>27.91</v>
      </c>
    </row>
    <row r="804" customFormat="false" ht="13.5" hidden="false" customHeight="true" outlineLevel="0" collapsed="false">
      <c r="A804" s="438" t="s">
        <v>655</v>
      </c>
      <c r="B804" s="439" t="s">
        <v>656</v>
      </c>
      <c r="C804" s="439" t="s">
        <v>42</v>
      </c>
      <c r="D804" s="439" t="n">
        <v>91952</v>
      </c>
      <c r="E804" s="438" t="s">
        <v>892</v>
      </c>
      <c r="F804" s="438" t="s">
        <v>893</v>
      </c>
      <c r="G804" s="439"/>
      <c r="H804" s="439" t="s">
        <v>120</v>
      </c>
      <c r="I804" s="438" t="n">
        <v>1</v>
      </c>
      <c r="J804" s="438" t="n">
        <v>17.62</v>
      </c>
      <c r="K804" s="440" t="n">
        <v>17.62</v>
      </c>
    </row>
    <row r="805" customFormat="false" ht="25.5" hidden="false" customHeight="true" outlineLevel="0" collapsed="false">
      <c r="A805" s="438" t="s">
        <v>655</v>
      </c>
      <c r="B805" s="439" t="s">
        <v>656</v>
      </c>
      <c r="C805" s="439" t="s">
        <v>42</v>
      </c>
      <c r="D805" s="439" t="n">
        <v>91946</v>
      </c>
      <c r="E805" s="438" t="s">
        <v>894</v>
      </c>
      <c r="F805" s="438" t="s">
        <v>893</v>
      </c>
      <c r="G805" s="439"/>
      <c r="H805" s="439" t="s">
        <v>120</v>
      </c>
      <c r="I805" s="438" t="n">
        <v>1</v>
      </c>
      <c r="J805" s="438" t="n">
        <v>10.28</v>
      </c>
      <c r="K805" s="440" t="n">
        <v>10.28</v>
      </c>
    </row>
    <row r="806" customFormat="false" ht="14.25" hidden="false" customHeight="false" outlineLevel="0" collapsed="false">
      <c r="A806" s="134"/>
      <c r="E806" s="134"/>
      <c r="F806" s="134"/>
      <c r="I806" s="134"/>
      <c r="J806" s="134"/>
      <c r="K806" s="263"/>
    </row>
    <row r="807" customFormat="false" ht="39" hidden="false" customHeight="true" outlineLevel="0" collapsed="false">
      <c r="A807" s="441" t="s">
        <v>655</v>
      </c>
      <c r="B807" s="442"/>
      <c r="C807" s="442"/>
      <c r="D807" s="442"/>
      <c r="E807" s="441"/>
      <c r="F807" s="443" t="s">
        <v>660</v>
      </c>
      <c r="G807" s="444" t="n">
        <v>6.5688837254</v>
      </c>
      <c r="H807" s="445" t="s">
        <v>661</v>
      </c>
      <c r="I807" s="446" t="n">
        <v>7</v>
      </c>
      <c r="J807" s="443" t="s">
        <v>662</v>
      </c>
      <c r="K807" s="444" t="n">
        <v>13.57</v>
      </c>
    </row>
    <row r="808" customFormat="false" ht="39" hidden="false" customHeight="true" outlineLevel="0" collapsed="false">
      <c r="A808" s="441" t="s">
        <v>655</v>
      </c>
      <c r="B808" s="442"/>
      <c r="C808" s="442"/>
      <c r="D808" s="442"/>
      <c r="E808" s="441"/>
      <c r="F808" s="443" t="s">
        <v>663</v>
      </c>
      <c r="G808" s="444" t="n">
        <v>6.11</v>
      </c>
      <c r="H808" s="442"/>
      <c r="I808" s="441"/>
      <c r="J808" s="443" t="s">
        <v>664</v>
      </c>
      <c r="K808" s="444" t="n">
        <v>34.02</v>
      </c>
    </row>
    <row r="809" customFormat="false" ht="14.25" hidden="false" customHeight="false" outlineLevel="0" collapsed="false">
      <c r="A809" s="134"/>
      <c r="E809" s="134"/>
      <c r="F809" s="134"/>
      <c r="I809" s="134"/>
      <c r="J809" s="134"/>
      <c r="K809" s="263"/>
    </row>
    <row r="810" customFormat="false" ht="14.25" hidden="false" customHeight="false" outlineLevel="0" collapsed="false">
      <c r="A810" s="430"/>
      <c r="B810" s="431" t="s">
        <v>25</v>
      </c>
      <c r="C810" s="431" t="s">
        <v>26</v>
      </c>
      <c r="D810" s="431" t="s">
        <v>27</v>
      </c>
      <c r="E810" s="432" t="s">
        <v>18</v>
      </c>
      <c r="F810" s="432" t="s">
        <v>649</v>
      </c>
      <c r="G810" s="431"/>
      <c r="H810" s="431" t="s">
        <v>650</v>
      </c>
      <c r="I810" s="432" t="s">
        <v>651</v>
      </c>
      <c r="J810" s="432" t="s">
        <v>652</v>
      </c>
      <c r="K810" s="433" t="s">
        <v>19</v>
      </c>
    </row>
    <row r="811" customFormat="false" ht="37.3" hidden="false" customHeight="false" outlineLevel="0" collapsed="false">
      <c r="A811" s="434" t="s">
        <v>895</v>
      </c>
      <c r="B811" s="435" t="s">
        <v>35</v>
      </c>
      <c r="C811" s="435" t="s">
        <v>42</v>
      </c>
      <c r="D811" s="435" t="n">
        <v>92000</v>
      </c>
      <c r="E811" s="436" t="s">
        <v>212</v>
      </c>
      <c r="F811" s="436" t="s">
        <v>854</v>
      </c>
      <c r="G811" s="435"/>
      <c r="H811" s="435" t="s">
        <v>120</v>
      </c>
      <c r="I811" s="436" t="n">
        <v>1</v>
      </c>
      <c r="J811" s="436" t="n">
        <v>29.26</v>
      </c>
      <c r="K811" s="437" t="n">
        <v>29.26</v>
      </c>
    </row>
    <row r="812" customFormat="false" ht="25.5" hidden="false" customHeight="true" outlineLevel="0" collapsed="false">
      <c r="A812" s="438" t="s">
        <v>655</v>
      </c>
      <c r="B812" s="439" t="s">
        <v>656</v>
      </c>
      <c r="C812" s="439" t="s">
        <v>42</v>
      </c>
      <c r="D812" s="439" t="n">
        <v>91946</v>
      </c>
      <c r="E812" s="438" t="s">
        <v>894</v>
      </c>
      <c r="F812" s="438" t="s">
        <v>893</v>
      </c>
      <c r="G812" s="439"/>
      <c r="H812" s="439" t="s">
        <v>120</v>
      </c>
      <c r="I812" s="438" t="n">
        <v>1</v>
      </c>
      <c r="J812" s="438" t="n">
        <v>10.28</v>
      </c>
      <c r="K812" s="440" t="n">
        <v>10.28</v>
      </c>
    </row>
    <row r="813" customFormat="false" ht="25.5" hidden="false" customHeight="true" outlineLevel="0" collapsed="false">
      <c r="A813" s="438" t="s">
        <v>655</v>
      </c>
      <c r="B813" s="439" t="s">
        <v>656</v>
      </c>
      <c r="C813" s="439" t="s">
        <v>42</v>
      </c>
      <c r="D813" s="439" t="n">
        <v>91998</v>
      </c>
      <c r="E813" s="438" t="s">
        <v>896</v>
      </c>
      <c r="F813" s="438" t="s">
        <v>893</v>
      </c>
      <c r="G813" s="439"/>
      <c r="H813" s="439" t="s">
        <v>120</v>
      </c>
      <c r="I813" s="438" t="n">
        <v>1</v>
      </c>
      <c r="J813" s="438" t="n">
        <v>18.98</v>
      </c>
      <c r="K813" s="440" t="n">
        <v>18.98</v>
      </c>
    </row>
    <row r="814" customFormat="false" ht="14.25" hidden="false" customHeight="false" outlineLevel="0" collapsed="false">
      <c r="A814" s="134"/>
      <c r="E814" s="134"/>
      <c r="F814" s="134"/>
      <c r="I814" s="134"/>
      <c r="J814" s="134"/>
      <c r="K814" s="263"/>
    </row>
    <row r="815" customFormat="false" ht="14.25" hidden="false" customHeight="false" outlineLevel="0" collapsed="false">
      <c r="A815" s="441" t="s">
        <v>655</v>
      </c>
      <c r="B815" s="442"/>
      <c r="C815" s="442"/>
      <c r="D815" s="442"/>
      <c r="E815" s="441"/>
      <c r="F815" s="443" t="s">
        <v>660</v>
      </c>
      <c r="G815" s="444" t="n">
        <v>6.7528318327</v>
      </c>
      <c r="H815" s="445" t="s">
        <v>661</v>
      </c>
      <c r="I815" s="446" t="n">
        <v>7.2</v>
      </c>
      <c r="J815" s="443" t="s">
        <v>662</v>
      </c>
      <c r="K815" s="444" t="n">
        <v>13.95</v>
      </c>
    </row>
    <row r="816" customFormat="false" ht="14.25" hidden="false" customHeight="false" outlineLevel="0" collapsed="false">
      <c r="A816" s="441" t="s">
        <v>655</v>
      </c>
      <c r="B816" s="442"/>
      <c r="C816" s="442"/>
      <c r="D816" s="442"/>
      <c r="E816" s="441"/>
      <c r="F816" s="443" t="s">
        <v>663</v>
      </c>
      <c r="G816" s="444" t="n">
        <v>6.4</v>
      </c>
      <c r="H816" s="442"/>
      <c r="I816" s="441"/>
      <c r="J816" s="443" t="s">
        <v>664</v>
      </c>
      <c r="K816" s="444" t="n">
        <v>35.66</v>
      </c>
    </row>
    <row r="817" customFormat="false" ht="14.25" hidden="false" customHeight="false" outlineLevel="0" collapsed="false">
      <c r="A817" s="134"/>
      <c r="E817" s="134"/>
      <c r="F817" s="134"/>
      <c r="I817" s="134"/>
      <c r="J817" s="134"/>
      <c r="K817" s="263"/>
    </row>
    <row r="818" customFormat="false" ht="14.25" hidden="false" customHeight="false" outlineLevel="0" collapsed="false">
      <c r="A818" s="430"/>
      <c r="B818" s="431" t="s">
        <v>25</v>
      </c>
      <c r="C818" s="431" t="s">
        <v>26</v>
      </c>
      <c r="D818" s="431" t="s">
        <v>27</v>
      </c>
      <c r="E818" s="432" t="s">
        <v>18</v>
      </c>
      <c r="F818" s="432" t="s">
        <v>649</v>
      </c>
      <c r="G818" s="431"/>
      <c r="H818" s="431" t="s">
        <v>650</v>
      </c>
      <c r="I818" s="432" t="s">
        <v>651</v>
      </c>
      <c r="J818" s="432" t="s">
        <v>652</v>
      </c>
      <c r="K818" s="433" t="s">
        <v>19</v>
      </c>
    </row>
    <row r="819" customFormat="false" ht="39" hidden="false" customHeight="true" outlineLevel="0" collapsed="false">
      <c r="A819" s="434" t="s">
        <v>897</v>
      </c>
      <c r="B819" s="435" t="s">
        <v>35</v>
      </c>
      <c r="C819" s="435" t="s">
        <v>42</v>
      </c>
      <c r="D819" s="435" t="n">
        <v>91993</v>
      </c>
      <c r="E819" s="436" t="s">
        <v>214</v>
      </c>
      <c r="F819" s="436" t="s">
        <v>854</v>
      </c>
      <c r="G819" s="435"/>
      <c r="H819" s="435" t="s">
        <v>120</v>
      </c>
      <c r="I819" s="436" t="n">
        <v>1</v>
      </c>
      <c r="J819" s="436" t="n">
        <v>44.51</v>
      </c>
      <c r="K819" s="437" t="n">
        <v>44.51</v>
      </c>
    </row>
    <row r="820" customFormat="false" ht="39" hidden="false" customHeight="true" outlineLevel="0" collapsed="false">
      <c r="A820" s="438" t="s">
        <v>655</v>
      </c>
      <c r="B820" s="439" t="s">
        <v>656</v>
      </c>
      <c r="C820" s="439" t="s">
        <v>42</v>
      </c>
      <c r="D820" s="439" t="n">
        <v>91946</v>
      </c>
      <c r="E820" s="438" t="s">
        <v>894</v>
      </c>
      <c r="F820" s="438" t="s">
        <v>893</v>
      </c>
      <c r="G820" s="439"/>
      <c r="H820" s="439" t="s">
        <v>120</v>
      </c>
      <c r="I820" s="438" t="n">
        <v>1</v>
      </c>
      <c r="J820" s="438" t="n">
        <v>10.28</v>
      </c>
      <c r="K820" s="440" t="n">
        <v>10.28</v>
      </c>
    </row>
    <row r="821" customFormat="false" ht="25.5" hidden="false" customHeight="true" outlineLevel="0" collapsed="false">
      <c r="A821" s="438" t="s">
        <v>655</v>
      </c>
      <c r="B821" s="439" t="s">
        <v>656</v>
      </c>
      <c r="C821" s="439" t="s">
        <v>42</v>
      </c>
      <c r="D821" s="439" t="n">
        <v>91991</v>
      </c>
      <c r="E821" s="438" t="s">
        <v>898</v>
      </c>
      <c r="F821" s="438" t="s">
        <v>893</v>
      </c>
      <c r="G821" s="439"/>
      <c r="H821" s="439" t="s">
        <v>120</v>
      </c>
      <c r="I821" s="438" t="n">
        <v>1</v>
      </c>
      <c r="J821" s="438" t="n">
        <v>34.22</v>
      </c>
      <c r="K821" s="440" t="n">
        <v>34.22</v>
      </c>
    </row>
    <row r="822" customFormat="false" ht="14.25" hidden="false" customHeight="false" outlineLevel="0" collapsed="false">
      <c r="A822" s="134"/>
      <c r="E822" s="134"/>
      <c r="F822" s="134"/>
      <c r="I822" s="134"/>
      <c r="J822" s="134"/>
      <c r="K822" s="263"/>
    </row>
    <row r="823" customFormat="false" ht="14.25" hidden="false" customHeight="false" outlineLevel="0" collapsed="false">
      <c r="A823" s="441" t="s">
        <v>655</v>
      </c>
      <c r="B823" s="442"/>
      <c r="C823" s="442"/>
      <c r="D823" s="442"/>
      <c r="E823" s="441"/>
      <c r="F823" s="443" t="s">
        <v>660</v>
      </c>
      <c r="G823" s="444" t="n">
        <v>11.6661825927</v>
      </c>
      <c r="H823" s="445" t="s">
        <v>661</v>
      </c>
      <c r="I823" s="446" t="n">
        <v>12.43</v>
      </c>
      <c r="J823" s="443" t="s">
        <v>662</v>
      </c>
      <c r="K823" s="444" t="n">
        <v>24.1</v>
      </c>
    </row>
    <row r="824" customFormat="false" ht="14.25" hidden="false" customHeight="false" outlineLevel="0" collapsed="false">
      <c r="A824" s="441" t="s">
        <v>655</v>
      </c>
      <c r="B824" s="442"/>
      <c r="C824" s="442"/>
      <c r="D824" s="442"/>
      <c r="E824" s="441"/>
      <c r="F824" s="443" t="s">
        <v>663</v>
      </c>
      <c r="G824" s="444" t="n">
        <v>9.74</v>
      </c>
      <c r="H824" s="442"/>
      <c r="I824" s="441"/>
      <c r="J824" s="443" t="s">
        <v>664</v>
      </c>
      <c r="K824" s="444" t="n">
        <v>54.25</v>
      </c>
    </row>
    <row r="825" customFormat="false" ht="14.25" hidden="false" customHeight="false" outlineLevel="0" collapsed="false">
      <c r="A825" s="134"/>
      <c r="E825" s="134"/>
      <c r="F825" s="134"/>
      <c r="I825" s="134"/>
      <c r="J825" s="134"/>
      <c r="K825" s="263"/>
    </row>
    <row r="826" customFormat="false" ht="14.25" hidden="false" customHeight="false" outlineLevel="0" collapsed="false">
      <c r="A826" s="430"/>
      <c r="B826" s="431" t="s">
        <v>25</v>
      </c>
      <c r="C826" s="431" t="s">
        <v>26</v>
      </c>
      <c r="D826" s="431" t="s">
        <v>27</v>
      </c>
      <c r="E826" s="432" t="s">
        <v>18</v>
      </c>
      <c r="F826" s="432" t="s">
        <v>649</v>
      </c>
      <c r="G826" s="431"/>
      <c r="H826" s="431" t="s">
        <v>650</v>
      </c>
      <c r="I826" s="432" t="s">
        <v>651</v>
      </c>
      <c r="J826" s="432" t="s">
        <v>652</v>
      </c>
      <c r="K826" s="433" t="s">
        <v>19</v>
      </c>
    </row>
    <row r="827" customFormat="false" ht="39" hidden="false" customHeight="true" outlineLevel="0" collapsed="false">
      <c r="A827" s="434" t="s">
        <v>899</v>
      </c>
      <c r="B827" s="435" t="s">
        <v>35</v>
      </c>
      <c r="C827" s="435" t="s">
        <v>55</v>
      </c>
      <c r="D827" s="435" t="n">
        <v>83387</v>
      </c>
      <c r="E827" s="436" t="s">
        <v>216</v>
      </c>
      <c r="F827" s="436" t="s">
        <v>854</v>
      </c>
      <c r="G827" s="435"/>
      <c r="H827" s="435" t="s">
        <v>120</v>
      </c>
      <c r="I827" s="436" t="n">
        <v>1</v>
      </c>
      <c r="J827" s="436" t="n">
        <v>9.85</v>
      </c>
      <c r="K827" s="437" t="n">
        <v>9.85</v>
      </c>
    </row>
    <row r="828" customFormat="false" ht="39" hidden="false" customHeight="true" outlineLevel="0" collapsed="false">
      <c r="A828" s="438" t="s">
        <v>655</v>
      </c>
      <c r="B828" s="439" t="s">
        <v>656</v>
      </c>
      <c r="C828" s="439" t="s">
        <v>42</v>
      </c>
      <c r="D828" s="439" t="n">
        <v>88247</v>
      </c>
      <c r="E828" s="438" t="s">
        <v>852</v>
      </c>
      <c r="F828" s="438" t="s">
        <v>658</v>
      </c>
      <c r="G828" s="439"/>
      <c r="H828" s="439" t="s">
        <v>469</v>
      </c>
      <c r="I828" s="438" t="n">
        <v>0.15</v>
      </c>
      <c r="J828" s="438" t="n">
        <v>22.36</v>
      </c>
      <c r="K828" s="440" t="n">
        <v>3.35</v>
      </c>
    </row>
    <row r="829" customFormat="false" ht="14.25" hidden="false" customHeight="false" outlineLevel="0" collapsed="false">
      <c r="A829" s="438" t="s">
        <v>655</v>
      </c>
      <c r="B829" s="439" t="s">
        <v>656</v>
      </c>
      <c r="C829" s="439" t="s">
        <v>42</v>
      </c>
      <c r="D829" s="439" t="n">
        <v>88264</v>
      </c>
      <c r="E829" s="438" t="s">
        <v>468</v>
      </c>
      <c r="F829" s="438" t="s">
        <v>658</v>
      </c>
      <c r="G829" s="439"/>
      <c r="H829" s="439" t="s">
        <v>469</v>
      </c>
      <c r="I829" s="438" t="n">
        <v>0.15</v>
      </c>
      <c r="J829" s="438" t="n">
        <v>27.06</v>
      </c>
      <c r="K829" s="440" t="n">
        <v>4.05</v>
      </c>
    </row>
    <row r="830" customFormat="false" ht="14.25" hidden="false" customHeight="false" outlineLevel="0" collapsed="false">
      <c r="A830" s="438" t="s">
        <v>655</v>
      </c>
      <c r="B830" s="439" t="s">
        <v>200</v>
      </c>
      <c r="C830" s="439" t="s">
        <v>42</v>
      </c>
      <c r="D830" s="439" t="n">
        <v>1872</v>
      </c>
      <c r="E830" s="438" t="s">
        <v>900</v>
      </c>
      <c r="F830" s="438" t="s">
        <v>669</v>
      </c>
      <c r="G830" s="439"/>
      <c r="H830" s="439" t="s">
        <v>120</v>
      </c>
      <c r="I830" s="438" t="n">
        <v>1</v>
      </c>
      <c r="J830" s="438" t="n">
        <v>2.455988</v>
      </c>
      <c r="K830" s="440" t="n">
        <v>2.45</v>
      </c>
    </row>
    <row r="831" customFormat="false" ht="14.25" hidden="false" customHeight="false" outlineLevel="0" collapsed="false">
      <c r="A831" s="134"/>
      <c r="E831" s="134"/>
      <c r="F831" s="134"/>
      <c r="I831" s="134"/>
      <c r="J831" s="134"/>
      <c r="K831" s="263"/>
    </row>
    <row r="832" customFormat="false" ht="14.25" hidden="false" customHeight="false" outlineLevel="0" collapsed="false">
      <c r="A832" s="441" t="s">
        <v>655</v>
      </c>
      <c r="B832" s="442"/>
      <c r="C832" s="442"/>
      <c r="D832" s="442"/>
      <c r="E832" s="441"/>
      <c r="F832" s="443" t="s">
        <v>660</v>
      </c>
      <c r="G832" s="444" t="n">
        <v>2.7350179107</v>
      </c>
      <c r="H832" s="445" t="s">
        <v>661</v>
      </c>
      <c r="I832" s="446" t="n">
        <v>2.91</v>
      </c>
      <c r="J832" s="443" t="s">
        <v>662</v>
      </c>
      <c r="K832" s="444" t="n">
        <v>5.65</v>
      </c>
    </row>
    <row r="833" customFormat="false" ht="14.25" hidden="false" customHeight="false" outlineLevel="0" collapsed="false">
      <c r="A833" s="441" t="s">
        <v>655</v>
      </c>
      <c r="B833" s="442"/>
      <c r="C833" s="442"/>
      <c r="D833" s="442"/>
      <c r="E833" s="441"/>
      <c r="F833" s="443" t="s">
        <v>663</v>
      </c>
      <c r="G833" s="444" t="n">
        <v>2.15</v>
      </c>
      <c r="H833" s="442"/>
      <c r="I833" s="441"/>
      <c r="J833" s="443" t="s">
        <v>664</v>
      </c>
      <c r="K833" s="444" t="n">
        <v>12</v>
      </c>
    </row>
    <row r="834" customFormat="false" ht="51" hidden="false" customHeight="true" outlineLevel="0" collapsed="false">
      <c r="A834" s="134"/>
      <c r="E834" s="134"/>
      <c r="F834" s="134"/>
      <c r="I834" s="134"/>
      <c r="J834" s="134"/>
      <c r="K834" s="263"/>
    </row>
    <row r="835" customFormat="false" ht="14.25" hidden="false" customHeight="false" outlineLevel="0" collapsed="false">
      <c r="A835" s="430"/>
      <c r="B835" s="431" t="s">
        <v>25</v>
      </c>
      <c r="C835" s="431" t="s">
        <v>26</v>
      </c>
      <c r="D835" s="431" t="s">
        <v>27</v>
      </c>
      <c r="E835" s="432" t="s">
        <v>18</v>
      </c>
      <c r="F835" s="432" t="s">
        <v>649</v>
      </c>
      <c r="G835" s="431"/>
      <c r="H835" s="431" t="s">
        <v>650</v>
      </c>
      <c r="I835" s="432" t="s">
        <v>651</v>
      </c>
      <c r="J835" s="432" t="s">
        <v>652</v>
      </c>
      <c r="K835" s="433" t="s">
        <v>19</v>
      </c>
    </row>
    <row r="836" customFormat="false" ht="25.35" hidden="false" customHeight="false" outlineLevel="0" collapsed="false">
      <c r="A836" s="434" t="s">
        <v>901</v>
      </c>
      <c r="B836" s="435" t="s">
        <v>35</v>
      </c>
      <c r="C836" s="435" t="s">
        <v>42</v>
      </c>
      <c r="D836" s="435" t="n">
        <v>90695</v>
      </c>
      <c r="E836" s="436" t="s">
        <v>221</v>
      </c>
      <c r="F836" s="436" t="s">
        <v>902</v>
      </c>
      <c r="G836" s="435"/>
      <c r="H836" s="435" t="s">
        <v>47</v>
      </c>
      <c r="I836" s="436" t="n">
        <v>1</v>
      </c>
      <c r="J836" s="436" t="n">
        <v>83.76</v>
      </c>
      <c r="K836" s="437" t="n">
        <v>83.76</v>
      </c>
    </row>
    <row r="837" customFormat="false" ht="14.25" hidden="false" customHeight="false" outlineLevel="0" collapsed="false">
      <c r="A837" s="438" t="s">
        <v>655</v>
      </c>
      <c r="B837" s="439" t="s">
        <v>656</v>
      </c>
      <c r="C837" s="439" t="s">
        <v>42</v>
      </c>
      <c r="D837" s="439" t="n">
        <v>88246</v>
      </c>
      <c r="E837" s="438" t="s">
        <v>903</v>
      </c>
      <c r="F837" s="438" t="s">
        <v>658</v>
      </c>
      <c r="G837" s="439"/>
      <c r="H837" s="439" t="s">
        <v>469</v>
      </c>
      <c r="I837" s="438" t="n">
        <v>0.0892</v>
      </c>
      <c r="J837" s="438" t="n">
        <v>14.81</v>
      </c>
      <c r="K837" s="440" t="n">
        <v>1.32</v>
      </c>
    </row>
    <row r="838" customFormat="false" ht="14.25" hidden="false" customHeight="false" outlineLevel="0" collapsed="false">
      <c r="A838" s="438" t="s">
        <v>655</v>
      </c>
      <c r="B838" s="439" t="s">
        <v>200</v>
      </c>
      <c r="C838" s="439" t="s">
        <v>42</v>
      </c>
      <c r="D838" s="439" t="n">
        <v>41936</v>
      </c>
      <c r="E838" s="438" t="s">
        <v>904</v>
      </c>
      <c r="F838" s="438" t="s">
        <v>669</v>
      </c>
      <c r="G838" s="439"/>
      <c r="H838" s="439" t="s">
        <v>47</v>
      </c>
      <c r="I838" s="438" t="n">
        <v>1.05</v>
      </c>
      <c r="J838" s="438" t="n">
        <v>76.35123</v>
      </c>
      <c r="K838" s="440" t="n">
        <v>80.16</v>
      </c>
    </row>
    <row r="839" customFormat="false" ht="28.35" hidden="false" customHeight="false" outlineLevel="0" collapsed="false">
      <c r="A839" s="438" t="s">
        <v>655</v>
      </c>
      <c r="B839" s="439" t="s">
        <v>200</v>
      </c>
      <c r="C839" s="439" t="s">
        <v>42</v>
      </c>
      <c r="D839" s="439" t="n">
        <v>20078</v>
      </c>
      <c r="E839" s="438" t="s">
        <v>905</v>
      </c>
      <c r="F839" s="438" t="s">
        <v>669</v>
      </c>
      <c r="G839" s="439"/>
      <c r="H839" s="439" t="s">
        <v>120</v>
      </c>
      <c r="I839" s="438" t="n">
        <v>0.0146</v>
      </c>
      <c r="J839" s="438" t="n">
        <v>29.76245</v>
      </c>
      <c r="K839" s="440" t="n">
        <v>0.43</v>
      </c>
    </row>
    <row r="840" customFormat="false" ht="25.5" hidden="false" customHeight="true" outlineLevel="0" collapsed="false">
      <c r="A840" s="438" t="s">
        <v>655</v>
      </c>
      <c r="B840" s="439" t="s">
        <v>656</v>
      </c>
      <c r="C840" s="439" t="s">
        <v>42</v>
      </c>
      <c r="D840" s="439" t="n">
        <v>88316</v>
      </c>
      <c r="E840" s="438" t="s">
        <v>667</v>
      </c>
      <c r="F840" s="438" t="s">
        <v>658</v>
      </c>
      <c r="G840" s="439"/>
      <c r="H840" s="439" t="s">
        <v>469</v>
      </c>
      <c r="I840" s="438" t="n">
        <v>0.0892</v>
      </c>
      <c r="J840" s="438" t="n">
        <v>20.77</v>
      </c>
      <c r="K840" s="440" t="n">
        <v>1.85</v>
      </c>
    </row>
    <row r="841" customFormat="false" ht="14.25" hidden="false" customHeight="false" outlineLevel="0" collapsed="false">
      <c r="A841" s="134"/>
      <c r="E841" s="134"/>
      <c r="F841" s="134"/>
      <c r="I841" s="134"/>
      <c r="J841" s="134"/>
      <c r="K841" s="263"/>
    </row>
    <row r="842" customFormat="false" ht="14.25" hidden="false" customHeight="false" outlineLevel="0" collapsed="false">
      <c r="A842" s="441" t="s">
        <v>655</v>
      </c>
      <c r="B842" s="442"/>
      <c r="C842" s="442"/>
      <c r="D842" s="442"/>
      <c r="E842" s="441"/>
      <c r="F842" s="443" t="s">
        <v>660</v>
      </c>
      <c r="G842" s="444" t="n">
        <v>1.084325685</v>
      </c>
      <c r="H842" s="445" t="s">
        <v>661</v>
      </c>
      <c r="I842" s="446" t="n">
        <v>1.16</v>
      </c>
      <c r="J842" s="443" t="s">
        <v>662</v>
      </c>
      <c r="K842" s="444" t="n">
        <v>2.24</v>
      </c>
    </row>
    <row r="843" customFormat="false" ht="14.25" hidden="false" customHeight="false" outlineLevel="0" collapsed="false">
      <c r="A843" s="441" t="s">
        <v>655</v>
      </c>
      <c r="B843" s="442"/>
      <c r="C843" s="442"/>
      <c r="D843" s="442"/>
      <c r="E843" s="441"/>
      <c r="F843" s="443" t="s">
        <v>663</v>
      </c>
      <c r="G843" s="444" t="n">
        <v>18.34</v>
      </c>
      <c r="H843" s="442"/>
      <c r="I843" s="441"/>
      <c r="J843" s="443" t="s">
        <v>664</v>
      </c>
      <c r="K843" s="444" t="n">
        <v>102.1</v>
      </c>
    </row>
    <row r="844" customFormat="false" ht="14.25" hidden="false" customHeight="false" outlineLevel="0" collapsed="false">
      <c r="A844" s="134"/>
      <c r="E844" s="134"/>
      <c r="F844" s="134"/>
      <c r="I844" s="134"/>
      <c r="J844" s="134"/>
      <c r="K844" s="263"/>
    </row>
    <row r="845" customFormat="false" ht="14.25" hidden="false" customHeight="false" outlineLevel="0" collapsed="false">
      <c r="A845" s="430"/>
      <c r="B845" s="431" t="s">
        <v>25</v>
      </c>
      <c r="C845" s="431" t="s">
        <v>26</v>
      </c>
      <c r="D845" s="431" t="s">
        <v>27</v>
      </c>
      <c r="E845" s="432" t="s">
        <v>18</v>
      </c>
      <c r="F845" s="432" t="s">
        <v>649</v>
      </c>
      <c r="G845" s="431"/>
      <c r="H845" s="431" t="s">
        <v>650</v>
      </c>
      <c r="I845" s="432" t="s">
        <v>651</v>
      </c>
      <c r="J845" s="432" t="s">
        <v>652</v>
      </c>
      <c r="K845" s="433" t="s">
        <v>19</v>
      </c>
    </row>
    <row r="846" customFormat="false" ht="25.35" hidden="false" customHeight="false" outlineLevel="0" collapsed="false">
      <c r="A846" s="434" t="s">
        <v>906</v>
      </c>
      <c r="B846" s="435" t="s">
        <v>35</v>
      </c>
      <c r="C846" s="435" t="s">
        <v>42</v>
      </c>
      <c r="D846" s="435" t="n">
        <v>89712</v>
      </c>
      <c r="E846" s="436" t="s">
        <v>223</v>
      </c>
      <c r="F846" s="436" t="s">
        <v>907</v>
      </c>
      <c r="G846" s="435"/>
      <c r="H846" s="435" t="s">
        <v>47</v>
      </c>
      <c r="I846" s="436" t="n">
        <v>1</v>
      </c>
      <c r="J846" s="436" t="n">
        <v>26.12</v>
      </c>
      <c r="K846" s="437" t="n">
        <v>26.12</v>
      </c>
    </row>
    <row r="847" customFormat="false" ht="14.25" hidden="false" customHeight="false" outlineLevel="0" collapsed="false">
      <c r="A847" s="438" t="s">
        <v>655</v>
      </c>
      <c r="B847" s="439" t="s">
        <v>200</v>
      </c>
      <c r="C847" s="439" t="s">
        <v>42</v>
      </c>
      <c r="D847" s="439" t="n">
        <v>9838</v>
      </c>
      <c r="E847" s="438" t="s">
        <v>908</v>
      </c>
      <c r="F847" s="438" t="s">
        <v>669</v>
      </c>
      <c r="G847" s="439"/>
      <c r="H847" s="439" t="s">
        <v>47</v>
      </c>
      <c r="I847" s="438" t="n">
        <v>1.0549</v>
      </c>
      <c r="J847" s="438" t="n">
        <v>10.423888</v>
      </c>
      <c r="K847" s="440" t="n">
        <v>10.99</v>
      </c>
    </row>
    <row r="848" customFormat="false" ht="14.25" hidden="false" customHeight="false" outlineLevel="0" collapsed="false">
      <c r="A848" s="438" t="s">
        <v>655</v>
      </c>
      <c r="B848" s="439" t="s">
        <v>656</v>
      </c>
      <c r="C848" s="439" t="s">
        <v>42</v>
      </c>
      <c r="D848" s="439" t="n">
        <v>88267</v>
      </c>
      <c r="E848" s="438" t="s">
        <v>909</v>
      </c>
      <c r="F848" s="438" t="s">
        <v>658</v>
      </c>
      <c r="G848" s="439"/>
      <c r="H848" s="439" t="s">
        <v>469</v>
      </c>
      <c r="I848" s="438" t="n">
        <v>0.3182</v>
      </c>
      <c r="J848" s="438" t="n">
        <v>26.02</v>
      </c>
      <c r="K848" s="440" t="n">
        <v>8.27</v>
      </c>
    </row>
    <row r="849" customFormat="false" ht="14.25" hidden="false" customHeight="false" outlineLevel="0" collapsed="false">
      <c r="A849" s="438" t="s">
        <v>655</v>
      </c>
      <c r="B849" s="439" t="s">
        <v>656</v>
      </c>
      <c r="C849" s="439" t="s">
        <v>42</v>
      </c>
      <c r="D849" s="439" t="n">
        <v>88248</v>
      </c>
      <c r="E849" s="438" t="s">
        <v>910</v>
      </c>
      <c r="F849" s="438" t="s">
        <v>658</v>
      </c>
      <c r="G849" s="439"/>
      <c r="H849" s="439" t="s">
        <v>469</v>
      </c>
      <c r="I849" s="438" t="n">
        <v>0.3182</v>
      </c>
      <c r="J849" s="438" t="n">
        <v>21.41</v>
      </c>
      <c r="K849" s="440" t="n">
        <v>6.81</v>
      </c>
    </row>
    <row r="850" customFormat="false" ht="14.25" hidden="false" customHeight="false" outlineLevel="0" collapsed="false">
      <c r="A850" s="438" t="s">
        <v>655</v>
      </c>
      <c r="B850" s="439" t="s">
        <v>200</v>
      </c>
      <c r="C850" s="439" t="s">
        <v>42</v>
      </c>
      <c r="D850" s="439" t="n">
        <v>38383</v>
      </c>
      <c r="E850" s="438" t="s">
        <v>911</v>
      </c>
      <c r="F850" s="438" t="s">
        <v>669</v>
      </c>
      <c r="G850" s="439"/>
      <c r="H850" s="439" t="s">
        <v>120</v>
      </c>
      <c r="I850" s="438" t="n">
        <v>0.0177</v>
      </c>
      <c r="J850" s="438" t="n">
        <v>2.887192</v>
      </c>
      <c r="K850" s="440" t="n">
        <v>0.05</v>
      </c>
    </row>
    <row r="851" customFormat="false" ht="14.25" hidden="false" customHeight="false" outlineLevel="0" collapsed="false">
      <c r="A851" s="134"/>
      <c r="E851" s="134"/>
      <c r="F851" s="134"/>
      <c r="I851" s="134"/>
      <c r="J851" s="134"/>
      <c r="K851" s="263"/>
    </row>
    <row r="852" customFormat="false" ht="14.25" hidden="false" customHeight="false" outlineLevel="0" collapsed="false">
      <c r="A852" s="441" t="s">
        <v>655</v>
      </c>
      <c r="B852" s="442"/>
      <c r="C852" s="442"/>
      <c r="D852" s="442"/>
      <c r="E852" s="441"/>
      <c r="F852" s="443" t="s">
        <v>660</v>
      </c>
      <c r="G852" s="444" t="n">
        <v>5.6975505857</v>
      </c>
      <c r="H852" s="445" t="s">
        <v>661</v>
      </c>
      <c r="I852" s="446" t="n">
        <v>6.07</v>
      </c>
      <c r="J852" s="443" t="s">
        <v>662</v>
      </c>
      <c r="K852" s="444" t="n">
        <v>11.77</v>
      </c>
    </row>
    <row r="853" customFormat="false" ht="14.25" hidden="false" customHeight="false" outlineLevel="0" collapsed="false">
      <c r="A853" s="441" t="s">
        <v>655</v>
      </c>
      <c r="B853" s="442"/>
      <c r="C853" s="442"/>
      <c r="D853" s="442"/>
      <c r="E853" s="441"/>
      <c r="F853" s="443" t="s">
        <v>663</v>
      </c>
      <c r="G853" s="444" t="n">
        <v>5.72</v>
      </c>
      <c r="H853" s="442"/>
      <c r="I853" s="441"/>
      <c r="J853" s="443" t="s">
        <v>664</v>
      </c>
      <c r="K853" s="444" t="n">
        <v>31.84</v>
      </c>
    </row>
    <row r="854" customFormat="false" ht="14.25" hidden="false" customHeight="false" outlineLevel="0" collapsed="false">
      <c r="A854" s="134"/>
      <c r="E854" s="134"/>
      <c r="F854" s="134"/>
      <c r="I854" s="134"/>
      <c r="J854" s="134"/>
      <c r="K854" s="263"/>
    </row>
    <row r="855" customFormat="false" ht="14.25" hidden="false" customHeight="false" outlineLevel="0" collapsed="false">
      <c r="A855" s="430"/>
      <c r="B855" s="431" t="s">
        <v>25</v>
      </c>
      <c r="C855" s="431" t="s">
        <v>26</v>
      </c>
      <c r="D855" s="431" t="s">
        <v>27</v>
      </c>
      <c r="E855" s="432" t="s">
        <v>18</v>
      </c>
      <c r="F855" s="432" t="s">
        <v>649</v>
      </c>
      <c r="G855" s="431"/>
      <c r="H855" s="431" t="s">
        <v>650</v>
      </c>
      <c r="I855" s="432" t="s">
        <v>651</v>
      </c>
      <c r="J855" s="432" t="s">
        <v>652</v>
      </c>
      <c r="K855" s="433" t="s">
        <v>19</v>
      </c>
    </row>
    <row r="856" customFormat="false" ht="25.35" hidden="false" customHeight="false" outlineLevel="0" collapsed="false">
      <c r="A856" s="434" t="s">
        <v>912</v>
      </c>
      <c r="B856" s="435" t="s">
        <v>35</v>
      </c>
      <c r="C856" s="435" t="s">
        <v>42</v>
      </c>
      <c r="D856" s="435" t="n">
        <v>97901</v>
      </c>
      <c r="E856" s="436" t="s">
        <v>225</v>
      </c>
      <c r="F856" s="436" t="s">
        <v>907</v>
      </c>
      <c r="G856" s="435"/>
      <c r="H856" s="435" t="s">
        <v>120</v>
      </c>
      <c r="I856" s="436" t="n">
        <v>1</v>
      </c>
      <c r="J856" s="436" t="n">
        <v>290.59</v>
      </c>
      <c r="K856" s="437" t="n">
        <v>290.59</v>
      </c>
    </row>
    <row r="857" customFormat="false" ht="25.5" hidden="false" customHeight="true" outlineLevel="0" collapsed="false">
      <c r="A857" s="438" t="s">
        <v>655</v>
      </c>
      <c r="B857" s="439" t="s">
        <v>200</v>
      </c>
      <c r="C857" s="439" t="s">
        <v>42</v>
      </c>
      <c r="D857" s="439" t="n">
        <v>5069</v>
      </c>
      <c r="E857" s="438" t="s">
        <v>671</v>
      </c>
      <c r="F857" s="438" t="s">
        <v>669</v>
      </c>
      <c r="G857" s="439"/>
      <c r="H857" s="439" t="s">
        <v>66</v>
      </c>
      <c r="I857" s="438" t="n">
        <v>0.0094</v>
      </c>
      <c r="J857" s="438" t="n">
        <v>20.725914</v>
      </c>
      <c r="K857" s="440" t="n">
        <v>0.19</v>
      </c>
    </row>
    <row r="858" customFormat="false" ht="14.25" hidden="false" customHeight="false" outlineLevel="0" collapsed="false">
      <c r="A858" s="438" t="s">
        <v>655</v>
      </c>
      <c r="B858" s="439" t="s">
        <v>656</v>
      </c>
      <c r="C858" s="439" t="s">
        <v>42</v>
      </c>
      <c r="D858" s="439" t="n">
        <v>101616</v>
      </c>
      <c r="E858" s="438" t="s">
        <v>913</v>
      </c>
      <c r="F858" s="438" t="s">
        <v>914</v>
      </c>
      <c r="G858" s="439"/>
      <c r="H858" s="439" t="s">
        <v>44</v>
      </c>
      <c r="I858" s="438" t="n">
        <v>0.49</v>
      </c>
      <c r="J858" s="438" t="n">
        <v>6</v>
      </c>
      <c r="K858" s="440" t="n">
        <v>2.94</v>
      </c>
    </row>
    <row r="859" customFormat="false" ht="13.5" hidden="false" customHeight="true" outlineLevel="0" collapsed="false">
      <c r="A859" s="438" t="s">
        <v>655</v>
      </c>
      <c r="B859" s="439" t="s">
        <v>656</v>
      </c>
      <c r="C859" s="439" t="s">
        <v>42</v>
      </c>
      <c r="D859" s="439" t="n">
        <v>88309</v>
      </c>
      <c r="E859" s="438" t="s">
        <v>696</v>
      </c>
      <c r="F859" s="438" t="s">
        <v>658</v>
      </c>
      <c r="G859" s="439"/>
      <c r="H859" s="439" t="s">
        <v>469</v>
      </c>
      <c r="I859" s="438" t="n">
        <v>2.3668</v>
      </c>
      <c r="J859" s="438" t="n">
        <v>25.99</v>
      </c>
      <c r="K859" s="440" t="n">
        <v>61.51</v>
      </c>
    </row>
    <row r="860" customFormat="false" ht="14.25" hidden="false" customHeight="false" outlineLevel="0" collapsed="false">
      <c r="A860" s="438" t="s">
        <v>655</v>
      </c>
      <c r="B860" s="439" t="s">
        <v>200</v>
      </c>
      <c r="C860" s="439" t="s">
        <v>42</v>
      </c>
      <c r="D860" s="439" t="n">
        <v>4517</v>
      </c>
      <c r="E860" s="438" t="s">
        <v>737</v>
      </c>
      <c r="F860" s="438" t="s">
        <v>669</v>
      </c>
      <c r="G860" s="439"/>
      <c r="H860" s="439" t="s">
        <v>47</v>
      </c>
      <c r="I860" s="438" t="n">
        <v>0.1056</v>
      </c>
      <c r="J860" s="438" t="n">
        <v>3.79647</v>
      </c>
      <c r="K860" s="440" t="n">
        <v>0.4</v>
      </c>
    </row>
    <row r="861" customFormat="false" ht="19.4" hidden="false" customHeight="false" outlineLevel="0" collapsed="false">
      <c r="A861" s="438" t="s">
        <v>655</v>
      </c>
      <c r="B861" s="439" t="s">
        <v>656</v>
      </c>
      <c r="C861" s="439" t="s">
        <v>42</v>
      </c>
      <c r="D861" s="439" t="n">
        <v>100475</v>
      </c>
      <c r="E861" s="438" t="s">
        <v>915</v>
      </c>
      <c r="F861" s="438" t="s">
        <v>658</v>
      </c>
      <c r="G861" s="439"/>
      <c r="H861" s="439" t="s">
        <v>53</v>
      </c>
      <c r="I861" s="438" t="n">
        <v>0.0515</v>
      </c>
      <c r="J861" s="438" t="n">
        <v>782.98</v>
      </c>
      <c r="K861" s="440" t="n">
        <v>40.32</v>
      </c>
    </row>
    <row r="862" customFormat="false" ht="19.4" hidden="false" customHeight="false" outlineLevel="0" collapsed="false">
      <c r="A862" s="438" t="s">
        <v>655</v>
      </c>
      <c r="B862" s="439" t="s">
        <v>656</v>
      </c>
      <c r="C862" s="439" t="s">
        <v>42</v>
      </c>
      <c r="D862" s="439" t="n">
        <v>87316</v>
      </c>
      <c r="E862" s="438" t="s">
        <v>916</v>
      </c>
      <c r="F862" s="438" t="s">
        <v>658</v>
      </c>
      <c r="G862" s="439"/>
      <c r="H862" s="439" t="s">
        <v>53</v>
      </c>
      <c r="I862" s="438" t="n">
        <v>0.0069</v>
      </c>
      <c r="J862" s="438" t="n">
        <v>525.45</v>
      </c>
      <c r="K862" s="440" t="n">
        <v>3.62</v>
      </c>
    </row>
    <row r="863" customFormat="false" ht="14.25" hidden="false" customHeight="false" outlineLevel="0" collapsed="false">
      <c r="A863" s="438" t="s">
        <v>655</v>
      </c>
      <c r="B863" s="439" t="s">
        <v>200</v>
      </c>
      <c r="C863" s="439" t="s">
        <v>42</v>
      </c>
      <c r="D863" s="439" t="n">
        <v>4491</v>
      </c>
      <c r="E863" s="438" t="s">
        <v>738</v>
      </c>
      <c r="F863" s="438" t="s">
        <v>669</v>
      </c>
      <c r="G863" s="439"/>
      <c r="H863" s="439" t="s">
        <v>47</v>
      </c>
      <c r="I863" s="438" t="n">
        <v>0.0888</v>
      </c>
      <c r="J863" s="438" t="n">
        <v>10.855092</v>
      </c>
      <c r="K863" s="440" t="n">
        <v>0.96</v>
      </c>
    </row>
    <row r="864" customFormat="false" ht="19.4" hidden="false" customHeight="false" outlineLevel="0" collapsed="false">
      <c r="A864" s="438" t="s">
        <v>655</v>
      </c>
      <c r="B864" s="439" t="s">
        <v>656</v>
      </c>
      <c r="C864" s="439" t="s">
        <v>42</v>
      </c>
      <c r="D864" s="439" t="n">
        <v>97734</v>
      </c>
      <c r="E864" s="438" t="s">
        <v>917</v>
      </c>
      <c r="F864" s="438" t="s">
        <v>680</v>
      </c>
      <c r="G864" s="439"/>
      <c r="H864" s="439" t="s">
        <v>53</v>
      </c>
      <c r="I864" s="438" t="n">
        <v>0.0252</v>
      </c>
      <c r="J864" s="438" t="n">
        <v>2923.41</v>
      </c>
      <c r="K864" s="440" t="n">
        <v>73.66</v>
      </c>
    </row>
    <row r="865" customFormat="false" ht="14.25" hidden="false" customHeight="false" outlineLevel="0" collapsed="false">
      <c r="A865" s="438" t="s">
        <v>655</v>
      </c>
      <c r="B865" s="439" t="s">
        <v>200</v>
      </c>
      <c r="C865" s="439" t="s">
        <v>42</v>
      </c>
      <c r="D865" s="439" t="n">
        <v>7258</v>
      </c>
      <c r="E865" s="438" t="s">
        <v>918</v>
      </c>
      <c r="F865" s="438" t="s">
        <v>669</v>
      </c>
      <c r="G865" s="439"/>
      <c r="H865" s="439" t="s">
        <v>120</v>
      </c>
      <c r="I865" s="438" t="n">
        <v>61.4307</v>
      </c>
      <c r="J865" s="438" t="n">
        <v>0.665554</v>
      </c>
      <c r="K865" s="440" t="n">
        <v>40.88</v>
      </c>
    </row>
    <row r="866" customFormat="false" ht="14.25" hidden="false" customHeight="false" outlineLevel="0" collapsed="false">
      <c r="A866" s="438" t="s">
        <v>655</v>
      </c>
      <c r="B866" s="439" t="s">
        <v>200</v>
      </c>
      <c r="C866" s="439" t="s">
        <v>42</v>
      </c>
      <c r="D866" s="439" t="n">
        <v>2692</v>
      </c>
      <c r="E866" s="438" t="s">
        <v>724</v>
      </c>
      <c r="F866" s="438" t="s">
        <v>669</v>
      </c>
      <c r="G866" s="439"/>
      <c r="H866" s="439" t="s">
        <v>686</v>
      </c>
      <c r="I866" s="438" t="n">
        <v>0.0041</v>
      </c>
      <c r="J866" s="438" t="n">
        <v>7.161736</v>
      </c>
      <c r="K866" s="440" t="n">
        <v>0.02</v>
      </c>
    </row>
    <row r="867" customFormat="false" ht="19.4" hidden="false" customHeight="false" outlineLevel="0" collapsed="false">
      <c r="A867" s="438" t="s">
        <v>655</v>
      </c>
      <c r="B867" s="439" t="s">
        <v>656</v>
      </c>
      <c r="C867" s="439" t="s">
        <v>42</v>
      </c>
      <c r="D867" s="439" t="n">
        <v>94970</v>
      </c>
      <c r="E867" s="438" t="s">
        <v>919</v>
      </c>
      <c r="F867" s="438" t="s">
        <v>680</v>
      </c>
      <c r="G867" s="439"/>
      <c r="H867" s="439" t="s">
        <v>53</v>
      </c>
      <c r="I867" s="438" t="n">
        <v>0.0419</v>
      </c>
      <c r="J867" s="438" t="n">
        <v>544.05</v>
      </c>
      <c r="K867" s="440" t="n">
        <v>22.79</v>
      </c>
    </row>
    <row r="868" customFormat="false" ht="19.4" hidden="false" customHeight="false" outlineLevel="0" collapsed="false">
      <c r="A868" s="438" t="s">
        <v>655</v>
      </c>
      <c r="B868" s="439" t="s">
        <v>200</v>
      </c>
      <c r="C868" s="439" t="s">
        <v>42</v>
      </c>
      <c r="D868" s="439" t="n">
        <v>6193</v>
      </c>
      <c r="E868" s="438" t="s">
        <v>752</v>
      </c>
      <c r="F868" s="438" t="s">
        <v>669</v>
      </c>
      <c r="G868" s="439"/>
      <c r="H868" s="439" t="s">
        <v>47</v>
      </c>
      <c r="I868" s="438" t="n">
        <v>0.3312</v>
      </c>
      <c r="J868" s="438" t="n">
        <v>14.079748</v>
      </c>
      <c r="K868" s="440" t="n">
        <v>4.66</v>
      </c>
    </row>
    <row r="869" customFormat="false" ht="13.5" hidden="false" customHeight="true" outlineLevel="0" collapsed="false">
      <c r="A869" s="438" t="s">
        <v>655</v>
      </c>
      <c r="B869" s="439" t="s">
        <v>656</v>
      </c>
      <c r="C869" s="439" t="s">
        <v>42</v>
      </c>
      <c r="D869" s="439" t="n">
        <v>88316</v>
      </c>
      <c r="E869" s="438" t="s">
        <v>667</v>
      </c>
      <c r="F869" s="438" t="s">
        <v>658</v>
      </c>
      <c r="G869" s="439"/>
      <c r="H869" s="439" t="s">
        <v>469</v>
      </c>
      <c r="I869" s="438" t="n">
        <v>1.8596</v>
      </c>
      <c r="J869" s="438" t="n">
        <v>20.77</v>
      </c>
      <c r="K869" s="440" t="n">
        <v>38.62</v>
      </c>
    </row>
    <row r="870" customFormat="false" ht="14.25" hidden="false" customHeight="false" outlineLevel="0" collapsed="false">
      <c r="A870" s="134"/>
      <c r="E870" s="134"/>
      <c r="F870" s="134"/>
      <c r="I870" s="134"/>
      <c r="J870" s="134"/>
      <c r="K870" s="263"/>
    </row>
    <row r="871" customFormat="false" ht="14.25" hidden="false" customHeight="false" outlineLevel="0" collapsed="false">
      <c r="A871" s="441" t="s">
        <v>655</v>
      </c>
      <c r="B871" s="442"/>
      <c r="C871" s="442"/>
      <c r="D871" s="442"/>
      <c r="E871" s="441"/>
      <c r="F871" s="443" t="s">
        <v>660</v>
      </c>
      <c r="G871" s="444" t="n">
        <v>57.963016749</v>
      </c>
      <c r="H871" s="445" t="s">
        <v>661</v>
      </c>
      <c r="I871" s="446" t="n">
        <v>61.78</v>
      </c>
      <c r="J871" s="443" t="s">
        <v>662</v>
      </c>
      <c r="K871" s="444" t="n">
        <v>119.74</v>
      </c>
    </row>
    <row r="872" customFormat="false" ht="14.25" hidden="false" customHeight="false" outlineLevel="0" collapsed="false">
      <c r="A872" s="441" t="s">
        <v>655</v>
      </c>
      <c r="B872" s="442"/>
      <c r="C872" s="442"/>
      <c r="D872" s="442"/>
      <c r="E872" s="441"/>
      <c r="F872" s="443" t="s">
        <v>663</v>
      </c>
      <c r="G872" s="444" t="n">
        <v>63.63</v>
      </c>
      <c r="H872" s="442"/>
      <c r="I872" s="441"/>
      <c r="J872" s="443" t="s">
        <v>664</v>
      </c>
      <c r="K872" s="444" t="n">
        <v>354.22</v>
      </c>
    </row>
    <row r="873" customFormat="false" ht="14.25" hidden="false" customHeight="false" outlineLevel="0" collapsed="false">
      <c r="A873" s="134"/>
      <c r="E873" s="134"/>
      <c r="F873" s="134"/>
      <c r="I873" s="134"/>
      <c r="J873" s="134"/>
      <c r="K873" s="263"/>
    </row>
    <row r="874" customFormat="false" ht="14.25" hidden="false" customHeight="false" outlineLevel="0" collapsed="false">
      <c r="A874" s="430"/>
      <c r="B874" s="431" t="s">
        <v>25</v>
      </c>
      <c r="C874" s="431" t="s">
        <v>26</v>
      </c>
      <c r="D874" s="431" t="s">
        <v>27</v>
      </c>
      <c r="E874" s="432" t="s">
        <v>18</v>
      </c>
      <c r="F874" s="432" t="s">
        <v>649</v>
      </c>
      <c r="G874" s="431"/>
      <c r="H874" s="431" t="s">
        <v>650</v>
      </c>
      <c r="I874" s="432" t="s">
        <v>651</v>
      </c>
      <c r="J874" s="432" t="s">
        <v>652</v>
      </c>
      <c r="K874" s="433" t="s">
        <v>19</v>
      </c>
    </row>
    <row r="875" customFormat="false" ht="37.3" hidden="false" customHeight="false" outlineLevel="0" collapsed="false">
      <c r="A875" s="434" t="s">
        <v>920</v>
      </c>
      <c r="B875" s="435" t="s">
        <v>35</v>
      </c>
      <c r="C875" s="435" t="s">
        <v>42</v>
      </c>
      <c r="D875" s="435" t="n">
        <v>104328</v>
      </c>
      <c r="E875" s="436" t="s">
        <v>227</v>
      </c>
      <c r="F875" s="436" t="s">
        <v>907</v>
      </c>
      <c r="G875" s="435"/>
      <c r="H875" s="435" t="s">
        <v>120</v>
      </c>
      <c r="I875" s="436" t="n">
        <v>1</v>
      </c>
      <c r="J875" s="436" t="n">
        <v>71.24</v>
      </c>
      <c r="K875" s="437" t="n">
        <v>71.24</v>
      </c>
    </row>
    <row r="876" customFormat="false" ht="14.25" hidden="false" customHeight="false" outlineLevel="0" collapsed="false">
      <c r="A876" s="438" t="s">
        <v>655</v>
      </c>
      <c r="B876" s="439" t="s">
        <v>656</v>
      </c>
      <c r="C876" s="439" t="s">
        <v>42</v>
      </c>
      <c r="D876" s="439" t="n">
        <v>88248</v>
      </c>
      <c r="E876" s="438" t="s">
        <v>910</v>
      </c>
      <c r="F876" s="438" t="s">
        <v>658</v>
      </c>
      <c r="G876" s="439"/>
      <c r="H876" s="439" t="s">
        <v>469</v>
      </c>
      <c r="I876" s="438" t="n">
        <v>0.4231</v>
      </c>
      <c r="J876" s="438" t="n">
        <v>21.41</v>
      </c>
      <c r="K876" s="440" t="n">
        <v>9.05</v>
      </c>
    </row>
    <row r="877" customFormat="false" ht="14.25" hidden="false" customHeight="false" outlineLevel="0" collapsed="false">
      <c r="A877" s="438" t="s">
        <v>655</v>
      </c>
      <c r="B877" s="439" t="s">
        <v>200</v>
      </c>
      <c r="C877" s="439" t="s">
        <v>42</v>
      </c>
      <c r="D877" s="439" t="n">
        <v>38383</v>
      </c>
      <c r="E877" s="438" t="s">
        <v>911</v>
      </c>
      <c r="F877" s="438" t="s">
        <v>669</v>
      </c>
      <c r="G877" s="439"/>
      <c r="H877" s="439" t="s">
        <v>120</v>
      </c>
      <c r="I877" s="438" t="n">
        <v>0.0154</v>
      </c>
      <c r="J877" s="438" t="n">
        <v>2.887192</v>
      </c>
      <c r="K877" s="440" t="n">
        <v>0.04</v>
      </c>
    </row>
    <row r="878" customFormat="false" ht="25.5" hidden="false" customHeight="true" outlineLevel="0" collapsed="false">
      <c r="A878" s="438" t="s">
        <v>655</v>
      </c>
      <c r="B878" s="439" t="s">
        <v>200</v>
      </c>
      <c r="C878" s="439" t="s">
        <v>42</v>
      </c>
      <c r="D878" s="439" t="n">
        <v>20083</v>
      </c>
      <c r="E878" s="438" t="s">
        <v>921</v>
      </c>
      <c r="F878" s="438" t="s">
        <v>669</v>
      </c>
      <c r="G878" s="439"/>
      <c r="H878" s="439" t="s">
        <v>120</v>
      </c>
      <c r="I878" s="438" t="n">
        <v>0.044</v>
      </c>
      <c r="J878" s="438" t="n">
        <v>81.713158</v>
      </c>
      <c r="K878" s="440" t="n">
        <v>3.59</v>
      </c>
    </row>
    <row r="879" customFormat="false" ht="13.5" hidden="false" customHeight="true" outlineLevel="0" collapsed="false">
      <c r="A879" s="438" t="s">
        <v>655</v>
      </c>
      <c r="B879" s="439" t="s">
        <v>200</v>
      </c>
      <c r="C879" s="439" t="s">
        <v>42</v>
      </c>
      <c r="D879" s="439" t="n">
        <v>11712</v>
      </c>
      <c r="E879" s="438" t="s">
        <v>922</v>
      </c>
      <c r="F879" s="438" t="s">
        <v>669</v>
      </c>
      <c r="G879" s="439"/>
      <c r="H879" s="439" t="s">
        <v>120</v>
      </c>
      <c r="I879" s="438" t="n">
        <v>1</v>
      </c>
      <c r="J879" s="438" t="n">
        <v>45.4639</v>
      </c>
      <c r="K879" s="440" t="n">
        <v>45.46</v>
      </c>
    </row>
    <row r="880" customFormat="false" ht="14.25" hidden="false" customHeight="false" outlineLevel="0" collapsed="false">
      <c r="A880" s="438" t="s">
        <v>655</v>
      </c>
      <c r="B880" s="439" t="s">
        <v>656</v>
      </c>
      <c r="C880" s="439" t="s">
        <v>42</v>
      </c>
      <c r="D880" s="439" t="n">
        <v>88267</v>
      </c>
      <c r="E880" s="438" t="s">
        <v>909</v>
      </c>
      <c r="F880" s="438" t="s">
        <v>658</v>
      </c>
      <c r="G880" s="439"/>
      <c r="H880" s="439" t="s">
        <v>469</v>
      </c>
      <c r="I880" s="438" t="n">
        <v>0.4231</v>
      </c>
      <c r="J880" s="438" t="n">
        <v>26.02</v>
      </c>
      <c r="K880" s="440" t="n">
        <v>11</v>
      </c>
    </row>
    <row r="881" customFormat="false" ht="28.35" hidden="false" customHeight="false" outlineLevel="0" collapsed="false">
      <c r="A881" s="438" t="s">
        <v>655</v>
      </c>
      <c r="B881" s="439" t="s">
        <v>200</v>
      </c>
      <c r="C881" s="439" t="s">
        <v>42</v>
      </c>
      <c r="D881" s="439" t="n">
        <v>122</v>
      </c>
      <c r="E881" s="438" t="s">
        <v>923</v>
      </c>
      <c r="F881" s="438" t="s">
        <v>669</v>
      </c>
      <c r="G881" s="439"/>
      <c r="H881" s="439" t="s">
        <v>120</v>
      </c>
      <c r="I881" s="438" t="n">
        <v>0.0292</v>
      </c>
      <c r="J881" s="438" t="n">
        <v>72.123556</v>
      </c>
      <c r="K881" s="440" t="n">
        <v>2.1</v>
      </c>
    </row>
    <row r="882" customFormat="false" ht="14.25" hidden="false" customHeight="false" outlineLevel="0" collapsed="false">
      <c r="A882" s="134"/>
      <c r="E882" s="134"/>
      <c r="F882" s="134"/>
      <c r="I882" s="134"/>
      <c r="J882" s="134"/>
      <c r="K882" s="263"/>
    </row>
    <row r="883" customFormat="false" ht="14.25" hidden="false" customHeight="false" outlineLevel="0" collapsed="false">
      <c r="A883" s="441" t="s">
        <v>655</v>
      </c>
      <c r="B883" s="442"/>
      <c r="C883" s="442"/>
      <c r="D883" s="442"/>
      <c r="E883" s="441"/>
      <c r="F883" s="443" t="s">
        <v>660</v>
      </c>
      <c r="G883" s="444" t="n">
        <v>7.5757575758</v>
      </c>
      <c r="H883" s="445" t="s">
        <v>661</v>
      </c>
      <c r="I883" s="446" t="n">
        <v>8.07</v>
      </c>
      <c r="J883" s="443" t="s">
        <v>662</v>
      </c>
      <c r="K883" s="444" t="n">
        <v>15.65</v>
      </c>
    </row>
    <row r="884" customFormat="false" ht="14.25" hidden="false" customHeight="false" outlineLevel="0" collapsed="false">
      <c r="A884" s="441" t="s">
        <v>655</v>
      </c>
      <c r="B884" s="442"/>
      <c r="C884" s="442"/>
      <c r="D884" s="442"/>
      <c r="E884" s="441"/>
      <c r="F884" s="443" t="s">
        <v>663</v>
      </c>
      <c r="G884" s="444" t="n">
        <v>15.6</v>
      </c>
      <c r="H884" s="442"/>
      <c r="I884" s="441"/>
      <c r="J884" s="443" t="s">
        <v>664</v>
      </c>
      <c r="K884" s="444" t="n">
        <v>86.84</v>
      </c>
    </row>
    <row r="885" customFormat="false" ht="25.5" hidden="false" customHeight="true" outlineLevel="0" collapsed="false">
      <c r="A885" s="134"/>
      <c r="E885" s="134"/>
      <c r="F885" s="134"/>
      <c r="I885" s="134"/>
      <c r="J885" s="134"/>
      <c r="K885" s="263"/>
    </row>
    <row r="886" customFormat="false" ht="25.5" hidden="false" customHeight="true" outlineLevel="0" collapsed="false">
      <c r="A886" s="430"/>
      <c r="B886" s="431" t="s">
        <v>25</v>
      </c>
      <c r="C886" s="431" t="s">
        <v>26</v>
      </c>
      <c r="D886" s="431" t="s">
        <v>27</v>
      </c>
      <c r="E886" s="432" t="s">
        <v>18</v>
      </c>
      <c r="F886" s="432" t="s">
        <v>649</v>
      </c>
      <c r="G886" s="431"/>
      <c r="H886" s="431" t="s">
        <v>650</v>
      </c>
      <c r="I886" s="432" t="s">
        <v>651</v>
      </c>
      <c r="J886" s="432" t="s">
        <v>652</v>
      </c>
      <c r="K886" s="433" t="s">
        <v>19</v>
      </c>
    </row>
    <row r="887" customFormat="false" ht="13.5" hidden="false" customHeight="true" outlineLevel="0" collapsed="false">
      <c r="A887" s="434" t="s">
        <v>924</v>
      </c>
      <c r="B887" s="435" t="s">
        <v>35</v>
      </c>
      <c r="C887" s="435" t="s">
        <v>42</v>
      </c>
      <c r="D887" s="435" t="n">
        <v>98053</v>
      </c>
      <c r="E887" s="436" t="s">
        <v>229</v>
      </c>
      <c r="F887" s="436" t="s">
        <v>907</v>
      </c>
      <c r="G887" s="435"/>
      <c r="H887" s="435" t="s">
        <v>120</v>
      </c>
      <c r="I887" s="436" t="n">
        <v>1</v>
      </c>
      <c r="J887" s="436" t="n">
        <v>2960.62</v>
      </c>
      <c r="K887" s="437" t="n">
        <v>2960.62</v>
      </c>
    </row>
    <row r="888" customFormat="false" ht="19.4" hidden="false" customHeight="false" outlineLevel="0" collapsed="false">
      <c r="A888" s="438" t="s">
        <v>655</v>
      </c>
      <c r="B888" s="439" t="s">
        <v>656</v>
      </c>
      <c r="C888" s="439" t="s">
        <v>42</v>
      </c>
      <c r="D888" s="439" t="n">
        <v>88628</v>
      </c>
      <c r="E888" s="438" t="s">
        <v>925</v>
      </c>
      <c r="F888" s="438" t="s">
        <v>658</v>
      </c>
      <c r="G888" s="439"/>
      <c r="H888" s="439" t="s">
        <v>53</v>
      </c>
      <c r="I888" s="438" t="n">
        <v>0.0609</v>
      </c>
      <c r="J888" s="438" t="n">
        <v>627.98</v>
      </c>
      <c r="K888" s="440" t="n">
        <v>38.24</v>
      </c>
    </row>
    <row r="889" customFormat="false" ht="13.5" hidden="false" customHeight="true" outlineLevel="0" collapsed="false">
      <c r="A889" s="438" t="s">
        <v>655</v>
      </c>
      <c r="B889" s="439" t="s">
        <v>200</v>
      </c>
      <c r="C889" s="439" t="s">
        <v>42</v>
      </c>
      <c r="D889" s="439" t="n">
        <v>12563</v>
      </c>
      <c r="E889" s="438" t="s">
        <v>926</v>
      </c>
      <c r="F889" s="438" t="s">
        <v>669</v>
      </c>
      <c r="G889" s="439"/>
      <c r="H889" s="439" t="s">
        <v>120</v>
      </c>
      <c r="I889" s="438" t="n">
        <v>5</v>
      </c>
      <c r="J889" s="438" t="n">
        <v>449.745772</v>
      </c>
      <c r="K889" s="440" t="n">
        <v>2248.72</v>
      </c>
    </row>
    <row r="890" customFormat="false" ht="14.25" hidden="false" customHeight="false" outlineLevel="0" collapsed="false">
      <c r="A890" s="438" t="s">
        <v>655</v>
      </c>
      <c r="B890" s="439" t="s">
        <v>656</v>
      </c>
      <c r="C890" s="439" t="s">
        <v>42</v>
      </c>
      <c r="D890" s="439" t="n">
        <v>88316</v>
      </c>
      <c r="E890" s="438" t="s">
        <v>667</v>
      </c>
      <c r="F890" s="438" t="s">
        <v>658</v>
      </c>
      <c r="G890" s="439"/>
      <c r="H890" s="439" t="s">
        <v>469</v>
      </c>
      <c r="I890" s="438" t="n">
        <v>1.468</v>
      </c>
      <c r="J890" s="438" t="n">
        <v>20.77</v>
      </c>
      <c r="K890" s="440" t="n">
        <v>30.49</v>
      </c>
    </row>
    <row r="891" customFormat="false" ht="19.4" hidden="false" customHeight="false" outlineLevel="0" collapsed="false">
      <c r="A891" s="438" t="s">
        <v>655</v>
      </c>
      <c r="B891" s="439" t="s">
        <v>656</v>
      </c>
      <c r="C891" s="439" t="s">
        <v>42</v>
      </c>
      <c r="D891" s="439" t="n">
        <v>101624</v>
      </c>
      <c r="E891" s="438" t="s">
        <v>927</v>
      </c>
      <c r="F891" s="438" t="s">
        <v>914</v>
      </c>
      <c r="G891" s="439"/>
      <c r="H891" s="439" t="s">
        <v>53</v>
      </c>
      <c r="I891" s="438" t="n">
        <v>0.227</v>
      </c>
      <c r="J891" s="438" t="n">
        <v>265.49</v>
      </c>
      <c r="K891" s="440" t="n">
        <v>60.26</v>
      </c>
    </row>
    <row r="892" customFormat="false" ht="14.25" hidden="false" customHeight="false" outlineLevel="0" collapsed="false">
      <c r="A892" s="438" t="s">
        <v>655</v>
      </c>
      <c r="B892" s="439" t="s">
        <v>656</v>
      </c>
      <c r="C892" s="439" t="s">
        <v>42</v>
      </c>
      <c r="D892" s="439" t="n">
        <v>88309</v>
      </c>
      <c r="E892" s="438" t="s">
        <v>696</v>
      </c>
      <c r="F892" s="438" t="s">
        <v>658</v>
      </c>
      <c r="G892" s="439"/>
      <c r="H892" s="439" t="s">
        <v>469</v>
      </c>
      <c r="I892" s="438" t="n">
        <v>1.8684</v>
      </c>
      <c r="J892" s="438" t="n">
        <v>25.99</v>
      </c>
      <c r="K892" s="440" t="n">
        <v>48.55</v>
      </c>
    </row>
    <row r="893" customFormat="false" ht="25.5" hidden="false" customHeight="true" outlineLevel="0" collapsed="false">
      <c r="A893" s="438" t="s">
        <v>655</v>
      </c>
      <c r="B893" s="439" t="s">
        <v>656</v>
      </c>
      <c r="C893" s="439" t="s">
        <v>42</v>
      </c>
      <c r="D893" s="439" t="n">
        <v>97739</v>
      </c>
      <c r="E893" s="438" t="s">
        <v>928</v>
      </c>
      <c r="F893" s="438" t="s">
        <v>680</v>
      </c>
      <c r="G893" s="439"/>
      <c r="H893" s="439" t="s">
        <v>53</v>
      </c>
      <c r="I893" s="438" t="n">
        <v>0.1301</v>
      </c>
      <c r="J893" s="438" t="n">
        <v>2890.24</v>
      </c>
      <c r="K893" s="440" t="n">
        <v>376.02</v>
      </c>
    </row>
    <row r="894" customFormat="false" ht="25.5" hidden="false" customHeight="true" outlineLevel="0" collapsed="false">
      <c r="A894" s="438" t="s">
        <v>655</v>
      </c>
      <c r="B894" s="439" t="s">
        <v>656</v>
      </c>
      <c r="C894" s="439" t="s">
        <v>42</v>
      </c>
      <c r="D894" s="439" t="n">
        <v>5679</v>
      </c>
      <c r="E894" s="438" t="s">
        <v>929</v>
      </c>
      <c r="F894" s="438" t="s">
        <v>683</v>
      </c>
      <c r="G894" s="439"/>
      <c r="H894" s="439" t="s">
        <v>684</v>
      </c>
      <c r="I894" s="438" t="n">
        <v>0.8068</v>
      </c>
      <c r="J894" s="438" t="n">
        <v>55.63</v>
      </c>
      <c r="K894" s="440" t="n">
        <v>44.88</v>
      </c>
    </row>
    <row r="895" customFormat="false" ht="19.4" hidden="false" customHeight="false" outlineLevel="0" collapsed="false">
      <c r="A895" s="438" t="s">
        <v>655</v>
      </c>
      <c r="B895" s="439" t="s">
        <v>656</v>
      </c>
      <c r="C895" s="439" t="s">
        <v>42</v>
      </c>
      <c r="D895" s="439" t="n">
        <v>97738</v>
      </c>
      <c r="E895" s="438" t="s">
        <v>930</v>
      </c>
      <c r="F895" s="438" t="s">
        <v>680</v>
      </c>
      <c r="G895" s="439"/>
      <c r="H895" s="439" t="s">
        <v>53</v>
      </c>
      <c r="I895" s="438" t="n">
        <v>0.0154</v>
      </c>
      <c r="J895" s="438" t="n">
        <v>3900.72</v>
      </c>
      <c r="K895" s="440" t="n">
        <v>60.07</v>
      </c>
    </row>
    <row r="896" customFormat="false" ht="28.35" hidden="false" customHeight="false" outlineLevel="0" collapsed="false">
      <c r="A896" s="438" t="s">
        <v>655</v>
      </c>
      <c r="B896" s="439" t="s">
        <v>656</v>
      </c>
      <c r="C896" s="439" t="s">
        <v>42</v>
      </c>
      <c r="D896" s="439" t="n">
        <v>5678</v>
      </c>
      <c r="E896" s="438" t="s">
        <v>931</v>
      </c>
      <c r="F896" s="438" t="s">
        <v>683</v>
      </c>
      <c r="G896" s="439"/>
      <c r="H896" s="439" t="s">
        <v>688</v>
      </c>
      <c r="I896" s="438" t="n">
        <v>0.3959</v>
      </c>
      <c r="J896" s="438" t="n">
        <v>134.84</v>
      </c>
      <c r="K896" s="440" t="n">
        <v>53.38</v>
      </c>
    </row>
    <row r="897" customFormat="false" ht="14.25" hidden="false" customHeight="false" outlineLevel="0" collapsed="false">
      <c r="A897" s="134"/>
      <c r="E897" s="134"/>
      <c r="F897" s="134"/>
      <c r="I897" s="134"/>
      <c r="J897" s="134"/>
      <c r="K897" s="263"/>
    </row>
    <row r="898" customFormat="false" ht="14.25" hidden="false" customHeight="false" outlineLevel="0" collapsed="false">
      <c r="A898" s="441" t="s">
        <v>655</v>
      </c>
      <c r="B898" s="442"/>
      <c r="C898" s="442"/>
      <c r="D898" s="442"/>
      <c r="E898" s="441"/>
      <c r="F898" s="443" t="s">
        <v>660</v>
      </c>
      <c r="G898" s="444" t="n">
        <v>130.1820118114</v>
      </c>
      <c r="H898" s="445" t="s">
        <v>661</v>
      </c>
      <c r="I898" s="446" t="n">
        <v>138.75</v>
      </c>
      <c r="J898" s="443" t="s">
        <v>662</v>
      </c>
      <c r="K898" s="444" t="n">
        <v>268.93</v>
      </c>
    </row>
    <row r="899" customFormat="false" ht="13.5" hidden="false" customHeight="true" outlineLevel="0" collapsed="false">
      <c r="A899" s="441" t="s">
        <v>655</v>
      </c>
      <c r="B899" s="442"/>
      <c r="C899" s="442"/>
      <c r="D899" s="442"/>
      <c r="E899" s="441"/>
      <c r="F899" s="443" t="s">
        <v>663</v>
      </c>
      <c r="G899" s="444" t="n">
        <v>648.37</v>
      </c>
      <c r="H899" s="442"/>
      <c r="I899" s="441"/>
      <c r="J899" s="443" t="s">
        <v>664</v>
      </c>
      <c r="K899" s="444" t="n">
        <v>3608.99</v>
      </c>
    </row>
    <row r="900" customFormat="false" ht="14.25" hidden="false" customHeight="false" outlineLevel="0" collapsed="false">
      <c r="A900" s="134"/>
      <c r="E900" s="134"/>
      <c r="F900" s="134"/>
      <c r="I900" s="134"/>
      <c r="J900" s="134"/>
      <c r="K900" s="263"/>
    </row>
    <row r="901" customFormat="false" ht="25.5" hidden="false" customHeight="true" outlineLevel="0" collapsed="false">
      <c r="A901" s="430"/>
      <c r="B901" s="431" t="s">
        <v>25</v>
      </c>
      <c r="C901" s="431" t="s">
        <v>26</v>
      </c>
      <c r="D901" s="431" t="s">
        <v>27</v>
      </c>
      <c r="E901" s="432" t="s">
        <v>18</v>
      </c>
      <c r="F901" s="432" t="s">
        <v>649</v>
      </c>
      <c r="G901" s="431"/>
      <c r="H901" s="431" t="s">
        <v>650</v>
      </c>
      <c r="I901" s="432" t="s">
        <v>651</v>
      </c>
      <c r="J901" s="432" t="s">
        <v>652</v>
      </c>
      <c r="K901" s="433" t="s">
        <v>19</v>
      </c>
    </row>
    <row r="902" customFormat="false" ht="13.5" hidden="false" customHeight="true" outlineLevel="0" collapsed="false">
      <c r="A902" s="434" t="s">
        <v>932</v>
      </c>
      <c r="B902" s="435" t="s">
        <v>35</v>
      </c>
      <c r="C902" s="435" t="s">
        <v>42</v>
      </c>
      <c r="D902" s="435" t="n">
        <v>98064</v>
      </c>
      <c r="E902" s="436" t="s">
        <v>231</v>
      </c>
      <c r="F902" s="436" t="s">
        <v>907</v>
      </c>
      <c r="G902" s="435"/>
      <c r="H902" s="435" t="s">
        <v>120</v>
      </c>
      <c r="I902" s="436" t="n">
        <v>1</v>
      </c>
      <c r="J902" s="436" t="n">
        <v>5669.53</v>
      </c>
      <c r="K902" s="437" t="n">
        <v>5669.53</v>
      </c>
    </row>
    <row r="903" customFormat="false" ht="19.4" hidden="false" customHeight="false" outlineLevel="0" collapsed="false">
      <c r="A903" s="438" t="s">
        <v>655</v>
      </c>
      <c r="B903" s="439" t="s">
        <v>656</v>
      </c>
      <c r="C903" s="439" t="s">
        <v>42</v>
      </c>
      <c r="D903" s="439" t="n">
        <v>97738</v>
      </c>
      <c r="E903" s="438" t="s">
        <v>930</v>
      </c>
      <c r="F903" s="438" t="s">
        <v>680</v>
      </c>
      <c r="G903" s="439"/>
      <c r="H903" s="439" t="s">
        <v>53</v>
      </c>
      <c r="I903" s="438" t="n">
        <v>0.0154</v>
      </c>
      <c r="J903" s="438" t="n">
        <v>3900.72</v>
      </c>
      <c r="K903" s="440" t="n">
        <v>60.07</v>
      </c>
    </row>
    <row r="904" customFormat="false" ht="19.4" hidden="false" customHeight="false" outlineLevel="0" collapsed="false">
      <c r="A904" s="438" t="s">
        <v>655</v>
      </c>
      <c r="B904" s="439" t="s">
        <v>200</v>
      </c>
      <c r="C904" s="439" t="s">
        <v>42</v>
      </c>
      <c r="D904" s="439" t="n">
        <v>43447</v>
      </c>
      <c r="E904" s="438" t="s">
        <v>933</v>
      </c>
      <c r="F904" s="438" t="s">
        <v>669</v>
      </c>
      <c r="G904" s="439"/>
      <c r="H904" s="439" t="s">
        <v>934</v>
      </c>
      <c r="I904" s="438" t="n">
        <v>6</v>
      </c>
      <c r="J904" s="438" t="n">
        <v>733.37489</v>
      </c>
      <c r="K904" s="440" t="n">
        <v>4400.24</v>
      </c>
    </row>
    <row r="905" customFormat="false" ht="14.25" hidden="false" customHeight="false" outlineLevel="0" collapsed="false">
      <c r="A905" s="438" t="s">
        <v>655</v>
      </c>
      <c r="B905" s="439" t="s">
        <v>656</v>
      </c>
      <c r="C905" s="439" t="s">
        <v>42</v>
      </c>
      <c r="D905" s="439" t="n">
        <v>88316</v>
      </c>
      <c r="E905" s="438" t="s">
        <v>667</v>
      </c>
      <c r="F905" s="438" t="s">
        <v>658</v>
      </c>
      <c r="G905" s="439"/>
      <c r="H905" s="439" t="s">
        <v>469</v>
      </c>
      <c r="I905" s="438" t="n">
        <v>1.3726</v>
      </c>
      <c r="J905" s="438" t="n">
        <v>20.77</v>
      </c>
      <c r="K905" s="440" t="n">
        <v>28.5</v>
      </c>
    </row>
    <row r="906" customFormat="false" ht="19.4" hidden="false" customHeight="false" outlineLevel="0" collapsed="false">
      <c r="A906" s="438" t="s">
        <v>655</v>
      </c>
      <c r="B906" s="439" t="s">
        <v>656</v>
      </c>
      <c r="C906" s="439" t="s">
        <v>42</v>
      </c>
      <c r="D906" s="439" t="n">
        <v>101624</v>
      </c>
      <c r="E906" s="438" t="s">
        <v>927</v>
      </c>
      <c r="F906" s="438" t="s">
        <v>914</v>
      </c>
      <c r="G906" s="439"/>
      <c r="H906" s="439" t="s">
        <v>53</v>
      </c>
      <c r="I906" s="438" t="n">
        <v>0.5641</v>
      </c>
      <c r="J906" s="438" t="n">
        <v>265.49</v>
      </c>
      <c r="K906" s="440" t="n">
        <v>149.76</v>
      </c>
    </row>
    <row r="907" customFormat="false" ht="14.25" hidden="false" customHeight="false" outlineLevel="0" collapsed="false">
      <c r="A907" s="438" t="s">
        <v>655</v>
      </c>
      <c r="B907" s="439" t="s">
        <v>656</v>
      </c>
      <c r="C907" s="439" t="s">
        <v>42</v>
      </c>
      <c r="D907" s="439" t="n">
        <v>88309</v>
      </c>
      <c r="E907" s="438" t="s">
        <v>696</v>
      </c>
      <c r="F907" s="438" t="s">
        <v>658</v>
      </c>
      <c r="G907" s="439"/>
      <c r="H907" s="439" t="s">
        <v>469</v>
      </c>
      <c r="I907" s="438" t="n">
        <v>1.747</v>
      </c>
      <c r="J907" s="438" t="n">
        <v>25.99</v>
      </c>
      <c r="K907" s="440" t="n">
        <v>45.4</v>
      </c>
    </row>
    <row r="908" customFormat="false" ht="19.4" hidden="false" customHeight="false" outlineLevel="0" collapsed="false">
      <c r="A908" s="438" t="s">
        <v>655</v>
      </c>
      <c r="B908" s="439" t="s">
        <v>656</v>
      </c>
      <c r="C908" s="439" t="s">
        <v>42</v>
      </c>
      <c r="D908" s="439" t="n">
        <v>100475</v>
      </c>
      <c r="E908" s="438" t="s">
        <v>915</v>
      </c>
      <c r="F908" s="438" t="s">
        <v>658</v>
      </c>
      <c r="G908" s="439"/>
      <c r="H908" s="439" t="s">
        <v>53</v>
      </c>
      <c r="I908" s="438" t="n">
        <v>0.0184</v>
      </c>
      <c r="J908" s="438" t="n">
        <v>782.98</v>
      </c>
      <c r="K908" s="440" t="n">
        <v>14.4</v>
      </c>
    </row>
    <row r="909" customFormat="false" ht="25.5" hidden="false" customHeight="true" outlineLevel="0" collapsed="false">
      <c r="A909" s="438" t="s">
        <v>655</v>
      </c>
      <c r="B909" s="439" t="s">
        <v>656</v>
      </c>
      <c r="C909" s="439" t="s">
        <v>42</v>
      </c>
      <c r="D909" s="439" t="n">
        <v>5679</v>
      </c>
      <c r="E909" s="438" t="s">
        <v>929</v>
      </c>
      <c r="F909" s="438" t="s">
        <v>683</v>
      </c>
      <c r="G909" s="439"/>
      <c r="H909" s="439" t="s">
        <v>684</v>
      </c>
      <c r="I909" s="438" t="n">
        <v>1.479</v>
      </c>
      <c r="J909" s="438" t="n">
        <v>55.63</v>
      </c>
      <c r="K909" s="440" t="n">
        <v>82.27</v>
      </c>
    </row>
    <row r="910" customFormat="false" ht="25.5" hidden="false" customHeight="true" outlineLevel="0" collapsed="false">
      <c r="A910" s="438" t="s">
        <v>655</v>
      </c>
      <c r="B910" s="439" t="s">
        <v>656</v>
      </c>
      <c r="C910" s="439" t="s">
        <v>42</v>
      </c>
      <c r="D910" s="439" t="n">
        <v>97740</v>
      </c>
      <c r="E910" s="438" t="s">
        <v>935</v>
      </c>
      <c r="F910" s="438" t="s">
        <v>680</v>
      </c>
      <c r="G910" s="439"/>
      <c r="H910" s="439" t="s">
        <v>53</v>
      </c>
      <c r="I910" s="438" t="n">
        <v>0.3771</v>
      </c>
      <c r="J910" s="438" t="n">
        <v>2097.62</v>
      </c>
      <c r="K910" s="440" t="n">
        <v>791.01</v>
      </c>
    </row>
    <row r="911" customFormat="false" ht="28.35" hidden="false" customHeight="false" outlineLevel="0" collapsed="false">
      <c r="A911" s="438" t="s">
        <v>655</v>
      </c>
      <c r="B911" s="439" t="s">
        <v>656</v>
      </c>
      <c r="C911" s="439" t="s">
        <v>42</v>
      </c>
      <c r="D911" s="439" t="n">
        <v>5678</v>
      </c>
      <c r="E911" s="438" t="s">
        <v>931</v>
      </c>
      <c r="F911" s="438" t="s">
        <v>683</v>
      </c>
      <c r="G911" s="439"/>
      <c r="H911" s="439" t="s">
        <v>688</v>
      </c>
      <c r="I911" s="438" t="n">
        <v>0.7257</v>
      </c>
      <c r="J911" s="438" t="n">
        <v>134.84</v>
      </c>
      <c r="K911" s="440" t="n">
        <v>97.85</v>
      </c>
    </row>
    <row r="912" customFormat="false" ht="14.25" hidden="false" customHeight="false" outlineLevel="0" collapsed="false">
      <c r="A912" s="134"/>
      <c r="E912" s="134"/>
      <c r="F912" s="134"/>
      <c r="I912" s="134"/>
      <c r="J912" s="134"/>
      <c r="K912" s="263"/>
    </row>
    <row r="913" customFormat="false" ht="14.25" hidden="false" customHeight="false" outlineLevel="0" collapsed="false">
      <c r="A913" s="441" t="s">
        <v>655</v>
      </c>
      <c r="B913" s="442"/>
      <c r="C913" s="442"/>
      <c r="D913" s="442"/>
      <c r="E913" s="441"/>
      <c r="F913" s="443" t="s">
        <v>660</v>
      </c>
      <c r="G913" s="444" t="n">
        <v>167.8139219673</v>
      </c>
      <c r="H913" s="445" t="s">
        <v>661</v>
      </c>
      <c r="I913" s="446" t="n">
        <v>178.86</v>
      </c>
      <c r="J913" s="443" t="s">
        <v>662</v>
      </c>
      <c r="K913" s="444" t="n">
        <v>346.67</v>
      </c>
    </row>
    <row r="914" customFormat="false" ht="14.25" hidden="false" customHeight="false" outlineLevel="0" collapsed="false">
      <c r="A914" s="441" t="s">
        <v>655</v>
      </c>
      <c r="B914" s="442"/>
      <c r="C914" s="442"/>
      <c r="D914" s="442"/>
      <c r="E914" s="441"/>
      <c r="F914" s="443" t="s">
        <v>663</v>
      </c>
      <c r="G914" s="444" t="n">
        <v>1241.62</v>
      </c>
      <c r="H914" s="442"/>
      <c r="I914" s="441"/>
      <c r="J914" s="443" t="s">
        <v>664</v>
      </c>
      <c r="K914" s="444" t="n">
        <v>6911.15</v>
      </c>
    </row>
    <row r="915" customFormat="false" ht="14.25" hidden="false" customHeight="false" outlineLevel="0" collapsed="false">
      <c r="A915" s="134"/>
      <c r="E915" s="134"/>
      <c r="F915" s="134"/>
      <c r="I915" s="134"/>
      <c r="J915" s="134"/>
      <c r="K915" s="263"/>
    </row>
    <row r="916" customFormat="false" ht="14.25" hidden="false" customHeight="false" outlineLevel="0" collapsed="false">
      <c r="A916" s="430"/>
      <c r="B916" s="431" t="s">
        <v>25</v>
      </c>
      <c r="C916" s="431" t="s">
        <v>26</v>
      </c>
      <c r="D916" s="431" t="s">
        <v>27</v>
      </c>
      <c r="E916" s="432" t="s">
        <v>18</v>
      </c>
      <c r="F916" s="432" t="s">
        <v>649</v>
      </c>
      <c r="G916" s="431"/>
      <c r="H916" s="431" t="s">
        <v>650</v>
      </c>
      <c r="I916" s="432" t="s">
        <v>651</v>
      </c>
      <c r="J916" s="432" t="s">
        <v>652</v>
      </c>
      <c r="K916" s="433" t="s">
        <v>19</v>
      </c>
    </row>
    <row r="917" customFormat="false" ht="25.5" hidden="false" customHeight="true" outlineLevel="0" collapsed="false">
      <c r="A917" s="434" t="s">
        <v>936</v>
      </c>
      <c r="B917" s="435" t="s">
        <v>35</v>
      </c>
      <c r="C917" s="435" t="s">
        <v>42</v>
      </c>
      <c r="D917" s="435" t="n">
        <v>90443</v>
      </c>
      <c r="E917" s="436" t="s">
        <v>235</v>
      </c>
      <c r="F917" s="436" t="s">
        <v>907</v>
      </c>
      <c r="G917" s="435"/>
      <c r="H917" s="435" t="s">
        <v>47</v>
      </c>
      <c r="I917" s="436" t="n">
        <v>1</v>
      </c>
      <c r="J917" s="436" t="n">
        <v>7.51</v>
      </c>
      <c r="K917" s="437" t="n">
        <v>7.51</v>
      </c>
    </row>
    <row r="918" customFormat="false" ht="25.5" hidden="false" customHeight="true" outlineLevel="0" collapsed="false">
      <c r="A918" s="438" t="s">
        <v>655</v>
      </c>
      <c r="B918" s="439" t="s">
        <v>656</v>
      </c>
      <c r="C918" s="439" t="s">
        <v>42</v>
      </c>
      <c r="D918" s="439" t="n">
        <v>88267</v>
      </c>
      <c r="E918" s="438" t="s">
        <v>909</v>
      </c>
      <c r="F918" s="438" t="s">
        <v>658</v>
      </c>
      <c r="G918" s="439"/>
      <c r="H918" s="439" t="s">
        <v>469</v>
      </c>
      <c r="I918" s="438" t="n">
        <v>0.2348</v>
      </c>
      <c r="J918" s="438" t="n">
        <v>26.02</v>
      </c>
      <c r="K918" s="440" t="n">
        <v>6.1</v>
      </c>
    </row>
    <row r="919" customFormat="false" ht="14.25" hidden="false" customHeight="false" outlineLevel="0" collapsed="false">
      <c r="A919" s="438" t="s">
        <v>655</v>
      </c>
      <c r="B919" s="439" t="s">
        <v>656</v>
      </c>
      <c r="C919" s="439" t="s">
        <v>42</v>
      </c>
      <c r="D919" s="439" t="n">
        <v>88248</v>
      </c>
      <c r="E919" s="438" t="s">
        <v>910</v>
      </c>
      <c r="F919" s="438" t="s">
        <v>658</v>
      </c>
      <c r="G919" s="439"/>
      <c r="H919" s="439" t="s">
        <v>469</v>
      </c>
      <c r="I919" s="438" t="n">
        <v>0.066</v>
      </c>
      <c r="J919" s="438" t="n">
        <v>21.41</v>
      </c>
      <c r="K919" s="440" t="n">
        <v>1.41</v>
      </c>
    </row>
    <row r="920" customFormat="false" ht="14.25" hidden="false" customHeight="false" outlineLevel="0" collapsed="false">
      <c r="A920" s="134"/>
      <c r="E920" s="134"/>
      <c r="F920" s="134"/>
      <c r="I920" s="134"/>
      <c r="J920" s="134"/>
      <c r="K920" s="263"/>
    </row>
    <row r="921" customFormat="false" ht="14.25" hidden="false" customHeight="false" outlineLevel="0" collapsed="false">
      <c r="A921" s="441" t="s">
        <v>655</v>
      </c>
      <c r="B921" s="442"/>
      <c r="C921" s="442"/>
      <c r="D921" s="442"/>
      <c r="E921" s="441"/>
      <c r="F921" s="443" t="s">
        <v>660</v>
      </c>
      <c r="G921" s="444" t="n">
        <v>2.875399361</v>
      </c>
      <c r="H921" s="445" t="s">
        <v>661</v>
      </c>
      <c r="I921" s="446" t="n">
        <v>3.06</v>
      </c>
      <c r="J921" s="443" t="s">
        <v>662</v>
      </c>
      <c r="K921" s="444" t="n">
        <v>5.94</v>
      </c>
    </row>
    <row r="922" customFormat="false" ht="51" hidden="false" customHeight="true" outlineLevel="0" collapsed="false">
      <c r="A922" s="441" t="s">
        <v>655</v>
      </c>
      <c r="B922" s="442"/>
      <c r="C922" s="442"/>
      <c r="D922" s="442"/>
      <c r="E922" s="441"/>
      <c r="F922" s="443" t="s">
        <v>663</v>
      </c>
      <c r="G922" s="444" t="n">
        <v>1.64</v>
      </c>
      <c r="H922" s="442"/>
      <c r="I922" s="441"/>
      <c r="J922" s="443" t="s">
        <v>664</v>
      </c>
      <c r="K922" s="444" t="n">
        <v>9.15</v>
      </c>
    </row>
    <row r="923" customFormat="false" ht="14.25" hidden="false" customHeight="false" outlineLevel="0" collapsed="false">
      <c r="A923" s="134"/>
      <c r="E923" s="134"/>
      <c r="F923" s="134"/>
      <c r="I923" s="134"/>
      <c r="J923" s="134"/>
      <c r="K923" s="263"/>
    </row>
    <row r="924" customFormat="false" ht="14.25" hidden="false" customHeight="false" outlineLevel="0" collapsed="false">
      <c r="A924" s="430"/>
      <c r="B924" s="431" t="s">
        <v>25</v>
      </c>
      <c r="C924" s="431" t="s">
        <v>26</v>
      </c>
      <c r="D924" s="431" t="s">
        <v>27</v>
      </c>
      <c r="E924" s="432" t="s">
        <v>18</v>
      </c>
      <c r="F924" s="432" t="s">
        <v>649</v>
      </c>
      <c r="G924" s="431"/>
      <c r="H924" s="431" t="s">
        <v>650</v>
      </c>
      <c r="I924" s="432" t="s">
        <v>651</v>
      </c>
      <c r="J924" s="432" t="s">
        <v>652</v>
      </c>
      <c r="K924" s="433" t="s">
        <v>19</v>
      </c>
    </row>
    <row r="925" customFormat="false" ht="25.35" hidden="false" customHeight="false" outlineLevel="0" collapsed="false">
      <c r="A925" s="434" t="s">
        <v>937</v>
      </c>
      <c r="B925" s="435" t="s">
        <v>35</v>
      </c>
      <c r="C925" s="435" t="s">
        <v>42</v>
      </c>
      <c r="D925" s="435" t="n">
        <v>89402</v>
      </c>
      <c r="E925" s="436" t="s">
        <v>237</v>
      </c>
      <c r="F925" s="436" t="s">
        <v>907</v>
      </c>
      <c r="G925" s="435"/>
      <c r="H925" s="435" t="s">
        <v>47</v>
      </c>
      <c r="I925" s="436" t="n">
        <v>1</v>
      </c>
      <c r="J925" s="436" t="n">
        <v>11.47</v>
      </c>
      <c r="K925" s="437" t="n">
        <v>11.47</v>
      </c>
    </row>
    <row r="926" customFormat="false" ht="14.25" hidden="false" customHeight="false" outlineLevel="0" collapsed="false">
      <c r="A926" s="438" t="s">
        <v>655</v>
      </c>
      <c r="B926" s="439" t="s">
        <v>656</v>
      </c>
      <c r="C926" s="439" t="s">
        <v>42</v>
      </c>
      <c r="D926" s="439" t="n">
        <v>88267</v>
      </c>
      <c r="E926" s="438" t="s">
        <v>909</v>
      </c>
      <c r="F926" s="438" t="s">
        <v>658</v>
      </c>
      <c r="G926" s="439"/>
      <c r="H926" s="439" t="s">
        <v>469</v>
      </c>
      <c r="I926" s="438" t="n">
        <v>0.1586</v>
      </c>
      <c r="J926" s="438" t="n">
        <v>26.02</v>
      </c>
      <c r="K926" s="440" t="n">
        <v>4.12</v>
      </c>
    </row>
    <row r="927" customFormat="false" ht="14.25" hidden="false" customHeight="false" outlineLevel="0" collapsed="false">
      <c r="A927" s="438" t="s">
        <v>655</v>
      </c>
      <c r="B927" s="439" t="s">
        <v>656</v>
      </c>
      <c r="C927" s="439" t="s">
        <v>42</v>
      </c>
      <c r="D927" s="439" t="n">
        <v>88248</v>
      </c>
      <c r="E927" s="438" t="s">
        <v>910</v>
      </c>
      <c r="F927" s="438" t="s">
        <v>658</v>
      </c>
      <c r="G927" s="439"/>
      <c r="H927" s="439" t="s">
        <v>469</v>
      </c>
      <c r="I927" s="438" t="n">
        <v>0.1586</v>
      </c>
      <c r="J927" s="438" t="n">
        <v>21.41</v>
      </c>
      <c r="K927" s="440" t="n">
        <v>3.39</v>
      </c>
    </row>
    <row r="928" customFormat="false" ht="14.25" hidden="false" customHeight="false" outlineLevel="0" collapsed="false">
      <c r="A928" s="438" t="s">
        <v>655</v>
      </c>
      <c r="B928" s="439" t="s">
        <v>200</v>
      </c>
      <c r="C928" s="439" t="s">
        <v>42</v>
      </c>
      <c r="D928" s="439" t="n">
        <v>38383</v>
      </c>
      <c r="E928" s="438" t="s">
        <v>911</v>
      </c>
      <c r="F928" s="438" t="s">
        <v>669</v>
      </c>
      <c r="G928" s="439"/>
      <c r="H928" s="439" t="s">
        <v>120</v>
      </c>
      <c r="I928" s="438" t="n">
        <v>0.037</v>
      </c>
      <c r="J928" s="438" t="n">
        <v>2.887192</v>
      </c>
      <c r="K928" s="440" t="n">
        <v>0.1</v>
      </c>
    </row>
    <row r="929" customFormat="false" ht="14.25" hidden="false" customHeight="false" outlineLevel="0" collapsed="false">
      <c r="A929" s="438" t="s">
        <v>655</v>
      </c>
      <c r="B929" s="439" t="s">
        <v>200</v>
      </c>
      <c r="C929" s="439" t="s">
        <v>42</v>
      </c>
      <c r="D929" s="439" t="n">
        <v>9868</v>
      </c>
      <c r="E929" s="438" t="s">
        <v>938</v>
      </c>
      <c r="F929" s="438" t="s">
        <v>669</v>
      </c>
      <c r="G929" s="439"/>
      <c r="H929" s="439" t="s">
        <v>47</v>
      </c>
      <c r="I929" s="438" t="n">
        <v>1.0493</v>
      </c>
      <c r="J929" s="438" t="n">
        <v>3.683982</v>
      </c>
      <c r="K929" s="440" t="n">
        <v>3.86</v>
      </c>
    </row>
    <row r="930" customFormat="false" ht="14.25" hidden="false" customHeight="false" outlineLevel="0" collapsed="false">
      <c r="A930" s="134"/>
      <c r="E930" s="134"/>
      <c r="F930" s="134"/>
      <c r="I930" s="134"/>
      <c r="J930" s="134"/>
      <c r="K930" s="263"/>
    </row>
    <row r="931" customFormat="false" ht="14.25" hidden="false" customHeight="false" outlineLevel="0" collapsed="false">
      <c r="A931" s="441" t="s">
        <v>655</v>
      </c>
      <c r="B931" s="442"/>
      <c r="C931" s="442"/>
      <c r="D931" s="442"/>
      <c r="E931" s="441"/>
      <c r="F931" s="443" t="s">
        <v>660</v>
      </c>
      <c r="G931" s="444" t="n">
        <v>2.8415141834</v>
      </c>
      <c r="H931" s="445" t="s">
        <v>661</v>
      </c>
      <c r="I931" s="446" t="n">
        <v>3.03</v>
      </c>
      <c r="J931" s="443" t="s">
        <v>662</v>
      </c>
      <c r="K931" s="444" t="n">
        <v>5.87</v>
      </c>
    </row>
    <row r="932" customFormat="false" ht="14.25" hidden="false" customHeight="false" outlineLevel="0" collapsed="false">
      <c r="A932" s="441" t="s">
        <v>655</v>
      </c>
      <c r="B932" s="442"/>
      <c r="C932" s="442"/>
      <c r="D932" s="442"/>
      <c r="E932" s="441"/>
      <c r="F932" s="443" t="s">
        <v>663</v>
      </c>
      <c r="G932" s="444" t="n">
        <v>2.51</v>
      </c>
      <c r="H932" s="442"/>
      <c r="I932" s="441"/>
      <c r="J932" s="443" t="s">
        <v>664</v>
      </c>
      <c r="K932" s="444" t="n">
        <v>13.98</v>
      </c>
    </row>
    <row r="933" customFormat="false" ht="14.25" hidden="false" customHeight="false" outlineLevel="0" collapsed="false">
      <c r="A933" s="134"/>
      <c r="E933" s="134"/>
      <c r="F933" s="134"/>
      <c r="I933" s="134"/>
      <c r="J933" s="134"/>
      <c r="K933" s="263"/>
    </row>
    <row r="934" customFormat="false" ht="14.25" hidden="false" customHeight="false" outlineLevel="0" collapsed="false">
      <c r="A934" s="430"/>
      <c r="B934" s="431" t="s">
        <v>25</v>
      </c>
      <c r="C934" s="431" t="s">
        <v>26</v>
      </c>
      <c r="D934" s="431" t="s">
        <v>27</v>
      </c>
      <c r="E934" s="432" t="s">
        <v>18</v>
      </c>
      <c r="F934" s="432" t="s">
        <v>649</v>
      </c>
      <c r="G934" s="431"/>
      <c r="H934" s="431" t="s">
        <v>650</v>
      </c>
      <c r="I934" s="432" t="s">
        <v>651</v>
      </c>
      <c r="J934" s="432" t="s">
        <v>652</v>
      </c>
      <c r="K934" s="433" t="s">
        <v>19</v>
      </c>
    </row>
    <row r="935" customFormat="false" ht="25.35" hidden="false" customHeight="false" outlineLevel="0" collapsed="false">
      <c r="A935" s="434" t="s">
        <v>939</v>
      </c>
      <c r="B935" s="435" t="s">
        <v>35</v>
      </c>
      <c r="C935" s="435" t="s">
        <v>42</v>
      </c>
      <c r="D935" s="435" t="n">
        <v>89403</v>
      </c>
      <c r="E935" s="436" t="s">
        <v>239</v>
      </c>
      <c r="F935" s="436" t="s">
        <v>907</v>
      </c>
      <c r="G935" s="435"/>
      <c r="H935" s="435" t="s">
        <v>47</v>
      </c>
      <c r="I935" s="436" t="n">
        <v>1</v>
      </c>
      <c r="J935" s="436" t="n">
        <v>17.42</v>
      </c>
      <c r="K935" s="437" t="n">
        <v>17.42</v>
      </c>
    </row>
    <row r="936" customFormat="false" ht="14.25" hidden="false" customHeight="false" outlineLevel="0" collapsed="false">
      <c r="A936" s="438" t="s">
        <v>655</v>
      </c>
      <c r="B936" s="439" t="s">
        <v>200</v>
      </c>
      <c r="C936" s="439" t="s">
        <v>42</v>
      </c>
      <c r="D936" s="439" t="n">
        <v>38383</v>
      </c>
      <c r="E936" s="438" t="s">
        <v>911</v>
      </c>
      <c r="F936" s="438" t="s">
        <v>669</v>
      </c>
      <c r="G936" s="439"/>
      <c r="H936" s="439" t="s">
        <v>120</v>
      </c>
      <c r="I936" s="438" t="n">
        <v>0.0441</v>
      </c>
      <c r="J936" s="438" t="n">
        <v>2.887192</v>
      </c>
      <c r="K936" s="440" t="n">
        <v>0.12</v>
      </c>
    </row>
    <row r="937" customFormat="false" ht="14.25" hidden="false" customHeight="false" outlineLevel="0" collapsed="false">
      <c r="A937" s="438" t="s">
        <v>655</v>
      </c>
      <c r="B937" s="439" t="s">
        <v>200</v>
      </c>
      <c r="C937" s="439" t="s">
        <v>42</v>
      </c>
      <c r="D937" s="439" t="n">
        <v>9869</v>
      </c>
      <c r="E937" s="438" t="s">
        <v>940</v>
      </c>
      <c r="F937" s="438" t="s">
        <v>669</v>
      </c>
      <c r="G937" s="439"/>
      <c r="H937" s="439" t="s">
        <v>47</v>
      </c>
      <c r="I937" s="438" t="n">
        <v>1.0493</v>
      </c>
      <c r="J937" s="438" t="n">
        <v>7.949152</v>
      </c>
      <c r="K937" s="440" t="n">
        <v>8.34</v>
      </c>
    </row>
    <row r="938" customFormat="false" ht="14.25" hidden="false" customHeight="false" outlineLevel="0" collapsed="false">
      <c r="A938" s="438" t="s">
        <v>655</v>
      </c>
      <c r="B938" s="439" t="s">
        <v>656</v>
      </c>
      <c r="C938" s="439" t="s">
        <v>42</v>
      </c>
      <c r="D938" s="439" t="n">
        <v>88267</v>
      </c>
      <c r="E938" s="438" t="s">
        <v>909</v>
      </c>
      <c r="F938" s="438" t="s">
        <v>658</v>
      </c>
      <c r="G938" s="439"/>
      <c r="H938" s="439" t="s">
        <v>469</v>
      </c>
      <c r="I938" s="438" t="n">
        <v>0.1891</v>
      </c>
      <c r="J938" s="438" t="n">
        <v>26.02</v>
      </c>
      <c r="K938" s="440" t="n">
        <v>4.92</v>
      </c>
    </row>
    <row r="939" customFormat="false" ht="14.25" hidden="false" customHeight="false" outlineLevel="0" collapsed="false">
      <c r="A939" s="438" t="s">
        <v>655</v>
      </c>
      <c r="B939" s="439" t="s">
        <v>656</v>
      </c>
      <c r="C939" s="439" t="s">
        <v>42</v>
      </c>
      <c r="D939" s="439" t="n">
        <v>88248</v>
      </c>
      <c r="E939" s="438" t="s">
        <v>910</v>
      </c>
      <c r="F939" s="438" t="s">
        <v>658</v>
      </c>
      <c r="G939" s="439"/>
      <c r="H939" s="439" t="s">
        <v>469</v>
      </c>
      <c r="I939" s="438" t="n">
        <v>0.1891</v>
      </c>
      <c r="J939" s="438" t="n">
        <v>21.41</v>
      </c>
      <c r="K939" s="440" t="n">
        <v>4.04</v>
      </c>
    </row>
    <row r="940" customFormat="false" ht="14.25" hidden="false" customHeight="false" outlineLevel="0" collapsed="false">
      <c r="A940" s="134"/>
      <c r="E940" s="134"/>
      <c r="F940" s="134"/>
      <c r="I940" s="134"/>
      <c r="J940" s="134"/>
      <c r="K940" s="263"/>
    </row>
    <row r="941" customFormat="false" ht="14.25" hidden="false" customHeight="false" outlineLevel="0" collapsed="false">
      <c r="A941" s="441" t="s">
        <v>655</v>
      </c>
      <c r="B941" s="442"/>
      <c r="C941" s="442"/>
      <c r="D941" s="442"/>
      <c r="E941" s="441"/>
      <c r="F941" s="443" t="s">
        <v>660</v>
      </c>
      <c r="G941" s="444" t="n">
        <v>3.3836770258</v>
      </c>
      <c r="H941" s="445" t="s">
        <v>661</v>
      </c>
      <c r="I941" s="446" t="n">
        <v>3.61</v>
      </c>
      <c r="J941" s="443" t="s">
        <v>662</v>
      </c>
      <c r="K941" s="444" t="n">
        <v>6.99</v>
      </c>
    </row>
    <row r="942" customFormat="false" ht="14.25" hidden="false" customHeight="false" outlineLevel="0" collapsed="false">
      <c r="A942" s="441" t="s">
        <v>655</v>
      </c>
      <c r="B942" s="442"/>
      <c r="C942" s="442"/>
      <c r="D942" s="442"/>
      <c r="E942" s="441"/>
      <c r="F942" s="443" t="s">
        <v>663</v>
      </c>
      <c r="G942" s="444" t="n">
        <v>3.81</v>
      </c>
      <c r="H942" s="442"/>
      <c r="I942" s="441"/>
      <c r="J942" s="443" t="s">
        <v>664</v>
      </c>
      <c r="K942" s="444" t="n">
        <v>21.23</v>
      </c>
    </row>
    <row r="943" customFormat="false" ht="14.25" hidden="false" customHeight="false" outlineLevel="0" collapsed="false">
      <c r="A943" s="134"/>
      <c r="E943" s="134"/>
      <c r="F943" s="134"/>
      <c r="I943" s="134"/>
      <c r="J943" s="134"/>
      <c r="K943" s="263"/>
    </row>
    <row r="944" customFormat="false" ht="14.25" hidden="false" customHeight="false" outlineLevel="0" collapsed="false">
      <c r="A944" s="430"/>
      <c r="B944" s="431" t="s">
        <v>25</v>
      </c>
      <c r="C944" s="431" t="s">
        <v>26</v>
      </c>
      <c r="D944" s="431" t="s">
        <v>27</v>
      </c>
      <c r="E944" s="432" t="s">
        <v>18</v>
      </c>
      <c r="F944" s="432" t="s">
        <v>649</v>
      </c>
      <c r="G944" s="431"/>
      <c r="H944" s="431" t="s">
        <v>650</v>
      </c>
      <c r="I944" s="432" t="s">
        <v>651</v>
      </c>
      <c r="J944" s="432" t="s">
        <v>652</v>
      </c>
      <c r="K944" s="433" t="s">
        <v>19</v>
      </c>
    </row>
    <row r="945" customFormat="false" ht="25.35" hidden="false" customHeight="false" outlineLevel="0" collapsed="false">
      <c r="A945" s="434" t="s">
        <v>941</v>
      </c>
      <c r="B945" s="435" t="s">
        <v>35</v>
      </c>
      <c r="C945" s="435" t="s">
        <v>42</v>
      </c>
      <c r="D945" s="435" t="n">
        <v>95470</v>
      </c>
      <c r="E945" s="436" t="s">
        <v>243</v>
      </c>
      <c r="F945" s="436" t="s">
        <v>907</v>
      </c>
      <c r="G945" s="435"/>
      <c r="H945" s="435" t="s">
        <v>120</v>
      </c>
      <c r="I945" s="436" t="n">
        <v>1</v>
      </c>
      <c r="J945" s="436" t="n">
        <v>298.73</v>
      </c>
      <c r="K945" s="437" t="n">
        <v>298.73</v>
      </c>
    </row>
    <row r="946" customFormat="false" ht="14.25" hidden="false" customHeight="false" outlineLevel="0" collapsed="false">
      <c r="A946" s="438" t="s">
        <v>655</v>
      </c>
      <c r="B946" s="439" t="s">
        <v>200</v>
      </c>
      <c r="C946" s="439" t="s">
        <v>42</v>
      </c>
      <c r="D946" s="439" t="n">
        <v>6142</v>
      </c>
      <c r="E946" s="438" t="s">
        <v>942</v>
      </c>
      <c r="F946" s="438" t="s">
        <v>669</v>
      </c>
      <c r="G946" s="439"/>
      <c r="H946" s="439" t="s">
        <v>120</v>
      </c>
      <c r="I946" s="438" t="n">
        <v>1</v>
      </c>
      <c r="J946" s="438" t="n">
        <v>7.07737</v>
      </c>
      <c r="K946" s="440" t="n">
        <v>7.07</v>
      </c>
    </row>
    <row r="947" customFormat="false" ht="13.5" hidden="false" customHeight="true" outlineLevel="0" collapsed="false">
      <c r="A947" s="438" t="s">
        <v>655</v>
      </c>
      <c r="B947" s="439" t="s">
        <v>656</v>
      </c>
      <c r="C947" s="439" t="s">
        <v>42</v>
      </c>
      <c r="D947" s="439" t="n">
        <v>95469</v>
      </c>
      <c r="E947" s="438" t="s">
        <v>943</v>
      </c>
      <c r="F947" s="438" t="s">
        <v>857</v>
      </c>
      <c r="G947" s="439"/>
      <c r="H947" s="439" t="s">
        <v>120</v>
      </c>
      <c r="I947" s="438" t="n">
        <v>1</v>
      </c>
      <c r="J947" s="438" t="n">
        <v>291.65</v>
      </c>
      <c r="K947" s="440" t="n">
        <v>291.65</v>
      </c>
    </row>
    <row r="948" customFormat="false" ht="14.25" hidden="false" customHeight="false" outlineLevel="0" collapsed="false">
      <c r="A948" s="134"/>
      <c r="E948" s="134"/>
      <c r="F948" s="134"/>
      <c r="I948" s="134"/>
      <c r="J948" s="134"/>
      <c r="K948" s="263"/>
    </row>
    <row r="949" customFormat="false" ht="14.25" hidden="false" customHeight="false" outlineLevel="0" collapsed="false">
      <c r="A949" s="441" t="s">
        <v>655</v>
      </c>
      <c r="B949" s="442"/>
      <c r="C949" s="442"/>
      <c r="D949" s="442"/>
      <c r="E949" s="441"/>
      <c r="F949" s="443" t="s">
        <v>660</v>
      </c>
      <c r="G949" s="444" t="n">
        <v>7.5467131378</v>
      </c>
      <c r="H949" s="445" t="s">
        <v>661</v>
      </c>
      <c r="I949" s="446" t="n">
        <v>8.04</v>
      </c>
      <c r="J949" s="443" t="s">
        <v>662</v>
      </c>
      <c r="K949" s="444" t="n">
        <v>15.59</v>
      </c>
    </row>
    <row r="950" customFormat="false" ht="14.25" hidden="false" customHeight="false" outlineLevel="0" collapsed="false">
      <c r="A950" s="441" t="s">
        <v>655</v>
      </c>
      <c r="B950" s="442"/>
      <c r="C950" s="442"/>
      <c r="D950" s="442"/>
      <c r="E950" s="441"/>
      <c r="F950" s="443" t="s">
        <v>663</v>
      </c>
      <c r="G950" s="444" t="n">
        <v>65.42</v>
      </c>
      <c r="H950" s="442"/>
      <c r="I950" s="441"/>
      <c r="J950" s="443" t="s">
        <v>664</v>
      </c>
      <c r="K950" s="444" t="n">
        <v>364.15</v>
      </c>
    </row>
    <row r="951" customFormat="false" ht="14.25" hidden="false" customHeight="false" outlineLevel="0" collapsed="false">
      <c r="A951" s="134"/>
      <c r="E951" s="134"/>
      <c r="F951" s="134"/>
      <c r="I951" s="134"/>
      <c r="J951" s="134"/>
      <c r="K951" s="263"/>
    </row>
    <row r="952" customFormat="false" ht="14.25" hidden="false" customHeight="false" outlineLevel="0" collapsed="false">
      <c r="A952" s="430"/>
      <c r="B952" s="431" t="s">
        <v>25</v>
      </c>
      <c r="C952" s="431" t="s">
        <v>26</v>
      </c>
      <c r="D952" s="431" t="s">
        <v>27</v>
      </c>
      <c r="E952" s="432" t="s">
        <v>18</v>
      </c>
      <c r="F952" s="432" t="s">
        <v>649</v>
      </c>
      <c r="G952" s="431"/>
      <c r="H952" s="431" t="s">
        <v>650</v>
      </c>
      <c r="I952" s="432" t="s">
        <v>651</v>
      </c>
      <c r="J952" s="432" t="s">
        <v>652</v>
      </c>
      <c r="K952" s="433" t="s">
        <v>19</v>
      </c>
    </row>
    <row r="953" customFormat="false" ht="49.25" hidden="false" customHeight="false" outlineLevel="0" collapsed="false">
      <c r="A953" s="434" t="s">
        <v>944</v>
      </c>
      <c r="B953" s="435" t="s">
        <v>35</v>
      </c>
      <c r="C953" s="435" t="s">
        <v>42</v>
      </c>
      <c r="D953" s="435" t="n">
        <v>86941</v>
      </c>
      <c r="E953" s="436" t="s">
        <v>245</v>
      </c>
      <c r="F953" s="436" t="s">
        <v>907</v>
      </c>
      <c r="G953" s="435"/>
      <c r="H953" s="435" t="s">
        <v>120</v>
      </c>
      <c r="I953" s="436" t="n">
        <v>1</v>
      </c>
      <c r="J953" s="436" t="n">
        <v>780.13</v>
      </c>
      <c r="K953" s="437" t="n">
        <v>780.13</v>
      </c>
    </row>
    <row r="954" customFormat="false" ht="13.5" hidden="false" customHeight="true" outlineLevel="0" collapsed="false">
      <c r="A954" s="438" t="s">
        <v>655</v>
      </c>
      <c r="B954" s="439" t="s">
        <v>656</v>
      </c>
      <c r="C954" s="439" t="s">
        <v>42</v>
      </c>
      <c r="D954" s="439" t="n">
        <v>86887</v>
      </c>
      <c r="E954" s="438" t="s">
        <v>945</v>
      </c>
      <c r="F954" s="438" t="s">
        <v>857</v>
      </c>
      <c r="G954" s="439"/>
      <c r="H954" s="439" t="s">
        <v>120</v>
      </c>
      <c r="I954" s="438" t="n">
        <v>1</v>
      </c>
      <c r="J954" s="438" t="n">
        <v>47.37</v>
      </c>
      <c r="K954" s="440" t="n">
        <v>47.37</v>
      </c>
    </row>
    <row r="955" customFormat="false" ht="51" hidden="false" customHeight="true" outlineLevel="0" collapsed="false">
      <c r="A955" s="438" t="s">
        <v>655</v>
      </c>
      <c r="B955" s="439" t="s">
        <v>656</v>
      </c>
      <c r="C955" s="439" t="s">
        <v>42</v>
      </c>
      <c r="D955" s="439" t="n">
        <v>86881</v>
      </c>
      <c r="E955" s="438" t="s">
        <v>946</v>
      </c>
      <c r="F955" s="438" t="s">
        <v>857</v>
      </c>
      <c r="G955" s="439"/>
      <c r="H955" s="439" t="s">
        <v>120</v>
      </c>
      <c r="I955" s="438" t="n">
        <v>1</v>
      </c>
      <c r="J955" s="438" t="n">
        <v>177.74</v>
      </c>
      <c r="K955" s="440" t="n">
        <v>177.74</v>
      </c>
    </row>
    <row r="956" customFormat="false" ht="19.4" hidden="false" customHeight="false" outlineLevel="0" collapsed="false">
      <c r="A956" s="438" t="s">
        <v>655</v>
      </c>
      <c r="B956" s="439" t="s">
        <v>656</v>
      </c>
      <c r="C956" s="439" t="s">
        <v>42</v>
      </c>
      <c r="D956" s="439" t="n">
        <v>86877</v>
      </c>
      <c r="E956" s="438" t="s">
        <v>947</v>
      </c>
      <c r="F956" s="438" t="s">
        <v>857</v>
      </c>
      <c r="G956" s="439"/>
      <c r="H956" s="439" t="s">
        <v>120</v>
      </c>
      <c r="I956" s="438" t="n">
        <v>1</v>
      </c>
      <c r="J956" s="438" t="n">
        <v>58.89</v>
      </c>
      <c r="K956" s="440" t="n">
        <v>58.89</v>
      </c>
    </row>
    <row r="957" customFormat="false" ht="19.4" hidden="false" customHeight="false" outlineLevel="0" collapsed="false">
      <c r="A957" s="438" t="s">
        <v>655</v>
      </c>
      <c r="B957" s="439" t="s">
        <v>656</v>
      </c>
      <c r="C957" s="439" t="s">
        <v>42</v>
      </c>
      <c r="D957" s="439" t="n">
        <v>86915</v>
      </c>
      <c r="E957" s="438" t="s">
        <v>948</v>
      </c>
      <c r="F957" s="438" t="s">
        <v>857</v>
      </c>
      <c r="G957" s="439"/>
      <c r="H957" s="439" t="s">
        <v>120</v>
      </c>
      <c r="I957" s="438" t="n">
        <v>1</v>
      </c>
      <c r="J957" s="438" t="n">
        <v>156.98</v>
      </c>
      <c r="K957" s="440" t="n">
        <v>156.98</v>
      </c>
    </row>
    <row r="958" customFormat="false" ht="19.4" hidden="false" customHeight="false" outlineLevel="0" collapsed="false">
      <c r="A958" s="438" t="s">
        <v>655</v>
      </c>
      <c r="B958" s="439" t="s">
        <v>656</v>
      </c>
      <c r="C958" s="439" t="s">
        <v>42</v>
      </c>
      <c r="D958" s="439" t="n">
        <v>86903</v>
      </c>
      <c r="E958" s="438" t="s">
        <v>949</v>
      </c>
      <c r="F958" s="438" t="s">
        <v>857</v>
      </c>
      <c r="G958" s="439"/>
      <c r="H958" s="439" t="s">
        <v>120</v>
      </c>
      <c r="I958" s="438" t="n">
        <v>1</v>
      </c>
      <c r="J958" s="438" t="n">
        <v>339.12</v>
      </c>
      <c r="K958" s="440" t="n">
        <v>339.12</v>
      </c>
    </row>
    <row r="959" customFormat="false" ht="14.25" hidden="false" customHeight="false" outlineLevel="0" collapsed="false">
      <c r="A959" s="134"/>
      <c r="E959" s="134"/>
      <c r="F959" s="134"/>
      <c r="I959" s="134"/>
      <c r="J959" s="134"/>
      <c r="K959" s="263"/>
    </row>
    <row r="960" customFormat="false" ht="14.25" hidden="false" customHeight="false" outlineLevel="0" collapsed="false">
      <c r="A960" s="441" t="s">
        <v>655</v>
      </c>
      <c r="B960" s="442"/>
      <c r="C960" s="442"/>
      <c r="D960" s="442"/>
      <c r="E960" s="441"/>
      <c r="F960" s="443" t="s">
        <v>660</v>
      </c>
      <c r="G960" s="444" t="n">
        <v>28.1295381934</v>
      </c>
      <c r="H960" s="445" t="s">
        <v>661</v>
      </c>
      <c r="I960" s="446" t="n">
        <v>29.98</v>
      </c>
      <c r="J960" s="443" t="s">
        <v>662</v>
      </c>
      <c r="K960" s="444" t="n">
        <v>58.11</v>
      </c>
    </row>
    <row r="961" customFormat="false" ht="14.25" hidden="false" customHeight="false" outlineLevel="0" collapsed="false">
      <c r="A961" s="441" t="s">
        <v>655</v>
      </c>
      <c r="B961" s="442"/>
      <c r="C961" s="442"/>
      <c r="D961" s="442"/>
      <c r="E961" s="441"/>
      <c r="F961" s="443" t="s">
        <v>663</v>
      </c>
      <c r="G961" s="444" t="n">
        <v>170.84</v>
      </c>
      <c r="H961" s="442"/>
      <c r="I961" s="441"/>
      <c r="J961" s="443" t="s">
        <v>664</v>
      </c>
      <c r="K961" s="444" t="n">
        <v>950.97</v>
      </c>
    </row>
    <row r="962" customFormat="false" ht="14.25" hidden="false" customHeight="false" outlineLevel="0" collapsed="false">
      <c r="A962" s="134"/>
      <c r="E962" s="134"/>
      <c r="F962" s="134"/>
      <c r="I962" s="134"/>
      <c r="J962" s="134"/>
      <c r="K962" s="263"/>
    </row>
    <row r="963" customFormat="false" ht="14.25" hidden="false" customHeight="false" outlineLevel="0" collapsed="false">
      <c r="A963" s="430"/>
      <c r="B963" s="431" t="s">
        <v>25</v>
      </c>
      <c r="C963" s="431" t="s">
        <v>26</v>
      </c>
      <c r="D963" s="431" t="s">
        <v>27</v>
      </c>
      <c r="E963" s="432" t="s">
        <v>18</v>
      </c>
      <c r="F963" s="432" t="s">
        <v>649</v>
      </c>
      <c r="G963" s="431"/>
      <c r="H963" s="431" t="s">
        <v>650</v>
      </c>
      <c r="I963" s="432" t="s">
        <v>651</v>
      </c>
      <c r="J963" s="432" t="s">
        <v>652</v>
      </c>
      <c r="K963" s="433" t="s">
        <v>19</v>
      </c>
    </row>
    <row r="964" customFormat="false" ht="25.35" hidden="false" customHeight="false" outlineLevel="0" collapsed="false">
      <c r="A964" s="434" t="s">
        <v>950</v>
      </c>
      <c r="B964" s="435" t="s">
        <v>35</v>
      </c>
      <c r="C964" s="435" t="s">
        <v>42</v>
      </c>
      <c r="D964" s="435" t="n">
        <v>94794</v>
      </c>
      <c r="E964" s="436" t="s">
        <v>247</v>
      </c>
      <c r="F964" s="436" t="s">
        <v>907</v>
      </c>
      <c r="G964" s="435"/>
      <c r="H964" s="435" t="s">
        <v>120</v>
      </c>
      <c r="I964" s="436" t="n">
        <v>1</v>
      </c>
      <c r="J964" s="436" t="n">
        <v>146.4</v>
      </c>
      <c r="K964" s="437" t="n">
        <v>146.4</v>
      </c>
    </row>
    <row r="965" customFormat="false" ht="14.25" hidden="false" customHeight="false" outlineLevel="0" collapsed="false">
      <c r="A965" s="438" t="s">
        <v>655</v>
      </c>
      <c r="B965" s="439" t="s">
        <v>656</v>
      </c>
      <c r="C965" s="439" t="s">
        <v>42</v>
      </c>
      <c r="D965" s="439" t="n">
        <v>88267</v>
      </c>
      <c r="E965" s="438" t="s">
        <v>909</v>
      </c>
      <c r="F965" s="438" t="s">
        <v>658</v>
      </c>
      <c r="G965" s="439"/>
      <c r="H965" s="439" t="s">
        <v>469</v>
      </c>
      <c r="I965" s="438" t="n">
        <v>0.3743</v>
      </c>
      <c r="J965" s="438" t="n">
        <v>26.02</v>
      </c>
      <c r="K965" s="440" t="n">
        <v>9.73</v>
      </c>
    </row>
    <row r="966" customFormat="false" ht="14.25" hidden="false" customHeight="false" outlineLevel="0" collapsed="false">
      <c r="A966" s="438" t="s">
        <v>655</v>
      </c>
      <c r="B966" s="439" t="s">
        <v>656</v>
      </c>
      <c r="C966" s="439" t="s">
        <v>42</v>
      </c>
      <c r="D966" s="439" t="n">
        <v>88248</v>
      </c>
      <c r="E966" s="438" t="s">
        <v>910</v>
      </c>
      <c r="F966" s="438" t="s">
        <v>658</v>
      </c>
      <c r="G966" s="439"/>
      <c r="H966" s="439" t="s">
        <v>469</v>
      </c>
      <c r="I966" s="438" t="n">
        <v>0.3743</v>
      </c>
      <c r="J966" s="438" t="n">
        <v>21.41</v>
      </c>
      <c r="K966" s="440" t="n">
        <v>8.01</v>
      </c>
    </row>
    <row r="967" customFormat="false" ht="14.25" hidden="false" customHeight="false" outlineLevel="0" collapsed="false">
      <c r="A967" s="438" t="s">
        <v>655</v>
      </c>
      <c r="B967" s="439" t="s">
        <v>200</v>
      </c>
      <c r="C967" s="439" t="s">
        <v>42</v>
      </c>
      <c r="D967" s="439" t="n">
        <v>6015</v>
      </c>
      <c r="E967" s="438" t="s">
        <v>951</v>
      </c>
      <c r="F967" s="438" t="s">
        <v>669</v>
      </c>
      <c r="G967" s="439"/>
      <c r="H967" s="439" t="s">
        <v>120</v>
      </c>
      <c r="I967" s="438" t="n">
        <v>1</v>
      </c>
      <c r="J967" s="438" t="n">
        <v>128.405052</v>
      </c>
      <c r="K967" s="440" t="n">
        <v>128.4</v>
      </c>
    </row>
    <row r="968" customFormat="false" ht="14.25" hidden="false" customHeight="false" outlineLevel="0" collapsed="false">
      <c r="A968" s="438" t="s">
        <v>655</v>
      </c>
      <c r="B968" s="439" t="s">
        <v>200</v>
      </c>
      <c r="C968" s="439" t="s">
        <v>42</v>
      </c>
      <c r="D968" s="439" t="n">
        <v>3148</v>
      </c>
      <c r="E968" s="438" t="s">
        <v>952</v>
      </c>
      <c r="F968" s="438" t="s">
        <v>669</v>
      </c>
      <c r="G968" s="439"/>
      <c r="H968" s="439" t="s">
        <v>120</v>
      </c>
      <c r="I968" s="438" t="n">
        <v>0.0192</v>
      </c>
      <c r="J968" s="438" t="n">
        <v>13.648544</v>
      </c>
      <c r="K968" s="440" t="n">
        <v>0.26</v>
      </c>
    </row>
    <row r="969" customFormat="false" ht="14.25" hidden="false" customHeight="false" outlineLevel="0" collapsed="false">
      <c r="A969" s="134"/>
      <c r="E969" s="134"/>
      <c r="F969" s="134"/>
      <c r="I969" s="134"/>
      <c r="J969" s="134"/>
      <c r="K969" s="263"/>
    </row>
    <row r="970" customFormat="false" ht="14.25" hidden="false" customHeight="false" outlineLevel="0" collapsed="false">
      <c r="A970" s="441" t="s">
        <v>655</v>
      </c>
      <c r="B970" s="442"/>
      <c r="C970" s="442"/>
      <c r="D970" s="442"/>
      <c r="E970" s="441"/>
      <c r="F970" s="443" t="s">
        <v>660</v>
      </c>
      <c r="G970" s="444" t="n">
        <v>6.7044244361</v>
      </c>
      <c r="H970" s="445" t="s">
        <v>661</v>
      </c>
      <c r="I970" s="446" t="n">
        <v>7.15</v>
      </c>
      <c r="J970" s="443" t="s">
        <v>662</v>
      </c>
      <c r="K970" s="444" t="n">
        <v>13.85</v>
      </c>
    </row>
    <row r="971" customFormat="false" ht="14.25" hidden="false" customHeight="false" outlineLevel="0" collapsed="false">
      <c r="A971" s="441" t="s">
        <v>655</v>
      </c>
      <c r="B971" s="442"/>
      <c r="C971" s="442"/>
      <c r="D971" s="442"/>
      <c r="E971" s="441"/>
      <c r="F971" s="443" t="s">
        <v>663</v>
      </c>
      <c r="G971" s="444" t="n">
        <v>32.06</v>
      </c>
      <c r="H971" s="442"/>
      <c r="I971" s="441"/>
      <c r="J971" s="443" t="s">
        <v>664</v>
      </c>
      <c r="K971" s="444" t="n">
        <v>178.46</v>
      </c>
    </row>
    <row r="972" customFormat="false" ht="14.25" hidden="false" customHeight="false" outlineLevel="0" collapsed="false">
      <c r="A972" s="134"/>
      <c r="E972" s="134"/>
      <c r="F972" s="134"/>
      <c r="I972" s="134"/>
      <c r="J972" s="134"/>
      <c r="K972" s="263"/>
    </row>
    <row r="973" customFormat="false" ht="14.25" hidden="false" customHeight="false" outlineLevel="0" collapsed="false">
      <c r="A973" s="430"/>
      <c r="B973" s="431" t="s">
        <v>25</v>
      </c>
      <c r="C973" s="431" t="s">
        <v>26</v>
      </c>
      <c r="D973" s="431" t="s">
        <v>27</v>
      </c>
      <c r="E973" s="432" t="s">
        <v>18</v>
      </c>
      <c r="F973" s="432" t="s">
        <v>649</v>
      </c>
      <c r="G973" s="431"/>
      <c r="H973" s="431" t="s">
        <v>650</v>
      </c>
      <c r="I973" s="432" t="s">
        <v>651</v>
      </c>
      <c r="J973" s="432" t="s">
        <v>652</v>
      </c>
      <c r="K973" s="433" t="s">
        <v>19</v>
      </c>
    </row>
    <row r="974" customFormat="false" ht="25.35" hidden="false" customHeight="false" outlineLevel="0" collapsed="false">
      <c r="A974" s="434" t="s">
        <v>953</v>
      </c>
      <c r="B974" s="435" t="s">
        <v>35</v>
      </c>
      <c r="C974" s="435" t="s">
        <v>42</v>
      </c>
      <c r="D974" s="435" t="n">
        <v>102623</v>
      </c>
      <c r="E974" s="436" t="s">
        <v>249</v>
      </c>
      <c r="F974" s="436" t="s">
        <v>907</v>
      </c>
      <c r="G974" s="435"/>
      <c r="H974" s="435" t="s">
        <v>120</v>
      </c>
      <c r="I974" s="436" t="n">
        <v>1</v>
      </c>
      <c r="J974" s="436" t="n">
        <v>743.6</v>
      </c>
      <c r="K974" s="437" t="n">
        <v>743.6</v>
      </c>
    </row>
    <row r="975" customFormat="false" ht="19.4" hidden="false" customHeight="false" outlineLevel="0" collapsed="false">
      <c r="A975" s="438" t="s">
        <v>655</v>
      </c>
      <c r="B975" s="439" t="s">
        <v>656</v>
      </c>
      <c r="C975" s="439" t="s">
        <v>42</v>
      </c>
      <c r="D975" s="439" t="n">
        <v>94648</v>
      </c>
      <c r="E975" s="438" t="s">
        <v>954</v>
      </c>
      <c r="F975" s="438" t="s">
        <v>857</v>
      </c>
      <c r="G975" s="439"/>
      <c r="H975" s="439" t="s">
        <v>47</v>
      </c>
      <c r="I975" s="438" t="n">
        <v>1.8</v>
      </c>
      <c r="J975" s="438" t="n">
        <v>6.06</v>
      </c>
      <c r="K975" s="440" t="n">
        <v>10.9</v>
      </c>
    </row>
    <row r="976" customFormat="false" ht="13.5" hidden="false" customHeight="true" outlineLevel="0" collapsed="false">
      <c r="A976" s="438" t="s">
        <v>655</v>
      </c>
      <c r="B976" s="439" t="s">
        <v>656</v>
      </c>
      <c r="C976" s="439" t="s">
        <v>42</v>
      </c>
      <c r="D976" s="439" t="n">
        <v>102591</v>
      </c>
      <c r="E976" s="438" t="s">
        <v>955</v>
      </c>
      <c r="F976" s="438" t="s">
        <v>857</v>
      </c>
      <c r="G976" s="439"/>
      <c r="H976" s="439" t="s">
        <v>120</v>
      </c>
      <c r="I976" s="438" t="n">
        <v>3</v>
      </c>
      <c r="J976" s="438" t="n">
        <v>4.05</v>
      </c>
      <c r="K976" s="440" t="n">
        <v>12.15</v>
      </c>
    </row>
    <row r="977" customFormat="false" ht="14.25" hidden="false" customHeight="false" outlineLevel="0" collapsed="false">
      <c r="A977" s="438" t="s">
        <v>655</v>
      </c>
      <c r="B977" s="439" t="s">
        <v>656</v>
      </c>
      <c r="C977" s="439" t="s">
        <v>42</v>
      </c>
      <c r="D977" s="439" t="n">
        <v>94688</v>
      </c>
      <c r="E977" s="438" t="s">
        <v>956</v>
      </c>
      <c r="F977" s="438" t="s">
        <v>857</v>
      </c>
      <c r="G977" s="439"/>
      <c r="H977" s="439" t="s">
        <v>120</v>
      </c>
      <c r="I977" s="438" t="n">
        <v>1</v>
      </c>
      <c r="J977" s="438" t="n">
        <v>6.45</v>
      </c>
      <c r="K977" s="440" t="n">
        <v>6.45</v>
      </c>
    </row>
    <row r="978" customFormat="false" ht="13.5" hidden="false" customHeight="true" outlineLevel="0" collapsed="false">
      <c r="A978" s="438" t="s">
        <v>655</v>
      </c>
      <c r="B978" s="439" t="s">
        <v>656</v>
      </c>
      <c r="C978" s="439" t="s">
        <v>42</v>
      </c>
      <c r="D978" s="439" t="n">
        <v>94491</v>
      </c>
      <c r="E978" s="438" t="s">
        <v>957</v>
      </c>
      <c r="F978" s="438" t="s">
        <v>857</v>
      </c>
      <c r="G978" s="439"/>
      <c r="H978" s="439" t="s">
        <v>120</v>
      </c>
      <c r="I978" s="438" t="n">
        <v>1</v>
      </c>
      <c r="J978" s="438" t="n">
        <v>45.22</v>
      </c>
      <c r="K978" s="440" t="n">
        <v>45.22</v>
      </c>
    </row>
    <row r="979" customFormat="false" ht="13.5" hidden="false" customHeight="true" outlineLevel="0" collapsed="false">
      <c r="A979" s="438" t="s">
        <v>655</v>
      </c>
      <c r="B979" s="439" t="s">
        <v>656</v>
      </c>
      <c r="C979" s="439" t="s">
        <v>42</v>
      </c>
      <c r="D979" s="439" t="n">
        <v>94796</v>
      </c>
      <c r="E979" s="438" t="s">
        <v>958</v>
      </c>
      <c r="F979" s="438" t="s">
        <v>857</v>
      </c>
      <c r="G979" s="439"/>
      <c r="H979" s="439" t="s">
        <v>120</v>
      </c>
      <c r="I979" s="438" t="n">
        <v>1</v>
      </c>
      <c r="J979" s="438" t="n">
        <v>37.7</v>
      </c>
      <c r="K979" s="440" t="n">
        <v>37.7</v>
      </c>
    </row>
    <row r="980" customFormat="false" ht="19.4" hidden="false" customHeight="false" outlineLevel="0" collapsed="false">
      <c r="A980" s="438" t="s">
        <v>655</v>
      </c>
      <c r="B980" s="439" t="s">
        <v>656</v>
      </c>
      <c r="C980" s="439" t="s">
        <v>42</v>
      </c>
      <c r="D980" s="439" t="n">
        <v>94676</v>
      </c>
      <c r="E980" s="438" t="s">
        <v>959</v>
      </c>
      <c r="F980" s="438" t="s">
        <v>857</v>
      </c>
      <c r="G980" s="439"/>
      <c r="H980" s="439" t="s">
        <v>120</v>
      </c>
      <c r="I980" s="438" t="n">
        <v>1</v>
      </c>
      <c r="J980" s="438" t="n">
        <v>12.01</v>
      </c>
      <c r="K980" s="440" t="n">
        <v>12.01</v>
      </c>
    </row>
    <row r="981" customFormat="false" ht="13.5" hidden="false" customHeight="true" outlineLevel="0" collapsed="false">
      <c r="A981" s="438" t="s">
        <v>655</v>
      </c>
      <c r="B981" s="439" t="s">
        <v>656</v>
      </c>
      <c r="C981" s="439" t="s">
        <v>42</v>
      </c>
      <c r="D981" s="439" t="n">
        <v>94489</v>
      </c>
      <c r="E981" s="438" t="s">
        <v>960</v>
      </c>
      <c r="F981" s="438" t="s">
        <v>857</v>
      </c>
      <c r="G981" s="439"/>
      <c r="H981" s="439" t="s">
        <v>120</v>
      </c>
      <c r="I981" s="438" t="n">
        <v>2</v>
      </c>
      <c r="J981" s="438" t="n">
        <v>22.76</v>
      </c>
      <c r="K981" s="440" t="n">
        <v>45.52</v>
      </c>
    </row>
    <row r="982" customFormat="false" ht="19.4" hidden="false" customHeight="false" outlineLevel="0" collapsed="false">
      <c r="A982" s="438" t="s">
        <v>655</v>
      </c>
      <c r="B982" s="439" t="s">
        <v>656</v>
      </c>
      <c r="C982" s="439" t="s">
        <v>42</v>
      </c>
      <c r="D982" s="439" t="n">
        <v>94705</v>
      </c>
      <c r="E982" s="438" t="s">
        <v>961</v>
      </c>
      <c r="F982" s="438" t="s">
        <v>857</v>
      </c>
      <c r="G982" s="439"/>
      <c r="H982" s="439" t="s">
        <v>120</v>
      </c>
      <c r="I982" s="438" t="n">
        <v>1</v>
      </c>
      <c r="J982" s="438" t="n">
        <v>32.32</v>
      </c>
      <c r="K982" s="440" t="n">
        <v>32.32</v>
      </c>
    </row>
    <row r="983" customFormat="false" ht="19.4" hidden="false" customHeight="false" outlineLevel="0" collapsed="false">
      <c r="A983" s="438" t="s">
        <v>655</v>
      </c>
      <c r="B983" s="439" t="s">
        <v>656</v>
      </c>
      <c r="C983" s="439" t="s">
        <v>42</v>
      </c>
      <c r="D983" s="439" t="n">
        <v>94672</v>
      </c>
      <c r="E983" s="438" t="s">
        <v>962</v>
      </c>
      <c r="F983" s="438" t="s">
        <v>857</v>
      </c>
      <c r="G983" s="439"/>
      <c r="H983" s="439" t="s">
        <v>120</v>
      </c>
      <c r="I983" s="438" t="n">
        <v>2</v>
      </c>
      <c r="J983" s="438" t="n">
        <v>5.51</v>
      </c>
      <c r="K983" s="440" t="n">
        <v>11.02</v>
      </c>
    </row>
    <row r="984" customFormat="false" ht="13.5" hidden="false" customHeight="true" outlineLevel="0" collapsed="false">
      <c r="A984" s="438" t="s">
        <v>655</v>
      </c>
      <c r="B984" s="439" t="s">
        <v>656</v>
      </c>
      <c r="C984" s="439" t="s">
        <v>42</v>
      </c>
      <c r="D984" s="439" t="n">
        <v>102607</v>
      </c>
      <c r="E984" s="438" t="s">
        <v>963</v>
      </c>
      <c r="F984" s="438" t="s">
        <v>857</v>
      </c>
      <c r="G984" s="439"/>
      <c r="H984" s="439" t="s">
        <v>120</v>
      </c>
      <c r="I984" s="438" t="n">
        <v>1</v>
      </c>
      <c r="J984" s="438" t="n">
        <v>437.83</v>
      </c>
      <c r="K984" s="440" t="n">
        <v>437.83</v>
      </c>
    </row>
    <row r="985" customFormat="false" ht="19.4" hidden="false" customHeight="false" outlineLevel="0" collapsed="false">
      <c r="A985" s="438" t="s">
        <v>655</v>
      </c>
      <c r="B985" s="439" t="s">
        <v>656</v>
      </c>
      <c r="C985" s="439" t="s">
        <v>42</v>
      </c>
      <c r="D985" s="439" t="n">
        <v>94703</v>
      </c>
      <c r="E985" s="438" t="s">
        <v>964</v>
      </c>
      <c r="F985" s="438" t="s">
        <v>857</v>
      </c>
      <c r="G985" s="439"/>
      <c r="H985" s="439" t="s">
        <v>120</v>
      </c>
      <c r="I985" s="438" t="n">
        <v>3</v>
      </c>
      <c r="J985" s="438" t="n">
        <v>17.84</v>
      </c>
      <c r="K985" s="440" t="n">
        <v>53.52</v>
      </c>
    </row>
    <row r="986" customFormat="false" ht="19.4" hidden="false" customHeight="false" outlineLevel="0" collapsed="false">
      <c r="A986" s="438" t="s">
        <v>655</v>
      </c>
      <c r="B986" s="439" t="s">
        <v>656</v>
      </c>
      <c r="C986" s="439" t="s">
        <v>42</v>
      </c>
      <c r="D986" s="439" t="n">
        <v>94650</v>
      </c>
      <c r="E986" s="438" t="s">
        <v>965</v>
      </c>
      <c r="F986" s="438" t="s">
        <v>857</v>
      </c>
      <c r="G986" s="439"/>
      <c r="H986" s="439" t="s">
        <v>47</v>
      </c>
      <c r="I986" s="438" t="n">
        <v>0.95</v>
      </c>
      <c r="J986" s="438" t="n">
        <v>16.95</v>
      </c>
      <c r="K986" s="440" t="n">
        <v>16.1</v>
      </c>
    </row>
    <row r="987" customFormat="false" ht="13.5" hidden="false" customHeight="true" outlineLevel="0" collapsed="false">
      <c r="A987" s="438" t="s">
        <v>655</v>
      </c>
      <c r="B987" s="439" t="s">
        <v>656</v>
      </c>
      <c r="C987" s="439" t="s">
        <v>42</v>
      </c>
      <c r="D987" s="439" t="n">
        <v>102595</v>
      </c>
      <c r="E987" s="438" t="s">
        <v>966</v>
      </c>
      <c r="F987" s="438" t="s">
        <v>857</v>
      </c>
      <c r="G987" s="439"/>
      <c r="H987" s="439" t="s">
        <v>120</v>
      </c>
      <c r="I987" s="438" t="n">
        <v>1</v>
      </c>
      <c r="J987" s="438" t="n">
        <v>5.18</v>
      </c>
      <c r="K987" s="440" t="n">
        <v>5.18</v>
      </c>
    </row>
    <row r="988" customFormat="false" ht="14.25" hidden="false" customHeight="false" outlineLevel="0" collapsed="false">
      <c r="A988" s="438" t="s">
        <v>655</v>
      </c>
      <c r="B988" s="439" t="s">
        <v>656</v>
      </c>
      <c r="C988" s="439" t="s">
        <v>42</v>
      </c>
      <c r="D988" s="439" t="n">
        <v>94692</v>
      </c>
      <c r="E988" s="438" t="s">
        <v>967</v>
      </c>
      <c r="F988" s="438" t="s">
        <v>857</v>
      </c>
      <c r="G988" s="439"/>
      <c r="H988" s="439" t="s">
        <v>120</v>
      </c>
      <c r="I988" s="438" t="n">
        <v>1</v>
      </c>
      <c r="J988" s="438" t="n">
        <v>17.53</v>
      </c>
      <c r="K988" s="440" t="n">
        <v>17.53</v>
      </c>
    </row>
    <row r="989" customFormat="false" ht="14.25" hidden="false" customHeight="false" outlineLevel="0" collapsed="false">
      <c r="A989" s="134"/>
      <c r="E989" s="134"/>
      <c r="F989" s="134"/>
      <c r="I989" s="134"/>
      <c r="J989" s="134"/>
      <c r="K989" s="263"/>
    </row>
    <row r="990" customFormat="false" ht="14.25" hidden="false" customHeight="false" outlineLevel="0" collapsed="false">
      <c r="A990" s="441" t="s">
        <v>655</v>
      </c>
      <c r="B990" s="442"/>
      <c r="C990" s="442"/>
      <c r="D990" s="442"/>
      <c r="E990" s="441"/>
      <c r="F990" s="443" t="s">
        <v>660</v>
      </c>
      <c r="G990" s="444" t="n">
        <v>37.8110175235</v>
      </c>
      <c r="H990" s="445" t="s">
        <v>661</v>
      </c>
      <c r="I990" s="446" t="n">
        <v>40.3</v>
      </c>
      <c r="J990" s="443" t="s">
        <v>662</v>
      </c>
      <c r="K990" s="444" t="n">
        <v>78.11</v>
      </c>
    </row>
    <row r="991" customFormat="false" ht="14.25" hidden="false" customHeight="false" outlineLevel="0" collapsed="false">
      <c r="A991" s="441" t="s">
        <v>655</v>
      </c>
      <c r="B991" s="442"/>
      <c r="C991" s="442"/>
      <c r="D991" s="442"/>
      <c r="E991" s="441"/>
      <c r="F991" s="443" t="s">
        <v>663</v>
      </c>
      <c r="G991" s="444" t="n">
        <v>162.84</v>
      </c>
      <c r="H991" s="442"/>
      <c r="I991" s="441"/>
      <c r="J991" s="443" t="s">
        <v>664</v>
      </c>
      <c r="K991" s="444" t="n">
        <v>906.44</v>
      </c>
    </row>
    <row r="992" customFormat="false" ht="14.25" hidden="false" customHeight="false" outlineLevel="0" collapsed="false">
      <c r="A992" s="134"/>
      <c r="E992" s="134"/>
      <c r="F992" s="134"/>
      <c r="I992" s="134"/>
      <c r="J992" s="134"/>
      <c r="K992" s="263"/>
    </row>
    <row r="993" customFormat="false" ht="25.5" hidden="false" customHeight="true" outlineLevel="0" collapsed="false">
      <c r="A993" s="430"/>
      <c r="B993" s="431" t="s">
        <v>25</v>
      </c>
      <c r="C993" s="431" t="s">
        <v>26</v>
      </c>
      <c r="D993" s="431" t="s">
        <v>27</v>
      </c>
      <c r="E993" s="432" t="s">
        <v>18</v>
      </c>
      <c r="F993" s="432" t="s">
        <v>649</v>
      </c>
      <c r="G993" s="431"/>
      <c r="H993" s="431" t="s">
        <v>650</v>
      </c>
      <c r="I993" s="432" t="s">
        <v>651</v>
      </c>
      <c r="J993" s="432" t="s">
        <v>652</v>
      </c>
      <c r="K993" s="433" t="s">
        <v>19</v>
      </c>
    </row>
    <row r="994" customFormat="false" ht="15" hidden="false" customHeight="false" outlineLevel="0" collapsed="false">
      <c r="A994" s="434" t="s">
        <v>968</v>
      </c>
      <c r="B994" s="435" t="s">
        <v>35</v>
      </c>
      <c r="C994" s="435" t="s">
        <v>42</v>
      </c>
      <c r="D994" s="435" t="n">
        <v>88484</v>
      </c>
      <c r="E994" s="436" t="s">
        <v>254</v>
      </c>
      <c r="F994" s="436" t="s">
        <v>969</v>
      </c>
      <c r="G994" s="435"/>
      <c r="H994" s="435" t="s">
        <v>44</v>
      </c>
      <c r="I994" s="436" t="n">
        <v>1</v>
      </c>
      <c r="J994" s="436" t="n">
        <v>4.25</v>
      </c>
      <c r="K994" s="437" t="n">
        <v>4.25</v>
      </c>
    </row>
    <row r="995" customFormat="false" ht="14.25" hidden="false" customHeight="false" outlineLevel="0" collapsed="false">
      <c r="A995" s="438" t="s">
        <v>655</v>
      </c>
      <c r="B995" s="439" t="s">
        <v>656</v>
      </c>
      <c r="C995" s="439" t="s">
        <v>42</v>
      </c>
      <c r="D995" s="439" t="n">
        <v>88316</v>
      </c>
      <c r="E995" s="438" t="s">
        <v>667</v>
      </c>
      <c r="F995" s="438" t="s">
        <v>658</v>
      </c>
      <c r="G995" s="439"/>
      <c r="H995" s="439" t="s">
        <v>469</v>
      </c>
      <c r="I995" s="438" t="n">
        <v>0.0309</v>
      </c>
      <c r="J995" s="438" t="n">
        <v>20.77</v>
      </c>
      <c r="K995" s="440" t="n">
        <v>0.64</v>
      </c>
    </row>
    <row r="996" customFormat="false" ht="14.25" hidden="false" customHeight="false" outlineLevel="0" collapsed="false">
      <c r="A996" s="438" t="s">
        <v>655</v>
      </c>
      <c r="B996" s="439" t="s">
        <v>656</v>
      </c>
      <c r="C996" s="439" t="s">
        <v>42</v>
      </c>
      <c r="D996" s="439" t="n">
        <v>88310</v>
      </c>
      <c r="E996" s="438" t="s">
        <v>970</v>
      </c>
      <c r="F996" s="438" t="s">
        <v>658</v>
      </c>
      <c r="G996" s="439"/>
      <c r="H996" s="439" t="s">
        <v>469</v>
      </c>
      <c r="I996" s="438" t="n">
        <v>0.0927</v>
      </c>
      <c r="J996" s="438" t="n">
        <v>27.57</v>
      </c>
      <c r="K996" s="440" t="n">
        <v>2.55</v>
      </c>
    </row>
    <row r="997" customFormat="false" ht="28.35" hidden="false" customHeight="false" outlineLevel="0" collapsed="false">
      <c r="A997" s="438" t="s">
        <v>655</v>
      </c>
      <c r="B997" s="439" t="s">
        <v>200</v>
      </c>
      <c r="C997" s="439" t="s">
        <v>42</v>
      </c>
      <c r="D997" s="439" t="n">
        <v>6085</v>
      </c>
      <c r="E997" s="438" t="s">
        <v>971</v>
      </c>
      <c r="F997" s="438" t="s">
        <v>669</v>
      </c>
      <c r="G997" s="439"/>
      <c r="H997" s="439" t="s">
        <v>686</v>
      </c>
      <c r="I997" s="438" t="n">
        <v>0.1666</v>
      </c>
      <c r="J997" s="438" t="n">
        <v>6.402442</v>
      </c>
      <c r="K997" s="440" t="n">
        <v>1.06</v>
      </c>
    </row>
    <row r="998" customFormat="false" ht="14.25" hidden="false" customHeight="false" outlineLevel="0" collapsed="false">
      <c r="A998" s="134"/>
      <c r="E998" s="134"/>
      <c r="F998" s="134"/>
      <c r="I998" s="134"/>
      <c r="J998" s="134"/>
      <c r="K998" s="263"/>
    </row>
    <row r="999" customFormat="false" ht="14.25" hidden="false" customHeight="false" outlineLevel="0" collapsed="false">
      <c r="A999" s="441" t="s">
        <v>655</v>
      </c>
      <c r="B999" s="442"/>
      <c r="C999" s="442"/>
      <c r="D999" s="442"/>
      <c r="E999" s="441"/>
      <c r="F999" s="443" t="s">
        <v>660</v>
      </c>
      <c r="G999" s="444" t="n">
        <v>1.1182108626</v>
      </c>
      <c r="H999" s="445" t="s">
        <v>661</v>
      </c>
      <c r="I999" s="446" t="n">
        <v>1.19</v>
      </c>
      <c r="J999" s="443" t="s">
        <v>662</v>
      </c>
      <c r="K999" s="444" t="n">
        <v>2.31</v>
      </c>
    </row>
    <row r="1000" customFormat="false" ht="14.25" hidden="false" customHeight="false" outlineLevel="0" collapsed="false">
      <c r="A1000" s="441" t="s">
        <v>655</v>
      </c>
      <c r="B1000" s="442"/>
      <c r="C1000" s="442"/>
      <c r="D1000" s="442"/>
      <c r="E1000" s="441"/>
      <c r="F1000" s="443" t="s">
        <v>663</v>
      </c>
      <c r="G1000" s="444" t="n">
        <v>0.93</v>
      </c>
      <c r="H1000" s="442"/>
      <c r="I1000" s="441"/>
      <c r="J1000" s="443" t="s">
        <v>664</v>
      </c>
      <c r="K1000" s="444" t="n">
        <v>5.18</v>
      </c>
    </row>
    <row r="1001" customFormat="false" ht="14.25" hidden="false" customHeight="false" outlineLevel="0" collapsed="false">
      <c r="A1001" s="134"/>
      <c r="E1001" s="134"/>
      <c r="F1001" s="134"/>
      <c r="I1001" s="134"/>
      <c r="J1001" s="134"/>
      <c r="K1001" s="263"/>
    </row>
    <row r="1002" customFormat="false" ht="14.25" hidden="false" customHeight="false" outlineLevel="0" collapsed="false">
      <c r="A1002" s="430"/>
      <c r="B1002" s="431" t="s">
        <v>25</v>
      </c>
      <c r="C1002" s="431" t="s">
        <v>26</v>
      </c>
      <c r="D1002" s="431" t="s">
        <v>27</v>
      </c>
      <c r="E1002" s="432" t="s">
        <v>18</v>
      </c>
      <c r="F1002" s="432" t="s">
        <v>649</v>
      </c>
      <c r="G1002" s="431"/>
      <c r="H1002" s="431" t="s">
        <v>650</v>
      </c>
      <c r="I1002" s="432" t="s">
        <v>651</v>
      </c>
      <c r="J1002" s="432" t="s">
        <v>652</v>
      </c>
      <c r="K1002" s="433" t="s">
        <v>19</v>
      </c>
    </row>
    <row r="1003" customFormat="false" ht="25.35" hidden="false" customHeight="false" outlineLevel="0" collapsed="false">
      <c r="A1003" s="434" t="s">
        <v>972</v>
      </c>
      <c r="B1003" s="435" t="s">
        <v>35</v>
      </c>
      <c r="C1003" s="435" t="s">
        <v>42</v>
      </c>
      <c r="D1003" s="435" t="n">
        <v>88496</v>
      </c>
      <c r="E1003" s="436" t="s">
        <v>256</v>
      </c>
      <c r="F1003" s="436" t="s">
        <v>969</v>
      </c>
      <c r="G1003" s="435"/>
      <c r="H1003" s="435" t="s">
        <v>44</v>
      </c>
      <c r="I1003" s="436" t="n">
        <v>1</v>
      </c>
      <c r="J1003" s="436" t="n">
        <v>29.87</v>
      </c>
      <c r="K1003" s="437" t="n">
        <v>29.87</v>
      </c>
    </row>
    <row r="1004" customFormat="false" ht="28.35" hidden="false" customHeight="false" outlineLevel="0" collapsed="false">
      <c r="A1004" s="438" t="s">
        <v>655</v>
      </c>
      <c r="B1004" s="439" t="s">
        <v>200</v>
      </c>
      <c r="C1004" s="439" t="s">
        <v>42</v>
      </c>
      <c r="D1004" s="439" t="n">
        <v>3767</v>
      </c>
      <c r="E1004" s="438" t="s">
        <v>973</v>
      </c>
      <c r="F1004" s="438" t="s">
        <v>669</v>
      </c>
      <c r="G1004" s="439"/>
      <c r="H1004" s="439" t="s">
        <v>120</v>
      </c>
      <c r="I1004" s="438" t="n">
        <v>0.0802</v>
      </c>
      <c r="J1004" s="438" t="n">
        <v>1.059262</v>
      </c>
      <c r="K1004" s="440" t="n">
        <v>0.08</v>
      </c>
    </row>
    <row r="1005" customFormat="false" ht="14.25" hidden="false" customHeight="false" outlineLevel="0" collapsed="false">
      <c r="A1005" s="438" t="s">
        <v>655</v>
      </c>
      <c r="B1005" s="439" t="s">
        <v>656</v>
      </c>
      <c r="C1005" s="439" t="s">
        <v>42</v>
      </c>
      <c r="D1005" s="439" t="n">
        <v>88316</v>
      </c>
      <c r="E1005" s="438" t="s">
        <v>667</v>
      </c>
      <c r="F1005" s="438" t="s">
        <v>658</v>
      </c>
      <c r="G1005" s="439"/>
      <c r="H1005" s="439" t="s">
        <v>469</v>
      </c>
      <c r="I1005" s="438" t="n">
        <v>0.2473</v>
      </c>
      <c r="J1005" s="438" t="n">
        <v>20.77</v>
      </c>
      <c r="K1005" s="440" t="n">
        <v>5.13</v>
      </c>
    </row>
    <row r="1006" customFormat="false" ht="14.25" hidden="false" customHeight="false" outlineLevel="0" collapsed="false">
      <c r="A1006" s="438" t="s">
        <v>655</v>
      </c>
      <c r="B1006" s="439" t="s">
        <v>656</v>
      </c>
      <c r="C1006" s="439" t="s">
        <v>42</v>
      </c>
      <c r="D1006" s="439" t="n">
        <v>88310</v>
      </c>
      <c r="E1006" s="438" t="s">
        <v>970</v>
      </c>
      <c r="F1006" s="438" t="s">
        <v>658</v>
      </c>
      <c r="G1006" s="439"/>
      <c r="H1006" s="439" t="s">
        <v>469</v>
      </c>
      <c r="I1006" s="438" t="n">
        <v>0.7419</v>
      </c>
      <c r="J1006" s="438" t="n">
        <v>27.57</v>
      </c>
      <c r="K1006" s="440" t="n">
        <v>20.45</v>
      </c>
    </row>
    <row r="1007" customFormat="false" ht="14.25" hidden="false" customHeight="false" outlineLevel="0" collapsed="false">
      <c r="A1007" s="438" t="s">
        <v>655</v>
      </c>
      <c r="B1007" s="439" t="s">
        <v>200</v>
      </c>
      <c r="C1007" s="439" t="s">
        <v>42</v>
      </c>
      <c r="D1007" s="439" t="n">
        <v>43626</v>
      </c>
      <c r="E1007" s="438" t="s">
        <v>974</v>
      </c>
      <c r="F1007" s="438" t="s">
        <v>669</v>
      </c>
      <c r="G1007" s="439"/>
      <c r="H1007" s="439" t="s">
        <v>708</v>
      </c>
      <c r="I1007" s="438" t="n">
        <v>1.3389</v>
      </c>
      <c r="J1007" s="438" t="n">
        <v>3.149664</v>
      </c>
      <c r="K1007" s="440" t="n">
        <v>4.21</v>
      </c>
    </row>
    <row r="1008" customFormat="false" ht="14.25" hidden="false" customHeight="false" outlineLevel="0" collapsed="false">
      <c r="A1008" s="134"/>
      <c r="E1008" s="134"/>
      <c r="F1008" s="134"/>
      <c r="I1008" s="134"/>
      <c r="J1008" s="134"/>
      <c r="K1008" s="263"/>
    </row>
    <row r="1009" customFormat="false" ht="14.25" hidden="false" customHeight="false" outlineLevel="0" collapsed="false">
      <c r="A1009" s="441" t="s">
        <v>655</v>
      </c>
      <c r="B1009" s="442"/>
      <c r="C1009" s="442"/>
      <c r="D1009" s="442"/>
      <c r="E1009" s="441"/>
      <c r="F1009" s="443" t="s">
        <v>660</v>
      </c>
      <c r="G1009" s="444" t="n">
        <v>8.9940942976</v>
      </c>
      <c r="H1009" s="445" t="s">
        <v>661</v>
      </c>
      <c r="I1009" s="446" t="n">
        <v>9.59</v>
      </c>
      <c r="J1009" s="443" t="s">
        <v>662</v>
      </c>
      <c r="K1009" s="444" t="n">
        <v>18.58</v>
      </c>
    </row>
    <row r="1010" customFormat="false" ht="14.25" hidden="false" customHeight="false" outlineLevel="0" collapsed="false">
      <c r="A1010" s="441" t="s">
        <v>655</v>
      </c>
      <c r="B1010" s="442"/>
      <c r="C1010" s="442"/>
      <c r="D1010" s="442"/>
      <c r="E1010" s="441"/>
      <c r="F1010" s="443" t="s">
        <v>663</v>
      </c>
      <c r="G1010" s="444" t="n">
        <v>6.54</v>
      </c>
      <c r="H1010" s="442"/>
      <c r="I1010" s="441"/>
      <c r="J1010" s="443" t="s">
        <v>664</v>
      </c>
      <c r="K1010" s="444" t="n">
        <v>36.41</v>
      </c>
    </row>
    <row r="1011" customFormat="false" ht="14.25" hidden="false" customHeight="false" outlineLevel="0" collapsed="false">
      <c r="A1011" s="134"/>
      <c r="E1011" s="134"/>
      <c r="F1011" s="134"/>
      <c r="I1011" s="134"/>
      <c r="J1011" s="134"/>
      <c r="K1011" s="263"/>
    </row>
    <row r="1012" customFormat="false" ht="14.25" hidden="false" customHeight="false" outlineLevel="0" collapsed="false">
      <c r="A1012" s="430"/>
      <c r="B1012" s="431" t="s">
        <v>25</v>
      </c>
      <c r="C1012" s="431" t="s">
        <v>26</v>
      </c>
      <c r="D1012" s="431" t="s">
        <v>27</v>
      </c>
      <c r="E1012" s="432" t="s">
        <v>18</v>
      </c>
      <c r="F1012" s="432" t="s">
        <v>649</v>
      </c>
      <c r="G1012" s="431"/>
      <c r="H1012" s="431" t="s">
        <v>650</v>
      </c>
      <c r="I1012" s="432" t="s">
        <v>651</v>
      </c>
      <c r="J1012" s="432" t="s">
        <v>652</v>
      </c>
      <c r="K1012" s="433" t="s">
        <v>19</v>
      </c>
    </row>
    <row r="1013" customFormat="false" ht="25.35" hidden="false" customHeight="false" outlineLevel="0" collapsed="false">
      <c r="A1013" s="434" t="s">
        <v>975</v>
      </c>
      <c r="B1013" s="435" t="s">
        <v>35</v>
      </c>
      <c r="C1013" s="435" t="s">
        <v>42</v>
      </c>
      <c r="D1013" s="435" t="n">
        <v>104640</v>
      </c>
      <c r="E1013" s="436" t="s">
        <v>258</v>
      </c>
      <c r="F1013" s="436" t="s">
        <v>969</v>
      </c>
      <c r="G1013" s="435"/>
      <c r="H1013" s="435" t="s">
        <v>44</v>
      </c>
      <c r="I1013" s="436" t="n">
        <v>1</v>
      </c>
      <c r="J1013" s="436" t="n">
        <v>12.31</v>
      </c>
      <c r="K1013" s="437" t="n">
        <v>12.31</v>
      </c>
    </row>
    <row r="1014" customFormat="false" ht="14.25" hidden="false" customHeight="false" outlineLevel="0" collapsed="false">
      <c r="A1014" s="438" t="s">
        <v>655</v>
      </c>
      <c r="B1014" s="439" t="s">
        <v>656</v>
      </c>
      <c r="C1014" s="439" t="s">
        <v>42</v>
      </c>
      <c r="D1014" s="439" t="n">
        <v>88316</v>
      </c>
      <c r="E1014" s="438" t="s">
        <v>667</v>
      </c>
      <c r="F1014" s="438" t="s">
        <v>658</v>
      </c>
      <c r="G1014" s="439"/>
      <c r="H1014" s="439" t="s">
        <v>469</v>
      </c>
      <c r="I1014" s="438" t="n">
        <v>0.0757</v>
      </c>
      <c r="J1014" s="438" t="n">
        <v>20.77</v>
      </c>
      <c r="K1014" s="440" t="n">
        <v>1.57</v>
      </c>
    </row>
    <row r="1015" customFormat="false" ht="51" hidden="false" customHeight="true" outlineLevel="0" collapsed="false">
      <c r="A1015" s="438" t="s">
        <v>655</v>
      </c>
      <c r="B1015" s="439" t="s">
        <v>656</v>
      </c>
      <c r="C1015" s="439" t="s">
        <v>42</v>
      </c>
      <c r="D1015" s="439" t="n">
        <v>88310</v>
      </c>
      <c r="E1015" s="438" t="s">
        <v>970</v>
      </c>
      <c r="F1015" s="438" t="s">
        <v>658</v>
      </c>
      <c r="G1015" s="439"/>
      <c r="H1015" s="439" t="s">
        <v>469</v>
      </c>
      <c r="I1015" s="438" t="n">
        <v>0.227</v>
      </c>
      <c r="J1015" s="438" t="n">
        <v>27.57</v>
      </c>
      <c r="K1015" s="440" t="n">
        <v>6.25</v>
      </c>
    </row>
    <row r="1016" customFormat="false" ht="14.25" hidden="false" customHeight="false" outlineLevel="0" collapsed="false">
      <c r="A1016" s="438" t="s">
        <v>655</v>
      </c>
      <c r="B1016" s="439" t="s">
        <v>200</v>
      </c>
      <c r="C1016" s="439" t="s">
        <v>42</v>
      </c>
      <c r="D1016" s="439" t="n">
        <v>35692</v>
      </c>
      <c r="E1016" s="438" t="s">
        <v>976</v>
      </c>
      <c r="F1016" s="438" t="s">
        <v>669</v>
      </c>
      <c r="G1016" s="439"/>
      <c r="H1016" s="439" t="s">
        <v>686</v>
      </c>
      <c r="I1016" s="438" t="n">
        <v>0.2367</v>
      </c>
      <c r="J1016" s="438" t="n">
        <v>18.991724</v>
      </c>
      <c r="K1016" s="440" t="n">
        <v>4.49</v>
      </c>
    </row>
    <row r="1017" customFormat="false" ht="25.5" hidden="false" customHeight="true" outlineLevel="0" collapsed="false">
      <c r="A1017" s="134"/>
      <c r="E1017" s="134"/>
      <c r="F1017" s="134"/>
      <c r="I1017" s="134"/>
      <c r="J1017" s="134"/>
      <c r="K1017" s="263"/>
    </row>
    <row r="1018" customFormat="false" ht="14.25" hidden="false" customHeight="false" outlineLevel="0" collapsed="false">
      <c r="A1018" s="441" t="s">
        <v>655</v>
      </c>
      <c r="B1018" s="442"/>
      <c r="C1018" s="442"/>
      <c r="D1018" s="442"/>
      <c r="E1018" s="441"/>
      <c r="F1018" s="443" t="s">
        <v>660</v>
      </c>
      <c r="G1018" s="444" t="n">
        <v>2.7495401297</v>
      </c>
      <c r="H1018" s="445" t="s">
        <v>661</v>
      </c>
      <c r="I1018" s="446" t="n">
        <v>2.93</v>
      </c>
      <c r="J1018" s="443" t="s">
        <v>662</v>
      </c>
      <c r="K1018" s="444" t="n">
        <v>5.68</v>
      </c>
    </row>
    <row r="1019" customFormat="false" ht="14.25" hidden="false" customHeight="false" outlineLevel="0" collapsed="false">
      <c r="A1019" s="441" t="s">
        <v>655</v>
      </c>
      <c r="B1019" s="442"/>
      <c r="C1019" s="442"/>
      <c r="D1019" s="442"/>
      <c r="E1019" s="441"/>
      <c r="F1019" s="443" t="s">
        <v>663</v>
      </c>
      <c r="G1019" s="444" t="n">
        <v>2.69</v>
      </c>
      <c r="H1019" s="442"/>
      <c r="I1019" s="441"/>
      <c r="J1019" s="443" t="s">
        <v>664</v>
      </c>
      <c r="K1019" s="444" t="n">
        <v>15</v>
      </c>
    </row>
    <row r="1020" customFormat="false" ht="14.25" hidden="false" customHeight="false" outlineLevel="0" collapsed="false">
      <c r="A1020" s="134"/>
      <c r="E1020" s="134"/>
      <c r="F1020" s="134"/>
      <c r="I1020" s="134"/>
      <c r="J1020" s="134"/>
      <c r="K1020" s="263"/>
    </row>
    <row r="1021" customFormat="false" ht="14.25" hidden="false" customHeight="false" outlineLevel="0" collapsed="false">
      <c r="A1021" s="430"/>
      <c r="B1021" s="431" t="s">
        <v>25</v>
      </c>
      <c r="C1021" s="431" t="s">
        <v>26</v>
      </c>
      <c r="D1021" s="431" t="s">
        <v>27</v>
      </c>
      <c r="E1021" s="432" t="s">
        <v>18</v>
      </c>
      <c r="F1021" s="432" t="s">
        <v>649</v>
      </c>
      <c r="G1021" s="431"/>
      <c r="H1021" s="431" t="s">
        <v>650</v>
      </c>
      <c r="I1021" s="432" t="s">
        <v>651</v>
      </c>
      <c r="J1021" s="432" t="s">
        <v>652</v>
      </c>
      <c r="K1021" s="433" t="s">
        <v>19</v>
      </c>
    </row>
    <row r="1022" customFormat="false" ht="15" hidden="false" customHeight="false" outlineLevel="0" collapsed="false">
      <c r="A1022" s="434" t="s">
        <v>977</v>
      </c>
      <c r="B1022" s="435" t="s">
        <v>35</v>
      </c>
      <c r="C1022" s="435" t="s">
        <v>42</v>
      </c>
      <c r="D1022" s="435" t="n">
        <v>88485</v>
      </c>
      <c r="E1022" s="436" t="s">
        <v>262</v>
      </c>
      <c r="F1022" s="436" t="s">
        <v>969</v>
      </c>
      <c r="G1022" s="435"/>
      <c r="H1022" s="435" t="s">
        <v>44</v>
      </c>
      <c r="I1022" s="436" t="n">
        <v>1</v>
      </c>
      <c r="J1022" s="436" t="n">
        <v>3.35</v>
      </c>
      <c r="K1022" s="437" t="n">
        <v>3.35</v>
      </c>
    </row>
    <row r="1023" customFormat="false" ht="14.25" hidden="false" customHeight="false" outlineLevel="0" collapsed="false">
      <c r="A1023" s="438" t="s">
        <v>655</v>
      </c>
      <c r="B1023" s="439" t="s">
        <v>656</v>
      </c>
      <c r="C1023" s="439" t="s">
        <v>42</v>
      </c>
      <c r="D1023" s="439" t="n">
        <v>88310</v>
      </c>
      <c r="E1023" s="438" t="s">
        <v>970</v>
      </c>
      <c r="F1023" s="438" t="s">
        <v>658</v>
      </c>
      <c r="G1023" s="439"/>
      <c r="H1023" s="439" t="s">
        <v>469</v>
      </c>
      <c r="I1023" s="438" t="n">
        <v>0.0666</v>
      </c>
      <c r="J1023" s="438" t="n">
        <v>27.57</v>
      </c>
      <c r="K1023" s="440" t="n">
        <v>1.83</v>
      </c>
    </row>
    <row r="1024" customFormat="false" ht="28.35" hidden="false" customHeight="false" outlineLevel="0" collapsed="false">
      <c r="A1024" s="438" t="s">
        <v>655</v>
      </c>
      <c r="B1024" s="439" t="s">
        <v>200</v>
      </c>
      <c r="C1024" s="439" t="s">
        <v>42</v>
      </c>
      <c r="D1024" s="439" t="n">
        <v>6085</v>
      </c>
      <c r="E1024" s="438" t="s">
        <v>971</v>
      </c>
      <c r="F1024" s="438" t="s">
        <v>669</v>
      </c>
      <c r="G1024" s="439"/>
      <c r="H1024" s="439" t="s">
        <v>686</v>
      </c>
      <c r="I1024" s="438" t="n">
        <v>0.1666</v>
      </c>
      <c r="J1024" s="438" t="n">
        <v>6.402442</v>
      </c>
      <c r="K1024" s="440" t="n">
        <v>1.06</v>
      </c>
    </row>
    <row r="1025" customFormat="false" ht="14.25" hidden="false" customHeight="false" outlineLevel="0" collapsed="false">
      <c r="A1025" s="438" t="s">
        <v>655</v>
      </c>
      <c r="B1025" s="439" t="s">
        <v>656</v>
      </c>
      <c r="C1025" s="439" t="s">
        <v>42</v>
      </c>
      <c r="D1025" s="439" t="n">
        <v>88316</v>
      </c>
      <c r="E1025" s="438" t="s">
        <v>667</v>
      </c>
      <c r="F1025" s="438" t="s">
        <v>658</v>
      </c>
      <c r="G1025" s="439"/>
      <c r="H1025" s="439" t="s">
        <v>469</v>
      </c>
      <c r="I1025" s="438" t="n">
        <v>0.0222</v>
      </c>
      <c r="J1025" s="438" t="n">
        <v>20.77</v>
      </c>
      <c r="K1025" s="440" t="n">
        <v>0.46</v>
      </c>
    </row>
    <row r="1026" customFormat="false" ht="14.25" hidden="false" customHeight="false" outlineLevel="0" collapsed="false">
      <c r="A1026" s="134"/>
      <c r="E1026" s="134"/>
      <c r="F1026" s="134"/>
      <c r="I1026" s="134"/>
      <c r="J1026" s="134"/>
      <c r="K1026" s="263"/>
    </row>
    <row r="1027" customFormat="false" ht="14.25" hidden="false" customHeight="false" outlineLevel="0" collapsed="false">
      <c r="A1027" s="441" t="s">
        <v>655</v>
      </c>
      <c r="B1027" s="442"/>
      <c r="C1027" s="442"/>
      <c r="D1027" s="442"/>
      <c r="E1027" s="441"/>
      <c r="F1027" s="443" t="s">
        <v>660</v>
      </c>
      <c r="G1027" s="444" t="n">
        <v>0.8035627844</v>
      </c>
      <c r="H1027" s="445" t="s">
        <v>661</v>
      </c>
      <c r="I1027" s="446" t="n">
        <v>0.86</v>
      </c>
      <c r="J1027" s="443" t="s">
        <v>662</v>
      </c>
      <c r="K1027" s="444" t="n">
        <v>1.66</v>
      </c>
    </row>
    <row r="1028" customFormat="false" ht="14.25" hidden="false" customHeight="false" outlineLevel="0" collapsed="false">
      <c r="A1028" s="441" t="s">
        <v>655</v>
      </c>
      <c r="B1028" s="442"/>
      <c r="C1028" s="442"/>
      <c r="D1028" s="442"/>
      <c r="E1028" s="441"/>
      <c r="F1028" s="443" t="s">
        <v>663</v>
      </c>
      <c r="G1028" s="444" t="n">
        <v>0.73</v>
      </c>
      <c r="H1028" s="442"/>
      <c r="I1028" s="441"/>
      <c r="J1028" s="443" t="s">
        <v>664</v>
      </c>
      <c r="K1028" s="444" t="n">
        <v>4.08</v>
      </c>
    </row>
    <row r="1029" customFormat="false" ht="14.25" hidden="false" customHeight="false" outlineLevel="0" collapsed="false">
      <c r="A1029" s="134"/>
      <c r="E1029" s="134"/>
      <c r="F1029" s="134"/>
      <c r="I1029" s="134"/>
      <c r="J1029" s="134"/>
      <c r="K1029" s="263"/>
    </row>
    <row r="1030" customFormat="false" ht="14.25" hidden="false" customHeight="false" outlineLevel="0" collapsed="false">
      <c r="A1030" s="430"/>
      <c r="B1030" s="431" t="s">
        <v>25</v>
      </c>
      <c r="C1030" s="431" t="s">
        <v>26</v>
      </c>
      <c r="D1030" s="431" t="s">
        <v>27</v>
      </c>
      <c r="E1030" s="432" t="s">
        <v>18</v>
      </c>
      <c r="F1030" s="432" t="s">
        <v>649</v>
      </c>
      <c r="G1030" s="431"/>
      <c r="H1030" s="431" t="s">
        <v>650</v>
      </c>
      <c r="I1030" s="432" t="s">
        <v>651</v>
      </c>
      <c r="J1030" s="432" t="s">
        <v>652</v>
      </c>
      <c r="K1030" s="433" t="s">
        <v>19</v>
      </c>
    </row>
    <row r="1031" customFormat="false" ht="25.35" hidden="false" customHeight="false" outlineLevel="0" collapsed="false">
      <c r="A1031" s="434" t="s">
        <v>978</v>
      </c>
      <c r="B1031" s="435" t="s">
        <v>35</v>
      </c>
      <c r="C1031" s="435" t="s">
        <v>42</v>
      </c>
      <c r="D1031" s="435" t="n">
        <v>88497</v>
      </c>
      <c r="E1031" s="436" t="s">
        <v>264</v>
      </c>
      <c r="F1031" s="436" t="s">
        <v>969</v>
      </c>
      <c r="G1031" s="435"/>
      <c r="H1031" s="435" t="s">
        <v>44</v>
      </c>
      <c r="I1031" s="436" t="n">
        <v>1</v>
      </c>
      <c r="J1031" s="436" t="n">
        <v>16.73</v>
      </c>
      <c r="K1031" s="437" t="n">
        <v>16.73</v>
      </c>
    </row>
    <row r="1032" customFormat="false" ht="14.25" hidden="false" customHeight="false" outlineLevel="0" collapsed="false">
      <c r="A1032" s="438" t="s">
        <v>655</v>
      </c>
      <c r="B1032" s="439" t="s">
        <v>656</v>
      </c>
      <c r="C1032" s="439" t="s">
        <v>42</v>
      </c>
      <c r="D1032" s="439" t="n">
        <v>88310</v>
      </c>
      <c r="E1032" s="438" t="s">
        <v>970</v>
      </c>
      <c r="F1032" s="438" t="s">
        <v>658</v>
      </c>
      <c r="G1032" s="439"/>
      <c r="H1032" s="439" t="s">
        <v>469</v>
      </c>
      <c r="I1032" s="438" t="n">
        <v>0.361</v>
      </c>
      <c r="J1032" s="438" t="n">
        <v>27.57</v>
      </c>
      <c r="K1032" s="440" t="n">
        <v>9.95</v>
      </c>
    </row>
    <row r="1033" customFormat="false" ht="14.25" hidden="false" customHeight="false" outlineLevel="0" collapsed="false">
      <c r="A1033" s="438" t="s">
        <v>655</v>
      </c>
      <c r="B1033" s="439" t="s">
        <v>200</v>
      </c>
      <c r="C1033" s="439" t="s">
        <v>42</v>
      </c>
      <c r="D1033" s="439" t="n">
        <v>43626</v>
      </c>
      <c r="E1033" s="438" t="s">
        <v>974</v>
      </c>
      <c r="F1033" s="438" t="s">
        <v>669</v>
      </c>
      <c r="G1033" s="439"/>
      <c r="H1033" s="439" t="s">
        <v>708</v>
      </c>
      <c r="I1033" s="438" t="n">
        <v>1.3389</v>
      </c>
      <c r="J1033" s="438" t="n">
        <v>3.149664</v>
      </c>
      <c r="K1033" s="440" t="n">
        <v>4.21</v>
      </c>
    </row>
    <row r="1034" customFormat="false" ht="28.35" hidden="false" customHeight="false" outlineLevel="0" collapsed="false">
      <c r="A1034" s="438" t="s">
        <v>655</v>
      </c>
      <c r="B1034" s="439" t="s">
        <v>200</v>
      </c>
      <c r="C1034" s="439" t="s">
        <v>42</v>
      </c>
      <c r="D1034" s="439" t="n">
        <v>3767</v>
      </c>
      <c r="E1034" s="438" t="s">
        <v>973</v>
      </c>
      <c r="F1034" s="438" t="s">
        <v>669</v>
      </c>
      <c r="G1034" s="439"/>
      <c r="H1034" s="439" t="s">
        <v>120</v>
      </c>
      <c r="I1034" s="438" t="n">
        <v>0.0802</v>
      </c>
      <c r="J1034" s="438" t="n">
        <v>1.059262</v>
      </c>
      <c r="K1034" s="440" t="n">
        <v>0.08</v>
      </c>
    </row>
    <row r="1035" customFormat="false" ht="14.25" hidden="false" customHeight="false" outlineLevel="0" collapsed="false">
      <c r="A1035" s="438" t="s">
        <v>655</v>
      </c>
      <c r="B1035" s="439" t="s">
        <v>656</v>
      </c>
      <c r="C1035" s="439" t="s">
        <v>42</v>
      </c>
      <c r="D1035" s="439" t="n">
        <v>88316</v>
      </c>
      <c r="E1035" s="438" t="s">
        <v>667</v>
      </c>
      <c r="F1035" s="438" t="s">
        <v>658</v>
      </c>
      <c r="G1035" s="439"/>
      <c r="H1035" s="439" t="s">
        <v>469</v>
      </c>
      <c r="I1035" s="438" t="n">
        <v>0.1203</v>
      </c>
      <c r="J1035" s="438" t="n">
        <v>20.77</v>
      </c>
      <c r="K1035" s="440" t="n">
        <v>2.49</v>
      </c>
    </row>
    <row r="1036" customFormat="false" ht="14.25" hidden="false" customHeight="false" outlineLevel="0" collapsed="false">
      <c r="A1036" s="134"/>
      <c r="E1036" s="134"/>
      <c r="F1036" s="134"/>
      <c r="I1036" s="134"/>
      <c r="J1036" s="134"/>
      <c r="K1036" s="263"/>
    </row>
    <row r="1037" customFormat="false" ht="14.25" hidden="false" customHeight="false" outlineLevel="0" collapsed="false">
      <c r="A1037" s="441" t="s">
        <v>655</v>
      </c>
      <c r="B1037" s="442"/>
      <c r="C1037" s="442"/>
      <c r="D1037" s="442"/>
      <c r="E1037" s="441"/>
      <c r="F1037" s="443" t="s">
        <v>660</v>
      </c>
      <c r="G1037" s="444" t="n">
        <v>4.3711879175</v>
      </c>
      <c r="H1037" s="445" t="s">
        <v>661</v>
      </c>
      <c r="I1037" s="446" t="n">
        <v>4.66</v>
      </c>
      <c r="J1037" s="443" t="s">
        <v>662</v>
      </c>
      <c r="K1037" s="444" t="n">
        <v>9.03</v>
      </c>
    </row>
    <row r="1038" customFormat="false" ht="14.25" hidden="false" customHeight="false" outlineLevel="0" collapsed="false">
      <c r="A1038" s="441" t="s">
        <v>655</v>
      </c>
      <c r="B1038" s="442"/>
      <c r="C1038" s="442"/>
      <c r="D1038" s="442"/>
      <c r="E1038" s="441"/>
      <c r="F1038" s="443" t="s">
        <v>663</v>
      </c>
      <c r="G1038" s="444" t="n">
        <v>3.66</v>
      </c>
      <c r="H1038" s="442"/>
      <c r="I1038" s="441"/>
      <c r="J1038" s="443" t="s">
        <v>664</v>
      </c>
      <c r="K1038" s="444" t="n">
        <v>20.39</v>
      </c>
    </row>
    <row r="1039" customFormat="false" ht="14.25" hidden="false" customHeight="false" outlineLevel="0" collapsed="false">
      <c r="A1039" s="134"/>
      <c r="E1039" s="134"/>
      <c r="F1039" s="134"/>
      <c r="I1039" s="134"/>
      <c r="J1039" s="134"/>
      <c r="K1039" s="263"/>
    </row>
    <row r="1040" customFormat="false" ht="14.25" hidden="false" customHeight="false" outlineLevel="0" collapsed="false">
      <c r="A1040" s="430"/>
      <c r="B1040" s="431" t="s">
        <v>25</v>
      </c>
      <c r="C1040" s="431" t="s">
        <v>26</v>
      </c>
      <c r="D1040" s="431" t="s">
        <v>27</v>
      </c>
      <c r="E1040" s="432" t="s">
        <v>18</v>
      </c>
      <c r="F1040" s="432" t="s">
        <v>649</v>
      </c>
      <c r="G1040" s="431"/>
      <c r="H1040" s="431" t="s">
        <v>650</v>
      </c>
      <c r="I1040" s="432" t="s">
        <v>651</v>
      </c>
      <c r="J1040" s="432" t="s">
        <v>652</v>
      </c>
      <c r="K1040" s="433" t="s">
        <v>19</v>
      </c>
    </row>
    <row r="1041" customFormat="false" ht="25.35" hidden="false" customHeight="false" outlineLevel="0" collapsed="false">
      <c r="A1041" s="434" t="s">
        <v>979</v>
      </c>
      <c r="B1041" s="435" t="s">
        <v>35</v>
      </c>
      <c r="C1041" s="435" t="s">
        <v>42</v>
      </c>
      <c r="D1041" s="435" t="n">
        <v>88489</v>
      </c>
      <c r="E1041" s="436" t="s">
        <v>266</v>
      </c>
      <c r="F1041" s="436" t="s">
        <v>969</v>
      </c>
      <c r="G1041" s="435"/>
      <c r="H1041" s="435" t="s">
        <v>44</v>
      </c>
      <c r="I1041" s="436" t="n">
        <v>1</v>
      </c>
      <c r="J1041" s="436" t="n">
        <v>12.23</v>
      </c>
      <c r="K1041" s="437" t="n">
        <v>12.23</v>
      </c>
    </row>
    <row r="1042" customFormat="false" ht="14.25" hidden="false" customHeight="false" outlineLevel="0" collapsed="false">
      <c r="A1042" s="438" t="s">
        <v>655</v>
      </c>
      <c r="B1042" s="439" t="s">
        <v>656</v>
      </c>
      <c r="C1042" s="439" t="s">
        <v>42</v>
      </c>
      <c r="D1042" s="439" t="n">
        <v>88310</v>
      </c>
      <c r="E1042" s="438" t="s">
        <v>970</v>
      </c>
      <c r="F1042" s="438" t="s">
        <v>658</v>
      </c>
      <c r="G1042" s="439"/>
      <c r="H1042" s="439" t="s">
        <v>469</v>
      </c>
      <c r="I1042" s="438" t="n">
        <v>0.1631</v>
      </c>
      <c r="J1042" s="438" t="n">
        <v>27.57</v>
      </c>
      <c r="K1042" s="440" t="n">
        <v>4.49</v>
      </c>
    </row>
    <row r="1043" customFormat="false" ht="28.35" hidden="false" customHeight="false" outlineLevel="0" collapsed="false">
      <c r="A1043" s="438" t="s">
        <v>655</v>
      </c>
      <c r="B1043" s="439" t="s">
        <v>200</v>
      </c>
      <c r="C1043" s="439" t="s">
        <v>42</v>
      </c>
      <c r="D1043" s="439" t="n">
        <v>7356</v>
      </c>
      <c r="E1043" s="438" t="s">
        <v>685</v>
      </c>
      <c r="F1043" s="438" t="s">
        <v>669</v>
      </c>
      <c r="G1043" s="439"/>
      <c r="H1043" s="439" t="s">
        <v>686</v>
      </c>
      <c r="I1043" s="438" t="n">
        <v>0.2285</v>
      </c>
      <c r="J1043" s="438" t="n">
        <v>29.01253</v>
      </c>
      <c r="K1043" s="440" t="n">
        <v>6.62</v>
      </c>
    </row>
    <row r="1044" customFormat="false" ht="14.25" hidden="false" customHeight="false" outlineLevel="0" collapsed="false">
      <c r="A1044" s="438" t="s">
        <v>655</v>
      </c>
      <c r="B1044" s="439" t="s">
        <v>656</v>
      </c>
      <c r="C1044" s="439" t="s">
        <v>42</v>
      </c>
      <c r="D1044" s="439" t="n">
        <v>88316</v>
      </c>
      <c r="E1044" s="438" t="s">
        <v>667</v>
      </c>
      <c r="F1044" s="438" t="s">
        <v>658</v>
      </c>
      <c r="G1044" s="439"/>
      <c r="H1044" s="439" t="s">
        <v>469</v>
      </c>
      <c r="I1044" s="438" t="n">
        <v>0.0544</v>
      </c>
      <c r="J1044" s="438" t="n">
        <v>20.77</v>
      </c>
      <c r="K1044" s="440" t="n">
        <v>1.12</v>
      </c>
    </row>
    <row r="1045" customFormat="false" ht="14.25" hidden="false" customHeight="false" outlineLevel="0" collapsed="false">
      <c r="A1045" s="134"/>
      <c r="E1045" s="134"/>
      <c r="F1045" s="134"/>
      <c r="I1045" s="134"/>
      <c r="J1045" s="134"/>
      <c r="K1045" s="263"/>
    </row>
    <row r="1046" customFormat="false" ht="51" hidden="false" customHeight="true" outlineLevel="0" collapsed="false">
      <c r="A1046" s="441" t="s">
        <v>655</v>
      </c>
      <c r="B1046" s="442"/>
      <c r="C1046" s="442"/>
      <c r="D1046" s="442"/>
      <c r="E1046" s="441"/>
      <c r="F1046" s="443" t="s">
        <v>660</v>
      </c>
      <c r="G1046" s="444" t="n">
        <v>1.9750217833</v>
      </c>
      <c r="H1046" s="445" t="s">
        <v>661</v>
      </c>
      <c r="I1046" s="446" t="n">
        <v>2.1</v>
      </c>
      <c r="J1046" s="443" t="s">
        <v>662</v>
      </c>
      <c r="K1046" s="444" t="n">
        <v>4.08</v>
      </c>
    </row>
    <row r="1047" customFormat="false" ht="14.25" hidden="false" customHeight="false" outlineLevel="0" collapsed="false">
      <c r="A1047" s="441" t="s">
        <v>655</v>
      </c>
      <c r="B1047" s="442"/>
      <c r="C1047" s="442"/>
      <c r="D1047" s="442"/>
      <c r="E1047" s="441"/>
      <c r="F1047" s="443" t="s">
        <v>663</v>
      </c>
      <c r="G1047" s="444" t="n">
        <v>2.67</v>
      </c>
      <c r="H1047" s="442"/>
      <c r="I1047" s="441"/>
      <c r="J1047" s="443" t="s">
        <v>664</v>
      </c>
      <c r="K1047" s="444" t="n">
        <v>14.9</v>
      </c>
    </row>
    <row r="1048" customFormat="false" ht="14.25" hidden="false" customHeight="false" outlineLevel="0" collapsed="false">
      <c r="A1048" s="134"/>
      <c r="E1048" s="134"/>
      <c r="F1048" s="134"/>
      <c r="I1048" s="134"/>
      <c r="J1048" s="134"/>
      <c r="K1048" s="263"/>
    </row>
    <row r="1049" customFormat="false" ht="14.25" hidden="false" customHeight="false" outlineLevel="0" collapsed="false">
      <c r="A1049" s="430"/>
      <c r="B1049" s="431" t="s">
        <v>25</v>
      </c>
      <c r="C1049" s="431" t="s">
        <v>26</v>
      </c>
      <c r="D1049" s="431" t="s">
        <v>27</v>
      </c>
      <c r="E1049" s="432" t="s">
        <v>18</v>
      </c>
      <c r="F1049" s="432" t="s">
        <v>649</v>
      </c>
      <c r="G1049" s="431"/>
      <c r="H1049" s="431" t="s">
        <v>650</v>
      </c>
      <c r="I1049" s="432" t="s">
        <v>651</v>
      </c>
      <c r="J1049" s="432" t="s">
        <v>652</v>
      </c>
      <c r="K1049" s="433" t="s">
        <v>19</v>
      </c>
    </row>
    <row r="1050" customFormat="false" ht="25.35" hidden="false" customHeight="false" outlineLevel="0" collapsed="false">
      <c r="A1050" s="434" t="s">
        <v>980</v>
      </c>
      <c r="B1050" s="435" t="s">
        <v>35</v>
      </c>
      <c r="C1050" s="435" t="s">
        <v>42</v>
      </c>
      <c r="D1050" s="435" t="n">
        <v>88415</v>
      </c>
      <c r="E1050" s="436" t="s">
        <v>270</v>
      </c>
      <c r="F1050" s="436" t="s">
        <v>969</v>
      </c>
      <c r="G1050" s="435"/>
      <c r="H1050" s="435" t="s">
        <v>44</v>
      </c>
      <c r="I1050" s="436" t="n">
        <v>1</v>
      </c>
      <c r="J1050" s="436" t="n">
        <v>3.63</v>
      </c>
      <c r="K1050" s="437" t="n">
        <v>3.63</v>
      </c>
    </row>
    <row r="1051" customFormat="false" ht="14.25" hidden="false" customHeight="false" outlineLevel="0" collapsed="false">
      <c r="A1051" s="438" t="s">
        <v>655</v>
      </c>
      <c r="B1051" s="439" t="s">
        <v>656</v>
      </c>
      <c r="C1051" s="439" t="s">
        <v>42</v>
      </c>
      <c r="D1051" s="439" t="n">
        <v>88310</v>
      </c>
      <c r="E1051" s="438" t="s">
        <v>970</v>
      </c>
      <c r="F1051" s="438" t="s">
        <v>658</v>
      </c>
      <c r="G1051" s="439"/>
      <c r="H1051" s="439" t="s">
        <v>469</v>
      </c>
      <c r="I1051" s="438" t="n">
        <v>0.0566</v>
      </c>
      <c r="J1051" s="438" t="n">
        <v>27.57</v>
      </c>
      <c r="K1051" s="440" t="n">
        <v>1.56</v>
      </c>
    </row>
    <row r="1052" customFormat="false" ht="28.35" hidden="false" customHeight="false" outlineLevel="0" collapsed="false">
      <c r="A1052" s="438" t="s">
        <v>655</v>
      </c>
      <c r="B1052" s="439" t="s">
        <v>200</v>
      </c>
      <c r="C1052" s="439" t="s">
        <v>42</v>
      </c>
      <c r="D1052" s="439" t="n">
        <v>6085</v>
      </c>
      <c r="E1052" s="438" t="s">
        <v>971</v>
      </c>
      <c r="F1052" s="438" t="s">
        <v>669</v>
      </c>
      <c r="G1052" s="439"/>
      <c r="H1052" s="439" t="s">
        <v>686</v>
      </c>
      <c r="I1052" s="438" t="n">
        <v>0.29472</v>
      </c>
      <c r="J1052" s="438" t="n">
        <v>6.402442</v>
      </c>
      <c r="K1052" s="440" t="n">
        <v>1.88</v>
      </c>
    </row>
    <row r="1053" customFormat="false" ht="14.25" hidden="false" customHeight="false" outlineLevel="0" collapsed="false">
      <c r="A1053" s="438" t="s">
        <v>655</v>
      </c>
      <c r="B1053" s="439" t="s">
        <v>656</v>
      </c>
      <c r="C1053" s="439" t="s">
        <v>42</v>
      </c>
      <c r="D1053" s="439" t="n">
        <v>88316</v>
      </c>
      <c r="E1053" s="438" t="s">
        <v>667</v>
      </c>
      <c r="F1053" s="438" t="s">
        <v>658</v>
      </c>
      <c r="G1053" s="439"/>
      <c r="H1053" s="439" t="s">
        <v>469</v>
      </c>
      <c r="I1053" s="438" t="n">
        <v>0.0092</v>
      </c>
      <c r="J1053" s="438" t="n">
        <v>20.77</v>
      </c>
      <c r="K1053" s="440" t="n">
        <v>0.19</v>
      </c>
    </row>
    <row r="1054" customFormat="false" ht="14.25" hidden="false" customHeight="false" outlineLevel="0" collapsed="false">
      <c r="A1054" s="134"/>
      <c r="E1054" s="134"/>
      <c r="F1054" s="134"/>
      <c r="I1054" s="134"/>
      <c r="J1054" s="134"/>
      <c r="K1054" s="263"/>
    </row>
    <row r="1055" customFormat="false" ht="14.25" hidden="false" customHeight="false" outlineLevel="0" collapsed="false">
      <c r="A1055" s="441" t="s">
        <v>655</v>
      </c>
      <c r="B1055" s="442"/>
      <c r="C1055" s="442"/>
      <c r="D1055" s="442"/>
      <c r="E1055" s="441"/>
      <c r="F1055" s="443" t="s">
        <v>660</v>
      </c>
      <c r="G1055" s="444" t="n">
        <v>0.6099331978</v>
      </c>
      <c r="H1055" s="445" t="s">
        <v>661</v>
      </c>
      <c r="I1055" s="446" t="n">
        <v>0.65</v>
      </c>
      <c r="J1055" s="443" t="s">
        <v>662</v>
      </c>
      <c r="K1055" s="444" t="n">
        <v>1.26</v>
      </c>
    </row>
    <row r="1056" customFormat="false" ht="14.25" hidden="false" customHeight="false" outlineLevel="0" collapsed="false">
      <c r="A1056" s="441" t="s">
        <v>655</v>
      </c>
      <c r="B1056" s="442"/>
      <c r="C1056" s="442"/>
      <c r="D1056" s="442"/>
      <c r="E1056" s="441"/>
      <c r="F1056" s="443" t="s">
        <v>663</v>
      </c>
      <c r="G1056" s="444" t="n">
        <v>0.79</v>
      </c>
      <c r="H1056" s="442"/>
      <c r="I1056" s="441"/>
      <c r="J1056" s="443" t="s">
        <v>664</v>
      </c>
      <c r="K1056" s="444" t="n">
        <v>4.42</v>
      </c>
    </row>
    <row r="1057" customFormat="false" ht="14.25" hidden="false" customHeight="false" outlineLevel="0" collapsed="false">
      <c r="A1057" s="134"/>
      <c r="E1057" s="134"/>
      <c r="F1057" s="134"/>
      <c r="I1057" s="134"/>
      <c r="J1057" s="134"/>
      <c r="K1057" s="263"/>
    </row>
    <row r="1058" customFormat="false" ht="14.25" hidden="false" customHeight="false" outlineLevel="0" collapsed="false">
      <c r="A1058" s="430"/>
      <c r="B1058" s="431" t="s">
        <v>25</v>
      </c>
      <c r="C1058" s="431" t="s">
        <v>26</v>
      </c>
      <c r="D1058" s="431" t="s">
        <v>27</v>
      </c>
      <c r="E1058" s="432" t="s">
        <v>18</v>
      </c>
      <c r="F1058" s="432" t="s">
        <v>649</v>
      </c>
      <c r="G1058" s="431"/>
      <c r="H1058" s="431" t="s">
        <v>650</v>
      </c>
      <c r="I1058" s="432" t="s">
        <v>651</v>
      </c>
      <c r="J1058" s="432" t="s">
        <v>652</v>
      </c>
      <c r="K1058" s="433" t="s">
        <v>19</v>
      </c>
    </row>
    <row r="1059" customFormat="false" ht="37.3" hidden="false" customHeight="false" outlineLevel="0" collapsed="false">
      <c r="A1059" s="434" t="s">
        <v>981</v>
      </c>
      <c r="B1059" s="435" t="s">
        <v>35</v>
      </c>
      <c r="C1059" s="435" t="s">
        <v>42</v>
      </c>
      <c r="D1059" s="435" t="n">
        <v>88426</v>
      </c>
      <c r="E1059" s="436" t="s">
        <v>272</v>
      </c>
      <c r="F1059" s="436" t="s">
        <v>969</v>
      </c>
      <c r="G1059" s="435"/>
      <c r="H1059" s="435" t="s">
        <v>44</v>
      </c>
      <c r="I1059" s="436" t="n">
        <v>1</v>
      </c>
      <c r="J1059" s="436" t="n">
        <v>19.11</v>
      </c>
      <c r="K1059" s="437" t="n">
        <v>19.11</v>
      </c>
    </row>
    <row r="1060" customFormat="false" ht="28.35" hidden="false" customHeight="false" outlineLevel="0" collapsed="false">
      <c r="A1060" s="438" t="s">
        <v>655</v>
      </c>
      <c r="B1060" s="439" t="s">
        <v>200</v>
      </c>
      <c r="C1060" s="439" t="s">
        <v>42</v>
      </c>
      <c r="D1060" s="439" t="n">
        <v>38877</v>
      </c>
      <c r="E1060" s="438" t="s">
        <v>982</v>
      </c>
      <c r="F1060" s="438" t="s">
        <v>669</v>
      </c>
      <c r="G1060" s="439"/>
      <c r="H1060" s="439" t="s">
        <v>66</v>
      </c>
      <c r="I1060" s="438" t="n">
        <v>2.1825</v>
      </c>
      <c r="J1060" s="438" t="n">
        <v>6.918012</v>
      </c>
      <c r="K1060" s="440" t="n">
        <v>15.09</v>
      </c>
    </row>
    <row r="1061" customFormat="false" ht="14.25" hidden="false" customHeight="false" outlineLevel="0" collapsed="false">
      <c r="A1061" s="438" t="s">
        <v>655</v>
      </c>
      <c r="B1061" s="439" t="s">
        <v>656</v>
      </c>
      <c r="C1061" s="439" t="s">
        <v>42</v>
      </c>
      <c r="D1061" s="439" t="n">
        <v>88316</v>
      </c>
      <c r="E1061" s="438" t="s">
        <v>667</v>
      </c>
      <c r="F1061" s="438" t="s">
        <v>658</v>
      </c>
      <c r="G1061" s="439"/>
      <c r="H1061" s="439" t="s">
        <v>469</v>
      </c>
      <c r="I1061" s="438" t="n">
        <v>0.0213</v>
      </c>
      <c r="J1061" s="438" t="n">
        <v>20.77</v>
      </c>
      <c r="K1061" s="440" t="n">
        <v>0.44</v>
      </c>
    </row>
    <row r="1062" customFormat="false" ht="14.25" hidden="false" customHeight="false" outlineLevel="0" collapsed="false">
      <c r="A1062" s="438" t="s">
        <v>655</v>
      </c>
      <c r="B1062" s="439" t="s">
        <v>656</v>
      </c>
      <c r="C1062" s="439" t="s">
        <v>42</v>
      </c>
      <c r="D1062" s="439" t="n">
        <v>88310</v>
      </c>
      <c r="E1062" s="438" t="s">
        <v>970</v>
      </c>
      <c r="F1062" s="438" t="s">
        <v>658</v>
      </c>
      <c r="G1062" s="439"/>
      <c r="H1062" s="439" t="s">
        <v>469</v>
      </c>
      <c r="I1062" s="438" t="n">
        <v>0.1302</v>
      </c>
      <c r="J1062" s="438" t="n">
        <v>27.57</v>
      </c>
      <c r="K1062" s="440" t="n">
        <v>3.58</v>
      </c>
    </row>
    <row r="1063" customFormat="false" ht="14.25" hidden="false" customHeight="false" outlineLevel="0" collapsed="false">
      <c r="A1063" s="134"/>
      <c r="E1063" s="134"/>
      <c r="F1063" s="134"/>
      <c r="I1063" s="134"/>
      <c r="J1063" s="134"/>
      <c r="K1063" s="263"/>
    </row>
    <row r="1064" customFormat="false" ht="14.25" hidden="false" customHeight="false" outlineLevel="0" collapsed="false">
      <c r="A1064" s="441" t="s">
        <v>655</v>
      </c>
      <c r="B1064" s="442"/>
      <c r="C1064" s="442"/>
      <c r="D1064" s="442"/>
      <c r="E1064" s="441"/>
      <c r="F1064" s="443" t="s">
        <v>660</v>
      </c>
      <c r="G1064" s="444" t="n">
        <v>1.4183367219</v>
      </c>
      <c r="H1064" s="445" t="s">
        <v>661</v>
      </c>
      <c r="I1064" s="446" t="n">
        <v>1.51</v>
      </c>
      <c r="J1064" s="443" t="s">
        <v>662</v>
      </c>
      <c r="K1064" s="444" t="n">
        <v>2.93</v>
      </c>
    </row>
    <row r="1065" customFormat="false" ht="14.25" hidden="false" customHeight="false" outlineLevel="0" collapsed="false">
      <c r="A1065" s="441" t="s">
        <v>655</v>
      </c>
      <c r="B1065" s="442"/>
      <c r="C1065" s="442"/>
      <c r="D1065" s="442"/>
      <c r="E1065" s="441"/>
      <c r="F1065" s="443" t="s">
        <v>663</v>
      </c>
      <c r="G1065" s="444" t="n">
        <v>4.18</v>
      </c>
      <c r="H1065" s="442"/>
      <c r="I1065" s="441"/>
      <c r="J1065" s="443" t="s">
        <v>664</v>
      </c>
      <c r="K1065" s="444" t="n">
        <v>23.29</v>
      </c>
    </row>
    <row r="1066" customFormat="false" ht="14.25" hidden="false" customHeight="false" outlineLevel="0" collapsed="false">
      <c r="A1066" s="134"/>
      <c r="E1066" s="134"/>
      <c r="F1066" s="134"/>
      <c r="I1066" s="134"/>
      <c r="J1066" s="134"/>
      <c r="K1066" s="263"/>
    </row>
    <row r="1067" customFormat="false" ht="14.25" hidden="false" customHeight="false" outlineLevel="0" collapsed="false">
      <c r="A1067" s="430"/>
      <c r="B1067" s="431" t="s">
        <v>25</v>
      </c>
      <c r="C1067" s="431" t="s">
        <v>26</v>
      </c>
      <c r="D1067" s="431" t="s">
        <v>27</v>
      </c>
      <c r="E1067" s="432" t="s">
        <v>18</v>
      </c>
      <c r="F1067" s="432" t="s">
        <v>649</v>
      </c>
      <c r="G1067" s="431"/>
      <c r="H1067" s="431" t="s">
        <v>650</v>
      </c>
      <c r="I1067" s="432" t="s">
        <v>651</v>
      </c>
      <c r="J1067" s="432" t="s">
        <v>652</v>
      </c>
      <c r="K1067" s="433" t="s">
        <v>19</v>
      </c>
    </row>
    <row r="1068" customFormat="false" ht="25.35" hidden="false" customHeight="false" outlineLevel="0" collapsed="false">
      <c r="A1068" s="434" t="s">
        <v>983</v>
      </c>
      <c r="B1068" s="435" t="s">
        <v>35</v>
      </c>
      <c r="C1068" s="435" t="s">
        <v>42</v>
      </c>
      <c r="D1068" s="435" t="n">
        <v>103244</v>
      </c>
      <c r="E1068" s="436" t="s">
        <v>275</v>
      </c>
      <c r="F1068" s="436" t="s">
        <v>984</v>
      </c>
      <c r="G1068" s="435"/>
      <c r="H1068" s="435" t="s">
        <v>120</v>
      </c>
      <c r="I1068" s="436" t="n">
        <v>1</v>
      </c>
      <c r="J1068" s="436" t="n">
        <v>2900.53</v>
      </c>
      <c r="K1068" s="437" t="n">
        <v>2900.53</v>
      </c>
    </row>
    <row r="1069" customFormat="false" ht="14.25" hidden="false" customHeight="false" outlineLevel="0" collapsed="false">
      <c r="A1069" s="438" t="s">
        <v>655</v>
      </c>
      <c r="B1069" s="439" t="s">
        <v>656</v>
      </c>
      <c r="C1069" s="439" t="s">
        <v>42</v>
      </c>
      <c r="D1069" s="439" t="n">
        <v>100308</v>
      </c>
      <c r="E1069" s="438" t="s">
        <v>985</v>
      </c>
      <c r="F1069" s="438" t="s">
        <v>658</v>
      </c>
      <c r="G1069" s="439"/>
      <c r="H1069" s="439" t="s">
        <v>469</v>
      </c>
      <c r="I1069" s="438" t="n">
        <v>2.3334</v>
      </c>
      <c r="J1069" s="438" t="n">
        <v>28.22</v>
      </c>
      <c r="K1069" s="440" t="n">
        <v>65.84</v>
      </c>
    </row>
    <row r="1070" customFormat="false" ht="14.25" hidden="false" customHeight="false" outlineLevel="0" collapsed="false">
      <c r="A1070" s="438" t="s">
        <v>655</v>
      </c>
      <c r="B1070" s="439" t="s">
        <v>200</v>
      </c>
      <c r="C1070" s="439" t="s">
        <v>42</v>
      </c>
      <c r="D1070" s="439" t="n">
        <v>11976</v>
      </c>
      <c r="E1070" s="438" t="s">
        <v>986</v>
      </c>
      <c r="F1070" s="438" t="s">
        <v>669</v>
      </c>
      <c r="G1070" s="439"/>
      <c r="H1070" s="439" t="s">
        <v>120</v>
      </c>
      <c r="I1070" s="438" t="n">
        <v>6</v>
      </c>
      <c r="J1070" s="438" t="n">
        <v>1.087384</v>
      </c>
      <c r="K1070" s="440" t="n">
        <v>6.52</v>
      </c>
    </row>
    <row r="1071" customFormat="false" ht="14.25" hidden="false" customHeight="false" outlineLevel="0" collapsed="false">
      <c r="A1071" s="438" t="s">
        <v>655</v>
      </c>
      <c r="B1071" s="439" t="s">
        <v>656</v>
      </c>
      <c r="C1071" s="439" t="s">
        <v>42</v>
      </c>
      <c r="D1071" s="439" t="n">
        <v>88243</v>
      </c>
      <c r="E1071" s="438" t="s">
        <v>987</v>
      </c>
      <c r="F1071" s="438" t="s">
        <v>658</v>
      </c>
      <c r="G1071" s="439"/>
      <c r="H1071" s="439" t="s">
        <v>469</v>
      </c>
      <c r="I1071" s="438" t="n">
        <v>2.3334</v>
      </c>
      <c r="J1071" s="438" t="n">
        <v>21.68</v>
      </c>
      <c r="K1071" s="440" t="n">
        <v>50.58</v>
      </c>
    </row>
    <row r="1072" customFormat="false" ht="19.4" hidden="false" customHeight="false" outlineLevel="0" collapsed="false">
      <c r="A1072" s="438" t="s">
        <v>655</v>
      </c>
      <c r="B1072" s="439" t="s">
        <v>200</v>
      </c>
      <c r="C1072" s="439" t="s">
        <v>42</v>
      </c>
      <c r="D1072" s="439" t="n">
        <v>7568</v>
      </c>
      <c r="E1072" s="438" t="s">
        <v>988</v>
      </c>
      <c r="F1072" s="438" t="s">
        <v>669</v>
      </c>
      <c r="G1072" s="439"/>
      <c r="H1072" s="439" t="s">
        <v>120</v>
      </c>
      <c r="I1072" s="438" t="n">
        <v>9</v>
      </c>
      <c r="J1072" s="438" t="n">
        <v>0.403082</v>
      </c>
      <c r="K1072" s="440" t="n">
        <v>3.62</v>
      </c>
    </row>
    <row r="1073" customFormat="false" ht="19.4" hidden="false" customHeight="false" outlineLevel="0" collapsed="false">
      <c r="A1073" s="438" t="s">
        <v>655</v>
      </c>
      <c r="B1073" s="439" t="s">
        <v>200</v>
      </c>
      <c r="C1073" s="439" t="s">
        <v>42</v>
      </c>
      <c r="D1073" s="439" t="n">
        <v>42424</v>
      </c>
      <c r="E1073" s="438" t="s">
        <v>989</v>
      </c>
      <c r="F1073" s="438" t="s">
        <v>990</v>
      </c>
      <c r="G1073" s="439"/>
      <c r="H1073" s="439" t="s">
        <v>120</v>
      </c>
      <c r="I1073" s="438" t="n">
        <v>1</v>
      </c>
      <c r="J1073" s="438" t="n">
        <v>2723.212618</v>
      </c>
      <c r="K1073" s="440" t="n">
        <v>2723.21</v>
      </c>
    </row>
    <row r="1074" customFormat="false" ht="19.4" hidden="false" customHeight="false" outlineLevel="0" collapsed="false">
      <c r="A1074" s="438" t="s">
        <v>655</v>
      </c>
      <c r="B1074" s="439" t="s">
        <v>200</v>
      </c>
      <c r="C1074" s="439" t="s">
        <v>42</v>
      </c>
      <c r="D1074" s="439" t="n">
        <v>1570</v>
      </c>
      <c r="E1074" s="438" t="s">
        <v>882</v>
      </c>
      <c r="F1074" s="438" t="s">
        <v>669</v>
      </c>
      <c r="G1074" s="439"/>
      <c r="H1074" s="439" t="s">
        <v>120</v>
      </c>
      <c r="I1074" s="438" t="n">
        <v>10</v>
      </c>
      <c r="J1074" s="438" t="n">
        <v>1.115506</v>
      </c>
      <c r="K1074" s="440" t="n">
        <v>11.15</v>
      </c>
    </row>
    <row r="1075" customFormat="false" ht="14.25" hidden="false" customHeight="false" outlineLevel="0" collapsed="false">
      <c r="A1075" s="438" t="s">
        <v>655</v>
      </c>
      <c r="B1075" s="439" t="s">
        <v>200</v>
      </c>
      <c r="C1075" s="439" t="s">
        <v>42</v>
      </c>
      <c r="D1075" s="439" t="n">
        <v>37591</v>
      </c>
      <c r="E1075" s="438" t="s">
        <v>991</v>
      </c>
      <c r="F1075" s="438" t="s">
        <v>669</v>
      </c>
      <c r="G1075" s="439"/>
      <c r="H1075" s="439" t="s">
        <v>120</v>
      </c>
      <c r="I1075" s="438" t="n">
        <v>2</v>
      </c>
      <c r="J1075" s="438" t="n">
        <v>19.001098</v>
      </c>
      <c r="K1075" s="440" t="n">
        <v>38</v>
      </c>
    </row>
    <row r="1076" customFormat="false" ht="19.4" hidden="false" customHeight="false" outlineLevel="0" collapsed="false">
      <c r="A1076" s="438" t="s">
        <v>655</v>
      </c>
      <c r="B1076" s="439" t="s">
        <v>200</v>
      </c>
      <c r="C1076" s="439" t="s">
        <v>42</v>
      </c>
      <c r="D1076" s="439" t="n">
        <v>13246</v>
      </c>
      <c r="E1076" s="438" t="s">
        <v>992</v>
      </c>
      <c r="F1076" s="438" t="s">
        <v>669</v>
      </c>
      <c r="G1076" s="439"/>
      <c r="H1076" s="439" t="s">
        <v>120</v>
      </c>
      <c r="I1076" s="438" t="n">
        <v>4</v>
      </c>
      <c r="J1076" s="438" t="n">
        <v>0.403082</v>
      </c>
      <c r="K1076" s="440" t="n">
        <v>1.61</v>
      </c>
    </row>
    <row r="1077" customFormat="false" ht="14.25" hidden="false" customHeight="false" outlineLevel="0" collapsed="false">
      <c r="A1077" s="134"/>
      <c r="E1077" s="134"/>
      <c r="F1077" s="134"/>
      <c r="I1077" s="134"/>
      <c r="J1077" s="134"/>
      <c r="K1077" s="263"/>
    </row>
    <row r="1078" customFormat="false" ht="14.25" hidden="false" customHeight="false" outlineLevel="0" collapsed="false">
      <c r="A1078" s="441" t="s">
        <v>655</v>
      </c>
      <c r="B1078" s="442"/>
      <c r="C1078" s="442"/>
      <c r="D1078" s="442"/>
      <c r="E1078" s="441"/>
      <c r="F1078" s="443" t="s">
        <v>660</v>
      </c>
      <c r="G1078" s="444" t="n">
        <v>43.2713718656</v>
      </c>
      <c r="H1078" s="445" t="s">
        <v>661</v>
      </c>
      <c r="I1078" s="446" t="n">
        <v>46.12</v>
      </c>
      <c r="J1078" s="443" t="s">
        <v>662</v>
      </c>
      <c r="K1078" s="444" t="n">
        <v>89.39</v>
      </c>
    </row>
    <row r="1079" customFormat="false" ht="14.25" hidden="false" customHeight="false" outlineLevel="0" collapsed="false">
      <c r="A1079" s="441" t="s">
        <v>655</v>
      </c>
      <c r="B1079" s="442"/>
      <c r="C1079" s="442"/>
      <c r="D1079" s="442"/>
      <c r="E1079" s="441"/>
      <c r="F1079" s="443" t="s">
        <v>663</v>
      </c>
      <c r="G1079" s="444" t="n">
        <v>635.21</v>
      </c>
      <c r="H1079" s="442"/>
      <c r="I1079" s="441"/>
      <c r="J1079" s="443" t="s">
        <v>664</v>
      </c>
      <c r="K1079" s="444" t="n">
        <v>3535.74</v>
      </c>
    </row>
    <row r="1080" customFormat="false" ht="14.25" hidden="false" customHeight="false" outlineLevel="0" collapsed="false">
      <c r="A1080" s="134"/>
      <c r="E1080" s="134"/>
      <c r="F1080" s="134"/>
      <c r="I1080" s="134"/>
      <c r="J1080" s="134"/>
      <c r="K1080" s="263"/>
    </row>
    <row r="1081" customFormat="false" ht="14.25" hidden="false" customHeight="false" outlineLevel="0" collapsed="false">
      <c r="A1081" s="430"/>
      <c r="B1081" s="431" t="s">
        <v>25</v>
      </c>
      <c r="C1081" s="431" t="s">
        <v>26</v>
      </c>
      <c r="D1081" s="431" t="s">
        <v>27</v>
      </c>
      <c r="E1081" s="432" t="s">
        <v>18</v>
      </c>
      <c r="F1081" s="432" t="s">
        <v>649</v>
      </c>
      <c r="G1081" s="431"/>
      <c r="H1081" s="431" t="s">
        <v>650</v>
      </c>
      <c r="I1081" s="432" t="s">
        <v>651</v>
      </c>
      <c r="J1081" s="432" t="s">
        <v>652</v>
      </c>
      <c r="K1081" s="433" t="s">
        <v>19</v>
      </c>
    </row>
    <row r="1082" customFormat="false" ht="25.35" hidden="false" customHeight="false" outlineLevel="0" collapsed="false">
      <c r="A1082" s="434" t="s">
        <v>993</v>
      </c>
      <c r="B1082" s="435" t="s">
        <v>35</v>
      </c>
      <c r="C1082" s="435" t="s">
        <v>42</v>
      </c>
      <c r="D1082" s="435" t="n">
        <v>103250</v>
      </c>
      <c r="E1082" s="436" t="s">
        <v>277</v>
      </c>
      <c r="F1082" s="436" t="s">
        <v>984</v>
      </c>
      <c r="G1082" s="435"/>
      <c r="H1082" s="435" t="s">
        <v>120</v>
      </c>
      <c r="I1082" s="436" t="n">
        <v>1</v>
      </c>
      <c r="J1082" s="436" t="n">
        <v>4713.43</v>
      </c>
      <c r="K1082" s="437" t="n">
        <v>4713.43</v>
      </c>
    </row>
    <row r="1083" customFormat="false" ht="14.25" hidden="false" customHeight="false" outlineLevel="0" collapsed="false">
      <c r="A1083" s="438" t="s">
        <v>655</v>
      </c>
      <c r="B1083" s="439" t="s">
        <v>656</v>
      </c>
      <c r="C1083" s="439" t="s">
        <v>42</v>
      </c>
      <c r="D1083" s="439" t="n">
        <v>100308</v>
      </c>
      <c r="E1083" s="438" t="s">
        <v>985</v>
      </c>
      <c r="F1083" s="438" t="s">
        <v>658</v>
      </c>
      <c r="G1083" s="439"/>
      <c r="H1083" s="439" t="s">
        <v>469</v>
      </c>
      <c r="I1083" s="438" t="n">
        <v>2.523</v>
      </c>
      <c r="J1083" s="438" t="n">
        <v>28.22</v>
      </c>
      <c r="K1083" s="440" t="n">
        <v>71.19</v>
      </c>
    </row>
    <row r="1084" customFormat="false" ht="14.25" hidden="false" customHeight="false" outlineLevel="0" collapsed="false">
      <c r="A1084" s="438" t="s">
        <v>655</v>
      </c>
      <c r="B1084" s="439" t="s">
        <v>200</v>
      </c>
      <c r="C1084" s="439" t="s">
        <v>42</v>
      </c>
      <c r="D1084" s="439" t="n">
        <v>11976</v>
      </c>
      <c r="E1084" s="438" t="s">
        <v>986</v>
      </c>
      <c r="F1084" s="438" t="s">
        <v>669</v>
      </c>
      <c r="G1084" s="439"/>
      <c r="H1084" s="439" t="s">
        <v>120</v>
      </c>
      <c r="I1084" s="438" t="n">
        <v>6</v>
      </c>
      <c r="J1084" s="438" t="n">
        <v>1.087384</v>
      </c>
      <c r="K1084" s="440" t="n">
        <v>6.52</v>
      </c>
    </row>
    <row r="1085" customFormat="false" ht="14.25" hidden="false" customHeight="false" outlineLevel="0" collapsed="false">
      <c r="A1085" s="438" t="s">
        <v>655</v>
      </c>
      <c r="B1085" s="439" t="s">
        <v>656</v>
      </c>
      <c r="C1085" s="439" t="s">
        <v>42</v>
      </c>
      <c r="D1085" s="439" t="n">
        <v>88243</v>
      </c>
      <c r="E1085" s="438" t="s">
        <v>987</v>
      </c>
      <c r="F1085" s="438" t="s">
        <v>658</v>
      </c>
      <c r="G1085" s="439"/>
      <c r="H1085" s="439" t="s">
        <v>469</v>
      </c>
      <c r="I1085" s="438" t="n">
        <v>2.523</v>
      </c>
      <c r="J1085" s="438" t="n">
        <v>21.68</v>
      </c>
      <c r="K1085" s="440" t="n">
        <v>54.69</v>
      </c>
    </row>
    <row r="1086" customFormat="false" ht="19.4" hidden="false" customHeight="false" outlineLevel="0" collapsed="false">
      <c r="A1086" s="438" t="s">
        <v>655</v>
      </c>
      <c r="B1086" s="439" t="s">
        <v>200</v>
      </c>
      <c r="C1086" s="439" t="s">
        <v>42</v>
      </c>
      <c r="D1086" s="439" t="n">
        <v>7568</v>
      </c>
      <c r="E1086" s="438" t="s">
        <v>988</v>
      </c>
      <c r="F1086" s="438" t="s">
        <v>669</v>
      </c>
      <c r="G1086" s="439"/>
      <c r="H1086" s="439" t="s">
        <v>120</v>
      </c>
      <c r="I1086" s="438" t="n">
        <v>9</v>
      </c>
      <c r="J1086" s="438" t="n">
        <v>0.403082</v>
      </c>
      <c r="K1086" s="440" t="n">
        <v>3.62</v>
      </c>
    </row>
    <row r="1087" customFormat="false" ht="19.4" hidden="false" customHeight="false" outlineLevel="0" collapsed="false">
      <c r="A1087" s="438" t="s">
        <v>655</v>
      </c>
      <c r="B1087" s="439" t="s">
        <v>200</v>
      </c>
      <c r="C1087" s="439" t="s">
        <v>42</v>
      </c>
      <c r="D1087" s="439" t="n">
        <v>42422</v>
      </c>
      <c r="E1087" s="438" t="s">
        <v>994</v>
      </c>
      <c r="F1087" s="438" t="s">
        <v>990</v>
      </c>
      <c r="G1087" s="439"/>
      <c r="H1087" s="439" t="s">
        <v>120</v>
      </c>
      <c r="I1087" s="438" t="n">
        <v>1</v>
      </c>
      <c r="J1087" s="438" t="n">
        <v>4526.65773</v>
      </c>
      <c r="K1087" s="440" t="n">
        <v>4526.65</v>
      </c>
    </row>
    <row r="1088" customFormat="false" ht="19.4" hidden="false" customHeight="false" outlineLevel="0" collapsed="false">
      <c r="A1088" s="438" t="s">
        <v>655</v>
      </c>
      <c r="B1088" s="439" t="s">
        <v>200</v>
      </c>
      <c r="C1088" s="439" t="s">
        <v>42</v>
      </c>
      <c r="D1088" s="439" t="n">
        <v>1570</v>
      </c>
      <c r="E1088" s="438" t="s">
        <v>882</v>
      </c>
      <c r="F1088" s="438" t="s">
        <v>669</v>
      </c>
      <c r="G1088" s="439"/>
      <c r="H1088" s="439" t="s">
        <v>120</v>
      </c>
      <c r="I1088" s="438" t="n">
        <v>10</v>
      </c>
      <c r="J1088" s="438" t="n">
        <v>1.115506</v>
      </c>
      <c r="K1088" s="440" t="n">
        <v>11.15</v>
      </c>
    </row>
    <row r="1089" customFormat="false" ht="14.25" hidden="false" customHeight="false" outlineLevel="0" collapsed="false">
      <c r="A1089" s="438" t="s">
        <v>655</v>
      </c>
      <c r="B1089" s="439" t="s">
        <v>200</v>
      </c>
      <c r="C1089" s="439" t="s">
        <v>42</v>
      </c>
      <c r="D1089" s="439" t="n">
        <v>37591</v>
      </c>
      <c r="E1089" s="438" t="s">
        <v>991</v>
      </c>
      <c r="F1089" s="438" t="s">
        <v>669</v>
      </c>
      <c r="G1089" s="439"/>
      <c r="H1089" s="439" t="s">
        <v>120</v>
      </c>
      <c r="I1089" s="438" t="n">
        <v>2</v>
      </c>
      <c r="J1089" s="438" t="n">
        <v>19.001098</v>
      </c>
      <c r="K1089" s="440" t="n">
        <v>38</v>
      </c>
    </row>
    <row r="1090" customFormat="false" ht="19.4" hidden="false" customHeight="false" outlineLevel="0" collapsed="false">
      <c r="A1090" s="438" t="s">
        <v>655</v>
      </c>
      <c r="B1090" s="439" t="s">
        <v>200</v>
      </c>
      <c r="C1090" s="439" t="s">
        <v>42</v>
      </c>
      <c r="D1090" s="439" t="n">
        <v>13246</v>
      </c>
      <c r="E1090" s="438" t="s">
        <v>992</v>
      </c>
      <c r="F1090" s="438" t="s">
        <v>669</v>
      </c>
      <c r="G1090" s="439"/>
      <c r="H1090" s="439" t="s">
        <v>120</v>
      </c>
      <c r="I1090" s="438" t="n">
        <v>4</v>
      </c>
      <c r="J1090" s="438" t="n">
        <v>0.403082</v>
      </c>
      <c r="K1090" s="440" t="n">
        <v>1.61</v>
      </c>
    </row>
    <row r="1091" customFormat="false" ht="14.25" hidden="false" customHeight="false" outlineLevel="0" collapsed="false">
      <c r="A1091" s="134"/>
      <c r="E1091" s="134"/>
      <c r="F1091" s="134"/>
      <c r="I1091" s="134"/>
      <c r="J1091" s="134"/>
      <c r="K1091" s="263"/>
    </row>
    <row r="1092" customFormat="false" ht="14.25" hidden="false" customHeight="false" outlineLevel="0" collapsed="false">
      <c r="A1092" s="441" t="s">
        <v>655</v>
      </c>
      <c r="B1092" s="442"/>
      <c r="C1092" s="442"/>
      <c r="D1092" s="442"/>
      <c r="E1092" s="441"/>
      <c r="F1092" s="443" t="s">
        <v>660</v>
      </c>
      <c r="G1092" s="444" t="n">
        <v>46.7905896021</v>
      </c>
      <c r="H1092" s="445" t="s">
        <v>661</v>
      </c>
      <c r="I1092" s="446" t="n">
        <v>49.87</v>
      </c>
      <c r="J1092" s="443" t="s">
        <v>662</v>
      </c>
      <c r="K1092" s="444" t="n">
        <v>96.66</v>
      </c>
    </row>
    <row r="1093" customFormat="false" ht="14.25" hidden="false" customHeight="false" outlineLevel="0" collapsed="false">
      <c r="A1093" s="441" t="s">
        <v>655</v>
      </c>
      <c r="B1093" s="442"/>
      <c r="C1093" s="442"/>
      <c r="D1093" s="442"/>
      <c r="E1093" s="441"/>
      <c r="F1093" s="443" t="s">
        <v>663</v>
      </c>
      <c r="G1093" s="444" t="n">
        <v>1032.24</v>
      </c>
      <c r="H1093" s="442"/>
      <c r="I1093" s="441"/>
      <c r="J1093" s="443" t="s">
        <v>664</v>
      </c>
      <c r="K1093" s="444" t="n">
        <v>5745.67</v>
      </c>
    </row>
    <row r="1094" customFormat="false" ht="14.25" hidden="false" customHeight="false" outlineLevel="0" collapsed="false">
      <c r="A1094" s="134"/>
      <c r="E1094" s="134"/>
      <c r="F1094" s="134"/>
      <c r="I1094" s="134"/>
      <c r="J1094" s="134"/>
      <c r="K1094" s="263"/>
    </row>
    <row r="1095" customFormat="false" ht="14.25" hidden="false" customHeight="false" outlineLevel="0" collapsed="false">
      <c r="A1095" s="430"/>
      <c r="B1095" s="431" t="s">
        <v>25</v>
      </c>
      <c r="C1095" s="431" t="s">
        <v>26</v>
      </c>
      <c r="D1095" s="431" t="s">
        <v>27</v>
      </c>
      <c r="E1095" s="432" t="s">
        <v>18</v>
      </c>
      <c r="F1095" s="432" t="s">
        <v>649</v>
      </c>
      <c r="G1095" s="431"/>
      <c r="H1095" s="431" t="s">
        <v>650</v>
      </c>
      <c r="I1095" s="432" t="s">
        <v>651</v>
      </c>
      <c r="J1095" s="432" t="s">
        <v>652</v>
      </c>
      <c r="K1095" s="433" t="s">
        <v>19</v>
      </c>
    </row>
    <row r="1096" customFormat="false" ht="25.35" hidden="false" customHeight="false" outlineLevel="0" collapsed="false">
      <c r="A1096" s="434" t="s">
        <v>995</v>
      </c>
      <c r="B1096" s="435" t="s">
        <v>35</v>
      </c>
      <c r="C1096" s="435" t="s">
        <v>42</v>
      </c>
      <c r="D1096" s="435" t="n">
        <v>89865</v>
      </c>
      <c r="E1096" s="436" t="s">
        <v>279</v>
      </c>
      <c r="F1096" s="436" t="s">
        <v>907</v>
      </c>
      <c r="G1096" s="435"/>
      <c r="H1096" s="435" t="s">
        <v>47</v>
      </c>
      <c r="I1096" s="436" t="n">
        <v>1</v>
      </c>
      <c r="J1096" s="436" t="n">
        <v>16.02</v>
      </c>
      <c r="K1096" s="437" t="n">
        <v>16.02</v>
      </c>
    </row>
    <row r="1097" customFormat="false" ht="14.25" hidden="false" customHeight="false" outlineLevel="0" collapsed="false">
      <c r="A1097" s="438" t="s">
        <v>655</v>
      </c>
      <c r="B1097" s="439" t="s">
        <v>656</v>
      </c>
      <c r="C1097" s="439" t="s">
        <v>42</v>
      </c>
      <c r="D1097" s="439" t="n">
        <v>88267</v>
      </c>
      <c r="E1097" s="438" t="s">
        <v>909</v>
      </c>
      <c r="F1097" s="438" t="s">
        <v>658</v>
      </c>
      <c r="G1097" s="439"/>
      <c r="H1097" s="439" t="s">
        <v>469</v>
      </c>
      <c r="I1097" s="438" t="n">
        <v>0.2552</v>
      </c>
      <c r="J1097" s="438" t="n">
        <v>26.02</v>
      </c>
      <c r="K1097" s="440" t="n">
        <v>6.64</v>
      </c>
    </row>
    <row r="1098" customFormat="false" ht="51" hidden="false" customHeight="true" outlineLevel="0" collapsed="false">
      <c r="A1098" s="438" t="s">
        <v>655</v>
      </c>
      <c r="B1098" s="439" t="s">
        <v>656</v>
      </c>
      <c r="C1098" s="439" t="s">
        <v>42</v>
      </c>
      <c r="D1098" s="439" t="n">
        <v>88248</v>
      </c>
      <c r="E1098" s="438" t="s">
        <v>910</v>
      </c>
      <c r="F1098" s="438" t="s">
        <v>658</v>
      </c>
      <c r="G1098" s="439"/>
      <c r="H1098" s="439" t="s">
        <v>469</v>
      </c>
      <c r="I1098" s="438" t="n">
        <v>0.2552</v>
      </c>
      <c r="J1098" s="438" t="n">
        <v>21.41</v>
      </c>
      <c r="K1098" s="440" t="n">
        <v>5.46</v>
      </c>
    </row>
    <row r="1099" customFormat="false" ht="14.25" hidden="false" customHeight="false" outlineLevel="0" collapsed="false">
      <c r="A1099" s="438" t="s">
        <v>655</v>
      </c>
      <c r="B1099" s="439" t="s">
        <v>200</v>
      </c>
      <c r="C1099" s="439" t="s">
        <v>42</v>
      </c>
      <c r="D1099" s="439" t="n">
        <v>38383</v>
      </c>
      <c r="E1099" s="438" t="s">
        <v>911</v>
      </c>
      <c r="F1099" s="438" t="s">
        <v>669</v>
      </c>
      <c r="G1099" s="439"/>
      <c r="H1099" s="439" t="s">
        <v>120</v>
      </c>
      <c r="I1099" s="438" t="n">
        <v>0.0142</v>
      </c>
      <c r="J1099" s="438" t="n">
        <v>2.887192</v>
      </c>
      <c r="K1099" s="440" t="n">
        <v>0.04</v>
      </c>
    </row>
    <row r="1100" customFormat="false" ht="25.5" hidden="false" customHeight="true" outlineLevel="0" collapsed="false">
      <c r="A1100" s="438" t="s">
        <v>655</v>
      </c>
      <c r="B1100" s="439" t="s">
        <v>200</v>
      </c>
      <c r="C1100" s="439" t="s">
        <v>42</v>
      </c>
      <c r="D1100" s="439" t="n">
        <v>9868</v>
      </c>
      <c r="E1100" s="438" t="s">
        <v>938</v>
      </c>
      <c r="F1100" s="438" t="s">
        <v>669</v>
      </c>
      <c r="G1100" s="439"/>
      <c r="H1100" s="439" t="s">
        <v>47</v>
      </c>
      <c r="I1100" s="438" t="n">
        <v>1.0549</v>
      </c>
      <c r="J1100" s="438" t="n">
        <v>3.683982</v>
      </c>
      <c r="K1100" s="440" t="n">
        <v>3.88</v>
      </c>
    </row>
    <row r="1101" customFormat="false" ht="14.25" hidden="false" customHeight="false" outlineLevel="0" collapsed="false">
      <c r="A1101" s="134"/>
      <c r="E1101" s="134"/>
      <c r="F1101" s="134"/>
      <c r="I1101" s="134"/>
      <c r="J1101" s="134"/>
      <c r="K1101" s="263"/>
    </row>
    <row r="1102" customFormat="false" ht="14.25" hidden="false" customHeight="false" outlineLevel="0" collapsed="false">
      <c r="A1102" s="441" t="s">
        <v>655</v>
      </c>
      <c r="B1102" s="442"/>
      <c r="C1102" s="442"/>
      <c r="D1102" s="442"/>
      <c r="E1102" s="441"/>
      <c r="F1102" s="443" t="s">
        <v>660</v>
      </c>
      <c r="G1102" s="444" t="n">
        <v>4.5696582438</v>
      </c>
      <c r="H1102" s="445" t="s">
        <v>661</v>
      </c>
      <c r="I1102" s="446" t="n">
        <v>4.87</v>
      </c>
      <c r="J1102" s="443" t="s">
        <v>662</v>
      </c>
      <c r="K1102" s="444" t="n">
        <v>9.44</v>
      </c>
    </row>
    <row r="1103" customFormat="false" ht="14.25" hidden="false" customHeight="false" outlineLevel="0" collapsed="false">
      <c r="A1103" s="441" t="s">
        <v>655</v>
      </c>
      <c r="B1103" s="442"/>
      <c r="C1103" s="442"/>
      <c r="D1103" s="442"/>
      <c r="E1103" s="441"/>
      <c r="F1103" s="443" t="s">
        <v>663</v>
      </c>
      <c r="G1103" s="444" t="n">
        <v>3.5</v>
      </c>
      <c r="H1103" s="442"/>
      <c r="I1103" s="441"/>
      <c r="J1103" s="443" t="s">
        <v>664</v>
      </c>
      <c r="K1103" s="444" t="n">
        <v>19.52</v>
      </c>
    </row>
    <row r="1104" customFormat="false" ht="14.25" hidden="false" customHeight="false" outlineLevel="0" collapsed="false">
      <c r="A1104" s="134"/>
      <c r="E1104" s="134"/>
      <c r="F1104" s="134"/>
      <c r="I1104" s="134"/>
      <c r="J1104" s="134"/>
      <c r="K1104" s="263"/>
    </row>
    <row r="1105" customFormat="false" ht="14.25" hidden="false" customHeight="false" outlineLevel="0" collapsed="false">
      <c r="A1105" s="430"/>
      <c r="B1105" s="431" t="s">
        <v>25</v>
      </c>
      <c r="C1105" s="431" t="s">
        <v>26</v>
      </c>
      <c r="D1105" s="431" t="s">
        <v>27</v>
      </c>
      <c r="E1105" s="432" t="s">
        <v>18</v>
      </c>
      <c r="F1105" s="432" t="s">
        <v>649</v>
      </c>
      <c r="G1105" s="431"/>
      <c r="H1105" s="431" t="s">
        <v>650</v>
      </c>
      <c r="I1105" s="432" t="s">
        <v>651</v>
      </c>
      <c r="J1105" s="432" t="s">
        <v>652</v>
      </c>
      <c r="K1105" s="433" t="s">
        <v>19</v>
      </c>
    </row>
    <row r="1106" customFormat="false" ht="25.35" hidden="false" customHeight="false" outlineLevel="0" collapsed="false">
      <c r="A1106" s="434" t="s">
        <v>996</v>
      </c>
      <c r="B1106" s="435" t="s">
        <v>35</v>
      </c>
      <c r="C1106" s="435" t="s">
        <v>42</v>
      </c>
      <c r="D1106" s="435" t="n">
        <v>99804</v>
      </c>
      <c r="E1106" s="436" t="s">
        <v>285</v>
      </c>
      <c r="F1106" s="436" t="s">
        <v>997</v>
      </c>
      <c r="G1106" s="435"/>
      <c r="H1106" s="435" t="s">
        <v>44</v>
      </c>
      <c r="I1106" s="436" t="n">
        <v>1</v>
      </c>
      <c r="J1106" s="436" t="n">
        <v>5.22</v>
      </c>
      <c r="K1106" s="437" t="n">
        <v>5.22</v>
      </c>
    </row>
    <row r="1107" customFormat="false" ht="13.5" hidden="false" customHeight="true" outlineLevel="0" collapsed="false">
      <c r="A1107" s="438" t="s">
        <v>655</v>
      </c>
      <c r="B1107" s="439" t="s">
        <v>656</v>
      </c>
      <c r="C1107" s="439" t="s">
        <v>42</v>
      </c>
      <c r="D1107" s="439" t="n">
        <v>88316</v>
      </c>
      <c r="E1107" s="438" t="s">
        <v>667</v>
      </c>
      <c r="F1107" s="438" t="s">
        <v>658</v>
      </c>
      <c r="G1107" s="439"/>
      <c r="H1107" s="439" t="s">
        <v>469</v>
      </c>
      <c r="I1107" s="438" t="n">
        <v>0.248</v>
      </c>
      <c r="J1107" s="438" t="n">
        <v>20.77</v>
      </c>
      <c r="K1107" s="440" t="n">
        <v>5.15</v>
      </c>
    </row>
    <row r="1108" customFormat="false" ht="13.5" hidden="false" customHeight="true" outlineLevel="0" collapsed="false">
      <c r="A1108" s="438" t="s">
        <v>655</v>
      </c>
      <c r="B1108" s="439" t="s">
        <v>200</v>
      </c>
      <c r="C1108" s="439" t="s">
        <v>42</v>
      </c>
      <c r="D1108" s="439" t="n">
        <v>44329</v>
      </c>
      <c r="E1108" s="438" t="s">
        <v>998</v>
      </c>
      <c r="F1108" s="438" t="s">
        <v>669</v>
      </c>
      <c r="G1108" s="439"/>
      <c r="H1108" s="439" t="s">
        <v>999</v>
      </c>
      <c r="I1108" s="438" t="n">
        <v>0.006</v>
      </c>
      <c r="J1108" s="438" t="n">
        <v>12.664274</v>
      </c>
      <c r="K1108" s="440" t="n">
        <v>0.07</v>
      </c>
    </row>
    <row r="1109" customFormat="false" ht="14.25" hidden="false" customHeight="false" outlineLevel="0" collapsed="false">
      <c r="A1109" s="134"/>
      <c r="E1109" s="134"/>
      <c r="F1109" s="134"/>
      <c r="I1109" s="134"/>
      <c r="J1109" s="134"/>
      <c r="K1109" s="263"/>
    </row>
    <row r="1110" customFormat="false" ht="14.25" hidden="false" customHeight="false" outlineLevel="0" collapsed="false">
      <c r="A1110" s="441" t="s">
        <v>655</v>
      </c>
      <c r="B1110" s="442"/>
      <c r="C1110" s="442"/>
      <c r="D1110" s="442"/>
      <c r="E1110" s="441"/>
      <c r="F1110" s="443" t="s">
        <v>660</v>
      </c>
      <c r="G1110" s="444" t="n">
        <v>1.8007551554</v>
      </c>
      <c r="H1110" s="445" t="s">
        <v>661</v>
      </c>
      <c r="I1110" s="446" t="n">
        <v>1.92</v>
      </c>
      <c r="J1110" s="443" t="s">
        <v>662</v>
      </c>
      <c r="K1110" s="444" t="n">
        <v>3.72</v>
      </c>
    </row>
    <row r="1111" customFormat="false" ht="14.25" hidden="false" customHeight="false" outlineLevel="0" collapsed="false">
      <c r="A1111" s="441" t="s">
        <v>655</v>
      </c>
      <c r="B1111" s="442"/>
      <c r="C1111" s="442"/>
      <c r="D1111" s="442"/>
      <c r="E1111" s="441"/>
      <c r="F1111" s="443" t="s">
        <v>663</v>
      </c>
      <c r="G1111" s="444" t="n">
        <v>1.14</v>
      </c>
      <c r="H1111" s="442"/>
      <c r="I1111" s="441"/>
      <c r="J1111" s="443" t="s">
        <v>664</v>
      </c>
      <c r="K1111" s="444" t="n">
        <v>6.36</v>
      </c>
    </row>
    <row r="1112" customFormat="false" ht="25.5" hidden="false" customHeight="true" outlineLevel="0" collapsed="false">
      <c r="A1112" s="134"/>
      <c r="E1112" s="134"/>
      <c r="F1112" s="134"/>
      <c r="I1112" s="134"/>
      <c r="J1112" s="134"/>
      <c r="K1112" s="263"/>
    </row>
    <row r="1113" customFormat="false" ht="14.25" hidden="false" customHeight="false" outlineLevel="0" collapsed="false">
      <c r="A1113" s="430"/>
      <c r="B1113" s="431" t="s">
        <v>25</v>
      </c>
      <c r="C1113" s="431" t="s">
        <v>26</v>
      </c>
      <c r="D1113" s="431" t="s">
        <v>27</v>
      </c>
      <c r="E1113" s="432" t="s">
        <v>18</v>
      </c>
      <c r="F1113" s="432" t="s">
        <v>649</v>
      </c>
      <c r="G1113" s="431"/>
      <c r="H1113" s="431" t="s">
        <v>650</v>
      </c>
      <c r="I1113" s="432" t="s">
        <v>651</v>
      </c>
      <c r="J1113" s="432" t="s">
        <v>652</v>
      </c>
      <c r="K1113" s="433" t="s">
        <v>19</v>
      </c>
    </row>
    <row r="1114" customFormat="false" ht="25.35" hidden="false" customHeight="false" outlineLevel="0" collapsed="false">
      <c r="A1114" s="434" t="s">
        <v>1000</v>
      </c>
      <c r="B1114" s="435" t="s">
        <v>35</v>
      </c>
      <c r="C1114" s="435" t="s">
        <v>42</v>
      </c>
      <c r="D1114" s="435" t="n">
        <v>99818</v>
      </c>
      <c r="E1114" s="436" t="s">
        <v>287</v>
      </c>
      <c r="F1114" s="436" t="s">
        <v>997</v>
      </c>
      <c r="G1114" s="435"/>
      <c r="H1114" s="435" t="s">
        <v>120</v>
      </c>
      <c r="I1114" s="436" t="n">
        <v>1</v>
      </c>
      <c r="J1114" s="436" t="n">
        <v>5.44</v>
      </c>
      <c r="K1114" s="437" t="n">
        <v>5.44</v>
      </c>
    </row>
    <row r="1115" customFormat="false" ht="14.25" hidden="false" customHeight="false" outlineLevel="0" collapsed="false">
      <c r="A1115" s="438" t="s">
        <v>655</v>
      </c>
      <c r="B1115" s="439" t="s">
        <v>200</v>
      </c>
      <c r="C1115" s="439" t="s">
        <v>42</v>
      </c>
      <c r="D1115" s="439" t="n">
        <v>44330</v>
      </c>
      <c r="E1115" s="438" t="s">
        <v>1001</v>
      </c>
      <c r="F1115" s="438" t="s">
        <v>669</v>
      </c>
      <c r="G1115" s="439"/>
      <c r="H1115" s="439" t="s">
        <v>999</v>
      </c>
      <c r="I1115" s="438" t="n">
        <v>0.167</v>
      </c>
      <c r="J1115" s="438" t="n">
        <v>9.664594</v>
      </c>
      <c r="K1115" s="440" t="n">
        <v>1.61</v>
      </c>
    </row>
    <row r="1116" customFormat="false" ht="14.25" hidden="false" customHeight="false" outlineLevel="0" collapsed="false">
      <c r="A1116" s="438" t="s">
        <v>655</v>
      </c>
      <c r="B1116" s="439" t="s">
        <v>200</v>
      </c>
      <c r="C1116" s="439" t="s">
        <v>42</v>
      </c>
      <c r="D1116" s="439" t="n">
        <v>44329</v>
      </c>
      <c r="E1116" s="438" t="s">
        <v>998</v>
      </c>
      <c r="F1116" s="438" t="s">
        <v>669</v>
      </c>
      <c r="G1116" s="439"/>
      <c r="H1116" s="439" t="s">
        <v>999</v>
      </c>
      <c r="I1116" s="438" t="n">
        <v>0.1</v>
      </c>
      <c r="J1116" s="438" t="n">
        <v>12.664274</v>
      </c>
      <c r="K1116" s="440" t="n">
        <v>1.26</v>
      </c>
    </row>
    <row r="1117" customFormat="false" ht="14.25" hidden="false" customHeight="false" outlineLevel="0" collapsed="false">
      <c r="A1117" s="438" t="s">
        <v>655</v>
      </c>
      <c r="B1117" s="439" t="s">
        <v>656</v>
      </c>
      <c r="C1117" s="439" t="s">
        <v>42</v>
      </c>
      <c r="D1117" s="439" t="n">
        <v>88316</v>
      </c>
      <c r="E1117" s="438" t="s">
        <v>667</v>
      </c>
      <c r="F1117" s="438" t="s">
        <v>658</v>
      </c>
      <c r="G1117" s="439"/>
      <c r="H1117" s="439" t="s">
        <v>469</v>
      </c>
      <c r="I1117" s="438" t="n">
        <v>0.124</v>
      </c>
      <c r="J1117" s="438" t="n">
        <v>20.77</v>
      </c>
      <c r="K1117" s="440" t="n">
        <v>2.57</v>
      </c>
    </row>
    <row r="1118" customFormat="false" ht="13.5" hidden="false" customHeight="true" outlineLevel="0" collapsed="false">
      <c r="A1118" s="134"/>
      <c r="E1118" s="134"/>
      <c r="F1118" s="134"/>
      <c r="I1118" s="134"/>
      <c r="J1118" s="134"/>
      <c r="K1118" s="263"/>
    </row>
    <row r="1119" customFormat="false" ht="14.25" hidden="false" customHeight="false" outlineLevel="0" collapsed="false">
      <c r="A1119" s="441" t="s">
        <v>655</v>
      </c>
      <c r="B1119" s="442"/>
      <c r="C1119" s="442"/>
      <c r="D1119" s="442"/>
      <c r="E1119" s="441"/>
      <c r="F1119" s="443" t="s">
        <v>660</v>
      </c>
      <c r="G1119" s="444" t="n">
        <v>0.9003775777</v>
      </c>
      <c r="H1119" s="445" t="s">
        <v>661</v>
      </c>
      <c r="I1119" s="446" t="n">
        <v>0.96</v>
      </c>
      <c r="J1119" s="443" t="s">
        <v>662</v>
      </c>
      <c r="K1119" s="444" t="n">
        <v>1.86</v>
      </c>
    </row>
    <row r="1120" customFormat="false" ht="14.25" hidden="false" customHeight="false" outlineLevel="0" collapsed="false">
      <c r="A1120" s="441" t="s">
        <v>655</v>
      </c>
      <c r="B1120" s="442"/>
      <c r="C1120" s="442"/>
      <c r="D1120" s="442"/>
      <c r="E1120" s="441"/>
      <c r="F1120" s="443" t="s">
        <v>663</v>
      </c>
      <c r="G1120" s="444" t="n">
        <v>1.19</v>
      </c>
      <c r="H1120" s="442"/>
      <c r="I1120" s="441"/>
      <c r="J1120" s="443" t="s">
        <v>664</v>
      </c>
      <c r="K1120" s="444" t="n">
        <v>6.63</v>
      </c>
    </row>
    <row r="1121" customFormat="false" ht="14.25" hidden="false" customHeight="false" outlineLevel="0" collapsed="false">
      <c r="A1121" s="134"/>
      <c r="E1121" s="134"/>
      <c r="F1121" s="134"/>
      <c r="I1121" s="134"/>
      <c r="J1121" s="134"/>
      <c r="K1121" s="263"/>
    </row>
    <row r="1122" customFormat="false" ht="14.25" hidden="false" customHeight="false" outlineLevel="0" collapsed="false">
      <c r="A1122" s="430"/>
      <c r="B1122" s="431" t="s">
        <v>25</v>
      </c>
      <c r="C1122" s="431" t="s">
        <v>26</v>
      </c>
      <c r="D1122" s="431" t="s">
        <v>27</v>
      </c>
      <c r="E1122" s="432" t="s">
        <v>18</v>
      </c>
      <c r="F1122" s="432" t="s">
        <v>649</v>
      </c>
      <c r="G1122" s="431"/>
      <c r="H1122" s="431" t="s">
        <v>650</v>
      </c>
      <c r="I1122" s="432" t="s">
        <v>651</v>
      </c>
      <c r="J1122" s="432" t="s">
        <v>652</v>
      </c>
      <c r="K1122" s="433" t="s">
        <v>19</v>
      </c>
    </row>
    <row r="1123" customFormat="false" ht="15" hidden="false" customHeight="false" outlineLevel="0" collapsed="false">
      <c r="A1123" s="434" t="s">
        <v>1002</v>
      </c>
      <c r="B1123" s="435" t="s">
        <v>35</v>
      </c>
      <c r="C1123" s="435" t="s">
        <v>42</v>
      </c>
      <c r="D1123" s="435" t="n">
        <v>99821</v>
      </c>
      <c r="E1123" s="436" t="s">
        <v>289</v>
      </c>
      <c r="F1123" s="436" t="s">
        <v>997</v>
      </c>
      <c r="G1123" s="435"/>
      <c r="H1123" s="435" t="s">
        <v>44</v>
      </c>
      <c r="I1123" s="436" t="n">
        <v>1</v>
      </c>
      <c r="J1123" s="436" t="n">
        <v>3</v>
      </c>
      <c r="K1123" s="437" t="n">
        <v>3</v>
      </c>
    </row>
    <row r="1124" customFormat="false" ht="14.25" hidden="false" customHeight="false" outlineLevel="0" collapsed="false">
      <c r="A1124" s="438" t="s">
        <v>655</v>
      </c>
      <c r="B1124" s="439" t="s">
        <v>656</v>
      </c>
      <c r="C1124" s="439" t="s">
        <v>42</v>
      </c>
      <c r="D1124" s="439" t="n">
        <v>88316</v>
      </c>
      <c r="E1124" s="438" t="s">
        <v>667</v>
      </c>
      <c r="F1124" s="438" t="s">
        <v>658</v>
      </c>
      <c r="G1124" s="439"/>
      <c r="H1124" s="439" t="s">
        <v>469</v>
      </c>
      <c r="I1124" s="438" t="n">
        <v>0.092</v>
      </c>
      <c r="J1124" s="438" t="n">
        <v>20.77</v>
      </c>
      <c r="K1124" s="440" t="n">
        <v>1.91</v>
      </c>
    </row>
    <row r="1125" customFormat="false" ht="14.25" hidden="false" customHeight="false" outlineLevel="0" collapsed="false">
      <c r="A1125" s="438" t="s">
        <v>655</v>
      </c>
      <c r="B1125" s="439" t="s">
        <v>200</v>
      </c>
      <c r="C1125" s="439" t="s">
        <v>42</v>
      </c>
      <c r="D1125" s="439" t="n">
        <v>44331</v>
      </c>
      <c r="E1125" s="438" t="s">
        <v>1003</v>
      </c>
      <c r="F1125" s="438" t="s">
        <v>669</v>
      </c>
      <c r="G1125" s="439"/>
      <c r="H1125" s="439" t="s">
        <v>999</v>
      </c>
      <c r="I1125" s="438" t="n">
        <v>0.011</v>
      </c>
      <c r="J1125" s="438" t="n">
        <v>50.450868</v>
      </c>
      <c r="K1125" s="440" t="n">
        <v>0.55</v>
      </c>
    </row>
    <row r="1126" customFormat="false" ht="13.5" hidden="false" customHeight="true" outlineLevel="0" collapsed="false">
      <c r="A1126" s="438" t="s">
        <v>655</v>
      </c>
      <c r="B1126" s="439" t="s">
        <v>200</v>
      </c>
      <c r="C1126" s="439" t="s">
        <v>42</v>
      </c>
      <c r="D1126" s="439" t="n">
        <v>44329</v>
      </c>
      <c r="E1126" s="438" t="s">
        <v>998</v>
      </c>
      <c r="F1126" s="438" t="s">
        <v>669</v>
      </c>
      <c r="G1126" s="439"/>
      <c r="H1126" s="439" t="s">
        <v>999</v>
      </c>
      <c r="I1126" s="438" t="n">
        <v>0.006</v>
      </c>
      <c r="J1126" s="438" t="n">
        <v>12.664274</v>
      </c>
      <c r="K1126" s="440" t="n">
        <v>0.07</v>
      </c>
    </row>
    <row r="1127" customFormat="false" ht="13.5" hidden="false" customHeight="true" outlineLevel="0" collapsed="false">
      <c r="A1127" s="438" t="s">
        <v>655</v>
      </c>
      <c r="B1127" s="439" t="s">
        <v>200</v>
      </c>
      <c r="C1127" s="439" t="s">
        <v>42</v>
      </c>
      <c r="D1127" s="439" t="n">
        <v>5318</v>
      </c>
      <c r="E1127" s="438" t="s">
        <v>1004</v>
      </c>
      <c r="F1127" s="438" t="s">
        <v>669</v>
      </c>
      <c r="G1127" s="439"/>
      <c r="H1127" s="439" t="s">
        <v>686</v>
      </c>
      <c r="I1127" s="438" t="n">
        <v>0.023</v>
      </c>
      <c r="J1127" s="438" t="n">
        <v>20.48219</v>
      </c>
      <c r="K1127" s="440" t="n">
        <v>0.47</v>
      </c>
    </row>
    <row r="1128" customFormat="false" ht="14.25" hidden="false" customHeight="false" outlineLevel="0" collapsed="false">
      <c r="A1128" s="134"/>
      <c r="E1128" s="134"/>
      <c r="F1128" s="134"/>
      <c r="I1128" s="134"/>
      <c r="J1128" s="134"/>
      <c r="K1128" s="263"/>
    </row>
    <row r="1129" customFormat="false" ht="14.25" hidden="false" customHeight="false" outlineLevel="0" collapsed="false">
      <c r="A1129" s="441" t="s">
        <v>655</v>
      </c>
      <c r="B1129" s="442"/>
      <c r="C1129" s="442"/>
      <c r="D1129" s="442"/>
      <c r="E1129" s="441"/>
      <c r="F1129" s="443" t="s">
        <v>660</v>
      </c>
      <c r="G1129" s="444" t="n">
        <v>0.6680220738</v>
      </c>
      <c r="H1129" s="445" t="s">
        <v>661</v>
      </c>
      <c r="I1129" s="446" t="n">
        <v>0.71</v>
      </c>
      <c r="J1129" s="443" t="s">
        <v>662</v>
      </c>
      <c r="K1129" s="444" t="n">
        <v>1.38</v>
      </c>
    </row>
    <row r="1130" customFormat="false" ht="14.25" hidden="false" customHeight="false" outlineLevel="0" collapsed="false">
      <c r="A1130" s="441" t="s">
        <v>655</v>
      </c>
      <c r="B1130" s="442"/>
      <c r="C1130" s="442"/>
      <c r="D1130" s="442"/>
      <c r="E1130" s="441"/>
      <c r="F1130" s="443" t="s">
        <v>663</v>
      </c>
      <c r="G1130" s="444" t="n">
        <v>0.65</v>
      </c>
      <c r="H1130" s="442"/>
      <c r="I1130" s="441"/>
      <c r="J1130" s="443" t="s">
        <v>664</v>
      </c>
      <c r="K1130" s="444" t="n">
        <v>3.65</v>
      </c>
    </row>
    <row r="1131" customFormat="false" ht="14.25" hidden="false" customHeight="false" outlineLevel="0" collapsed="false">
      <c r="A1131" s="134"/>
      <c r="E1131" s="134"/>
      <c r="F1131" s="134"/>
      <c r="I1131" s="134"/>
      <c r="J1131" s="134"/>
      <c r="K1131" s="263"/>
    </row>
    <row r="1132" customFormat="false" ht="14.25" hidden="false" customHeight="false" outlineLevel="0" collapsed="false">
      <c r="A1132" s="134"/>
      <c r="E1132" s="134"/>
      <c r="F1132" s="134"/>
      <c r="I1132" s="134"/>
      <c r="J1132" s="134"/>
      <c r="K1132" s="263"/>
    </row>
    <row r="1133" customFormat="false" ht="22.05" hidden="false" customHeight="false" outlineLevel="0" collapsed="false">
      <c r="A1133" s="134"/>
      <c r="E1133" s="447" t="s">
        <v>1005</v>
      </c>
      <c r="F1133" s="134"/>
      <c r="I1133" s="134"/>
      <c r="J1133" s="134"/>
      <c r="K1133" s="263"/>
    </row>
    <row r="1134" customFormat="false" ht="14.25" hidden="false" customHeight="false" outlineLevel="0" collapsed="false">
      <c r="A1134" s="134"/>
      <c r="E1134" s="134"/>
      <c r="F1134" s="134"/>
      <c r="I1134" s="134"/>
      <c r="J1134" s="134"/>
      <c r="K1134" s="263"/>
    </row>
    <row r="1135" customFormat="false" ht="14.25" hidden="false" customHeight="false" outlineLevel="0" collapsed="false">
      <c r="A1135" s="134"/>
      <c r="E1135" s="134"/>
      <c r="F1135" s="134"/>
      <c r="I1135" s="134"/>
      <c r="J1135" s="134"/>
      <c r="K1135" s="263"/>
    </row>
    <row r="1136" customFormat="false" ht="37.3" hidden="false" customHeight="false" outlineLevel="0" collapsed="false">
      <c r="A1136" s="434" t="s">
        <v>1006</v>
      </c>
      <c r="B1136" s="435" t="s">
        <v>35</v>
      </c>
      <c r="C1136" s="435" t="s">
        <v>42</v>
      </c>
      <c r="D1136" s="435" t="n">
        <v>94703</v>
      </c>
      <c r="E1136" s="436" t="s">
        <v>964</v>
      </c>
      <c r="F1136" s="436" t="s">
        <v>907</v>
      </c>
      <c r="G1136" s="435"/>
      <c r="H1136" s="435" t="s">
        <v>120</v>
      </c>
      <c r="I1136" s="436" t="n">
        <v>1</v>
      </c>
      <c r="J1136" s="436" t="n">
        <v>17.84</v>
      </c>
      <c r="K1136" s="437" t="n">
        <v>17.84</v>
      </c>
    </row>
    <row r="1137" customFormat="false" ht="14.25" hidden="false" customHeight="false" outlineLevel="0" collapsed="false">
      <c r="A1137" s="430"/>
      <c r="B1137" s="431" t="s">
        <v>25</v>
      </c>
      <c r="C1137" s="431" t="s">
        <v>26</v>
      </c>
      <c r="D1137" s="431" t="s">
        <v>27</v>
      </c>
      <c r="E1137" s="432" t="s">
        <v>18</v>
      </c>
      <c r="F1137" s="432" t="s">
        <v>649</v>
      </c>
      <c r="G1137" s="431"/>
      <c r="H1137" s="431" t="s">
        <v>650</v>
      </c>
      <c r="I1137" s="432" t="s">
        <v>651</v>
      </c>
      <c r="J1137" s="432" t="s">
        <v>652</v>
      </c>
      <c r="K1137" s="433" t="s">
        <v>19</v>
      </c>
    </row>
    <row r="1138" customFormat="false" ht="14.25" hidden="false" customHeight="false" outlineLevel="0" collapsed="false">
      <c r="A1138" s="438" t="s">
        <v>655</v>
      </c>
      <c r="B1138" s="439" t="s">
        <v>656</v>
      </c>
      <c r="C1138" s="439" t="s">
        <v>42</v>
      </c>
      <c r="D1138" s="439" t="n">
        <v>88248</v>
      </c>
      <c r="E1138" s="438" t="s">
        <v>910</v>
      </c>
      <c r="F1138" s="438" t="s">
        <v>658</v>
      </c>
      <c r="G1138" s="439"/>
      <c r="H1138" s="439" t="s">
        <v>469</v>
      </c>
      <c r="I1138" s="438" t="n">
        <v>0.1338</v>
      </c>
      <c r="J1138" s="438" t="n">
        <v>21.41</v>
      </c>
      <c r="K1138" s="440" t="n">
        <v>2.86</v>
      </c>
    </row>
    <row r="1139" customFormat="false" ht="28.35" hidden="false" customHeight="false" outlineLevel="0" collapsed="false">
      <c r="A1139" s="438" t="s">
        <v>655</v>
      </c>
      <c r="B1139" s="439" t="s">
        <v>200</v>
      </c>
      <c r="C1139" s="439" t="s">
        <v>42</v>
      </c>
      <c r="D1139" s="439" t="n">
        <v>20083</v>
      </c>
      <c r="E1139" s="438" t="s">
        <v>921</v>
      </c>
      <c r="F1139" s="438" t="s">
        <v>669</v>
      </c>
      <c r="G1139" s="439"/>
      <c r="H1139" s="439" t="s">
        <v>120</v>
      </c>
      <c r="I1139" s="438" t="n">
        <v>0.004</v>
      </c>
      <c r="J1139" s="438" t="n">
        <v>81.713158</v>
      </c>
      <c r="K1139" s="440" t="n">
        <v>0.32</v>
      </c>
    </row>
    <row r="1140" customFormat="false" ht="28.35" hidden="false" customHeight="false" outlineLevel="0" collapsed="false">
      <c r="A1140" s="438" t="s">
        <v>655</v>
      </c>
      <c r="B1140" s="439" t="s">
        <v>200</v>
      </c>
      <c r="C1140" s="439" t="s">
        <v>42</v>
      </c>
      <c r="D1140" s="439" t="n">
        <v>122</v>
      </c>
      <c r="E1140" s="438" t="s">
        <v>923</v>
      </c>
      <c r="F1140" s="438" t="s">
        <v>669</v>
      </c>
      <c r="G1140" s="439"/>
      <c r="H1140" s="439" t="s">
        <v>120</v>
      </c>
      <c r="I1140" s="438" t="n">
        <v>0.0035</v>
      </c>
      <c r="J1140" s="438" t="n">
        <v>72.123556</v>
      </c>
      <c r="K1140" s="440" t="n">
        <v>0.25</v>
      </c>
    </row>
    <row r="1141" customFormat="false" ht="14.25" hidden="false" customHeight="false" outlineLevel="0" collapsed="false">
      <c r="A1141" s="438" t="s">
        <v>655</v>
      </c>
      <c r="B1141" s="439" t="s">
        <v>200</v>
      </c>
      <c r="C1141" s="439" t="s">
        <v>42</v>
      </c>
      <c r="D1141" s="439" t="n">
        <v>96</v>
      </c>
      <c r="E1141" s="438" t="s">
        <v>1007</v>
      </c>
      <c r="F1141" s="438" t="s">
        <v>669</v>
      </c>
      <c r="G1141" s="439"/>
      <c r="H1141" s="439" t="s">
        <v>120</v>
      </c>
      <c r="I1141" s="438" t="n">
        <v>1</v>
      </c>
      <c r="J1141" s="438" t="n">
        <v>10.930084</v>
      </c>
      <c r="K1141" s="440" t="n">
        <v>10.93</v>
      </c>
    </row>
    <row r="1142" customFormat="false" ht="14.25" hidden="false" customHeight="false" outlineLevel="0" collapsed="false">
      <c r="A1142" s="438" t="s">
        <v>655</v>
      </c>
      <c r="B1142" s="439" t="s">
        <v>656</v>
      </c>
      <c r="C1142" s="439" t="s">
        <v>42</v>
      </c>
      <c r="D1142" s="439" t="n">
        <v>88267</v>
      </c>
      <c r="E1142" s="438" t="s">
        <v>909</v>
      </c>
      <c r="F1142" s="438" t="s">
        <v>658</v>
      </c>
      <c r="G1142" s="439"/>
      <c r="H1142" s="439" t="s">
        <v>469</v>
      </c>
      <c r="I1142" s="438" t="n">
        <v>0.1338</v>
      </c>
      <c r="J1142" s="438" t="n">
        <v>26.02</v>
      </c>
      <c r="K1142" s="440" t="n">
        <v>3.48</v>
      </c>
    </row>
    <row r="1143" customFormat="false" ht="14.25" hidden="false" customHeight="false" outlineLevel="0" collapsed="false">
      <c r="A1143" s="134"/>
      <c r="E1143" s="134"/>
      <c r="F1143" s="134"/>
      <c r="I1143" s="134"/>
      <c r="J1143" s="134"/>
      <c r="K1143" s="263"/>
    </row>
    <row r="1144" customFormat="false" ht="14.25" hidden="false" customHeight="false" outlineLevel="0" collapsed="false">
      <c r="A1144" s="441" t="s">
        <v>655</v>
      </c>
      <c r="B1144" s="442"/>
      <c r="C1144" s="442"/>
      <c r="D1144" s="442"/>
      <c r="E1144" s="441"/>
      <c r="F1144" s="443" t="s">
        <v>660</v>
      </c>
      <c r="G1144" s="444" t="n">
        <v>2.3913253945</v>
      </c>
      <c r="H1144" s="445" t="s">
        <v>661</v>
      </c>
      <c r="I1144" s="446" t="n">
        <v>2.55</v>
      </c>
      <c r="J1144" s="443" t="s">
        <v>662</v>
      </c>
      <c r="K1144" s="444" t="n">
        <v>4.94</v>
      </c>
    </row>
    <row r="1145" customFormat="false" ht="14.25" hidden="false" customHeight="false" outlineLevel="0" collapsed="false">
      <c r="A1145" s="441" t="s">
        <v>655</v>
      </c>
      <c r="B1145" s="442"/>
      <c r="C1145" s="442"/>
      <c r="D1145" s="442"/>
      <c r="E1145" s="441"/>
      <c r="F1145" s="443" t="s">
        <v>663</v>
      </c>
      <c r="G1145" s="444" t="n">
        <v>3.9</v>
      </c>
      <c r="H1145" s="442"/>
      <c r="I1145" s="441"/>
      <c r="J1145" s="443" t="s">
        <v>664</v>
      </c>
      <c r="K1145" s="444" t="n">
        <v>21.74</v>
      </c>
    </row>
    <row r="1146" customFormat="false" ht="14.25" hidden="false" customHeight="false" outlineLevel="0" collapsed="false">
      <c r="A1146" s="134"/>
      <c r="E1146" s="134"/>
      <c r="F1146" s="134"/>
      <c r="I1146" s="134"/>
      <c r="J1146" s="134"/>
      <c r="K1146" s="263"/>
    </row>
    <row r="1147" customFormat="false" ht="14.25" hidden="false" customHeight="false" outlineLevel="0" collapsed="false">
      <c r="A1147" s="134"/>
      <c r="E1147" s="134"/>
      <c r="F1147" s="134"/>
      <c r="I1147" s="134"/>
      <c r="J1147" s="134"/>
      <c r="K1147" s="263"/>
    </row>
    <row r="1148" customFormat="false" ht="37.3" hidden="false" customHeight="false" outlineLevel="0" collapsed="false">
      <c r="A1148" s="434" t="s">
        <v>1008</v>
      </c>
      <c r="B1148" s="435" t="s">
        <v>35</v>
      </c>
      <c r="C1148" s="435" t="s">
        <v>42</v>
      </c>
      <c r="D1148" s="435" t="n">
        <v>94705</v>
      </c>
      <c r="E1148" s="436" t="s">
        <v>961</v>
      </c>
      <c r="F1148" s="436" t="s">
        <v>907</v>
      </c>
      <c r="G1148" s="435"/>
      <c r="H1148" s="435" t="s">
        <v>120</v>
      </c>
      <c r="I1148" s="436" t="n">
        <v>1</v>
      </c>
      <c r="J1148" s="436" t="n">
        <v>32.32</v>
      </c>
      <c r="K1148" s="437" t="n">
        <v>32.32</v>
      </c>
    </row>
    <row r="1149" customFormat="false" ht="14.25" hidden="false" customHeight="false" outlineLevel="0" collapsed="false">
      <c r="A1149" s="430"/>
      <c r="B1149" s="431" t="s">
        <v>25</v>
      </c>
      <c r="C1149" s="431" t="s">
        <v>26</v>
      </c>
      <c r="D1149" s="431" t="s">
        <v>27</v>
      </c>
      <c r="E1149" s="432" t="s">
        <v>18</v>
      </c>
      <c r="F1149" s="432" t="s">
        <v>649</v>
      </c>
      <c r="G1149" s="431"/>
      <c r="H1149" s="431" t="s">
        <v>650</v>
      </c>
      <c r="I1149" s="432" t="s">
        <v>651</v>
      </c>
      <c r="J1149" s="432" t="s">
        <v>652</v>
      </c>
      <c r="K1149" s="433" t="s">
        <v>19</v>
      </c>
    </row>
    <row r="1150" customFormat="false" ht="14.25" hidden="false" customHeight="false" outlineLevel="0" collapsed="false">
      <c r="A1150" s="438" t="s">
        <v>655</v>
      </c>
      <c r="B1150" s="439" t="s">
        <v>200</v>
      </c>
      <c r="C1150" s="439" t="s">
        <v>42</v>
      </c>
      <c r="D1150" s="439" t="n">
        <v>38383</v>
      </c>
      <c r="E1150" s="438" t="s">
        <v>911</v>
      </c>
      <c r="F1150" s="438" t="s">
        <v>669</v>
      </c>
      <c r="G1150" s="439"/>
      <c r="H1150" s="439" t="s">
        <v>120</v>
      </c>
      <c r="I1150" s="438" t="n">
        <v>0.0056</v>
      </c>
      <c r="J1150" s="438" t="n">
        <v>2.887192</v>
      </c>
      <c r="K1150" s="440" t="n">
        <v>0.01</v>
      </c>
    </row>
    <row r="1151" customFormat="false" ht="28.35" hidden="false" customHeight="false" outlineLevel="0" collapsed="false">
      <c r="A1151" s="438" t="s">
        <v>655</v>
      </c>
      <c r="B1151" s="439" t="s">
        <v>200</v>
      </c>
      <c r="C1151" s="439" t="s">
        <v>42</v>
      </c>
      <c r="D1151" s="439" t="n">
        <v>20083</v>
      </c>
      <c r="E1151" s="438" t="s">
        <v>921</v>
      </c>
      <c r="F1151" s="438" t="s">
        <v>669</v>
      </c>
      <c r="G1151" s="439"/>
      <c r="H1151" s="439" t="s">
        <v>120</v>
      </c>
      <c r="I1151" s="438" t="n">
        <v>0.007</v>
      </c>
      <c r="J1151" s="438" t="n">
        <v>81.713158</v>
      </c>
      <c r="K1151" s="440" t="n">
        <v>0.57</v>
      </c>
    </row>
    <row r="1152" customFormat="false" ht="28.35" hidden="false" customHeight="false" outlineLevel="0" collapsed="false">
      <c r="A1152" s="438" t="s">
        <v>655</v>
      </c>
      <c r="B1152" s="439" t="s">
        <v>200</v>
      </c>
      <c r="C1152" s="439" t="s">
        <v>42</v>
      </c>
      <c r="D1152" s="439" t="n">
        <v>122</v>
      </c>
      <c r="E1152" s="438" t="s">
        <v>923</v>
      </c>
      <c r="F1152" s="438" t="s">
        <v>669</v>
      </c>
      <c r="G1152" s="439"/>
      <c r="H1152" s="439" t="s">
        <v>120</v>
      </c>
      <c r="I1152" s="438" t="n">
        <v>0.0059</v>
      </c>
      <c r="J1152" s="438" t="n">
        <v>72.123556</v>
      </c>
      <c r="K1152" s="440" t="n">
        <v>0.42</v>
      </c>
    </row>
    <row r="1153" customFormat="false" ht="14.25" hidden="false" customHeight="false" outlineLevel="0" collapsed="false">
      <c r="A1153" s="438" t="s">
        <v>655</v>
      </c>
      <c r="B1153" s="439" t="s">
        <v>656</v>
      </c>
      <c r="C1153" s="439" t="s">
        <v>42</v>
      </c>
      <c r="D1153" s="439" t="n">
        <v>88267</v>
      </c>
      <c r="E1153" s="438" t="s">
        <v>909</v>
      </c>
      <c r="F1153" s="438" t="s">
        <v>658</v>
      </c>
      <c r="G1153" s="439"/>
      <c r="H1153" s="439" t="s">
        <v>469</v>
      </c>
      <c r="I1153" s="438" t="n">
        <v>0.1418</v>
      </c>
      <c r="J1153" s="438" t="n">
        <v>26.02</v>
      </c>
      <c r="K1153" s="440" t="n">
        <v>3.68</v>
      </c>
    </row>
    <row r="1154" customFormat="false" ht="14.25" hidden="false" customHeight="false" outlineLevel="0" collapsed="false">
      <c r="A1154" s="438" t="s">
        <v>655</v>
      </c>
      <c r="B1154" s="439" t="s">
        <v>200</v>
      </c>
      <c r="C1154" s="439" t="s">
        <v>42</v>
      </c>
      <c r="D1154" s="439" t="n">
        <v>98</v>
      </c>
      <c r="E1154" s="438" t="s">
        <v>1009</v>
      </c>
      <c r="F1154" s="438" t="s">
        <v>669</v>
      </c>
      <c r="G1154" s="439"/>
      <c r="H1154" s="439" t="s">
        <v>120</v>
      </c>
      <c r="I1154" s="438" t="n">
        <v>1</v>
      </c>
      <c r="J1154" s="438" t="n">
        <v>24.616124</v>
      </c>
      <c r="K1154" s="440" t="n">
        <v>24.61</v>
      </c>
    </row>
    <row r="1155" customFormat="false" ht="14.25" hidden="false" customHeight="false" outlineLevel="0" collapsed="false">
      <c r="A1155" s="438" t="s">
        <v>655</v>
      </c>
      <c r="B1155" s="439" t="s">
        <v>656</v>
      </c>
      <c r="C1155" s="439" t="s">
        <v>42</v>
      </c>
      <c r="D1155" s="439" t="n">
        <v>88248</v>
      </c>
      <c r="E1155" s="438" t="s">
        <v>910</v>
      </c>
      <c r="F1155" s="438" t="s">
        <v>658</v>
      </c>
      <c r="G1155" s="439"/>
      <c r="H1155" s="439" t="s">
        <v>469</v>
      </c>
      <c r="I1155" s="438" t="n">
        <v>0.1418</v>
      </c>
      <c r="J1155" s="438" t="n">
        <v>21.41</v>
      </c>
      <c r="K1155" s="440" t="n">
        <v>3.03</v>
      </c>
    </row>
    <row r="1156" customFormat="false" ht="14.25" hidden="false" customHeight="false" outlineLevel="0" collapsed="false">
      <c r="A1156" s="134"/>
      <c r="E1156" s="134"/>
      <c r="F1156" s="134"/>
      <c r="I1156" s="134"/>
      <c r="J1156" s="134"/>
      <c r="K1156" s="263"/>
    </row>
    <row r="1157" customFormat="false" ht="14.25" hidden="false" customHeight="false" outlineLevel="0" collapsed="false">
      <c r="A1157" s="441" t="s">
        <v>655</v>
      </c>
      <c r="B1157" s="442"/>
      <c r="C1157" s="442"/>
      <c r="D1157" s="442"/>
      <c r="E1157" s="441"/>
      <c r="F1157" s="443" t="s">
        <v>660</v>
      </c>
      <c r="G1157" s="444" t="n">
        <v>2.5365475845</v>
      </c>
      <c r="H1157" s="445" t="s">
        <v>661</v>
      </c>
      <c r="I1157" s="446" t="n">
        <v>2.7</v>
      </c>
      <c r="J1157" s="443" t="s">
        <v>662</v>
      </c>
      <c r="K1157" s="444" t="n">
        <v>5.24</v>
      </c>
    </row>
    <row r="1158" customFormat="false" ht="14.25" hidden="false" customHeight="false" outlineLevel="0" collapsed="false">
      <c r="A1158" s="441" t="s">
        <v>655</v>
      </c>
      <c r="B1158" s="442"/>
      <c r="C1158" s="442"/>
      <c r="D1158" s="442"/>
      <c r="E1158" s="441"/>
      <c r="F1158" s="443" t="s">
        <v>663</v>
      </c>
      <c r="G1158" s="444" t="n">
        <v>7.07</v>
      </c>
      <c r="H1158" s="442"/>
      <c r="I1158" s="441"/>
      <c r="J1158" s="443" t="s">
        <v>664</v>
      </c>
      <c r="K1158" s="444" t="n">
        <v>39.39</v>
      </c>
    </row>
    <row r="1159" customFormat="false" ht="14.25" hidden="false" customHeight="false" outlineLevel="0" collapsed="false">
      <c r="A1159" s="134"/>
      <c r="E1159" s="134"/>
      <c r="F1159" s="134"/>
      <c r="I1159" s="134"/>
      <c r="J1159" s="134"/>
      <c r="K1159" s="263"/>
    </row>
    <row r="1160" customFormat="false" ht="14.25" hidden="false" customHeight="false" outlineLevel="0" collapsed="false">
      <c r="A1160" s="134"/>
      <c r="E1160" s="134"/>
      <c r="F1160" s="134"/>
      <c r="I1160" s="134"/>
      <c r="J1160" s="134"/>
      <c r="K1160" s="263"/>
    </row>
    <row r="1161" customFormat="false" ht="15" hidden="false" customHeight="false" outlineLevel="0" collapsed="false">
      <c r="A1161" s="434" t="s">
        <v>1010</v>
      </c>
      <c r="B1161" s="435" t="s">
        <v>35</v>
      </c>
      <c r="C1161" s="435" t="s">
        <v>42</v>
      </c>
      <c r="D1161" s="435" t="n">
        <v>88238</v>
      </c>
      <c r="E1161" s="436" t="s">
        <v>706</v>
      </c>
      <c r="F1161" s="436" t="s">
        <v>997</v>
      </c>
      <c r="G1161" s="435"/>
      <c r="H1161" s="435" t="s">
        <v>469</v>
      </c>
      <c r="I1161" s="436" t="n">
        <v>1</v>
      </c>
      <c r="J1161" s="436" t="n">
        <v>21.92</v>
      </c>
      <c r="K1161" s="437" t="n">
        <v>21.92</v>
      </c>
    </row>
    <row r="1162" customFormat="false" ht="14.25" hidden="false" customHeight="false" outlineLevel="0" collapsed="false">
      <c r="A1162" s="430"/>
      <c r="B1162" s="431" t="s">
        <v>25</v>
      </c>
      <c r="C1162" s="431" t="s">
        <v>26</v>
      </c>
      <c r="D1162" s="431" t="s">
        <v>27</v>
      </c>
      <c r="E1162" s="432" t="s">
        <v>18</v>
      </c>
      <c r="F1162" s="432" t="s">
        <v>649</v>
      </c>
      <c r="G1162" s="431"/>
      <c r="H1162" s="431" t="s">
        <v>650</v>
      </c>
      <c r="I1162" s="432" t="s">
        <v>651</v>
      </c>
      <c r="J1162" s="432" t="s">
        <v>652</v>
      </c>
      <c r="K1162" s="433" t="s">
        <v>19</v>
      </c>
    </row>
    <row r="1163" customFormat="false" ht="14.25" hidden="false" customHeight="false" outlineLevel="0" collapsed="false">
      <c r="A1163" s="438" t="s">
        <v>655</v>
      </c>
      <c r="B1163" s="439" t="s">
        <v>200</v>
      </c>
      <c r="C1163" s="439" t="s">
        <v>42</v>
      </c>
      <c r="D1163" s="439" t="n">
        <v>43465</v>
      </c>
      <c r="E1163" s="438" t="s">
        <v>1011</v>
      </c>
      <c r="F1163" s="438" t="s">
        <v>669</v>
      </c>
      <c r="G1163" s="439"/>
      <c r="H1163" s="439" t="s">
        <v>469</v>
      </c>
      <c r="I1163" s="438" t="n">
        <v>1</v>
      </c>
      <c r="J1163" s="438" t="n">
        <v>0.731172</v>
      </c>
      <c r="K1163" s="440" t="n">
        <v>0.73</v>
      </c>
    </row>
    <row r="1164" customFormat="false" ht="28.35" hidden="false" customHeight="false" outlineLevel="0" collapsed="false">
      <c r="A1164" s="438" t="s">
        <v>655</v>
      </c>
      <c r="B1164" s="439" t="s">
        <v>200</v>
      </c>
      <c r="C1164" s="439" t="s">
        <v>42</v>
      </c>
      <c r="D1164" s="439" t="n">
        <v>6114</v>
      </c>
      <c r="E1164" s="438" t="s">
        <v>1012</v>
      </c>
      <c r="F1164" s="438" t="s">
        <v>820</v>
      </c>
      <c r="G1164" s="439"/>
      <c r="H1164" s="439" t="s">
        <v>469</v>
      </c>
      <c r="I1164" s="438" t="n">
        <v>1</v>
      </c>
      <c r="J1164" s="438" t="n">
        <v>15.92</v>
      </c>
      <c r="K1164" s="440" t="n">
        <v>15.92</v>
      </c>
    </row>
    <row r="1165" customFormat="false" ht="14.25" hidden="false" customHeight="false" outlineLevel="0" collapsed="false">
      <c r="A1165" s="438" t="s">
        <v>655</v>
      </c>
      <c r="B1165" s="439" t="s">
        <v>200</v>
      </c>
      <c r="C1165" s="439" t="s">
        <v>42</v>
      </c>
      <c r="D1165" s="439" t="n">
        <v>37373</v>
      </c>
      <c r="E1165" s="438" t="s">
        <v>1013</v>
      </c>
      <c r="F1165" s="438" t="s">
        <v>669</v>
      </c>
      <c r="G1165" s="439"/>
      <c r="H1165" s="439" t="s">
        <v>469</v>
      </c>
      <c r="I1165" s="438" t="n">
        <v>1</v>
      </c>
      <c r="J1165" s="438" t="n">
        <v>0.074992</v>
      </c>
      <c r="K1165" s="440" t="n">
        <v>0.07</v>
      </c>
    </row>
    <row r="1166" customFormat="false" ht="14.25" hidden="false" customHeight="false" outlineLevel="0" collapsed="false">
      <c r="A1166" s="438" t="s">
        <v>655</v>
      </c>
      <c r="B1166" s="439" t="s">
        <v>200</v>
      </c>
      <c r="C1166" s="439" t="s">
        <v>42</v>
      </c>
      <c r="D1166" s="439" t="n">
        <v>37372</v>
      </c>
      <c r="E1166" s="438" t="s">
        <v>1014</v>
      </c>
      <c r="F1166" s="438" t="s">
        <v>669</v>
      </c>
      <c r="G1166" s="439"/>
      <c r="H1166" s="439" t="s">
        <v>469</v>
      </c>
      <c r="I1166" s="438" t="n">
        <v>1</v>
      </c>
      <c r="J1166" s="438" t="n">
        <v>1.340482</v>
      </c>
      <c r="K1166" s="440" t="n">
        <v>1.34</v>
      </c>
    </row>
    <row r="1167" customFormat="false" ht="14.25" hidden="false" customHeight="false" outlineLevel="0" collapsed="false">
      <c r="A1167" s="438" t="s">
        <v>655</v>
      </c>
      <c r="B1167" s="439" t="s">
        <v>656</v>
      </c>
      <c r="C1167" s="439" t="s">
        <v>42</v>
      </c>
      <c r="D1167" s="439" t="n">
        <v>95308</v>
      </c>
      <c r="E1167" s="438" t="s">
        <v>1015</v>
      </c>
      <c r="F1167" s="438" t="s">
        <v>658</v>
      </c>
      <c r="G1167" s="439"/>
      <c r="H1167" s="439" t="s">
        <v>469</v>
      </c>
      <c r="I1167" s="438" t="n">
        <v>1</v>
      </c>
      <c r="J1167" s="438" t="n">
        <v>0.18</v>
      </c>
      <c r="K1167" s="440" t="n">
        <v>0.18</v>
      </c>
    </row>
    <row r="1168" customFormat="false" ht="14.25" hidden="false" customHeight="false" outlineLevel="0" collapsed="false">
      <c r="A1168" s="438" t="s">
        <v>655</v>
      </c>
      <c r="B1168" s="439" t="s">
        <v>200</v>
      </c>
      <c r="C1168" s="439" t="s">
        <v>42</v>
      </c>
      <c r="D1168" s="439" t="n">
        <v>37371</v>
      </c>
      <c r="E1168" s="438" t="s">
        <v>1016</v>
      </c>
      <c r="F1168" s="438" t="s">
        <v>669</v>
      </c>
      <c r="G1168" s="439"/>
      <c r="H1168" s="439" t="s">
        <v>469</v>
      </c>
      <c r="I1168" s="438" t="n">
        <v>1</v>
      </c>
      <c r="J1168" s="438" t="n">
        <v>0.740546</v>
      </c>
      <c r="K1168" s="440" t="n">
        <v>0.74</v>
      </c>
    </row>
    <row r="1169" customFormat="false" ht="14.25" hidden="false" customHeight="false" outlineLevel="0" collapsed="false">
      <c r="A1169" s="438" t="s">
        <v>655</v>
      </c>
      <c r="B1169" s="439" t="s">
        <v>200</v>
      </c>
      <c r="C1169" s="439" t="s">
        <v>42</v>
      </c>
      <c r="D1169" s="439" t="n">
        <v>43489</v>
      </c>
      <c r="E1169" s="438" t="s">
        <v>1017</v>
      </c>
      <c r="F1169" s="438" t="s">
        <v>669</v>
      </c>
      <c r="G1169" s="439"/>
      <c r="H1169" s="439" t="s">
        <v>469</v>
      </c>
      <c r="I1169" s="438" t="n">
        <v>1</v>
      </c>
      <c r="J1169" s="438" t="n">
        <v>1.227994</v>
      </c>
      <c r="K1169" s="440" t="n">
        <v>1.22</v>
      </c>
    </row>
    <row r="1170" customFormat="false" ht="14.25" hidden="false" customHeight="false" outlineLevel="0" collapsed="false">
      <c r="A1170" s="438" t="s">
        <v>655</v>
      </c>
      <c r="B1170" s="439" t="s">
        <v>200</v>
      </c>
      <c r="C1170" s="439" t="s">
        <v>42</v>
      </c>
      <c r="D1170" s="439" t="n">
        <v>37370</v>
      </c>
      <c r="E1170" s="438" t="s">
        <v>1018</v>
      </c>
      <c r="F1170" s="438" t="s">
        <v>669</v>
      </c>
      <c r="G1170" s="439"/>
      <c r="H1170" s="439" t="s">
        <v>469</v>
      </c>
      <c r="I1170" s="438" t="n">
        <v>1</v>
      </c>
      <c r="J1170" s="438" t="n">
        <v>1.724816</v>
      </c>
      <c r="K1170" s="440" t="n">
        <v>1.72</v>
      </c>
    </row>
    <row r="1171" customFormat="false" ht="14.25" hidden="false" customHeight="false" outlineLevel="0" collapsed="false">
      <c r="A1171" s="134"/>
      <c r="E1171" s="134"/>
      <c r="F1171" s="134"/>
      <c r="I1171" s="134"/>
      <c r="J1171" s="134"/>
      <c r="K1171" s="263"/>
    </row>
    <row r="1172" customFormat="false" ht="14.25" hidden="false" customHeight="false" outlineLevel="0" collapsed="false">
      <c r="A1172" s="441" t="s">
        <v>655</v>
      </c>
      <c r="B1172" s="442"/>
      <c r="C1172" s="442"/>
      <c r="D1172" s="442"/>
      <c r="E1172" s="441"/>
      <c r="F1172" s="443" t="s">
        <v>660</v>
      </c>
      <c r="G1172" s="444" t="n">
        <v>7.7935908607</v>
      </c>
      <c r="H1172" s="445" t="s">
        <v>661</v>
      </c>
      <c r="I1172" s="446" t="n">
        <v>8.31</v>
      </c>
      <c r="J1172" s="443" t="s">
        <v>662</v>
      </c>
      <c r="K1172" s="444" t="n">
        <v>16.1</v>
      </c>
    </row>
    <row r="1173" customFormat="false" ht="14.25" hidden="false" customHeight="false" outlineLevel="0" collapsed="false">
      <c r="A1173" s="441" t="s">
        <v>655</v>
      </c>
      <c r="B1173" s="442"/>
      <c r="C1173" s="442"/>
      <c r="D1173" s="442"/>
      <c r="E1173" s="441"/>
      <c r="F1173" s="443" t="s">
        <v>663</v>
      </c>
      <c r="G1173" s="444" t="n">
        <v>4.8</v>
      </c>
      <c r="H1173" s="442"/>
      <c r="I1173" s="441"/>
      <c r="J1173" s="443" t="s">
        <v>664</v>
      </c>
      <c r="K1173" s="444" t="n">
        <v>26.72</v>
      </c>
    </row>
    <row r="1174" customFormat="false" ht="14.25" hidden="false" customHeight="false" outlineLevel="0" collapsed="false">
      <c r="A1174" s="134"/>
      <c r="E1174" s="134"/>
      <c r="F1174" s="134"/>
      <c r="I1174" s="134"/>
      <c r="J1174" s="134"/>
      <c r="K1174" s="263"/>
    </row>
    <row r="1175" customFormat="false" ht="14.25" hidden="false" customHeight="false" outlineLevel="0" collapsed="false">
      <c r="A1175" s="134"/>
      <c r="E1175" s="134"/>
      <c r="F1175" s="134"/>
      <c r="I1175" s="134"/>
      <c r="J1175" s="134"/>
      <c r="K1175" s="263"/>
    </row>
    <row r="1176" customFormat="false" ht="15" hidden="false" customHeight="false" outlineLevel="0" collapsed="false">
      <c r="A1176" s="434" t="s">
        <v>1019</v>
      </c>
      <c r="B1176" s="435" t="s">
        <v>35</v>
      </c>
      <c r="C1176" s="435" t="s">
        <v>42</v>
      </c>
      <c r="D1176" s="435" t="n">
        <v>88239</v>
      </c>
      <c r="E1176" s="436" t="s">
        <v>691</v>
      </c>
      <c r="F1176" s="436" t="s">
        <v>997</v>
      </c>
      <c r="G1176" s="435"/>
      <c r="H1176" s="435" t="s">
        <v>469</v>
      </c>
      <c r="I1176" s="436" t="n">
        <v>1</v>
      </c>
      <c r="J1176" s="436" t="n">
        <v>21.77</v>
      </c>
      <c r="K1176" s="437" t="n">
        <v>21.77</v>
      </c>
    </row>
    <row r="1177" customFormat="false" ht="14.25" hidden="false" customHeight="false" outlineLevel="0" collapsed="false">
      <c r="A1177" s="430"/>
      <c r="B1177" s="431" t="s">
        <v>25</v>
      </c>
      <c r="C1177" s="431" t="s">
        <v>26</v>
      </c>
      <c r="D1177" s="431" t="s">
        <v>27</v>
      </c>
      <c r="E1177" s="432" t="s">
        <v>18</v>
      </c>
      <c r="F1177" s="432" t="s">
        <v>649</v>
      </c>
      <c r="G1177" s="431"/>
      <c r="H1177" s="431" t="s">
        <v>650</v>
      </c>
      <c r="I1177" s="432" t="s">
        <v>651</v>
      </c>
      <c r="J1177" s="432" t="s">
        <v>652</v>
      </c>
      <c r="K1177" s="433" t="s">
        <v>19</v>
      </c>
    </row>
    <row r="1178" customFormat="false" ht="14.25" hidden="false" customHeight="false" outlineLevel="0" collapsed="false">
      <c r="A1178" s="438" t="s">
        <v>655</v>
      </c>
      <c r="B1178" s="439" t="s">
        <v>656</v>
      </c>
      <c r="C1178" s="439" t="s">
        <v>42</v>
      </c>
      <c r="D1178" s="439" t="n">
        <v>95309</v>
      </c>
      <c r="E1178" s="438" t="s">
        <v>1020</v>
      </c>
      <c r="F1178" s="438" t="s">
        <v>658</v>
      </c>
      <c r="G1178" s="439"/>
      <c r="H1178" s="439" t="s">
        <v>469</v>
      </c>
      <c r="I1178" s="438" t="n">
        <v>1</v>
      </c>
      <c r="J1178" s="438" t="n">
        <v>0.23</v>
      </c>
      <c r="K1178" s="440" t="n">
        <v>0.23</v>
      </c>
    </row>
    <row r="1179" customFormat="false" ht="14.25" hidden="false" customHeight="false" outlineLevel="0" collapsed="false">
      <c r="A1179" s="438" t="s">
        <v>655</v>
      </c>
      <c r="B1179" s="439" t="s">
        <v>200</v>
      </c>
      <c r="C1179" s="439" t="s">
        <v>42</v>
      </c>
      <c r="D1179" s="439" t="n">
        <v>37371</v>
      </c>
      <c r="E1179" s="438" t="s">
        <v>1016</v>
      </c>
      <c r="F1179" s="438" t="s">
        <v>669</v>
      </c>
      <c r="G1179" s="439"/>
      <c r="H1179" s="439" t="s">
        <v>469</v>
      </c>
      <c r="I1179" s="438" t="n">
        <v>1</v>
      </c>
      <c r="J1179" s="438" t="n">
        <v>0.740546</v>
      </c>
      <c r="K1179" s="440" t="n">
        <v>0.74</v>
      </c>
    </row>
    <row r="1180" customFormat="false" ht="14.25" hidden="false" customHeight="false" outlineLevel="0" collapsed="false">
      <c r="A1180" s="438" t="s">
        <v>655</v>
      </c>
      <c r="B1180" s="439" t="s">
        <v>200</v>
      </c>
      <c r="C1180" s="439" t="s">
        <v>42</v>
      </c>
      <c r="D1180" s="439" t="n">
        <v>43483</v>
      </c>
      <c r="E1180" s="438" t="s">
        <v>1021</v>
      </c>
      <c r="F1180" s="438" t="s">
        <v>669</v>
      </c>
      <c r="G1180" s="439"/>
      <c r="H1180" s="439" t="s">
        <v>469</v>
      </c>
      <c r="I1180" s="438" t="n">
        <v>1</v>
      </c>
      <c r="J1180" s="438" t="n">
        <v>1.340482</v>
      </c>
      <c r="K1180" s="440" t="n">
        <v>1.34</v>
      </c>
    </row>
    <row r="1181" customFormat="false" ht="14.25" hidden="false" customHeight="false" outlineLevel="0" collapsed="false">
      <c r="A1181" s="438" t="s">
        <v>655</v>
      </c>
      <c r="B1181" s="439" t="s">
        <v>200</v>
      </c>
      <c r="C1181" s="439" t="s">
        <v>42</v>
      </c>
      <c r="D1181" s="439" t="n">
        <v>37370</v>
      </c>
      <c r="E1181" s="438" t="s">
        <v>1018</v>
      </c>
      <c r="F1181" s="438" t="s">
        <v>669</v>
      </c>
      <c r="G1181" s="439"/>
      <c r="H1181" s="439" t="s">
        <v>469</v>
      </c>
      <c r="I1181" s="438" t="n">
        <v>1</v>
      </c>
      <c r="J1181" s="438" t="n">
        <v>1.724816</v>
      </c>
      <c r="K1181" s="440" t="n">
        <v>1.72</v>
      </c>
    </row>
    <row r="1182" customFormat="false" ht="14.25" hidden="false" customHeight="false" outlineLevel="0" collapsed="false">
      <c r="A1182" s="438" t="s">
        <v>655</v>
      </c>
      <c r="B1182" s="439" t="s">
        <v>200</v>
      </c>
      <c r="C1182" s="439" t="s">
        <v>42</v>
      </c>
      <c r="D1182" s="439" t="n">
        <v>43459</v>
      </c>
      <c r="E1182" s="438" t="s">
        <v>1022</v>
      </c>
      <c r="F1182" s="438" t="s">
        <v>669</v>
      </c>
      <c r="G1182" s="439"/>
      <c r="H1182" s="439" t="s">
        <v>469</v>
      </c>
      <c r="I1182" s="438" t="n">
        <v>1</v>
      </c>
      <c r="J1182" s="438" t="n">
        <v>0.412456</v>
      </c>
      <c r="K1182" s="440" t="n">
        <v>0.41</v>
      </c>
    </row>
    <row r="1183" customFormat="false" ht="28.35" hidden="false" customHeight="false" outlineLevel="0" collapsed="false">
      <c r="A1183" s="438" t="s">
        <v>655</v>
      </c>
      <c r="B1183" s="439" t="s">
        <v>200</v>
      </c>
      <c r="C1183" s="439" t="s">
        <v>42</v>
      </c>
      <c r="D1183" s="439" t="n">
        <v>6117</v>
      </c>
      <c r="E1183" s="438" t="s">
        <v>1023</v>
      </c>
      <c r="F1183" s="438" t="s">
        <v>820</v>
      </c>
      <c r="G1183" s="439"/>
      <c r="H1183" s="439" t="s">
        <v>469</v>
      </c>
      <c r="I1183" s="438" t="n">
        <v>1</v>
      </c>
      <c r="J1183" s="438" t="n">
        <v>15.92</v>
      </c>
      <c r="K1183" s="440" t="n">
        <v>15.92</v>
      </c>
    </row>
    <row r="1184" customFormat="false" ht="14.25" hidden="false" customHeight="false" outlineLevel="0" collapsed="false">
      <c r="A1184" s="438" t="s">
        <v>655</v>
      </c>
      <c r="B1184" s="439" t="s">
        <v>200</v>
      </c>
      <c r="C1184" s="439" t="s">
        <v>42</v>
      </c>
      <c r="D1184" s="439" t="n">
        <v>37373</v>
      </c>
      <c r="E1184" s="438" t="s">
        <v>1013</v>
      </c>
      <c r="F1184" s="438" t="s">
        <v>669</v>
      </c>
      <c r="G1184" s="439"/>
      <c r="H1184" s="439" t="s">
        <v>469</v>
      </c>
      <c r="I1184" s="438" t="n">
        <v>1</v>
      </c>
      <c r="J1184" s="438" t="n">
        <v>0.074992</v>
      </c>
      <c r="K1184" s="440" t="n">
        <v>0.07</v>
      </c>
    </row>
    <row r="1185" customFormat="false" ht="14.25" hidden="false" customHeight="false" outlineLevel="0" collapsed="false">
      <c r="A1185" s="438" t="s">
        <v>655</v>
      </c>
      <c r="B1185" s="439" t="s">
        <v>200</v>
      </c>
      <c r="C1185" s="439" t="s">
        <v>42</v>
      </c>
      <c r="D1185" s="439" t="n">
        <v>37372</v>
      </c>
      <c r="E1185" s="438" t="s">
        <v>1014</v>
      </c>
      <c r="F1185" s="438" t="s">
        <v>669</v>
      </c>
      <c r="G1185" s="439"/>
      <c r="H1185" s="439" t="s">
        <v>469</v>
      </c>
      <c r="I1185" s="438" t="n">
        <v>1</v>
      </c>
      <c r="J1185" s="438" t="n">
        <v>1.340482</v>
      </c>
      <c r="K1185" s="440" t="n">
        <v>1.34</v>
      </c>
    </row>
    <row r="1186" customFormat="false" ht="14.25" hidden="false" customHeight="false" outlineLevel="0" collapsed="false">
      <c r="A1186" s="134"/>
      <c r="E1186" s="134"/>
      <c r="F1186" s="134"/>
      <c r="I1186" s="134"/>
      <c r="J1186" s="134"/>
      <c r="K1186" s="263"/>
    </row>
    <row r="1187" customFormat="false" ht="14.25" hidden="false" customHeight="false" outlineLevel="0" collapsed="false">
      <c r="A1187" s="441" t="s">
        <v>655</v>
      </c>
      <c r="B1187" s="442"/>
      <c r="C1187" s="442"/>
      <c r="D1187" s="442"/>
      <c r="E1187" s="441"/>
      <c r="F1187" s="443" t="s">
        <v>660</v>
      </c>
      <c r="G1187" s="444" t="n">
        <v>7.817794559</v>
      </c>
      <c r="H1187" s="445" t="s">
        <v>661</v>
      </c>
      <c r="I1187" s="446" t="n">
        <v>8.33</v>
      </c>
      <c r="J1187" s="443" t="s">
        <v>662</v>
      </c>
      <c r="K1187" s="444" t="n">
        <v>16.15</v>
      </c>
    </row>
    <row r="1188" customFormat="false" ht="14.25" hidden="false" customHeight="false" outlineLevel="0" collapsed="false">
      <c r="A1188" s="441" t="s">
        <v>655</v>
      </c>
      <c r="B1188" s="442"/>
      <c r="C1188" s="442"/>
      <c r="D1188" s="442"/>
      <c r="E1188" s="441"/>
      <c r="F1188" s="443" t="s">
        <v>663</v>
      </c>
      <c r="G1188" s="444" t="n">
        <v>4.76</v>
      </c>
      <c r="H1188" s="442"/>
      <c r="I1188" s="441"/>
      <c r="J1188" s="443" t="s">
        <v>664</v>
      </c>
      <c r="K1188" s="444" t="n">
        <v>26.53</v>
      </c>
    </row>
    <row r="1189" customFormat="false" ht="14.25" hidden="false" customHeight="false" outlineLevel="0" collapsed="false">
      <c r="A1189" s="134"/>
      <c r="E1189" s="134"/>
      <c r="F1189" s="134"/>
      <c r="I1189" s="134"/>
      <c r="J1189" s="134"/>
      <c r="K1189" s="263"/>
    </row>
    <row r="1190" customFormat="false" ht="14.25" hidden="false" customHeight="false" outlineLevel="0" collapsed="false">
      <c r="A1190" s="134"/>
      <c r="E1190" s="134"/>
      <c r="F1190" s="134"/>
      <c r="I1190" s="134"/>
      <c r="J1190" s="134"/>
      <c r="K1190" s="263"/>
    </row>
    <row r="1191" customFormat="false" ht="15" hidden="false" customHeight="false" outlineLevel="0" collapsed="false">
      <c r="A1191" s="434" t="s">
        <v>1024</v>
      </c>
      <c r="B1191" s="435" t="s">
        <v>35</v>
      </c>
      <c r="C1191" s="435" t="s">
        <v>42</v>
      </c>
      <c r="D1191" s="435" t="n">
        <v>88243</v>
      </c>
      <c r="E1191" s="436" t="s">
        <v>987</v>
      </c>
      <c r="F1191" s="436" t="s">
        <v>997</v>
      </c>
      <c r="G1191" s="435"/>
      <c r="H1191" s="435" t="s">
        <v>469</v>
      </c>
      <c r="I1191" s="436" t="n">
        <v>1</v>
      </c>
      <c r="J1191" s="436" t="n">
        <v>21.68</v>
      </c>
      <c r="K1191" s="437" t="n">
        <v>21.68</v>
      </c>
    </row>
    <row r="1192" customFormat="false" ht="14.25" hidden="false" customHeight="false" outlineLevel="0" collapsed="false">
      <c r="A1192" s="430"/>
      <c r="B1192" s="431" t="s">
        <v>25</v>
      </c>
      <c r="C1192" s="431" t="s">
        <v>26</v>
      </c>
      <c r="D1192" s="431" t="s">
        <v>27</v>
      </c>
      <c r="E1192" s="432" t="s">
        <v>18</v>
      </c>
      <c r="F1192" s="432" t="s">
        <v>649</v>
      </c>
      <c r="G1192" s="431"/>
      <c r="H1192" s="431" t="s">
        <v>650</v>
      </c>
      <c r="I1192" s="432" t="s">
        <v>651</v>
      </c>
      <c r="J1192" s="432" t="s">
        <v>652</v>
      </c>
      <c r="K1192" s="433" t="s">
        <v>19</v>
      </c>
    </row>
    <row r="1193" customFormat="false" ht="14.25" hidden="false" customHeight="false" outlineLevel="0" collapsed="false">
      <c r="A1193" s="438" t="s">
        <v>655</v>
      </c>
      <c r="B1193" s="439" t="s">
        <v>200</v>
      </c>
      <c r="C1193" s="439" t="s">
        <v>42</v>
      </c>
      <c r="D1193" s="439" t="n">
        <v>43491</v>
      </c>
      <c r="E1193" s="438" t="s">
        <v>1025</v>
      </c>
      <c r="F1193" s="438" t="s">
        <v>669</v>
      </c>
      <c r="G1193" s="439"/>
      <c r="H1193" s="439" t="s">
        <v>469</v>
      </c>
      <c r="I1193" s="438" t="n">
        <v>1</v>
      </c>
      <c r="J1193" s="438" t="n">
        <v>1.302986</v>
      </c>
      <c r="K1193" s="440" t="n">
        <v>1.3</v>
      </c>
    </row>
    <row r="1194" customFormat="false" ht="14.25" hidden="false" customHeight="false" outlineLevel="0" collapsed="false">
      <c r="A1194" s="438" t="s">
        <v>655</v>
      </c>
      <c r="B1194" s="439" t="s">
        <v>200</v>
      </c>
      <c r="C1194" s="439" t="s">
        <v>42</v>
      </c>
      <c r="D1194" s="439" t="n">
        <v>37370</v>
      </c>
      <c r="E1194" s="438" t="s">
        <v>1018</v>
      </c>
      <c r="F1194" s="438" t="s">
        <v>669</v>
      </c>
      <c r="G1194" s="439"/>
      <c r="H1194" s="439" t="s">
        <v>469</v>
      </c>
      <c r="I1194" s="438" t="n">
        <v>1</v>
      </c>
      <c r="J1194" s="438" t="n">
        <v>1.724816</v>
      </c>
      <c r="K1194" s="440" t="n">
        <v>1.72</v>
      </c>
    </row>
    <row r="1195" customFormat="false" ht="14.25" hidden="false" customHeight="false" outlineLevel="0" collapsed="false">
      <c r="A1195" s="438" t="s">
        <v>655</v>
      </c>
      <c r="B1195" s="439" t="s">
        <v>200</v>
      </c>
      <c r="C1195" s="439" t="s">
        <v>42</v>
      </c>
      <c r="D1195" s="439" t="n">
        <v>43467</v>
      </c>
      <c r="E1195" s="438" t="s">
        <v>1026</v>
      </c>
      <c r="F1195" s="438" t="s">
        <v>669</v>
      </c>
      <c r="G1195" s="439"/>
      <c r="H1195" s="439" t="s">
        <v>469</v>
      </c>
      <c r="I1195" s="438" t="n">
        <v>1</v>
      </c>
      <c r="J1195" s="438" t="n">
        <v>0.571814</v>
      </c>
      <c r="K1195" s="440" t="n">
        <v>0.57</v>
      </c>
    </row>
    <row r="1196" customFormat="false" ht="28.35" hidden="false" customHeight="false" outlineLevel="0" collapsed="false">
      <c r="A1196" s="438" t="s">
        <v>655</v>
      </c>
      <c r="B1196" s="439" t="s">
        <v>200</v>
      </c>
      <c r="C1196" s="439" t="s">
        <v>42</v>
      </c>
      <c r="D1196" s="439" t="n">
        <v>242</v>
      </c>
      <c r="E1196" s="438" t="s">
        <v>1027</v>
      </c>
      <c r="F1196" s="438" t="s">
        <v>820</v>
      </c>
      <c r="G1196" s="439"/>
      <c r="H1196" s="439" t="s">
        <v>469</v>
      </c>
      <c r="I1196" s="438" t="n">
        <v>1</v>
      </c>
      <c r="J1196" s="438" t="n">
        <v>15.76</v>
      </c>
      <c r="K1196" s="440" t="n">
        <v>15.76</v>
      </c>
    </row>
    <row r="1197" customFormat="false" ht="14.25" hidden="false" customHeight="false" outlineLevel="0" collapsed="false">
      <c r="A1197" s="438" t="s">
        <v>655</v>
      </c>
      <c r="B1197" s="439" t="s">
        <v>200</v>
      </c>
      <c r="C1197" s="439" t="s">
        <v>42</v>
      </c>
      <c r="D1197" s="439" t="n">
        <v>37373</v>
      </c>
      <c r="E1197" s="438" t="s">
        <v>1013</v>
      </c>
      <c r="F1197" s="438" t="s">
        <v>669</v>
      </c>
      <c r="G1197" s="439"/>
      <c r="H1197" s="439" t="s">
        <v>469</v>
      </c>
      <c r="I1197" s="438" t="n">
        <v>1</v>
      </c>
      <c r="J1197" s="438" t="n">
        <v>0.074992</v>
      </c>
      <c r="K1197" s="440" t="n">
        <v>0.07</v>
      </c>
    </row>
    <row r="1198" customFormat="false" ht="14.25" hidden="false" customHeight="false" outlineLevel="0" collapsed="false">
      <c r="A1198" s="438" t="s">
        <v>655</v>
      </c>
      <c r="B1198" s="439" t="s">
        <v>200</v>
      </c>
      <c r="C1198" s="439" t="s">
        <v>42</v>
      </c>
      <c r="D1198" s="439" t="n">
        <v>37372</v>
      </c>
      <c r="E1198" s="438" t="s">
        <v>1014</v>
      </c>
      <c r="F1198" s="438" t="s">
        <v>669</v>
      </c>
      <c r="G1198" s="439"/>
      <c r="H1198" s="439" t="s">
        <v>469</v>
      </c>
      <c r="I1198" s="438" t="n">
        <v>1</v>
      </c>
      <c r="J1198" s="438" t="n">
        <v>1.340482</v>
      </c>
      <c r="K1198" s="440" t="n">
        <v>1.34</v>
      </c>
    </row>
    <row r="1199" customFormat="false" ht="14.25" hidden="false" customHeight="false" outlineLevel="0" collapsed="false">
      <c r="A1199" s="438" t="s">
        <v>655</v>
      </c>
      <c r="B1199" s="439" t="s">
        <v>656</v>
      </c>
      <c r="C1199" s="439" t="s">
        <v>42</v>
      </c>
      <c r="D1199" s="439" t="n">
        <v>95313</v>
      </c>
      <c r="E1199" s="438" t="s">
        <v>1028</v>
      </c>
      <c r="F1199" s="438" t="s">
        <v>658</v>
      </c>
      <c r="G1199" s="439"/>
      <c r="H1199" s="439" t="s">
        <v>469</v>
      </c>
      <c r="I1199" s="438" t="n">
        <v>1</v>
      </c>
      <c r="J1199" s="438" t="n">
        <v>0.18</v>
      </c>
      <c r="K1199" s="440" t="n">
        <v>0.18</v>
      </c>
    </row>
    <row r="1200" customFormat="false" ht="39" hidden="false" customHeight="true" outlineLevel="0" collapsed="false">
      <c r="A1200" s="438" t="s">
        <v>655</v>
      </c>
      <c r="B1200" s="439" t="s">
        <v>200</v>
      </c>
      <c r="C1200" s="439" t="s">
        <v>42</v>
      </c>
      <c r="D1200" s="439" t="n">
        <v>37371</v>
      </c>
      <c r="E1200" s="438" t="s">
        <v>1016</v>
      </c>
      <c r="F1200" s="438" t="s">
        <v>669</v>
      </c>
      <c r="G1200" s="439"/>
      <c r="H1200" s="439" t="s">
        <v>469</v>
      </c>
      <c r="I1200" s="438" t="n">
        <v>1</v>
      </c>
      <c r="J1200" s="438" t="n">
        <v>0.740546</v>
      </c>
      <c r="K1200" s="440" t="n">
        <v>0.74</v>
      </c>
    </row>
    <row r="1201" customFormat="false" ht="39" hidden="false" customHeight="true" outlineLevel="0" collapsed="false">
      <c r="A1201" s="134"/>
      <c r="E1201" s="134"/>
      <c r="F1201" s="134"/>
      <c r="I1201" s="134"/>
      <c r="J1201" s="134"/>
      <c r="K1201" s="263"/>
    </row>
    <row r="1202" customFormat="false" ht="14.25" hidden="false" customHeight="false" outlineLevel="0" collapsed="false">
      <c r="A1202" s="441" t="s">
        <v>655</v>
      </c>
      <c r="B1202" s="442"/>
      <c r="C1202" s="442"/>
      <c r="D1202" s="442"/>
      <c r="E1202" s="441"/>
      <c r="F1202" s="443" t="s">
        <v>660</v>
      </c>
      <c r="G1202" s="444" t="n">
        <v>7.716139026</v>
      </c>
      <c r="H1202" s="445" t="s">
        <v>661</v>
      </c>
      <c r="I1202" s="446" t="n">
        <v>8.22</v>
      </c>
      <c r="J1202" s="443" t="s">
        <v>662</v>
      </c>
      <c r="K1202" s="444" t="n">
        <v>15.94</v>
      </c>
    </row>
    <row r="1203" customFormat="false" ht="14.25" hidden="false" customHeight="false" outlineLevel="0" collapsed="false">
      <c r="A1203" s="441" t="s">
        <v>655</v>
      </c>
      <c r="B1203" s="442"/>
      <c r="C1203" s="442"/>
      <c r="D1203" s="442"/>
      <c r="E1203" s="441"/>
      <c r="F1203" s="443" t="s">
        <v>663</v>
      </c>
      <c r="G1203" s="444" t="n">
        <v>4.74</v>
      </c>
      <c r="H1203" s="442"/>
      <c r="I1203" s="441"/>
      <c r="J1203" s="443" t="s">
        <v>664</v>
      </c>
      <c r="K1203" s="444" t="n">
        <v>26.42</v>
      </c>
    </row>
    <row r="1204" customFormat="false" ht="14.25" hidden="false" customHeight="false" outlineLevel="0" collapsed="false">
      <c r="A1204" s="134"/>
      <c r="E1204" s="134"/>
      <c r="F1204" s="134"/>
      <c r="I1204" s="134"/>
      <c r="J1204" s="134"/>
      <c r="K1204" s="263"/>
    </row>
    <row r="1205" customFormat="false" ht="14.25" hidden="false" customHeight="false" outlineLevel="0" collapsed="false">
      <c r="A1205" s="134"/>
      <c r="E1205" s="134"/>
      <c r="F1205" s="134"/>
      <c r="I1205" s="134"/>
      <c r="J1205" s="134"/>
      <c r="K1205" s="263"/>
    </row>
    <row r="1206" customFormat="false" ht="25.35" hidden="false" customHeight="false" outlineLevel="0" collapsed="false">
      <c r="A1206" s="434" t="s">
        <v>1029</v>
      </c>
      <c r="B1206" s="435" t="s">
        <v>35</v>
      </c>
      <c r="C1206" s="435" t="s">
        <v>42</v>
      </c>
      <c r="D1206" s="435" t="n">
        <v>100659</v>
      </c>
      <c r="E1206" s="436" t="s">
        <v>814</v>
      </c>
      <c r="F1206" s="436" t="s">
        <v>809</v>
      </c>
      <c r="G1206" s="435"/>
      <c r="H1206" s="435" t="s">
        <v>47</v>
      </c>
      <c r="I1206" s="436" t="n">
        <v>1</v>
      </c>
      <c r="J1206" s="436" t="n">
        <v>12.01</v>
      </c>
      <c r="K1206" s="437" t="n">
        <v>12.01</v>
      </c>
    </row>
    <row r="1207" customFormat="false" ht="14.25" hidden="false" customHeight="false" outlineLevel="0" collapsed="false">
      <c r="A1207" s="430"/>
      <c r="B1207" s="431" t="s">
        <v>25</v>
      </c>
      <c r="C1207" s="431" t="s">
        <v>26</v>
      </c>
      <c r="D1207" s="431" t="s">
        <v>27</v>
      </c>
      <c r="E1207" s="432" t="s">
        <v>18</v>
      </c>
      <c r="F1207" s="432" t="s">
        <v>649</v>
      </c>
      <c r="G1207" s="431"/>
      <c r="H1207" s="431" t="s">
        <v>650</v>
      </c>
      <c r="I1207" s="432" t="s">
        <v>651</v>
      </c>
      <c r="J1207" s="432" t="s">
        <v>652</v>
      </c>
      <c r="K1207" s="433" t="s">
        <v>19</v>
      </c>
    </row>
    <row r="1208" customFormat="false" ht="14.25" hidden="false" customHeight="false" outlineLevel="0" collapsed="false">
      <c r="A1208" s="438" t="s">
        <v>655</v>
      </c>
      <c r="B1208" s="439" t="s">
        <v>656</v>
      </c>
      <c r="C1208" s="439" t="s">
        <v>42</v>
      </c>
      <c r="D1208" s="439" t="n">
        <v>88316</v>
      </c>
      <c r="E1208" s="438" t="s">
        <v>667</v>
      </c>
      <c r="F1208" s="438" t="s">
        <v>658</v>
      </c>
      <c r="G1208" s="439"/>
      <c r="H1208" s="439" t="s">
        <v>469</v>
      </c>
      <c r="I1208" s="438" t="n">
        <v>0.034</v>
      </c>
      <c r="J1208" s="438" t="n">
        <v>20.77</v>
      </c>
      <c r="K1208" s="440" t="n">
        <v>0.7</v>
      </c>
    </row>
    <row r="1209" customFormat="false" ht="14.25" hidden="false" customHeight="false" outlineLevel="0" collapsed="false">
      <c r="A1209" s="438" t="s">
        <v>655</v>
      </c>
      <c r="B1209" s="439" t="s">
        <v>656</v>
      </c>
      <c r="C1209" s="439" t="s">
        <v>42</v>
      </c>
      <c r="D1209" s="439" t="n">
        <v>88261</v>
      </c>
      <c r="E1209" s="438" t="s">
        <v>1030</v>
      </c>
      <c r="F1209" s="438" t="s">
        <v>658</v>
      </c>
      <c r="G1209" s="439"/>
      <c r="H1209" s="439" t="s">
        <v>469</v>
      </c>
      <c r="I1209" s="438" t="n">
        <v>0.068</v>
      </c>
      <c r="J1209" s="438" t="n">
        <v>24.5</v>
      </c>
      <c r="K1209" s="440" t="n">
        <v>1.66</v>
      </c>
    </row>
    <row r="1210" customFormat="false" ht="14.25" hidden="false" customHeight="false" outlineLevel="0" collapsed="false">
      <c r="A1210" s="438" t="s">
        <v>655</v>
      </c>
      <c r="B1210" s="439" t="s">
        <v>200</v>
      </c>
      <c r="C1210" s="439" t="s">
        <v>42</v>
      </c>
      <c r="D1210" s="439" t="n">
        <v>39026</v>
      </c>
      <c r="E1210" s="438" t="s">
        <v>1031</v>
      </c>
      <c r="F1210" s="438" t="s">
        <v>669</v>
      </c>
      <c r="G1210" s="439"/>
      <c r="H1210" s="439" t="s">
        <v>66</v>
      </c>
      <c r="I1210" s="438" t="n">
        <v>0.006</v>
      </c>
      <c r="J1210" s="438" t="n">
        <v>22.87256</v>
      </c>
      <c r="K1210" s="440" t="n">
        <v>0.13</v>
      </c>
    </row>
    <row r="1211" customFormat="false" ht="19.4" hidden="false" customHeight="false" outlineLevel="0" collapsed="false">
      <c r="A1211" s="438" t="s">
        <v>655</v>
      </c>
      <c r="B1211" s="439" t="s">
        <v>200</v>
      </c>
      <c r="C1211" s="439" t="s">
        <v>42</v>
      </c>
      <c r="D1211" s="439" t="n">
        <v>20017</v>
      </c>
      <c r="E1211" s="438" t="s">
        <v>1032</v>
      </c>
      <c r="F1211" s="438" t="s">
        <v>669</v>
      </c>
      <c r="G1211" s="439"/>
      <c r="H1211" s="439" t="s">
        <v>47</v>
      </c>
      <c r="I1211" s="438" t="n">
        <v>1.163</v>
      </c>
      <c r="J1211" s="438" t="n">
        <v>8.192876</v>
      </c>
      <c r="K1211" s="440" t="n">
        <v>9.52</v>
      </c>
    </row>
    <row r="1212" customFormat="false" ht="14.25" hidden="false" customHeight="false" outlineLevel="0" collapsed="false">
      <c r="A1212" s="134"/>
      <c r="E1212" s="134"/>
      <c r="F1212" s="134"/>
      <c r="I1212" s="134"/>
      <c r="J1212" s="134"/>
      <c r="K1212" s="263"/>
    </row>
    <row r="1213" customFormat="false" ht="14.25" hidden="false" customHeight="false" outlineLevel="0" collapsed="false">
      <c r="A1213" s="441" t="s">
        <v>655</v>
      </c>
      <c r="B1213" s="442"/>
      <c r="C1213" s="442"/>
      <c r="D1213" s="442"/>
      <c r="E1213" s="441"/>
      <c r="F1213" s="443" t="s">
        <v>660</v>
      </c>
      <c r="G1213" s="444" t="n">
        <v>0.8664924</v>
      </c>
      <c r="H1213" s="445" t="s">
        <v>661</v>
      </c>
      <c r="I1213" s="446" t="n">
        <v>0.92</v>
      </c>
      <c r="J1213" s="443" t="s">
        <v>662</v>
      </c>
      <c r="K1213" s="444" t="n">
        <v>1.79</v>
      </c>
    </row>
    <row r="1214" customFormat="false" ht="14.25" hidden="false" customHeight="false" outlineLevel="0" collapsed="false">
      <c r="A1214" s="441" t="s">
        <v>655</v>
      </c>
      <c r="B1214" s="442"/>
      <c r="C1214" s="442"/>
      <c r="D1214" s="442"/>
      <c r="E1214" s="441"/>
      <c r="F1214" s="443" t="s">
        <v>663</v>
      </c>
      <c r="G1214" s="444" t="n">
        <v>2.63</v>
      </c>
      <c r="H1214" s="442"/>
      <c r="I1214" s="441"/>
      <c r="J1214" s="443" t="s">
        <v>664</v>
      </c>
      <c r="K1214" s="444" t="n">
        <v>14.64</v>
      </c>
    </row>
    <row r="1215" customFormat="false" ht="14.25" hidden="false" customHeight="false" outlineLevel="0" collapsed="false">
      <c r="A1215" s="134"/>
      <c r="E1215" s="134"/>
      <c r="F1215" s="134"/>
      <c r="I1215" s="134"/>
      <c r="J1215" s="134"/>
      <c r="K1215" s="263"/>
    </row>
    <row r="1216" customFormat="false" ht="14.25" hidden="false" customHeight="false" outlineLevel="0" collapsed="false">
      <c r="A1216" s="134"/>
      <c r="E1216" s="134"/>
      <c r="F1216" s="134"/>
      <c r="I1216" s="134"/>
      <c r="J1216" s="134"/>
      <c r="K1216" s="263"/>
    </row>
    <row r="1217" customFormat="false" ht="37.3" hidden="false" customHeight="false" outlineLevel="0" collapsed="false">
      <c r="A1217" s="434" t="s">
        <v>1033</v>
      </c>
      <c r="B1217" s="435" t="s">
        <v>35</v>
      </c>
      <c r="C1217" s="435" t="s">
        <v>42</v>
      </c>
      <c r="D1217" s="435" t="n">
        <v>87367</v>
      </c>
      <c r="E1217" s="436" t="s">
        <v>879</v>
      </c>
      <c r="F1217" s="436" t="s">
        <v>997</v>
      </c>
      <c r="G1217" s="435"/>
      <c r="H1217" s="435" t="s">
        <v>53</v>
      </c>
      <c r="I1217" s="436" t="n">
        <v>1</v>
      </c>
      <c r="J1217" s="436" t="n">
        <v>729.73</v>
      </c>
      <c r="K1217" s="437" t="n">
        <v>729.73</v>
      </c>
    </row>
    <row r="1218" customFormat="false" ht="14.25" hidden="false" customHeight="false" outlineLevel="0" collapsed="false">
      <c r="A1218" s="430"/>
      <c r="B1218" s="431" t="s">
        <v>25</v>
      </c>
      <c r="C1218" s="431" t="s">
        <v>26</v>
      </c>
      <c r="D1218" s="431" t="s">
        <v>27</v>
      </c>
      <c r="E1218" s="432" t="s">
        <v>18</v>
      </c>
      <c r="F1218" s="432" t="s">
        <v>649</v>
      </c>
      <c r="G1218" s="431"/>
      <c r="H1218" s="431" t="s">
        <v>650</v>
      </c>
      <c r="I1218" s="432" t="s">
        <v>651</v>
      </c>
      <c r="J1218" s="432" t="s">
        <v>652</v>
      </c>
      <c r="K1218" s="433" t="s">
        <v>19</v>
      </c>
    </row>
    <row r="1219" customFormat="false" ht="14.25" hidden="false" customHeight="false" outlineLevel="0" collapsed="false">
      <c r="A1219" s="438" t="s">
        <v>655</v>
      </c>
      <c r="B1219" s="439" t="s">
        <v>200</v>
      </c>
      <c r="C1219" s="439" t="s">
        <v>42</v>
      </c>
      <c r="D1219" s="439" t="n">
        <v>1379</v>
      </c>
      <c r="E1219" s="438" t="s">
        <v>715</v>
      </c>
      <c r="F1219" s="438" t="s">
        <v>669</v>
      </c>
      <c r="G1219" s="439"/>
      <c r="H1219" s="439" t="s">
        <v>66</v>
      </c>
      <c r="I1219" s="438" t="n">
        <v>261.89</v>
      </c>
      <c r="J1219" s="438" t="n">
        <v>0.881156</v>
      </c>
      <c r="K1219" s="440" t="n">
        <v>230.77</v>
      </c>
    </row>
    <row r="1220" customFormat="false" ht="14.25" hidden="false" customHeight="false" outlineLevel="0" collapsed="false">
      <c r="A1220" s="438" t="s">
        <v>655</v>
      </c>
      <c r="B1220" s="439" t="s">
        <v>200</v>
      </c>
      <c r="C1220" s="439" t="s">
        <v>42</v>
      </c>
      <c r="D1220" s="439" t="n">
        <v>1106</v>
      </c>
      <c r="E1220" s="438" t="s">
        <v>1034</v>
      </c>
      <c r="F1220" s="438" t="s">
        <v>669</v>
      </c>
      <c r="G1220" s="439"/>
      <c r="H1220" s="439" t="s">
        <v>66</v>
      </c>
      <c r="I1220" s="438" t="n">
        <v>116.4</v>
      </c>
      <c r="J1220" s="438" t="n">
        <v>1.068636</v>
      </c>
      <c r="K1220" s="440" t="n">
        <v>124.38</v>
      </c>
    </row>
    <row r="1221" customFormat="false" ht="14.25" hidden="false" customHeight="false" outlineLevel="0" collapsed="false">
      <c r="A1221" s="438" t="s">
        <v>655</v>
      </c>
      <c r="B1221" s="439" t="s">
        <v>200</v>
      </c>
      <c r="C1221" s="439" t="s">
        <v>42</v>
      </c>
      <c r="D1221" s="439" t="n">
        <v>370</v>
      </c>
      <c r="E1221" s="438" t="s">
        <v>717</v>
      </c>
      <c r="F1221" s="438" t="s">
        <v>669</v>
      </c>
      <c r="G1221" s="439"/>
      <c r="H1221" s="439" t="s">
        <v>53</v>
      </c>
      <c r="I1221" s="438" t="n">
        <v>1.16</v>
      </c>
      <c r="J1221" s="438" t="n">
        <v>121.862</v>
      </c>
      <c r="K1221" s="440" t="n">
        <v>141.35</v>
      </c>
    </row>
    <row r="1222" customFormat="false" ht="14.25" hidden="false" customHeight="false" outlineLevel="0" collapsed="false">
      <c r="A1222" s="438" t="s">
        <v>655</v>
      </c>
      <c r="B1222" s="439" t="s">
        <v>656</v>
      </c>
      <c r="C1222" s="439" t="s">
        <v>42</v>
      </c>
      <c r="D1222" s="439" t="n">
        <v>88316</v>
      </c>
      <c r="E1222" s="438" t="s">
        <v>667</v>
      </c>
      <c r="F1222" s="438" t="s">
        <v>658</v>
      </c>
      <c r="G1222" s="439"/>
      <c r="H1222" s="439" t="s">
        <v>469</v>
      </c>
      <c r="I1222" s="438" t="n">
        <v>11.23</v>
      </c>
      <c r="J1222" s="438" t="n">
        <v>20.77</v>
      </c>
      <c r="K1222" s="440" t="n">
        <v>233.24</v>
      </c>
    </row>
    <row r="1223" customFormat="false" ht="14.25" hidden="false" customHeight="false" outlineLevel="0" collapsed="false">
      <c r="A1223" s="134"/>
      <c r="E1223" s="134"/>
      <c r="F1223" s="134"/>
      <c r="I1223" s="134"/>
      <c r="J1223" s="134"/>
      <c r="K1223" s="263"/>
    </row>
    <row r="1224" customFormat="false" ht="14.25" hidden="false" customHeight="false" outlineLevel="0" collapsed="false">
      <c r="A1224" s="441" t="s">
        <v>655</v>
      </c>
      <c r="B1224" s="442"/>
      <c r="C1224" s="442"/>
      <c r="D1224" s="442"/>
      <c r="E1224" s="441"/>
      <c r="F1224" s="443" t="s">
        <v>660</v>
      </c>
      <c r="G1224" s="444" t="n">
        <v>81.7165262852</v>
      </c>
      <c r="H1224" s="445" t="s">
        <v>661</v>
      </c>
      <c r="I1224" s="446" t="n">
        <v>87.09</v>
      </c>
      <c r="J1224" s="443" t="s">
        <v>662</v>
      </c>
      <c r="K1224" s="444" t="n">
        <v>168.81</v>
      </c>
    </row>
    <row r="1225" customFormat="false" ht="14.25" hidden="false" customHeight="false" outlineLevel="0" collapsed="false">
      <c r="A1225" s="441" t="s">
        <v>655</v>
      </c>
      <c r="B1225" s="442"/>
      <c r="C1225" s="442"/>
      <c r="D1225" s="442"/>
      <c r="E1225" s="441"/>
      <c r="F1225" s="443" t="s">
        <v>663</v>
      </c>
      <c r="G1225" s="444" t="n">
        <v>159.81</v>
      </c>
      <c r="H1225" s="442"/>
      <c r="I1225" s="441"/>
      <c r="J1225" s="443" t="s">
        <v>664</v>
      </c>
      <c r="K1225" s="444" t="n">
        <v>889.54</v>
      </c>
    </row>
    <row r="1226" customFormat="false" ht="14.25" hidden="false" customHeight="false" outlineLevel="0" collapsed="false">
      <c r="A1226" s="134"/>
      <c r="E1226" s="134"/>
      <c r="F1226" s="134"/>
      <c r="I1226" s="134"/>
      <c r="J1226" s="134"/>
      <c r="K1226" s="263"/>
    </row>
    <row r="1227" customFormat="false" ht="14.25" hidden="false" customHeight="false" outlineLevel="0" collapsed="false">
      <c r="A1227" s="134"/>
      <c r="E1227" s="134"/>
      <c r="F1227" s="134"/>
      <c r="I1227" s="134"/>
      <c r="J1227" s="134"/>
      <c r="K1227" s="263"/>
    </row>
    <row r="1228" customFormat="false" ht="37.3" hidden="false" customHeight="false" outlineLevel="0" collapsed="false">
      <c r="A1228" s="434" t="s">
        <v>1035</v>
      </c>
      <c r="B1228" s="435" t="s">
        <v>35</v>
      </c>
      <c r="C1228" s="435" t="s">
        <v>42</v>
      </c>
      <c r="D1228" s="435" t="n">
        <v>87369</v>
      </c>
      <c r="E1228" s="436" t="s">
        <v>831</v>
      </c>
      <c r="F1228" s="436" t="s">
        <v>997</v>
      </c>
      <c r="G1228" s="435"/>
      <c r="H1228" s="435" t="s">
        <v>53</v>
      </c>
      <c r="I1228" s="436" t="n">
        <v>1</v>
      </c>
      <c r="J1228" s="436" t="n">
        <v>721.97</v>
      </c>
      <c r="K1228" s="437" t="n">
        <v>721.97</v>
      </c>
    </row>
    <row r="1229" customFormat="false" ht="14.25" hidden="false" customHeight="false" outlineLevel="0" collapsed="false">
      <c r="A1229" s="430"/>
      <c r="B1229" s="431" t="s">
        <v>25</v>
      </c>
      <c r="C1229" s="431" t="s">
        <v>26</v>
      </c>
      <c r="D1229" s="431" t="s">
        <v>27</v>
      </c>
      <c r="E1229" s="432" t="s">
        <v>18</v>
      </c>
      <c r="F1229" s="432" t="s">
        <v>649</v>
      </c>
      <c r="G1229" s="431"/>
      <c r="H1229" s="431" t="s">
        <v>650</v>
      </c>
      <c r="I1229" s="432" t="s">
        <v>651</v>
      </c>
      <c r="J1229" s="432" t="s">
        <v>652</v>
      </c>
      <c r="K1229" s="433" t="s">
        <v>19</v>
      </c>
    </row>
    <row r="1230" customFormat="false" ht="14.25" hidden="false" customHeight="false" outlineLevel="0" collapsed="false">
      <c r="A1230" s="438" t="s">
        <v>655</v>
      </c>
      <c r="B1230" s="439" t="s">
        <v>200</v>
      </c>
      <c r="C1230" s="439" t="s">
        <v>42</v>
      </c>
      <c r="D1230" s="439" t="n">
        <v>1379</v>
      </c>
      <c r="E1230" s="438" t="s">
        <v>715</v>
      </c>
      <c r="F1230" s="438" t="s">
        <v>669</v>
      </c>
      <c r="G1230" s="439"/>
      <c r="H1230" s="439" t="s">
        <v>66</v>
      </c>
      <c r="I1230" s="438" t="n">
        <v>192.52</v>
      </c>
      <c r="J1230" s="438" t="n">
        <v>0.881156</v>
      </c>
      <c r="K1230" s="440" t="n">
        <v>169.64</v>
      </c>
    </row>
    <row r="1231" customFormat="false" ht="14.25" hidden="false" customHeight="false" outlineLevel="0" collapsed="false">
      <c r="A1231" s="438" t="s">
        <v>655</v>
      </c>
      <c r="B1231" s="439" t="s">
        <v>200</v>
      </c>
      <c r="C1231" s="439" t="s">
        <v>42</v>
      </c>
      <c r="D1231" s="439" t="n">
        <v>1106</v>
      </c>
      <c r="E1231" s="438" t="s">
        <v>1034</v>
      </c>
      <c r="F1231" s="438" t="s">
        <v>669</v>
      </c>
      <c r="G1231" s="439"/>
      <c r="H1231" s="439" t="s">
        <v>66</v>
      </c>
      <c r="I1231" s="438" t="n">
        <v>171.13</v>
      </c>
      <c r="J1231" s="438" t="n">
        <v>1.068636</v>
      </c>
      <c r="K1231" s="440" t="n">
        <v>182.86</v>
      </c>
    </row>
    <row r="1232" customFormat="false" ht="14.25" hidden="false" customHeight="false" outlineLevel="0" collapsed="false">
      <c r="A1232" s="438" t="s">
        <v>655</v>
      </c>
      <c r="B1232" s="439" t="s">
        <v>200</v>
      </c>
      <c r="C1232" s="439" t="s">
        <v>42</v>
      </c>
      <c r="D1232" s="439" t="n">
        <v>370</v>
      </c>
      <c r="E1232" s="438" t="s">
        <v>717</v>
      </c>
      <c r="F1232" s="438" t="s">
        <v>669</v>
      </c>
      <c r="G1232" s="439"/>
      <c r="H1232" s="439" t="s">
        <v>53</v>
      </c>
      <c r="I1232" s="438" t="n">
        <v>1.14</v>
      </c>
      <c r="J1232" s="438" t="n">
        <v>121.862</v>
      </c>
      <c r="K1232" s="440" t="n">
        <v>138.92</v>
      </c>
    </row>
    <row r="1233" customFormat="false" ht="14.25" hidden="false" customHeight="false" outlineLevel="0" collapsed="false">
      <c r="A1233" s="438" t="s">
        <v>655</v>
      </c>
      <c r="B1233" s="439" t="s">
        <v>656</v>
      </c>
      <c r="C1233" s="439" t="s">
        <v>42</v>
      </c>
      <c r="D1233" s="439" t="n">
        <v>88316</v>
      </c>
      <c r="E1233" s="438" t="s">
        <v>667</v>
      </c>
      <c r="F1233" s="438" t="s">
        <v>658</v>
      </c>
      <c r="G1233" s="439"/>
      <c r="H1233" s="439" t="s">
        <v>469</v>
      </c>
      <c r="I1233" s="438" t="n">
        <v>11.1</v>
      </c>
      <c r="J1233" s="438" t="n">
        <v>20.77</v>
      </c>
      <c r="K1233" s="440" t="n">
        <v>230.54</v>
      </c>
    </row>
    <row r="1234" customFormat="false" ht="14.25" hidden="false" customHeight="false" outlineLevel="0" collapsed="false">
      <c r="A1234" s="134"/>
      <c r="E1234" s="134"/>
      <c r="F1234" s="134"/>
      <c r="I1234" s="134"/>
      <c r="J1234" s="134"/>
      <c r="K1234" s="263"/>
    </row>
    <row r="1235" customFormat="false" ht="14.25" hidden="false" customHeight="false" outlineLevel="0" collapsed="false">
      <c r="A1235" s="441" t="s">
        <v>655</v>
      </c>
      <c r="B1235" s="442"/>
      <c r="C1235" s="442"/>
      <c r="D1235" s="442"/>
      <c r="E1235" s="441"/>
      <c r="F1235" s="443" t="s">
        <v>660</v>
      </c>
      <c r="G1235" s="444" t="n">
        <v>80.7677413109</v>
      </c>
      <c r="H1235" s="445" t="s">
        <v>661</v>
      </c>
      <c r="I1235" s="446" t="n">
        <v>86.08</v>
      </c>
      <c r="J1235" s="443" t="s">
        <v>662</v>
      </c>
      <c r="K1235" s="444" t="n">
        <v>166.85</v>
      </c>
    </row>
    <row r="1236" customFormat="false" ht="14.25" hidden="false" customHeight="false" outlineLevel="0" collapsed="false">
      <c r="A1236" s="441" t="s">
        <v>655</v>
      </c>
      <c r="B1236" s="442"/>
      <c r="C1236" s="442"/>
      <c r="D1236" s="442"/>
      <c r="E1236" s="441"/>
      <c r="F1236" s="443" t="s">
        <v>663</v>
      </c>
      <c r="G1236" s="444" t="n">
        <v>158.11</v>
      </c>
      <c r="H1236" s="442"/>
      <c r="I1236" s="441"/>
      <c r="J1236" s="443" t="s">
        <v>664</v>
      </c>
      <c r="K1236" s="444" t="n">
        <v>880.08</v>
      </c>
    </row>
    <row r="1237" customFormat="false" ht="14.25" hidden="false" customHeight="false" outlineLevel="0" collapsed="false">
      <c r="A1237" s="134"/>
      <c r="E1237" s="134"/>
      <c r="F1237" s="134"/>
      <c r="I1237" s="134"/>
      <c r="J1237" s="134"/>
      <c r="K1237" s="263"/>
    </row>
    <row r="1238" customFormat="false" ht="14.25" hidden="false" customHeight="false" outlineLevel="0" collapsed="false">
      <c r="A1238" s="134"/>
      <c r="E1238" s="134"/>
      <c r="F1238" s="134"/>
      <c r="I1238" s="134"/>
      <c r="J1238" s="134"/>
      <c r="K1238" s="263"/>
    </row>
    <row r="1239" customFormat="false" ht="37.3" hidden="false" customHeight="false" outlineLevel="0" collapsed="false">
      <c r="A1239" s="434" t="s">
        <v>1036</v>
      </c>
      <c r="B1239" s="435" t="s">
        <v>35</v>
      </c>
      <c r="C1239" s="435" t="s">
        <v>42</v>
      </c>
      <c r="D1239" s="435" t="n">
        <v>87292</v>
      </c>
      <c r="E1239" s="436" t="s">
        <v>734</v>
      </c>
      <c r="F1239" s="436" t="s">
        <v>997</v>
      </c>
      <c r="G1239" s="435"/>
      <c r="H1239" s="435" t="s">
        <v>53</v>
      </c>
      <c r="I1239" s="436" t="n">
        <v>1</v>
      </c>
      <c r="J1239" s="436" t="n">
        <v>593.91</v>
      </c>
      <c r="K1239" s="437" t="n">
        <v>593.91</v>
      </c>
    </row>
    <row r="1240" customFormat="false" ht="14.25" hidden="false" customHeight="false" outlineLevel="0" collapsed="false">
      <c r="A1240" s="430"/>
      <c r="B1240" s="431" t="s">
        <v>25</v>
      </c>
      <c r="C1240" s="431" t="s">
        <v>26</v>
      </c>
      <c r="D1240" s="431" t="s">
        <v>27</v>
      </c>
      <c r="E1240" s="432" t="s">
        <v>18</v>
      </c>
      <c r="F1240" s="432" t="s">
        <v>649</v>
      </c>
      <c r="G1240" s="431"/>
      <c r="H1240" s="431" t="s">
        <v>650</v>
      </c>
      <c r="I1240" s="432" t="s">
        <v>651</v>
      </c>
      <c r="J1240" s="432" t="s">
        <v>652</v>
      </c>
      <c r="K1240" s="433" t="s">
        <v>19</v>
      </c>
    </row>
    <row r="1241" customFormat="false" ht="14.25" hidden="false" customHeight="false" outlineLevel="0" collapsed="false">
      <c r="A1241" s="438" t="s">
        <v>655</v>
      </c>
      <c r="B1241" s="439" t="s">
        <v>656</v>
      </c>
      <c r="C1241" s="439" t="s">
        <v>42</v>
      </c>
      <c r="D1241" s="439" t="n">
        <v>88377</v>
      </c>
      <c r="E1241" s="438" t="s">
        <v>718</v>
      </c>
      <c r="F1241" s="438" t="s">
        <v>658</v>
      </c>
      <c r="G1241" s="439"/>
      <c r="H1241" s="439" t="s">
        <v>469</v>
      </c>
      <c r="I1241" s="438" t="n">
        <v>4.5</v>
      </c>
      <c r="J1241" s="438" t="n">
        <v>20.1</v>
      </c>
      <c r="K1241" s="440" t="n">
        <v>90.45</v>
      </c>
    </row>
    <row r="1242" customFormat="false" ht="14.25" hidden="false" customHeight="false" outlineLevel="0" collapsed="false">
      <c r="A1242" s="438" t="s">
        <v>655</v>
      </c>
      <c r="B1242" s="439" t="s">
        <v>200</v>
      </c>
      <c r="C1242" s="439" t="s">
        <v>42</v>
      </c>
      <c r="D1242" s="439" t="n">
        <v>1379</v>
      </c>
      <c r="E1242" s="438" t="s">
        <v>715</v>
      </c>
      <c r="F1242" s="438" t="s">
        <v>669</v>
      </c>
      <c r="G1242" s="439"/>
      <c r="H1242" s="439" t="s">
        <v>66</v>
      </c>
      <c r="I1242" s="438" t="n">
        <v>195.86</v>
      </c>
      <c r="J1242" s="438" t="n">
        <v>0.881156</v>
      </c>
      <c r="K1242" s="440" t="n">
        <v>172.59</v>
      </c>
    </row>
    <row r="1243" customFormat="false" ht="14.25" hidden="false" customHeight="false" outlineLevel="0" collapsed="false">
      <c r="A1243" s="438" t="s">
        <v>655</v>
      </c>
      <c r="B1243" s="439" t="s">
        <v>200</v>
      </c>
      <c r="C1243" s="439" t="s">
        <v>42</v>
      </c>
      <c r="D1243" s="439" t="n">
        <v>1106</v>
      </c>
      <c r="E1243" s="438" t="s">
        <v>1034</v>
      </c>
      <c r="F1243" s="438" t="s">
        <v>669</v>
      </c>
      <c r="G1243" s="439"/>
      <c r="H1243" s="439" t="s">
        <v>66</v>
      </c>
      <c r="I1243" s="438" t="n">
        <v>174.1</v>
      </c>
      <c r="J1243" s="438" t="n">
        <v>1.068636</v>
      </c>
      <c r="K1243" s="440" t="n">
        <v>186.04</v>
      </c>
    </row>
    <row r="1244" customFormat="false" ht="19.4" hidden="false" customHeight="false" outlineLevel="0" collapsed="false">
      <c r="A1244" s="438" t="s">
        <v>655</v>
      </c>
      <c r="B1244" s="439" t="s">
        <v>656</v>
      </c>
      <c r="C1244" s="439" t="s">
        <v>42</v>
      </c>
      <c r="D1244" s="439" t="n">
        <v>88831</v>
      </c>
      <c r="E1244" s="438" t="s">
        <v>714</v>
      </c>
      <c r="F1244" s="438" t="s">
        <v>683</v>
      </c>
      <c r="G1244" s="439"/>
      <c r="H1244" s="439" t="s">
        <v>684</v>
      </c>
      <c r="I1244" s="438" t="n">
        <v>3.45</v>
      </c>
      <c r="J1244" s="438" t="n">
        <v>0.4</v>
      </c>
      <c r="K1244" s="440" t="n">
        <v>1.38</v>
      </c>
    </row>
    <row r="1245" customFormat="false" ht="14.25" hidden="false" customHeight="false" outlineLevel="0" collapsed="false">
      <c r="A1245" s="438" t="s">
        <v>655</v>
      </c>
      <c r="B1245" s="439" t="s">
        <v>200</v>
      </c>
      <c r="C1245" s="439" t="s">
        <v>42</v>
      </c>
      <c r="D1245" s="439" t="n">
        <v>370</v>
      </c>
      <c r="E1245" s="438" t="s">
        <v>717</v>
      </c>
      <c r="F1245" s="438" t="s">
        <v>669</v>
      </c>
      <c r="G1245" s="439"/>
      <c r="H1245" s="439" t="s">
        <v>53</v>
      </c>
      <c r="I1245" s="438" t="n">
        <v>1.16</v>
      </c>
      <c r="J1245" s="438" t="n">
        <v>121.862</v>
      </c>
      <c r="K1245" s="440" t="n">
        <v>141.35</v>
      </c>
    </row>
    <row r="1246" customFormat="false" ht="19.4" hidden="false" customHeight="false" outlineLevel="0" collapsed="false">
      <c r="A1246" s="438" t="s">
        <v>655</v>
      </c>
      <c r="B1246" s="439" t="s">
        <v>656</v>
      </c>
      <c r="C1246" s="439" t="s">
        <v>42</v>
      </c>
      <c r="D1246" s="439" t="n">
        <v>88830</v>
      </c>
      <c r="E1246" s="438" t="s">
        <v>716</v>
      </c>
      <c r="F1246" s="438" t="s">
        <v>683</v>
      </c>
      <c r="G1246" s="439"/>
      <c r="H1246" s="439" t="s">
        <v>688</v>
      </c>
      <c r="I1246" s="438" t="n">
        <v>1.05</v>
      </c>
      <c r="J1246" s="438" t="n">
        <v>2.01</v>
      </c>
      <c r="K1246" s="440" t="n">
        <v>2.11</v>
      </c>
    </row>
    <row r="1247" customFormat="false" ht="14.25" hidden="false" customHeight="false" outlineLevel="0" collapsed="false">
      <c r="A1247" s="134"/>
      <c r="E1247" s="134"/>
      <c r="F1247" s="134"/>
      <c r="I1247" s="134"/>
      <c r="J1247" s="134"/>
      <c r="K1247" s="263"/>
    </row>
    <row r="1248" customFormat="false" ht="14.25" hidden="false" customHeight="false" outlineLevel="0" collapsed="false">
      <c r="A1248" s="441" t="s">
        <v>655</v>
      </c>
      <c r="B1248" s="442"/>
      <c r="C1248" s="442"/>
      <c r="D1248" s="442"/>
      <c r="E1248" s="441"/>
      <c r="F1248" s="443" t="s">
        <v>660</v>
      </c>
      <c r="G1248" s="444" t="n">
        <v>33.5608480976</v>
      </c>
      <c r="H1248" s="445" t="s">
        <v>661</v>
      </c>
      <c r="I1248" s="446" t="n">
        <v>35.77</v>
      </c>
      <c r="J1248" s="443" t="s">
        <v>662</v>
      </c>
      <c r="K1248" s="444" t="n">
        <v>69.33</v>
      </c>
    </row>
    <row r="1249" customFormat="false" ht="14.25" hidden="false" customHeight="false" outlineLevel="0" collapsed="false">
      <c r="A1249" s="441" t="s">
        <v>655</v>
      </c>
      <c r="B1249" s="442"/>
      <c r="C1249" s="442"/>
      <c r="D1249" s="442"/>
      <c r="E1249" s="441"/>
      <c r="F1249" s="443" t="s">
        <v>663</v>
      </c>
      <c r="G1249" s="444" t="n">
        <v>130.06</v>
      </c>
      <c r="H1249" s="442"/>
      <c r="I1249" s="441"/>
      <c r="J1249" s="443" t="s">
        <v>664</v>
      </c>
      <c r="K1249" s="444" t="n">
        <v>723.97</v>
      </c>
    </row>
    <row r="1250" customFormat="false" ht="14.25" hidden="false" customHeight="false" outlineLevel="0" collapsed="false">
      <c r="A1250" s="134"/>
      <c r="E1250" s="134"/>
      <c r="F1250" s="134"/>
      <c r="I1250" s="134"/>
      <c r="J1250" s="134"/>
      <c r="K1250" s="263"/>
    </row>
    <row r="1251" customFormat="false" ht="14.25" hidden="false" customHeight="false" outlineLevel="0" collapsed="false">
      <c r="A1251" s="134"/>
      <c r="E1251" s="134"/>
      <c r="F1251" s="134"/>
      <c r="I1251" s="134"/>
      <c r="J1251" s="134"/>
      <c r="K1251" s="263"/>
    </row>
    <row r="1252" customFormat="false" ht="25.35" hidden="false" customHeight="false" outlineLevel="0" collapsed="false">
      <c r="A1252" s="434" t="s">
        <v>1037</v>
      </c>
      <c r="B1252" s="435" t="s">
        <v>35</v>
      </c>
      <c r="C1252" s="435" t="s">
        <v>42</v>
      </c>
      <c r="D1252" s="435" t="n">
        <v>87313</v>
      </c>
      <c r="E1252" s="436" t="s">
        <v>829</v>
      </c>
      <c r="F1252" s="436" t="s">
        <v>997</v>
      </c>
      <c r="G1252" s="435"/>
      <c r="H1252" s="435" t="s">
        <v>53</v>
      </c>
      <c r="I1252" s="436" t="n">
        <v>1</v>
      </c>
      <c r="J1252" s="436" t="n">
        <v>583.25</v>
      </c>
      <c r="K1252" s="437" t="n">
        <v>583.25</v>
      </c>
    </row>
    <row r="1253" customFormat="false" ht="14.25" hidden="false" customHeight="false" outlineLevel="0" collapsed="false">
      <c r="A1253" s="430"/>
      <c r="B1253" s="431" t="s">
        <v>25</v>
      </c>
      <c r="C1253" s="431" t="s">
        <v>26</v>
      </c>
      <c r="D1253" s="431" t="s">
        <v>27</v>
      </c>
      <c r="E1253" s="432" t="s">
        <v>18</v>
      </c>
      <c r="F1253" s="432" t="s">
        <v>649</v>
      </c>
      <c r="G1253" s="431"/>
      <c r="H1253" s="431" t="s">
        <v>650</v>
      </c>
      <c r="I1253" s="432" t="s">
        <v>651</v>
      </c>
      <c r="J1253" s="432" t="s">
        <v>652</v>
      </c>
      <c r="K1253" s="433" t="s">
        <v>19</v>
      </c>
    </row>
    <row r="1254" customFormat="false" ht="19.4" hidden="false" customHeight="false" outlineLevel="0" collapsed="false">
      <c r="A1254" s="438" t="s">
        <v>655</v>
      </c>
      <c r="B1254" s="439" t="s">
        <v>656</v>
      </c>
      <c r="C1254" s="439" t="s">
        <v>42</v>
      </c>
      <c r="D1254" s="439" t="n">
        <v>88831</v>
      </c>
      <c r="E1254" s="438" t="s">
        <v>714</v>
      </c>
      <c r="F1254" s="438" t="s">
        <v>683</v>
      </c>
      <c r="G1254" s="439"/>
      <c r="H1254" s="439" t="s">
        <v>684</v>
      </c>
      <c r="I1254" s="438" t="n">
        <v>3.31</v>
      </c>
      <c r="J1254" s="438" t="n">
        <v>0.4</v>
      </c>
      <c r="K1254" s="440" t="n">
        <v>1.32</v>
      </c>
    </row>
    <row r="1255" customFormat="false" ht="19.4" hidden="false" customHeight="false" outlineLevel="0" collapsed="false">
      <c r="A1255" s="438" t="s">
        <v>655</v>
      </c>
      <c r="B1255" s="439" t="s">
        <v>656</v>
      </c>
      <c r="C1255" s="439" t="s">
        <v>42</v>
      </c>
      <c r="D1255" s="439" t="n">
        <v>88830</v>
      </c>
      <c r="E1255" s="438" t="s">
        <v>716</v>
      </c>
      <c r="F1255" s="438" t="s">
        <v>683</v>
      </c>
      <c r="G1255" s="439"/>
      <c r="H1255" s="439" t="s">
        <v>688</v>
      </c>
      <c r="I1255" s="438" t="n">
        <v>1.01</v>
      </c>
      <c r="J1255" s="438" t="n">
        <v>2.01</v>
      </c>
      <c r="K1255" s="440" t="n">
        <v>2.03</v>
      </c>
    </row>
    <row r="1256" customFormat="false" ht="14.25" hidden="false" customHeight="false" outlineLevel="0" collapsed="false">
      <c r="A1256" s="438" t="s">
        <v>655</v>
      </c>
      <c r="B1256" s="439" t="s">
        <v>656</v>
      </c>
      <c r="C1256" s="439" t="s">
        <v>42</v>
      </c>
      <c r="D1256" s="439" t="n">
        <v>88377</v>
      </c>
      <c r="E1256" s="438" t="s">
        <v>718</v>
      </c>
      <c r="F1256" s="438" t="s">
        <v>658</v>
      </c>
      <c r="G1256" s="439"/>
      <c r="H1256" s="439" t="s">
        <v>469</v>
      </c>
      <c r="I1256" s="438" t="n">
        <v>4.32</v>
      </c>
      <c r="J1256" s="438" t="n">
        <v>20.1</v>
      </c>
      <c r="K1256" s="440" t="n">
        <v>86.83</v>
      </c>
    </row>
    <row r="1257" customFormat="false" ht="14.25" hidden="false" customHeight="false" outlineLevel="0" collapsed="false">
      <c r="A1257" s="438" t="s">
        <v>655</v>
      </c>
      <c r="B1257" s="439" t="s">
        <v>200</v>
      </c>
      <c r="C1257" s="439" t="s">
        <v>42</v>
      </c>
      <c r="D1257" s="439" t="n">
        <v>1379</v>
      </c>
      <c r="E1257" s="438" t="s">
        <v>715</v>
      </c>
      <c r="F1257" s="438" t="s">
        <v>669</v>
      </c>
      <c r="G1257" s="439"/>
      <c r="H1257" s="439" t="s">
        <v>66</v>
      </c>
      <c r="I1257" s="438" t="n">
        <v>426.49</v>
      </c>
      <c r="J1257" s="438" t="n">
        <v>0.881156</v>
      </c>
      <c r="K1257" s="440" t="n">
        <v>375.82</v>
      </c>
    </row>
    <row r="1258" customFormat="false" ht="14.25" hidden="false" customHeight="false" outlineLevel="0" collapsed="false">
      <c r="A1258" s="438" t="s">
        <v>655</v>
      </c>
      <c r="B1258" s="439" t="s">
        <v>200</v>
      </c>
      <c r="C1258" s="439" t="s">
        <v>42</v>
      </c>
      <c r="D1258" s="439" t="n">
        <v>367</v>
      </c>
      <c r="E1258" s="438" t="s">
        <v>1038</v>
      </c>
      <c r="F1258" s="438" t="s">
        <v>669</v>
      </c>
      <c r="G1258" s="439"/>
      <c r="H1258" s="439" t="s">
        <v>53</v>
      </c>
      <c r="I1258" s="438" t="n">
        <v>0.95</v>
      </c>
      <c r="J1258" s="438" t="n">
        <v>123.446206</v>
      </c>
      <c r="K1258" s="440" t="n">
        <v>117.27</v>
      </c>
    </row>
    <row r="1259" customFormat="false" ht="14.25" hidden="false" customHeight="false" outlineLevel="0" collapsed="false">
      <c r="A1259" s="134"/>
      <c r="E1259" s="134"/>
      <c r="F1259" s="134"/>
      <c r="I1259" s="134"/>
      <c r="J1259" s="134"/>
      <c r="K1259" s="263"/>
    </row>
    <row r="1260" customFormat="false" ht="14.25" hidden="false" customHeight="false" outlineLevel="0" collapsed="false">
      <c r="A1260" s="441" t="s">
        <v>655</v>
      </c>
      <c r="B1260" s="442"/>
      <c r="C1260" s="442"/>
      <c r="D1260" s="442"/>
      <c r="E1260" s="441"/>
      <c r="F1260" s="443" t="s">
        <v>660</v>
      </c>
      <c r="G1260" s="444" t="n">
        <v>32.2151224707</v>
      </c>
      <c r="H1260" s="445" t="s">
        <v>661</v>
      </c>
      <c r="I1260" s="446" t="n">
        <v>34.33</v>
      </c>
      <c r="J1260" s="443" t="s">
        <v>662</v>
      </c>
      <c r="K1260" s="444" t="n">
        <v>66.55</v>
      </c>
    </row>
    <row r="1261" customFormat="false" ht="14.25" hidden="false" customHeight="false" outlineLevel="0" collapsed="false">
      <c r="A1261" s="441" t="s">
        <v>655</v>
      </c>
      <c r="B1261" s="442"/>
      <c r="C1261" s="442"/>
      <c r="D1261" s="442"/>
      <c r="E1261" s="441"/>
      <c r="F1261" s="443" t="s">
        <v>663</v>
      </c>
      <c r="G1261" s="444" t="n">
        <v>127.73</v>
      </c>
      <c r="H1261" s="442"/>
      <c r="I1261" s="441"/>
      <c r="J1261" s="443" t="s">
        <v>664</v>
      </c>
      <c r="K1261" s="444" t="n">
        <v>710.98</v>
      </c>
    </row>
    <row r="1262" customFormat="false" ht="14.25" hidden="false" customHeight="false" outlineLevel="0" collapsed="false">
      <c r="A1262" s="134"/>
      <c r="E1262" s="134"/>
      <c r="F1262" s="134"/>
      <c r="I1262" s="134"/>
      <c r="J1262" s="134"/>
      <c r="K1262" s="263"/>
    </row>
    <row r="1263" customFormat="false" ht="14.25" hidden="false" customHeight="false" outlineLevel="0" collapsed="false">
      <c r="A1263" s="134"/>
      <c r="E1263" s="134"/>
      <c r="F1263" s="134"/>
      <c r="I1263" s="134"/>
      <c r="J1263" s="134"/>
      <c r="K1263" s="263"/>
    </row>
    <row r="1264" customFormat="false" ht="25.35" hidden="false" customHeight="false" outlineLevel="0" collapsed="false">
      <c r="A1264" s="434" t="s">
        <v>1039</v>
      </c>
      <c r="B1264" s="435" t="s">
        <v>35</v>
      </c>
      <c r="C1264" s="435" t="s">
        <v>42</v>
      </c>
      <c r="D1264" s="435" t="n">
        <v>100475</v>
      </c>
      <c r="E1264" s="436" t="s">
        <v>915</v>
      </c>
      <c r="F1264" s="436" t="s">
        <v>997</v>
      </c>
      <c r="G1264" s="435"/>
      <c r="H1264" s="435" t="s">
        <v>53</v>
      </c>
      <c r="I1264" s="436" t="n">
        <v>1</v>
      </c>
      <c r="J1264" s="436" t="n">
        <v>782.98</v>
      </c>
      <c r="K1264" s="437" t="n">
        <v>782.98</v>
      </c>
    </row>
    <row r="1265" customFormat="false" ht="14.25" hidden="false" customHeight="false" outlineLevel="0" collapsed="false">
      <c r="A1265" s="430"/>
      <c r="B1265" s="431" t="s">
        <v>25</v>
      </c>
      <c r="C1265" s="431" t="s">
        <v>26</v>
      </c>
      <c r="D1265" s="431" t="s">
        <v>27</v>
      </c>
      <c r="E1265" s="432" t="s">
        <v>18</v>
      </c>
      <c r="F1265" s="432" t="s">
        <v>649</v>
      </c>
      <c r="G1265" s="431"/>
      <c r="H1265" s="431" t="s">
        <v>650</v>
      </c>
      <c r="I1265" s="432" t="s">
        <v>651</v>
      </c>
      <c r="J1265" s="432" t="s">
        <v>652</v>
      </c>
      <c r="K1265" s="433" t="s">
        <v>19</v>
      </c>
    </row>
    <row r="1266" customFormat="false" ht="19.4" hidden="false" customHeight="false" outlineLevel="0" collapsed="false">
      <c r="A1266" s="438" t="s">
        <v>655</v>
      </c>
      <c r="B1266" s="439" t="s">
        <v>656</v>
      </c>
      <c r="C1266" s="439" t="s">
        <v>42</v>
      </c>
      <c r="D1266" s="439" t="n">
        <v>88830</v>
      </c>
      <c r="E1266" s="438" t="s">
        <v>716</v>
      </c>
      <c r="F1266" s="438" t="s">
        <v>683</v>
      </c>
      <c r="G1266" s="439"/>
      <c r="H1266" s="439" t="s">
        <v>688</v>
      </c>
      <c r="I1266" s="438" t="n">
        <v>0.87</v>
      </c>
      <c r="J1266" s="438" t="n">
        <v>2.01</v>
      </c>
      <c r="K1266" s="440" t="n">
        <v>1.74</v>
      </c>
    </row>
    <row r="1267" customFormat="false" ht="14.25" hidden="false" customHeight="false" outlineLevel="0" collapsed="false">
      <c r="A1267" s="438" t="s">
        <v>655</v>
      </c>
      <c r="B1267" s="439" t="s">
        <v>656</v>
      </c>
      <c r="C1267" s="439" t="s">
        <v>42</v>
      </c>
      <c r="D1267" s="439" t="n">
        <v>88377</v>
      </c>
      <c r="E1267" s="438" t="s">
        <v>718</v>
      </c>
      <c r="F1267" s="438" t="s">
        <v>658</v>
      </c>
      <c r="G1267" s="439"/>
      <c r="H1267" s="439" t="s">
        <v>469</v>
      </c>
      <c r="I1267" s="438" t="n">
        <v>3.75</v>
      </c>
      <c r="J1267" s="438" t="n">
        <v>20.1</v>
      </c>
      <c r="K1267" s="440" t="n">
        <v>75.37</v>
      </c>
    </row>
    <row r="1268" customFormat="false" ht="14.25" hidden="false" customHeight="false" outlineLevel="0" collapsed="false">
      <c r="A1268" s="438" t="s">
        <v>655</v>
      </c>
      <c r="B1268" s="439" t="s">
        <v>200</v>
      </c>
      <c r="C1268" s="439" t="s">
        <v>42</v>
      </c>
      <c r="D1268" s="439" t="n">
        <v>1379</v>
      </c>
      <c r="E1268" s="438" t="s">
        <v>715</v>
      </c>
      <c r="F1268" s="438" t="s">
        <v>669</v>
      </c>
      <c r="G1268" s="439"/>
      <c r="H1268" s="439" t="s">
        <v>66</v>
      </c>
      <c r="I1268" s="438" t="n">
        <v>486</v>
      </c>
      <c r="J1268" s="438" t="n">
        <v>0.881156</v>
      </c>
      <c r="K1268" s="440" t="n">
        <v>428.26</v>
      </c>
    </row>
    <row r="1269" customFormat="false" ht="14.25" hidden="false" customHeight="false" outlineLevel="0" collapsed="false">
      <c r="A1269" s="438" t="s">
        <v>655</v>
      </c>
      <c r="B1269" s="439" t="s">
        <v>200</v>
      </c>
      <c r="C1269" s="439" t="s">
        <v>42</v>
      </c>
      <c r="D1269" s="439" t="n">
        <v>370</v>
      </c>
      <c r="E1269" s="438" t="s">
        <v>717</v>
      </c>
      <c r="F1269" s="438" t="s">
        <v>669</v>
      </c>
      <c r="G1269" s="439"/>
      <c r="H1269" s="439" t="s">
        <v>53</v>
      </c>
      <c r="I1269" s="438" t="n">
        <v>1.08</v>
      </c>
      <c r="J1269" s="438" t="n">
        <v>121.862</v>
      </c>
      <c r="K1269" s="440" t="n">
        <v>131.61</v>
      </c>
    </row>
    <row r="1270" customFormat="false" ht="19.4" hidden="false" customHeight="false" outlineLevel="0" collapsed="false">
      <c r="A1270" s="438" t="s">
        <v>655</v>
      </c>
      <c r="B1270" s="439" t="s">
        <v>656</v>
      </c>
      <c r="C1270" s="439" t="s">
        <v>42</v>
      </c>
      <c r="D1270" s="439" t="n">
        <v>88831</v>
      </c>
      <c r="E1270" s="438" t="s">
        <v>714</v>
      </c>
      <c r="F1270" s="438" t="s">
        <v>683</v>
      </c>
      <c r="G1270" s="439"/>
      <c r="H1270" s="439" t="s">
        <v>684</v>
      </c>
      <c r="I1270" s="438" t="n">
        <v>2.88</v>
      </c>
      <c r="J1270" s="438" t="n">
        <v>0.4</v>
      </c>
      <c r="K1270" s="440" t="n">
        <v>1.15</v>
      </c>
    </row>
    <row r="1271" customFormat="false" ht="19.4" hidden="false" customHeight="false" outlineLevel="0" collapsed="false">
      <c r="A1271" s="438" t="s">
        <v>655</v>
      </c>
      <c r="B1271" s="439" t="s">
        <v>200</v>
      </c>
      <c r="C1271" s="439" t="s">
        <v>42</v>
      </c>
      <c r="D1271" s="439" t="n">
        <v>123</v>
      </c>
      <c r="E1271" s="438" t="s">
        <v>1040</v>
      </c>
      <c r="F1271" s="438" t="s">
        <v>669</v>
      </c>
      <c r="G1271" s="439"/>
      <c r="H1271" s="439" t="s">
        <v>686</v>
      </c>
      <c r="I1271" s="438" t="n">
        <v>19.44</v>
      </c>
      <c r="J1271" s="438" t="n">
        <v>7.45233</v>
      </c>
      <c r="K1271" s="440" t="n">
        <v>144.87</v>
      </c>
    </row>
    <row r="1272" customFormat="false" ht="14.25" hidden="false" customHeight="false" outlineLevel="0" collapsed="false">
      <c r="A1272" s="134"/>
      <c r="E1272" s="134"/>
      <c r="F1272" s="134"/>
      <c r="I1272" s="134"/>
      <c r="J1272" s="134"/>
      <c r="K1272" s="263"/>
    </row>
    <row r="1273" customFormat="false" ht="14.25" hidden="false" customHeight="false" outlineLevel="0" collapsed="false">
      <c r="A1273" s="441" t="s">
        <v>655</v>
      </c>
      <c r="B1273" s="442"/>
      <c r="C1273" s="442"/>
      <c r="D1273" s="442"/>
      <c r="E1273" s="441"/>
      <c r="F1273" s="443" t="s">
        <v>660</v>
      </c>
      <c r="G1273" s="444" t="n">
        <v>27.9649530448</v>
      </c>
      <c r="H1273" s="445" t="s">
        <v>661</v>
      </c>
      <c r="I1273" s="446" t="n">
        <v>29.81</v>
      </c>
      <c r="J1273" s="443" t="s">
        <v>662</v>
      </c>
      <c r="K1273" s="444" t="n">
        <v>57.77</v>
      </c>
    </row>
    <row r="1274" customFormat="false" ht="14.25" hidden="false" customHeight="false" outlineLevel="0" collapsed="false">
      <c r="A1274" s="441" t="s">
        <v>655</v>
      </c>
      <c r="B1274" s="442"/>
      <c r="C1274" s="442"/>
      <c r="D1274" s="442"/>
      <c r="E1274" s="441"/>
      <c r="F1274" s="443" t="s">
        <v>663</v>
      </c>
      <c r="G1274" s="444" t="n">
        <v>171.47</v>
      </c>
      <c r="H1274" s="442"/>
      <c r="I1274" s="441"/>
      <c r="J1274" s="443" t="s">
        <v>664</v>
      </c>
      <c r="K1274" s="444" t="n">
        <v>954.45</v>
      </c>
    </row>
    <row r="1275" customFormat="false" ht="14.25" hidden="false" customHeight="false" outlineLevel="0" collapsed="false">
      <c r="A1275" s="134"/>
      <c r="E1275" s="134"/>
      <c r="F1275" s="134"/>
      <c r="I1275" s="134"/>
      <c r="J1275" s="134"/>
      <c r="K1275" s="263"/>
    </row>
    <row r="1276" customFormat="false" ht="14.25" hidden="false" customHeight="false" outlineLevel="0" collapsed="false">
      <c r="A1276" s="134"/>
      <c r="E1276" s="134"/>
      <c r="F1276" s="134"/>
      <c r="I1276" s="134"/>
      <c r="J1276" s="134"/>
      <c r="K1276" s="263"/>
    </row>
    <row r="1277" customFormat="false" ht="25.35" hidden="false" customHeight="false" outlineLevel="0" collapsed="false">
      <c r="A1277" s="434" t="s">
        <v>1041</v>
      </c>
      <c r="B1277" s="435" t="s">
        <v>35</v>
      </c>
      <c r="C1277" s="435" t="s">
        <v>42</v>
      </c>
      <c r="D1277" s="435" t="n">
        <v>88629</v>
      </c>
      <c r="E1277" s="436" t="s">
        <v>1042</v>
      </c>
      <c r="F1277" s="436" t="s">
        <v>997</v>
      </c>
      <c r="G1277" s="435"/>
      <c r="H1277" s="435" t="s">
        <v>53</v>
      </c>
      <c r="I1277" s="436" t="n">
        <v>1</v>
      </c>
      <c r="J1277" s="436" t="n">
        <v>733.94</v>
      </c>
      <c r="K1277" s="437" t="n">
        <v>733.94</v>
      </c>
    </row>
    <row r="1278" customFormat="false" ht="14.25" hidden="false" customHeight="false" outlineLevel="0" collapsed="false">
      <c r="A1278" s="430"/>
      <c r="B1278" s="431" t="s">
        <v>25</v>
      </c>
      <c r="C1278" s="431" t="s">
        <v>26</v>
      </c>
      <c r="D1278" s="431" t="s">
        <v>27</v>
      </c>
      <c r="E1278" s="432" t="s">
        <v>18</v>
      </c>
      <c r="F1278" s="432" t="s">
        <v>649</v>
      </c>
      <c r="G1278" s="431"/>
      <c r="H1278" s="431" t="s">
        <v>650</v>
      </c>
      <c r="I1278" s="432" t="s">
        <v>651</v>
      </c>
      <c r="J1278" s="432" t="s">
        <v>652</v>
      </c>
      <c r="K1278" s="433" t="s">
        <v>19</v>
      </c>
    </row>
    <row r="1279" customFormat="false" ht="51" hidden="false" customHeight="true" outlineLevel="0" collapsed="false">
      <c r="A1279" s="438" t="s">
        <v>655</v>
      </c>
      <c r="B1279" s="439" t="s">
        <v>656</v>
      </c>
      <c r="C1279" s="439" t="s">
        <v>42</v>
      </c>
      <c r="D1279" s="439" t="n">
        <v>88316</v>
      </c>
      <c r="E1279" s="438" t="s">
        <v>667</v>
      </c>
      <c r="F1279" s="438" t="s">
        <v>658</v>
      </c>
      <c r="G1279" s="439"/>
      <c r="H1279" s="439" t="s">
        <v>469</v>
      </c>
      <c r="I1279" s="438" t="n">
        <v>8.57</v>
      </c>
      <c r="J1279" s="438" t="n">
        <v>20.77</v>
      </c>
      <c r="K1279" s="440" t="n">
        <v>177.99</v>
      </c>
    </row>
    <row r="1280" customFormat="false" ht="14.25" hidden="false" customHeight="false" outlineLevel="0" collapsed="false">
      <c r="A1280" s="438" t="s">
        <v>655</v>
      </c>
      <c r="B1280" s="439" t="s">
        <v>200</v>
      </c>
      <c r="C1280" s="439" t="s">
        <v>42</v>
      </c>
      <c r="D1280" s="439" t="n">
        <v>1379</v>
      </c>
      <c r="E1280" s="438" t="s">
        <v>715</v>
      </c>
      <c r="F1280" s="438" t="s">
        <v>669</v>
      </c>
      <c r="G1280" s="439"/>
      <c r="H1280" s="439" t="s">
        <v>66</v>
      </c>
      <c r="I1280" s="438" t="n">
        <v>482.96</v>
      </c>
      <c r="J1280" s="438" t="n">
        <v>0.881156</v>
      </c>
      <c r="K1280" s="440" t="n">
        <v>425.58</v>
      </c>
    </row>
    <row r="1281" customFormat="false" ht="14.25" hidden="false" customHeight="false" outlineLevel="0" collapsed="false">
      <c r="A1281" s="438" t="s">
        <v>655</v>
      </c>
      <c r="B1281" s="439" t="s">
        <v>200</v>
      </c>
      <c r="C1281" s="439" t="s">
        <v>42</v>
      </c>
      <c r="D1281" s="439" t="n">
        <v>370</v>
      </c>
      <c r="E1281" s="438" t="s">
        <v>717</v>
      </c>
      <c r="F1281" s="438" t="s">
        <v>669</v>
      </c>
      <c r="G1281" s="439"/>
      <c r="H1281" s="439" t="s">
        <v>53</v>
      </c>
      <c r="I1281" s="438" t="n">
        <v>1.07</v>
      </c>
      <c r="J1281" s="438" t="n">
        <v>121.862</v>
      </c>
      <c r="K1281" s="440" t="n">
        <v>130.39</v>
      </c>
    </row>
    <row r="1282" customFormat="false" ht="14.25" hidden="false" customHeight="false" outlineLevel="0" collapsed="false">
      <c r="A1282" s="134"/>
      <c r="E1282" s="134"/>
      <c r="F1282" s="134"/>
      <c r="I1282" s="134"/>
      <c r="J1282" s="134"/>
      <c r="K1282" s="263"/>
    </row>
    <row r="1283" customFormat="false" ht="14.25" hidden="false" customHeight="false" outlineLevel="0" collapsed="false">
      <c r="A1283" s="441" t="s">
        <v>655</v>
      </c>
      <c r="B1283" s="442"/>
      <c r="C1283" s="442"/>
      <c r="D1283" s="442"/>
      <c r="E1283" s="441"/>
      <c r="F1283" s="443" t="s">
        <v>660</v>
      </c>
      <c r="G1283" s="444" t="n">
        <v>62.3584083648</v>
      </c>
      <c r="H1283" s="445" t="s">
        <v>661</v>
      </c>
      <c r="I1283" s="446" t="n">
        <v>66.46</v>
      </c>
      <c r="J1283" s="443" t="s">
        <v>662</v>
      </c>
      <c r="K1283" s="444" t="n">
        <v>128.82</v>
      </c>
    </row>
    <row r="1284" customFormat="false" ht="14.25" hidden="false" customHeight="false" outlineLevel="0" collapsed="false">
      <c r="A1284" s="441" t="s">
        <v>655</v>
      </c>
      <c r="B1284" s="442"/>
      <c r="C1284" s="442"/>
      <c r="D1284" s="442"/>
      <c r="E1284" s="441"/>
      <c r="F1284" s="443" t="s">
        <v>663</v>
      </c>
      <c r="G1284" s="444" t="n">
        <v>160.73</v>
      </c>
      <c r="H1284" s="442"/>
      <c r="I1284" s="441"/>
      <c r="J1284" s="443" t="s">
        <v>664</v>
      </c>
      <c r="K1284" s="444" t="n">
        <v>894.67</v>
      </c>
    </row>
    <row r="1285" customFormat="false" ht="14.25" hidden="false" customHeight="false" outlineLevel="0" collapsed="false">
      <c r="A1285" s="134"/>
      <c r="E1285" s="134"/>
      <c r="F1285" s="134"/>
      <c r="I1285" s="134"/>
      <c r="J1285" s="134"/>
      <c r="K1285" s="263"/>
    </row>
    <row r="1286" customFormat="false" ht="14.25" hidden="false" customHeight="false" outlineLevel="0" collapsed="false">
      <c r="A1286" s="134"/>
      <c r="E1286" s="134"/>
      <c r="F1286" s="134"/>
      <c r="I1286" s="134"/>
      <c r="J1286" s="134"/>
      <c r="K1286" s="263"/>
    </row>
    <row r="1287" customFormat="false" ht="25.35" hidden="false" customHeight="false" outlineLevel="0" collapsed="false">
      <c r="A1287" s="434" t="s">
        <v>1043</v>
      </c>
      <c r="B1287" s="435" t="s">
        <v>35</v>
      </c>
      <c r="C1287" s="435" t="s">
        <v>42</v>
      </c>
      <c r="D1287" s="435" t="n">
        <v>88628</v>
      </c>
      <c r="E1287" s="436" t="s">
        <v>925</v>
      </c>
      <c r="F1287" s="436" t="s">
        <v>997</v>
      </c>
      <c r="G1287" s="435"/>
      <c r="H1287" s="435" t="s">
        <v>53</v>
      </c>
      <c r="I1287" s="436" t="n">
        <v>1</v>
      </c>
      <c r="J1287" s="436" t="n">
        <v>627.98</v>
      </c>
      <c r="K1287" s="437" t="n">
        <v>627.98</v>
      </c>
    </row>
    <row r="1288" customFormat="false" ht="14.25" hidden="false" customHeight="false" outlineLevel="0" collapsed="false">
      <c r="A1288" s="430"/>
      <c r="B1288" s="431" t="s">
        <v>25</v>
      </c>
      <c r="C1288" s="431" t="s">
        <v>26</v>
      </c>
      <c r="D1288" s="431" t="s">
        <v>27</v>
      </c>
      <c r="E1288" s="432" t="s">
        <v>18</v>
      </c>
      <c r="F1288" s="432" t="s">
        <v>649</v>
      </c>
      <c r="G1288" s="431"/>
      <c r="H1288" s="431" t="s">
        <v>650</v>
      </c>
      <c r="I1288" s="432" t="s">
        <v>651</v>
      </c>
      <c r="J1288" s="432" t="s">
        <v>652</v>
      </c>
      <c r="K1288" s="433" t="s">
        <v>19</v>
      </c>
    </row>
    <row r="1289" customFormat="false" ht="19.4" hidden="false" customHeight="false" outlineLevel="0" collapsed="false">
      <c r="A1289" s="438" t="s">
        <v>655</v>
      </c>
      <c r="B1289" s="439" t="s">
        <v>656</v>
      </c>
      <c r="C1289" s="439" t="s">
        <v>42</v>
      </c>
      <c r="D1289" s="439" t="n">
        <v>88830</v>
      </c>
      <c r="E1289" s="438" t="s">
        <v>716</v>
      </c>
      <c r="F1289" s="438" t="s">
        <v>683</v>
      </c>
      <c r="G1289" s="439"/>
      <c r="H1289" s="439" t="s">
        <v>688</v>
      </c>
      <c r="I1289" s="438" t="n">
        <v>0.8</v>
      </c>
      <c r="J1289" s="438" t="n">
        <v>2.01</v>
      </c>
      <c r="K1289" s="440" t="n">
        <v>1.6</v>
      </c>
    </row>
    <row r="1290" customFormat="false" ht="14.25" hidden="false" customHeight="false" outlineLevel="0" collapsed="false">
      <c r="A1290" s="438" t="s">
        <v>655</v>
      </c>
      <c r="B1290" s="439" t="s">
        <v>656</v>
      </c>
      <c r="C1290" s="439" t="s">
        <v>42</v>
      </c>
      <c r="D1290" s="439" t="n">
        <v>88377</v>
      </c>
      <c r="E1290" s="438" t="s">
        <v>718</v>
      </c>
      <c r="F1290" s="438" t="s">
        <v>658</v>
      </c>
      <c r="G1290" s="439"/>
      <c r="H1290" s="439" t="s">
        <v>469</v>
      </c>
      <c r="I1290" s="438" t="n">
        <v>3.42</v>
      </c>
      <c r="J1290" s="438" t="n">
        <v>20.1</v>
      </c>
      <c r="K1290" s="440" t="n">
        <v>68.74</v>
      </c>
    </row>
    <row r="1291" customFormat="false" ht="14.25" hidden="false" customHeight="false" outlineLevel="0" collapsed="false">
      <c r="A1291" s="438" t="s">
        <v>655</v>
      </c>
      <c r="B1291" s="439" t="s">
        <v>200</v>
      </c>
      <c r="C1291" s="439" t="s">
        <v>42</v>
      </c>
      <c r="D1291" s="439" t="n">
        <v>1379</v>
      </c>
      <c r="E1291" s="438" t="s">
        <v>715</v>
      </c>
      <c r="F1291" s="438" t="s">
        <v>669</v>
      </c>
      <c r="G1291" s="439"/>
      <c r="H1291" s="439" t="s">
        <v>66</v>
      </c>
      <c r="I1291" s="438" t="n">
        <v>483.7</v>
      </c>
      <c r="J1291" s="438" t="n">
        <v>0.881156</v>
      </c>
      <c r="K1291" s="440" t="n">
        <v>426.23</v>
      </c>
    </row>
    <row r="1292" customFormat="false" ht="14.25" hidden="false" customHeight="false" outlineLevel="0" collapsed="false">
      <c r="A1292" s="438" t="s">
        <v>655</v>
      </c>
      <c r="B1292" s="439" t="s">
        <v>200</v>
      </c>
      <c r="C1292" s="439" t="s">
        <v>42</v>
      </c>
      <c r="D1292" s="439" t="n">
        <v>370</v>
      </c>
      <c r="E1292" s="438" t="s">
        <v>717</v>
      </c>
      <c r="F1292" s="438" t="s">
        <v>669</v>
      </c>
      <c r="G1292" s="439"/>
      <c r="H1292" s="439" t="s">
        <v>53</v>
      </c>
      <c r="I1292" s="438" t="n">
        <v>1.07</v>
      </c>
      <c r="J1292" s="438" t="n">
        <v>121.862</v>
      </c>
      <c r="K1292" s="440" t="n">
        <v>130.39</v>
      </c>
    </row>
    <row r="1293" customFormat="false" ht="19.4" hidden="false" customHeight="false" outlineLevel="0" collapsed="false">
      <c r="A1293" s="438" t="s">
        <v>655</v>
      </c>
      <c r="B1293" s="439" t="s">
        <v>656</v>
      </c>
      <c r="C1293" s="439" t="s">
        <v>42</v>
      </c>
      <c r="D1293" s="439" t="n">
        <v>88831</v>
      </c>
      <c r="E1293" s="438" t="s">
        <v>714</v>
      </c>
      <c r="F1293" s="438" t="s">
        <v>683</v>
      </c>
      <c r="G1293" s="439"/>
      <c r="H1293" s="439" t="s">
        <v>684</v>
      </c>
      <c r="I1293" s="438" t="n">
        <v>2.62</v>
      </c>
      <c r="J1293" s="438" t="n">
        <v>0.4</v>
      </c>
      <c r="K1293" s="440" t="n">
        <v>1.04</v>
      </c>
    </row>
    <row r="1294" customFormat="false" ht="14.25" hidden="false" customHeight="false" outlineLevel="0" collapsed="false">
      <c r="A1294" s="134"/>
      <c r="E1294" s="134"/>
      <c r="F1294" s="134"/>
      <c r="I1294" s="134"/>
      <c r="J1294" s="134"/>
      <c r="K1294" s="263"/>
    </row>
    <row r="1295" customFormat="false" ht="14.25" hidden="false" customHeight="false" outlineLevel="0" collapsed="false">
      <c r="A1295" s="441" t="s">
        <v>655</v>
      </c>
      <c r="B1295" s="442"/>
      <c r="C1295" s="442"/>
      <c r="D1295" s="442"/>
      <c r="E1295" s="441"/>
      <c r="F1295" s="443" t="s">
        <v>660</v>
      </c>
      <c r="G1295" s="444" t="n">
        <v>25.505857295</v>
      </c>
      <c r="H1295" s="445" t="s">
        <v>661</v>
      </c>
      <c r="I1295" s="446" t="n">
        <v>27.18</v>
      </c>
      <c r="J1295" s="443" t="s">
        <v>662</v>
      </c>
      <c r="K1295" s="444" t="n">
        <v>52.69</v>
      </c>
    </row>
    <row r="1296" customFormat="false" ht="14.25" hidden="false" customHeight="false" outlineLevel="0" collapsed="false">
      <c r="A1296" s="441" t="s">
        <v>655</v>
      </c>
      <c r="B1296" s="442"/>
      <c r="C1296" s="442"/>
      <c r="D1296" s="442"/>
      <c r="E1296" s="441"/>
      <c r="F1296" s="443" t="s">
        <v>663</v>
      </c>
      <c r="G1296" s="444" t="n">
        <v>137.52</v>
      </c>
      <c r="H1296" s="442"/>
      <c r="I1296" s="441"/>
      <c r="J1296" s="443" t="s">
        <v>664</v>
      </c>
      <c r="K1296" s="444" t="n">
        <v>765.5</v>
      </c>
    </row>
    <row r="1297" customFormat="false" ht="14.25" hidden="false" customHeight="false" outlineLevel="0" collapsed="false">
      <c r="A1297" s="134"/>
      <c r="E1297" s="134"/>
      <c r="F1297" s="134"/>
      <c r="I1297" s="134"/>
      <c r="J1297" s="134"/>
      <c r="K1297" s="263"/>
    </row>
    <row r="1298" customFormat="false" ht="14.25" hidden="false" customHeight="false" outlineLevel="0" collapsed="false">
      <c r="A1298" s="134"/>
      <c r="E1298" s="134"/>
      <c r="F1298" s="134"/>
      <c r="I1298" s="134"/>
      <c r="J1298" s="134"/>
      <c r="K1298" s="263"/>
    </row>
    <row r="1299" customFormat="false" ht="25.35" hidden="false" customHeight="false" outlineLevel="0" collapsed="false">
      <c r="A1299" s="434" t="s">
        <v>1044</v>
      </c>
      <c r="B1299" s="435" t="s">
        <v>35</v>
      </c>
      <c r="C1299" s="435" t="s">
        <v>42</v>
      </c>
      <c r="D1299" s="435" t="n">
        <v>87316</v>
      </c>
      <c r="E1299" s="436" t="s">
        <v>916</v>
      </c>
      <c r="F1299" s="436" t="s">
        <v>997</v>
      </c>
      <c r="G1299" s="435"/>
      <c r="H1299" s="435" t="s">
        <v>53</v>
      </c>
      <c r="I1299" s="436" t="n">
        <v>1</v>
      </c>
      <c r="J1299" s="436" t="n">
        <v>525.45</v>
      </c>
      <c r="K1299" s="437" t="n">
        <v>525.45</v>
      </c>
    </row>
    <row r="1300" customFormat="false" ht="14.25" hidden="false" customHeight="false" outlineLevel="0" collapsed="false">
      <c r="A1300" s="430"/>
      <c r="B1300" s="431" t="s">
        <v>25</v>
      </c>
      <c r="C1300" s="431" t="s">
        <v>26</v>
      </c>
      <c r="D1300" s="431" t="s">
        <v>27</v>
      </c>
      <c r="E1300" s="432" t="s">
        <v>18</v>
      </c>
      <c r="F1300" s="432" t="s">
        <v>649</v>
      </c>
      <c r="G1300" s="431"/>
      <c r="H1300" s="431" t="s">
        <v>650</v>
      </c>
      <c r="I1300" s="432" t="s">
        <v>651</v>
      </c>
      <c r="J1300" s="432" t="s">
        <v>652</v>
      </c>
      <c r="K1300" s="433" t="s">
        <v>19</v>
      </c>
    </row>
    <row r="1301" customFormat="false" ht="19.4" hidden="false" customHeight="false" outlineLevel="0" collapsed="false">
      <c r="A1301" s="438" t="s">
        <v>655</v>
      </c>
      <c r="B1301" s="439" t="s">
        <v>656</v>
      </c>
      <c r="C1301" s="439" t="s">
        <v>42</v>
      </c>
      <c r="D1301" s="439" t="n">
        <v>88831</v>
      </c>
      <c r="E1301" s="438" t="s">
        <v>714</v>
      </c>
      <c r="F1301" s="438" t="s">
        <v>683</v>
      </c>
      <c r="G1301" s="439"/>
      <c r="H1301" s="439" t="s">
        <v>684</v>
      </c>
      <c r="I1301" s="438" t="n">
        <v>3.56</v>
      </c>
      <c r="J1301" s="438" t="n">
        <v>0.4</v>
      </c>
      <c r="K1301" s="440" t="n">
        <v>1.42</v>
      </c>
    </row>
    <row r="1302" customFormat="false" ht="19.4" hidden="false" customHeight="false" outlineLevel="0" collapsed="false">
      <c r="A1302" s="438" t="s">
        <v>655</v>
      </c>
      <c r="B1302" s="439" t="s">
        <v>656</v>
      </c>
      <c r="C1302" s="439" t="s">
        <v>42</v>
      </c>
      <c r="D1302" s="439" t="n">
        <v>88830</v>
      </c>
      <c r="E1302" s="438" t="s">
        <v>716</v>
      </c>
      <c r="F1302" s="438" t="s">
        <v>683</v>
      </c>
      <c r="G1302" s="439"/>
      <c r="H1302" s="439" t="s">
        <v>688</v>
      </c>
      <c r="I1302" s="438" t="n">
        <v>1.08</v>
      </c>
      <c r="J1302" s="438" t="n">
        <v>2.01</v>
      </c>
      <c r="K1302" s="440" t="n">
        <v>2.17</v>
      </c>
    </row>
    <row r="1303" customFormat="false" ht="14.25" hidden="false" customHeight="false" outlineLevel="0" collapsed="false">
      <c r="A1303" s="438" t="s">
        <v>655</v>
      </c>
      <c r="B1303" s="439" t="s">
        <v>656</v>
      </c>
      <c r="C1303" s="439" t="s">
        <v>42</v>
      </c>
      <c r="D1303" s="439" t="n">
        <v>88377</v>
      </c>
      <c r="E1303" s="438" t="s">
        <v>718</v>
      </c>
      <c r="F1303" s="438" t="s">
        <v>658</v>
      </c>
      <c r="G1303" s="439"/>
      <c r="H1303" s="439" t="s">
        <v>469</v>
      </c>
      <c r="I1303" s="438" t="n">
        <v>4.64</v>
      </c>
      <c r="J1303" s="438" t="n">
        <v>20.1</v>
      </c>
      <c r="K1303" s="440" t="n">
        <v>93.26</v>
      </c>
    </row>
    <row r="1304" customFormat="false" ht="14.25" hidden="false" customHeight="false" outlineLevel="0" collapsed="false">
      <c r="A1304" s="438" t="s">
        <v>655</v>
      </c>
      <c r="B1304" s="439" t="s">
        <v>200</v>
      </c>
      <c r="C1304" s="439" t="s">
        <v>42</v>
      </c>
      <c r="D1304" s="439" t="n">
        <v>1379</v>
      </c>
      <c r="E1304" s="438" t="s">
        <v>715</v>
      </c>
      <c r="F1304" s="438" t="s">
        <v>669</v>
      </c>
      <c r="G1304" s="439"/>
      <c r="H1304" s="439" t="s">
        <v>66</v>
      </c>
      <c r="I1304" s="438" t="n">
        <v>343.52</v>
      </c>
      <c r="J1304" s="438" t="n">
        <v>0.881156</v>
      </c>
      <c r="K1304" s="440" t="n">
        <v>302.7</v>
      </c>
    </row>
    <row r="1305" customFormat="false" ht="14.25" hidden="false" customHeight="false" outlineLevel="0" collapsed="false">
      <c r="A1305" s="438" t="s">
        <v>655</v>
      </c>
      <c r="B1305" s="439" t="s">
        <v>200</v>
      </c>
      <c r="C1305" s="439" t="s">
        <v>42</v>
      </c>
      <c r="D1305" s="439" t="n">
        <v>367</v>
      </c>
      <c r="E1305" s="438" t="s">
        <v>1038</v>
      </c>
      <c r="F1305" s="438" t="s">
        <v>669</v>
      </c>
      <c r="G1305" s="439"/>
      <c r="H1305" s="439" t="s">
        <v>53</v>
      </c>
      <c r="I1305" s="438" t="n">
        <v>1.02</v>
      </c>
      <c r="J1305" s="438" t="n">
        <v>123.446206</v>
      </c>
      <c r="K1305" s="440" t="n">
        <v>125.91</v>
      </c>
    </row>
    <row r="1306" customFormat="false" ht="14.25" hidden="false" customHeight="false" outlineLevel="0" collapsed="false">
      <c r="A1306" s="134"/>
      <c r="E1306" s="134"/>
      <c r="F1306" s="134"/>
      <c r="I1306" s="134"/>
      <c r="J1306" s="134"/>
      <c r="K1306" s="263"/>
    </row>
    <row r="1307" customFormat="false" ht="14.25" hidden="false" customHeight="false" outlineLevel="0" collapsed="false">
      <c r="A1307" s="441" t="s">
        <v>655</v>
      </c>
      <c r="B1307" s="442"/>
      <c r="C1307" s="442"/>
      <c r="D1307" s="442"/>
      <c r="E1307" s="441"/>
      <c r="F1307" s="443" t="s">
        <v>660</v>
      </c>
      <c r="G1307" s="444" t="n">
        <v>34.6016071256</v>
      </c>
      <c r="H1307" s="445" t="s">
        <v>661</v>
      </c>
      <c r="I1307" s="446" t="n">
        <v>36.88</v>
      </c>
      <c r="J1307" s="443" t="s">
        <v>662</v>
      </c>
      <c r="K1307" s="444" t="n">
        <v>71.48</v>
      </c>
    </row>
    <row r="1308" customFormat="false" ht="14.25" hidden="false" customHeight="false" outlineLevel="0" collapsed="false">
      <c r="A1308" s="441" t="s">
        <v>655</v>
      </c>
      <c r="B1308" s="442"/>
      <c r="C1308" s="442"/>
      <c r="D1308" s="442"/>
      <c r="E1308" s="441"/>
      <c r="F1308" s="443" t="s">
        <v>663</v>
      </c>
      <c r="G1308" s="444" t="n">
        <v>115.07</v>
      </c>
      <c r="H1308" s="442"/>
      <c r="I1308" s="441"/>
      <c r="J1308" s="443" t="s">
        <v>664</v>
      </c>
      <c r="K1308" s="444" t="n">
        <v>640.52</v>
      </c>
    </row>
    <row r="1309" customFormat="false" ht="14.25" hidden="false" customHeight="false" outlineLevel="0" collapsed="false">
      <c r="A1309" s="134"/>
      <c r="E1309" s="134"/>
      <c r="F1309" s="134"/>
      <c r="I1309" s="134"/>
      <c r="J1309" s="134"/>
      <c r="K1309" s="263"/>
    </row>
    <row r="1310" customFormat="false" ht="14.25" hidden="false" customHeight="false" outlineLevel="0" collapsed="false">
      <c r="A1310" s="134"/>
      <c r="E1310" s="134"/>
      <c r="F1310" s="134"/>
      <c r="I1310" s="134"/>
      <c r="J1310" s="134"/>
      <c r="K1310" s="263"/>
    </row>
    <row r="1311" customFormat="false" ht="37.3" hidden="false" customHeight="false" outlineLevel="0" collapsed="false">
      <c r="A1311" s="434" t="s">
        <v>1045</v>
      </c>
      <c r="B1311" s="435" t="s">
        <v>35</v>
      </c>
      <c r="C1311" s="435" t="s">
        <v>42</v>
      </c>
      <c r="D1311" s="435" t="n">
        <v>87283</v>
      </c>
      <c r="E1311" s="436" t="s">
        <v>848</v>
      </c>
      <c r="F1311" s="436" t="s">
        <v>997</v>
      </c>
      <c r="G1311" s="435"/>
      <c r="H1311" s="435" t="s">
        <v>53</v>
      </c>
      <c r="I1311" s="436" t="n">
        <v>1</v>
      </c>
      <c r="J1311" s="436" t="n">
        <v>497.47</v>
      </c>
      <c r="K1311" s="437" t="n">
        <v>497.47</v>
      </c>
    </row>
    <row r="1312" customFormat="false" ht="14.25" hidden="false" customHeight="false" outlineLevel="0" collapsed="false">
      <c r="A1312" s="430"/>
      <c r="B1312" s="431" t="s">
        <v>25</v>
      </c>
      <c r="C1312" s="431" t="s">
        <v>26</v>
      </c>
      <c r="D1312" s="431" t="s">
        <v>27</v>
      </c>
      <c r="E1312" s="432" t="s">
        <v>18</v>
      </c>
      <c r="F1312" s="432" t="s">
        <v>649</v>
      </c>
      <c r="G1312" s="431"/>
      <c r="H1312" s="431" t="s">
        <v>650</v>
      </c>
      <c r="I1312" s="432" t="s">
        <v>651</v>
      </c>
      <c r="J1312" s="432" t="s">
        <v>652</v>
      </c>
      <c r="K1312" s="433" t="s">
        <v>19</v>
      </c>
    </row>
    <row r="1313" customFormat="false" ht="14.25" hidden="false" customHeight="false" outlineLevel="0" collapsed="false">
      <c r="A1313" s="438" t="s">
        <v>655</v>
      </c>
      <c r="B1313" s="439" t="s">
        <v>656</v>
      </c>
      <c r="C1313" s="439" t="s">
        <v>42</v>
      </c>
      <c r="D1313" s="439" t="n">
        <v>88377</v>
      </c>
      <c r="E1313" s="438" t="s">
        <v>718</v>
      </c>
      <c r="F1313" s="438" t="s">
        <v>658</v>
      </c>
      <c r="G1313" s="439"/>
      <c r="H1313" s="439" t="s">
        <v>469</v>
      </c>
      <c r="I1313" s="438" t="n">
        <v>4.33</v>
      </c>
      <c r="J1313" s="438" t="n">
        <v>20.1</v>
      </c>
      <c r="K1313" s="440" t="n">
        <v>87.03</v>
      </c>
    </row>
    <row r="1314" customFormat="false" ht="14.25" hidden="false" customHeight="false" outlineLevel="0" collapsed="false">
      <c r="A1314" s="438" t="s">
        <v>655</v>
      </c>
      <c r="B1314" s="439" t="s">
        <v>200</v>
      </c>
      <c r="C1314" s="439" t="s">
        <v>42</v>
      </c>
      <c r="D1314" s="439" t="n">
        <v>43617</v>
      </c>
      <c r="E1314" s="438" t="s">
        <v>1046</v>
      </c>
      <c r="F1314" s="438" t="s">
        <v>669</v>
      </c>
      <c r="G1314" s="439"/>
      <c r="H1314" s="439" t="s">
        <v>999</v>
      </c>
      <c r="I1314" s="438" t="n">
        <v>0.063</v>
      </c>
      <c r="J1314" s="438" t="n">
        <v>8.258494</v>
      </c>
      <c r="K1314" s="440" t="n">
        <v>0.52</v>
      </c>
    </row>
    <row r="1315" customFormat="false" ht="14.25" hidden="false" customHeight="false" outlineLevel="0" collapsed="false">
      <c r="A1315" s="438" t="s">
        <v>655</v>
      </c>
      <c r="B1315" s="439" t="s">
        <v>200</v>
      </c>
      <c r="C1315" s="439" t="s">
        <v>42</v>
      </c>
      <c r="D1315" s="439" t="n">
        <v>1379</v>
      </c>
      <c r="E1315" s="438" t="s">
        <v>715</v>
      </c>
      <c r="F1315" s="438" t="s">
        <v>669</v>
      </c>
      <c r="G1315" s="439"/>
      <c r="H1315" s="439" t="s">
        <v>66</v>
      </c>
      <c r="I1315" s="438" t="n">
        <v>281.53</v>
      </c>
      <c r="J1315" s="438" t="n">
        <v>0.881156</v>
      </c>
      <c r="K1315" s="440" t="n">
        <v>248.08</v>
      </c>
    </row>
    <row r="1316" customFormat="false" ht="19.4" hidden="false" customHeight="false" outlineLevel="0" collapsed="false">
      <c r="A1316" s="438" t="s">
        <v>655</v>
      </c>
      <c r="B1316" s="439" t="s">
        <v>656</v>
      </c>
      <c r="C1316" s="439" t="s">
        <v>42</v>
      </c>
      <c r="D1316" s="439" t="n">
        <v>88831</v>
      </c>
      <c r="E1316" s="438" t="s">
        <v>714</v>
      </c>
      <c r="F1316" s="438" t="s">
        <v>683</v>
      </c>
      <c r="G1316" s="439"/>
      <c r="H1316" s="439" t="s">
        <v>684</v>
      </c>
      <c r="I1316" s="438" t="n">
        <v>1.01</v>
      </c>
      <c r="J1316" s="438" t="n">
        <v>0.4</v>
      </c>
      <c r="K1316" s="440" t="n">
        <v>0.4</v>
      </c>
    </row>
    <row r="1317" customFormat="false" ht="14.25" hidden="false" customHeight="false" outlineLevel="0" collapsed="false">
      <c r="A1317" s="438" t="s">
        <v>655</v>
      </c>
      <c r="B1317" s="439" t="s">
        <v>200</v>
      </c>
      <c r="C1317" s="439" t="s">
        <v>42</v>
      </c>
      <c r="D1317" s="439" t="n">
        <v>370</v>
      </c>
      <c r="E1317" s="438" t="s">
        <v>717</v>
      </c>
      <c r="F1317" s="438" t="s">
        <v>669</v>
      </c>
      <c r="G1317" s="439"/>
      <c r="H1317" s="439" t="s">
        <v>53</v>
      </c>
      <c r="I1317" s="438" t="n">
        <v>1.27</v>
      </c>
      <c r="J1317" s="438" t="n">
        <v>121.862</v>
      </c>
      <c r="K1317" s="440" t="n">
        <v>154.76</v>
      </c>
    </row>
    <row r="1318" customFormat="false" ht="19.4" hidden="false" customHeight="false" outlineLevel="0" collapsed="false">
      <c r="A1318" s="438" t="s">
        <v>655</v>
      </c>
      <c r="B1318" s="439" t="s">
        <v>656</v>
      </c>
      <c r="C1318" s="439" t="s">
        <v>42</v>
      </c>
      <c r="D1318" s="439" t="n">
        <v>88830</v>
      </c>
      <c r="E1318" s="438" t="s">
        <v>716</v>
      </c>
      <c r="F1318" s="438" t="s">
        <v>683</v>
      </c>
      <c r="G1318" s="439"/>
      <c r="H1318" s="439" t="s">
        <v>688</v>
      </c>
      <c r="I1318" s="438" t="n">
        <v>3.332</v>
      </c>
      <c r="J1318" s="438" t="n">
        <v>2.01</v>
      </c>
      <c r="K1318" s="440" t="n">
        <v>6.69</v>
      </c>
    </row>
    <row r="1319" customFormat="false" ht="14.25" hidden="false" customHeight="false" outlineLevel="0" collapsed="false">
      <c r="A1319" s="134"/>
      <c r="E1319" s="134"/>
      <c r="F1319" s="134"/>
      <c r="I1319" s="134"/>
      <c r="J1319" s="134"/>
      <c r="K1319" s="263"/>
    </row>
    <row r="1320" customFormat="false" ht="14.25" hidden="false" customHeight="false" outlineLevel="0" collapsed="false">
      <c r="A1320" s="441" t="s">
        <v>655</v>
      </c>
      <c r="B1320" s="442"/>
      <c r="C1320" s="442"/>
      <c r="D1320" s="442"/>
      <c r="E1320" s="441"/>
      <c r="F1320" s="443" t="s">
        <v>660</v>
      </c>
      <c r="G1320" s="444" t="n">
        <v>32.2925743054</v>
      </c>
      <c r="H1320" s="445" t="s">
        <v>661</v>
      </c>
      <c r="I1320" s="446" t="n">
        <v>34.42</v>
      </c>
      <c r="J1320" s="443" t="s">
        <v>662</v>
      </c>
      <c r="K1320" s="444" t="n">
        <v>66.71</v>
      </c>
    </row>
    <row r="1321" customFormat="false" ht="14.25" hidden="false" customHeight="false" outlineLevel="0" collapsed="false">
      <c r="A1321" s="441" t="s">
        <v>655</v>
      </c>
      <c r="B1321" s="442"/>
      <c r="C1321" s="442"/>
      <c r="D1321" s="442"/>
      <c r="E1321" s="441"/>
      <c r="F1321" s="443" t="s">
        <v>663</v>
      </c>
      <c r="G1321" s="444" t="n">
        <v>108.94</v>
      </c>
      <c r="H1321" s="442"/>
      <c r="I1321" s="441"/>
      <c r="J1321" s="443" t="s">
        <v>664</v>
      </c>
      <c r="K1321" s="444" t="n">
        <v>606.41</v>
      </c>
    </row>
    <row r="1322" customFormat="false" ht="14.25" hidden="false" customHeight="false" outlineLevel="0" collapsed="false">
      <c r="A1322" s="134"/>
      <c r="E1322" s="134"/>
      <c r="F1322" s="134"/>
      <c r="I1322" s="134"/>
      <c r="J1322" s="134"/>
      <c r="K1322" s="263"/>
    </row>
    <row r="1323" customFormat="false" ht="14.25" hidden="false" customHeight="false" outlineLevel="0" collapsed="false">
      <c r="A1323" s="134"/>
      <c r="E1323" s="134"/>
      <c r="F1323" s="134"/>
      <c r="I1323" s="134"/>
      <c r="J1323" s="134"/>
      <c r="K1323" s="263"/>
    </row>
    <row r="1324" customFormat="false" ht="25.35" hidden="false" customHeight="false" outlineLevel="0" collapsed="false">
      <c r="A1324" s="434" t="s">
        <v>1047</v>
      </c>
      <c r="B1324" s="435" t="s">
        <v>35</v>
      </c>
      <c r="C1324" s="435" t="s">
        <v>42</v>
      </c>
      <c r="D1324" s="435" t="n">
        <v>92767</v>
      </c>
      <c r="E1324" s="436" t="s">
        <v>1048</v>
      </c>
      <c r="F1324" s="436" t="s">
        <v>701</v>
      </c>
      <c r="G1324" s="435"/>
      <c r="H1324" s="435" t="s">
        <v>66</v>
      </c>
      <c r="I1324" s="436" t="n">
        <v>1</v>
      </c>
      <c r="J1324" s="436" t="n">
        <v>14.85</v>
      </c>
      <c r="K1324" s="437" t="n">
        <v>14.85</v>
      </c>
    </row>
    <row r="1325" customFormat="false" ht="14.25" hidden="false" customHeight="false" outlineLevel="0" collapsed="false">
      <c r="A1325" s="430"/>
      <c r="B1325" s="431" t="s">
        <v>25</v>
      </c>
      <c r="C1325" s="431" t="s">
        <v>26</v>
      </c>
      <c r="D1325" s="431" t="s">
        <v>27</v>
      </c>
      <c r="E1325" s="432" t="s">
        <v>18</v>
      </c>
      <c r="F1325" s="432" t="s">
        <v>649</v>
      </c>
      <c r="G1325" s="431"/>
      <c r="H1325" s="431" t="s">
        <v>650</v>
      </c>
      <c r="I1325" s="432" t="s">
        <v>651</v>
      </c>
      <c r="J1325" s="432" t="s">
        <v>652</v>
      </c>
      <c r="K1325" s="433" t="s">
        <v>19</v>
      </c>
    </row>
    <row r="1326" customFormat="false" ht="14.25" hidden="false" customHeight="false" outlineLevel="0" collapsed="false">
      <c r="A1326" s="438" t="s">
        <v>655</v>
      </c>
      <c r="B1326" s="439" t="s">
        <v>200</v>
      </c>
      <c r="C1326" s="439" t="s">
        <v>42</v>
      </c>
      <c r="D1326" s="439" t="n">
        <v>43132</v>
      </c>
      <c r="E1326" s="438" t="s">
        <v>707</v>
      </c>
      <c r="F1326" s="438" t="s">
        <v>669</v>
      </c>
      <c r="G1326" s="439"/>
      <c r="H1326" s="439" t="s">
        <v>708</v>
      </c>
      <c r="I1326" s="438" t="n">
        <v>0.025</v>
      </c>
      <c r="J1326" s="438" t="n">
        <v>21.578948</v>
      </c>
      <c r="K1326" s="440" t="n">
        <v>0.53</v>
      </c>
    </row>
    <row r="1327" customFormat="false" ht="19.4" hidden="false" customHeight="false" outlineLevel="0" collapsed="false">
      <c r="A1327" s="438" t="s">
        <v>655</v>
      </c>
      <c r="B1327" s="439" t="s">
        <v>200</v>
      </c>
      <c r="C1327" s="439" t="s">
        <v>42</v>
      </c>
      <c r="D1327" s="439" t="n">
        <v>39017</v>
      </c>
      <c r="E1327" s="438" t="s">
        <v>709</v>
      </c>
      <c r="F1327" s="438" t="s">
        <v>669</v>
      </c>
      <c r="G1327" s="439"/>
      <c r="H1327" s="439" t="s">
        <v>120</v>
      </c>
      <c r="I1327" s="438" t="n">
        <v>2.816</v>
      </c>
      <c r="J1327" s="438" t="n">
        <v>0.206228</v>
      </c>
      <c r="K1327" s="440" t="n">
        <v>0.58</v>
      </c>
    </row>
    <row r="1328" customFormat="false" ht="14.25" hidden="false" customHeight="false" outlineLevel="0" collapsed="false">
      <c r="A1328" s="438" t="s">
        <v>655</v>
      </c>
      <c r="B1328" s="439" t="s">
        <v>656</v>
      </c>
      <c r="C1328" s="439" t="s">
        <v>42</v>
      </c>
      <c r="D1328" s="439" t="n">
        <v>92799</v>
      </c>
      <c r="E1328" s="438" t="s">
        <v>1049</v>
      </c>
      <c r="F1328" s="438" t="s">
        <v>680</v>
      </c>
      <c r="G1328" s="439"/>
      <c r="H1328" s="439" t="s">
        <v>66</v>
      </c>
      <c r="I1328" s="438" t="n">
        <v>1</v>
      </c>
      <c r="J1328" s="438" t="n">
        <v>10.64</v>
      </c>
      <c r="K1328" s="440" t="n">
        <v>10.64</v>
      </c>
    </row>
    <row r="1329" customFormat="false" ht="14.25" hidden="false" customHeight="false" outlineLevel="0" collapsed="false">
      <c r="A1329" s="438" t="s">
        <v>655</v>
      </c>
      <c r="B1329" s="439" t="s">
        <v>656</v>
      </c>
      <c r="C1329" s="439" t="s">
        <v>42</v>
      </c>
      <c r="D1329" s="439" t="n">
        <v>88245</v>
      </c>
      <c r="E1329" s="438" t="s">
        <v>705</v>
      </c>
      <c r="F1329" s="438" t="s">
        <v>658</v>
      </c>
      <c r="G1329" s="439"/>
      <c r="H1329" s="439" t="s">
        <v>469</v>
      </c>
      <c r="I1329" s="438" t="n">
        <v>0.1055</v>
      </c>
      <c r="J1329" s="438" t="n">
        <v>25.8</v>
      </c>
      <c r="K1329" s="440" t="n">
        <v>2.72</v>
      </c>
    </row>
    <row r="1330" customFormat="false" ht="14.25" hidden="false" customHeight="false" outlineLevel="0" collapsed="false">
      <c r="A1330" s="438" t="s">
        <v>655</v>
      </c>
      <c r="B1330" s="439" t="s">
        <v>656</v>
      </c>
      <c r="C1330" s="439" t="s">
        <v>42</v>
      </c>
      <c r="D1330" s="439" t="n">
        <v>88238</v>
      </c>
      <c r="E1330" s="438" t="s">
        <v>706</v>
      </c>
      <c r="F1330" s="438" t="s">
        <v>658</v>
      </c>
      <c r="G1330" s="439"/>
      <c r="H1330" s="439" t="s">
        <v>469</v>
      </c>
      <c r="I1330" s="438" t="n">
        <v>0.0172</v>
      </c>
      <c r="J1330" s="438" t="n">
        <v>21.92</v>
      </c>
      <c r="K1330" s="440" t="n">
        <v>0.37</v>
      </c>
    </row>
    <row r="1331" customFormat="false" ht="14.25" hidden="false" customHeight="false" outlineLevel="0" collapsed="false">
      <c r="A1331" s="134"/>
      <c r="E1331" s="134"/>
      <c r="F1331" s="134"/>
      <c r="I1331" s="134"/>
      <c r="J1331" s="134"/>
      <c r="K1331" s="263"/>
    </row>
    <row r="1332" customFormat="false" ht="14.25" hidden="false" customHeight="false" outlineLevel="0" collapsed="false">
      <c r="A1332" s="441" t="s">
        <v>655</v>
      </c>
      <c r="B1332" s="442"/>
      <c r="C1332" s="442"/>
      <c r="D1332" s="442"/>
      <c r="E1332" s="441"/>
      <c r="F1332" s="443" t="s">
        <v>660</v>
      </c>
      <c r="G1332" s="444" t="n">
        <v>2.1734921096</v>
      </c>
      <c r="H1332" s="445" t="s">
        <v>661</v>
      </c>
      <c r="I1332" s="446" t="n">
        <v>2.32</v>
      </c>
      <c r="J1332" s="443" t="s">
        <v>662</v>
      </c>
      <c r="K1332" s="444" t="n">
        <v>4.49</v>
      </c>
    </row>
    <row r="1333" customFormat="false" ht="14.25" hidden="false" customHeight="false" outlineLevel="0" collapsed="false">
      <c r="A1333" s="441" t="s">
        <v>655</v>
      </c>
      <c r="B1333" s="442"/>
      <c r="C1333" s="442"/>
      <c r="D1333" s="442"/>
      <c r="E1333" s="441"/>
      <c r="F1333" s="443" t="s">
        <v>663</v>
      </c>
      <c r="G1333" s="444" t="n">
        <v>3.25</v>
      </c>
      <c r="H1333" s="442"/>
      <c r="I1333" s="441"/>
      <c r="J1333" s="443" t="s">
        <v>664</v>
      </c>
      <c r="K1333" s="444" t="n">
        <v>18.1</v>
      </c>
    </row>
    <row r="1334" customFormat="false" ht="14.25" hidden="false" customHeight="false" outlineLevel="0" collapsed="false">
      <c r="A1334" s="134"/>
      <c r="E1334" s="134"/>
      <c r="F1334" s="134"/>
      <c r="I1334" s="134"/>
      <c r="J1334" s="134"/>
      <c r="K1334" s="263"/>
    </row>
    <row r="1335" customFormat="false" ht="51" hidden="false" customHeight="true" outlineLevel="0" collapsed="false">
      <c r="A1335" s="134"/>
      <c r="E1335" s="134"/>
      <c r="F1335" s="134"/>
      <c r="I1335" s="134"/>
      <c r="J1335" s="134"/>
      <c r="K1335" s="263"/>
    </row>
    <row r="1336" customFormat="false" ht="25.35" hidden="false" customHeight="false" outlineLevel="0" collapsed="false">
      <c r="A1336" s="434" t="s">
        <v>1050</v>
      </c>
      <c r="B1336" s="435" t="s">
        <v>35</v>
      </c>
      <c r="C1336" s="435" t="s">
        <v>42</v>
      </c>
      <c r="D1336" s="435" t="n">
        <v>92768</v>
      </c>
      <c r="E1336" s="436" t="s">
        <v>1051</v>
      </c>
      <c r="F1336" s="436" t="s">
        <v>701</v>
      </c>
      <c r="G1336" s="435"/>
      <c r="H1336" s="435" t="s">
        <v>66</v>
      </c>
      <c r="I1336" s="436" t="n">
        <v>1</v>
      </c>
      <c r="J1336" s="436" t="n">
        <v>13.01</v>
      </c>
      <c r="K1336" s="437" t="n">
        <v>13.01</v>
      </c>
    </row>
    <row r="1337" customFormat="false" ht="14.25" hidden="false" customHeight="false" outlineLevel="0" collapsed="false">
      <c r="A1337" s="430"/>
      <c r="B1337" s="431" t="s">
        <v>25</v>
      </c>
      <c r="C1337" s="431" t="s">
        <v>26</v>
      </c>
      <c r="D1337" s="431" t="s">
        <v>27</v>
      </c>
      <c r="E1337" s="432" t="s">
        <v>18</v>
      </c>
      <c r="F1337" s="432" t="s">
        <v>649</v>
      </c>
      <c r="G1337" s="431"/>
      <c r="H1337" s="431" t="s">
        <v>650</v>
      </c>
      <c r="I1337" s="432" t="s">
        <v>651</v>
      </c>
      <c r="J1337" s="432" t="s">
        <v>652</v>
      </c>
      <c r="K1337" s="433" t="s">
        <v>19</v>
      </c>
    </row>
    <row r="1338" customFormat="false" ht="14.25" hidden="false" customHeight="false" outlineLevel="0" collapsed="false">
      <c r="A1338" s="438" t="s">
        <v>655</v>
      </c>
      <c r="B1338" s="439" t="s">
        <v>656</v>
      </c>
      <c r="C1338" s="439" t="s">
        <v>42</v>
      </c>
      <c r="D1338" s="439" t="n">
        <v>92800</v>
      </c>
      <c r="E1338" s="438" t="s">
        <v>727</v>
      </c>
      <c r="F1338" s="438" t="s">
        <v>680</v>
      </c>
      <c r="G1338" s="439"/>
      <c r="H1338" s="439" t="s">
        <v>66</v>
      </c>
      <c r="I1338" s="438" t="n">
        <v>1</v>
      </c>
      <c r="J1338" s="438" t="n">
        <v>9.6</v>
      </c>
      <c r="K1338" s="440" t="n">
        <v>9.6</v>
      </c>
    </row>
    <row r="1339" customFormat="false" ht="14.25" hidden="false" customHeight="false" outlineLevel="0" collapsed="false">
      <c r="A1339" s="438" t="s">
        <v>655</v>
      </c>
      <c r="B1339" s="439" t="s">
        <v>656</v>
      </c>
      <c r="C1339" s="439" t="s">
        <v>42</v>
      </c>
      <c r="D1339" s="439" t="n">
        <v>88245</v>
      </c>
      <c r="E1339" s="438" t="s">
        <v>705</v>
      </c>
      <c r="F1339" s="438" t="s">
        <v>658</v>
      </c>
      <c r="G1339" s="439"/>
      <c r="H1339" s="439" t="s">
        <v>469</v>
      </c>
      <c r="I1339" s="438" t="n">
        <v>0.0836</v>
      </c>
      <c r="J1339" s="438" t="n">
        <v>25.8</v>
      </c>
      <c r="K1339" s="440" t="n">
        <v>2.15</v>
      </c>
    </row>
    <row r="1340" customFormat="false" ht="14.25" hidden="false" customHeight="false" outlineLevel="0" collapsed="false">
      <c r="A1340" s="438" t="s">
        <v>655</v>
      </c>
      <c r="B1340" s="439" t="s">
        <v>656</v>
      </c>
      <c r="C1340" s="439" t="s">
        <v>42</v>
      </c>
      <c r="D1340" s="439" t="n">
        <v>88238</v>
      </c>
      <c r="E1340" s="438" t="s">
        <v>706</v>
      </c>
      <c r="F1340" s="438" t="s">
        <v>658</v>
      </c>
      <c r="G1340" s="439"/>
      <c r="H1340" s="439" t="s">
        <v>469</v>
      </c>
      <c r="I1340" s="438" t="n">
        <v>0.0136</v>
      </c>
      <c r="J1340" s="438" t="n">
        <v>21.92</v>
      </c>
      <c r="K1340" s="440" t="n">
        <v>0.29</v>
      </c>
    </row>
    <row r="1341" customFormat="false" ht="14.25" hidden="false" customHeight="false" outlineLevel="0" collapsed="false">
      <c r="A1341" s="438" t="s">
        <v>655</v>
      </c>
      <c r="B1341" s="439" t="s">
        <v>200</v>
      </c>
      <c r="C1341" s="439" t="s">
        <v>42</v>
      </c>
      <c r="D1341" s="439" t="n">
        <v>43132</v>
      </c>
      <c r="E1341" s="438" t="s">
        <v>707</v>
      </c>
      <c r="F1341" s="438" t="s">
        <v>669</v>
      </c>
      <c r="G1341" s="439"/>
      <c r="H1341" s="439" t="s">
        <v>708</v>
      </c>
      <c r="I1341" s="438" t="n">
        <v>0.025</v>
      </c>
      <c r="J1341" s="438" t="n">
        <v>21.578948</v>
      </c>
      <c r="K1341" s="440" t="n">
        <v>0.53</v>
      </c>
    </row>
    <row r="1342" customFormat="false" ht="19.4" hidden="false" customHeight="false" outlineLevel="0" collapsed="false">
      <c r="A1342" s="438" t="s">
        <v>655</v>
      </c>
      <c r="B1342" s="439" t="s">
        <v>200</v>
      </c>
      <c r="C1342" s="439" t="s">
        <v>42</v>
      </c>
      <c r="D1342" s="439" t="n">
        <v>39017</v>
      </c>
      <c r="E1342" s="438" t="s">
        <v>709</v>
      </c>
      <c r="F1342" s="438" t="s">
        <v>669</v>
      </c>
      <c r="G1342" s="439"/>
      <c r="H1342" s="439" t="s">
        <v>120</v>
      </c>
      <c r="I1342" s="438" t="n">
        <v>2.118</v>
      </c>
      <c r="J1342" s="438" t="n">
        <v>0.206228</v>
      </c>
      <c r="K1342" s="440" t="n">
        <v>0.43</v>
      </c>
    </row>
    <row r="1343" customFormat="false" ht="14.25" hidden="false" customHeight="false" outlineLevel="0" collapsed="false">
      <c r="A1343" s="134"/>
      <c r="E1343" s="134"/>
      <c r="F1343" s="134"/>
      <c r="I1343" s="134"/>
      <c r="J1343" s="134"/>
      <c r="K1343" s="263"/>
    </row>
    <row r="1344" customFormat="false" ht="14.25" hidden="false" customHeight="false" outlineLevel="0" collapsed="false">
      <c r="A1344" s="441" t="s">
        <v>655</v>
      </c>
      <c r="B1344" s="442"/>
      <c r="C1344" s="442"/>
      <c r="D1344" s="442"/>
      <c r="E1344" s="441"/>
      <c r="F1344" s="443" t="s">
        <v>660</v>
      </c>
      <c r="G1344" s="444" t="n">
        <v>1.5490366928</v>
      </c>
      <c r="H1344" s="445" t="s">
        <v>661</v>
      </c>
      <c r="I1344" s="446" t="n">
        <v>1.65</v>
      </c>
      <c r="J1344" s="443" t="s">
        <v>662</v>
      </c>
      <c r="K1344" s="444" t="n">
        <v>3.2</v>
      </c>
    </row>
    <row r="1345" customFormat="false" ht="14.25" hidden="false" customHeight="false" outlineLevel="0" collapsed="false">
      <c r="A1345" s="441" t="s">
        <v>655</v>
      </c>
      <c r="B1345" s="442"/>
      <c r="C1345" s="442"/>
      <c r="D1345" s="442"/>
      <c r="E1345" s="441"/>
      <c r="F1345" s="443" t="s">
        <v>663</v>
      </c>
      <c r="G1345" s="444" t="n">
        <v>2.84</v>
      </c>
      <c r="H1345" s="442"/>
      <c r="I1345" s="441"/>
      <c r="J1345" s="443" t="s">
        <v>664</v>
      </c>
      <c r="K1345" s="444" t="n">
        <v>15.85</v>
      </c>
    </row>
    <row r="1346" customFormat="false" ht="14.25" hidden="false" customHeight="false" outlineLevel="0" collapsed="false">
      <c r="A1346" s="134"/>
      <c r="E1346" s="134"/>
      <c r="F1346" s="134"/>
      <c r="I1346" s="134"/>
      <c r="J1346" s="134"/>
      <c r="K1346" s="263"/>
    </row>
    <row r="1347" customFormat="false" ht="14.25" hidden="false" customHeight="false" outlineLevel="0" collapsed="false">
      <c r="A1347" s="134"/>
      <c r="E1347" s="134"/>
      <c r="F1347" s="134"/>
      <c r="I1347" s="134"/>
      <c r="J1347" s="134"/>
      <c r="K1347" s="263"/>
    </row>
    <row r="1348" customFormat="false" ht="15" hidden="false" customHeight="false" outlineLevel="0" collapsed="false">
      <c r="A1348" s="434" t="s">
        <v>1052</v>
      </c>
      <c r="B1348" s="435" t="s">
        <v>35</v>
      </c>
      <c r="C1348" s="435" t="s">
        <v>42</v>
      </c>
      <c r="D1348" s="435" t="n">
        <v>88245</v>
      </c>
      <c r="E1348" s="436" t="s">
        <v>705</v>
      </c>
      <c r="F1348" s="436" t="s">
        <v>997</v>
      </c>
      <c r="G1348" s="435"/>
      <c r="H1348" s="435" t="s">
        <v>469</v>
      </c>
      <c r="I1348" s="436" t="n">
        <v>1</v>
      </c>
      <c r="J1348" s="436" t="n">
        <v>25.8</v>
      </c>
      <c r="K1348" s="437" t="n">
        <v>25.8</v>
      </c>
    </row>
    <row r="1349" customFormat="false" ht="14.25" hidden="false" customHeight="false" outlineLevel="0" collapsed="false">
      <c r="A1349" s="430"/>
      <c r="B1349" s="431" t="s">
        <v>25</v>
      </c>
      <c r="C1349" s="431" t="s">
        <v>26</v>
      </c>
      <c r="D1349" s="431" t="s">
        <v>27</v>
      </c>
      <c r="E1349" s="432" t="s">
        <v>18</v>
      </c>
      <c r="F1349" s="432" t="s">
        <v>649</v>
      </c>
      <c r="G1349" s="431"/>
      <c r="H1349" s="431" t="s">
        <v>650</v>
      </c>
      <c r="I1349" s="432" t="s">
        <v>651</v>
      </c>
      <c r="J1349" s="432" t="s">
        <v>652</v>
      </c>
      <c r="K1349" s="433" t="s">
        <v>19</v>
      </c>
    </row>
    <row r="1350" customFormat="false" ht="14.25" hidden="false" customHeight="false" outlineLevel="0" collapsed="false">
      <c r="A1350" s="438" t="s">
        <v>655</v>
      </c>
      <c r="B1350" s="439" t="s">
        <v>200</v>
      </c>
      <c r="C1350" s="439" t="s">
        <v>42</v>
      </c>
      <c r="D1350" s="439" t="n">
        <v>43465</v>
      </c>
      <c r="E1350" s="438" t="s">
        <v>1011</v>
      </c>
      <c r="F1350" s="438" t="s">
        <v>669</v>
      </c>
      <c r="G1350" s="439"/>
      <c r="H1350" s="439" t="s">
        <v>469</v>
      </c>
      <c r="I1350" s="438" t="n">
        <v>1</v>
      </c>
      <c r="J1350" s="438" t="n">
        <v>0.731172</v>
      </c>
      <c r="K1350" s="440" t="n">
        <v>0.73</v>
      </c>
    </row>
    <row r="1351" customFormat="false" ht="28.35" hidden="false" customHeight="false" outlineLevel="0" collapsed="false">
      <c r="A1351" s="438" t="s">
        <v>655</v>
      </c>
      <c r="B1351" s="439" t="s">
        <v>200</v>
      </c>
      <c r="C1351" s="439" t="s">
        <v>42</v>
      </c>
      <c r="D1351" s="439" t="n">
        <v>378</v>
      </c>
      <c r="E1351" s="438" t="s">
        <v>1053</v>
      </c>
      <c r="F1351" s="438" t="s">
        <v>820</v>
      </c>
      <c r="G1351" s="439"/>
      <c r="H1351" s="439" t="s">
        <v>469</v>
      </c>
      <c r="I1351" s="438" t="n">
        <v>1</v>
      </c>
      <c r="J1351" s="438" t="n">
        <v>19.76</v>
      </c>
      <c r="K1351" s="440" t="n">
        <v>19.76</v>
      </c>
    </row>
    <row r="1352" customFormat="false" ht="14.25" hidden="false" customHeight="false" outlineLevel="0" collapsed="false">
      <c r="A1352" s="438" t="s">
        <v>655</v>
      </c>
      <c r="B1352" s="439" t="s">
        <v>200</v>
      </c>
      <c r="C1352" s="439" t="s">
        <v>42</v>
      </c>
      <c r="D1352" s="439" t="n">
        <v>37373</v>
      </c>
      <c r="E1352" s="438" t="s">
        <v>1013</v>
      </c>
      <c r="F1352" s="438" t="s">
        <v>669</v>
      </c>
      <c r="G1352" s="439"/>
      <c r="H1352" s="439" t="s">
        <v>469</v>
      </c>
      <c r="I1352" s="438" t="n">
        <v>1</v>
      </c>
      <c r="J1352" s="438" t="n">
        <v>0.074992</v>
      </c>
      <c r="K1352" s="440" t="n">
        <v>0.07</v>
      </c>
    </row>
    <row r="1353" customFormat="false" ht="14.25" hidden="false" customHeight="false" outlineLevel="0" collapsed="false">
      <c r="A1353" s="438" t="s">
        <v>655</v>
      </c>
      <c r="B1353" s="439" t="s">
        <v>200</v>
      </c>
      <c r="C1353" s="439" t="s">
        <v>42</v>
      </c>
      <c r="D1353" s="439" t="n">
        <v>37372</v>
      </c>
      <c r="E1353" s="438" t="s">
        <v>1014</v>
      </c>
      <c r="F1353" s="438" t="s">
        <v>669</v>
      </c>
      <c r="G1353" s="439"/>
      <c r="H1353" s="439" t="s">
        <v>469</v>
      </c>
      <c r="I1353" s="438" t="n">
        <v>1</v>
      </c>
      <c r="J1353" s="438" t="n">
        <v>1.340482</v>
      </c>
      <c r="K1353" s="440" t="n">
        <v>1.34</v>
      </c>
    </row>
    <row r="1354" customFormat="false" ht="14.25" hidden="false" customHeight="false" outlineLevel="0" collapsed="false">
      <c r="A1354" s="438" t="s">
        <v>655</v>
      </c>
      <c r="B1354" s="439" t="s">
        <v>656</v>
      </c>
      <c r="C1354" s="439" t="s">
        <v>42</v>
      </c>
      <c r="D1354" s="439" t="n">
        <v>95314</v>
      </c>
      <c r="E1354" s="438" t="s">
        <v>1054</v>
      </c>
      <c r="F1354" s="438" t="s">
        <v>658</v>
      </c>
      <c r="G1354" s="439"/>
      <c r="H1354" s="439" t="s">
        <v>469</v>
      </c>
      <c r="I1354" s="438" t="n">
        <v>1</v>
      </c>
      <c r="J1354" s="438" t="n">
        <v>0.22</v>
      </c>
      <c r="K1354" s="440" t="n">
        <v>0.22</v>
      </c>
    </row>
    <row r="1355" customFormat="false" ht="14.25" hidden="false" customHeight="false" outlineLevel="0" collapsed="false">
      <c r="A1355" s="438" t="s">
        <v>655</v>
      </c>
      <c r="B1355" s="439" t="s">
        <v>200</v>
      </c>
      <c r="C1355" s="439" t="s">
        <v>42</v>
      </c>
      <c r="D1355" s="439" t="n">
        <v>37371</v>
      </c>
      <c r="E1355" s="438" t="s">
        <v>1016</v>
      </c>
      <c r="F1355" s="438" t="s">
        <v>669</v>
      </c>
      <c r="G1355" s="439"/>
      <c r="H1355" s="439" t="s">
        <v>469</v>
      </c>
      <c r="I1355" s="438" t="n">
        <v>1</v>
      </c>
      <c r="J1355" s="438" t="n">
        <v>0.740546</v>
      </c>
      <c r="K1355" s="440" t="n">
        <v>0.74</v>
      </c>
    </row>
    <row r="1356" customFormat="false" ht="14.25" hidden="false" customHeight="false" outlineLevel="0" collapsed="false">
      <c r="A1356" s="438" t="s">
        <v>655</v>
      </c>
      <c r="B1356" s="439" t="s">
        <v>200</v>
      </c>
      <c r="C1356" s="439" t="s">
        <v>42</v>
      </c>
      <c r="D1356" s="439" t="n">
        <v>43489</v>
      </c>
      <c r="E1356" s="438" t="s">
        <v>1017</v>
      </c>
      <c r="F1356" s="438" t="s">
        <v>669</v>
      </c>
      <c r="G1356" s="439"/>
      <c r="H1356" s="439" t="s">
        <v>469</v>
      </c>
      <c r="I1356" s="438" t="n">
        <v>1</v>
      </c>
      <c r="J1356" s="438" t="n">
        <v>1.227994</v>
      </c>
      <c r="K1356" s="440" t="n">
        <v>1.22</v>
      </c>
    </row>
    <row r="1357" customFormat="false" ht="14.25" hidden="false" customHeight="false" outlineLevel="0" collapsed="false">
      <c r="A1357" s="438" t="s">
        <v>655</v>
      </c>
      <c r="B1357" s="439" t="s">
        <v>200</v>
      </c>
      <c r="C1357" s="439" t="s">
        <v>42</v>
      </c>
      <c r="D1357" s="439" t="n">
        <v>37370</v>
      </c>
      <c r="E1357" s="438" t="s">
        <v>1018</v>
      </c>
      <c r="F1357" s="438" t="s">
        <v>669</v>
      </c>
      <c r="G1357" s="439"/>
      <c r="H1357" s="439" t="s">
        <v>469</v>
      </c>
      <c r="I1357" s="438" t="n">
        <v>1</v>
      </c>
      <c r="J1357" s="438" t="n">
        <v>1.724816</v>
      </c>
      <c r="K1357" s="440" t="n">
        <v>1.72</v>
      </c>
    </row>
    <row r="1358" customFormat="false" ht="14.25" hidden="false" customHeight="false" outlineLevel="0" collapsed="false">
      <c r="A1358" s="134"/>
      <c r="E1358" s="134"/>
      <c r="F1358" s="134"/>
      <c r="I1358" s="134"/>
      <c r="J1358" s="134"/>
      <c r="K1358" s="263"/>
    </row>
    <row r="1359" customFormat="false" ht="14.25" hidden="false" customHeight="false" outlineLevel="0" collapsed="false">
      <c r="A1359" s="441" t="s">
        <v>655</v>
      </c>
      <c r="B1359" s="442"/>
      <c r="C1359" s="442"/>
      <c r="D1359" s="442"/>
      <c r="E1359" s="441"/>
      <c r="F1359" s="443" t="s">
        <v>660</v>
      </c>
      <c r="G1359" s="444" t="n">
        <v>9.6717978507</v>
      </c>
      <c r="H1359" s="445" t="s">
        <v>661</v>
      </c>
      <c r="I1359" s="446" t="n">
        <v>10.31</v>
      </c>
      <c r="J1359" s="443" t="s">
        <v>662</v>
      </c>
      <c r="K1359" s="444" t="n">
        <v>19.98</v>
      </c>
    </row>
    <row r="1360" customFormat="false" ht="14.25" hidden="false" customHeight="false" outlineLevel="0" collapsed="false">
      <c r="A1360" s="441" t="s">
        <v>655</v>
      </c>
      <c r="B1360" s="442"/>
      <c r="C1360" s="442"/>
      <c r="D1360" s="442"/>
      <c r="E1360" s="441"/>
      <c r="F1360" s="443" t="s">
        <v>663</v>
      </c>
      <c r="G1360" s="444" t="n">
        <v>5.65</v>
      </c>
      <c r="H1360" s="442"/>
      <c r="I1360" s="441"/>
      <c r="J1360" s="443" t="s">
        <v>664</v>
      </c>
      <c r="K1360" s="444" t="n">
        <v>31.45</v>
      </c>
    </row>
    <row r="1361" customFormat="false" ht="14.25" hidden="false" customHeight="false" outlineLevel="0" collapsed="false">
      <c r="A1361" s="134"/>
      <c r="E1361" s="134"/>
      <c r="F1361" s="134"/>
      <c r="I1361" s="134"/>
      <c r="J1361" s="134"/>
      <c r="K1361" s="263"/>
    </row>
    <row r="1362" customFormat="false" ht="14.25" hidden="false" customHeight="false" outlineLevel="0" collapsed="false">
      <c r="A1362" s="134"/>
      <c r="E1362" s="134"/>
      <c r="F1362" s="134"/>
      <c r="I1362" s="134"/>
      <c r="J1362" s="134"/>
      <c r="K1362" s="263"/>
    </row>
    <row r="1363" customFormat="false" ht="15" hidden="false" customHeight="false" outlineLevel="0" collapsed="false">
      <c r="A1363" s="434" t="s">
        <v>1055</v>
      </c>
      <c r="B1363" s="435" t="s">
        <v>35</v>
      </c>
      <c r="C1363" s="435" t="s">
        <v>42</v>
      </c>
      <c r="D1363" s="435" t="n">
        <v>88246</v>
      </c>
      <c r="E1363" s="436" t="s">
        <v>903</v>
      </c>
      <c r="F1363" s="436" t="s">
        <v>997</v>
      </c>
      <c r="G1363" s="435"/>
      <c r="H1363" s="435" t="s">
        <v>469</v>
      </c>
      <c r="I1363" s="436" t="n">
        <v>1</v>
      </c>
      <c r="J1363" s="436" t="n">
        <v>14.81</v>
      </c>
      <c r="K1363" s="437" t="n">
        <v>14.81</v>
      </c>
    </row>
    <row r="1364" customFormat="false" ht="14.25" hidden="false" customHeight="false" outlineLevel="0" collapsed="false">
      <c r="A1364" s="430"/>
      <c r="B1364" s="431" t="s">
        <v>25</v>
      </c>
      <c r="C1364" s="431" t="s">
        <v>26</v>
      </c>
      <c r="D1364" s="431" t="s">
        <v>27</v>
      </c>
      <c r="E1364" s="432" t="s">
        <v>18</v>
      </c>
      <c r="F1364" s="432" t="s">
        <v>649</v>
      </c>
      <c r="G1364" s="431"/>
      <c r="H1364" s="431" t="s">
        <v>650</v>
      </c>
      <c r="I1364" s="432" t="s">
        <v>651</v>
      </c>
      <c r="J1364" s="432" t="s">
        <v>652</v>
      </c>
      <c r="K1364" s="433" t="s">
        <v>19</v>
      </c>
    </row>
    <row r="1365" customFormat="false" ht="14.25" hidden="false" customHeight="false" outlineLevel="0" collapsed="false">
      <c r="A1365" s="438" t="s">
        <v>655</v>
      </c>
      <c r="B1365" s="439" t="s">
        <v>200</v>
      </c>
      <c r="C1365" s="439" t="s">
        <v>42</v>
      </c>
      <c r="D1365" s="439" t="n">
        <v>43488</v>
      </c>
      <c r="E1365" s="438" t="s">
        <v>1056</v>
      </c>
      <c r="F1365" s="438" t="s">
        <v>669</v>
      </c>
      <c r="G1365" s="439"/>
      <c r="H1365" s="439" t="s">
        <v>469</v>
      </c>
      <c r="I1365" s="438" t="n">
        <v>1</v>
      </c>
      <c r="J1365" s="438" t="n">
        <v>0.834286</v>
      </c>
      <c r="K1365" s="440" t="n">
        <v>0.83</v>
      </c>
    </row>
    <row r="1366" customFormat="false" ht="13.5" hidden="false" customHeight="true" outlineLevel="0" collapsed="false">
      <c r="A1366" s="438" t="s">
        <v>655</v>
      </c>
      <c r="B1366" s="439" t="s">
        <v>200</v>
      </c>
      <c r="C1366" s="439" t="s">
        <v>42</v>
      </c>
      <c r="D1366" s="439" t="n">
        <v>37371</v>
      </c>
      <c r="E1366" s="438" t="s">
        <v>1016</v>
      </c>
      <c r="F1366" s="438" t="s">
        <v>669</v>
      </c>
      <c r="G1366" s="439"/>
      <c r="H1366" s="439" t="s">
        <v>469</v>
      </c>
      <c r="I1366" s="438" t="n">
        <v>1</v>
      </c>
      <c r="J1366" s="438" t="n">
        <v>0.740546</v>
      </c>
      <c r="K1366" s="440" t="n">
        <v>0.74</v>
      </c>
    </row>
    <row r="1367" customFormat="false" ht="14.25" hidden="false" customHeight="false" outlineLevel="0" collapsed="false">
      <c r="A1367" s="438" t="s">
        <v>655</v>
      </c>
      <c r="B1367" s="439" t="s">
        <v>200</v>
      </c>
      <c r="C1367" s="439" t="s">
        <v>42</v>
      </c>
      <c r="D1367" s="439" t="n">
        <v>43464</v>
      </c>
      <c r="E1367" s="438" t="s">
        <v>1057</v>
      </c>
      <c r="F1367" s="438" t="s">
        <v>669</v>
      </c>
      <c r="G1367" s="439"/>
      <c r="H1367" s="439" t="s">
        <v>469</v>
      </c>
      <c r="I1367" s="438" t="n">
        <v>1</v>
      </c>
      <c r="J1367" s="438" t="n">
        <v>0.009374</v>
      </c>
      <c r="K1367" s="440" t="n">
        <v>0</v>
      </c>
    </row>
    <row r="1368" customFormat="false" ht="14.25" hidden="false" customHeight="false" outlineLevel="0" collapsed="false">
      <c r="A1368" s="438" t="s">
        <v>655</v>
      </c>
      <c r="B1368" s="439" t="s">
        <v>200</v>
      </c>
      <c r="C1368" s="439" t="s">
        <v>42</v>
      </c>
      <c r="D1368" s="439" t="n">
        <v>37370</v>
      </c>
      <c r="E1368" s="438" t="s">
        <v>1018</v>
      </c>
      <c r="F1368" s="438" t="s">
        <v>669</v>
      </c>
      <c r="G1368" s="439"/>
      <c r="H1368" s="439" t="s">
        <v>469</v>
      </c>
      <c r="I1368" s="438" t="n">
        <v>1</v>
      </c>
      <c r="J1368" s="438" t="n">
        <v>1.724816</v>
      </c>
      <c r="K1368" s="440" t="n">
        <v>1.72</v>
      </c>
    </row>
    <row r="1369" customFormat="false" ht="14.25" hidden="false" customHeight="false" outlineLevel="0" collapsed="false">
      <c r="A1369" s="438" t="s">
        <v>655</v>
      </c>
      <c r="B1369" s="439" t="s">
        <v>200</v>
      </c>
      <c r="C1369" s="439" t="s">
        <v>42</v>
      </c>
      <c r="D1369" s="439" t="n">
        <v>40331</v>
      </c>
      <c r="E1369" s="438" t="s">
        <v>1058</v>
      </c>
      <c r="F1369" s="438" t="s">
        <v>820</v>
      </c>
      <c r="G1369" s="439"/>
      <c r="H1369" s="439" t="s">
        <v>469</v>
      </c>
      <c r="I1369" s="438" t="n">
        <v>1</v>
      </c>
      <c r="J1369" s="438" t="n">
        <v>9.97</v>
      </c>
      <c r="K1369" s="440" t="n">
        <v>9.97</v>
      </c>
    </row>
    <row r="1370" customFormat="false" ht="14.25" hidden="false" customHeight="false" outlineLevel="0" collapsed="false">
      <c r="A1370" s="438" t="s">
        <v>655</v>
      </c>
      <c r="B1370" s="439" t="s">
        <v>200</v>
      </c>
      <c r="C1370" s="439" t="s">
        <v>42</v>
      </c>
      <c r="D1370" s="439" t="n">
        <v>37373</v>
      </c>
      <c r="E1370" s="438" t="s">
        <v>1013</v>
      </c>
      <c r="F1370" s="438" t="s">
        <v>669</v>
      </c>
      <c r="G1370" s="439"/>
      <c r="H1370" s="439" t="s">
        <v>469</v>
      </c>
      <c r="I1370" s="438" t="n">
        <v>1</v>
      </c>
      <c r="J1370" s="438" t="n">
        <v>0.074992</v>
      </c>
      <c r="K1370" s="440" t="n">
        <v>0.07</v>
      </c>
    </row>
    <row r="1371" customFormat="false" ht="14.25" hidden="false" customHeight="false" outlineLevel="0" collapsed="false">
      <c r="A1371" s="438" t="s">
        <v>655</v>
      </c>
      <c r="B1371" s="439" t="s">
        <v>656</v>
      </c>
      <c r="C1371" s="439" t="s">
        <v>42</v>
      </c>
      <c r="D1371" s="439" t="n">
        <v>95315</v>
      </c>
      <c r="E1371" s="438" t="s">
        <v>1059</v>
      </c>
      <c r="F1371" s="438" t="s">
        <v>658</v>
      </c>
      <c r="G1371" s="439"/>
      <c r="H1371" s="439" t="s">
        <v>469</v>
      </c>
      <c r="I1371" s="438" t="n">
        <v>1</v>
      </c>
      <c r="J1371" s="438" t="n">
        <v>0.14</v>
      </c>
      <c r="K1371" s="440" t="n">
        <v>0.14</v>
      </c>
    </row>
    <row r="1372" customFormat="false" ht="14.25" hidden="false" customHeight="false" outlineLevel="0" collapsed="false">
      <c r="A1372" s="438" t="s">
        <v>655</v>
      </c>
      <c r="B1372" s="439" t="s">
        <v>200</v>
      </c>
      <c r="C1372" s="439" t="s">
        <v>42</v>
      </c>
      <c r="D1372" s="439" t="n">
        <v>37372</v>
      </c>
      <c r="E1372" s="438" t="s">
        <v>1014</v>
      </c>
      <c r="F1372" s="438" t="s">
        <v>669</v>
      </c>
      <c r="G1372" s="439"/>
      <c r="H1372" s="439" t="s">
        <v>469</v>
      </c>
      <c r="I1372" s="438" t="n">
        <v>1</v>
      </c>
      <c r="J1372" s="438" t="n">
        <v>1.340482</v>
      </c>
      <c r="K1372" s="440" t="n">
        <v>1.34</v>
      </c>
    </row>
    <row r="1373" customFormat="false" ht="14.25" hidden="false" customHeight="false" outlineLevel="0" collapsed="false">
      <c r="A1373" s="134"/>
      <c r="E1373" s="134"/>
      <c r="F1373" s="134"/>
      <c r="I1373" s="134"/>
      <c r="J1373" s="134"/>
      <c r="K1373" s="263"/>
    </row>
    <row r="1374" customFormat="false" ht="14.25" hidden="false" customHeight="false" outlineLevel="0" collapsed="false">
      <c r="A1374" s="441" t="s">
        <v>655</v>
      </c>
      <c r="B1374" s="442"/>
      <c r="C1374" s="442"/>
      <c r="D1374" s="442"/>
      <c r="E1374" s="441"/>
      <c r="F1374" s="443" t="s">
        <v>660</v>
      </c>
      <c r="G1374" s="444" t="n">
        <v>4.8939878013</v>
      </c>
      <c r="H1374" s="445" t="s">
        <v>661</v>
      </c>
      <c r="I1374" s="446" t="n">
        <v>5.22</v>
      </c>
      <c r="J1374" s="443" t="s">
        <v>662</v>
      </c>
      <c r="K1374" s="444" t="n">
        <v>10.11</v>
      </c>
    </row>
    <row r="1375" customFormat="false" ht="14.25" hidden="false" customHeight="false" outlineLevel="0" collapsed="false">
      <c r="A1375" s="441" t="s">
        <v>655</v>
      </c>
      <c r="B1375" s="442"/>
      <c r="C1375" s="442"/>
      <c r="D1375" s="442"/>
      <c r="E1375" s="441"/>
      <c r="F1375" s="443" t="s">
        <v>663</v>
      </c>
      <c r="G1375" s="444" t="n">
        <v>3.24</v>
      </c>
      <c r="H1375" s="442"/>
      <c r="I1375" s="441"/>
      <c r="J1375" s="443" t="s">
        <v>664</v>
      </c>
      <c r="K1375" s="444" t="n">
        <v>18.05</v>
      </c>
    </row>
    <row r="1376" customFormat="false" ht="13.5" hidden="false" customHeight="true" outlineLevel="0" collapsed="false">
      <c r="A1376" s="134"/>
      <c r="E1376" s="134"/>
      <c r="F1376" s="134"/>
      <c r="I1376" s="134"/>
      <c r="J1376" s="134"/>
      <c r="K1376" s="263"/>
    </row>
    <row r="1377" customFormat="false" ht="14.25" hidden="false" customHeight="false" outlineLevel="0" collapsed="false">
      <c r="A1377" s="134"/>
      <c r="E1377" s="134"/>
      <c r="F1377" s="134"/>
      <c r="I1377" s="134"/>
      <c r="J1377" s="134"/>
      <c r="K1377" s="263"/>
    </row>
    <row r="1378" customFormat="false" ht="15" hidden="false" customHeight="false" outlineLevel="0" collapsed="false">
      <c r="A1378" s="434" t="s">
        <v>1060</v>
      </c>
      <c r="B1378" s="435" t="s">
        <v>35</v>
      </c>
      <c r="C1378" s="435" t="s">
        <v>42</v>
      </c>
      <c r="D1378" s="435" t="n">
        <v>88247</v>
      </c>
      <c r="E1378" s="436" t="s">
        <v>852</v>
      </c>
      <c r="F1378" s="436" t="s">
        <v>997</v>
      </c>
      <c r="G1378" s="435"/>
      <c r="H1378" s="435" t="s">
        <v>469</v>
      </c>
      <c r="I1378" s="436" t="n">
        <v>1</v>
      </c>
      <c r="J1378" s="436" t="n">
        <v>22.36</v>
      </c>
      <c r="K1378" s="437" t="n">
        <v>22.36</v>
      </c>
    </row>
    <row r="1379" customFormat="false" ht="14.25" hidden="false" customHeight="false" outlineLevel="0" collapsed="false">
      <c r="A1379" s="430"/>
      <c r="B1379" s="431" t="s">
        <v>25</v>
      </c>
      <c r="C1379" s="431" t="s">
        <v>26</v>
      </c>
      <c r="D1379" s="431" t="s">
        <v>27</v>
      </c>
      <c r="E1379" s="432" t="s">
        <v>18</v>
      </c>
      <c r="F1379" s="432" t="s">
        <v>649</v>
      </c>
      <c r="G1379" s="431"/>
      <c r="H1379" s="431" t="s">
        <v>650</v>
      </c>
      <c r="I1379" s="432" t="s">
        <v>651</v>
      </c>
      <c r="J1379" s="432" t="s">
        <v>652</v>
      </c>
      <c r="K1379" s="433" t="s">
        <v>19</v>
      </c>
    </row>
    <row r="1380" customFormat="false" ht="14.25" hidden="false" customHeight="false" outlineLevel="0" collapsed="false">
      <c r="A1380" s="438" t="s">
        <v>655</v>
      </c>
      <c r="B1380" s="439" t="s">
        <v>200</v>
      </c>
      <c r="C1380" s="439" t="s">
        <v>42</v>
      </c>
      <c r="D1380" s="439" t="n">
        <v>43460</v>
      </c>
      <c r="E1380" s="438" t="s">
        <v>1061</v>
      </c>
      <c r="F1380" s="438" t="s">
        <v>669</v>
      </c>
      <c r="G1380" s="439"/>
      <c r="H1380" s="439" t="s">
        <v>469</v>
      </c>
      <c r="I1380" s="438" t="n">
        <v>1</v>
      </c>
      <c r="J1380" s="438" t="n">
        <v>0.806164</v>
      </c>
      <c r="K1380" s="440" t="n">
        <v>0.8</v>
      </c>
    </row>
    <row r="1381" customFormat="false" ht="28.35" hidden="false" customHeight="false" outlineLevel="0" collapsed="false">
      <c r="A1381" s="438" t="s">
        <v>655</v>
      </c>
      <c r="B1381" s="439" t="s">
        <v>200</v>
      </c>
      <c r="C1381" s="439" t="s">
        <v>42</v>
      </c>
      <c r="D1381" s="439" t="n">
        <v>247</v>
      </c>
      <c r="E1381" s="438" t="s">
        <v>1062</v>
      </c>
      <c r="F1381" s="438" t="s">
        <v>820</v>
      </c>
      <c r="G1381" s="439"/>
      <c r="H1381" s="439" t="s">
        <v>469</v>
      </c>
      <c r="I1381" s="438" t="n">
        <v>1</v>
      </c>
      <c r="J1381" s="438" t="n">
        <v>15.92</v>
      </c>
      <c r="K1381" s="440" t="n">
        <v>15.92</v>
      </c>
    </row>
    <row r="1382" customFormat="false" ht="14.25" hidden="false" customHeight="false" outlineLevel="0" collapsed="false">
      <c r="A1382" s="438" t="s">
        <v>655</v>
      </c>
      <c r="B1382" s="439" t="s">
        <v>200</v>
      </c>
      <c r="C1382" s="439" t="s">
        <v>42</v>
      </c>
      <c r="D1382" s="439" t="n">
        <v>37373</v>
      </c>
      <c r="E1382" s="438" t="s">
        <v>1013</v>
      </c>
      <c r="F1382" s="438" t="s">
        <v>669</v>
      </c>
      <c r="G1382" s="439"/>
      <c r="H1382" s="439" t="s">
        <v>469</v>
      </c>
      <c r="I1382" s="438" t="n">
        <v>1</v>
      </c>
      <c r="J1382" s="438" t="n">
        <v>0.074992</v>
      </c>
      <c r="K1382" s="440" t="n">
        <v>0.07</v>
      </c>
    </row>
    <row r="1383" customFormat="false" ht="14.25" hidden="false" customHeight="false" outlineLevel="0" collapsed="false">
      <c r="A1383" s="438" t="s">
        <v>655</v>
      </c>
      <c r="B1383" s="439" t="s">
        <v>200</v>
      </c>
      <c r="C1383" s="439" t="s">
        <v>42</v>
      </c>
      <c r="D1383" s="439" t="n">
        <v>37372</v>
      </c>
      <c r="E1383" s="438" t="s">
        <v>1014</v>
      </c>
      <c r="F1383" s="438" t="s">
        <v>669</v>
      </c>
      <c r="G1383" s="439"/>
      <c r="H1383" s="439" t="s">
        <v>469</v>
      </c>
      <c r="I1383" s="438" t="n">
        <v>1</v>
      </c>
      <c r="J1383" s="438" t="n">
        <v>1.340482</v>
      </c>
      <c r="K1383" s="440" t="n">
        <v>1.34</v>
      </c>
    </row>
    <row r="1384" customFormat="false" ht="14.25" hidden="false" customHeight="false" outlineLevel="0" collapsed="false">
      <c r="A1384" s="438" t="s">
        <v>655</v>
      </c>
      <c r="B1384" s="439" t="s">
        <v>656</v>
      </c>
      <c r="C1384" s="439" t="s">
        <v>42</v>
      </c>
      <c r="D1384" s="439" t="n">
        <v>95316</v>
      </c>
      <c r="E1384" s="438" t="s">
        <v>1063</v>
      </c>
      <c r="F1384" s="438" t="s">
        <v>658</v>
      </c>
      <c r="G1384" s="439"/>
      <c r="H1384" s="439" t="s">
        <v>469</v>
      </c>
      <c r="I1384" s="438" t="n">
        <v>1</v>
      </c>
      <c r="J1384" s="438" t="n">
        <v>0.59</v>
      </c>
      <c r="K1384" s="440" t="n">
        <v>0.59</v>
      </c>
    </row>
    <row r="1385" customFormat="false" ht="14.25" hidden="false" customHeight="false" outlineLevel="0" collapsed="false">
      <c r="A1385" s="438" t="s">
        <v>655</v>
      </c>
      <c r="B1385" s="439" t="s">
        <v>200</v>
      </c>
      <c r="C1385" s="439" t="s">
        <v>42</v>
      </c>
      <c r="D1385" s="439" t="n">
        <v>37371</v>
      </c>
      <c r="E1385" s="438" t="s">
        <v>1016</v>
      </c>
      <c r="F1385" s="438" t="s">
        <v>669</v>
      </c>
      <c r="G1385" s="439"/>
      <c r="H1385" s="439" t="s">
        <v>469</v>
      </c>
      <c r="I1385" s="438" t="n">
        <v>1</v>
      </c>
      <c r="J1385" s="438" t="n">
        <v>0.740546</v>
      </c>
      <c r="K1385" s="440" t="n">
        <v>0.74</v>
      </c>
    </row>
    <row r="1386" customFormat="false" ht="14.25" hidden="false" customHeight="false" outlineLevel="0" collapsed="false">
      <c r="A1386" s="438" t="s">
        <v>655</v>
      </c>
      <c r="B1386" s="439" t="s">
        <v>200</v>
      </c>
      <c r="C1386" s="439" t="s">
        <v>42</v>
      </c>
      <c r="D1386" s="439" t="n">
        <v>43484</v>
      </c>
      <c r="E1386" s="438" t="s">
        <v>1064</v>
      </c>
      <c r="F1386" s="438" t="s">
        <v>669</v>
      </c>
      <c r="G1386" s="439"/>
      <c r="H1386" s="439" t="s">
        <v>469</v>
      </c>
      <c r="I1386" s="438" t="n">
        <v>1</v>
      </c>
      <c r="J1386" s="438" t="n">
        <v>1.181124</v>
      </c>
      <c r="K1386" s="440" t="n">
        <v>1.18</v>
      </c>
    </row>
    <row r="1387" customFormat="false" ht="51" hidden="false" customHeight="true" outlineLevel="0" collapsed="false">
      <c r="A1387" s="438" t="s">
        <v>655</v>
      </c>
      <c r="B1387" s="439" t="s">
        <v>200</v>
      </c>
      <c r="C1387" s="439" t="s">
        <v>42</v>
      </c>
      <c r="D1387" s="439" t="n">
        <v>37370</v>
      </c>
      <c r="E1387" s="438" t="s">
        <v>1018</v>
      </c>
      <c r="F1387" s="438" t="s">
        <v>669</v>
      </c>
      <c r="G1387" s="439"/>
      <c r="H1387" s="439" t="s">
        <v>469</v>
      </c>
      <c r="I1387" s="438" t="n">
        <v>1</v>
      </c>
      <c r="J1387" s="438" t="n">
        <v>1.724816</v>
      </c>
      <c r="K1387" s="440" t="n">
        <v>1.72</v>
      </c>
    </row>
    <row r="1388" customFormat="false" ht="14.25" hidden="false" customHeight="false" outlineLevel="0" collapsed="false">
      <c r="A1388" s="134"/>
      <c r="E1388" s="134"/>
      <c r="F1388" s="134"/>
      <c r="I1388" s="134"/>
      <c r="J1388" s="134"/>
      <c r="K1388" s="263"/>
    </row>
    <row r="1389" customFormat="false" ht="14.25" hidden="false" customHeight="false" outlineLevel="0" collapsed="false">
      <c r="A1389" s="441" t="s">
        <v>655</v>
      </c>
      <c r="B1389" s="442"/>
      <c r="C1389" s="442"/>
      <c r="D1389" s="442"/>
      <c r="E1389" s="441"/>
      <c r="F1389" s="443" t="s">
        <v>660</v>
      </c>
      <c r="G1389" s="444" t="n">
        <v>7.9920611869</v>
      </c>
      <c r="H1389" s="445" t="s">
        <v>661</v>
      </c>
      <c r="I1389" s="446" t="n">
        <v>8.52</v>
      </c>
      <c r="J1389" s="443" t="s">
        <v>662</v>
      </c>
      <c r="K1389" s="444" t="n">
        <v>16.51</v>
      </c>
    </row>
    <row r="1390" customFormat="false" ht="14.25" hidden="false" customHeight="false" outlineLevel="0" collapsed="false">
      <c r="A1390" s="441" t="s">
        <v>655</v>
      </c>
      <c r="B1390" s="442"/>
      <c r="C1390" s="442"/>
      <c r="D1390" s="442"/>
      <c r="E1390" s="441"/>
      <c r="F1390" s="443" t="s">
        <v>663</v>
      </c>
      <c r="G1390" s="444" t="n">
        <v>4.89</v>
      </c>
      <c r="H1390" s="442"/>
      <c r="I1390" s="441"/>
      <c r="J1390" s="443" t="s">
        <v>664</v>
      </c>
      <c r="K1390" s="444" t="n">
        <v>27.25</v>
      </c>
    </row>
    <row r="1391" customFormat="false" ht="14.25" hidden="false" customHeight="false" outlineLevel="0" collapsed="false">
      <c r="A1391" s="134"/>
      <c r="E1391" s="134"/>
      <c r="F1391" s="134"/>
      <c r="I1391" s="134"/>
      <c r="J1391" s="134"/>
      <c r="K1391" s="263"/>
    </row>
    <row r="1392" customFormat="false" ht="14.25" hidden="false" customHeight="false" outlineLevel="0" collapsed="false">
      <c r="A1392" s="134"/>
      <c r="E1392" s="134"/>
      <c r="F1392" s="134"/>
      <c r="I1392" s="134"/>
      <c r="J1392" s="134"/>
      <c r="K1392" s="263"/>
    </row>
    <row r="1393" customFormat="false" ht="15" hidden="false" customHeight="false" outlineLevel="0" collapsed="false">
      <c r="A1393" s="434" t="s">
        <v>1065</v>
      </c>
      <c r="B1393" s="435" t="s">
        <v>35</v>
      </c>
      <c r="C1393" s="435" t="s">
        <v>42</v>
      </c>
      <c r="D1393" s="435" t="n">
        <v>88248</v>
      </c>
      <c r="E1393" s="436" t="s">
        <v>910</v>
      </c>
      <c r="F1393" s="436" t="s">
        <v>997</v>
      </c>
      <c r="G1393" s="435"/>
      <c r="H1393" s="435" t="s">
        <v>469</v>
      </c>
      <c r="I1393" s="436" t="n">
        <v>1</v>
      </c>
      <c r="J1393" s="436" t="n">
        <v>21.41</v>
      </c>
      <c r="K1393" s="437" t="n">
        <v>21.41</v>
      </c>
    </row>
    <row r="1394" customFormat="false" ht="14.25" hidden="false" customHeight="false" outlineLevel="0" collapsed="false">
      <c r="A1394" s="430"/>
      <c r="B1394" s="431" t="s">
        <v>25</v>
      </c>
      <c r="C1394" s="431" t="s">
        <v>26</v>
      </c>
      <c r="D1394" s="431" t="s">
        <v>27</v>
      </c>
      <c r="E1394" s="432" t="s">
        <v>18</v>
      </c>
      <c r="F1394" s="432" t="s">
        <v>649</v>
      </c>
      <c r="G1394" s="431"/>
      <c r="H1394" s="431" t="s">
        <v>650</v>
      </c>
      <c r="I1394" s="432" t="s">
        <v>651</v>
      </c>
      <c r="J1394" s="432" t="s">
        <v>652</v>
      </c>
      <c r="K1394" s="433" t="s">
        <v>19</v>
      </c>
    </row>
    <row r="1395" customFormat="false" ht="14.25" hidden="false" customHeight="false" outlineLevel="0" collapsed="false">
      <c r="A1395" s="438" t="s">
        <v>655</v>
      </c>
      <c r="B1395" s="439" t="s">
        <v>200</v>
      </c>
      <c r="C1395" s="439" t="s">
        <v>42</v>
      </c>
      <c r="D1395" s="439" t="n">
        <v>43461</v>
      </c>
      <c r="E1395" s="438" t="s">
        <v>1066</v>
      </c>
      <c r="F1395" s="438" t="s">
        <v>669</v>
      </c>
      <c r="G1395" s="439"/>
      <c r="H1395" s="439" t="s">
        <v>469</v>
      </c>
      <c r="I1395" s="438" t="n">
        <v>1</v>
      </c>
      <c r="J1395" s="438" t="n">
        <v>0.290594</v>
      </c>
      <c r="K1395" s="440" t="n">
        <v>0.29</v>
      </c>
    </row>
    <row r="1396" customFormat="false" ht="28.35" hidden="false" customHeight="false" outlineLevel="0" collapsed="false">
      <c r="A1396" s="438" t="s">
        <v>655</v>
      </c>
      <c r="B1396" s="439" t="s">
        <v>200</v>
      </c>
      <c r="C1396" s="439" t="s">
        <v>42</v>
      </c>
      <c r="D1396" s="439" t="n">
        <v>246</v>
      </c>
      <c r="E1396" s="438" t="s">
        <v>1067</v>
      </c>
      <c r="F1396" s="438" t="s">
        <v>820</v>
      </c>
      <c r="G1396" s="439"/>
      <c r="H1396" s="439" t="s">
        <v>469</v>
      </c>
      <c r="I1396" s="438" t="n">
        <v>1</v>
      </c>
      <c r="J1396" s="438" t="n">
        <v>15.92</v>
      </c>
      <c r="K1396" s="440" t="n">
        <v>15.92</v>
      </c>
    </row>
    <row r="1397" customFormat="false" ht="14.25" hidden="false" customHeight="false" outlineLevel="0" collapsed="false">
      <c r="A1397" s="438" t="s">
        <v>655</v>
      </c>
      <c r="B1397" s="439" t="s">
        <v>200</v>
      </c>
      <c r="C1397" s="439" t="s">
        <v>42</v>
      </c>
      <c r="D1397" s="439" t="n">
        <v>37373</v>
      </c>
      <c r="E1397" s="438" t="s">
        <v>1013</v>
      </c>
      <c r="F1397" s="438" t="s">
        <v>669</v>
      </c>
      <c r="G1397" s="439"/>
      <c r="H1397" s="439" t="s">
        <v>469</v>
      </c>
      <c r="I1397" s="438" t="n">
        <v>1</v>
      </c>
      <c r="J1397" s="438" t="n">
        <v>0.074992</v>
      </c>
      <c r="K1397" s="440" t="n">
        <v>0.07</v>
      </c>
    </row>
    <row r="1398" customFormat="false" ht="14.25" hidden="false" customHeight="false" outlineLevel="0" collapsed="false">
      <c r="A1398" s="438" t="s">
        <v>655</v>
      </c>
      <c r="B1398" s="439" t="s">
        <v>200</v>
      </c>
      <c r="C1398" s="439" t="s">
        <v>42</v>
      </c>
      <c r="D1398" s="439" t="n">
        <v>37372</v>
      </c>
      <c r="E1398" s="438" t="s">
        <v>1014</v>
      </c>
      <c r="F1398" s="438" t="s">
        <v>669</v>
      </c>
      <c r="G1398" s="439"/>
      <c r="H1398" s="439" t="s">
        <v>469</v>
      </c>
      <c r="I1398" s="438" t="n">
        <v>1</v>
      </c>
      <c r="J1398" s="438" t="n">
        <v>1.340482</v>
      </c>
      <c r="K1398" s="440" t="n">
        <v>1.34</v>
      </c>
    </row>
    <row r="1399" customFormat="false" ht="19.4" hidden="false" customHeight="false" outlineLevel="0" collapsed="false">
      <c r="A1399" s="438" t="s">
        <v>655</v>
      </c>
      <c r="B1399" s="439" t="s">
        <v>656</v>
      </c>
      <c r="C1399" s="439" t="s">
        <v>42</v>
      </c>
      <c r="D1399" s="439" t="n">
        <v>95317</v>
      </c>
      <c r="E1399" s="438" t="s">
        <v>1068</v>
      </c>
      <c r="F1399" s="438" t="s">
        <v>658</v>
      </c>
      <c r="G1399" s="439"/>
      <c r="H1399" s="439" t="s">
        <v>469</v>
      </c>
      <c r="I1399" s="438" t="n">
        <v>1</v>
      </c>
      <c r="J1399" s="438" t="n">
        <v>0.28</v>
      </c>
      <c r="K1399" s="440" t="n">
        <v>0.28</v>
      </c>
    </row>
    <row r="1400" customFormat="false" ht="14.25" hidden="false" customHeight="false" outlineLevel="0" collapsed="false">
      <c r="A1400" s="438" t="s">
        <v>655</v>
      </c>
      <c r="B1400" s="439" t="s">
        <v>200</v>
      </c>
      <c r="C1400" s="439" t="s">
        <v>42</v>
      </c>
      <c r="D1400" s="439" t="n">
        <v>37371</v>
      </c>
      <c r="E1400" s="438" t="s">
        <v>1016</v>
      </c>
      <c r="F1400" s="438" t="s">
        <v>669</v>
      </c>
      <c r="G1400" s="439"/>
      <c r="H1400" s="439" t="s">
        <v>469</v>
      </c>
      <c r="I1400" s="438" t="n">
        <v>1</v>
      </c>
      <c r="J1400" s="438" t="n">
        <v>0.740546</v>
      </c>
      <c r="K1400" s="440" t="n">
        <v>0.74</v>
      </c>
    </row>
    <row r="1401" customFormat="false" ht="14.25" hidden="false" customHeight="false" outlineLevel="0" collapsed="false">
      <c r="A1401" s="438" t="s">
        <v>655</v>
      </c>
      <c r="B1401" s="439" t="s">
        <v>200</v>
      </c>
      <c r="C1401" s="439" t="s">
        <v>42</v>
      </c>
      <c r="D1401" s="439" t="n">
        <v>43485</v>
      </c>
      <c r="E1401" s="438" t="s">
        <v>1069</v>
      </c>
      <c r="F1401" s="438" t="s">
        <v>669</v>
      </c>
      <c r="G1401" s="439"/>
      <c r="H1401" s="439" t="s">
        <v>469</v>
      </c>
      <c r="I1401" s="438" t="n">
        <v>1</v>
      </c>
      <c r="J1401" s="438" t="n">
        <v>1.059262</v>
      </c>
      <c r="K1401" s="440" t="n">
        <v>1.05</v>
      </c>
    </row>
    <row r="1402" customFormat="false" ht="14.25" hidden="false" customHeight="false" outlineLevel="0" collapsed="false">
      <c r="A1402" s="438" t="s">
        <v>655</v>
      </c>
      <c r="B1402" s="439" t="s">
        <v>200</v>
      </c>
      <c r="C1402" s="439" t="s">
        <v>42</v>
      </c>
      <c r="D1402" s="439" t="n">
        <v>37370</v>
      </c>
      <c r="E1402" s="438" t="s">
        <v>1018</v>
      </c>
      <c r="F1402" s="438" t="s">
        <v>669</v>
      </c>
      <c r="G1402" s="439"/>
      <c r="H1402" s="439" t="s">
        <v>469</v>
      </c>
      <c r="I1402" s="438" t="n">
        <v>1</v>
      </c>
      <c r="J1402" s="438" t="n">
        <v>1.724816</v>
      </c>
      <c r="K1402" s="440" t="n">
        <v>1.72</v>
      </c>
    </row>
    <row r="1403" customFormat="false" ht="14.25" hidden="false" customHeight="false" outlineLevel="0" collapsed="false">
      <c r="A1403" s="134"/>
      <c r="E1403" s="134"/>
      <c r="F1403" s="134"/>
      <c r="I1403" s="134"/>
      <c r="J1403" s="134"/>
      <c r="K1403" s="263"/>
    </row>
    <row r="1404" customFormat="false" ht="14.25" hidden="false" customHeight="false" outlineLevel="0" collapsed="false">
      <c r="A1404" s="441" t="s">
        <v>655</v>
      </c>
      <c r="B1404" s="442"/>
      <c r="C1404" s="442"/>
      <c r="D1404" s="442"/>
      <c r="E1404" s="441"/>
      <c r="F1404" s="443" t="s">
        <v>660</v>
      </c>
      <c r="G1404" s="444" t="n">
        <v>7.8419982573</v>
      </c>
      <c r="H1404" s="445" t="s">
        <v>661</v>
      </c>
      <c r="I1404" s="446" t="n">
        <v>8.36</v>
      </c>
      <c r="J1404" s="443" t="s">
        <v>662</v>
      </c>
      <c r="K1404" s="444" t="n">
        <v>16.2</v>
      </c>
    </row>
    <row r="1405" customFormat="false" ht="14.25" hidden="false" customHeight="false" outlineLevel="0" collapsed="false">
      <c r="A1405" s="441" t="s">
        <v>655</v>
      </c>
      <c r="B1405" s="442"/>
      <c r="C1405" s="442"/>
      <c r="D1405" s="442"/>
      <c r="E1405" s="441"/>
      <c r="F1405" s="443" t="s">
        <v>663</v>
      </c>
      <c r="G1405" s="444" t="n">
        <v>4.68</v>
      </c>
      <c r="H1405" s="442"/>
      <c r="I1405" s="441"/>
      <c r="J1405" s="443" t="s">
        <v>664</v>
      </c>
      <c r="K1405" s="444" t="n">
        <v>26.09</v>
      </c>
    </row>
    <row r="1406" customFormat="false" ht="14.25" hidden="false" customHeight="false" outlineLevel="0" collapsed="false">
      <c r="A1406" s="134"/>
      <c r="E1406" s="134"/>
      <c r="F1406" s="134"/>
      <c r="I1406" s="134"/>
      <c r="J1406" s="134"/>
      <c r="K1406" s="263"/>
    </row>
    <row r="1407" customFormat="false" ht="14.25" hidden="false" customHeight="false" outlineLevel="0" collapsed="false">
      <c r="A1407" s="134"/>
      <c r="E1407" s="134"/>
      <c r="F1407" s="134"/>
      <c r="I1407" s="134"/>
      <c r="J1407" s="134"/>
      <c r="K1407" s="263"/>
    </row>
    <row r="1408" customFormat="false" ht="15" hidden="false" customHeight="false" outlineLevel="0" collapsed="false">
      <c r="A1408" s="434" t="s">
        <v>1070</v>
      </c>
      <c r="B1408" s="435" t="s">
        <v>35</v>
      </c>
      <c r="C1408" s="435" t="s">
        <v>42</v>
      </c>
      <c r="D1408" s="435" t="n">
        <v>88256</v>
      </c>
      <c r="E1408" s="436" t="s">
        <v>837</v>
      </c>
      <c r="F1408" s="436" t="s">
        <v>997</v>
      </c>
      <c r="G1408" s="435"/>
      <c r="H1408" s="435" t="s">
        <v>469</v>
      </c>
      <c r="I1408" s="436" t="n">
        <v>1</v>
      </c>
      <c r="J1408" s="436" t="n">
        <v>25.87</v>
      </c>
      <c r="K1408" s="437" t="n">
        <v>25.87</v>
      </c>
    </row>
    <row r="1409" customFormat="false" ht="14.25" hidden="false" customHeight="false" outlineLevel="0" collapsed="false">
      <c r="A1409" s="430"/>
      <c r="B1409" s="431" t="s">
        <v>25</v>
      </c>
      <c r="C1409" s="431" t="s">
        <v>26</v>
      </c>
      <c r="D1409" s="431" t="s">
        <v>27</v>
      </c>
      <c r="E1409" s="432" t="s">
        <v>18</v>
      </c>
      <c r="F1409" s="432" t="s">
        <v>649</v>
      </c>
      <c r="G1409" s="431"/>
      <c r="H1409" s="431" t="s">
        <v>650</v>
      </c>
      <c r="I1409" s="432" t="s">
        <v>651</v>
      </c>
      <c r="J1409" s="432" t="s">
        <v>652</v>
      </c>
      <c r="K1409" s="433" t="s">
        <v>19</v>
      </c>
    </row>
    <row r="1410" customFormat="false" ht="14.25" hidden="false" customHeight="false" outlineLevel="0" collapsed="false">
      <c r="A1410" s="438" t="s">
        <v>655</v>
      </c>
      <c r="B1410" s="439" t="s">
        <v>656</v>
      </c>
      <c r="C1410" s="439" t="s">
        <v>42</v>
      </c>
      <c r="D1410" s="439" t="n">
        <v>95324</v>
      </c>
      <c r="E1410" s="438" t="s">
        <v>1071</v>
      </c>
      <c r="F1410" s="438" t="s">
        <v>658</v>
      </c>
      <c r="G1410" s="439"/>
      <c r="H1410" s="439" t="s">
        <v>469</v>
      </c>
      <c r="I1410" s="438" t="n">
        <v>1</v>
      </c>
      <c r="J1410" s="438" t="n">
        <v>0.29</v>
      </c>
      <c r="K1410" s="440" t="n">
        <v>0.29</v>
      </c>
    </row>
    <row r="1411" customFormat="false" ht="14.25" hidden="false" customHeight="false" outlineLevel="0" collapsed="false">
      <c r="A1411" s="438" t="s">
        <v>655</v>
      </c>
      <c r="B1411" s="439" t="s">
        <v>200</v>
      </c>
      <c r="C1411" s="439" t="s">
        <v>42</v>
      </c>
      <c r="D1411" s="439" t="n">
        <v>37371</v>
      </c>
      <c r="E1411" s="438" t="s">
        <v>1016</v>
      </c>
      <c r="F1411" s="438" t="s">
        <v>669</v>
      </c>
      <c r="G1411" s="439"/>
      <c r="H1411" s="439" t="s">
        <v>469</v>
      </c>
      <c r="I1411" s="438" t="n">
        <v>1</v>
      </c>
      <c r="J1411" s="438" t="n">
        <v>0.740546</v>
      </c>
      <c r="K1411" s="440" t="n">
        <v>0.74</v>
      </c>
    </row>
    <row r="1412" customFormat="false" ht="14.25" hidden="false" customHeight="false" outlineLevel="0" collapsed="false">
      <c r="A1412" s="438" t="s">
        <v>655</v>
      </c>
      <c r="B1412" s="439" t="s">
        <v>200</v>
      </c>
      <c r="C1412" s="439" t="s">
        <v>42</v>
      </c>
      <c r="D1412" s="439" t="n">
        <v>43489</v>
      </c>
      <c r="E1412" s="438" t="s">
        <v>1017</v>
      </c>
      <c r="F1412" s="438" t="s">
        <v>669</v>
      </c>
      <c r="G1412" s="439"/>
      <c r="H1412" s="439" t="s">
        <v>469</v>
      </c>
      <c r="I1412" s="438" t="n">
        <v>1</v>
      </c>
      <c r="J1412" s="438" t="n">
        <v>1.227994</v>
      </c>
      <c r="K1412" s="440" t="n">
        <v>1.22</v>
      </c>
    </row>
    <row r="1413" customFormat="false" ht="14.25" hidden="false" customHeight="false" outlineLevel="0" collapsed="false">
      <c r="A1413" s="438" t="s">
        <v>655</v>
      </c>
      <c r="B1413" s="439" t="s">
        <v>200</v>
      </c>
      <c r="C1413" s="439" t="s">
        <v>42</v>
      </c>
      <c r="D1413" s="439" t="n">
        <v>37370</v>
      </c>
      <c r="E1413" s="438" t="s">
        <v>1018</v>
      </c>
      <c r="F1413" s="438" t="s">
        <v>669</v>
      </c>
      <c r="G1413" s="439"/>
      <c r="H1413" s="439" t="s">
        <v>469</v>
      </c>
      <c r="I1413" s="438" t="n">
        <v>1</v>
      </c>
      <c r="J1413" s="438" t="n">
        <v>1.724816</v>
      </c>
      <c r="K1413" s="440" t="n">
        <v>1.72</v>
      </c>
    </row>
    <row r="1414" customFormat="false" ht="14.25" hidden="false" customHeight="false" outlineLevel="0" collapsed="false">
      <c r="A1414" s="438" t="s">
        <v>655</v>
      </c>
      <c r="B1414" s="439" t="s">
        <v>200</v>
      </c>
      <c r="C1414" s="439" t="s">
        <v>42</v>
      </c>
      <c r="D1414" s="439" t="n">
        <v>43465</v>
      </c>
      <c r="E1414" s="438" t="s">
        <v>1011</v>
      </c>
      <c r="F1414" s="438" t="s">
        <v>669</v>
      </c>
      <c r="G1414" s="439"/>
      <c r="H1414" s="439" t="s">
        <v>469</v>
      </c>
      <c r="I1414" s="438" t="n">
        <v>1</v>
      </c>
      <c r="J1414" s="438" t="n">
        <v>0.731172</v>
      </c>
      <c r="K1414" s="440" t="n">
        <v>0.73</v>
      </c>
    </row>
    <row r="1415" customFormat="false" ht="28.35" hidden="false" customHeight="false" outlineLevel="0" collapsed="false">
      <c r="A1415" s="438" t="s">
        <v>655</v>
      </c>
      <c r="B1415" s="439" t="s">
        <v>200</v>
      </c>
      <c r="C1415" s="439" t="s">
        <v>42</v>
      </c>
      <c r="D1415" s="439" t="n">
        <v>4760</v>
      </c>
      <c r="E1415" s="438" t="s">
        <v>1072</v>
      </c>
      <c r="F1415" s="438" t="s">
        <v>820</v>
      </c>
      <c r="G1415" s="439"/>
      <c r="H1415" s="439" t="s">
        <v>469</v>
      </c>
      <c r="I1415" s="438" t="n">
        <v>1</v>
      </c>
      <c r="J1415" s="438" t="n">
        <v>19.76</v>
      </c>
      <c r="K1415" s="440" t="n">
        <v>19.76</v>
      </c>
    </row>
    <row r="1416" customFormat="false" ht="14.25" hidden="false" customHeight="false" outlineLevel="0" collapsed="false">
      <c r="A1416" s="438" t="s">
        <v>655</v>
      </c>
      <c r="B1416" s="439" t="s">
        <v>200</v>
      </c>
      <c r="C1416" s="439" t="s">
        <v>42</v>
      </c>
      <c r="D1416" s="439" t="n">
        <v>37373</v>
      </c>
      <c r="E1416" s="438" t="s">
        <v>1013</v>
      </c>
      <c r="F1416" s="438" t="s">
        <v>669</v>
      </c>
      <c r="G1416" s="439"/>
      <c r="H1416" s="439" t="s">
        <v>469</v>
      </c>
      <c r="I1416" s="438" t="n">
        <v>1</v>
      </c>
      <c r="J1416" s="438" t="n">
        <v>0.074992</v>
      </c>
      <c r="K1416" s="440" t="n">
        <v>0.07</v>
      </c>
    </row>
    <row r="1417" customFormat="false" ht="14.25" hidden="false" customHeight="false" outlineLevel="0" collapsed="false">
      <c r="A1417" s="438" t="s">
        <v>655</v>
      </c>
      <c r="B1417" s="439" t="s">
        <v>200</v>
      </c>
      <c r="C1417" s="439" t="s">
        <v>42</v>
      </c>
      <c r="D1417" s="439" t="n">
        <v>37372</v>
      </c>
      <c r="E1417" s="438" t="s">
        <v>1014</v>
      </c>
      <c r="F1417" s="438" t="s">
        <v>669</v>
      </c>
      <c r="G1417" s="439"/>
      <c r="H1417" s="439" t="s">
        <v>469</v>
      </c>
      <c r="I1417" s="438" t="n">
        <v>1</v>
      </c>
      <c r="J1417" s="438" t="n">
        <v>1.340482</v>
      </c>
      <c r="K1417" s="440" t="n">
        <v>1.34</v>
      </c>
    </row>
    <row r="1418" customFormat="false" ht="14.25" hidden="false" customHeight="false" outlineLevel="0" collapsed="false">
      <c r="A1418" s="134"/>
      <c r="E1418" s="134"/>
      <c r="F1418" s="134"/>
      <c r="I1418" s="134"/>
      <c r="J1418" s="134"/>
      <c r="K1418" s="263"/>
    </row>
    <row r="1419" customFormat="false" ht="14.25" hidden="false" customHeight="false" outlineLevel="0" collapsed="false">
      <c r="A1419" s="441" t="s">
        <v>655</v>
      </c>
      <c r="B1419" s="442"/>
      <c r="C1419" s="442"/>
      <c r="D1419" s="442"/>
      <c r="E1419" s="441"/>
      <c r="F1419" s="443" t="s">
        <v>660</v>
      </c>
      <c r="G1419" s="444" t="n">
        <v>9.7056830284</v>
      </c>
      <c r="H1419" s="445" t="s">
        <v>661</v>
      </c>
      <c r="I1419" s="446" t="n">
        <v>10.34</v>
      </c>
      <c r="J1419" s="443" t="s">
        <v>662</v>
      </c>
      <c r="K1419" s="444" t="n">
        <v>20.05</v>
      </c>
    </row>
    <row r="1420" customFormat="false" ht="14.25" hidden="false" customHeight="false" outlineLevel="0" collapsed="false">
      <c r="A1420" s="441" t="s">
        <v>655</v>
      </c>
      <c r="B1420" s="442"/>
      <c r="C1420" s="442"/>
      <c r="D1420" s="442"/>
      <c r="E1420" s="441"/>
      <c r="F1420" s="443" t="s">
        <v>663</v>
      </c>
      <c r="G1420" s="444" t="n">
        <v>5.66</v>
      </c>
      <c r="H1420" s="442"/>
      <c r="I1420" s="441"/>
      <c r="J1420" s="443" t="s">
        <v>664</v>
      </c>
      <c r="K1420" s="444" t="n">
        <v>31.53</v>
      </c>
    </row>
    <row r="1421" customFormat="false" ht="14.25" hidden="false" customHeight="false" outlineLevel="0" collapsed="false">
      <c r="A1421" s="134"/>
      <c r="E1421" s="134"/>
      <c r="F1421" s="134"/>
      <c r="I1421" s="134"/>
      <c r="J1421" s="134"/>
      <c r="K1421" s="263"/>
    </row>
    <row r="1422" customFormat="false" ht="14.25" hidden="false" customHeight="false" outlineLevel="0" collapsed="false">
      <c r="A1422" s="134"/>
      <c r="E1422" s="134"/>
      <c r="F1422" s="134"/>
      <c r="I1422" s="134"/>
      <c r="J1422" s="134"/>
      <c r="K1422" s="263"/>
    </row>
    <row r="1423" customFormat="false" ht="25.35" hidden="false" customHeight="false" outlineLevel="0" collapsed="false">
      <c r="A1423" s="434" t="s">
        <v>1073</v>
      </c>
      <c r="B1423" s="435" t="s">
        <v>35</v>
      </c>
      <c r="C1423" s="435" t="s">
        <v>42</v>
      </c>
      <c r="D1423" s="435" t="n">
        <v>90806</v>
      </c>
      <c r="E1423" s="436" t="s">
        <v>813</v>
      </c>
      <c r="F1423" s="436" t="s">
        <v>809</v>
      </c>
      <c r="G1423" s="435"/>
      <c r="H1423" s="435" t="s">
        <v>120</v>
      </c>
      <c r="I1423" s="436" t="n">
        <v>1</v>
      </c>
      <c r="J1423" s="436" t="n">
        <v>412.54</v>
      </c>
      <c r="K1423" s="437" t="n">
        <v>412.54</v>
      </c>
    </row>
    <row r="1424" customFormat="false" ht="14.25" hidden="false" customHeight="false" outlineLevel="0" collapsed="false">
      <c r="A1424" s="430"/>
      <c r="B1424" s="431" t="s">
        <v>25</v>
      </c>
      <c r="C1424" s="431" t="s">
        <v>26</v>
      </c>
      <c r="D1424" s="431" t="s">
        <v>27</v>
      </c>
      <c r="E1424" s="432" t="s">
        <v>18</v>
      </c>
      <c r="F1424" s="432" t="s">
        <v>649</v>
      </c>
      <c r="G1424" s="431"/>
      <c r="H1424" s="431" t="s">
        <v>650</v>
      </c>
      <c r="I1424" s="432" t="s">
        <v>651</v>
      </c>
      <c r="J1424" s="432" t="s">
        <v>652</v>
      </c>
      <c r="K1424" s="433" t="s">
        <v>19</v>
      </c>
    </row>
    <row r="1425" customFormat="false" ht="14.25" hidden="false" customHeight="false" outlineLevel="0" collapsed="false">
      <c r="A1425" s="438" t="s">
        <v>655</v>
      </c>
      <c r="B1425" s="439" t="s">
        <v>656</v>
      </c>
      <c r="C1425" s="439" t="s">
        <v>42</v>
      </c>
      <c r="D1425" s="439" t="n">
        <v>88629</v>
      </c>
      <c r="E1425" s="438" t="s">
        <v>1042</v>
      </c>
      <c r="F1425" s="438" t="s">
        <v>658</v>
      </c>
      <c r="G1425" s="439"/>
      <c r="H1425" s="439" t="s">
        <v>53</v>
      </c>
      <c r="I1425" s="438" t="n">
        <v>0.0223</v>
      </c>
      <c r="J1425" s="438" t="n">
        <v>733.94</v>
      </c>
      <c r="K1425" s="440" t="n">
        <v>16.36</v>
      </c>
    </row>
    <row r="1426" customFormat="false" ht="14.25" hidden="false" customHeight="false" outlineLevel="0" collapsed="false">
      <c r="A1426" s="438" t="s">
        <v>655</v>
      </c>
      <c r="B1426" s="439" t="s">
        <v>200</v>
      </c>
      <c r="C1426" s="439" t="s">
        <v>42</v>
      </c>
      <c r="D1426" s="439" t="n">
        <v>7319</v>
      </c>
      <c r="E1426" s="438" t="s">
        <v>1074</v>
      </c>
      <c r="F1426" s="438" t="s">
        <v>669</v>
      </c>
      <c r="G1426" s="439"/>
      <c r="H1426" s="439" t="s">
        <v>686</v>
      </c>
      <c r="I1426" s="438" t="n">
        <v>0.1671</v>
      </c>
      <c r="J1426" s="438" t="n">
        <v>10.611368</v>
      </c>
      <c r="K1426" s="440" t="n">
        <v>1.77</v>
      </c>
    </row>
    <row r="1427" customFormat="false" ht="14.25" hidden="false" customHeight="false" outlineLevel="0" collapsed="false">
      <c r="A1427" s="438" t="s">
        <v>655</v>
      </c>
      <c r="B1427" s="439" t="s">
        <v>656</v>
      </c>
      <c r="C1427" s="439" t="s">
        <v>42</v>
      </c>
      <c r="D1427" s="439" t="n">
        <v>88316</v>
      </c>
      <c r="E1427" s="438" t="s">
        <v>667</v>
      </c>
      <c r="F1427" s="438" t="s">
        <v>658</v>
      </c>
      <c r="G1427" s="439"/>
      <c r="H1427" s="439" t="s">
        <v>469</v>
      </c>
      <c r="I1427" s="438" t="n">
        <v>0.957</v>
      </c>
      <c r="J1427" s="438" t="n">
        <v>20.77</v>
      </c>
      <c r="K1427" s="440" t="n">
        <v>19.87</v>
      </c>
    </row>
    <row r="1428" customFormat="false" ht="14.25" hidden="false" customHeight="false" outlineLevel="0" collapsed="false">
      <c r="A1428" s="438" t="s">
        <v>655</v>
      </c>
      <c r="B1428" s="439" t="s">
        <v>656</v>
      </c>
      <c r="C1428" s="439" t="s">
        <v>42</v>
      </c>
      <c r="D1428" s="439" t="n">
        <v>88309</v>
      </c>
      <c r="E1428" s="438" t="s">
        <v>696</v>
      </c>
      <c r="F1428" s="438" t="s">
        <v>658</v>
      </c>
      <c r="G1428" s="439"/>
      <c r="H1428" s="439" t="s">
        <v>469</v>
      </c>
      <c r="I1428" s="438" t="n">
        <v>1.362</v>
      </c>
      <c r="J1428" s="438" t="n">
        <v>25.99</v>
      </c>
      <c r="K1428" s="440" t="n">
        <v>35.39</v>
      </c>
    </row>
    <row r="1429" customFormat="false" ht="14.25" hidden="false" customHeight="false" outlineLevel="0" collapsed="false">
      <c r="A1429" s="438" t="s">
        <v>655</v>
      </c>
      <c r="B1429" s="439" t="s">
        <v>656</v>
      </c>
      <c r="C1429" s="439" t="s">
        <v>42</v>
      </c>
      <c r="D1429" s="439" t="n">
        <v>88261</v>
      </c>
      <c r="E1429" s="438" t="s">
        <v>1030</v>
      </c>
      <c r="F1429" s="438" t="s">
        <v>658</v>
      </c>
      <c r="G1429" s="439"/>
      <c r="H1429" s="439" t="s">
        <v>469</v>
      </c>
      <c r="I1429" s="438" t="n">
        <v>0.552</v>
      </c>
      <c r="J1429" s="438" t="n">
        <v>24.5</v>
      </c>
      <c r="K1429" s="440" t="n">
        <v>13.52</v>
      </c>
    </row>
    <row r="1430" customFormat="false" ht="13.5" hidden="false" customHeight="true" outlineLevel="0" collapsed="false">
      <c r="A1430" s="438" t="s">
        <v>655</v>
      </c>
      <c r="B1430" s="439" t="s">
        <v>656</v>
      </c>
      <c r="C1430" s="439" t="s">
        <v>42</v>
      </c>
      <c r="D1430" s="439" t="n">
        <v>90801</v>
      </c>
      <c r="E1430" s="438" t="s">
        <v>1075</v>
      </c>
      <c r="F1430" s="438" t="s">
        <v>811</v>
      </c>
      <c r="G1430" s="439"/>
      <c r="H1430" s="439" t="s">
        <v>120</v>
      </c>
      <c r="I1430" s="438" t="n">
        <v>1</v>
      </c>
      <c r="J1430" s="438" t="n">
        <v>321.57</v>
      </c>
      <c r="K1430" s="440" t="n">
        <v>321.57</v>
      </c>
    </row>
    <row r="1431" customFormat="false" ht="14.25" hidden="false" customHeight="false" outlineLevel="0" collapsed="false">
      <c r="A1431" s="438" t="s">
        <v>655</v>
      </c>
      <c r="B1431" s="439" t="s">
        <v>200</v>
      </c>
      <c r="C1431" s="439" t="s">
        <v>42</v>
      </c>
      <c r="D1431" s="439" t="n">
        <v>39027</v>
      </c>
      <c r="E1431" s="438" t="s">
        <v>1076</v>
      </c>
      <c r="F1431" s="438" t="s">
        <v>669</v>
      </c>
      <c r="G1431" s="439"/>
      <c r="H1431" s="439" t="s">
        <v>66</v>
      </c>
      <c r="I1431" s="438" t="n">
        <v>0.2</v>
      </c>
      <c r="J1431" s="438" t="n">
        <v>20.322832</v>
      </c>
      <c r="K1431" s="440" t="n">
        <v>4.06</v>
      </c>
    </row>
    <row r="1432" customFormat="false" ht="14.25" hidden="false" customHeight="false" outlineLevel="0" collapsed="false">
      <c r="A1432" s="134"/>
      <c r="E1432" s="134"/>
      <c r="F1432" s="134"/>
      <c r="I1432" s="134"/>
      <c r="J1432" s="134"/>
      <c r="K1432" s="263"/>
    </row>
    <row r="1433" customFormat="false" ht="14.25" hidden="false" customHeight="false" outlineLevel="0" collapsed="false">
      <c r="A1433" s="441" t="s">
        <v>655</v>
      </c>
      <c r="B1433" s="442"/>
      <c r="C1433" s="442"/>
      <c r="D1433" s="442"/>
      <c r="E1433" s="441"/>
      <c r="F1433" s="443" t="s">
        <v>660</v>
      </c>
      <c r="G1433" s="444" t="n">
        <v>61.6274566754</v>
      </c>
      <c r="H1433" s="445" t="s">
        <v>661</v>
      </c>
      <c r="I1433" s="446" t="n">
        <v>65.68</v>
      </c>
      <c r="J1433" s="443" t="s">
        <v>662</v>
      </c>
      <c r="K1433" s="444" t="n">
        <v>127.31</v>
      </c>
    </row>
    <row r="1434" customFormat="false" ht="14.25" hidden="false" customHeight="false" outlineLevel="0" collapsed="false">
      <c r="A1434" s="441" t="s">
        <v>655</v>
      </c>
      <c r="B1434" s="442"/>
      <c r="C1434" s="442"/>
      <c r="D1434" s="442"/>
      <c r="E1434" s="441"/>
      <c r="F1434" s="443" t="s">
        <v>663</v>
      </c>
      <c r="G1434" s="444" t="n">
        <v>90.34</v>
      </c>
      <c r="H1434" s="442"/>
      <c r="I1434" s="441"/>
      <c r="J1434" s="443" t="s">
        <v>664</v>
      </c>
      <c r="K1434" s="444" t="n">
        <v>502.88</v>
      </c>
    </row>
    <row r="1435" customFormat="false" ht="14.25" hidden="false" customHeight="false" outlineLevel="0" collapsed="false">
      <c r="A1435" s="134"/>
      <c r="E1435" s="134"/>
      <c r="F1435" s="134"/>
      <c r="I1435" s="134"/>
      <c r="J1435" s="134"/>
      <c r="K1435" s="263"/>
    </row>
    <row r="1436" customFormat="false" ht="14.25" hidden="false" customHeight="false" outlineLevel="0" collapsed="false">
      <c r="A1436" s="134"/>
      <c r="E1436" s="134"/>
      <c r="F1436" s="134"/>
      <c r="I1436" s="134"/>
      <c r="J1436" s="134"/>
      <c r="K1436" s="263"/>
    </row>
    <row r="1437" customFormat="false" ht="25.35" hidden="false" customHeight="false" outlineLevel="0" collapsed="false">
      <c r="A1437" s="434" t="s">
        <v>1077</v>
      </c>
      <c r="B1437" s="435" t="s">
        <v>35</v>
      </c>
      <c r="C1437" s="435" t="s">
        <v>42</v>
      </c>
      <c r="D1437" s="435" t="n">
        <v>90801</v>
      </c>
      <c r="E1437" s="436" t="s">
        <v>1075</v>
      </c>
      <c r="F1437" s="436" t="s">
        <v>809</v>
      </c>
      <c r="G1437" s="435"/>
      <c r="H1437" s="435" t="s">
        <v>120</v>
      </c>
      <c r="I1437" s="436" t="n">
        <v>1</v>
      </c>
      <c r="J1437" s="436" t="n">
        <v>321.57</v>
      </c>
      <c r="K1437" s="437" t="n">
        <v>321.57</v>
      </c>
    </row>
    <row r="1438" customFormat="false" ht="14.25" hidden="false" customHeight="false" outlineLevel="0" collapsed="false">
      <c r="A1438" s="430"/>
      <c r="B1438" s="431" t="s">
        <v>25</v>
      </c>
      <c r="C1438" s="431" t="s">
        <v>26</v>
      </c>
      <c r="D1438" s="431" t="s">
        <v>27</v>
      </c>
      <c r="E1438" s="432" t="s">
        <v>18</v>
      </c>
      <c r="F1438" s="432" t="s">
        <v>649</v>
      </c>
      <c r="G1438" s="431"/>
      <c r="H1438" s="431" t="s">
        <v>650</v>
      </c>
      <c r="I1438" s="432" t="s">
        <v>651</v>
      </c>
      <c r="J1438" s="432" t="s">
        <v>652</v>
      </c>
      <c r="K1438" s="433" t="s">
        <v>19</v>
      </c>
    </row>
    <row r="1439" customFormat="false" ht="14.25" hidden="false" customHeight="false" outlineLevel="0" collapsed="false">
      <c r="A1439" s="438" t="s">
        <v>655</v>
      </c>
      <c r="B1439" s="439" t="s">
        <v>656</v>
      </c>
      <c r="C1439" s="439" t="s">
        <v>42</v>
      </c>
      <c r="D1439" s="439" t="n">
        <v>88261</v>
      </c>
      <c r="E1439" s="438" t="s">
        <v>1030</v>
      </c>
      <c r="F1439" s="438" t="s">
        <v>658</v>
      </c>
      <c r="G1439" s="439"/>
      <c r="H1439" s="439" t="s">
        <v>469</v>
      </c>
      <c r="I1439" s="438" t="n">
        <v>2.741</v>
      </c>
      <c r="J1439" s="438" t="n">
        <v>24.5</v>
      </c>
      <c r="K1439" s="440" t="n">
        <v>67.15</v>
      </c>
    </row>
    <row r="1440" customFormat="false" ht="39" hidden="false" customHeight="true" outlineLevel="0" collapsed="false">
      <c r="A1440" s="438" t="s">
        <v>655</v>
      </c>
      <c r="B1440" s="439" t="s">
        <v>200</v>
      </c>
      <c r="C1440" s="439" t="s">
        <v>42</v>
      </c>
      <c r="D1440" s="439" t="n">
        <v>5075</v>
      </c>
      <c r="E1440" s="438" t="s">
        <v>1078</v>
      </c>
      <c r="F1440" s="438" t="s">
        <v>669</v>
      </c>
      <c r="G1440" s="439"/>
      <c r="H1440" s="439" t="s">
        <v>66</v>
      </c>
      <c r="I1440" s="438" t="n">
        <v>0.024</v>
      </c>
      <c r="J1440" s="438" t="n">
        <v>20.34158</v>
      </c>
      <c r="K1440" s="440" t="n">
        <v>0.48</v>
      </c>
    </row>
    <row r="1441" customFormat="false" ht="14.25" hidden="false" customHeight="false" outlineLevel="0" collapsed="false">
      <c r="A1441" s="438" t="s">
        <v>655</v>
      </c>
      <c r="B1441" s="439" t="s">
        <v>200</v>
      </c>
      <c r="C1441" s="439" t="s">
        <v>42</v>
      </c>
      <c r="D1441" s="439" t="n">
        <v>5066</v>
      </c>
      <c r="E1441" s="438" t="s">
        <v>1079</v>
      </c>
      <c r="F1441" s="438" t="s">
        <v>669</v>
      </c>
      <c r="G1441" s="439"/>
      <c r="H1441" s="439" t="s">
        <v>66</v>
      </c>
      <c r="I1441" s="438" t="n">
        <v>0.011</v>
      </c>
      <c r="J1441" s="438" t="n">
        <v>26.800266</v>
      </c>
      <c r="K1441" s="440" t="n">
        <v>0.29</v>
      </c>
    </row>
    <row r="1442" customFormat="false" ht="28.35" hidden="false" customHeight="false" outlineLevel="0" collapsed="false">
      <c r="A1442" s="438" t="s">
        <v>655</v>
      </c>
      <c r="B1442" s="439" t="s">
        <v>200</v>
      </c>
      <c r="C1442" s="439" t="s">
        <v>42</v>
      </c>
      <c r="D1442" s="439" t="n">
        <v>183</v>
      </c>
      <c r="E1442" s="438" t="s">
        <v>1080</v>
      </c>
      <c r="F1442" s="438" t="s">
        <v>669</v>
      </c>
      <c r="G1442" s="439"/>
      <c r="H1442" s="439" t="s">
        <v>1081</v>
      </c>
      <c r="I1442" s="438" t="n">
        <v>1</v>
      </c>
      <c r="J1442" s="438" t="n">
        <v>225.472822</v>
      </c>
      <c r="K1442" s="440" t="n">
        <v>225.47</v>
      </c>
    </row>
    <row r="1443" customFormat="false" ht="14.25" hidden="false" customHeight="false" outlineLevel="0" collapsed="false">
      <c r="A1443" s="438" t="s">
        <v>655</v>
      </c>
      <c r="B1443" s="439" t="s">
        <v>656</v>
      </c>
      <c r="C1443" s="439" t="s">
        <v>42</v>
      </c>
      <c r="D1443" s="439" t="n">
        <v>88316</v>
      </c>
      <c r="E1443" s="438" t="s">
        <v>667</v>
      </c>
      <c r="F1443" s="438" t="s">
        <v>658</v>
      </c>
      <c r="G1443" s="439"/>
      <c r="H1443" s="439" t="s">
        <v>469</v>
      </c>
      <c r="I1443" s="438" t="n">
        <v>1.357</v>
      </c>
      <c r="J1443" s="438" t="n">
        <v>20.77</v>
      </c>
      <c r="K1443" s="440" t="n">
        <v>28.18</v>
      </c>
    </row>
    <row r="1444" customFormat="false" ht="14.25" hidden="false" customHeight="false" outlineLevel="0" collapsed="false">
      <c r="A1444" s="134"/>
      <c r="E1444" s="134"/>
      <c r="F1444" s="134"/>
      <c r="I1444" s="134"/>
      <c r="J1444" s="134"/>
      <c r="K1444" s="263"/>
    </row>
    <row r="1445" customFormat="false" ht="14.25" hidden="false" customHeight="false" outlineLevel="0" collapsed="false">
      <c r="A1445" s="441" t="s">
        <v>655</v>
      </c>
      <c r="B1445" s="442"/>
      <c r="C1445" s="442"/>
      <c r="D1445" s="442"/>
      <c r="E1445" s="441"/>
      <c r="F1445" s="443" t="s">
        <v>660</v>
      </c>
      <c r="G1445" s="444" t="n">
        <v>34.9259366831</v>
      </c>
      <c r="H1445" s="445" t="s">
        <v>661</v>
      </c>
      <c r="I1445" s="446" t="n">
        <v>37.22</v>
      </c>
      <c r="J1445" s="443" t="s">
        <v>662</v>
      </c>
      <c r="K1445" s="444" t="n">
        <v>72.15</v>
      </c>
    </row>
    <row r="1446" customFormat="false" ht="14.25" hidden="false" customHeight="false" outlineLevel="0" collapsed="false">
      <c r="A1446" s="441" t="s">
        <v>655</v>
      </c>
      <c r="B1446" s="442"/>
      <c r="C1446" s="442"/>
      <c r="D1446" s="442"/>
      <c r="E1446" s="441"/>
      <c r="F1446" s="443" t="s">
        <v>663</v>
      </c>
      <c r="G1446" s="444" t="n">
        <v>70.42</v>
      </c>
      <c r="H1446" s="442"/>
      <c r="I1446" s="441"/>
      <c r="J1446" s="443" t="s">
        <v>664</v>
      </c>
      <c r="K1446" s="444" t="n">
        <v>391.99</v>
      </c>
    </row>
    <row r="1447" customFormat="false" ht="14.25" hidden="false" customHeight="false" outlineLevel="0" collapsed="false">
      <c r="A1447" s="134"/>
      <c r="E1447" s="134"/>
      <c r="F1447" s="134"/>
      <c r="I1447" s="134"/>
      <c r="J1447" s="134"/>
      <c r="K1447" s="263"/>
    </row>
    <row r="1448" customFormat="false" ht="14.25" hidden="false" customHeight="false" outlineLevel="0" collapsed="false">
      <c r="A1448" s="134"/>
      <c r="E1448" s="134"/>
      <c r="F1448" s="134"/>
      <c r="I1448" s="134"/>
      <c r="J1448" s="134"/>
      <c r="K1448" s="263"/>
    </row>
    <row r="1449" customFormat="false" ht="37.3" hidden="false" customHeight="false" outlineLevel="0" collapsed="false">
      <c r="A1449" s="434" t="s">
        <v>1082</v>
      </c>
      <c r="B1449" s="435" t="s">
        <v>35</v>
      </c>
      <c r="C1449" s="435" t="s">
        <v>42</v>
      </c>
      <c r="D1449" s="435" t="n">
        <v>88831</v>
      </c>
      <c r="E1449" s="436" t="s">
        <v>714</v>
      </c>
      <c r="F1449" s="436" t="s">
        <v>1083</v>
      </c>
      <c r="G1449" s="435"/>
      <c r="H1449" s="435" t="s">
        <v>684</v>
      </c>
      <c r="I1449" s="436" t="n">
        <v>1</v>
      </c>
      <c r="J1449" s="436" t="n">
        <v>0.4</v>
      </c>
      <c r="K1449" s="437" t="n">
        <v>0.4</v>
      </c>
    </row>
    <row r="1450" customFormat="false" ht="14.25" hidden="false" customHeight="false" outlineLevel="0" collapsed="false">
      <c r="A1450" s="430"/>
      <c r="B1450" s="431" t="s">
        <v>25</v>
      </c>
      <c r="C1450" s="431" t="s">
        <v>26</v>
      </c>
      <c r="D1450" s="431" t="s">
        <v>27</v>
      </c>
      <c r="E1450" s="432" t="s">
        <v>18</v>
      </c>
      <c r="F1450" s="432" t="s">
        <v>649</v>
      </c>
      <c r="G1450" s="431"/>
      <c r="H1450" s="431" t="s">
        <v>650</v>
      </c>
      <c r="I1450" s="432" t="s">
        <v>651</v>
      </c>
      <c r="J1450" s="432" t="s">
        <v>652</v>
      </c>
      <c r="K1450" s="433" t="s">
        <v>19</v>
      </c>
    </row>
    <row r="1451" customFormat="false" ht="19.4" hidden="false" customHeight="false" outlineLevel="0" collapsed="false">
      <c r="A1451" s="438" t="s">
        <v>655</v>
      </c>
      <c r="B1451" s="439" t="s">
        <v>656</v>
      </c>
      <c r="C1451" s="439" t="s">
        <v>42</v>
      </c>
      <c r="D1451" s="439" t="n">
        <v>88826</v>
      </c>
      <c r="E1451" s="438" t="s">
        <v>1084</v>
      </c>
      <c r="F1451" s="438" t="s">
        <v>683</v>
      </c>
      <c r="G1451" s="439"/>
      <c r="H1451" s="439" t="s">
        <v>469</v>
      </c>
      <c r="I1451" s="438" t="n">
        <v>1</v>
      </c>
      <c r="J1451" s="438" t="n">
        <v>0.33</v>
      </c>
      <c r="K1451" s="440" t="n">
        <v>0.33</v>
      </c>
    </row>
    <row r="1452" customFormat="false" ht="19.4" hidden="false" customHeight="false" outlineLevel="0" collapsed="false">
      <c r="A1452" s="438" t="s">
        <v>655</v>
      </c>
      <c r="B1452" s="439" t="s">
        <v>656</v>
      </c>
      <c r="C1452" s="439" t="s">
        <v>42</v>
      </c>
      <c r="D1452" s="439" t="n">
        <v>88827</v>
      </c>
      <c r="E1452" s="438" t="s">
        <v>1085</v>
      </c>
      <c r="F1452" s="438" t="s">
        <v>683</v>
      </c>
      <c r="G1452" s="439"/>
      <c r="H1452" s="439" t="s">
        <v>469</v>
      </c>
      <c r="I1452" s="438" t="n">
        <v>1</v>
      </c>
      <c r="J1452" s="438" t="n">
        <v>0.07</v>
      </c>
      <c r="K1452" s="440" t="n">
        <v>0.07</v>
      </c>
    </row>
    <row r="1453" customFormat="false" ht="14.25" hidden="false" customHeight="false" outlineLevel="0" collapsed="false">
      <c r="A1453" s="134"/>
      <c r="E1453" s="134"/>
      <c r="F1453" s="134"/>
      <c r="I1453" s="134"/>
      <c r="J1453" s="134"/>
      <c r="K1453" s="263"/>
    </row>
    <row r="1454" customFormat="false" ht="14.25" hidden="false" customHeight="false" outlineLevel="0" collapsed="false">
      <c r="A1454" s="441" t="s">
        <v>655</v>
      </c>
      <c r="B1454" s="442"/>
      <c r="C1454" s="442"/>
      <c r="D1454" s="442"/>
      <c r="E1454" s="441"/>
      <c r="F1454" s="443" t="s">
        <v>660</v>
      </c>
      <c r="G1454" s="444" t="n">
        <v>0</v>
      </c>
      <c r="H1454" s="445" t="s">
        <v>661</v>
      </c>
      <c r="I1454" s="446" t="n">
        <v>0</v>
      </c>
      <c r="J1454" s="443" t="s">
        <v>662</v>
      </c>
      <c r="K1454" s="444" t="n">
        <v>0</v>
      </c>
    </row>
    <row r="1455" customFormat="false" ht="14.25" hidden="false" customHeight="false" outlineLevel="0" collapsed="false">
      <c r="A1455" s="441" t="s">
        <v>655</v>
      </c>
      <c r="B1455" s="442"/>
      <c r="C1455" s="442"/>
      <c r="D1455" s="442"/>
      <c r="E1455" s="441"/>
      <c r="F1455" s="443" t="s">
        <v>663</v>
      </c>
      <c r="G1455" s="444" t="n">
        <v>0.08</v>
      </c>
      <c r="H1455" s="442"/>
      <c r="I1455" s="441"/>
      <c r="J1455" s="443" t="s">
        <v>664</v>
      </c>
      <c r="K1455" s="444" t="n">
        <v>0.48</v>
      </c>
    </row>
    <row r="1456" customFormat="false" ht="14.25" hidden="false" customHeight="false" outlineLevel="0" collapsed="false">
      <c r="A1456" s="134"/>
      <c r="E1456" s="134"/>
      <c r="F1456" s="134"/>
      <c r="I1456" s="134"/>
      <c r="J1456" s="134"/>
      <c r="K1456" s="263"/>
    </row>
    <row r="1457" customFormat="false" ht="14.25" hidden="false" customHeight="false" outlineLevel="0" collapsed="false">
      <c r="A1457" s="134"/>
      <c r="E1457" s="134"/>
      <c r="F1457" s="134"/>
      <c r="I1457" s="134"/>
      <c r="J1457" s="134"/>
      <c r="K1457" s="263"/>
    </row>
    <row r="1458" customFormat="false" ht="37.3" hidden="false" customHeight="false" outlineLevel="0" collapsed="false">
      <c r="A1458" s="434" t="s">
        <v>1086</v>
      </c>
      <c r="B1458" s="435" t="s">
        <v>35</v>
      </c>
      <c r="C1458" s="435" t="s">
        <v>42</v>
      </c>
      <c r="D1458" s="435" t="n">
        <v>88830</v>
      </c>
      <c r="E1458" s="436" t="s">
        <v>716</v>
      </c>
      <c r="F1458" s="436" t="s">
        <v>1083</v>
      </c>
      <c r="G1458" s="435"/>
      <c r="H1458" s="435" t="s">
        <v>688</v>
      </c>
      <c r="I1458" s="436" t="n">
        <v>1</v>
      </c>
      <c r="J1458" s="436" t="n">
        <v>2.01</v>
      </c>
      <c r="K1458" s="437" t="n">
        <v>2.01</v>
      </c>
    </row>
    <row r="1459" customFormat="false" ht="14.25" hidden="false" customHeight="false" outlineLevel="0" collapsed="false">
      <c r="A1459" s="430"/>
      <c r="B1459" s="431" t="s">
        <v>25</v>
      </c>
      <c r="C1459" s="431" t="s">
        <v>26</v>
      </c>
      <c r="D1459" s="431" t="s">
        <v>27</v>
      </c>
      <c r="E1459" s="432" t="s">
        <v>18</v>
      </c>
      <c r="F1459" s="432" t="s">
        <v>649</v>
      </c>
      <c r="G1459" s="431"/>
      <c r="H1459" s="431" t="s">
        <v>650</v>
      </c>
      <c r="I1459" s="432" t="s">
        <v>651</v>
      </c>
      <c r="J1459" s="432" t="s">
        <v>652</v>
      </c>
      <c r="K1459" s="433" t="s">
        <v>19</v>
      </c>
    </row>
    <row r="1460" customFormat="false" ht="19.4" hidden="false" customHeight="false" outlineLevel="0" collapsed="false">
      <c r="A1460" s="438" t="s">
        <v>655</v>
      </c>
      <c r="B1460" s="439" t="s">
        <v>656</v>
      </c>
      <c r="C1460" s="439" t="s">
        <v>42</v>
      </c>
      <c r="D1460" s="439" t="n">
        <v>88829</v>
      </c>
      <c r="E1460" s="438" t="s">
        <v>1087</v>
      </c>
      <c r="F1460" s="438" t="s">
        <v>683</v>
      </c>
      <c r="G1460" s="439"/>
      <c r="H1460" s="439" t="s">
        <v>469</v>
      </c>
      <c r="I1460" s="438" t="n">
        <v>1</v>
      </c>
      <c r="J1460" s="438" t="n">
        <v>1.25</v>
      </c>
      <c r="K1460" s="440" t="n">
        <v>1.25</v>
      </c>
    </row>
    <row r="1461" customFormat="false" ht="19.4" hidden="false" customHeight="false" outlineLevel="0" collapsed="false">
      <c r="A1461" s="438" t="s">
        <v>655</v>
      </c>
      <c r="B1461" s="439" t="s">
        <v>656</v>
      </c>
      <c r="C1461" s="439" t="s">
        <v>42</v>
      </c>
      <c r="D1461" s="439" t="n">
        <v>88828</v>
      </c>
      <c r="E1461" s="438" t="s">
        <v>1088</v>
      </c>
      <c r="F1461" s="438" t="s">
        <v>683</v>
      </c>
      <c r="G1461" s="439"/>
      <c r="H1461" s="439" t="s">
        <v>469</v>
      </c>
      <c r="I1461" s="438" t="n">
        <v>1</v>
      </c>
      <c r="J1461" s="438" t="n">
        <v>0.36</v>
      </c>
      <c r="K1461" s="440" t="n">
        <v>0.36</v>
      </c>
    </row>
    <row r="1462" customFormat="false" ht="19.4" hidden="false" customHeight="false" outlineLevel="0" collapsed="false">
      <c r="A1462" s="438" t="s">
        <v>655</v>
      </c>
      <c r="B1462" s="439" t="s">
        <v>656</v>
      </c>
      <c r="C1462" s="439" t="s">
        <v>42</v>
      </c>
      <c r="D1462" s="439" t="n">
        <v>88827</v>
      </c>
      <c r="E1462" s="438" t="s">
        <v>1085</v>
      </c>
      <c r="F1462" s="438" t="s">
        <v>683</v>
      </c>
      <c r="G1462" s="439"/>
      <c r="H1462" s="439" t="s">
        <v>469</v>
      </c>
      <c r="I1462" s="438" t="n">
        <v>1</v>
      </c>
      <c r="J1462" s="438" t="n">
        <v>0.07</v>
      </c>
      <c r="K1462" s="440" t="n">
        <v>0.07</v>
      </c>
    </row>
    <row r="1463" customFormat="false" ht="25.5" hidden="false" customHeight="true" outlineLevel="0" collapsed="false">
      <c r="A1463" s="438" t="s">
        <v>655</v>
      </c>
      <c r="B1463" s="439" t="s">
        <v>656</v>
      </c>
      <c r="C1463" s="439" t="s">
        <v>42</v>
      </c>
      <c r="D1463" s="439" t="n">
        <v>88826</v>
      </c>
      <c r="E1463" s="438" t="s">
        <v>1084</v>
      </c>
      <c r="F1463" s="438" t="s">
        <v>683</v>
      </c>
      <c r="G1463" s="439"/>
      <c r="H1463" s="439" t="s">
        <v>469</v>
      </c>
      <c r="I1463" s="438" t="n">
        <v>1</v>
      </c>
      <c r="J1463" s="438" t="n">
        <v>0.33</v>
      </c>
      <c r="K1463" s="440" t="n">
        <v>0.33</v>
      </c>
    </row>
    <row r="1464" customFormat="false" ht="14.25" hidden="false" customHeight="false" outlineLevel="0" collapsed="false">
      <c r="A1464" s="134"/>
      <c r="E1464" s="134"/>
      <c r="F1464" s="134"/>
      <c r="I1464" s="134"/>
      <c r="J1464" s="134"/>
      <c r="K1464" s="263"/>
    </row>
    <row r="1465" customFormat="false" ht="14.25" hidden="false" customHeight="false" outlineLevel="0" collapsed="false">
      <c r="A1465" s="441" t="s">
        <v>655</v>
      </c>
      <c r="B1465" s="442"/>
      <c r="C1465" s="442"/>
      <c r="D1465" s="442"/>
      <c r="E1465" s="441"/>
      <c r="F1465" s="443" t="s">
        <v>660</v>
      </c>
      <c r="G1465" s="444" t="n">
        <v>0</v>
      </c>
      <c r="H1465" s="445" t="s">
        <v>661</v>
      </c>
      <c r="I1465" s="446" t="n">
        <v>0</v>
      </c>
      <c r="J1465" s="443" t="s">
        <v>662</v>
      </c>
      <c r="K1465" s="444" t="n">
        <v>0</v>
      </c>
    </row>
    <row r="1466" customFormat="false" ht="14.25" hidden="false" customHeight="false" outlineLevel="0" collapsed="false">
      <c r="A1466" s="441" t="s">
        <v>655</v>
      </c>
      <c r="B1466" s="442"/>
      <c r="C1466" s="442"/>
      <c r="D1466" s="442"/>
      <c r="E1466" s="441"/>
      <c r="F1466" s="443" t="s">
        <v>663</v>
      </c>
      <c r="G1466" s="444" t="n">
        <v>0.44</v>
      </c>
      <c r="H1466" s="442"/>
      <c r="I1466" s="441"/>
      <c r="J1466" s="443" t="s">
        <v>664</v>
      </c>
      <c r="K1466" s="444" t="n">
        <v>2.45</v>
      </c>
    </row>
    <row r="1467" customFormat="false" ht="14.25" hidden="false" customHeight="false" outlineLevel="0" collapsed="false">
      <c r="A1467" s="134"/>
      <c r="E1467" s="134"/>
      <c r="F1467" s="134"/>
      <c r="I1467" s="134"/>
      <c r="J1467" s="134"/>
      <c r="K1467" s="263"/>
    </row>
    <row r="1468" customFormat="false" ht="14.25" hidden="false" customHeight="false" outlineLevel="0" collapsed="false">
      <c r="A1468" s="134"/>
      <c r="E1468" s="134"/>
      <c r="F1468" s="134"/>
      <c r="I1468" s="134"/>
      <c r="J1468" s="134"/>
      <c r="K1468" s="263"/>
    </row>
    <row r="1469" customFormat="false" ht="37.3" hidden="false" customHeight="false" outlineLevel="0" collapsed="false">
      <c r="A1469" s="434" t="s">
        <v>1089</v>
      </c>
      <c r="B1469" s="435" t="s">
        <v>35</v>
      </c>
      <c r="C1469" s="435" t="s">
        <v>42</v>
      </c>
      <c r="D1469" s="435" t="n">
        <v>88826</v>
      </c>
      <c r="E1469" s="436" t="s">
        <v>1084</v>
      </c>
      <c r="F1469" s="436" t="s">
        <v>1083</v>
      </c>
      <c r="G1469" s="435"/>
      <c r="H1469" s="435" t="s">
        <v>469</v>
      </c>
      <c r="I1469" s="436" t="n">
        <v>1</v>
      </c>
      <c r="J1469" s="436" t="n">
        <v>0.33</v>
      </c>
      <c r="K1469" s="437" t="n">
        <v>0.33</v>
      </c>
    </row>
    <row r="1470" customFormat="false" ht="14.25" hidden="false" customHeight="false" outlineLevel="0" collapsed="false">
      <c r="A1470" s="430"/>
      <c r="B1470" s="431" t="s">
        <v>25</v>
      </c>
      <c r="C1470" s="431" t="s">
        <v>26</v>
      </c>
      <c r="D1470" s="431" t="s">
        <v>27</v>
      </c>
      <c r="E1470" s="432" t="s">
        <v>18</v>
      </c>
      <c r="F1470" s="432" t="s">
        <v>649</v>
      </c>
      <c r="G1470" s="431"/>
      <c r="H1470" s="431" t="s">
        <v>650</v>
      </c>
      <c r="I1470" s="432" t="s">
        <v>651</v>
      </c>
      <c r="J1470" s="432" t="s">
        <v>652</v>
      </c>
      <c r="K1470" s="433" t="s">
        <v>19</v>
      </c>
    </row>
    <row r="1471" customFormat="false" ht="19.4" hidden="false" customHeight="false" outlineLevel="0" collapsed="false">
      <c r="A1471" s="438" t="s">
        <v>655</v>
      </c>
      <c r="B1471" s="439" t="s">
        <v>200</v>
      </c>
      <c r="C1471" s="439" t="s">
        <v>42</v>
      </c>
      <c r="D1471" s="439" t="n">
        <v>10535</v>
      </c>
      <c r="E1471" s="438" t="s">
        <v>1090</v>
      </c>
      <c r="F1471" s="438" t="s">
        <v>990</v>
      </c>
      <c r="G1471" s="439"/>
      <c r="H1471" s="439" t="s">
        <v>120</v>
      </c>
      <c r="I1471" s="438" t="n">
        <v>6.4E-005</v>
      </c>
      <c r="J1471" s="438" t="n">
        <v>5249.44</v>
      </c>
      <c r="K1471" s="440" t="n">
        <v>0.33</v>
      </c>
    </row>
    <row r="1472" customFormat="false" ht="25.5" hidden="false" customHeight="true" outlineLevel="0" collapsed="false">
      <c r="A1472" s="134"/>
      <c r="E1472" s="134"/>
      <c r="F1472" s="134"/>
      <c r="I1472" s="134"/>
      <c r="J1472" s="134"/>
      <c r="K1472" s="263"/>
    </row>
    <row r="1473" customFormat="false" ht="14.25" hidden="false" customHeight="false" outlineLevel="0" collapsed="false">
      <c r="A1473" s="441" t="s">
        <v>655</v>
      </c>
      <c r="B1473" s="442"/>
      <c r="C1473" s="442"/>
      <c r="D1473" s="442"/>
      <c r="E1473" s="441"/>
      <c r="F1473" s="443" t="s">
        <v>660</v>
      </c>
      <c r="G1473" s="444" t="n">
        <v>0</v>
      </c>
      <c r="H1473" s="445" t="s">
        <v>661</v>
      </c>
      <c r="I1473" s="446" t="n">
        <v>0</v>
      </c>
      <c r="J1473" s="443" t="s">
        <v>662</v>
      </c>
      <c r="K1473" s="444" t="n">
        <v>0</v>
      </c>
    </row>
    <row r="1474" customFormat="false" ht="14.25" hidden="false" customHeight="false" outlineLevel="0" collapsed="false">
      <c r="A1474" s="441" t="s">
        <v>655</v>
      </c>
      <c r="B1474" s="442"/>
      <c r="C1474" s="442"/>
      <c r="D1474" s="442"/>
      <c r="E1474" s="441"/>
      <c r="F1474" s="443" t="s">
        <v>663</v>
      </c>
      <c r="G1474" s="444" t="n">
        <v>0.07</v>
      </c>
      <c r="H1474" s="442"/>
      <c r="I1474" s="441"/>
      <c r="J1474" s="443" t="s">
        <v>664</v>
      </c>
      <c r="K1474" s="444" t="n">
        <v>0.4</v>
      </c>
    </row>
    <row r="1475" customFormat="false" ht="14.25" hidden="false" customHeight="false" outlineLevel="0" collapsed="false">
      <c r="A1475" s="134"/>
      <c r="E1475" s="134"/>
      <c r="F1475" s="134"/>
      <c r="I1475" s="134"/>
      <c r="J1475" s="134"/>
      <c r="K1475" s="263"/>
    </row>
    <row r="1476" customFormat="false" ht="14.25" hidden="false" customHeight="false" outlineLevel="0" collapsed="false">
      <c r="A1476" s="134"/>
      <c r="E1476" s="134"/>
      <c r="F1476" s="134"/>
      <c r="I1476" s="134"/>
      <c r="J1476" s="134"/>
      <c r="K1476" s="263"/>
    </row>
    <row r="1477" customFormat="false" ht="37.3" hidden="false" customHeight="false" outlineLevel="0" collapsed="false">
      <c r="A1477" s="434" t="s">
        <v>1091</v>
      </c>
      <c r="B1477" s="435" t="s">
        <v>35</v>
      </c>
      <c r="C1477" s="435" t="s">
        <v>42</v>
      </c>
      <c r="D1477" s="435" t="n">
        <v>88827</v>
      </c>
      <c r="E1477" s="436" t="s">
        <v>1085</v>
      </c>
      <c r="F1477" s="436" t="s">
        <v>1083</v>
      </c>
      <c r="G1477" s="435"/>
      <c r="H1477" s="435" t="s">
        <v>469</v>
      </c>
      <c r="I1477" s="436" t="n">
        <v>1</v>
      </c>
      <c r="J1477" s="436" t="n">
        <v>0.07</v>
      </c>
      <c r="K1477" s="437" t="n">
        <v>0.07</v>
      </c>
    </row>
    <row r="1478" customFormat="false" ht="14.25" hidden="false" customHeight="false" outlineLevel="0" collapsed="false">
      <c r="A1478" s="430"/>
      <c r="B1478" s="431" t="s">
        <v>25</v>
      </c>
      <c r="C1478" s="431" t="s">
        <v>26</v>
      </c>
      <c r="D1478" s="431" t="s">
        <v>27</v>
      </c>
      <c r="E1478" s="432" t="s">
        <v>18</v>
      </c>
      <c r="F1478" s="432" t="s">
        <v>649</v>
      </c>
      <c r="G1478" s="431"/>
      <c r="H1478" s="431" t="s">
        <v>650</v>
      </c>
      <c r="I1478" s="432" t="s">
        <v>651</v>
      </c>
      <c r="J1478" s="432" t="s">
        <v>652</v>
      </c>
      <c r="K1478" s="433" t="s">
        <v>19</v>
      </c>
    </row>
    <row r="1479" customFormat="false" ht="19.4" hidden="false" customHeight="false" outlineLevel="0" collapsed="false">
      <c r="A1479" s="438" t="s">
        <v>655</v>
      </c>
      <c r="B1479" s="439" t="s">
        <v>200</v>
      </c>
      <c r="C1479" s="439" t="s">
        <v>42</v>
      </c>
      <c r="D1479" s="439" t="n">
        <v>10535</v>
      </c>
      <c r="E1479" s="438" t="s">
        <v>1090</v>
      </c>
      <c r="F1479" s="438" t="s">
        <v>990</v>
      </c>
      <c r="G1479" s="439"/>
      <c r="H1479" s="439" t="s">
        <v>120</v>
      </c>
      <c r="I1479" s="438" t="n">
        <v>1.48E-005</v>
      </c>
      <c r="J1479" s="438" t="n">
        <v>5249.44</v>
      </c>
      <c r="K1479" s="440" t="n">
        <v>0.07</v>
      </c>
    </row>
    <row r="1480" customFormat="false" ht="14.25" hidden="false" customHeight="false" outlineLevel="0" collapsed="false">
      <c r="A1480" s="134"/>
      <c r="E1480" s="134"/>
      <c r="F1480" s="134"/>
      <c r="I1480" s="134"/>
      <c r="J1480" s="134"/>
      <c r="K1480" s="263"/>
    </row>
    <row r="1481" customFormat="false" ht="14.25" hidden="false" customHeight="false" outlineLevel="0" collapsed="false">
      <c r="A1481" s="441" t="s">
        <v>655</v>
      </c>
      <c r="B1481" s="442"/>
      <c r="C1481" s="442"/>
      <c r="D1481" s="442"/>
      <c r="E1481" s="441"/>
      <c r="F1481" s="443" t="s">
        <v>660</v>
      </c>
      <c r="G1481" s="444" t="n">
        <v>0</v>
      </c>
      <c r="H1481" s="445" t="s">
        <v>661</v>
      </c>
      <c r="I1481" s="446" t="n">
        <v>0</v>
      </c>
      <c r="J1481" s="443" t="s">
        <v>662</v>
      </c>
      <c r="K1481" s="444" t="n">
        <v>0</v>
      </c>
    </row>
    <row r="1482" customFormat="false" ht="14.25" hidden="false" customHeight="false" outlineLevel="0" collapsed="false">
      <c r="A1482" s="441" t="s">
        <v>655</v>
      </c>
      <c r="B1482" s="442"/>
      <c r="C1482" s="442"/>
      <c r="D1482" s="442"/>
      <c r="E1482" s="441"/>
      <c r="F1482" s="443" t="s">
        <v>663</v>
      </c>
      <c r="G1482" s="444" t="n">
        <v>0.01</v>
      </c>
      <c r="H1482" s="442"/>
      <c r="I1482" s="441"/>
      <c r="J1482" s="443" t="s">
        <v>664</v>
      </c>
      <c r="K1482" s="444" t="n">
        <v>0.08</v>
      </c>
    </row>
    <row r="1483" customFormat="false" ht="14.25" hidden="false" customHeight="false" outlineLevel="0" collapsed="false">
      <c r="A1483" s="134"/>
      <c r="E1483" s="134"/>
      <c r="F1483" s="134"/>
      <c r="I1483" s="134"/>
      <c r="J1483" s="134"/>
      <c r="K1483" s="263"/>
    </row>
    <row r="1484" customFormat="false" ht="14.25" hidden="false" customHeight="false" outlineLevel="0" collapsed="false">
      <c r="A1484" s="134"/>
      <c r="E1484" s="134"/>
      <c r="F1484" s="134"/>
      <c r="I1484" s="134"/>
      <c r="J1484" s="134"/>
      <c r="K1484" s="263"/>
    </row>
    <row r="1485" customFormat="false" ht="37.3" hidden="false" customHeight="false" outlineLevel="0" collapsed="false">
      <c r="A1485" s="434" t="s">
        <v>1092</v>
      </c>
      <c r="B1485" s="435" t="s">
        <v>35</v>
      </c>
      <c r="C1485" s="435" t="s">
        <v>42</v>
      </c>
      <c r="D1485" s="435" t="n">
        <v>88828</v>
      </c>
      <c r="E1485" s="436" t="s">
        <v>1088</v>
      </c>
      <c r="F1485" s="436" t="s">
        <v>1083</v>
      </c>
      <c r="G1485" s="435"/>
      <c r="H1485" s="435" t="s">
        <v>469</v>
      </c>
      <c r="I1485" s="436" t="n">
        <v>1</v>
      </c>
      <c r="J1485" s="436" t="n">
        <v>0.36</v>
      </c>
      <c r="K1485" s="437" t="n">
        <v>0.36</v>
      </c>
    </row>
    <row r="1486" customFormat="false" ht="14.25" hidden="false" customHeight="false" outlineLevel="0" collapsed="false">
      <c r="A1486" s="430"/>
      <c r="B1486" s="431" t="s">
        <v>25</v>
      </c>
      <c r="C1486" s="431" t="s">
        <v>26</v>
      </c>
      <c r="D1486" s="431" t="s">
        <v>27</v>
      </c>
      <c r="E1486" s="432" t="s">
        <v>18</v>
      </c>
      <c r="F1486" s="432" t="s">
        <v>649</v>
      </c>
      <c r="G1486" s="431"/>
      <c r="H1486" s="431" t="s">
        <v>650</v>
      </c>
      <c r="I1486" s="432" t="s">
        <v>651</v>
      </c>
      <c r="J1486" s="432" t="s">
        <v>652</v>
      </c>
      <c r="K1486" s="433" t="s">
        <v>19</v>
      </c>
    </row>
    <row r="1487" customFormat="false" ht="19.4" hidden="false" customHeight="false" outlineLevel="0" collapsed="false">
      <c r="A1487" s="438" t="s">
        <v>655</v>
      </c>
      <c r="B1487" s="439" t="s">
        <v>200</v>
      </c>
      <c r="C1487" s="439" t="s">
        <v>42</v>
      </c>
      <c r="D1487" s="439" t="n">
        <v>10535</v>
      </c>
      <c r="E1487" s="438" t="s">
        <v>1090</v>
      </c>
      <c r="F1487" s="438" t="s">
        <v>990</v>
      </c>
      <c r="G1487" s="439"/>
      <c r="H1487" s="439" t="s">
        <v>120</v>
      </c>
      <c r="I1487" s="438" t="n">
        <v>7E-005</v>
      </c>
      <c r="J1487" s="438" t="n">
        <v>5249.44</v>
      </c>
      <c r="K1487" s="440" t="n">
        <v>0.36</v>
      </c>
    </row>
    <row r="1488" customFormat="false" ht="14.25" hidden="false" customHeight="false" outlineLevel="0" collapsed="false">
      <c r="A1488" s="134"/>
      <c r="E1488" s="134"/>
      <c r="F1488" s="134"/>
      <c r="I1488" s="134"/>
      <c r="J1488" s="134"/>
      <c r="K1488" s="263"/>
    </row>
    <row r="1489" customFormat="false" ht="14.25" hidden="false" customHeight="false" outlineLevel="0" collapsed="false">
      <c r="A1489" s="441" t="s">
        <v>655</v>
      </c>
      <c r="B1489" s="442"/>
      <c r="C1489" s="442"/>
      <c r="D1489" s="442"/>
      <c r="E1489" s="441"/>
      <c r="F1489" s="443" t="s">
        <v>660</v>
      </c>
      <c r="G1489" s="444" t="n">
        <v>0</v>
      </c>
      <c r="H1489" s="445" t="s">
        <v>661</v>
      </c>
      <c r="I1489" s="446" t="n">
        <v>0</v>
      </c>
      <c r="J1489" s="443" t="s">
        <v>662</v>
      </c>
      <c r="K1489" s="444" t="n">
        <v>0</v>
      </c>
    </row>
    <row r="1490" customFormat="false" ht="14.25" hidden="false" customHeight="false" outlineLevel="0" collapsed="false">
      <c r="A1490" s="441" t="s">
        <v>655</v>
      </c>
      <c r="B1490" s="442"/>
      <c r="C1490" s="442"/>
      <c r="D1490" s="442"/>
      <c r="E1490" s="441"/>
      <c r="F1490" s="443" t="s">
        <v>663</v>
      </c>
      <c r="G1490" s="444" t="n">
        <v>0.07</v>
      </c>
      <c r="H1490" s="442"/>
      <c r="I1490" s="441"/>
      <c r="J1490" s="443" t="s">
        <v>664</v>
      </c>
      <c r="K1490" s="444" t="n">
        <v>0.43</v>
      </c>
    </row>
    <row r="1491" customFormat="false" ht="14.25" hidden="false" customHeight="false" outlineLevel="0" collapsed="false">
      <c r="A1491" s="134"/>
      <c r="E1491" s="134"/>
      <c r="F1491" s="134"/>
      <c r="I1491" s="134"/>
      <c r="J1491" s="134"/>
      <c r="K1491" s="263"/>
    </row>
    <row r="1492" customFormat="false" ht="14.25" hidden="false" customHeight="false" outlineLevel="0" collapsed="false">
      <c r="A1492" s="134"/>
      <c r="E1492" s="134"/>
      <c r="F1492" s="134"/>
      <c r="I1492" s="134"/>
      <c r="J1492" s="134"/>
      <c r="K1492" s="263"/>
    </row>
    <row r="1493" customFormat="false" ht="37.3" hidden="false" customHeight="false" outlineLevel="0" collapsed="false">
      <c r="A1493" s="434" t="s">
        <v>1093</v>
      </c>
      <c r="B1493" s="435" t="s">
        <v>35</v>
      </c>
      <c r="C1493" s="435" t="s">
        <v>42</v>
      </c>
      <c r="D1493" s="435" t="n">
        <v>88829</v>
      </c>
      <c r="E1493" s="436" t="s">
        <v>1087</v>
      </c>
      <c r="F1493" s="436" t="s">
        <v>1083</v>
      </c>
      <c r="G1493" s="435"/>
      <c r="H1493" s="435" t="s">
        <v>469</v>
      </c>
      <c r="I1493" s="436" t="n">
        <v>1</v>
      </c>
      <c r="J1493" s="436" t="n">
        <v>1.25</v>
      </c>
      <c r="K1493" s="437" t="n">
        <v>1.25</v>
      </c>
    </row>
    <row r="1494" customFormat="false" ht="14.25" hidden="false" customHeight="false" outlineLevel="0" collapsed="false">
      <c r="A1494" s="430"/>
      <c r="B1494" s="431" t="s">
        <v>25</v>
      </c>
      <c r="C1494" s="431" t="s">
        <v>26</v>
      </c>
      <c r="D1494" s="431" t="s">
        <v>27</v>
      </c>
      <c r="E1494" s="432" t="s">
        <v>18</v>
      </c>
      <c r="F1494" s="432" t="s">
        <v>649</v>
      </c>
      <c r="G1494" s="431"/>
      <c r="H1494" s="431" t="s">
        <v>650</v>
      </c>
      <c r="I1494" s="432" t="s">
        <v>651</v>
      </c>
      <c r="J1494" s="432" t="s">
        <v>652</v>
      </c>
      <c r="K1494" s="433" t="s">
        <v>19</v>
      </c>
    </row>
    <row r="1495" customFormat="false" ht="14.25" hidden="false" customHeight="false" outlineLevel="0" collapsed="false">
      <c r="A1495" s="438" t="s">
        <v>655</v>
      </c>
      <c r="B1495" s="439" t="s">
        <v>200</v>
      </c>
      <c r="C1495" s="439" t="s">
        <v>42</v>
      </c>
      <c r="D1495" s="439" t="n">
        <v>2705</v>
      </c>
      <c r="E1495" s="438" t="s">
        <v>1094</v>
      </c>
      <c r="F1495" s="438" t="s">
        <v>1095</v>
      </c>
      <c r="G1495" s="439"/>
      <c r="H1495" s="439" t="s">
        <v>1096</v>
      </c>
      <c r="I1495" s="438" t="n">
        <v>1.25</v>
      </c>
      <c r="J1495" s="438" t="n">
        <v>1.003018</v>
      </c>
      <c r="K1495" s="440" t="n">
        <v>1.25</v>
      </c>
    </row>
    <row r="1496" customFormat="false" ht="14.25" hidden="false" customHeight="false" outlineLevel="0" collapsed="false">
      <c r="A1496" s="134"/>
      <c r="E1496" s="134"/>
      <c r="F1496" s="134"/>
      <c r="I1496" s="134"/>
      <c r="J1496" s="134"/>
      <c r="K1496" s="263"/>
    </row>
    <row r="1497" customFormat="false" ht="14.25" hidden="false" customHeight="false" outlineLevel="0" collapsed="false">
      <c r="A1497" s="441" t="s">
        <v>655</v>
      </c>
      <c r="B1497" s="442"/>
      <c r="C1497" s="442"/>
      <c r="D1497" s="442"/>
      <c r="E1497" s="441"/>
      <c r="F1497" s="443" t="s">
        <v>660</v>
      </c>
      <c r="G1497" s="444" t="n">
        <v>0</v>
      </c>
      <c r="H1497" s="445" t="s">
        <v>661</v>
      </c>
      <c r="I1497" s="446" t="n">
        <v>0</v>
      </c>
      <c r="J1497" s="443" t="s">
        <v>662</v>
      </c>
      <c r="K1497" s="444" t="n">
        <v>0</v>
      </c>
    </row>
    <row r="1498" customFormat="false" ht="14.25" hidden="false" customHeight="false" outlineLevel="0" collapsed="false">
      <c r="A1498" s="441" t="s">
        <v>655</v>
      </c>
      <c r="B1498" s="442"/>
      <c r="C1498" s="442"/>
      <c r="D1498" s="442"/>
      <c r="E1498" s="441"/>
      <c r="F1498" s="443" t="s">
        <v>663</v>
      </c>
      <c r="G1498" s="444" t="n">
        <v>0.27</v>
      </c>
      <c r="H1498" s="442"/>
      <c r="I1498" s="441"/>
      <c r="J1498" s="443" t="s">
        <v>664</v>
      </c>
      <c r="K1498" s="444" t="n">
        <v>1.52</v>
      </c>
    </row>
    <row r="1499" customFormat="false" ht="14.25" hidden="false" customHeight="false" outlineLevel="0" collapsed="false">
      <c r="A1499" s="134"/>
      <c r="E1499" s="134"/>
      <c r="F1499" s="134"/>
      <c r="I1499" s="134"/>
      <c r="J1499" s="134"/>
      <c r="K1499" s="263"/>
    </row>
    <row r="1500" customFormat="false" ht="14.25" hidden="false" customHeight="false" outlineLevel="0" collapsed="false">
      <c r="A1500" s="134"/>
      <c r="E1500" s="134"/>
      <c r="F1500" s="134"/>
      <c r="I1500" s="134"/>
      <c r="J1500" s="134"/>
      <c r="K1500" s="263"/>
    </row>
    <row r="1501" customFormat="false" ht="37.3" hidden="false" customHeight="false" outlineLevel="0" collapsed="false">
      <c r="A1501" s="434" t="s">
        <v>1097</v>
      </c>
      <c r="B1501" s="435" t="s">
        <v>35</v>
      </c>
      <c r="C1501" s="435" t="s">
        <v>42</v>
      </c>
      <c r="D1501" s="435" t="n">
        <v>89226</v>
      </c>
      <c r="E1501" s="436" t="s">
        <v>1098</v>
      </c>
      <c r="F1501" s="436" t="s">
        <v>1083</v>
      </c>
      <c r="G1501" s="435"/>
      <c r="H1501" s="435" t="s">
        <v>684</v>
      </c>
      <c r="I1501" s="436" t="n">
        <v>1</v>
      </c>
      <c r="J1501" s="436" t="n">
        <v>1.67</v>
      </c>
      <c r="K1501" s="437" t="n">
        <v>1.67</v>
      </c>
    </row>
    <row r="1502" customFormat="false" ht="14.25" hidden="false" customHeight="false" outlineLevel="0" collapsed="false">
      <c r="A1502" s="430"/>
      <c r="B1502" s="431" t="s">
        <v>25</v>
      </c>
      <c r="C1502" s="431" t="s">
        <v>26</v>
      </c>
      <c r="D1502" s="431" t="s">
        <v>27</v>
      </c>
      <c r="E1502" s="432" t="s">
        <v>18</v>
      </c>
      <c r="F1502" s="432" t="s">
        <v>649</v>
      </c>
      <c r="G1502" s="431"/>
      <c r="H1502" s="431" t="s">
        <v>650</v>
      </c>
      <c r="I1502" s="432" t="s">
        <v>651</v>
      </c>
      <c r="J1502" s="432" t="s">
        <v>652</v>
      </c>
      <c r="K1502" s="433" t="s">
        <v>19</v>
      </c>
    </row>
    <row r="1503" customFormat="false" ht="19.4" hidden="false" customHeight="false" outlineLevel="0" collapsed="false">
      <c r="A1503" s="438" t="s">
        <v>655</v>
      </c>
      <c r="B1503" s="439" t="s">
        <v>656</v>
      </c>
      <c r="C1503" s="439" t="s">
        <v>42</v>
      </c>
      <c r="D1503" s="439" t="n">
        <v>89222</v>
      </c>
      <c r="E1503" s="438" t="s">
        <v>1099</v>
      </c>
      <c r="F1503" s="438" t="s">
        <v>683</v>
      </c>
      <c r="G1503" s="439"/>
      <c r="H1503" s="439" t="s">
        <v>469</v>
      </c>
      <c r="I1503" s="438" t="n">
        <v>1</v>
      </c>
      <c r="J1503" s="438" t="n">
        <v>0.31</v>
      </c>
      <c r="K1503" s="440" t="n">
        <v>0.31</v>
      </c>
    </row>
    <row r="1504" customFormat="false" ht="19.4" hidden="false" customHeight="false" outlineLevel="0" collapsed="false">
      <c r="A1504" s="438" t="s">
        <v>655</v>
      </c>
      <c r="B1504" s="439" t="s">
        <v>656</v>
      </c>
      <c r="C1504" s="439" t="s">
        <v>42</v>
      </c>
      <c r="D1504" s="439" t="n">
        <v>89221</v>
      </c>
      <c r="E1504" s="438" t="s">
        <v>1100</v>
      </c>
      <c r="F1504" s="438" t="s">
        <v>683</v>
      </c>
      <c r="G1504" s="439"/>
      <c r="H1504" s="439" t="s">
        <v>469</v>
      </c>
      <c r="I1504" s="438" t="n">
        <v>1</v>
      </c>
      <c r="J1504" s="438" t="n">
        <v>1.36</v>
      </c>
      <c r="K1504" s="440" t="n">
        <v>1.36</v>
      </c>
    </row>
    <row r="1505" customFormat="false" ht="51" hidden="false" customHeight="true" outlineLevel="0" collapsed="false">
      <c r="A1505" s="134"/>
      <c r="E1505" s="134"/>
      <c r="F1505" s="134"/>
      <c r="I1505" s="134"/>
      <c r="J1505" s="134"/>
      <c r="K1505" s="263"/>
    </row>
    <row r="1506" customFormat="false" ht="14.25" hidden="false" customHeight="false" outlineLevel="0" collapsed="false">
      <c r="A1506" s="441" t="s">
        <v>655</v>
      </c>
      <c r="B1506" s="442"/>
      <c r="C1506" s="442"/>
      <c r="D1506" s="442"/>
      <c r="E1506" s="441"/>
      <c r="F1506" s="443" t="s">
        <v>660</v>
      </c>
      <c r="G1506" s="444" t="n">
        <v>0</v>
      </c>
      <c r="H1506" s="445" t="s">
        <v>661</v>
      </c>
      <c r="I1506" s="446" t="n">
        <v>0</v>
      </c>
      <c r="J1506" s="443" t="s">
        <v>662</v>
      </c>
      <c r="K1506" s="444" t="n">
        <v>0</v>
      </c>
    </row>
    <row r="1507" customFormat="false" ht="14.25" hidden="false" customHeight="false" outlineLevel="0" collapsed="false">
      <c r="A1507" s="441" t="s">
        <v>655</v>
      </c>
      <c r="B1507" s="442"/>
      <c r="C1507" s="442"/>
      <c r="D1507" s="442"/>
      <c r="E1507" s="441"/>
      <c r="F1507" s="443" t="s">
        <v>663</v>
      </c>
      <c r="G1507" s="444" t="n">
        <v>0.36</v>
      </c>
      <c r="H1507" s="442"/>
      <c r="I1507" s="441"/>
      <c r="J1507" s="443" t="s">
        <v>664</v>
      </c>
      <c r="K1507" s="444" t="n">
        <v>2.03</v>
      </c>
    </row>
    <row r="1508" customFormat="false" ht="14.25" hidden="false" customHeight="false" outlineLevel="0" collapsed="false">
      <c r="A1508" s="134"/>
      <c r="E1508" s="134"/>
      <c r="F1508" s="134"/>
      <c r="I1508" s="134"/>
      <c r="J1508" s="134"/>
      <c r="K1508" s="263"/>
    </row>
    <row r="1509" customFormat="false" ht="14.25" hidden="false" customHeight="false" outlineLevel="0" collapsed="false">
      <c r="A1509" s="134"/>
      <c r="E1509" s="134"/>
      <c r="F1509" s="134"/>
      <c r="I1509" s="134"/>
      <c r="J1509" s="134"/>
      <c r="K1509" s="263"/>
    </row>
    <row r="1510" customFormat="false" ht="37.3" hidden="false" customHeight="false" outlineLevel="0" collapsed="false">
      <c r="A1510" s="434" t="s">
        <v>1101</v>
      </c>
      <c r="B1510" s="435" t="s">
        <v>35</v>
      </c>
      <c r="C1510" s="435" t="s">
        <v>42</v>
      </c>
      <c r="D1510" s="435" t="n">
        <v>89225</v>
      </c>
      <c r="E1510" s="436" t="s">
        <v>1102</v>
      </c>
      <c r="F1510" s="436" t="s">
        <v>1083</v>
      </c>
      <c r="G1510" s="435"/>
      <c r="H1510" s="435" t="s">
        <v>688</v>
      </c>
      <c r="I1510" s="436" t="n">
        <v>1</v>
      </c>
      <c r="J1510" s="436" t="n">
        <v>5.66</v>
      </c>
      <c r="K1510" s="437" t="n">
        <v>5.66</v>
      </c>
    </row>
    <row r="1511" customFormat="false" ht="14.25" hidden="false" customHeight="false" outlineLevel="0" collapsed="false">
      <c r="A1511" s="430"/>
      <c r="B1511" s="431" t="s">
        <v>25</v>
      </c>
      <c r="C1511" s="431" t="s">
        <v>26</v>
      </c>
      <c r="D1511" s="431" t="s">
        <v>27</v>
      </c>
      <c r="E1511" s="432" t="s">
        <v>18</v>
      </c>
      <c r="F1511" s="432" t="s">
        <v>649</v>
      </c>
      <c r="G1511" s="431"/>
      <c r="H1511" s="431" t="s">
        <v>650</v>
      </c>
      <c r="I1511" s="432" t="s">
        <v>651</v>
      </c>
      <c r="J1511" s="432" t="s">
        <v>652</v>
      </c>
      <c r="K1511" s="433" t="s">
        <v>19</v>
      </c>
    </row>
    <row r="1512" customFormat="false" ht="19.4" hidden="false" customHeight="false" outlineLevel="0" collapsed="false">
      <c r="A1512" s="438" t="s">
        <v>655</v>
      </c>
      <c r="B1512" s="439" t="s">
        <v>656</v>
      </c>
      <c r="C1512" s="439" t="s">
        <v>42</v>
      </c>
      <c r="D1512" s="439" t="n">
        <v>89222</v>
      </c>
      <c r="E1512" s="438" t="s">
        <v>1099</v>
      </c>
      <c r="F1512" s="438" t="s">
        <v>683</v>
      </c>
      <c r="G1512" s="439"/>
      <c r="H1512" s="439" t="s">
        <v>469</v>
      </c>
      <c r="I1512" s="438" t="n">
        <v>1</v>
      </c>
      <c r="J1512" s="438" t="n">
        <v>0.31</v>
      </c>
      <c r="K1512" s="440" t="n">
        <v>0.31</v>
      </c>
    </row>
    <row r="1513" customFormat="false" ht="19.4" hidden="false" customHeight="false" outlineLevel="0" collapsed="false">
      <c r="A1513" s="438" t="s">
        <v>655</v>
      </c>
      <c r="B1513" s="439" t="s">
        <v>656</v>
      </c>
      <c r="C1513" s="439" t="s">
        <v>42</v>
      </c>
      <c r="D1513" s="439" t="n">
        <v>89221</v>
      </c>
      <c r="E1513" s="438" t="s">
        <v>1100</v>
      </c>
      <c r="F1513" s="438" t="s">
        <v>683</v>
      </c>
      <c r="G1513" s="439"/>
      <c r="H1513" s="439" t="s">
        <v>469</v>
      </c>
      <c r="I1513" s="438" t="n">
        <v>1</v>
      </c>
      <c r="J1513" s="438" t="n">
        <v>1.36</v>
      </c>
      <c r="K1513" s="440" t="n">
        <v>1.36</v>
      </c>
    </row>
    <row r="1514" customFormat="false" ht="19.4" hidden="false" customHeight="false" outlineLevel="0" collapsed="false">
      <c r="A1514" s="438" t="s">
        <v>655</v>
      </c>
      <c r="B1514" s="439" t="s">
        <v>656</v>
      </c>
      <c r="C1514" s="439" t="s">
        <v>42</v>
      </c>
      <c r="D1514" s="439" t="n">
        <v>89224</v>
      </c>
      <c r="E1514" s="438" t="s">
        <v>1103</v>
      </c>
      <c r="F1514" s="438" t="s">
        <v>683</v>
      </c>
      <c r="G1514" s="439"/>
      <c r="H1514" s="439" t="s">
        <v>469</v>
      </c>
      <c r="I1514" s="438" t="n">
        <v>1</v>
      </c>
      <c r="J1514" s="438" t="n">
        <v>2.5</v>
      </c>
      <c r="K1514" s="440" t="n">
        <v>2.5</v>
      </c>
    </row>
    <row r="1515" customFormat="false" ht="19.4" hidden="false" customHeight="false" outlineLevel="0" collapsed="false">
      <c r="A1515" s="438" t="s">
        <v>655</v>
      </c>
      <c r="B1515" s="439" t="s">
        <v>656</v>
      </c>
      <c r="C1515" s="439" t="s">
        <v>42</v>
      </c>
      <c r="D1515" s="439" t="n">
        <v>89223</v>
      </c>
      <c r="E1515" s="438" t="s">
        <v>1104</v>
      </c>
      <c r="F1515" s="438" t="s">
        <v>683</v>
      </c>
      <c r="G1515" s="439"/>
      <c r="H1515" s="439" t="s">
        <v>469</v>
      </c>
      <c r="I1515" s="438" t="n">
        <v>1</v>
      </c>
      <c r="J1515" s="438" t="n">
        <v>1.49</v>
      </c>
      <c r="K1515" s="440" t="n">
        <v>1.49</v>
      </c>
    </row>
    <row r="1516" customFormat="false" ht="14.25" hidden="false" customHeight="false" outlineLevel="0" collapsed="false">
      <c r="A1516" s="134"/>
      <c r="E1516" s="134"/>
      <c r="F1516" s="134"/>
      <c r="I1516" s="134"/>
      <c r="J1516" s="134"/>
      <c r="K1516" s="263"/>
    </row>
    <row r="1517" customFormat="false" ht="14.25" hidden="false" customHeight="false" outlineLevel="0" collapsed="false">
      <c r="A1517" s="441" t="s">
        <v>655</v>
      </c>
      <c r="B1517" s="442"/>
      <c r="C1517" s="442"/>
      <c r="D1517" s="442"/>
      <c r="E1517" s="441"/>
      <c r="F1517" s="443" t="s">
        <v>660</v>
      </c>
      <c r="G1517" s="444" t="n">
        <v>0</v>
      </c>
      <c r="H1517" s="445" t="s">
        <v>661</v>
      </c>
      <c r="I1517" s="446" t="n">
        <v>0</v>
      </c>
      <c r="J1517" s="443" t="s">
        <v>662</v>
      </c>
      <c r="K1517" s="444" t="n">
        <v>0</v>
      </c>
    </row>
    <row r="1518" customFormat="false" ht="14.25" hidden="false" customHeight="false" outlineLevel="0" collapsed="false">
      <c r="A1518" s="441" t="s">
        <v>655</v>
      </c>
      <c r="B1518" s="442"/>
      <c r="C1518" s="442"/>
      <c r="D1518" s="442"/>
      <c r="E1518" s="441"/>
      <c r="F1518" s="443" t="s">
        <v>663</v>
      </c>
      <c r="G1518" s="444" t="n">
        <v>1.23</v>
      </c>
      <c r="H1518" s="442"/>
      <c r="I1518" s="441"/>
      <c r="J1518" s="443" t="s">
        <v>664</v>
      </c>
      <c r="K1518" s="444" t="n">
        <v>6.89</v>
      </c>
    </row>
    <row r="1519" customFormat="false" ht="14.25" hidden="false" customHeight="false" outlineLevel="0" collapsed="false">
      <c r="A1519" s="134"/>
      <c r="E1519" s="134"/>
      <c r="F1519" s="134"/>
      <c r="I1519" s="134"/>
      <c r="J1519" s="134"/>
      <c r="K1519" s="263"/>
    </row>
    <row r="1520" customFormat="false" ht="14.25" hidden="false" customHeight="false" outlineLevel="0" collapsed="false">
      <c r="A1520" s="134"/>
      <c r="E1520" s="134"/>
      <c r="F1520" s="134"/>
      <c r="I1520" s="134"/>
      <c r="J1520" s="134"/>
      <c r="K1520" s="263"/>
    </row>
    <row r="1521" customFormat="false" ht="37.3" hidden="false" customHeight="false" outlineLevel="0" collapsed="false">
      <c r="A1521" s="434" t="s">
        <v>1105</v>
      </c>
      <c r="B1521" s="435" t="s">
        <v>35</v>
      </c>
      <c r="C1521" s="435" t="s">
        <v>42</v>
      </c>
      <c r="D1521" s="435" t="n">
        <v>89221</v>
      </c>
      <c r="E1521" s="436" t="s">
        <v>1100</v>
      </c>
      <c r="F1521" s="436" t="s">
        <v>1083</v>
      </c>
      <c r="G1521" s="435"/>
      <c r="H1521" s="435" t="s">
        <v>469</v>
      </c>
      <c r="I1521" s="436" t="n">
        <v>1</v>
      </c>
      <c r="J1521" s="436" t="n">
        <v>1.36</v>
      </c>
      <c r="K1521" s="437" t="n">
        <v>1.36</v>
      </c>
    </row>
    <row r="1522" customFormat="false" ht="14.25" hidden="false" customHeight="false" outlineLevel="0" collapsed="false">
      <c r="A1522" s="430"/>
      <c r="B1522" s="431" t="s">
        <v>25</v>
      </c>
      <c r="C1522" s="431" t="s">
        <v>26</v>
      </c>
      <c r="D1522" s="431" t="s">
        <v>27</v>
      </c>
      <c r="E1522" s="432" t="s">
        <v>18</v>
      </c>
      <c r="F1522" s="432" t="s">
        <v>649</v>
      </c>
      <c r="G1522" s="431"/>
      <c r="H1522" s="431" t="s">
        <v>650</v>
      </c>
      <c r="I1522" s="432" t="s">
        <v>651</v>
      </c>
      <c r="J1522" s="432" t="s">
        <v>652</v>
      </c>
      <c r="K1522" s="433" t="s">
        <v>19</v>
      </c>
    </row>
    <row r="1523" customFormat="false" ht="19.4" hidden="false" customHeight="false" outlineLevel="0" collapsed="false">
      <c r="A1523" s="438" t="s">
        <v>655</v>
      </c>
      <c r="B1523" s="439" t="s">
        <v>200</v>
      </c>
      <c r="C1523" s="439" t="s">
        <v>42</v>
      </c>
      <c r="D1523" s="439" t="n">
        <v>36397</v>
      </c>
      <c r="E1523" s="438" t="s">
        <v>1106</v>
      </c>
      <c r="F1523" s="438" t="s">
        <v>990</v>
      </c>
      <c r="G1523" s="439"/>
      <c r="H1523" s="439" t="s">
        <v>120</v>
      </c>
      <c r="I1523" s="438" t="n">
        <v>6.4E-005</v>
      </c>
      <c r="J1523" s="438" t="n">
        <v>21353.653284</v>
      </c>
      <c r="K1523" s="440" t="n">
        <v>1.36</v>
      </c>
    </row>
    <row r="1524" customFormat="false" ht="14.25" hidden="false" customHeight="false" outlineLevel="0" collapsed="false">
      <c r="A1524" s="134"/>
      <c r="E1524" s="134"/>
      <c r="F1524" s="134"/>
      <c r="I1524" s="134"/>
      <c r="J1524" s="134"/>
      <c r="K1524" s="263"/>
    </row>
    <row r="1525" customFormat="false" ht="14.25" hidden="false" customHeight="false" outlineLevel="0" collapsed="false">
      <c r="A1525" s="441" t="s">
        <v>655</v>
      </c>
      <c r="B1525" s="442"/>
      <c r="C1525" s="442"/>
      <c r="D1525" s="442"/>
      <c r="E1525" s="441"/>
      <c r="F1525" s="443" t="s">
        <v>660</v>
      </c>
      <c r="G1525" s="444" t="n">
        <v>0</v>
      </c>
      <c r="H1525" s="445" t="s">
        <v>661</v>
      </c>
      <c r="I1525" s="446" t="n">
        <v>0</v>
      </c>
      <c r="J1525" s="443" t="s">
        <v>662</v>
      </c>
      <c r="K1525" s="444" t="n">
        <v>0</v>
      </c>
    </row>
    <row r="1526" customFormat="false" ht="14.25" hidden="false" customHeight="false" outlineLevel="0" collapsed="false">
      <c r="A1526" s="441" t="s">
        <v>655</v>
      </c>
      <c r="B1526" s="442"/>
      <c r="C1526" s="442"/>
      <c r="D1526" s="442"/>
      <c r="E1526" s="441"/>
      <c r="F1526" s="443" t="s">
        <v>663</v>
      </c>
      <c r="G1526" s="444" t="n">
        <v>0.29</v>
      </c>
      <c r="H1526" s="442"/>
      <c r="I1526" s="441"/>
      <c r="J1526" s="443" t="s">
        <v>664</v>
      </c>
      <c r="K1526" s="444" t="n">
        <v>1.65</v>
      </c>
    </row>
    <row r="1527" customFormat="false" ht="14.25" hidden="false" customHeight="false" outlineLevel="0" collapsed="false">
      <c r="A1527" s="134"/>
      <c r="E1527" s="134"/>
      <c r="F1527" s="134"/>
      <c r="I1527" s="134"/>
      <c r="J1527" s="134"/>
      <c r="K1527" s="263"/>
    </row>
    <row r="1528" customFormat="false" ht="14.25" hidden="false" customHeight="false" outlineLevel="0" collapsed="false">
      <c r="A1528" s="134"/>
      <c r="E1528" s="134"/>
      <c r="F1528" s="134"/>
      <c r="I1528" s="134"/>
      <c r="J1528" s="134"/>
      <c r="K1528" s="263"/>
    </row>
    <row r="1529" customFormat="false" ht="37.3" hidden="false" customHeight="false" outlineLevel="0" collapsed="false">
      <c r="A1529" s="434" t="s">
        <v>1107</v>
      </c>
      <c r="B1529" s="435" t="s">
        <v>35</v>
      </c>
      <c r="C1529" s="435" t="s">
        <v>42</v>
      </c>
      <c r="D1529" s="435" t="n">
        <v>89222</v>
      </c>
      <c r="E1529" s="436" t="s">
        <v>1099</v>
      </c>
      <c r="F1529" s="436" t="s">
        <v>1083</v>
      </c>
      <c r="G1529" s="435"/>
      <c r="H1529" s="435" t="s">
        <v>469</v>
      </c>
      <c r="I1529" s="436" t="n">
        <v>1</v>
      </c>
      <c r="J1529" s="436" t="n">
        <v>0.31</v>
      </c>
      <c r="K1529" s="437" t="n">
        <v>0.31</v>
      </c>
    </row>
    <row r="1530" customFormat="false" ht="14.25" hidden="false" customHeight="false" outlineLevel="0" collapsed="false">
      <c r="A1530" s="430"/>
      <c r="B1530" s="431" t="s">
        <v>25</v>
      </c>
      <c r="C1530" s="431" t="s">
        <v>26</v>
      </c>
      <c r="D1530" s="431" t="s">
        <v>27</v>
      </c>
      <c r="E1530" s="432" t="s">
        <v>18</v>
      </c>
      <c r="F1530" s="432" t="s">
        <v>649</v>
      </c>
      <c r="G1530" s="431"/>
      <c r="H1530" s="431" t="s">
        <v>650</v>
      </c>
      <c r="I1530" s="432" t="s">
        <v>651</v>
      </c>
      <c r="J1530" s="432" t="s">
        <v>652</v>
      </c>
      <c r="K1530" s="433" t="s">
        <v>19</v>
      </c>
    </row>
    <row r="1531" customFormat="false" ht="19.4" hidden="false" customHeight="false" outlineLevel="0" collapsed="false">
      <c r="A1531" s="438" t="s">
        <v>655</v>
      </c>
      <c r="B1531" s="439" t="s">
        <v>200</v>
      </c>
      <c r="C1531" s="439" t="s">
        <v>42</v>
      </c>
      <c r="D1531" s="439" t="n">
        <v>36397</v>
      </c>
      <c r="E1531" s="438" t="s">
        <v>1106</v>
      </c>
      <c r="F1531" s="438" t="s">
        <v>990</v>
      </c>
      <c r="G1531" s="439"/>
      <c r="H1531" s="439" t="s">
        <v>120</v>
      </c>
      <c r="I1531" s="438" t="n">
        <v>1.48E-005</v>
      </c>
      <c r="J1531" s="438" t="n">
        <v>21353.653284</v>
      </c>
      <c r="K1531" s="440" t="n">
        <v>0.31</v>
      </c>
    </row>
    <row r="1532" customFormat="false" ht="14.25" hidden="false" customHeight="false" outlineLevel="0" collapsed="false">
      <c r="A1532" s="134"/>
      <c r="E1532" s="134"/>
      <c r="F1532" s="134"/>
      <c r="I1532" s="134"/>
      <c r="J1532" s="134"/>
      <c r="K1532" s="263"/>
    </row>
    <row r="1533" customFormat="false" ht="14.25" hidden="false" customHeight="false" outlineLevel="0" collapsed="false">
      <c r="A1533" s="441" t="s">
        <v>655</v>
      </c>
      <c r="B1533" s="442"/>
      <c r="C1533" s="442"/>
      <c r="D1533" s="442"/>
      <c r="E1533" s="441"/>
      <c r="F1533" s="443" t="s">
        <v>660</v>
      </c>
      <c r="G1533" s="444" t="n">
        <v>0</v>
      </c>
      <c r="H1533" s="445" t="s">
        <v>661</v>
      </c>
      <c r="I1533" s="446" t="n">
        <v>0</v>
      </c>
      <c r="J1533" s="443" t="s">
        <v>662</v>
      </c>
      <c r="K1533" s="444" t="n">
        <v>0</v>
      </c>
    </row>
    <row r="1534" customFormat="false" ht="14.25" hidden="false" customHeight="false" outlineLevel="0" collapsed="false">
      <c r="A1534" s="441" t="s">
        <v>655</v>
      </c>
      <c r="B1534" s="442"/>
      <c r="C1534" s="442"/>
      <c r="D1534" s="442"/>
      <c r="E1534" s="441"/>
      <c r="F1534" s="443" t="s">
        <v>663</v>
      </c>
      <c r="G1534" s="444" t="n">
        <v>0.06</v>
      </c>
      <c r="H1534" s="442"/>
      <c r="I1534" s="441"/>
      <c r="J1534" s="443" t="s">
        <v>664</v>
      </c>
      <c r="K1534" s="444" t="n">
        <v>0.37</v>
      </c>
    </row>
    <row r="1535" customFormat="false" ht="14.25" hidden="false" customHeight="false" outlineLevel="0" collapsed="false">
      <c r="A1535" s="134"/>
      <c r="E1535" s="134"/>
      <c r="F1535" s="134"/>
      <c r="I1535" s="134"/>
      <c r="J1535" s="134"/>
      <c r="K1535" s="263"/>
    </row>
    <row r="1536" customFormat="false" ht="14.25" hidden="false" customHeight="false" outlineLevel="0" collapsed="false">
      <c r="A1536" s="134"/>
      <c r="E1536" s="134"/>
      <c r="F1536" s="134"/>
      <c r="I1536" s="134"/>
      <c r="J1536" s="134"/>
      <c r="K1536" s="263"/>
    </row>
    <row r="1537" customFormat="false" ht="37.3" hidden="false" customHeight="false" outlineLevel="0" collapsed="false">
      <c r="A1537" s="434" t="s">
        <v>1108</v>
      </c>
      <c r="B1537" s="435" t="s">
        <v>35</v>
      </c>
      <c r="C1537" s="435" t="s">
        <v>42</v>
      </c>
      <c r="D1537" s="435" t="n">
        <v>89223</v>
      </c>
      <c r="E1537" s="436" t="s">
        <v>1104</v>
      </c>
      <c r="F1537" s="436" t="s">
        <v>1083</v>
      </c>
      <c r="G1537" s="435"/>
      <c r="H1537" s="435" t="s">
        <v>469</v>
      </c>
      <c r="I1537" s="436" t="n">
        <v>1</v>
      </c>
      <c r="J1537" s="436" t="n">
        <v>1.49</v>
      </c>
      <c r="K1537" s="437" t="n">
        <v>1.49</v>
      </c>
    </row>
    <row r="1538" customFormat="false" ht="14.25" hidden="false" customHeight="false" outlineLevel="0" collapsed="false">
      <c r="A1538" s="430"/>
      <c r="B1538" s="431" t="s">
        <v>25</v>
      </c>
      <c r="C1538" s="431" t="s">
        <v>26</v>
      </c>
      <c r="D1538" s="431" t="s">
        <v>27</v>
      </c>
      <c r="E1538" s="432" t="s">
        <v>18</v>
      </c>
      <c r="F1538" s="432" t="s">
        <v>649</v>
      </c>
      <c r="G1538" s="431"/>
      <c r="H1538" s="431" t="s">
        <v>650</v>
      </c>
      <c r="I1538" s="432" t="s">
        <v>651</v>
      </c>
      <c r="J1538" s="432" t="s">
        <v>652</v>
      </c>
      <c r="K1538" s="433" t="s">
        <v>19</v>
      </c>
    </row>
    <row r="1539" customFormat="false" ht="19.4" hidden="false" customHeight="false" outlineLevel="0" collapsed="false">
      <c r="A1539" s="438" t="s">
        <v>655</v>
      </c>
      <c r="B1539" s="439" t="s">
        <v>200</v>
      </c>
      <c r="C1539" s="439" t="s">
        <v>42</v>
      </c>
      <c r="D1539" s="439" t="n">
        <v>36397</v>
      </c>
      <c r="E1539" s="438" t="s">
        <v>1106</v>
      </c>
      <c r="F1539" s="438" t="s">
        <v>990</v>
      </c>
      <c r="G1539" s="439"/>
      <c r="H1539" s="439" t="s">
        <v>120</v>
      </c>
      <c r="I1539" s="438" t="n">
        <v>7E-005</v>
      </c>
      <c r="J1539" s="438" t="n">
        <v>21353.653284</v>
      </c>
      <c r="K1539" s="440" t="n">
        <v>1.49</v>
      </c>
    </row>
    <row r="1540" customFormat="false" ht="14.25" hidden="false" customHeight="false" outlineLevel="0" collapsed="false">
      <c r="A1540" s="134"/>
      <c r="E1540" s="134"/>
      <c r="F1540" s="134"/>
      <c r="I1540" s="134"/>
      <c r="J1540" s="134"/>
      <c r="K1540" s="263"/>
    </row>
    <row r="1541" customFormat="false" ht="14.25" hidden="false" customHeight="false" outlineLevel="0" collapsed="false">
      <c r="A1541" s="441" t="s">
        <v>655</v>
      </c>
      <c r="B1541" s="442"/>
      <c r="C1541" s="442"/>
      <c r="D1541" s="442"/>
      <c r="E1541" s="441"/>
      <c r="F1541" s="443" t="s">
        <v>660</v>
      </c>
      <c r="G1541" s="444" t="n">
        <v>0</v>
      </c>
      <c r="H1541" s="445" t="s">
        <v>661</v>
      </c>
      <c r="I1541" s="446" t="n">
        <v>0</v>
      </c>
      <c r="J1541" s="443" t="s">
        <v>662</v>
      </c>
      <c r="K1541" s="444" t="n">
        <v>0</v>
      </c>
    </row>
    <row r="1542" customFormat="false" ht="14.25" hidden="false" customHeight="false" outlineLevel="0" collapsed="false">
      <c r="A1542" s="441" t="s">
        <v>655</v>
      </c>
      <c r="B1542" s="442"/>
      <c r="C1542" s="442"/>
      <c r="D1542" s="442"/>
      <c r="E1542" s="441"/>
      <c r="F1542" s="443" t="s">
        <v>663</v>
      </c>
      <c r="G1542" s="444" t="n">
        <v>0.32</v>
      </c>
      <c r="H1542" s="442"/>
      <c r="I1542" s="441"/>
      <c r="J1542" s="443" t="s">
        <v>664</v>
      </c>
      <c r="K1542" s="444" t="n">
        <v>1.81</v>
      </c>
    </row>
    <row r="1543" customFormat="false" ht="14.25" hidden="false" customHeight="false" outlineLevel="0" collapsed="false">
      <c r="A1543" s="134"/>
      <c r="E1543" s="134"/>
      <c r="F1543" s="134"/>
      <c r="I1543" s="134"/>
      <c r="J1543" s="134"/>
      <c r="K1543" s="263"/>
    </row>
    <row r="1544" customFormat="false" ht="14.25" hidden="false" customHeight="false" outlineLevel="0" collapsed="false">
      <c r="A1544" s="134"/>
      <c r="E1544" s="134"/>
      <c r="F1544" s="134"/>
      <c r="I1544" s="134"/>
      <c r="J1544" s="134"/>
      <c r="K1544" s="263"/>
    </row>
    <row r="1545" customFormat="false" ht="37.3" hidden="false" customHeight="false" outlineLevel="0" collapsed="false">
      <c r="A1545" s="434" t="s">
        <v>1109</v>
      </c>
      <c r="B1545" s="435" t="s">
        <v>35</v>
      </c>
      <c r="C1545" s="435" t="s">
        <v>42</v>
      </c>
      <c r="D1545" s="435" t="n">
        <v>89224</v>
      </c>
      <c r="E1545" s="436" t="s">
        <v>1103</v>
      </c>
      <c r="F1545" s="436" t="s">
        <v>1083</v>
      </c>
      <c r="G1545" s="435"/>
      <c r="H1545" s="435" t="s">
        <v>469</v>
      </c>
      <c r="I1545" s="436" t="n">
        <v>1</v>
      </c>
      <c r="J1545" s="436" t="n">
        <v>2.5</v>
      </c>
      <c r="K1545" s="437" t="n">
        <v>2.5</v>
      </c>
    </row>
    <row r="1546" customFormat="false" ht="14.25" hidden="false" customHeight="false" outlineLevel="0" collapsed="false">
      <c r="A1546" s="430"/>
      <c r="B1546" s="431" t="s">
        <v>25</v>
      </c>
      <c r="C1546" s="431" t="s">
        <v>26</v>
      </c>
      <c r="D1546" s="431" t="s">
        <v>27</v>
      </c>
      <c r="E1546" s="432" t="s">
        <v>18</v>
      </c>
      <c r="F1546" s="432" t="s">
        <v>649</v>
      </c>
      <c r="G1546" s="431"/>
      <c r="H1546" s="431" t="s">
        <v>650</v>
      </c>
      <c r="I1546" s="432" t="s">
        <v>651</v>
      </c>
      <c r="J1546" s="432" t="s">
        <v>652</v>
      </c>
      <c r="K1546" s="433" t="s">
        <v>19</v>
      </c>
    </row>
    <row r="1547" customFormat="false" ht="14.25" hidden="false" customHeight="false" outlineLevel="0" collapsed="false">
      <c r="A1547" s="438" t="s">
        <v>655</v>
      </c>
      <c r="B1547" s="439" t="s">
        <v>200</v>
      </c>
      <c r="C1547" s="439" t="s">
        <v>42</v>
      </c>
      <c r="D1547" s="439" t="n">
        <v>2705</v>
      </c>
      <c r="E1547" s="438" t="s">
        <v>1094</v>
      </c>
      <c r="F1547" s="438" t="s">
        <v>1095</v>
      </c>
      <c r="G1547" s="439"/>
      <c r="H1547" s="439" t="s">
        <v>1096</v>
      </c>
      <c r="I1547" s="438" t="n">
        <v>2.5</v>
      </c>
      <c r="J1547" s="438" t="n">
        <v>1.003018</v>
      </c>
      <c r="K1547" s="440" t="n">
        <v>2.5</v>
      </c>
    </row>
    <row r="1548" customFormat="false" ht="14.25" hidden="false" customHeight="false" outlineLevel="0" collapsed="false">
      <c r="A1548" s="134"/>
      <c r="E1548" s="134"/>
      <c r="F1548" s="134"/>
      <c r="I1548" s="134"/>
      <c r="J1548" s="134"/>
      <c r="K1548" s="263"/>
    </row>
    <row r="1549" customFormat="false" ht="14.25" hidden="false" customHeight="false" outlineLevel="0" collapsed="false">
      <c r="A1549" s="441" t="s">
        <v>655</v>
      </c>
      <c r="B1549" s="442"/>
      <c r="C1549" s="442"/>
      <c r="D1549" s="442"/>
      <c r="E1549" s="441"/>
      <c r="F1549" s="443" t="s">
        <v>660</v>
      </c>
      <c r="G1549" s="444" t="n">
        <v>0</v>
      </c>
      <c r="H1549" s="445" t="s">
        <v>661</v>
      </c>
      <c r="I1549" s="446" t="n">
        <v>0</v>
      </c>
      <c r="J1549" s="443" t="s">
        <v>662</v>
      </c>
      <c r="K1549" s="444" t="n">
        <v>0</v>
      </c>
    </row>
    <row r="1550" customFormat="false" ht="14.25" hidden="false" customHeight="false" outlineLevel="0" collapsed="false">
      <c r="A1550" s="441" t="s">
        <v>655</v>
      </c>
      <c r="B1550" s="442"/>
      <c r="C1550" s="442"/>
      <c r="D1550" s="442"/>
      <c r="E1550" s="441"/>
      <c r="F1550" s="443" t="s">
        <v>663</v>
      </c>
      <c r="G1550" s="444" t="n">
        <v>0.54</v>
      </c>
      <c r="H1550" s="442"/>
      <c r="I1550" s="441"/>
      <c r="J1550" s="443" t="s">
        <v>664</v>
      </c>
      <c r="K1550" s="444" t="n">
        <v>3.04</v>
      </c>
    </row>
    <row r="1551" customFormat="false" ht="14.25" hidden="false" customHeight="false" outlineLevel="0" collapsed="false">
      <c r="A1551" s="134"/>
      <c r="E1551" s="134"/>
      <c r="F1551" s="134"/>
      <c r="I1551" s="134"/>
      <c r="J1551" s="134"/>
      <c r="K1551" s="263"/>
    </row>
    <row r="1552" customFormat="false" ht="14.25" hidden="false" customHeight="false" outlineLevel="0" collapsed="false">
      <c r="A1552" s="134"/>
      <c r="E1552" s="134"/>
      <c r="F1552" s="134"/>
      <c r="I1552" s="134"/>
      <c r="J1552" s="134"/>
      <c r="K1552" s="263"/>
    </row>
    <row r="1553" customFormat="false" ht="25.35" hidden="false" customHeight="false" outlineLevel="0" collapsed="false">
      <c r="A1553" s="434" t="s">
        <v>1110</v>
      </c>
      <c r="B1553" s="435" t="s">
        <v>35</v>
      </c>
      <c r="C1553" s="435" t="s">
        <v>42</v>
      </c>
      <c r="D1553" s="435" t="n">
        <v>102607</v>
      </c>
      <c r="E1553" s="436" t="s">
        <v>963</v>
      </c>
      <c r="F1553" s="436" t="s">
        <v>907</v>
      </c>
      <c r="G1553" s="435"/>
      <c r="H1553" s="435" t="s">
        <v>120</v>
      </c>
      <c r="I1553" s="436" t="n">
        <v>1</v>
      </c>
      <c r="J1553" s="436" t="n">
        <v>437.83</v>
      </c>
      <c r="K1553" s="437" t="n">
        <v>437.83</v>
      </c>
    </row>
    <row r="1554" customFormat="false" ht="14.25" hidden="false" customHeight="false" outlineLevel="0" collapsed="false">
      <c r="A1554" s="430"/>
      <c r="B1554" s="431" t="s">
        <v>25</v>
      </c>
      <c r="C1554" s="431" t="s">
        <v>26</v>
      </c>
      <c r="D1554" s="431" t="s">
        <v>27</v>
      </c>
      <c r="E1554" s="432" t="s">
        <v>18</v>
      </c>
      <c r="F1554" s="432" t="s">
        <v>649</v>
      </c>
      <c r="G1554" s="431"/>
      <c r="H1554" s="431" t="s">
        <v>650</v>
      </c>
      <c r="I1554" s="432" t="s">
        <v>651</v>
      </c>
      <c r="J1554" s="432" t="s">
        <v>652</v>
      </c>
      <c r="K1554" s="433" t="s">
        <v>19</v>
      </c>
    </row>
    <row r="1555" customFormat="false" ht="14.25" hidden="false" customHeight="false" outlineLevel="0" collapsed="false">
      <c r="A1555" s="438" t="s">
        <v>655</v>
      </c>
      <c r="B1555" s="439" t="s">
        <v>656</v>
      </c>
      <c r="C1555" s="439" t="s">
        <v>42</v>
      </c>
      <c r="D1555" s="439" t="n">
        <v>88267</v>
      </c>
      <c r="E1555" s="438" t="s">
        <v>909</v>
      </c>
      <c r="F1555" s="438" t="s">
        <v>658</v>
      </c>
      <c r="G1555" s="439"/>
      <c r="H1555" s="439" t="s">
        <v>469</v>
      </c>
      <c r="I1555" s="438" t="n">
        <v>0.151</v>
      </c>
      <c r="J1555" s="438" t="n">
        <v>26.02</v>
      </c>
      <c r="K1555" s="440" t="n">
        <v>3.92</v>
      </c>
    </row>
    <row r="1556" customFormat="false" ht="14.25" hidden="false" customHeight="false" outlineLevel="0" collapsed="false">
      <c r="A1556" s="438" t="s">
        <v>655</v>
      </c>
      <c r="B1556" s="439" t="s">
        <v>656</v>
      </c>
      <c r="C1556" s="439" t="s">
        <v>42</v>
      </c>
      <c r="D1556" s="439" t="n">
        <v>88248</v>
      </c>
      <c r="E1556" s="438" t="s">
        <v>910</v>
      </c>
      <c r="F1556" s="438" t="s">
        <v>658</v>
      </c>
      <c r="G1556" s="439"/>
      <c r="H1556" s="439" t="s">
        <v>469</v>
      </c>
      <c r="I1556" s="438" t="n">
        <v>0.151</v>
      </c>
      <c r="J1556" s="438" t="n">
        <v>21.41</v>
      </c>
      <c r="K1556" s="440" t="n">
        <v>3.23</v>
      </c>
    </row>
    <row r="1557" customFormat="false" ht="14.25" hidden="false" customHeight="false" outlineLevel="0" collapsed="false">
      <c r="A1557" s="438" t="s">
        <v>655</v>
      </c>
      <c r="B1557" s="439" t="s">
        <v>200</v>
      </c>
      <c r="C1557" s="439" t="s">
        <v>42</v>
      </c>
      <c r="D1557" s="439" t="n">
        <v>34636</v>
      </c>
      <c r="E1557" s="438" t="s">
        <v>1111</v>
      </c>
      <c r="F1557" s="438" t="s">
        <v>669</v>
      </c>
      <c r="G1557" s="439"/>
      <c r="H1557" s="439" t="s">
        <v>120</v>
      </c>
      <c r="I1557" s="438" t="n">
        <v>1</v>
      </c>
      <c r="J1557" s="438" t="n">
        <v>430.68843</v>
      </c>
      <c r="K1557" s="440" t="n">
        <v>430.68</v>
      </c>
    </row>
    <row r="1558" customFormat="false" ht="14.25" hidden="false" customHeight="false" outlineLevel="0" collapsed="false">
      <c r="A1558" s="134"/>
      <c r="E1558" s="134"/>
      <c r="F1558" s="134"/>
      <c r="I1558" s="134"/>
      <c r="J1558" s="134"/>
      <c r="K1558" s="263"/>
    </row>
    <row r="1559" customFormat="false" ht="14.25" hidden="false" customHeight="false" outlineLevel="0" collapsed="false">
      <c r="A1559" s="441" t="s">
        <v>655</v>
      </c>
      <c r="B1559" s="442"/>
      <c r="C1559" s="442"/>
      <c r="D1559" s="442"/>
      <c r="E1559" s="441"/>
      <c r="F1559" s="443" t="s">
        <v>660</v>
      </c>
      <c r="G1559" s="444" t="n">
        <v>2.7011327331</v>
      </c>
      <c r="H1559" s="445" t="s">
        <v>661</v>
      </c>
      <c r="I1559" s="446" t="n">
        <v>2.88</v>
      </c>
      <c r="J1559" s="443" t="s">
        <v>662</v>
      </c>
      <c r="K1559" s="444" t="n">
        <v>5.58</v>
      </c>
    </row>
    <row r="1560" customFormat="false" ht="14.25" hidden="false" customHeight="false" outlineLevel="0" collapsed="false">
      <c r="A1560" s="441" t="s">
        <v>655</v>
      </c>
      <c r="B1560" s="442"/>
      <c r="C1560" s="442"/>
      <c r="D1560" s="442"/>
      <c r="E1560" s="441"/>
      <c r="F1560" s="443" t="s">
        <v>663</v>
      </c>
      <c r="G1560" s="444" t="n">
        <v>95.88</v>
      </c>
      <c r="H1560" s="442"/>
      <c r="I1560" s="441"/>
      <c r="J1560" s="443" t="s">
        <v>664</v>
      </c>
      <c r="K1560" s="444" t="n">
        <v>533.71</v>
      </c>
    </row>
    <row r="1561" customFormat="false" ht="14.25" hidden="false" customHeight="false" outlineLevel="0" collapsed="false">
      <c r="A1561" s="134"/>
      <c r="E1561" s="134"/>
      <c r="F1561" s="134"/>
      <c r="I1561" s="134"/>
      <c r="J1561" s="134"/>
      <c r="K1561" s="263"/>
    </row>
    <row r="1562" customFormat="false" ht="14.25" hidden="false" customHeight="false" outlineLevel="0" collapsed="false">
      <c r="A1562" s="134"/>
      <c r="E1562" s="134"/>
      <c r="F1562" s="134"/>
      <c r="I1562" s="134"/>
      <c r="J1562" s="134"/>
      <c r="K1562" s="263"/>
    </row>
    <row r="1563" customFormat="false" ht="15" hidden="false" customHeight="false" outlineLevel="0" collapsed="false">
      <c r="A1563" s="434" t="s">
        <v>1112</v>
      </c>
      <c r="B1563" s="435" t="s">
        <v>35</v>
      </c>
      <c r="C1563" s="435" t="s">
        <v>42</v>
      </c>
      <c r="D1563" s="435" t="n">
        <v>88261</v>
      </c>
      <c r="E1563" s="436" t="s">
        <v>1030</v>
      </c>
      <c r="F1563" s="436" t="s">
        <v>997</v>
      </c>
      <c r="G1563" s="435"/>
      <c r="H1563" s="435" t="s">
        <v>469</v>
      </c>
      <c r="I1563" s="436" t="n">
        <v>1</v>
      </c>
      <c r="J1563" s="436" t="n">
        <v>24.5</v>
      </c>
      <c r="K1563" s="437" t="n">
        <v>24.5</v>
      </c>
    </row>
    <row r="1564" customFormat="false" ht="14.25" hidden="false" customHeight="false" outlineLevel="0" collapsed="false">
      <c r="A1564" s="430"/>
      <c r="B1564" s="431" t="s">
        <v>25</v>
      </c>
      <c r="C1564" s="431" t="s">
        <v>26</v>
      </c>
      <c r="D1564" s="431" t="s">
        <v>27</v>
      </c>
      <c r="E1564" s="432" t="s">
        <v>18</v>
      </c>
      <c r="F1564" s="432" t="s">
        <v>649</v>
      </c>
      <c r="G1564" s="431"/>
      <c r="H1564" s="431" t="s">
        <v>650</v>
      </c>
      <c r="I1564" s="432" t="s">
        <v>651</v>
      </c>
      <c r="J1564" s="432" t="s">
        <v>652</v>
      </c>
      <c r="K1564" s="433" t="s">
        <v>19</v>
      </c>
    </row>
    <row r="1565" customFormat="false" ht="14.25" hidden="false" customHeight="false" outlineLevel="0" collapsed="false">
      <c r="A1565" s="438" t="s">
        <v>655</v>
      </c>
      <c r="B1565" s="439" t="s">
        <v>200</v>
      </c>
      <c r="C1565" s="439" t="s">
        <v>42</v>
      </c>
      <c r="D1565" s="439" t="n">
        <v>37373</v>
      </c>
      <c r="E1565" s="438" t="s">
        <v>1013</v>
      </c>
      <c r="F1565" s="438" t="s">
        <v>669</v>
      </c>
      <c r="G1565" s="439"/>
      <c r="H1565" s="439" t="s">
        <v>469</v>
      </c>
      <c r="I1565" s="438" t="n">
        <v>1</v>
      </c>
      <c r="J1565" s="438" t="n">
        <v>0.074992</v>
      </c>
      <c r="K1565" s="440" t="n">
        <v>0.07</v>
      </c>
    </row>
    <row r="1566" customFormat="false" ht="14.25" hidden="false" customHeight="false" outlineLevel="0" collapsed="false">
      <c r="A1566" s="438" t="s">
        <v>655</v>
      </c>
      <c r="B1566" s="439" t="s">
        <v>200</v>
      </c>
      <c r="C1566" s="439" t="s">
        <v>42</v>
      </c>
      <c r="D1566" s="439" t="n">
        <v>37372</v>
      </c>
      <c r="E1566" s="438" t="s">
        <v>1014</v>
      </c>
      <c r="F1566" s="438" t="s">
        <v>669</v>
      </c>
      <c r="G1566" s="439"/>
      <c r="H1566" s="439" t="s">
        <v>469</v>
      </c>
      <c r="I1566" s="438" t="n">
        <v>1</v>
      </c>
      <c r="J1566" s="438" t="n">
        <v>1.340482</v>
      </c>
      <c r="K1566" s="440" t="n">
        <v>1.34</v>
      </c>
    </row>
    <row r="1567" customFormat="false" ht="14.25" hidden="false" customHeight="false" outlineLevel="0" collapsed="false">
      <c r="A1567" s="438" t="s">
        <v>655</v>
      </c>
      <c r="B1567" s="439" t="s">
        <v>656</v>
      </c>
      <c r="C1567" s="439" t="s">
        <v>42</v>
      </c>
      <c r="D1567" s="439" t="n">
        <v>95329</v>
      </c>
      <c r="E1567" s="438" t="s">
        <v>1113</v>
      </c>
      <c r="F1567" s="438" t="s">
        <v>658</v>
      </c>
      <c r="G1567" s="439"/>
      <c r="H1567" s="439" t="s">
        <v>469</v>
      </c>
      <c r="I1567" s="438" t="n">
        <v>1</v>
      </c>
      <c r="J1567" s="438" t="n">
        <v>0.27</v>
      </c>
      <c r="K1567" s="440" t="n">
        <v>0.27</v>
      </c>
    </row>
    <row r="1568" customFormat="false" ht="14.25" hidden="false" customHeight="false" outlineLevel="0" collapsed="false">
      <c r="A1568" s="438" t="s">
        <v>655</v>
      </c>
      <c r="B1568" s="439" t="s">
        <v>200</v>
      </c>
      <c r="C1568" s="439" t="s">
        <v>42</v>
      </c>
      <c r="D1568" s="439" t="n">
        <v>37371</v>
      </c>
      <c r="E1568" s="438" t="s">
        <v>1016</v>
      </c>
      <c r="F1568" s="438" t="s">
        <v>669</v>
      </c>
      <c r="G1568" s="439"/>
      <c r="H1568" s="439" t="s">
        <v>469</v>
      </c>
      <c r="I1568" s="438" t="n">
        <v>1</v>
      </c>
      <c r="J1568" s="438" t="n">
        <v>0.740546</v>
      </c>
      <c r="K1568" s="440" t="n">
        <v>0.74</v>
      </c>
    </row>
    <row r="1569" customFormat="false" ht="14.25" hidden="false" customHeight="false" outlineLevel="0" collapsed="false">
      <c r="A1569" s="438" t="s">
        <v>655</v>
      </c>
      <c r="B1569" s="439" t="s">
        <v>200</v>
      </c>
      <c r="C1569" s="439" t="s">
        <v>42</v>
      </c>
      <c r="D1569" s="439" t="n">
        <v>43483</v>
      </c>
      <c r="E1569" s="438" t="s">
        <v>1021</v>
      </c>
      <c r="F1569" s="438" t="s">
        <v>669</v>
      </c>
      <c r="G1569" s="439"/>
      <c r="H1569" s="439" t="s">
        <v>469</v>
      </c>
      <c r="I1569" s="438" t="n">
        <v>1</v>
      </c>
      <c r="J1569" s="438" t="n">
        <v>1.340482</v>
      </c>
      <c r="K1569" s="440" t="n">
        <v>1.34</v>
      </c>
    </row>
    <row r="1570" customFormat="false" ht="14.25" hidden="false" customHeight="false" outlineLevel="0" collapsed="false">
      <c r="A1570" s="438" t="s">
        <v>655</v>
      </c>
      <c r="B1570" s="439" t="s">
        <v>200</v>
      </c>
      <c r="C1570" s="439" t="s">
        <v>42</v>
      </c>
      <c r="D1570" s="439" t="n">
        <v>37370</v>
      </c>
      <c r="E1570" s="438" t="s">
        <v>1018</v>
      </c>
      <c r="F1570" s="438" t="s">
        <v>669</v>
      </c>
      <c r="G1570" s="439"/>
      <c r="H1570" s="439" t="s">
        <v>469</v>
      </c>
      <c r="I1570" s="438" t="n">
        <v>1</v>
      </c>
      <c r="J1570" s="438" t="n">
        <v>1.724816</v>
      </c>
      <c r="K1570" s="440" t="n">
        <v>1.72</v>
      </c>
    </row>
    <row r="1571" customFormat="false" ht="14.25" hidden="false" customHeight="false" outlineLevel="0" collapsed="false">
      <c r="A1571" s="438" t="s">
        <v>655</v>
      </c>
      <c r="B1571" s="439" t="s">
        <v>200</v>
      </c>
      <c r="C1571" s="439" t="s">
        <v>42</v>
      </c>
      <c r="D1571" s="439" t="n">
        <v>43459</v>
      </c>
      <c r="E1571" s="438" t="s">
        <v>1022</v>
      </c>
      <c r="F1571" s="438" t="s">
        <v>669</v>
      </c>
      <c r="G1571" s="439"/>
      <c r="H1571" s="439" t="s">
        <v>469</v>
      </c>
      <c r="I1571" s="438" t="n">
        <v>1</v>
      </c>
      <c r="J1571" s="438" t="n">
        <v>0.412456</v>
      </c>
      <c r="K1571" s="440" t="n">
        <v>0.41</v>
      </c>
    </row>
    <row r="1572" customFormat="false" ht="28.35" hidden="false" customHeight="false" outlineLevel="0" collapsed="false">
      <c r="A1572" s="438" t="s">
        <v>655</v>
      </c>
      <c r="B1572" s="439" t="s">
        <v>200</v>
      </c>
      <c r="C1572" s="439" t="s">
        <v>42</v>
      </c>
      <c r="D1572" s="439" t="n">
        <v>1214</v>
      </c>
      <c r="E1572" s="438" t="s">
        <v>1114</v>
      </c>
      <c r="F1572" s="438" t="s">
        <v>820</v>
      </c>
      <c r="G1572" s="439"/>
      <c r="H1572" s="439" t="s">
        <v>469</v>
      </c>
      <c r="I1572" s="438" t="n">
        <v>1</v>
      </c>
      <c r="J1572" s="438" t="n">
        <v>18.61</v>
      </c>
      <c r="K1572" s="440" t="n">
        <v>18.61</v>
      </c>
    </row>
    <row r="1573" customFormat="false" ht="14.25" hidden="false" customHeight="false" outlineLevel="0" collapsed="false">
      <c r="A1573" s="134"/>
      <c r="E1573" s="134"/>
      <c r="F1573" s="134"/>
      <c r="I1573" s="134"/>
      <c r="J1573" s="134"/>
      <c r="K1573" s="263"/>
    </row>
    <row r="1574" customFormat="false" ht="14.25" hidden="false" customHeight="false" outlineLevel="0" collapsed="false">
      <c r="A1574" s="441" t="s">
        <v>655</v>
      </c>
      <c r="B1574" s="442"/>
      <c r="C1574" s="442"/>
      <c r="D1574" s="442"/>
      <c r="E1574" s="441"/>
      <c r="F1574" s="443" t="s">
        <v>660</v>
      </c>
      <c r="G1574" s="444" t="n">
        <v>9.1393164876</v>
      </c>
      <c r="H1574" s="445" t="s">
        <v>661</v>
      </c>
      <c r="I1574" s="446" t="n">
        <v>9.74</v>
      </c>
      <c r="J1574" s="443" t="s">
        <v>662</v>
      </c>
      <c r="K1574" s="444" t="n">
        <v>18.88</v>
      </c>
    </row>
    <row r="1575" customFormat="false" ht="14.25" hidden="false" customHeight="false" outlineLevel="0" collapsed="false">
      <c r="A1575" s="441" t="s">
        <v>655</v>
      </c>
      <c r="B1575" s="442"/>
      <c r="C1575" s="442"/>
      <c r="D1575" s="442"/>
      <c r="E1575" s="441"/>
      <c r="F1575" s="443" t="s">
        <v>663</v>
      </c>
      <c r="G1575" s="444" t="n">
        <v>5.36</v>
      </c>
      <c r="H1575" s="442"/>
      <c r="I1575" s="441"/>
      <c r="J1575" s="443" t="s">
        <v>664</v>
      </c>
      <c r="K1575" s="444" t="n">
        <v>29.86</v>
      </c>
    </row>
    <row r="1576" customFormat="false" ht="14.25" hidden="false" customHeight="false" outlineLevel="0" collapsed="false">
      <c r="A1576" s="134"/>
      <c r="E1576" s="134"/>
      <c r="F1576" s="134"/>
      <c r="I1576" s="134"/>
      <c r="J1576" s="134"/>
      <c r="K1576" s="263"/>
    </row>
    <row r="1577" customFormat="false" ht="14.25" hidden="false" customHeight="false" outlineLevel="0" collapsed="false">
      <c r="A1577" s="134"/>
      <c r="E1577" s="134"/>
      <c r="F1577" s="134"/>
      <c r="I1577" s="134"/>
      <c r="J1577" s="134"/>
      <c r="K1577" s="263"/>
    </row>
    <row r="1578" customFormat="false" ht="15" hidden="false" customHeight="false" outlineLevel="0" collapsed="false">
      <c r="A1578" s="434" t="s">
        <v>1115</v>
      </c>
      <c r="B1578" s="435" t="s">
        <v>35</v>
      </c>
      <c r="C1578" s="435" t="s">
        <v>42</v>
      </c>
      <c r="D1578" s="435" t="n">
        <v>88262</v>
      </c>
      <c r="E1578" s="436" t="s">
        <v>670</v>
      </c>
      <c r="F1578" s="436" t="s">
        <v>997</v>
      </c>
      <c r="G1578" s="435"/>
      <c r="H1578" s="435" t="s">
        <v>469</v>
      </c>
      <c r="I1578" s="436" t="n">
        <v>1</v>
      </c>
      <c r="J1578" s="436" t="n">
        <v>25.6</v>
      </c>
      <c r="K1578" s="437" t="n">
        <v>25.6</v>
      </c>
    </row>
    <row r="1579" customFormat="false" ht="14.25" hidden="false" customHeight="false" outlineLevel="0" collapsed="false">
      <c r="A1579" s="430"/>
      <c r="B1579" s="431" t="s">
        <v>25</v>
      </c>
      <c r="C1579" s="431" t="s">
        <v>26</v>
      </c>
      <c r="D1579" s="431" t="s">
        <v>27</v>
      </c>
      <c r="E1579" s="432" t="s">
        <v>18</v>
      </c>
      <c r="F1579" s="432" t="s">
        <v>649</v>
      </c>
      <c r="G1579" s="431"/>
      <c r="H1579" s="431" t="s">
        <v>650</v>
      </c>
      <c r="I1579" s="432" t="s">
        <v>651</v>
      </c>
      <c r="J1579" s="432" t="s">
        <v>652</v>
      </c>
      <c r="K1579" s="433" t="s">
        <v>19</v>
      </c>
    </row>
    <row r="1580" customFormat="false" ht="14.25" hidden="false" customHeight="false" outlineLevel="0" collapsed="false">
      <c r="A1580" s="438" t="s">
        <v>655</v>
      </c>
      <c r="B1580" s="439" t="s">
        <v>200</v>
      </c>
      <c r="C1580" s="439" t="s">
        <v>42</v>
      </c>
      <c r="D1580" s="439" t="n">
        <v>43483</v>
      </c>
      <c r="E1580" s="438" t="s">
        <v>1021</v>
      </c>
      <c r="F1580" s="438" t="s">
        <v>669</v>
      </c>
      <c r="G1580" s="439"/>
      <c r="H1580" s="439" t="s">
        <v>469</v>
      </c>
      <c r="I1580" s="438" t="n">
        <v>1</v>
      </c>
      <c r="J1580" s="438" t="n">
        <v>1.340482</v>
      </c>
      <c r="K1580" s="440" t="n">
        <v>1.34</v>
      </c>
    </row>
    <row r="1581" customFormat="false" ht="14.25" hidden="false" customHeight="false" outlineLevel="0" collapsed="false">
      <c r="A1581" s="438" t="s">
        <v>655</v>
      </c>
      <c r="B1581" s="439" t="s">
        <v>200</v>
      </c>
      <c r="C1581" s="439" t="s">
        <v>42</v>
      </c>
      <c r="D1581" s="439" t="n">
        <v>37370</v>
      </c>
      <c r="E1581" s="438" t="s">
        <v>1018</v>
      </c>
      <c r="F1581" s="438" t="s">
        <v>669</v>
      </c>
      <c r="G1581" s="439"/>
      <c r="H1581" s="439" t="s">
        <v>469</v>
      </c>
      <c r="I1581" s="438" t="n">
        <v>1</v>
      </c>
      <c r="J1581" s="438" t="n">
        <v>1.724816</v>
      </c>
      <c r="K1581" s="440" t="n">
        <v>1.72</v>
      </c>
    </row>
    <row r="1582" customFormat="false" ht="14.25" hidden="false" customHeight="false" outlineLevel="0" collapsed="false">
      <c r="A1582" s="438" t="s">
        <v>655</v>
      </c>
      <c r="B1582" s="439" t="s">
        <v>200</v>
      </c>
      <c r="C1582" s="439" t="s">
        <v>42</v>
      </c>
      <c r="D1582" s="439" t="n">
        <v>43459</v>
      </c>
      <c r="E1582" s="438" t="s">
        <v>1022</v>
      </c>
      <c r="F1582" s="438" t="s">
        <v>669</v>
      </c>
      <c r="G1582" s="439"/>
      <c r="H1582" s="439" t="s">
        <v>469</v>
      </c>
      <c r="I1582" s="438" t="n">
        <v>1</v>
      </c>
      <c r="J1582" s="438" t="n">
        <v>0.412456</v>
      </c>
      <c r="K1582" s="440" t="n">
        <v>0.41</v>
      </c>
    </row>
    <row r="1583" customFormat="false" ht="14.25" hidden="false" customHeight="false" outlineLevel="0" collapsed="false">
      <c r="A1583" s="438" t="s">
        <v>655</v>
      </c>
      <c r="B1583" s="439" t="s">
        <v>200</v>
      </c>
      <c r="C1583" s="439" t="s">
        <v>42</v>
      </c>
      <c r="D1583" s="439" t="n">
        <v>1213</v>
      </c>
      <c r="E1583" s="438" t="s">
        <v>1116</v>
      </c>
      <c r="F1583" s="438" t="s">
        <v>820</v>
      </c>
      <c r="G1583" s="439"/>
      <c r="H1583" s="439" t="s">
        <v>469</v>
      </c>
      <c r="I1583" s="438" t="n">
        <v>1</v>
      </c>
      <c r="J1583" s="438" t="n">
        <v>19.76</v>
      </c>
      <c r="K1583" s="440" t="n">
        <v>19.76</v>
      </c>
    </row>
    <row r="1584" customFormat="false" ht="14.25" hidden="false" customHeight="false" outlineLevel="0" collapsed="false">
      <c r="A1584" s="438" t="s">
        <v>655</v>
      </c>
      <c r="B1584" s="439" t="s">
        <v>200</v>
      </c>
      <c r="C1584" s="439" t="s">
        <v>42</v>
      </c>
      <c r="D1584" s="439" t="n">
        <v>37373</v>
      </c>
      <c r="E1584" s="438" t="s">
        <v>1013</v>
      </c>
      <c r="F1584" s="438" t="s">
        <v>669</v>
      </c>
      <c r="G1584" s="439"/>
      <c r="H1584" s="439" t="s">
        <v>469</v>
      </c>
      <c r="I1584" s="438" t="n">
        <v>1</v>
      </c>
      <c r="J1584" s="438" t="n">
        <v>0.074992</v>
      </c>
      <c r="K1584" s="440" t="n">
        <v>0.07</v>
      </c>
    </row>
    <row r="1585" customFormat="false" ht="14.25" hidden="false" customHeight="false" outlineLevel="0" collapsed="false">
      <c r="A1585" s="438" t="s">
        <v>655</v>
      </c>
      <c r="B1585" s="439" t="s">
        <v>200</v>
      </c>
      <c r="C1585" s="439" t="s">
        <v>42</v>
      </c>
      <c r="D1585" s="439" t="n">
        <v>37372</v>
      </c>
      <c r="E1585" s="438" t="s">
        <v>1014</v>
      </c>
      <c r="F1585" s="438" t="s">
        <v>669</v>
      </c>
      <c r="G1585" s="439"/>
      <c r="H1585" s="439" t="s">
        <v>469</v>
      </c>
      <c r="I1585" s="438" t="n">
        <v>1</v>
      </c>
      <c r="J1585" s="438" t="n">
        <v>1.340482</v>
      </c>
      <c r="K1585" s="440" t="n">
        <v>1.34</v>
      </c>
    </row>
    <row r="1586" customFormat="false" ht="14.25" hidden="false" customHeight="false" outlineLevel="0" collapsed="false">
      <c r="A1586" s="438" t="s">
        <v>655</v>
      </c>
      <c r="B1586" s="439" t="s">
        <v>656</v>
      </c>
      <c r="C1586" s="439" t="s">
        <v>42</v>
      </c>
      <c r="D1586" s="439" t="n">
        <v>95330</v>
      </c>
      <c r="E1586" s="438" t="s">
        <v>1117</v>
      </c>
      <c r="F1586" s="438" t="s">
        <v>658</v>
      </c>
      <c r="G1586" s="439"/>
      <c r="H1586" s="439" t="s">
        <v>469</v>
      </c>
      <c r="I1586" s="438" t="n">
        <v>1</v>
      </c>
      <c r="J1586" s="438" t="n">
        <v>0.22</v>
      </c>
      <c r="K1586" s="440" t="n">
        <v>0.22</v>
      </c>
    </row>
    <row r="1587" customFormat="false" ht="14.25" hidden="false" customHeight="false" outlineLevel="0" collapsed="false">
      <c r="A1587" s="438" t="s">
        <v>655</v>
      </c>
      <c r="B1587" s="439" t="s">
        <v>200</v>
      </c>
      <c r="C1587" s="439" t="s">
        <v>42</v>
      </c>
      <c r="D1587" s="439" t="n">
        <v>37371</v>
      </c>
      <c r="E1587" s="438" t="s">
        <v>1016</v>
      </c>
      <c r="F1587" s="438" t="s">
        <v>669</v>
      </c>
      <c r="G1587" s="439"/>
      <c r="H1587" s="439" t="s">
        <v>469</v>
      </c>
      <c r="I1587" s="438" t="n">
        <v>1</v>
      </c>
      <c r="J1587" s="438" t="n">
        <v>0.740546</v>
      </c>
      <c r="K1587" s="440" t="n">
        <v>0.74</v>
      </c>
    </row>
    <row r="1588" customFormat="false" ht="14.25" hidden="false" customHeight="false" outlineLevel="0" collapsed="false">
      <c r="A1588" s="134"/>
      <c r="E1588" s="134"/>
      <c r="F1588" s="134"/>
      <c r="I1588" s="134"/>
      <c r="J1588" s="134"/>
      <c r="K1588" s="263"/>
    </row>
    <row r="1589" customFormat="false" ht="14.25" hidden="false" customHeight="false" outlineLevel="0" collapsed="false">
      <c r="A1589" s="441" t="s">
        <v>655</v>
      </c>
      <c r="B1589" s="442"/>
      <c r="C1589" s="442"/>
      <c r="D1589" s="442"/>
      <c r="E1589" s="441"/>
      <c r="F1589" s="443" t="s">
        <v>660</v>
      </c>
      <c r="G1589" s="444" t="n">
        <v>9.6717978507</v>
      </c>
      <c r="H1589" s="445" t="s">
        <v>661</v>
      </c>
      <c r="I1589" s="446" t="n">
        <v>10.31</v>
      </c>
      <c r="J1589" s="443" t="s">
        <v>662</v>
      </c>
      <c r="K1589" s="444" t="n">
        <v>19.98</v>
      </c>
    </row>
    <row r="1590" customFormat="false" ht="14.25" hidden="false" customHeight="false" outlineLevel="0" collapsed="false">
      <c r="A1590" s="441" t="s">
        <v>655</v>
      </c>
      <c r="B1590" s="442"/>
      <c r="C1590" s="442"/>
      <c r="D1590" s="442"/>
      <c r="E1590" s="441"/>
      <c r="F1590" s="443" t="s">
        <v>663</v>
      </c>
      <c r="G1590" s="444" t="n">
        <v>5.6</v>
      </c>
      <c r="H1590" s="442"/>
      <c r="I1590" s="441"/>
      <c r="J1590" s="443" t="s">
        <v>664</v>
      </c>
      <c r="K1590" s="444" t="n">
        <v>31.2</v>
      </c>
    </row>
    <row r="1591" customFormat="false" ht="14.25" hidden="false" customHeight="false" outlineLevel="0" collapsed="false">
      <c r="A1591" s="134"/>
      <c r="E1591" s="134"/>
      <c r="F1591" s="134"/>
      <c r="I1591" s="134"/>
      <c r="J1591" s="134"/>
      <c r="K1591" s="263"/>
    </row>
    <row r="1592" customFormat="false" ht="14.25" hidden="false" customHeight="false" outlineLevel="0" collapsed="false">
      <c r="A1592" s="134"/>
      <c r="E1592" s="134"/>
      <c r="F1592" s="134"/>
      <c r="I1592" s="134"/>
      <c r="J1592" s="134"/>
      <c r="K1592" s="263"/>
    </row>
    <row r="1593" customFormat="false" ht="37.3" hidden="false" customHeight="false" outlineLevel="0" collapsed="false">
      <c r="A1593" s="434" t="s">
        <v>1118</v>
      </c>
      <c r="B1593" s="435" t="s">
        <v>35</v>
      </c>
      <c r="C1593" s="435" t="s">
        <v>42</v>
      </c>
      <c r="D1593" s="435" t="n">
        <v>91534</v>
      </c>
      <c r="E1593" s="436" t="s">
        <v>1119</v>
      </c>
      <c r="F1593" s="436" t="s">
        <v>1083</v>
      </c>
      <c r="G1593" s="435"/>
      <c r="H1593" s="435" t="s">
        <v>684</v>
      </c>
      <c r="I1593" s="436" t="n">
        <v>1</v>
      </c>
      <c r="J1593" s="436" t="n">
        <v>23.2</v>
      </c>
      <c r="K1593" s="437" t="n">
        <v>23.2</v>
      </c>
    </row>
    <row r="1594" customFormat="false" ht="14.25" hidden="false" customHeight="false" outlineLevel="0" collapsed="false">
      <c r="A1594" s="430"/>
      <c r="B1594" s="431" t="s">
        <v>25</v>
      </c>
      <c r="C1594" s="431" t="s">
        <v>26</v>
      </c>
      <c r="D1594" s="431" t="s">
        <v>27</v>
      </c>
      <c r="E1594" s="432" t="s">
        <v>18</v>
      </c>
      <c r="F1594" s="432" t="s">
        <v>649</v>
      </c>
      <c r="G1594" s="431"/>
      <c r="H1594" s="431" t="s">
        <v>650</v>
      </c>
      <c r="I1594" s="432" t="s">
        <v>651</v>
      </c>
      <c r="J1594" s="432" t="s">
        <v>652</v>
      </c>
      <c r="K1594" s="433" t="s">
        <v>19</v>
      </c>
    </row>
    <row r="1595" customFormat="false" ht="19.4" hidden="false" customHeight="false" outlineLevel="0" collapsed="false">
      <c r="A1595" s="438" t="s">
        <v>655</v>
      </c>
      <c r="B1595" s="439" t="s">
        <v>656</v>
      </c>
      <c r="C1595" s="439" t="s">
        <v>42</v>
      </c>
      <c r="D1595" s="439" t="n">
        <v>91530</v>
      </c>
      <c r="E1595" s="438" t="s">
        <v>1120</v>
      </c>
      <c r="F1595" s="438" t="s">
        <v>683</v>
      </c>
      <c r="G1595" s="439"/>
      <c r="H1595" s="439" t="s">
        <v>469</v>
      </c>
      <c r="I1595" s="438" t="n">
        <v>1</v>
      </c>
      <c r="J1595" s="438" t="n">
        <v>0.21</v>
      </c>
      <c r="K1595" s="440" t="n">
        <v>0.21</v>
      </c>
    </row>
    <row r="1596" customFormat="false" ht="19.4" hidden="false" customHeight="false" outlineLevel="0" collapsed="false">
      <c r="A1596" s="438" t="s">
        <v>655</v>
      </c>
      <c r="B1596" s="439" t="s">
        <v>656</v>
      </c>
      <c r="C1596" s="439" t="s">
        <v>42</v>
      </c>
      <c r="D1596" s="439" t="n">
        <v>91529</v>
      </c>
      <c r="E1596" s="438" t="s">
        <v>1121</v>
      </c>
      <c r="F1596" s="438" t="s">
        <v>683</v>
      </c>
      <c r="G1596" s="439"/>
      <c r="H1596" s="439" t="s">
        <v>469</v>
      </c>
      <c r="I1596" s="438" t="n">
        <v>1</v>
      </c>
      <c r="J1596" s="438" t="n">
        <v>0.79</v>
      </c>
      <c r="K1596" s="440" t="n">
        <v>0.79</v>
      </c>
    </row>
    <row r="1597" customFormat="false" ht="14.25" hidden="false" customHeight="false" outlineLevel="0" collapsed="false">
      <c r="A1597" s="438" t="s">
        <v>655</v>
      </c>
      <c r="B1597" s="439" t="s">
        <v>656</v>
      </c>
      <c r="C1597" s="439" t="s">
        <v>42</v>
      </c>
      <c r="D1597" s="439" t="n">
        <v>88297</v>
      </c>
      <c r="E1597" s="438" t="s">
        <v>1122</v>
      </c>
      <c r="F1597" s="438" t="s">
        <v>658</v>
      </c>
      <c r="G1597" s="439"/>
      <c r="H1597" s="439" t="s">
        <v>469</v>
      </c>
      <c r="I1597" s="438" t="n">
        <v>1</v>
      </c>
      <c r="J1597" s="438" t="n">
        <v>22.2</v>
      </c>
      <c r="K1597" s="440" t="n">
        <v>22.2</v>
      </c>
    </row>
    <row r="1598" customFormat="false" ht="14.25" hidden="false" customHeight="false" outlineLevel="0" collapsed="false">
      <c r="A1598" s="134"/>
      <c r="E1598" s="134"/>
      <c r="F1598" s="134"/>
      <c r="I1598" s="134"/>
      <c r="J1598" s="134"/>
      <c r="K1598" s="263"/>
    </row>
    <row r="1599" customFormat="false" ht="14.25" hidden="false" customHeight="false" outlineLevel="0" collapsed="false">
      <c r="A1599" s="441" t="s">
        <v>655</v>
      </c>
      <c r="B1599" s="442"/>
      <c r="C1599" s="442"/>
      <c r="D1599" s="442"/>
      <c r="E1599" s="441"/>
      <c r="F1599" s="443" t="s">
        <v>660</v>
      </c>
      <c r="G1599" s="444" t="n">
        <v>8.4712944138</v>
      </c>
      <c r="H1599" s="445" t="s">
        <v>661</v>
      </c>
      <c r="I1599" s="446" t="n">
        <v>9.03</v>
      </c>
      <c r="J1599" s="443" t="s">
        <v>662</v>
      </c>
      <c r="K1599" s="444" t="n">
        <v>17.5</v>
      </c>
    </row>
    <row r="1600" customFormat="false" ht="14.25" hidden="false" customHeight="false" outlineLevel="0" collapsed="false">
      <c r="A1600" s="441" t="s">
        <v>655</v>
      </c>
      <c r="B1600" s="442"/>
      <c r="C1600" s="442"/>
      <c r="D1600" s="442"/>
      <c r="E1600" s="441"/>
      <c r="F1600" s="443" t="s">
        <v>663</v>
      </c>
      <c r="G1600" s="444" t="n">
        <v>5.08</v>
      </c>
      <c r="H1600" s="442"/>
      <c r="I1600" s="441"/>
      <c r="J1600" s="443" t="s">
        <v>664</v>
      </c>
      <c r="K1600" s="444" t="n">
        <v>28.28</v>
      </c>
    </row>
    <row r="1601" customFormat="false" ht="14.25" hidden="false" customHeight="false" outlineLevel="0" collapsed="false">
      <c r="A1601" s="134"/>
      <c r="E1601" s="134"/>
      <c r="F1601" s="134"/>
      <c r="I1601" s="134"/>
      <c r="J1601" s="134"/>
      <c r="K1601" s="263"/>
    </row>
    <row r="1602" customFormat="false" ht="14.25" hidden="false" customHeight="false" outlineLevel="0" collapsed="false">
      <c r="A1602" s="134"/>
      <c r="E1602" s="134"/>
      <c r="F1602" s="134"/>
      <c r="I1602" s="134"/>
      <c r="J1602" s="134"/>
      <c r="K1602" s="263"/>
    </row>
    <row r="1603" customFormat="false" ht="37.3" hidden="false" customHeight="false" outlineLevel="0" collapsed="false">
      <c r="A1603" s="434" t="s">
        <v>1123</v>
      </c>
      <c r="B1603" s="435" t="s">
        <v>35</v>
      </c>
      <c r="C1603" s="435" t="s">
        <v>42</v>
      </c>
      <c r="D1603" s="435" t="n">
        <v>91533</v>
      </c>
      <c r="E1603" s="436" t="s">
        <v>1124</v>
      </c>
      <c r="F1603" s="436" t="s">
        <v>1083</v>
      </c>
      <c r="G1603" s="435"/>
      <c r="H1603" s="435" t="s">
        <v>688</v>
      </c>
      <c r="I1603" s="436" t="n">
        <v>1</v>
      </c>
      <c r="J1603" s="436" t="n">
        <v>30.15</v>
      </c>
      <c r="K1603" s="437" t="n">
        <v>30.15</v>
      </c>
    </row>
    <row r="1604" customFormat="false" ht="14.25" hidden="false" customHeight="false" outlineLevel="0" collapsed="false">
      <c r="A1604" s="430"/>
      <c r="B1604" s="431" t="s">
        <v>25</v>
      </c>
      <c r="C1604" s="431" t="s">
        <v>26</v>
      </c>
      <c r="D1604" s="431" t="s">
        <v>27</v>
      </c>
      <c r="E1604" s="432" t="s">
        <v>18</v>
      </c>
      <c r="F1604" s="432" t="s">
        <v>649</v>
      </c>
      <c r="G1604" s="431"/>
      <c r="H1604" s="431" t="s">
        <v>650</v>
      </c>
      <c r="I1604" s="432" t="s">
        <v>651</v>
      </c>
      <c r="J1604" s="432" t="s">
        <v>652</v>
      </c>
      <c r="K1604" s="433" t="s">
        <v>19</v>
      </c>
    </row>
    <row r="1605" customFormat="false" ht="19.4" hidden="false" customHeight="false" outlineLevel="0" collapsed="false">
      <c r="A1605" s="438" t="s">
        <v>655</v>
      </c>
      <c r="B1605" s="439" t="s">
        <v>656</v>
      </c>
      <c r="C1605" s="439" t="s">
        <v>42</v>
      </c>
      <c r="D1605" s="439" t="n">
        <v>91530</v>
      </c>
      <c r="E1605" s="438" t="s">
        <v>1120</v>
      </c>
      <c r="F1605" s="438" t="s">
        <v>683</v>
      </c>
      <c r="G1605" s="439"/>
      <c r="H1605" s="439" t="s">
        <v>469</v>
      </c>
      <c r="I1605" s="438" t="n">
        <v>1</v>
      </c>
      <c r="J1605" s="438" t="n">
        <v>0.21</v>
      </c>
      <c r="K1605" s="440" t="n">
        <v>0.21</v>
      </c>
    </row>
    <row r="1606" customFormat="false" ht="19.4" hidden="false" customHeight="false" outlineLevel="0" collapsed="false">
      <c r="A1606" s="438" t="s">
        <v>655</v>
      </c>
      <c r="B1606" s="439" t="s">
        <v>656</v>
      </c>
      <c r="C1606" s="439" t="s">
        <v>42</v>
      </c>
      <c r="D1606" s="439" t="n">
        <v>91529</v>
      </c>
      <c r="E1606" s="438" t="s">
        <v>1121</v>
      </c>
      <c r="F1606" s="438" t="s">
        <v>683</v>
      </c>
      <c r="G1606" s="439"/>
      <c r="H1606" s="439" t="s">
        <v>469</v>
      </c>
      <c r="I1606" s="438" t="n">
        <v>1</v>
      </c>
      <c r="J1606" s="438" t="n">
        <v>0.79</v>
      </c>
      <c r="K1606" s="440" t="n">
        <v>0.79</v>
      </c>
    </row>
    <row r="1607" customFormat="false" ht="14.25" hidden="false" customHeight="false" outlineLevel="0" collapsed="false">
      <c r="A1607" s="438" t="s">
        <v>655</v>
      </c>
      <c r="B1607" s="439" t="s">
        <v>656</v>
      </c>
      <c r="C1607" s="439" t="s">
        <v>42</v>
      </c>
      <c r="D1607" s="439" t="n">
        <v>88297</v>
      </c>
      <c r="E1607" s="438" t="s">
        <v>1122</v>
      </c>
      <c r="F1607" s="438" t="s">
        <v>658</v>
      </c>
      <c r="G1607" s="439"/>
      <c r="H1607" s="439" t="s">
        <v>469</v>
      </c>
      <c r="I1607" s="438" t="n">
        <v>1</v>
      </c>
      <c r="J1607" s="438" t="n">
        <v>22.2</v>
      </c>
      <c r="K1607" s="440" t="n">
        <v>22.2</v>
      </c>
    </row>
    <row r="1608" customFormat="false" ht="19.4" hidden="false" customHeight="false" outlineLevel="0" collapsed="false">
      <c r="A1608" s="438" t="s">
        <v>655</v>
      </c>
      <c r="B1608" s="439" t="s">
        <v>656</v>
      </c>
      <c r="C1608" s="439" t="s">
        <v>42</v>
      </c>
      <c r="D1608" s="439" t="n">
        <v>91532</v>
      </c>
      <c r="E1608" s="438" t="s">
        <v>1125</v>
      </c>
      <c r="F1608" s="438" t="s">
        <v>683</v>
      </c>
      <c r="G1608" s="439"/>
      <c r="H1608" s="439" t="s">
        <v>469</v>
      </c>
      <c r="I1608" s="438" t="n">
        <v>1</v>
      </c>
      <c r="J1608" s="438" t="n">
        <v>5.96</v>
      </c>
      <c r="K1608" s="440" t="n">
        <v>5.96</v>
      </c>
    </row>
    <row r="1609" customFormat="false" ht="19.4" hidden="false" customHeight="false" outlineLevel="0" collapsed="false">
      <c r="A1609" s="438" t="s">
        <v>655</v>
      </c>
      <c r="B1609" s="439" t="s">
        <v>656</v>
      </c>
      <c r="C1609" s="439" t="s">
        <v>42</v>
      </c>
      <c r="D1609" s="439" t="n">
        <v>91531</v>
      </c>
      <c r="E1609" s="438" t="s">
        <v>1126</v>
      </c>
      <c r="F1609" s="438" t="s">
        <v>683</v>
      </c>
      <c r="G1609" s="439"/>
      <c r="H1609" s="439" t="s">
        <v>469</v>
      </c>
      <c r="I1609" s="438" t="n">
        <v>1</v>
      </c>
      <c r="J1609" s="438" t="n">
        <v>0.99</v>
      </c>
      <c r="K1609" s="440" t="n">
        <v>0.99</v>
      </c>
    </row>
    <row r="1610" customFormat="false" ht="14.25" hidden="false" customHeight="false" outlineLevel="0" collapsed="false">
      <c r="A1610" s="134"/>
      <c r="E1610" s="134"/>
      <c r="F1610" s="134"/>
      <c r="I1610" s="134"/>
      <c r="J1610" s="134"/>
      <c r="K1610" s="263"/>
    </row>
    <row r="1611" customFormat="false" ht="14.25" hidden="false" customHeight="false" outlineLevel="0" collapsed="false">
      <c r="A1611" s="441" t="s">
        <v>655</v>
      </c>
      <c r="B1611" s="442"/>
      <c r="C1611" s="442"/>
      <c r="D1611" s="442"/>
      <c r="E1611" s="441"/>
      <c r="F1611" s="443" t="s">
        <v>660</v>
      </c>
      <c r="G1611" s="444" t="n">
        <v>8.4712944138</v>
      </c>
      <c r="H1611" s="445" t="s">
        <v>661</v>
      </c>
      <c r="I1611" s="446" t="n">
        <v>9.03</v>
      </c>
      <c r="J1611" s="443" t="s">
        <v>662</v>
      </c>
      <c r="K1611" s="444" t="n">
        <v>17.5</v>
      </c>
    </row>
    <row r="1612" customFormat="false" ht="14.25" hidden="false" customHeight="false" outlineLevel="0" collapsed="false">
      <c r="A1612" s="441" t="s">
        <v>655</v>
      </c>
      <c r="B1612" s="442"/>
      <c r="C1612" s="442"/>
      <c r="D1612" s="442"/>
      <c r="E1612" s="441"/>
      <c r="F1612" s="443" t="s">
        <v>663</v>
      </c>
      <c r="G1612" s="444" t="n">
        <v>6.6</v>
      </c>
      <c r="H1612" s="442"/>
      <c r="I1612" s="441"/>
      <c r="J1612" s="443" t="s">
        <v>664</v>
      </c>
      <c r="K1612" s="444" t="n">
        <v>36.75</v>
      </c>
    </row>
    <row r="1613" customFormat="false" ht="14.25" hidden="false" customHeight="false" outlineLevel="0" collapsed="false">
      <c r="A1613" s="134"/>
      <c r="E1613" s="134"/>
      <c r="F1613" s="134"/>
      <c r="I1613" s="134"/>
      <c r="J1613" s="134"/>
      <c r="K1613" s="263"/>
    </row>
    <row r="1614" customFormat="false" ht="14.25" hidden="false" customHeight="false" outlineLevel="0" collapsed="false">
      <c r="A1614" s="134"/>
      <c r="E1614" s="134"/>
      <c r="F1614" s="134"/>
      <c r="I1614" s="134"/>
      <c r="J1614" s="134"/>
      <c r="K1614" s="263"/>
    </row>
    <row r="1615" customFormat="false" ht="37.3" hidden="false" customHeight="false" outlineLevel="0" collapsed="false">
      <c r="A1615" s="434" t="s">
        <v>1127</v>
      </c>
      <c r="B1615" s="435" t="s">
        <v>35</v>
      </c>
      <c r="C1615" s="435" t="s">
        <v>42</v>
      </c>
      <c r="D1615" s="435" t="n">
        <v>91529</v>
      </c>
      <c r="E1615" s="436" t="s">
        <v>1121</v>
      </c>
      <c r="F1615" s="436" t="s">
        <v>1083</v>
      </c>
      <c r="G1615" s="435"/>
      <c r="H1615" s="435" t="s">
        <v>469</v>
      </c>
      <c r="I1615" s="436" t="n">
        <v>1</v>
      </c>
      <c r="J1615" s="436" t="n">
        <v>0.79</v>
      </c>
      <c r="K1615" s="437" t="n">
        <v>0.79</v>
      </c>
    </row>
    <row r="1616" customFormat="false" ht="14.25" hidden="false" customHeight="false" outlineLevel="0" collapsed="false">
      <c r="A1616" s="430"/>
      <c r="B1616" s="431" t="s">
        <v>25</v>
      </c>
      <c r="C1616" s="431" t="s">
        <v>26</v>
      </c>
      <c r="D1616" s="431" t="s">
        <v>27</v>
      </c>
      <c r="E1616" s="432" t="s">
        <v>18</v>
      </c>
      <c r="F1616" s="432" t="s">
        <v>649</v>
      </c>
      <c r="G1616" s="431"/>
      <c r="H1616" s="431" t="s">
        <v>650</v>
      </c>
      <c r="I1616" s="432" t="s">
        <v>651</v>
      </c>
      <c r="J1616" s="432" t="s">
        <v>652</v>
      </c>
      <c r="K1616" s="433" t="s">
        <v>19</v>
      </c>
    </row>
    <row r="1617" customFormat="false" ht="14.25" hidden="false" customHeight="false" outlineLevel="0" collapsed="false">
      <c r="A1617" s="438" t="s">
        <v>655</v>
      </c>
      <c r="B1617" s="439" t="s">
        <v>200</v>
      </c>
      <c r="C1617" s="439" t="s">
        <v>42</v>
      </c>
      <c r="D1617" s="439" t="n">
        <v>13458</v>
      </c>
      <c r="E1617" s="438" t="s">
        <v>1128</v>
      </c>
      <c r="F1617" s="438" t="s">
        <v>990</v>
      </c>
      <c r="G1617" s="439"/>
      <c r="H1617" s="439" t="s">
        <v>120</v>
      </c>
      <c r="I1617" s="438" t="n">
        <v>5.33E-005</v>
      </c>
      <c r="J1617" s="438" t="n">
        <v>14847.647332</v>
      </c>
      <c r="K1617" s="440" t="n">
        <v>0.79</v>
      </c>
    </row>
    <row r="1618" customFormat="false" ht="14.25" hidden="false" customHeight="false" outlineLevel="0" collapsed="false">
      <c r="A1618" s="134"/>
      <c r="E1618" s="134"/>
      <c r="F1618" s="134"/>
      <c r="I1618" s="134"/>
      <c r="J1618" s="134"/>
      <c r="K1618" s="263"/>
    </row>
    <row r="1619" customFormat="false" ht="14.25" hidden="false" customHeight="false" outlineLevel="0" collapsed="false">
      <c r="A1619" s="441" t="s">
        <v>655</v>
      </c>
      <c r="B1619" s="442"/>
      <c r="C1619" s="442"/>
      <c r="D1619" s="442"/>
      <c r="E1619" s="441"/>
      <c r="F1619" s="443" t="s">
        <v>660</v>
      </c>
      <c r="G1619" s="444" t="n">
        <v>0</v>
      </c>
      <c r="H1619" s="445" t="s">
        <v>661</v>
      </c>
      <c r="I1619" s="446" t="n">
        <v>0</v>
      </c>
      <c r="J1619" s="443" t="s">
        <v>662</v>
      </c>
      <c r="K1619" s="444" t="n">
        <v>0</v>
      </c>
    </row>
    <row r="1620" customFormat="false" ht="14.25" hidden="false" customHeight="false" outlineLevel="0" collapsed="false">
      <c r="A1620" s="441" t="s">
        <v>655</v>
      </c>
      <c r="B1620" s="442"/>
      <c r="C1620" s="442"/>
      <c r="D1620" s="442"/>
      <c r="E1620" s="441"/>
      <c r="F1620" s="443" t="s">
        <v>663</v>
      </c>
      <c r="G1620" s="444" t="n">
        <v>0.17</v>
      </c>
      <c r="H1620" s="442"/>
      <c r="I1620" s="441"/>
      <c r="J1620" s="443" t="s">
        <v>664</v>
      </c>
      <c r="K1620" s="444" t="n">
        <v>0.96</v>
      </c>
    </row>
    <row r="1621" customFormat="false" ht="14.25" hidden="false" customHeight="false" outlineLevel="0" collapsed="false">
      <c r="A1621" s="134"/>
      <c r="E1621" s="134"/>
      <c r="F1621" s="134"/>
      <c r="I1621" s="134"/>
      <c r="J1621" s="134"/>
      <c r="K1621" s="263"/>
    </row>
    <row r="1622" customFormat="false" ht="14.25" hidden="false" customHeight="false" outlineLevel="0" collapsed="false">
      <c r="A1622" s="134"/>
      <c r="E1622" s="134"/>
      <c r="F1622" s="134"/>
      <c r="I1622" s="134"/>
      <c r="J1622" s="134"/>
      <c r="K1622" s="263"/>
    </row>
    <row r="1623" customFormat="false" ht="37.3" hidden="false" customHeight="false" outlineLevel="0" collapsed="false">
      <c r="A1623" s="434" t="s">
        <v>1129</v>
      </c>
      <c r="B1623" s="435" t="s">
        <v>35</v>
      </c>
      <c r="C1623" s="435" t="s">
        <v>42</v>
      </c>
      <c r="D1623" s="435" t="n">
        <v>91530</v>
      </c>
      <c r="E1623" s="436" t="s">
        <v>1120</v>
      </c>
      <c r="F1623" s="436" t="s">
        <v>1083</v>
      </c>
      <c r="G1623" s="435"/>
      <c r="H1623" s="435" t="s">
        <v>469</v>
      </c>
      <c r="I1623" s="436" t="n">
        <v>1</v>
      </c>
      <c r="J1623" s="436" t="n">
        <v>0.21</v>
      </c>
      <c r="K1623" s="437" t="n">
        <v>0.21</v>
      </c>
    </row>
    <row r="1624" customFormat="false" ht="14.25" hidden="false" customHeight="false" outlineLevel="0" collapsed="false">
      <c r="A1624" s="430"/>
      <c r="B1624" s="431" t="s">
        <v>25</v>
      </c>
      <c r="C1624" s="431" t="s">
        <v>26</v>
      </c>
      <c r="D1624" s="431" t="s">
        <v>27</v>
      </c>
      <c r="E1624" s="432" t="s">
        <v>18</v>
      </c>
      <c r="F1624" s="432" t="s">
        <v>649</v>
      </c>
      <c r="G1624" s="431"/>
      <c r="H1624" s="431" t="s">
        <v>650</v>
      </c>
      <c r="I1624" s="432" t="s">
        <v>651</v>
      </c>
      <c r="J1624" s="432" t="s">
        <v>652</v>
      </c>
      <c r="K1624" s="433" t="s">
        <v>19</v>
      </c>
    </row>
    <row r="1625" customFormat="false" ht="14.25" hidden="false" customHeight="false" outlineLevel="0" collapsed="false">
      <c r="A1625" s="438" t="s">
        <v>655</v>
      </c>
      <c r="B1625" s="439" t="s">
        <v>200</v>
      </c>
      <c r="C1625" s="439" t="s">
        <v>42</v>
      </c>
      <c r="D1625" s="439" t="n">
        <v>13458</v>
      </c>
      <c r="E1625" s="438" t="s">
        <v>1128</v>
      </c>
      <c r="F1625" s="438" t="s">
        <v>990</v>
      </c>
      <c r="G1625" s="439"/>
      <c r="H1625" s="439" t="s">
        <v>120</v>
      </c>
      <c r="I1625" s="438" t="n">
        <v>1.43E-005</v>
      </c>
      <c r="J1625" s="438" t="n">
        <v>14847.647332</v>
      </c>
      <c r="K1625" s="440" t="n">
        <v>0.21</v>
      </c>
    </row>
    <row r="1626" customFormat="false" ht="14.25" hidden="false" customHeight="false" outlineLevel="0" collapsed="false">
      <c r="A1626" s="134"/>
      <c r="E1626" s="134"/>
      <c r="F1626" s="134"/>
      <c r="I1626" s="134"/>
      <c r="J1626" s="134"/>
      <c r="K1626" s="263"/>
    </row>
    <row r="1627" customFormat="false" ht="14.25" hidden="false" customHeight="false" outlineLevel="0" collapsed="false">
      <c r="A1627" s="441" t="s">
        <v>655</v>
      </c>
      <c r="B1627" s="442"/>
      <c r="C1627" s="442"/>
      <c r="D1627" s="442"/>
      <c r="E1627" s="441"/>
      <c r="F1627" s="443" t="s">
        <v>660</v>
      </c>
      <c r="G1627" s="444" t="n">
        <v>0</v>
      </c>
      <c r="H1627" s="445" t="s">
        <v>661</v>
      </c>
      <c r="I1627" s="446" t="n">
        <v>0</v>
      </c>
      <c r="J1627" s="443" t="s">
        <v>662</v>
      </c>
      <c r="K1627" s="444" t="n">
        <v>0</v>
      </c>
    </row>
    <row r="1628" customFormat="false" ht="14.25" hidden="false" customHeight="false" outlineLevel="0" collapsed="false">
      <c r="A1628" s="441" t="s">
        <v>655</v>
      </c>
      <c r="B1628" s="442"/>
      <c r="C1628" s="442"/>
      <c r="D1628" s="442"/>
      <c r="E1628" s="441"/>
      <c r="F1628" s="443" t="s">
        <v>663</v>
      </c>
      <c r="G1628" s="444" t="n">
        <v>0.04</v>
      </c>
      <c r="H1628" s="442"/>
      <c r="I1628" s="441"/>
      <c r="J1628" s="443" t="s">
        <v>664</v>
      </c>
      <c r="K1628" s="444" t="n">
        <v>0.25</v>
      </c>
    </row>
    <row r="1629" customFormat="false" ht="14.25" hidden="false" customHeight="false" outlineLevel="0" collapsed="false">
      <c r="A1629" s="134"/>
      <c r="E1629" s="134"/>
      <c r="F1629" s="134"/>
      <c r="I1629" s="134"/>
      <c r="J1629" s="134"/>
      <c r="K1629" s="263"/>
    </row>
    <row r="1630" customFormat="false" ht="14.25" hidden="false" customHeight="false" outlineLevel="0" collapsed="false">
      <c r="A1630" s="134"/>
      <c r="E1630" s="134"/>
      <c r="F1630" s="134"/>
      <c r="I1630" s="134"/>
      <c r="J1630" s="134"/>
      <c r="K1630" s="263"/>
    </row>
    <row r="1631" customFormat="false" ht="37.3" hidden="false" customHeight="false" outlineLevel="0" collapsed="false">
      <c r="A1631" s="434" t="s">
        <v>1130</v>
      </c>
      <c r="B1631" s="435" t="s">
        <v>35</v>
      </c>
      <c r="C1631" s="435" t="s">
        <v>42</v>
      </c>
      <c r="D1631" s="435" t="n">
        <v>91531</v>
      </c>
      <c r="E1631" s="436" t="s">
        <v>1126</v>
      </c>
      <c r="F1631" s="436" t="s">
        <v>1083</v>
      </c>
      <c r="G1631" s="435"/>
      <c r="H1631" s="435" t="s">
        <v>469</v>
      </c>
      <c r="I1631" s="436" t="n">
        <v>1</v>
      </c>
      <c r="J1631" s="436" t="n">
        <v>0.99</v>
      </c>
      <c r="K1631" s="437" t="n">
        <v>0.99</v>
      </c>
    </row>
    <row r="1632" customFormat="false" ht="14.25" hidden="false" customHeight="false" outlineLevel="0" collapsed="false">
      <c r="A1632" s="430"/>
      <c r="B1632" s="431" t="s">
        <v>25</v>
      </c>
      <c r="C1632" s="431" t="s">
        <v>26</v>
      </c>
      <c r="D1632" s="431" t="s">
        <v>27</v>
      </c>
      <c r="E1632" s="432" t="s">
        <v>18</v>
      </c>
      <c r="F1632" s="432" t="s">
        <v>649</v>
      </c>
      <c r="G1632" s="431"/>
      <c r="H1632" s="431" t="s">
        <v>650</v>
      </c>
      <c r="I1632" s="432" t="s">
        <v>651</v>
      </c>
      <c r="J1632" s="432" t="s">
        <v>652</v>
      </c>
      <c r="K1632" s="433" t="s">
        <v>19</v>
      </c>
    </row>
    <row r="1633" customFormat="false" ht="14.25" hidden="false" customHeight="false" outlineLevel="0" collapsed="false">
      <c r="A1633" s="438" t="s">
        <v>655</v>
      </c>
      <c r="B1633" s="439" t="s">
        <v>200</v>
      </c>
      <c r="C1633" s="439" t="s">
        <v>42</v>
      </c>
      <c r="D1633" s="439" t="n">
        <v>13458</v>
      </c>
      <c r="E1633" s="438" t="s">
        <v>1128</v>
      </c>
      <c r="F1633" s="438" t="s">
        <v>990</v>
      </c>
      <c r="G1633" s="439"/>
      <c r="H1633" s="439" t="s">
        <v>120</v>
      </c>
      <c r="I1633" s="438" t="n">
        <v>6.67E-005</v>
      </c>
      <c r="J1633" s="438" t="n">
        <v>14847.647332</v>
      </c>
      <c r="K1633" s="440" t="n">
        <v>0.99</v>
      </c>
    </row>
    <row r="1634" customFormat="false" ht="25.5" hidden="false" customHeight="true" outlineLevel="0" collapsed="false">
      <c r="A1634" s="134"/>
      <c r="E1634" s="134"/>
      <c r="F1634" s="134"/>
      <c r="I1634" s="134"/>
      <c r="J1634" s="134"/>
      <c r="K1634" s="263"/>
    </row>
    <row r="1635" customFormat="false" ht="14.25" hidden="false" customHeight="false" outlineLevel="0" collapsed="false">
      <c r="A1635" s="441" t="s">
        <v>655</v>
      </c>
      <c r="B1635" s="442"/>
      <c r="C1635" s="442"/>
      <c r="D1635" s="442"/>
      <c r="E1635" s="441"/>
      <c r="F1635" s="443" t="s">
        <v>660</v>
      </c>
      <c r="G1635" s="444" t="n">
        <v>0</v>
      </c>
      <c r="H1635" s="445" t="s">
        <v>661</v>
      </c>
      <c r="I1635" s="446" t="n">
        <v>0</v>
      </c>
      <c r="J1635" s="443" t="s">
        <v>662</v>
      </c>
      <c r="K1635" s="444" t="n">
        <v>0</v>
      </c>
    </row>
    <row r="1636" customFormat="false" ht="14.25" hidden="false" customHeight="false" outlineLevel="0" collapsed="false">
      <c r="A1636" s="441" t="s">
        <v>655</v>
      </c>
      <c r="B1636" s="442"/>
      <c r="C1636" s="442"/>
      <c r="D1636" s="442"/>
      <c r="E1636" s="441"/>
      <c r="F1636" s="443" t="s">
        <v>663</v>
      </c>
      <c r="G1636" s="444" t="n">
        <v>0.21</v>
      </c>
      <c r="H1636" s="442"/>
      <c r="I1636" s="441"/>
      <c r="J1636" s="443" t="s">
        <v>664</v>
      </c>
      <c r="K1636" s="444" t="n">
        <v>1.2</v>
      </c>
    </row>
    <row r="1637" customFormat="false" ht="14.25" hidden="false" customHeight="false" outlineLevel="0" collapsed="false">
      <c r="A1637" s="134"/>
      <c r="E1637" s="134"/>
      <c r="F1637" s="134"/>
      <c r="I1637" s="134"/>
      <c r="J1637" s="134"/>
      <c r="K1637" s="263"/>
    </row>
    <row r="1638" customFormat="false" ht="14.25" hidden="false" customHeight="false" outlineLevel="0" collapsed="false">
      <c r="A1638" s="134"/>
      <c r="E1638" s="134"/>
      <c r="F1638" s="134"/>
      <c r="I1638" s="134"/>
      <c r="J1638" s="134"/>
      <c r="K1638" s="263"/>
    </row>
    <row r="1639" customFormat="false" ht="37.3" hidden="false" customHeight="false" outlineLevel="0" collapsed="false">
      <c r="A1639" s="434" t="s">
        <v>1131</v>
      </c>
      <c r="B1639" s="435" t="s">
        <v>35</v>
      </c>
      <c r="C1639" s="435" t="s">
        <v>42</v>
      </c>
      <c r="D1639" s="435" t="n">
        <v>91532</v>
      </c>
      <c r="E1639" s="436" t="s">
        <v>1125</v>
      </c>
      <c r="F1639" s="436" t="s">
        <v>1083</v>
      </c>
      <c r="G1639" s="435"/>
      <c r="H1639" s="435" t="s">
        <v>469</v>
      </c>
      <c r="I1639" s="436" t="n">
        <v>1</v>
      </c>
      <c r="J1639" s="436" t="n">
        <v>5.96</v>
      </c>
      <c r="K1639" s="437" t="n">
        <v>5.96</v>
      </c>
    </row>
    <row r="1640" customFormat="false" ht="14.25" hidden="false" customHeight="false" outlineLevel="0" collapsed="false">
      <c r="A1640" s="430"/>
      <c r="B1640" s="431" t="s">
        <v>25</v>
      </c>
      <c r="C1640" s="431" t="s">
        <v>26</v>
      </c>
      <c r="D1640" s="431" t="s">
        <v>27</v>
      </c>
      <c r="E1640" s="432" t="s">
        <v>18</v>
      </c>
      <c r="F1640" s="432" t="s">
        <v>649</v>
      </c>
      <c r="G1640" s="431"/>
      <c r="H1640" s="431" t="s">
        <v>650</v>
      </c>
      <c r="I1640" s="432" t="s">
        <v>651</v>
      </c>
      <c r="J1640" s="432" t="s">
        <v>652</v>
      </c>
      <c r="K1640" s="433" t="s">
        <v>19</v>
      </c>
    </row>
    <row r="1641" customFormat="false" ht="14.25" hidden="false" customHeight="false" outlineLevel="0" collapsed="false">
      <c r="A1641" s="438" t="s">
        <v>655</v>
      </c>
      <c r="B1641" s="439" t="s">
        <v>200</v>
      </c>
      <c r="C1641" s="439" t="s">
        <v>42</v>
      </c>
      <c r="D1641" s="439" t="n">
        <v>4222</v>
      </c>
      <c r="E1641" s="438" t="s">
        <v>1132</v>
      </c>
      <c r="F1641" s="438" t="s">
        <v>669</v>
      </c>
      <c r="G1641" s="439"/>
      <c r="H1641" s="439" t="s">
        <v>686</v>
      </c>
      <c r="I1641" s="438" t="n">
        <v>1.03</v>
      </c>
      <c r="J1641" s="438" t="n">
        <v>5.793132</v>
      </c>
      <c r="K1641" s="440" t="n">
        <v>5.96</v>
      </c>
    </row>
    <row r="1642" customFormat="false" ht="14.25" hidden="false" customHeight="false" outlineLevel="0" collapsed="false">
      <c r="A1642" s="134"/>
      <c r="E1642" s="134"/>
      <c r="F1642" s="134"/>
      <c r="I1642" s="134"/>
      <c r="J1642" s="134"/>
      <c r="K1642" s="263"/>
    </row>
    <row r="1643" customFormat="false" ht="14.25" hidden="false" customHeight="false" outlineLevel="0" collapsed="false">
      <c r="A1643" s="441" t="s">
        <v>655</v>
      </c>
      <c r="B1643" s="442"/>
      <c r="C1643" s="442"/>
      <c r="D1643" s="442"/>
      <c r="E1643" s="441"/>
      <c r="F1643" s="443" t="s">
        <v>660</v>
      </c>
      <c r="G1643" s="444" t="n">
        <v>0</v>
      </c>
      <c r="H1643" s="445" t="s">
        <v>661</v>
      </c>
      <c r="I1643" s="446" t="n">
        <v>0</v>
      </c>
      <c r="J1643" s="443" t="s">
        <v>662</v>
      </c>
      <c r="K1643" s="444" t="n">
        <v>0</v>
      </c>
    </row>
    <row r="1644" customFormat="false" ht="14.25" hidden="false" customHeight="false" outlineLevel="0" collapsed="false">
      <c r="A1644" s="441" t="s">
        <v>655</v>
      </c>
      <c r="B1644" s="442"/>
      <c r="C1644" s="442"/>
      <c r="D1644" s="442"/>
      <c r="E1644" s="441"/>
      <c r="F1644" s="443" t="s">
        <v>663</v>
      </c>
      <c r="G1644" s="444" t="n">
        <v>1.3</v>
      </c>
      <c r="H1644" s="442"/>
      <c r="I1644" s="441"/>
      <c r="J1644" s="443" t="s">
        <v>664</v>
      </c>
      <c r="K1644" s="444" t="n">
        <v>7.26</v>
      </c>
    </row>
    <row r="1645" customFormat="false" ht="14.25" hidden="false" customHeight="false" outlineLevel="0" collapsed="false">
      <c r="A1645" s="134"/>
      <c r="E1645" s="134"/>
      <c r="F1645" s="134"/>
      <c r="I1645" s="134"/>
      <c r="J1645" s="134"/>
      <c r="K1645" s="263"/>
    </row>
    <row r="1646" customFormat="false" ht="14.25" hidden="false" customHeight="false" outlineLevel="0" collapsed="false">
      <c r="A1646" s="134"/>
      <c r="E1646" s="134"/>
      <c r="F1646" s="134"/>
      <c r="I1646" s="134"/>
      <c r="J1646" s="134"/>
      <c r="K1646" s="263"/>
    </row>
    <row r="1647" customFormat="false" ht="25.35" hidden="false" customHeight="false" outlineLevel="0" collapsed="false">
      <c r="A1647" s="434" t="s">
        <v>1133</v>
      </c>
      <c r="B1647" s="435" t="s">
        <v>35</v>
      </c>
      <c r="C1647" s="435" t="s">
        <v>42</v>
      </c>
      <c r="D1647" s="435" t="n">
        <v>94964</v>
      </c>
      <c r="E1647" s="436" t="s">
        <v>766</v>
      </c>
      <c r="F1647" s="436" t="s">
        <v>701</v>
      </c>
      <c r="G1647" s="435"/>
      <c r="H1647" s="435" t="s">
        <v>53</v>
      </c>
      <c r="I1647" s="436" t="n">
        <v>1</v>
      </c>
      <c r="J1647" s="436" t="n">
        <v>555.23</v>
      </c>
      <c r="K1647" s="437" t="n">
        <v>555.23</v>
      </c>
    </row>
    <row r="1648" customFormat="false" ht="14.25" hidden="false" customHeight="false" outlineLevel="0" collapsed="false">
      <c r="A1648" s="430"/>
      <c r="B1648" s="431" t="s">
        <v>25</v>
      </c>
      <c r="C1648" s="431" t="s">
        <v>26</v>
      </c>
      <c r="D1648" s="431" t="s">
        <v>27</v>
      </c>
      <c r="E1648" s="432" t="s">
        <v>18</v>
      </c>
      <c r="F1648" s="432" t="s">
        <v>649</v>
      </c>
      <c r="G1648" s="431"/>
      <c r="H1648" s="431" t="s">
        <v>650</v>
      </c>
      <c r="I1648" s="432" t="s">
        <v>651</v>
      </c>
      <c r="J1648" s="432" t="s">
        <v>652</v>
      </c>
      <c r="K1648" s="433" t="s">
        <v>19</v>
      </c>
    </row>
    <row r="1649" customFormat="false" ht="19.4" hidden="false" customHeight="false" outlineLevel="0" collapsed="false">
      <c r="A1649" s="438" t="s">
        <v>655</v>
      </c>
      <c r="B1649" s="439" t="s">
        <v>656</v>
      </c>
      <c r="C1649" s="439" t="s">
        <v>42</v>
      </c>
      <c r="D1649" s="439" t="n">
        <v>88831</v>
      </c>
      <c r="E1649" s="438" t="s">
        <v>714</v>
      </c>
      <c r="F1649" s="438" t="s">
        <v>683</v>
      </c>
      <c r="G1649" s="439"/>
      <c r="H1649" s="439" t="s">
        <v>684</v>
      </c>
      <c r="I1649" s="438" t="n">
        <v>0.7787</v>
      </c>
      <c r="J1649" s="438" t="n">
        <v>0.4</v>
      </c>
      <c r="K1649" s="440" t="n">
        <v>0.31</v>
      </c>
    </row>
    <row r="1650" customFormat="false" ht="14.25" hidden="false" customHeight="false" outlineLevel="0" collapsed="false">
      <c r="A1650" s="438" t="s">
        <v>655</v>
      </c>
      <c r="B1650" s="439" t="s">
        <v>200</v>
      </c>
      <c r="C1650" s="439" t="s">
        <v>42</v>
      </c>
      <c r="D1650" s="439" t="n">
        <v>1379</v>
      </c>
      <c r="E1650" s="438" t="s">
        <v>715</v>
      </c>
      <c r="F1650" s="438" t="s">
        <v>669</v>
      </c>
      <c r="G1650" s="439"/>
      <c r="H1650" s="439" t="s">
        <v>66</v>
      </c>
      <c r="I1650" s="438" t="n">
        <v>322.9777</v>
      </c>
      <c r="J1650" s="438" t="n">
        <v>0.881156</v>
      </c>
      <c r="K1650" s="440" t="n">
        <v>284.6</v>
      </c>
    </row>
    <row r="1651" customFormat="false" ht="19.4" hidden="false" customHeight="false" outlineLevel="0" collapsed="false">
      <c r="A1651" s="438" t="s">
        <v>655</v>
      </c>
      <c r="B1651" s="439" t="s">
        <v>656</v>
      </c>
      <c r="C1651" s="439" t="s">
        <v>42</v>
      </c>
      <c r="D1651" s="439" t="n">
        <v>88830</v>
      </c>
      <c r="E1651" s="438" t="s">
        <v>716</v>
      </c>
      <c r="F1651" s="438" t="s">
        <v>683</v>
      </c>
      <c r="G1651" s="439"/>
      <c r="H1651" s="439" t="s">
        <v>688</v>
      </c>
      <c r="I1651" s="438" t="n">
        <v>0.8259</v>
      </c>
      <c r="J1651" s="438" t="n">
        <v>2.01</v>
      </c>
      <c r="K1651" s="440" t="n">
        <v>1.66</v>
      </c>
    </row>
    <row r="1652" customFormat="false" ht="14.25" hidden="false" customHeight="false" outlineLevel="0" collapsed="false">
      <c r="A1652" s="438" t="s">
        <v>655</v>
      </c>
      <c r="B1652" s="439" t="s">
        <v>200</v>
      </c>
      <c r="C1652" s="439" t="s">
        <v>42</v>
      </c>
      <c r="D1652" s="439" t="n">
        <v>370</v>
      </c>
      <c r="E1652" s="438" t="s">
        <v>717</v>
      </c>
      <c r="F1652" s="438" t="s">
        <v>669</v>
      </c>
      <c r="G1652" s="439"/>
      <c r="H1652" s="439" t="s">
        <v>53</v>
      </c>
      <c r="I1652" s="438" t="n">
        <v>0.7558</v>
      </c>
      <c r="J1652" s="438" t="n">
        <v>121.862</v>
      </c>
      <c r="K1652" s="440" t="n">
        <v>92.1</v>
      </c>
    </row>
    <row r="1653" customFormat="false" ht="14.25" hidden="false" customHeight="false" outlineLevel="0" collapsed="false">
      <c r="A1653" s="438" t="s">
        <v>655</v>
      </c>
      <c r="B1653" s="439" t="s">
        <v>656</v>
      </c>
      <c r="C1653" s="439" t="s">
        <v>42</v>
      </c>
      <c r="D1653" s="439" t="n">
        <v>88377</v>
      </c>
      <c r="E1653" s="438" t="s">
        <v>718</v>
      </c>
      <c r="F1653" s="438" t="s">
        <v>658</v>
      </c>
      <c r="G1653" s="439"/>
      <c r="H1653" s="439" t="s">
        <v>469</v>
      </c>
      <c r="I1653" s="438" t="n">
        <v>1.6046</v>
      </c>
      <c r="J1653" s="438" t="n">
        <v>20.1</v>
      </c>
      <c r="K1653" s="440" t="n">
        <v>32.25</v>
      </c>
    </row>
    <row r="1654" customFormat="false" ht="14.25" hidden="false" customHeight="false" outlineLevel="0" collapsed="false">
      <c r="A1654" s="438" t="s">
        <v>655</v>
      </c>
      <c r="B1654" s="439" t="s">
        <v>656</v>
      </c>
      <c r="C1654" s="439" t="s">
        <v>42</v>
      </c>
      <c r="D1654" s="439" t="n">
        <v>88316</v>
      </c>
      <c r="E1654" s="438" t="s">
        <v>667</v>
      </c>
      <c r="F1654" s="438" t="s">
        <v>658</v>
      </c>
      <c r="G1654" s="439"/>
      <c r="H1654" s="439" t="s">
        <v>469</v>
      </c>
      <c r="I1654" s="438" t="n">
        <v>2.5333</v>
      </c>
      <c r="J1654" s="438" t="n">
        <v>20.77</v>
      </c>
      <c r="K1654" s="440" t="n">
        <v>52.61</v>
      </c>
    </row>
    <row r="1655" customFormat="false" ht="14.25" hidden="false" customHeight="false" outlineLevel="0" collapsed="false">
      <c r="A1655" s="438" t="s">
        <v>655</v>
      </c>
      <c r="B1655" s="439" t="s">
        <v>200</v>
      </c>
      <c r="C1655" s="439" t="s">
        <v>42</v>
      </c>
      <c r="D1655" s="439" t="n">
        <v>4721</v>
      </c>
      <c r="E1655" s="438" t="s">
        <v>713</v>
      </c>
      <c r="F1655" s="438" t="s">
        <v>669</v>
      </c>
      <c r="G1655" s="439"/>
      <c r="H1655" s="439" t="s">
        <v>53</v>
      </c>
      <c r="I1655" s="438" t="n">
        <v>0.5872</v>
      </c>
      <c r="J1655" s="438" t="n">
        <v>156.189588</v>
      </c>
      <c r="K1655" s="440" t="n">
        <v>91.71</v>
      </c>
    </row>
    <row r="1656" customFormat="false" ht="14.25" hidden="false" customHeight="false" outlineLevel="0" collapsed="false">
      <c r="A1656" s="134"/>
      <c r="E1656" s="134"/>
      <c r="F1656" s="134"/>
      <c r="I1656" s="134"/>
      <c r="J1656" s="134"/>
      <c r="K1656" s="263"/>
    </row>
    <row r="1657" customFormat="false" ht="14.25" hidden="false" customHeight="false" outlineLevel="0" collapsed="false">
      <c r="A1657" s="441" t="s">
        <v>655</v>
      </c>
      <c r="B1657" s="442"/>
      <c r="C1657" s="442"/>
      <c r="D1657" s="442"/>
      <c r="E1657" s="441"/>
      <c r="F1657" s="443" t="s">
        <v>660</v>
      </c>
      <c r="G1657" s="444" t="n">
        <v>30.3998450963</v>
      </c>
      <c r="H1657" s="445" t="s">
        <v>661</v>
      </c>
      <c r="I1657" s="446" t="n">
        <v>32.4</v>
      </c>
      <c r="J1657" s="443" t="s">
        <v>662</v>
      </c>
      <c r="K1657" s="444" t="n">
        <v>62.8</v>
      </c>
    </row>
    <row r="1658" customFormat="false" ht="14.25" hidden="false" customHeight="false" outlineLevel="0" collapsed="false">
      <c r="A1658" s="441" t="s">
        <v>655</v>
      </c>
      <c r="B1658" s="442"/>
      <c r="C1658" s="442"/>
      <c r="D1658" s="442"/>
      <c r="E1658" s="441"/>
      <c r="F1658" s="443" t="s">
        <v>663</v>
      </c>
      <c r="G1658" s="444" t="n">
        <v>121.59</v>
      </c>
      <c r="H1658" s="442"/>
      <c r="I1658" s="441"/>
      <c r="J1658" s="443" t="s">
        <v>664</v>
      </c>
      <c r="K1658" s="444" t="n">
        <v>676.82</v>
      </c>
    </row>
    <row r="1659" customFormat="false" ht="14.25" hidden="false" customHeight="false" outlineLevel="0" collapsed="false">
      <c r="A1659" s="134"/>
      <c r="E1659" s="134"/>
      <c r="F1659" s="134"/>
      <c r="I1659" s="134"/>
      <c r="J1659" s="134"/>
      <c r="K1659" s="263"/>
    </row>
    <row r="1660" customFormat="false" ht="14.25" hidden="false" customHeight="false" outlineLevel="0" collapsed="false">
      <c r="A1660" s="134"/>
      <c r="E1660" s="134"/>
      <c r="F1660" s="134"/>
      <c r="I1660" s="134"/>
      <c r="J1660" s="134"/>
      <c r="K1660" s="263"/>
    </row>
    <row r="1661" customFormat="false" ht="25.35" hidden="false" customHeight="false" outlineLevel="0" collapsed="false">
      <c r="A1661" s="434" t="s">
        <v>1134</v>
      </c>
      <c r="B1661" s="435" t="s">
        <v>35</v>
      </c>
      <c r="C1661" s="435" t="s">
        <v>42</v>
      </c>
      <c r="D1661" s="435" t="n">
        <v>94970</v>
      </c>
      <c r="E1661" s="436" t="s">
        <v>919</v>
      </c>
      <c r="F1661" s="436" t="s">
        <v>701</v>
      </c>
      <c r="G1661" s="435"/>
      <c r="H1661" s="435" t="s">
        <v>53</v>
      </c>
      <c r="I1661" s="436" t="n">
        <v>1</v>
      </c>
      <c r="J1661" s="436" t="n">
        <v>544.05</v>
      </c>
      <c r="K1661" s="437" t="n">
        <v>544.05</v>
      </c>
    </row>
    <row r="1662" customFormat="false" ht="14.25" hidden="false" customHeight="false" outlineLevel="0" collapsed="false">
      <c r="A1662" s="430"/>
      <c r="B1662" s="431" t="s">
        <v>25</v>
      </c>
      <c r="C1662" s="431" t="s">
        <v>26</v>
      </c>
      <c r="D1662" s="431" t="s">
        <v>27</v>
      </c>
      <c r="E1662" s="432" t="s">
        <v>18</v>
      </c>
      <c r="F1662" s="432" t="s">
        <v>649</v>
      </c>
      <c r="G1662" s="431"/>
      <c r="H1662" s="431" t="s">
        <v>650</v>
      </c>
      <c r="I1662" s="432" t="s">
        <v>651</v>
      </c>
      <c r="J1662" s="432" t="s">
        <v>652</v>
      </c>
      <c r="K1662" s="433" t="s">
        <v>19</v>
      </c>
    </row>
    <row r="1663" customFormat="false" ht="14.25" hidden="false" customHeight="false" outlineLevel="0" collapsed="false">
      <c r="A1663" s="438" t="s">
        <v>655</v>
      </c>
      <c r="B1663" s="439" t="s">
        <v>656</v>
      </c>
      <c r="C1663" s="439" t="s">
        <v>42</v>
      </c>
      <c r="D1663" s="439" t="n">
        <v>88316</v>
      </c>
      <c r="E1663" s="438" t="s">
        <v>667</v>
      </c>
      <c r="F1663" s="438" t="s">
        <v>658</v>
      </c>
      <c r="G1663" s="439"/>
      <c r="H1663" s="439" t="s">
        <v>469</v>
      </c>
      <c r="I1663" s="438" t="n">
        <v>2.0267</v>
      </c>
      <c r="J1663" s="438" t="n">
        <v>20.77</v>
      </c>
      <c r="K1663" s="440" t="n">
        <v>42.09</v>
      </c>
    </row>
    <row r="1664" customFormat="false" ht="14.25" hidden="false" customHeight="false" outlineLevel="0" collapsed="false">
      <c r="A1664" s="438" t="s">
        <v>655</v>
      </c>
      <c r="B1664" s="439" t="s">
        <v>200</v>
      </c>
      <c r="C1664" s="439" t="s">
        <v>42</v>
      </c>
      <c r="D1664" s="439" t="n">
        <v>4721</v>
      </c>
      <c r="E1664" s="438" t="s">
        <v>713</v>
      </c>
      <c r="F1664" s="438" t="s">
        <v>669</v>
      </c>
      <c r="G1664" s="439"/>
      <c r="H1664" s="439" t="s">
        <v>53</v>
      </c>
      <c r="I1664" s="438" t="n">
        <v>0.5912</v>
      </c>
      <c r="J1664" s="438" t="n">
        <v>156.189588</v>
      </c>
      <c r="K1664" s="440" t="n">
        <v>92.33</v>
      </c>
    </row>
    <row r="1665" customFormat="false" ht="19.4" hidden="false" customHeight="false" outlineLevel="0" collapsed="false">
      <c r="A1665" s="438" t="s">
        <v>655</v>
      </c>
      <c r="B1665" s="439" t="s">
        <v>656</v>
      </c>
      <c r="C1665" s="439" t="s">
        <v>42</v>
      </c>
      <c r="D1665" s="439" t="n">
        <v>89226</v>
      </c>
      <c r="E1665" s="438" t="s">
        <v>1098</v>
      </c>
      <c r="F1665" s="438" t="s">
        <v>683</v>
      </c>
      <c r="G1665" s="439"/>
      <c r="H1665" s="439" t="s">
        <v>684</v>
      </c>
      <c r="I1665" s="438" t="n">
        <v>0.6197</v>
      </c>
      <c r="J1665" s="438" t="n">
        <v>1.67</v>
      </c>
      <c r="K1665" s="440" t="n">
        <v>1.03</v>
      </c>
    </row>
    <row r="1666" customFormat="false" ht="14.25" hidden="false" customHeight="false" outlineLevel="0" collapsed="false">
      <c r="A1666" s="438" t="s">
        <v>655</v>
      </c>
      <c r="B1666" s="439" t="s">
        <v>200</v>
      </c>
      <c r="C1666" s="439" t="s">
        <v>42</v>
      </c>
      <c r="D1666" s="439" t="n">
        <v>1379</v>
      </c>
      <c r="E1666" s="438" t="s">
        <v>715</v>
      </c>
      <c r="F1666" s="438" t="s">
        <v>669</v>
      </c>
      <c r="G1666" s="439"/>
      <c r="H1666" s="439" t="s">
        <v>66</v>
      </c>
      <c r="I1666" s="438" t="n">
        <v>325.1589</v>
      </c>
      <c r="J1666" s="438" t="n">
        <v>0.881156</v>
      </c>
      <c r="K1666" s="440" t="n">
        <v>286.53</v>
      </c>
    </row>
    <row r="1667" customFormat="false" ht="19.4" hidden="false" customHeight="false" outlineLevel="0" collapsed="false">
      <c r="A1667" s="438" t="s">
        <v>655</v>
      </c>
      <c r="B1667" s="439" t="s">
        <v>656</v>
      </c>
      <c r="C1667" s="439" t="s">
        <v>42</v>
      </c>
      <c r="D1667" s="439" t="n">
        <v>89225</v>
      </c>
      <c r="E1667" s="438" t="s">
        <v>1102</v>
      </c>
      <c r="F1667" s="438" t="s">
        <v>683</v>
      </c>
      <c r="G1667" s="439"/>
      <c r="H1667" s="439" t="s">
        <v>688</v>
      </c>
      <c r="I1667" s="438" t="n">
        <v>0.6572</v>
      </c>
      <c r="J1667" s="438" t="n">
        <v>5.66</v>
      </c>
      <c r="K1667" s="440" t="n">
        <v>3.71</v>
      </c>
    </row>
    <row r="1668" customFormat="false" ht="14.25" hidden="false" customHeight="false" outlineLevel="0" collapsed="false">
      <c r="A1668" s="438" t="s">
        <v>655</v>
      </c>
      <c r="B1668" s="439" t="s">
        <v>200</v>
      </c>
      <c r="C1668" s="439" t="s">
        <v>42</v>
      </c>
      <c r="D1668" s="439" t="n">
        <v>370</v>
      </c>
      <c r="E1668" s="438" t="s">
        <v>717</v>
      </c>
      <c r="F1668" s="438" t="s">
        <v>669</v>
      </c>
      <c r="G1668" s="439"/>
      <c r="H1668" s="439" t="s">
        <v>53</v>
      </c>
      <c r="I1668" s="438" t="n">
        <v>0.7609</v>
      </c>
      <c r="J1668" s="438" t="n">
        <v>121.862</v>
      </c>
      <c r="K1668" s="440" t="n">
        <v>92.72</v>
      </c>
    </row>
    <row r="1669" customFormat="false" ht="25.5" hidden="false" customHeight="true" outlineLevel="0" collapsed="false">
      <c r="A1669" s="438" t="s">
        <v>655</v>
      </c>
      <c r="B1669" s="439" t="s">
        <v>656</v>
      </c>
      <c r="C1669" s="439" t="s">
        <v>42</v>
      </c>
      <c r="D1669" s="439" t="n">
        <v>88377</v>
      </c>
      <c r="E1669" s="438" t="s">
        <v>718</v>
      </c>
      <c r="F1669" s="438" t="s">
        <v>658</v>
      </c>
      <c r="G1669" s="439"/>
      <c r="H1669" s="439" t="s">
        <v>469</v>
      </c>
      <c r="I1669" s="438" t="n">
        <v>1.2768</v>
      </c>
      <c r="J1669" s="438" t="n">
        <v>20.1</v>
      </c>
      <c r="K1669" s="440" t="n">
        <v>25.66</v>
      </c>
    </row>
    <row r="1670" customFormat="false" ht="14.25" hidden="false" customHeight="false" outlineLevel="0" collapsed="false">
      <c r="A1670" s="134"/>
      <c r="E1670" s="134"/>
      <c r="F1670" s="134"/>
      <c r="I1670" s="134"/>
      <c r="J1670" s="134"/>
      <c r="K1670" s="263"/>
    </row>
    <row r="1671" customFormat="false" ht="14.25" hidden="false" customHeight="false" outlineLevel="0" collapsed="false">
      <c r="A1671" s="441" t="s">
        <v>655</v>
      </c>
      <c r="B1671" s="442"/>
      <c r="C1671" s="442"/>
      <c r="D1671" s="442"/>
      <c r="E1671" s="441"/>
      <c r="F1671" s="443" t="s">
        <v>660</v>
      </c>
      <c r="G1671" s="444" t="n">
        <v>24.2666279407</v>
      </c>
      <c r="H1671" s="445" t="s">
        <v>661</v>
      </c>
      <c r="I1671" s="446" t="n">
        <v>25.86</v>
      </c>
      <c r="J1671" s="443" t="s">
        <v>662</v>
      </c>
      <c r="K1671" s="444" t="n">
        <v>50.13</v>
      </c>
    </row>
    <row r="1672" customFormat="false" ht="39" hidden="false" customHeight="true" outlineLevel="0" collapsed="false">
      <c r="A1672" s="441" t="s">
        <v>655</v>
      </c>
      <c r="B1672" s="442"/>
      <c r="C1672" s="442"/>
      <c r="D1672" s="442"/>
      <c r="E1672" s="441"/>
      <c r="F1672" s="443" t="s">
        <v>663</v>
      </c>
      <c r="G1672" s="444" t="n">
        <v>119.14</v>
      </c>
      <c r="H1672" s="442"/>
      <c r="I1672" s="441"/>
      <c r="J1672" s="443" t="s">
        <v>664</v>
      </c>
      <c r="K1672" s="444" t="n">
        <v>663.19</v>
      </c>
    </row>
    <row r="1673" customFormat="false" ht="14.25" hidden="false" customHeight="false" outlineLevel="0" collapsed="false">
      <c r="A1673" s="134"/>
      <c r="E1673" s="134"/>
      <c r="F1673" s="134"/>
      <c r="I1673" s="134"/>
      <c r="J1673" s="134"/>
      <c r="K1673" s="263"/>
    </row>
    <row r="1674" customFormat="false" ht="14.25" hidden="false" customHeight="false" outlineLevel="0" collapsed="false">
      <c r="A1674" s="134"/>
      <c r="E1674" s="134"/>
      <c r="F1674" s="134"/>
      <c r="I1674" s="134"/>
      <c r="J1674" s="134"/>
      <c r="K1674" s="263"/>
    </row>
    <row r="1675" customFormat="false" ht="25.35" hidden="false" customHeight="false" outlineLevel="0" collapsed="false">
      <c r="A1675" s="434" t="s">
        <v>1135</v>
      </c>
      <c r="B1675" s="435" t="s">
        <v>35</v>
      </c>
      <c r="C1675" s="435" t="s">
        <v>42</v>
      </c>
      <c r="D1675" s="435" t="n">
        <v>94971</v>
      </c>
      <c r="E1675" s="436" t="s">
        <v>1136</v>
      </c>
      <c r="F1675" s="436" t="s">
        <v>701</v>
      </c>
      <c r="G1675" s="435"/>
      <c r="H1675" s="435" t="s">
        <v>53</v>
      </c>
      <c r="I1675" s="436" t="n">
        <v>1</v>
      </c>
      <c r="J1675" s="436" t="n">
        <v>574.36</v>
      </c>
      <c r="K1675" s="437" t="n">
        <v>574.36</v>
      </c>
    </row>
    <row r="1676" customFormat="false" ht="14.25" hidden="false" customHeight="false" outlineLevel="0" collapsed="false">
      <c r="A1676" s="430"/>
      <c r="B1676" s="431" t="s">
        <v>25</v>
      </c>
      <c r="C1676" s="431" t="s">
        <v>26</v>
      </c>
      <c r="D1676" s="431" t="s">
        <v>27</v>
      </c>
      <c r="E1676" s="432" t="s">
        <v>18</v>
      </c>
      <c r="F1676" s="432" t="s">
        <v>649</v>
      </c>
      <c r="G1676" s="431"/>
      <c r="H1676" s="431" t="s">
        <v>650</v>
      </c>
      <c r="I1676" s="432" t="s">
        <v>651</v>
      </c>
      <c r="J1676" s="432" t="s">
        <v>652</v>
      </c>
      <c r="K1676" s="433" t="s">
        <v>19</v>
      </c>
    </row>
    <row r="1677" customFormat="false" ht="19.4" hidden="false" customHeight="false" outlineLevel="0" collapsed="false">
      <c r="A1677" s="438" t="s">
        <v>655</v>
      </c>
      <c r="B1677" s="439" t="s">
        <v>656</v>
      </c>
      <c r="C1677" s="439" t="s">
        <v>42</v>
      </c>
      <c r="D1677" s="439" t="n">
        <v>89226</v>
      </c>
      <c r="E1677" s="438" t="s">
        <v>1098</v>
      </c>
      <c r="F1677" s="438" t="s">
        <v>683</v>
      </c>
      <c r="G1677" s="439"/>
      <c r="H1677" s="439" t="s">
        <v>684</v>
      </c>
      <c r="I1677" s="438" t="n">
        <v>0.6067</v>
      </c>
      <c r="J1677" s="438" t="n">
        <v>1.67</v>
      </c>
      <c r="K1677" s="440" t="n">
        <v>1.01</v>
      </c>
    </row>
    <row r="1678" customFormat="false" ht="14.25" hidden="false" customHeight="false" outlineLevel="0" collapsed="false">
      <c r="A1678" s="438" t="s">
        <v>655</v>
      </c>
      <c r="B1678" s="439" t="s">
        <v>200</v>
      </c>
      <c r="C1678" s="439" t="s">
        <v>42</v>
      </c>
      <c r="D1678" s="439" t="n">
        <v>1379</v>
      </c>
      <c r="E1678" s="438" t="s">
        <v>715</v>
      </c>
      <c r="F1678" s="438" t="s">
        <v>669</v>
      </c>
      <c r="G1678" s="439"/>
      <c r="H1678" s="439" t="s">
        <v>66</v>
      </c>
      <c r="I1678" s="438" t="n">
        <v>364.9433</v>
      </c>
      <c r="J1678" s="438" t="n">
        <v>0.881156</v>
      </c>
      <c r="K1678" s="440" t="n">
        <v>321.58</v>
      </c>
    </row>
    <row r="1679" customFormat="false" ht="19.4" hidden="false" customHeight="false" outlineLevel="0" collapsed="false">
      <c r="A1679" s="438" t="s">
        <v>655</v>
      </c>
      <c r="B1679" s="439" t="s">
        <v>656</v>
      </c>
      <c r="C1679" s="439" t="s">
        <v>42</v>
      </c>
      <c r="D1679" s="439" t="n">
        <v>89225</v>
      </c>
      <c r="E1679" s="438" t="s">
        <v>1102</v>
      </c>
      <c r="F1679" s="438" t="s">
        <v>683</v>
      </c>
      <c r="G1679" s="439"/>
      <c r="H1679" s="439" t="s">
        <v>688</v>
      </c>
      <c r="I1679" s="438" t="n">
        <v>0.6434</v>
      </c>
      <c r="J1679" s="438" t="n">
        <v>5.66</v>
      </c>
      <c r="K1679" s="440" t="n">
        <v>3.64</v>
      </c>
    </row>
    <row r="1680" customFormat="false" ht="67.5" hidden="false" customHeight="true" outlineLevel="0" collapsed="false">
      <c r="A1680" s="438" t="s">
        <v>655</v>
      </c>
      <c r="B1680" s="439" t="s">
        <v>200</v>
      </c>
      <c r="C1680" s="439" t="s">
        <v>42</v>
      </c>
      <c r="D1680" s="439" t="n">
        <v>370</v>
      </c>
      <c r="E1680" s="438" t="s">
        <v>717</v>
      </c>
      <c r="F1680" s="438" t="s">
        <v>669</v>
      </c>
      <c r="G1680" s="439"/>
      <c r="H1680" s="439" t="s">
        <v>53</v>
      </c>
      <c r="I1680" s="438" t="n">
        <v>0.7275</v>
      </c>
      <c r="J1680" s="438" t="n">
        <v>121.862</v>
      </c>
      <c r="K1680" s="440" t="n">
        <v>88.65</v>
      </c>
    </row>
    <row r="1681" customFormat="false" ht="25.5" hidden="false" customHeight="true" outlineLevel="0" collapsed="false">
      <c r="A1681" s="438" t="s">
        <v>655</v>
      </c>
      <c r="B1681" s="439" t="s">
        <v>656</v>
      </c>
      <c r="C1681" s="439" t="s">
        <v>42</v>
      </c>
      <c r="D1681" s="439" t="n">
        <v>88377</v>
      </c>
      <c r="E1681" s="438" t="s">
        <v>718</v>
      </c>
      <c r="F1681" s="438" t="s">
        <v>658</v>
      </c>
      <c r="G1681" s="439"/>
      <c r="H1681" s="439" t="s">
        <v>469</v>
      </c>
      <c r="I1681" s="438" t="n">
        <v>1.2501</v>
      </c>
      <c r="J1681" s="438" t="n">
        <v>20.1</v>
      </c>
      <c r="K1681" s="440" t="n">
        <v>25.12</v>
      </c>
    </row>
    <row r="1682" customFormat="false" ht="25.5" hidden="false" customHeight="true" outlineLevel="0" collapsed="false">
      <c r="A1682" s="438" t="s">
        <v>655</v>
      </c>
      <c r="B1682" s="439" t="s">
        <v>656</v>
      </c>
      <c r="C1682" s="439" t="s">
        <v>42</v>
      </c>
      <c r="D1682" s="439" t="n">
        <v>88316</v>
      </c>
      <c r="E1682" s="438" t="s">
        <v>667</v>
      </c>
      <c r="F1682" s="438" t="s">
        <v>658</v>
      </c>
      <c r="G1682" s="439"/>
      <c r="H1682" s="439" t="s">
        <v>469</v>
      </c>
      <c r="I1682" s="438" t="n">
        <v>1.9792</v>
      </c>
      <c r="J1682" s="438" t="n">
        <v>20.77</v>
      </c>
      <c r="K1682" s="440" t="n">
        <v>41.1</v>
      </c>
    </row>
    <row r="1683" customFormat="false" ht="25.5" hidden="false" customHeight="true" outlineLevel="0" collapsed="false">
      <c r="A1683" s="438" t="s">
        <v>655</v>
      </c>
      <c r="B1683" s="439" t="s">
        <v>200</v>
      </c>
      <c r="C1683" s="439" t="s">
        <v>42</v>
      </c>
      <c r="D1683" s="439" t="n">
        <v>4721</v>
      </c>
      <c r="E1683" s="438" t="s">
        <v>713</v>
      </c>
      <c r="F1683" s="438" t="s">
        <v>669</v>
      </c>
      <c r="G1683" s="439"/>
      <c r="H1683" s="439" t="s">
        <v>53</v>
      </c>
      <c r="I1683" s="438" t="n">
        <v>0.5972</v>
      </c>
      <c r="J1683" s="438" t="n">
        <v>156.189588</v>
      </c>
      <c r="K1683" s="440" t="n">
        <v>93.27</v>
      </c>
    </row>
    <row r="1684" customFormat="false" ht="25.5" hidden="false" customHeight="true" outlineLevel="0" collapsed="false">
      <c r="A1684" s="134"/>
      <c r="E1684" s="134"/>
      <c r="F1684" s="134"/>
      <c r="I1684" s="134"/>
      <c r="J1684" s="134"/>
      <c r="K1684" s="263"/>
    </row>
    <row r="1685" customFormat="false" ht="25.5" hidden="false" customHeight="true" outlineLevel="0" collapsed="false">
      <c r="A1685" s="441" t="s">
        <v>655</v>
      </c>
      <c r="B1685" s="442"/>
      <c r="C1685" s="442"/>
      <c r="D1685" s="442"/>
      <c r="E1685" s="441"/>
      <c r="F1685" s="443" t="s">
        <v>660</v>
      </c>
      <c r="G1685" s="444" t="n">
        <v>23.7244650983</v>
      </c>
      <c r="H1685" s="445" t="s">
        <v>661</v>
      </c>
      <c r="I1685" s="446" t="n">
        <v>25.29</v>
      </c>
      <c r="J1685" s="443" t="s">
        <v>662</v>
      </c>
      <c r="K1685" s="444" t="n">
        <v>49.01</v>
      </c>
    </row>
    <row r="1686" customFormat="false" ht="25.5" hidden="false" customHeight="true" outlineLevel="0" collapsed="false">
      <c r="A1686" s="441" t="s">
        <v>655</v>
      </c>
      <c r="B1686" s="442"/>
      <c r="C1686" s="442"/>
      <c r="D1686" s="442"/>
      <c r="E1686" s="441"/>
      <c r="F1686" s="443" t="s">
        <v>663</v>
      </c>
      <c r="G1686" s="444" t="n">
        <v>125.78</v>
      </c>
      <c r="H1686" s="442"/>
      <c r="I1686" s="441"/>
      <c r="J1686" s="443" t="s">
        <v>664</v>
      </c>
      <c r="K1686" s="444" t="n">
        <v>700.14</v>
      </c>
    </row>
    <row r="1687" customFormat="false" ht="14.25" hidden="false" customHeight="false" outlineLevel="0" collapsed="false">
      <c r="A1687" s="134"/>
      <c r="E1687" s="134"/>
      <c r="F1687" s="134"/>
      <c r="I1687" s="134"/>
      <c r="J1687" s="134"/>
      <c r="K1687" s="263"/>
    </row>
    <row r="1688" customFormat="false" ht="25.5" hidden="false" customHeight="true" outlineLevel="0" collapsed="false">
      <c r="A1688" s="134"/>
      <c r="E1688" s="134"/>
      <c r="F1688" s="134"/>
      <c r="I1688" s="134"/>
      <c r="J1688" s="134"/>
      <c r="K1688" s="263"/>
    </row>
    <row r="1689" customFormat="false" ht="25.5" hidden="false" customHeight="true" outlineLevel="0" collapsed="false">
      <c r="A1689" s="434" t="s">
        <v>1137</v>
      </c>
      <c r="B1689" s="435" t="s">
        <v>35</v>
      </c>
      <c r="C1689" s="435" t="s">
        <v>42</v>
      </c>
      <c r="D1689" s="435" t="n">
        <v>94972</v>
      </c>
      <c r="E1689" s="436" t="s">
        <v>1138</v>
      </c>
      <c r="F1689" s="436" t="s">
        <v>701</v>
      </c>
      <c r="G1689" s="435"/>
      <c r="H1689" s="435" t="s">
        <v>53</v>
      </c>
      <c r="I1689" s="436" t="n">
        <v>1</v>
      </c>
      <c r="J1689" s="436" t="n">
        <v>594.29</v>
      </c>
      <c r="K1689" s="437" t="n">
        <v>594.29</v>
      </c>
    </row>
    <row r="1690" customFormat="false" ht="14.25" hidden="false" customHeight="false" outlineLevel="0" collapsed="false">
      <c r="A1690" s="430"/>
      <c r="B1690" s="431" t="s">
        <v>25</v>
      </c>
      <c r="C1690" s="431" t="s">
        <v>26</v>
      </c>
      <c r="D1690" s="431" t="s">
        <v>27</v>
      </c>
      <c r="E1690" s="432" t="s">
        <v>18</v>
      </c>
      <c r="F1690" s="432" t="s">
        <v>649</v>
      </c>
      <c r="G1690" s="431"/>
      <c r="H1690" s="431" t="s">
        <v>650</v>
      </c>
      <c r="I1690" s="432" t="s">
        <v>651</v>
      </c>
      <c r="J1690" s="432" t="s">
        <v>652</v>
      </c>
      <c r="K1690" s="433" t="s">
        <v>19</v>
      </c>
    </row>
    <row r="1691" customFormat="false" ht="19.4" hidden="false" customHeight="false" outlineLevel="0" collapsed="false">
      <c r="A1691" s="438" t="s">
        <v>655</v>
      </c>
      <c r="B1691" s="439" t="s">
        <v>656</v>
      </c>
      <c r="C1691" s="439" t="s">
        <v>42</v>
      </c>
      <c r="D1691" s="439" t="n">
        <v>89226</v>
      </c>
      <c r="E1691" s="438" t="s">
        <v>1098</v>
      </c>
      <c r="F1691" s="438" t="s">
        <v>683</v>
      </c>
      <c r="G1691" s="439"/>
      <c r="H1691" s="439" t="s">
        <v>684</v>
      </c>
      <c r="I1691" s="438" t="n">
        <v>0.6018</v>
      </c>
      <c r="J1691" s="438" t="n">
        <v>1.67</v>
      </c>
      <c r="K1691" s="440" t="n">
        <v>1</v>
      </c>
    </row>
    <row r="1692" customFormat="false" ht="14.25" hidden="false" customHeight="false" outlineLevel="0" collapsed="false">
      <c r="A1692" s="438" t="s">
        <v>655</v>
      </c>
      <c r="B1692" s="439" t="s">
        <v>200</v>
      </c>
      <c r="C1692" s="439" t="s">
        <v>42</v>
      </c>
      <c r="D1692" s="439" t="n">
        <v>1379</v>
      </c>
      <c r="E1692" s="438" t="s">
        <v>715</v>
      </c>
      <c r="F1692" s="438" t="s">
        <v>669</v>
      </c>
      <c r="G1692" s="439"/>
      <c r="H1692" s="439" t="s">
        <v>66</v>
      </c>
      <c r="I1692" s="438" t="n">
        <v>391.1663</v>
      </c>
      <c r="J1692" s="438" t="n">
        <v>0.881156</v>
      </c>
      <c r="K1692" s="440" t="n">
        <v>344.69</v>
      </c>
    </row>
    <row r="1693" customFormat="false" ht="19.4" hidden="false" customHeight="false" outlineLevel="0" collapsed="false">
      <c r="A1693" s="438" t="s">
        <v>655</v>
      </c>
      <c r="B1693" s="439" t="s">
        <v>656</v>
      </c>
      <c r="C1693" s="439" t="s">
        <v>42</v>
      </c>
      <c r="D1693" s="439" t="n">
        <v>89225</v>
      </c>
      <c r="E1693" s="438" t="s">
        <v>1102</v>
      </c>
      <c r="F1693" s="438" t="s">
        <v>683</v>
      </c>
      <c r="G1693" s="439"/>
      <c r="H1693" s="439" t="s">
        <v>688</v>
      </c>
      <c r="I1693" s="438" t="n">
        <v>0.6382</v>
      </c>
      <c r="J1693" s="438" t="n">
        <v>5.66</v>
      </c>
      <c r="K1693" s="440" t="n">
        <v>3.61</v>
      </c>
    </row>
    <row r="1694" customFormat="false" ht="14.25" hidden="false" customHeight="false" outlineLevel="0" collapsed="false">
      <c r="A1694" s="438" t="s">
        <v>655</v>
      </c>
      <c r="B1694" s="439" t="s">
        <v>200</v>
      </c>
      <c r="C1694" s="439" t="s">
        <v>42</v>
      </c>
      <c r="D1694" s="439" t="n">
        <v>370</v>
      </c>
      <c r="E1694" s="438" t="s">
        <v>717</v>
      </c>
      <c r="F1694" s="438" t="s">
        <v>669</v>
      </c>
      <c r="G1694" s="439"/>
      <c r="H1694" s="439" t="s">
        <v>53</v>
      </c>
      <c r="I1694" s="438" t="n">
        <v>0.7119</v>
      </c>
      <c r="J1694" s="438" t="n">
        <v>121.862</v>
      </c>
      <c r="K1694" s="440" t="n">
        <v>86.75</v>
      </c>
    </row>
    <row r="1695" customFormat="false" ht="14.25" hidden="false" customHeight="false" outlineLevel="0" collapsed="false">
      <c r="A1695" s="438" t="s">
        <v>655</v>
      </c>
      <c r="B1695" s="439" t="s">
        <v>656</v>
      </c>
      <c r="C1695" s="439" t="s">
        <v>42</v>
      </c>
      <c r="D1695" s="439" t="n">
        <v>88377</v>
      </c>
      <c r="E1695" s="438" t="s">
        <v>718</v>
      </c>
      <c r="F1695" s="438" t="s">
        <v>658</v>
      </c>
      <c r="G1695" s="439"/>
      <c r="H1695" s="439" t="s">
        <v>469</v>
      </c>
      <c r="I1695" s="438" t="n">
        <v>1.24</v>
      </c>
      <c r="J1695" s="438" t="n">
        <v>20.1</v>
      </c>
      <c r="K1695" s="440" t="n">
        <v>24.92</v>
      </c>
    </row>
    <row r="1696" customFormat="false" ht="14.25" hidden="false" customHeight="false" outlineLevel="0" collapsed="false">
      <c r="A1696" s="438" t="s">
        <v>655</v>
      </c>
      <c r="B1696" s="439" t="s">
        <v>656</v>
      </c>
      <c r="C1696" s="439" t="s">
        <v>42</v>
      </c>
      <c r="D1696" s="439" t="n">
        <v>88316</v>
      </c>
      <c r="E1696" s="438" t="s">
        <v>667</v>
      </c>
      <c r="F1696" s="438" t="s">
        <v>658</v>
      </c>
      <c r="G1696" s="439"/>
      <c r="H1696" s="439" t="s">
        <v>469</v>
      </c>
      <c r="I1696" s="438" t="n">
        <v>1.9633</v>
      </c>
      <c r="J1696" s="438" t="n">
        <v>20.77</v>
      </c>
      <c r="K1696" s="440" t="n">
        <v>40.77</v>
      </c>
    </row>
    <row r="1697" customFormat="false" ht="14.25" hidden="false" customHeight="false" outlineLevel="0" collapsed="false">
      <c r="A1697" s="438" t="s">
        <v>655</v>
      </c>
      <c r="B1697" s="439" t="s">
        <v>200</v>
      </c>
      <c r="C1697" s="439" t="s">
        <v>42</v>
      </c>
      <c r="D1697" s="439" t="n">
        <v>4721</v>
      </c>
      <c r="E1697" s="438" t="s">
        <v>713</v>
      </c>
      <c r="F1697" s="438" t="s">
        <v>669</v>
      </c>
      <c r="G1697" s="439"/>
      <c r="H1697" s="439" t="s">
        <v>53</v>
      </c>
      <c r="I1697" s="438" t="n">
        <v>0.5927</v>
      </c>
      <c r="J1697" s="438" t="n">
        <v>156.189588</v>
      </c>
      <c r="K1697" s="440" t="n">
        <v>92.57</v>
      </c>
    </row>
    <row r="1698" customFormat="false" ht="14.25" hidden="false" customHeight="false" outlineLevel="0" collapsed="false">
      <c r="A1698" s="134"/>
      <c r="E1698" s="134"/>
      <c r="F1698" s="134"/>
      <c r="I1698" s="134"/>
      <c r="J1698" s="134"/>
      <c r="K1698" s="263"/>
    </row>
    <row r="1699" customFormat="false" ht="14.25" hidden="false" customHeight="false" outlineLevel="0" collapsed="false">
      <c r="A1699" s="441" t="s">
        <v>655</v>
      </c>
      <c r="B1699" s="442"/>
      <c r="C1699" s="442"/>
      <c r="D1699" s="442"/>
      <c r="E1699" s="441"/>
      <c r="F1699" s="443" t="s">
        <v>660</v>
      </c>
      <c r="G1699" s="444" t="n">
        <v>23.5308355117</v>
      </c>
      <c r="H1699" s="445" t="s">
        <v>661</v>
      </c>
      <c r="I1699" s="446" t="n">
        <v>25.08</v>
      </c>
      <c r="J1699" s="443" t="s">
        <v>662</v>
      </c>
      <c r="K1699" s="444" t="n">
        <v>48.61</v>
      </c>
    </row>
    <row r="1700" customFormat="false" ht="14.25" hidden="false" customHeight="false" outlineLevel="0" collapsed="false">
      <c r="A1700" s="441" t="s">
        <v>655</v>
      </c>
      <c r="B1700" s="442"/>
      <c r="C1700" s="442"/>
      <c r="D1700" s="442"/>
      <c r="E1700" s="441"/>
      <c r="F1700" s="443" t="s">
        <v>663</v>
      </c>
      <c r="G1700" s="444" t="n">
        <v>130.14</v>
      </c>
      <c r="H1700" s="442"/>
      <c r="I1700" s="441"/>
      <c r="J1700" s="443" t="s">
        <v>664</v>
      </c>
      <c r="K1700" s="444" t="n">
        <v>724.43</v>
      </c>
    </row>
    <row r="1701" customFormat="false" ht="14.25" hidden="false" customHeight="false" outlineLevel="0" collapsed="false">
      <c r="A1701" s="134"/>
      <c r="E1701" s="134"/>
      <c r="F1701" s="134"/>
      <c r="I1701" s="134"/>
      <c r="J1701" s="134"/>
      <c r="K1701" s="263"/>
    </row>
    <row r="1702" customFormat="false" ht="25.5" hidden="false" customHeight="true" outlineLevel="0" collapsed="false">
      <c r="A1702" s="134"/>
      <c r="E1702" s="134"/>
      <c r="F1702" s="134"/>
      <c r="I1702" s="134"/>
      <c r="J1702" s="134"/>
      <c r="K1702" s="263"/>
    </row>
    <row r="1703" customFormat="false" ht="25.5" hidden="false" customHeight="true" outlineLevel="0" collapsed="false">
      <c r="A1703" s="434" t="s">
        <v>1139</v>
      </c>
      <c r="B1703" s="435" t="s">
        <v>35</v>
      </c>
      <c r="C1703" s="435" t="s">
        <v>42</v>
      </c>
      <c r="D1703" s="435" t="n">
        <v>94974</v>
      </c>
      <c r="E1703" s="436" t="s">
        <v>679</v>
      </c>
      <c r="F1703" s="436" t="s">
        <v>701</v>
      </c>
      <c r="G1703" s="435"/>
      <c r="H1703" s="435" t="s">
        <v>53</v>
      </c>
      <c r="I1703" s="436" t="n">
        <v>1</v>
      </c>
      <c r="J1703" s="436" t="n">
        <v>520.76</v>
      </c>
      <c r="K1703" s="437" t="n">
        <v>520.76</v>
      </c>
    </row>
    <row r="1704" customFormat="false" ht="25.5" hidden="false" customHeight="true" outlineLevel="0" collapsed="false">
      <c r="A1704" s="430"/>
      <c r="B1704" s="431" t="s">
        <v>25</v>
      </c>
      <c r="C1704" s="431" t="s">
        <v>26</v>
      </c>
      <c r="D1704" s="431" t="s">
        <v>27</v>
      </c>
      <c r="E1704" s="432" t="s">
        <v>18</v>
      </c>
      <c r="F1704" s="432" t="s">
        <v>649</v>
      </c>
      <c r="G1704" s="431"/>
      <c r="H1704" s="431" t="s">
        <v>650</v>
      </c>
      <c r="I1704" s="432" t="s">
        <v>651</v>
      </c>
      <c r="J1704" s="432" t="s">
        <v>652</v>
      </c>
      <c r="K1704" s="433" t="s">
        <v>19</v>
      </c>
    </row>
    <row r="1705" customFormat="false" ht="25.5" hidden="false" customHeight="true" outlineLevel="0" collapsed="false">
      <c r="A1705" s="438" t="s">
        <v>655</v>
      </c>
      <c r="B1705" s="439" t="s">
        <v>200</v>
      </c>
      <c r="C1705" s="439" t="s">
        <v>42</v>
      </c>
      <c r="D1705" s="439" t="n">
        <v>370</v>
      </c>
      <c r="E1705" s="438" t="s">
        <v>717</v>
      </c>
      <c r="F1705" s="438" t="s">
        <v>669</v>
      </c>
      <c r="G1705" s="439"/>
      <c r="H1705" s="439" t="s">
        <v>53</v>
      </c>
      <c r="I1705" s="438" t="n">
        <v>0.8538</v>
      </c>
      <c r="J1705" s="438" t="n">
        <v>121.862</v>
      </c>
      <c r="K1705" s="440" t="n">
        <v>104.04</v>
      </c>
    </row>
    <row r="1706" customFormat="false" ht="25.5" hidden="false" customHeight="true" outlineLevel="0" collapsed="false">
      <c r="A1706" s="438" t="s">
        <v>655</v>
      </c>
      <c r="B1706" s="439" t="s">
        <v>656</v>
      </c>
      <c r="C1706" s="439" t="s">
        <v>42</v>
      </c>
      <c r="D1706" s="439" t="n">
        <v>88316</v>
      </c>
      <c r="E1706" s="438" t="s">
        <v>667</v>
      </c>
      <c r="F1706" s="438" t="s">
        <v>658</v>
      </c>
      <c r="G1706" s="439"/>
      <c r="H1706" s="439" t="s">
        <v>469</v>
      </c>
      <c r="I1706" s="438" t="n">
        <v>6.2858</v>
      </c>
      <c r="J1706" s="438" t="n">
        <v>20.77</v>
      </c>
      <c r="K1706" s="440" t="n">
        <v>130.55</v>
      </c>
    </row>
    <row r="1707" customFormat="false" ht="14.25" hidden="false" customHeight="false" outlineLevel="0" collapsed="false">
      <c r="A1707" s="438" t="s">
        <v>655</v>
      </c>
      <c r="B1707" s="439" t="s">
        <v>200</v>
      </c>
      <c r="C1707" s="439" t="s">
        <v>42</v>
      </c>
      <c r="D1707" s="439" t="n">
        <v>4721</v>
      </c>
      <c r="E1707" s="438" t="s">
        <v>713</v>
      </c>
      <c r="F1707" s="438" t="s">
        <v>669</v>
      </c>
      <c r="G1707" s="439"/>
      <c r="H1707" s="439" t="s">
        <v>53</v>
      </c>
      <c r="I1707" s="438" t="n">
        <v>0.5971</v>
      </c>
      <c r="J1707" s="438" t="n">
        <v>156.189588</v>
      </c>
      <c r="K1707" s="440" t="n">
        <v>93.26</v>
      </c>
    </row>
    <row r="1708" customFormat="false" ht="25.5" hidden="false" customHeight="true" outlineLevel="0" collapsed="false">
      <c r="A1708" s="438" t="s">
        <v>655</v>
      </c>
      <c r="B1708" s="439" t="s">
        <v>200</v>
      </c>
      <c r="C1708" s="439" t="s">
        <v>42</v>
      </c>
      <c r="D1708" s="439" t="n">
        <v>1379</v>
      </c>
      <c r="E1708" s="438" t="s">
        <v>715</v>
      </c>
      <c r="F1708" s="438" t="s">
        <v>669</v>
      </c>
      <c r="G1708" s="439"/>
      <c r="H1708" s="439" t="s">
        <v>66</v>
      </c>
      <c r="I1708" s="438" t="n">
        <v>218.93</v>
      </c>
      <c r="J1708" s="438" t="n">
        <v>0.881156</v>
      </c>
      <c r="K1708" s="440" t="n">
        <v>192.92</v>
      </c>
    </row>
    <row r="1709" customFormat="false" ht="14.25" hidden="false" customHeight="false" outlineLevel="0" collapsed="false">
      <c r="A1709" s="134"/>
      <c r="E1709" s="134"/>
      <c r="F1709" s="134"/>
      <c r="I1709" s="134"/>
      <c r="J1709" s="134"/>
      <c r="K1709" s="263"/>
    </row>
    <row r="1710" customFormat="false" ht="25.5" hidden="false" customHeight="true" outlineLevel="0" collapsed="false">
      <c r="A1710" s="441" t="s">
        <v>655</v>
      </c>
      <c r="B1710" s="442"/>
      <c r="C1710" s="442"/>
      <c r="D1710" s="442"/>
      <c r="E1710" s="441"/>
      <c r="F1710" s="443" t="s">
        <v>660</v>
      </c>
      <c r="G1710" s="444" t="n">
        <v>45.7353083551</v>
      </c>
      <c r="H1710" s="445" t="s">
        <v>661</v>
      </c>
      <c r="I1710" s="446" t="n">
        <v>48.74</v>
      </c>
      <c r="J1710" s="443" t="s">
        <v>662</v>
      </c>
      <c r="K1710" s="444" t="n">
        <v>94.48</v>
      </c>
    </row>
    <row r="1711" customFormat="false" ht="14.25" hidden="false" customHeight="false" outlineLevel="0" collapsed="false">
      <c r="A1711" s="441" t="s">
        <v>655</v>
      </c>
      <c r="B1711" s="442"/>
      <c r="C1711" s="442"/>
      <c r="D1711" s="442"/>
      <c r="E1711" s="441"/>
      <c r="F1711" s="443" t="s">
        <v>663</v>
      </c>
      <c r="G1711" s="444" t="n">
        <v>114.04</v>
      </c>
      <c r="H1711" s="442"/>
      <c r="I1711" s="441"/>
      <c r="J1711" s="443" t="s">
        <v>664</v>
      </c>
      <c r="K1711" s="444" t="n">
        <v>634.8</v>
      </c>
    </row>
    <row r="1712" customFormat="false" ht="14.25" hidden="false" customHeight="false" outlineLevel="0" collapsed="false">
      <c r="A1712" s="134"/>
      <c r="E1712" s="134"/>
      <c r="F1712" s="134"/>
      <c r="I1712" s="134"/>
      <c r="J1712" s="134"/>
      <c r="K1712" s="263"/>
    </row>
    <row r="1713" customFormat="false" ht="14.25" hidden="false" customHeight="false" outlineLevel="0" collapsed="false">
      <c r="A1713" s="134"/>
      <c r="E1713" s="134"/>
      <c r="F1713" s="134"/>
      <c r="I1713" s="134"/>
      <c r="J1713" s="134"/>
      <c r="K1713" s="263"/>
    </row>
    <row r="1714" customFormat="false" ht="25.35" hidden="false" customHeight="false" outlineLevel="0" collapsed="false">
      <c r="A1714" s="434" t="s">
        <v>1140</v>
      </c>
      <c r="B1714" s="435" t="s">
        <v>35</v>
      </c>
      <c r="C1714" s="435" t="s">
        <v>42</v>
      </c>
      <c r="D1714" s="435" t="n">
        <v>94968</v>
      </c>
      <c r="E1714" s="436" t="s">
        <v>702</v>
      </c>
      <c r="F1714" s="436" t="s">
        <v>701</v>
      </c>
      <c r="G1714" s="435"/>
      <c r="H1714" s="435" t="s">
        <v>53</v>
      </c>
      <c r="I1714" s="436" t="n">
        <v>1</v>
      </c>
      <c r="J1714" s="436" t="n">
        <v>455.87</v>
      </c>
      <c r="K1714" s="437" t="n">
        <v>455.87</v>
      </c>
    </row>
    <row r="1715" customFormat="false" ht="14.25" hidden="false" customHeight="false" outlineLevel="0" collapsed="false">
      <c r="A1715" s="430"/>
      <c r="B1715" s="431" t="s">
        <v>25</v>
      </c>
      <c r="C1715" s="431" t="s">
        <v>26</v>
      </c>
      <c r="D1715" s="431" t="s">
        <v>27</v>
      </c>
      <c r="E1715" s="432" t="s">
        <v>18</v>
      </c>
      <c r="F1715" s="432" t="s">
        <v>649</v>
      </c>
      <c r="G1715" s="431"/>
      <c r="H1715" s="431" t="s">
        <v>650</v>
      </c>
      <c r="I1715" s="432" t="s">
        <v>651</v>
      </c>
      <c r="J1715" s="432" t="s">
        <v>652</v>
      </c>
      <c r="K1715" s="433" t="s">
        <v>19</v>
      </c>
    </row>
    <row r="1716" customFormat="false" ht="19.4" hidden="false" customHeight="false" outlineLevel="0" collapsed="false">
      <c r="A1716" s="438" t="s">
        <v>655</v>
      </c>
      <c r="B1716" s="439" t="s">
        <v>656</v>
      </c>
      <c r="C1716" s="439" t="s">
        <v>42</v>
      </c>
      <c r="D1716" s="439" t="n">
        <v>89225</v>
      </c>
      <c r="E1716" s="438" t="s">
        <v>1102</v>
      </c>
      <c r="F1716" s="438" t="s">
        <v>683</v>
      </c>
      <c r="G1716" s="439"/>
      <c r="H1716" s="439" t="s">
        <v>688</v>
      </c>
      <c r="I1716" s="438" t="n">
        <v>0.6853</v>
      </c>
      <c r="J1716" s="438" t="n">
        <v>5.66</v>
      </c>
      <c r="K1716" s="440" t="n">
        <v>3.87</v>
      </c>
    </row>
    <row r="1717" customFormat="false" ht="14.25" hidden="false" customHeight="false" outlineLevel="0" collapsed="false">
      <c r="A1717" s="438" t="s">
        <v>655</v>
      </c>
      <c r="B1717" s="439" t="s">
        <v>200</v>
      </c>
      <c r="C1717" s="439" t="s">
        <v>42</v>
      </c>
      <c r="D1717" s="439" t="n">
        <v>370</v>
      </c>
      <c r="E1717" s="438" t="s">
        <v>717</v>
      </c>
      <c r="F1717" s="438" t="s">
        <v>669</v>
      </c>
      <c r="G1717" s="439"/>
      <c r="H1717" s="439" t="s">
        <v>53</v>
      </c>
      <c r="I1717" s="438" t="n">
        <v>0.8325</v>
      </c>
      <c r="J1717" s="438" t="n">
        <v>121.862</v>
      </c>
      <c r="K1717" s="440" t="n">
        <v>101.45</v>
      </c>
    </row>
    <row r="1718" customFormat="false" ht="14.25" hidden="false" customHeight="false" outlineLevel="0" collapsed="false">
      <c r="A1718" s="438" t="s">
        <v>655</v>
      </c>
      <c r="B1718" s="439" t="s">
        <v>656</v>
      </c>
      <c r="C1718" s="439" t="s">
        <v>42</v>
      </c>
      <c r="D1718" s="439" t="n">
        <v>88377</v>
      </c>
      <c r="E1718" s="438" t="s">
        <v>718</v>
      </c>
      <c r="F1718" s="438" t="s">
        <v>658</v>
      </c>
      <c r="G1718" s="439"/>
      <c r="H1718" s="439" t="s">
        <v>469</v>
      </c>
      <c r="I1718" s="438" t="n">
        <v>1.3315</v>
      </c>
      <c r="J1718" s="438" t="n">
        <v>20.1</v>
      </c>
      <c r="K1718" s="440" t="n">
        <v>26.76</v>
      </c>
    </row>
    <row r="1719" customFormat="false" ht="14.25" hidden="false" customHeight="false" outlineLevel="0" collapsed="false">
      <c r="A1719" s="438" t="s">
        <v>655</v>
      </c>
      <c r="B1719" s="439" t="s">
        <v>656</v>
      </c>
      <c r="C1719" s="439" t="s">
        <v>42</v>
      </c>
      <c r="D1719" s="439" t="n">
        <v>88316</v>
      </c>
      <c r="E1719" s="438" t="s">
        <v>667</v>
      </c>
      <c r="F1719" s="438" t="s">
        <v>658</v>
      </c>
      <c r="G1719" s="439"/>
      <c r="H1719" s="439" t="s">
        <v>469</v>
      </c>
      <c r="I1719" s="438" t="n">
        <v>2.1058</v>
      </c>
      <c r="J1719" s="438" t="n">
        <v>20.77</v>
      </c>
      <c r="K1719" s="440" t="n">
        <v>43.73</v>
      </c>
    </row>
    <row r="1720" customFormat="false" ht="14.25" hidden="false" customHeight="false" outlineLevel="0" collapsed="false">
      <c r="A1720" s="438" t="s">
        <v>655</v>
      </c>
      <c r="B1720" s="439" t="s">
        <v>200</v>
      </c>
      <c r="C1720" s="439" t="s">
        <v>42</v>
      </c>
      <c r="D1720" s="439" t="n">
        <v>4721</v>
      </c>
      <c r="E1720" s="438" t="s">
        <v>713</v>
      </c>
      <c r="F1720" s="438" t="s">
        <v>669</v>
      </c>
      <c r="G1720" s="439"/>
      <c r="H1720" s="439" t="s">
        <v>53</v>
      </c>
      <c r="I1720" s="438" t="n">
        <v>0.5821</v>
      </c>
      <c r="J1720" s="438" t="n">
        <v>156.189588</v>
      </c>
      <c r="K1720" s="440" t="n">
        <v>90.91</v>
      </c>
    </row>
    <row r="1721" customFormat="false" ht="19.4" hidden="false" customHeight="false" outlineLevel="0" collapsed="false">
      <c r="A1721" s="438" t="s">
        <v>655</v>
      </c>
      <c r="B1721" s="439" t="s">
        <v>656</v>
      </c>
      <c r="C1721" s="439" t="s">
        <v>42</v>
      </c>
      <c r="D1721" s="439" t="n">
        <v>89226</v>
      </c>
      <c r="E1721" s="438" t="s">
        <v>1098</v>
      </c>
      <c r="F1721" s="438" t="s">
        <v>683</v>
      </c>
      <c r="G1721" s="439"/>
      <c r="H1721" s="439" t="s">
        <v>684</v>
      </c>
      <c r="I1721" s="438" t="n">
        <v>0.6462</v>
      </c>
      <c r="J1721" s="438" t="n">
        <v>1.67</v>
      </c>
      <c r="K1721" s="440" t="n">
        <v>1.07</v>
      </c>
    </row>
    <row r="1722" customFormat="false" ht="14.25" hidden="false" customHeight="false" outlineLevel="0" collapsed="false">
      <c r="A1722" s="438" t="s">
        <v>655</v>
      </c>
      <c r="B1722" s="439" t="s">
        <v>200</v>
      </c>
      <c r="C1722" s="439" t="s">
        <v>42</v>
      </c>
      <c r="D1722" s="439" t="n">
        <v>1379</v>
      </c>
      <c r="E1722" s="438" t="s">
        <v>715</v>
      </c>
      <c r="F1722" s="438" t="s">
        <v>669</v>
      </c>
      <c r="G1722" s="439"/>
      <c r="H1722" s="439" t="s">
        <v>66</v>
      </c>
      <c r="I1722" s="438" t="n">
        <v>213.4531</v>
      </c>
      <c r="J1722" s="438" t="n">
        <v>0.881156</v>
      </c>
      <c r="K1722" s="440" t="n">
        <v>188.09</v>
      </c>
    </row>
    <row r="1723" customFormat="false" ht="14.25" hidden="false" customHeight="false" outlineLevel="0" collapsed="false">
      <c r="A1723" s="134"/>
      <c r="E1723" s="134"/>
      <c r="F1723" s="134"/>
      <c r="I1723" s="134"/>
      <c r="J1723" s="134"/>
      <c r="K1723" s="263"/>
    </row>
    <row r="1724" customFormat="false" ht="14.25" hidden="false" customHeight="false" outlineLevel="0" collapsed="false">
      <c r="A1724" s="441" t="s">
        <v>655</v>
      </c>
      <c r="B1724" s="442"/>
      <c r="C1724" s="442"/>
      <c r="D1724" s="442"/>
      <c r="E1724" s="441"/>
      <c r="F1724" s="443" t="s">
        <v>660</v>
      </c>
      <c r="G1724" s="444" t="n">
        <v>25.2492980927</v>
      </c>
      <c r="H1724" s="445" t="s">
        <v>661</v>
      </c>
      <c r="I1724" s="446" t="n">
        <v>26.91</v>
      </c>
      <c r="J1724" s="443" t="s">
        <v>662</v>
      </c>
      <c r="K1724" s="444" t="n">
        <v>52.16</v>
      </c>
    </row>
    <row r="1725" customFormat="false" ht="14.25" hidden="false" customHeight="false" outlineLevel="0" collapsed="false">
      <c r="A1725" s="441" t="s">
        <v>655</v>
      </c>
      <c r="B1725" s="442"/>
      <c r="C1725" s="442"/>
      <c r="D1725" s="442"/>
      <c r="E1725" s="441"/>
      <c r="F1725" s="443" t="s">
        <v>663</v>
      </c>
      <c r="G1725" s="444" t="n">
        <v>99.83</v>
      </c>
      <c r="H1725" s="442"/>
      <c r="I1725" s="441"/>
      <c r="J1725" s="443" t="s">
        <v>664</v>
      </c>
      <c r="K1725" s="444" t="n">
        <v>555.7</v>
      </c>
    </row>
    <row r="1726" customFormat="false" ht="14.25" hidden="false" customHeight="false" outlineLevel="0" collapsed="false">
      <c r="A1726" s="134"/>
      <c r="E1726" s="134"/>
      <c r="F1726" s="134"/>
      <c r="I1726" s="134"/>
      <c r="J1726" s="134"/>
      <c r="K1726" s="263"/>
    </row>
    <row r="1727" customFormat="false" ht="14.25" hidden="false" customHeight="false" outlineLevel="0" collapsed="false">
      <c r="A1727" s="134"/>
      <c r="E1727" s="134"/>
      <c r="F1727" s="134"/>
      <c r="I1727" s="134"/>
      <c r="J1727" s="134"/>
      <c r="K1727" s="263"/>
    </row>
    <row r="1728" customFormat="false" ht="15" hidden="false" customHeight="false" outlineLevel="0" collapsed="false">
      <c r="A1728" s="434" t="s">
        <v>1141</v>
      </c>
      <c r="B1728" s="435" t="s">
        <v>35</v>
      </c>
      <c r="C1728" s="435" t="s">
        <v>42</v>
      </c>
      <c r="D1728" s="435" t="n">
        <v>92803</v>
      </c>
      <c r="E1728" s="436" t="s">
        <v>729</v>
      </c>
      <c r="F1728" s="436" t="s">
        <v>701</v>
      </c>
      <c r="G1728" s="435"/>
      <c r="H1728" s="435" t="s">
        <v>66</v>
      </c>
      <c r="I1728" s="436" t="n">
        <v>1</v>
      </c>
      <c r="J1728" s="436" t="n">
        <v>8.91</v>
      </c>
      <c r="K1728" s="437" t="n">
        <v>8.91</v>
      </c>
    </row>
    <row r="1729" customFormat="false" ht="14.25" hidden="false" customHeight="false" outlineLevel="0" collapsed="false">
      <c r="A1729" s="430"/>
      <c r="B1729" s="431" t="s">
        <v>25</v>
      </c>
      <c r="C1729" s="431" t="s">
        <v>26</v>
      </c>
      <c r="D1729" s="431" t="s">
        <v>27</v>
      </c>
      <c r="E1729" s="432" t="s">
        <v>18</v>
      </c>
      <c r="F1729" s="432" t="s">
        <v>649</v>
      </c>
      <c r="G1729" s="431"/>
      <c r="H1729" s="431" t="s">
        <v>650</v>
      </c>
      <c r="I1729" s="432" t="s">
        <v>651</v>
      </c>
      <c r="J1729" s="432" t="s">
        <v>652</v>
      </c>
      <c r="K1729" s="433" t="s">
        <v>19</v>
      </c>
    </row>
    <row r="1730" customFormat="false" ht="14.25" hidden="false" customHeight="false" outlineLevel="0" collapsed="false">
      <c r="A1730" s="438" t="s">
        <v>655</v>
      </c>
      <c r="B1730" s="439" t="s">
        <v>656</v>
      </c>
      <c r="C1730" s="439" t="s">
        <v>42</v>
      </c>
      <c r="D1730" s="439" t="n">
        <v>88238</v>
      </c>
      <c r="E1730" s="438" t="s">
        <v>706</v>
      </c>
      <c r="F1730" s="438" t="s">
        <v>658</v>
      </c>
      <c r="G1730" s="439"/>
      <c r="H1730" s="439" t="s">
        <v>469</v>
      </c>
      <c r="I1730" s="438" t="n">
        <v>0.0014</v>
      </c>
      <c r="J1730" s="438" t="n">
        <v>21.92</v>
      </c>
      <c r="K1730" s="440" t="n">
        <v>0.03</v>
      </c>
    </row>
    <row r="1731" customFormat="false" ht="39" hidden="false" customHeight="true" outlineLevel="0" collapsed="false">
      <c r="A1731" s="438" t="s">
        <v>655</v>
      </c>
      <c r="B1731" s="439" t="s">
        <v>200</v>
      </c>
      <c r="C1731" s="439" t="s">
        <v>42</v>
      </c>
      <c r="D1731" s="439" t="n">
        <v>34</v>
      </c>
      <c r="E1731" s="438" t="s">
        <v>1142</v>
      </c>
      <c r="F1731" s="438" t="s">
        <v>669</v>
      </c>
      <c r="G1731" s="439"/>
      <c r="H1731" s="439" t="s">
        <v>66</v>
      </c>
      <c r="I1731" s="438" t="n">
        <v>1.11</v>
      </c>
      <c r="J1731" s="438" t="n">
        <v>7.808542</v>
      </c>
      <c r="K1731" s="440" t="n">
        <v>8.66</v>
      </c>
    </row>
    <row r="1732" customFormat="false" ht="14.25" hidden="false" customHeight="false" outlineLevel="0" collapsed="false">
      <c r="A1732" s="438" t="s">
        <v>655</v>
      </c>
      <c r="B1732" s="439" t="s">
        <v>656</v>
      </c>
      <c r="C1732" s="439" t="s">
        <v>42</v>
      </c>
      <c r="D1732" s="439" t="n">
        <v>88245</v>
      </c>
      <c r="E1732" s="438" t="s">
        <v>705</v>
      </c>
      <c r="F1732" s="438" t="s">
        <v>658</v>
      </c>
      <c r="G1732" s="439"/>
      <c r="H1732" s="439" t="s">
        <v>469</v>
      </c>
      <c r="I1732" s="438" t="n">
        <v>0.0088</v>
      </c>
      <c r="J1732" s="438" t="n">
        <v>25.8</v>
      </c>
      <c r="K1732" s="440" t="n">
        <v>0.22</v>
      </c>
    </row>
    <row r="1733" customFormat="false" ht="14.25" hidden="false" customHeight="false" outlineLevel="0" collapsed="false">
      <c r="A1733" s="134"/>
      <c r="E1733" s="134"/>
      <c r="F1733" s="134"/>
      <c r="I1733" s="134"/>
      <c r="J1733" s="134"/>
      <c r="K1733" s="263"/>
    </row>
    <row r="1734" customFormat="false" ht="14.25" hidden="false" customHeight="false" outlineLevel="0" collapsed="false">
      <c r="A1734" s="441" t="s">
        <v>655</v>
      </c>
      <c r="B1734" s="442"/>
      <c r="C1734" s="442"/>
      <c r="D1734" s="442"/>
      <c r="E1734" s="441"/>
      <c r="F1734" s="443" t="s">
        <v>660</v>
      </c>
      <c r="G1734" s="444" t="n">
        <v>0.0919740536</v>
      </c>
      <c r="H1734" s="445" t="s">
        <v>661</v>
      </c>
      <c r="I1734" s="446" t="n">
        <v>0.1</v>
      </c>
      <c r="J1734" s="443" t="s">
        <v>662</v>
      </c>
      <c r="K1734" s="444" t="n">
        <v>0.19</v>
      </c>
    </row>
    <row r="1735" customFormat="false" ht="14.25" hidden="false" customHeight="false" outlineLevel="0" collapsed="false">
      <c r="A1735" s="441" t="s">
        <v>655</v>
      </c>
      <c r="B1735" s="442"/>
      <c r="C1735" s="442"/>
      <c r="D1735" s="442"/>
      <c r="E1735" s="441"/>
      <c r="F1735" s="443" t="s">
        <v>663</v>
      </c>
      <c r="G1735" s="444" t="n">
        <v>1.95</v>
      </c>
      <c r="H1735" s="442"/>
      <c r="I1735" s="441"/>
      <c r="J1735" s="443" t="s">
        <v>664</v>
      </c>
      <c r="K1735" s="444" t="n">
        <v>10.86</v>
      </c>
    </row>
    <row r="1736" customFormat="false" ht="14.25" hidden="false" customHeight="false" outlineLevel="0" collapsed="false">
      <c r="A1736" s="134"/>
      <c r="E1736" s="134"/>
      <c r="F1736" s="134"/>
      <c r="I1736" s="134"/>
      <c r="J1736" s="134"/>
      <c r="K1736" s="263"/>
    </row>
    <row r="1737" customFormat="false" ht="14.25" hidden="false" customHeight="false" outlineLevel="0" collapsed="false">
      <c r="A1737" s="134"/>
      <c r="E1737" s="134"/>
      <c r="F1737" s="134"/>
      <c r="I1737" s="134"/>
      <c r="J1737" s="134"/>
      <c r="K1737" s="263"/>
    </row>
    <row r="1738" customFormat="false" ht="15" hidden="false" customHeight="false" outlineLevel="0" collapsed="false">
      <c r="A1738" s="434" t="s">
        <v>1143</v>
      </c>
      <c r="B1738" s="435" t="s">
        <v>35</v>
      </c>
      <c r="C1738" s="435" t="s">
        <v>42</v>
      </c>
      <c r="D1738" s="435" t="n">
        <v>92801</v>
      </c>
      <c r="E1738" s="436" t="s">
        <v>704</v>
      </c>
      <c r="F1738" s="436" t="s">
        <v>701</v>
      </c>
      <c r="G1738" s="435"/>
      <c r="H1738" s="435" t="s">
        <v>66</v>
      </c>
      <c r="I1738" s="436" t="n">
        <v>1</v>
      </c>
      <c r="J1738" s="436" t="n">
        <v>9.71</v>
      </c>
      <c r="K1738" s="437" t="n">
        <v>9.71</v>
      </c>
    </row>
    <row r="1739" customFormat="false" ht="14.25" hidden="false" customHeight="false" outlineLevel="0" collapsed="false">
      <c r="A1739" s="430"/>
      <c r="B1739" s="431" t="s">
        <v>25</v>
      </c>
      <c r="C1739" s="431" t="s">
        <v>26</v>
      </c>
      <c r="D1739" s="431" t="s">
        <v>27</v>
      </c>
      <c r="E1739" s="432" t="s">
        <v>18</v>
      </c>
      <c r="F1739" s="432" t="s">
        <v>649</v>
      </c>
      <c r="G1739" s="431"/>
      <c r="H1739" s="431" t="s">
        <v>650</v>
      </c>
      <c r="I1739" s="432" t="s">
        <v>651</v>
      </c>
      <c r="J1739" s="432" t="s">
        <v>652</v>
      </c>
      <c r="K1739" s="433" t="s">
        <v>19</v>
      </c>
    </row>
    <row r="1740" customFormat="false" ht="14.25" hidden="false" customHeight="false" outlineLevel="0" collapsed="false">
      <c r="A1740" s="438" t="s">
        <v>655</v>
      </c>
      <c r="B1740" s="439" t="s">
        <v>656</v>
      </c>
      <c r="C1740" s="439" t="s">
        <v>42</v>
      </c>
      <c r="D1740" s="439" t="n">
        <v>88245</v>
      </c>
      <c r="E1740" s="438" t="s">
        <v>705</v>
      </c>
      <c r="F1740" s="438" t="s">
        <v>658</v>
      </c>
      <c r="G1740" s="439"/>
      <c r="H1740" s="439" t="s">
        <v>469</v>
      </c>
      <c r="I1740" s="438" t="n">
        <v>0.031</v>
      </c>
      <c r="J1740" s="438" t="n">
        <v>25.8</v>
      </c>
      <c r="K1740" s="440" t="n">
        <v>0.79</v>
      </c>
    </row>
    <row r="1741" customFormat="false" ht="14.25" hidden="false" customHeight="false" outlineLevel="0" collapsed="false">
      <c r="A1741" s="438" t="s">
        <v>655</v>
      </c>
      <c r="B1741" s="439" t="s">
        <v>656</v>
      </c>
      <c r="C1741" s="439" t="s">
        <v>42</v>
      </c>
      <c r="D1741" s="439" t="n">
        <v>88238</v>
      </c>
      <c r="E1741" s="438" t="s">
        <v>706</v>
      </c>
      <c r="F1741" s="438" t="s">
        <v>658</v>
      </c>
      <c r="G1741" s="439"/>
      <c r="H1741" s="439" t="s">
        <v>469</v>
      </c>
      <c r="I1741" s="438" t="n">
        <v>0.0051</v>
      </c>
      <c r="J1741" s="438" t="n">
        <v>21.92</v>
      </c>
      <c r="K1741" s="440" t="n">
        <v>0.11</v>
      </c>
    </row>
    <row r="1742" customFormat="false" ht="39" hidden="false" customHeight="true" outlineLevel="0" collapsed="false">
      <c r="A1742" s="438" t="s">
        <v>655</v>
      </c>
      <c r="B1742" s="439" t="s">
        <v>200</v>
      </c>
      <c r="C1742" s="439" t="s">
        <v>42</v>
      </c>
      <c r="D1742" s="439" t="n">
        <v>32</v>
      </c>
      <c r="E1742" s="438" t="s">
        <v>1144</v>
      </c>
      <c r="F1742" s="438" t="s">
        <v>669</v>
      </c>
      <c r="G1742" s="439"/>
      <c r="H1742" s="439" t="s">
        <v>66</v>
      </c>
      <c r="I1742" s="438" t="n">
        <v>1.07</v>
      </c>
      <c r="J1742" s="438" t="n">
        <v>8.239746</v>
      </c>
      <c r="K1742" s="440" t="n">
        <v>8.81</v>
      </c>
    </row>
    <row r="1743" customFormat="false" ht="14.25" hidden="false" customHeight="false" outlineLevel="0" collapsed="false">
      <c r="A1743" s="134"/>
      <c r="E1743" s="134"/>
      <c r="F1743" s="134"/>
      <c r="I1743" s="134"/>
      <c r="J1743" s="134"/>
      <c r="K1743" s="263"/>
    </row>
    <row r="1744" customFormat="false" ht="14.25" hidden="false" customHeight="false" outlineLevel="0" collapsed="false">
      <c r="A1744" s="441" t="s">
        <v>655</v>
      </c>
      <c r="B1744" s="442"/>
      <c r="C1744" s="442"/>
      <c r="D1744" s="442"/>
      <c r="E1744" s="441"/>
      <c r="F1744" s="443" t="s">
        <v>660</v>
      </c>
      <c r="G1744" s="444" t="n">
        <v>0.3340110369</v>
      </c>
      <c r="H1744" s="445" t="s">
        <v>661</v>
      </c>
      <c r="I1744" s="446" t="n">
        <v>0.36</v>
      </c>
      <c r="J1744" s="443" t="s">
        <v>662</v>
      </c>
      <c r="K1744" s="444" t="n">
        <v>0.69</v>
      </c>
    </row>
    <row r="1745" customFormat="false" ht="14.25" hidden="false" customHeight="false" outlineLevel="0" collapsed="false">
      <c r="A1745" s="441" t="s">
        <v>655</v>
      </c>
      <c r="B1745" s="442"/>
      <c r="C1745" s="442"/>
      <c r="D1745" s="442"/>
      <c r="E1745" s="441"/>
      <c r="F1745" s="443" t="s">
        <v>663</v>
      </c>
      <c r="G1745" s="444" t="n">
        <v>2.12</v>
      </c>
      <c r="H1745" s="442"/>
      <c r="I1745" s="441"/>
      <c r="J1745" s="443" t="s">
        <v>664</v>
      </c>
      <c r="K1745" s="444" t="n">
        <v>11.83</v>
      </c>
    </row>
    <row r="1746" customFormat="false" ht="14.25" hidden="false" customHeight="false" outlineLevel="0" collapsed="false">
      <c r="A1746" s="134"/>
      <c r="E1746" s="134"/>
      <c r="F1746" s="134"/>
      <c r="I1746" s="134"/>
      <c r="J1746" s="134"/>
      <c r="K1746" s="263"/>
    </row>
    <row r="1747" customFormat="false" ht="14.25" hidden="false" customHeight="false" outlineLevel="0" collapsed="false">
      <c r="A1747" s="134"/>
      <c r="E1747" s="134"/>
      <c r="F1747" s="134"/>
      <c r="I1747" s="134"/>
      <c r="J1747" s="134"/>
      <c r="K1747" s="263"/>
    </row>
    <row r="1748" customFormat="false" ht="15" hidden="false" customHeight="false" outlineLevel="0" collapsed="false">
      <c r="A1748" s="434" t="s">
        <v>1145</v>
      </c>
      <c r="B1748" s="435" t="s">
        <v>35</v>
      </c>
      <c r="C1748" s="435" t="s">
        <v>42</v>
      </c>
      <c r="D1748" s="435" t="n">
        <v>92802</v>
      </c>
      <c r="E1748" s="436" t="s">
        <v>711</v>
      </c>
      <c r="F1748" s="436" t="s">
        <v>701</v>
      </c>
      <c r="G1748" s="435"/>
      <c r="H1748" s="435" t="s">
        <v>66</v>
      </c>
      <c r="I1748" s="436" t="n">
        <v>1</v>
      </c>
      <c r="J1748" s="436" t="n">
        <v>9.65</v>
      </c>
      <c r="K1748" s="437" t="n">
        <v>9.65</v>
      </c>
    </row>
    <row r="1749" customFormat="false" ht="14.25" hidden="false" customHeight="false" outlineLevel="0" collapsed="false">
      <c r="A1749" s="430"/>
      <c r="B1749" s="431" t="s">
        <v>25</v>
      </c>
      <c r="C1749" s="431" t="s">
        <v>26</v>
      </c>
      <c r="D1749" s="431" t="s">
        <v>27</v>
      </c>
      <c r="E1749" s="432" t="s">
        <v>18</v>
      </c>
      <c r="F1749" s="432" t="s">
        <v>649</v>
      </c>
      <c r="G1749" s="431"/>
      <c r="H1749" s="431" t="s">
        <v>650</v>
      </c>
      <c r="I1749" s="432" t="s">
        <v>651</v>
      </c>
      <c r="J1749" s="432" t="s">
        <v>652</v>
      </c>
      <c r="K1749" s="433" t="s">
        <v>19</v>
      </c>
    </row>
    <row r="1750" customFormat="false" ht="14.25" hidden="false" customHeight="false" outlineLevel="0" collapsed="false">
      <c r="A1750" s="438" t="s">
        <v>655</v>
      </c>
      <c r="B1750" s="439" t="s">
        <v>200</v>
      </c>
      <c r="C1750" s="439" t="s">
        <v>42</v>
      </c>
      <c r="D1750" s="439" t="n">
        <v>33</v>
      </c>
      <c r="E1750" s="438" t="s">
        <v>1146</v>
      </c>
      <c r="F1750" s="438" t="s">
        <v>669</v>
      </c>
      <c r="G1750" s="439"/>
      <c r="H1750" s="439" t="s">
        <v>66</v>
      </c>
      <c r="I1750" s="438" t="n">
        <v>1.11</v>
      </c>
      <c r="J1750" s="438" t="n">
        <v>8.286616</v>
      </c>
      <c r="K1750" s="440" t="n">
        <v>9.19</v>
      </c>
    </row>
    <row r="1751" customFormat="false" ht="14.25" hidden="false" customHeight="false" outlineLevel="0" collapsed="false">
      <c r="A1751" s="438" t="s">
        <v>655</v>
      </c>
      <c r="B1751" s="439" t="s">
        <v>656</v>
      </c>
      <c r="C1751" s="439" t="s">
        <v>42</v>
      </c>
      <c r="D1751" s="439" t="n">
        <v>88245</v>
      </c>
      <c r="E1751" s="438" t="s">
        <v>705</v>
      </c>
      <c r="F1751" s="438" t="s">
        <v>658</v>
      </c>
      <c r="G1751" s="439"/>
      <c r="H1751" s="439" t="s">
        <v>469</v>
      </c>
      <c r="I1751" s="438" t="n">
        <v>0.0162</v>
      </c>
      <c r="J1751" s="438" t="n">
        <v>25.8</v>
      </c>
      <c r="K1751" s="440" t="n">
        <v>0.41</v>
      </c>
    </row>
    <row r="1752" customFormat="false" ht="14.25" hidden="false" customHeight="false" outlineLevel="0" collapsed="false">
      <c r="A1752" s="438" t="s">
        <v>655</v>
      </c>
      <c r="B1752" s="439" t="s">
        <v>656</v>
      </c>
      <c r="C1752" s="439" t="s">
        <v>42</v>
      </c>
      <c r="D1752" s="439" t="n">
        <v>88238</v>
      </c>
      <c r="E1752" s="438" t="s">
        <v>706</v>
      </c>
      <c r="F1752" s="438" t="s">
        <v>658</v>
      </c>
      <c r="G1752" s="439"/>
      <c r="H1752" s="439" t="s">
        <v>469</v>
      </c>
      <c r="I1752" s="438" t="n">
        <v>0.0026</v>
      </c>
      <c r="J1752" s="438" t="n">
        <v>21.92</v>
      </c>
      <c r="K1752" s="440" t="n">
        <v>0.05</v>
      </c>
    </row>
    <row r="1753" customFormat="false" ht="14.25" hidden="false" customHeight="false" outlineLevel="0" collapsed="false">
      <c r="A1753" s="134"/>
      <c r="E1753" s="134"/>
      <c r="F1753" s="134"/>
      <c r="I1753" s="134"/>
      <c r="J1753" s="134"/>
      <c r="K1753" s="263"/>
    </row>
    <row r="1754" customFormat="false" ht="14.25" hidden="false" customHeight="false" outlineLevel="0" collapsed="false">
      <c r="A1754" s="441" t="s">
        <v>655</v>
      </c>
      <c r="B1754" s="442"/>
      <c r="C1754" s="442"/>
      <c r="D1754" s="442"/>
      <c r="E1754" s="441"/>
      <c r="F1754" s="443" t="s">
        <v>660</v>
      </c>
      <c r="G1754" s="444" t="n">
        <v>0.1742666279</v>
      </c>
      <c r="H1754" s="445" t="s">
        <v>661</v>
      </c>
      <c r="I1754" s="446" t="n">
        <v>0.19</v>
      </c>
      <c r="J1754" s="443" t="s">
        <v>662</v>
      </c>
      <c r="K1754" s="444" t="n">
        <v>0.36</v>
      </c>
    </row>
    <row r="1755" customFormat="false" ht="14.25" hidden="false" customHeight="false" outlineLevel="0" collapsed="false">
      <c r="A1755" s="441" t="s">
        <v>655</v>
      </c>
      <c r="B1755" s="442"/>
      <c r="C1755" s="442"/>
      <c r="D1755" s="442"/>
      <c r="E1755" s="441"/>
      <c r="F1755" s="443" t="s">
        <v>663</v>
      </c>
      <c r="G1755" s="444" t="n">
        <v>2.11</v>
      </c>
      <c r="H1755" s="442"/>
      <c r="I1755" s="441"/>
      <c r="J1755" s="443" t="s">
        <v>664</v>
      </c>
      <c r="K1755" s="444" t="n">
        <v>11.76</v>
      </c>
    </row>
    <row r="1756" customFormat="false" ht="39" hidden="false" customHeight="true" outlineLevel="0" collapsed="false">
      <c r="A1756" s="134"/>
      <c r="E1756" s="134"/>
      <c r="F1756" s="134"/>
      <c r="I1756" s="134"/>
      <c r="J1756" s="134"/>
      <c r="K1756" s="263"/>
    </row>
    <row r="1757" customFormat="false" ht="14.25" hidden="false" customHeight="false" outlineLevel="0" collapsed="false">
      <c r="A1757" s="134"/>
      <c r="E1757" s="134"/>
      <c r="F1757" s="134"/>
      <c r="I1757" s="134"/>
      <c r="J1757" s="134"/>
      <c r="K1757" s="263"/>
    </row>
    <row r="1758" customFormat="false" ht="15" hidden="false" customHeight="false" outlineLevel="0" collapsed="false">
      <c r="A1758" s="434" t="s">
        <v>1147</v>
      </c>
      <c r="B1758" s="435" t="s">
        <v>35</v>
      </c>
      <c r="C1758" s="435" t="s">
        <v>42</v>
      </c>
      <c r="D1758" s="435" t="n">
        <v>92799</v>
      </c>
      <c r="E1758" s="436" t="s">
        <v>1049</v>
      </c>
      <c r="F1758" s="436" t="s">
        <v>701</v>
      </c>
      <c r="G1758" s="435"/>
      <c r="H1758" s="435" t="s">
        <v>66</v>
      </c>
      <c r="I1758" s="436" t="n">
        <v>1</v>
      </c>
      <c r="J1758" s="436" t="n">
        <v>10.64</v>
      </c>
      <c r="K1758" s="437" t="n">
        <v>10.64</v>
      </c>
    </row>
    <row r="1759" customFormat="false" ht="14.25" hidden="false" customHeight="false" outlineLevel="0" collapsed="false">
      <c r="A1759" s="430"/>
      <c r="B1759" s="431" t="s">
        <v>25</v>
      </c>
      <c r="C1759" s="431" t="s">
        <v>26</v>
      </c>
      <c r="D1759" s="431" t="s">
        <v>27</v>
      </c>
      <c r="E1759" s="432" t="s">
        <v>18</v>
      </c>
      <c r="F1759" s="432" t="s">
        <v>649</v>
      </c>
      <c r="G1759" s="431"/>
      <c r="H1759" s="431" t="s">
        <v>650</v>
      </c>
      <c r="I1759" s="432" t="s">
        <v>651</v>
      </c>
      <c r="J1759" s="432" t="s">
        <v>652</v>
      </c>
      <c r="K1759" s="433" t="s">
        <v>19</v>
      </c>
    </row>
    <row r="1760" customFormat="false" ht="14.25" hidden="false" customHeight="false" outlineLevel="0" collapsed="false">
      <c r="A1760" s="438" t="s">
        <v>655</v>
      </c>
      <c r="B1760" s="439" t="s">
        <v>200</v>
      </c>
      <c r="C1760" s="439" t="s">
        <v>42</v>
      </c>
      <c r="D1760" s="439" t="n">
        <v>43059</v>
      </c>
      <c r="E1760" s="438" t="s">
        <v>1148</v>
      </c>
      <c r="F1760" s="438" t="s">
        <v>669</v>
      </c>
      <c r="G1760" s="439"/>
      <c r="H1760" s="439" t="s">
        <v>708</v>
      </c>
      <c r="I1760" s="438" t="n">
        <v>1.07</v>
      </c>
      <c r="J1760" s="438" t="n">
        <v>7.396086</v>
      </c>
      <c r="K1760" s="440" t="n">
        <v>7.91</v>
      </c>
    </row>
    <row r="1761" customFormat="false" ht="14.25" hidden="false" customHeight="false" outlineLevel="0" collapsed="false">
      <c r="A1761" s="438" t="s">
        <v>655</v>
      </c>
      <c r="B1761" s="439" t="s">
        <v>656</v>
      </c>
      <c r="C1761" s="439" t="s">
        <v>42</v>
      </c>
      <c r="D1761" s="439" t="n">
        <v>88245</v>
      </c>
      <c r="E1761" s="438" t="s">
        <v>705</v>
      </c>
      <c r="F1761" s="438" t="s">
        <v>658</v>
      </c>
      <c r="G1761" s="439"/>
      <c r="H1761" s="439" t="s">
        <v>469</v>
      </c>
      <c r="I1761" s="438" t="n">
        <v>0.0933</v>
      </c>
      <c r="J1761" s="438" t="n">
        <v>25.8</v>
      </c>
      <c r="K1761" s="440" t="n">
        <v>2.4</v>
      </c>
    </row>
    <row r="1762" customFormat="false" ht="14.25" hidden="false" customHeight="false" outlineLevel="0" collapsed="false">
      <c r="A1762" s="438" t="s">
        <v>655</v>
      </c>
      <c r="B1762" s="439" t="s">
        <v>656</v>
      </c>
      <c r="C1762" s="439" t="s">
        <v>42</v>
      </c>
      <c r="D1762" s="439" t="n">
        <v>88238</v>
      </c>
      <c r="E1762" s="438" t="s">
        <v>706</v>
      </c>
      <c r="F1762" s="438" t="s">
        <v>658</v>
      </c>
      <c r="G1762" s="439"/>
      <c r="H1762" s="439" t="s">
        <v>469</v>
      </c>
      <c r="I1762" s="438" t="n">
        <v>0.0152</v>
      </c>
      <c r="J1762" s="438" t="n">
        <v>21.92</v>
      </c>
      <c r="K1762" s="440" t="n">
        <v>0.33</v>
      </c>
    </row>
    <row r="1763" customFormat="false" ht="14.25" hidden="false" customHeight="false" outlineLevel="0" collapsed="false">
      <c r="A1763" s="134"/>
      <c r="E1763" s="134"/>
      <c r="F1763" s="134"/>
      <c r="I1763" s="134"/>
      <c r="J1763" s="134"/>
      <c r="K1763" s="263"/>
    </row>
    <row r="1764" customFormat="false" ht="14.25" hidden="false" customHeight="false" outlineLevel="0" collapsed="false">
      <c r="A1764" s="441" t="s">
        <v>655</v>
      </c>
      <c r="B1764" s="442"/>
      <c r="C1764" s="442"/>
      <c r="D1764" s="442"/>
      <c r="E1764" s="441"/>
      <c r="F1764" s="443" t="s">
        <v>660</v>
      </c>
      <c r="G1764" s="444" t="n">
        <v>1.0165553297</v>
      </c>
      <c r="H1764" s="445" t="s">
        <v>661</v>
      </c>
      <c r="I1764" s="446" t="n">
        <v>1.08</v>
      </c>
      <c r="J1764" s="443" t="s">
        <v>662</v>
      </c>
      <c r="K1764" s="444" t="n">
        <v>2.1</v>
      </c>
    </row>
    <row r="1765" customFormat="false" ht="14.25" hidden="false" customHeight="false" outlineLevel="0" collapsed="false">
      <c r="A1765" s="441" t="s">
        <v>655</v>
      </c>
      <c r="B1765" s="442"/>
      <c r="C1765" s="442"/>
      <c r="D1765" s="442"/>
      <c r="E1765" s="441"/>
      <c r="F1765" s="443" t="s">
        <v>663</v>
      </c>
      <c r="G1765" s="444" t="n">
        <v>2.33</v>
      </c>
      <c r="H1765" s="442"/>
      <c r="I1765" s="441"/>
      <c r="J1765" s="443" t="s">
        <v>664</v>
      </c>
      <c r="K1765" s="444" t="n">
        <v>12.97</v>
      </c>
    </row>
    <row r="1766" customFormat="false" ht="14.25" hidden="false" customHeight="false" outlineLevel="0" collapsed="false">
      <c r="A1766" s="134"/>
      <c r="E1766" s="134"/>
      <c r="F1766" s="134"/>
      <c r="I1766" s="134"/>
      <c r="J1766" s="134"/>
      <c r="K1766" s="263"/>
    </row>
    <row r="1767" customFormat="false" ht="14.25" hidden="false" customHeight="false" outlineLevel="0" collapsed="false">
      <c r="A1767" s="134"/>
      <c r="E1767" s="134"/>
      <c r="F1767" s="134"/>
      <c r="I1767" s="134"/>
      <c r="J1767" s="134"/>
      <c r="K1767" s="263"/>
    </row>
    <row r="1768" customFormat="false" ht="15" hidden="false" customHeight="false" outlineLevel="0" collapsed="false">
      <c r="A1768" s="434" t="s">
        <v>1149</v>
      </c>
      <c r="B1768" s="435" t="s">
        <v>35</v>
      </c>
      <c r="C1768" s="435" t="s">
        <v>42</v>
      </c>
      <c r="D1768" s="435" t="n">
        <v>92800</v>
      </c>
      <c r="E1768" s="436" t="s">
        <v>727</v>
      </c>
      <c r="F1768" s="436" t="s">
        <v>701</v>
      </c>
      <c r="G1768" s="435"/>
      <c r="H1768" s="435" t="s">
        <v>66</v>
      </c>
      <c r="I1768" s="436" t="n">
        <v>1</v>
      </c>
      <c r="J1768" s="436" t="n">
        <v>9.6</v>
      </c>
      <c r="K1768" s="437" t="n">
        <v>9.6</v>
      </c>
    </row>
    <row r="1769" customFormat="false" ht="14.25" hidden="false" customHeight="false" outlineLevel="0" collapsed="false">
      <c r="A1769" s="430"/>
      <c r="B1769" s="431" t="s">
        <v>25</v>
      </c>
      <c r="C1769" s="431" t="s">
        <v>26</v>
      </c>
      <c r="D1769" s="431" t="s">
        <v>27</v>
      </c>
      <c r="E1769" s="432" t="s">
        <v>18</v>
      </c>
      <c r="F1769" s="432" t="s">
        <v>649</v>
      </c>
      <c r="G1769" s="431"/>
      <c r="H1769" s="431" t="s">
        <v>650</v>
      </c>
      <c r="I1769" s="432" t="s">
        <v>651</v>
      </c>
      <c r="J1769" s="432" t="s">
        <v>652</v>
      </c>
      <c r="K1769" s="433" t="s">
        <v>19</v>
      </c>
    </row>
    <row r="1770" customFormat="false" ht="14.25" hidden="false" customHeight="false" outlineLevel="0" collapsed="false">
      <c r="A1770" s="438" t="s">
        <v>655</v>
      </c>
      <c r="B1770" s="439" t="s">
        <v>656</v>
      </c>
      <c r="C1770" s="439" t="s">
        <v>42</v>
      </c>
      <c r="D1770" s="439" t="n">
        <v>88245</v>
      </c>
      <c r="E1770" s="438" t="s">
        <v>705</v>
      </c>
      <c r="F1770" s="438" t="s">
        <v>658</v>
      </c>
      <c r="G1770" s="439"/>
      <c r="H1770" s="439" t="s">
        <v>469</v>
      </c>
      <c r="I1770" s="438" t="n">
        <v>0.0581</v>
      </c>
      <c r="J1770" s="438" t="n">
        <v>25.8</v>
      </c>
      <c r="K1770" s="440" t="n">
        <v>1.49</v>
      </c>
    </row>
    <row r="1771" customFormat="false" ht="14.25" hidden="false" customHeight="false" outlineLevel="0" collapsed="false">
      <c r="A1771" s="438" t="s">
        <v>655</v>
      </c>
      <c r="B1771" s="439" t="s">
        <v>656</v>
      </c>
      <c r="C1771" s="439" t="s">
        <v>42</v>
      </c>
      <c r="D1771" s="439" t="n">
        <v>88238</v>
      </c>
      <c r="E1771" s="438" t="s">
        <v>706</v>
      </c>
      <c r="F1771" s="438" t="s">
        <v>658</v>
      </c>
      <c r="G1771" s="439"/>
      <c r="H1771" s="439" t="s">
        <v>469</v>
      </c>
      <c r="I1771" s="438" t="n">
        <v>0.0095</v>
      </c>
      <c r="J1771" s="438" t="n">
        <v>21.92</v>
      </c>
      <c r="K1771" s="440" t="n">
        <v>0.2</v>
      </c>
    </row>
    <row r="1772" customFormat="false" ht="14.25" hidden="false" customHeight="false" outlineLevel="0" collapsed="false">
      <c r="A1772" s="438" t="s">
        <v>655</v>
      </c>
      <c r="B1772" s="439" t="s">
        <v>200</v>
      </c>
      <c r="C1772" s="439" t="s">
        <v>42</v>
      </c>
      <c r="D1772" s="439" t="n">
        <v>43059</v>
      </c>
      <c r="E1772" s="438" t="s">
        <v>1148</v>
      </c>
      <c r="F1772" s="438" t="s">
        <v>669</v>
      </c>
      <c r="G1772" s="439"/>
      <c r="H1772" s="439" t="s">
        <v>708</v>
      </c>
      <c r="I1772" s="438" t="n">
        <v>1.07</v>
      </c>
      <c r="J1772" s="438" t="n">
        <v>7.396086</v>
      </c>
      <c r="K1772" s="440" t="n">
        <v>7.91</v>
      </c>
    </row>
    <row r="1773" customFormat="false" ht="14.25" hidden="false" customHeight="false" outlineLevel="0" collapsed="false">
      <c r="A1773" s="134"/>
      <c r="E1773" s="134"/>
      <c r="F1773" s="134"/>
      <c r="I1773" s="134"/>
      <c r="J1773" s="134"/>
      <c r="K1773" s="263"/>
    </row>
    <row r="1774" customFormat="false" ht="14.25" hidden="false" customHeight="false" outlineLevel="0" collapsed="false">
      <c r="A1774" s="441" t="s">
        <v>655</v>
      </c>
      <c r="B1774" s="442"/>
      <c r="C1774" s="442"/>
      <c r="D1774" s="442"/>
      <c r="E1774" s="441"/>
      <c r="F1774" s="443" t="s">
        <v>660</v>
      </c>
      <c r="G1774" s="444" t="n">
        <v>0.6341368961</v>
      </c>
      <c r="H1774" s="445" t="s">
        <v>661</v>
      </c>
      <c r="I1774" s="446" t="n">
        <v>0.68</v>
      </c>
      <c r="J1774" s="443" t="s">
        <v>662</v>
      </c>
      <c r="K1774" s="444" t="n">
        <v>1.31</v>
      </c>
    </row>
    <row r="1775" customFormat="false" ht="14.25" hidden="false" customHeight="false" outlineLevel="0" collapsed="false">
      <c r="A1775" s="441" t="s">
        <v>655</v>
      </c>
      <c r="B1775" s="442"/>
      <c r="C1775" s="442"/>
      <c r="D1775" s="442"/>
      <c r="E1775" s="441"/>
      <c r="F1775" s="443" t="s">
        <v>663</v>
      </c>
      <c r="G1775" s="444" t="n">
        <v>2.1</v>
      </c>
      <c r="H1775" s="442"/>
      <c r="I1775" s="441"/>
      <c r="J1775" s="443" t="s">
        <v>664</v>
      </c>
      <c r="K1775" s="444" t="n">
        <v>11.7</v>
      </c>
    </row>
    <row r="1776" customFormat="false" ht="14.25" hidden="false" customHeight="false" outlineLevel="0" collapsed="false">
      <c r="A1776" s="134"/>
      <c r="E1776" s="134"/>
      <c r="F1776" s="134"/>
      <c r="I1776" s="134"/>
      <c r="J1776" s="134"/>
      <c r="K1776" s="263"/>
    </row>
    <row r="1777" customFormat="false" ht="14.25" hidden="false" customHeight="false" outlineLevel="0" collapsed="false">
      <c r="A1777" s="134"/>
      <c r="E1777" s="134"/>
      <c r="F1777" s="134"/>
      <c r="I1777" s="134"/>
      <c r="J1777" s="134"/>
      <c r="K1777" s="263"/>
    </row>
    <row r="1778" customFormat="false" ht="25.35" hidden="false" customHeight="false" outlineLevel="0" collapsed="false">
      <c r="A1778" s="434" t="s">
        <v>1150</v>
      </c>
      <c r="B1778" s="435" t="s">
        <v>35</v>
      </c>
      <c r="C1778" s="435" t="s">
        <v>42</v>
      </c>
      <c r="D1778" s="435" t="n">
        <v>95308</v>
      </c>
      <c r="E1778" s="436" t="s">
        <v>1015</v>
      </c>
      <c r="F1778" s="436" t="s">
        <v>997</v>
      </c>
      <c r="G1778" s="435"/>
      <c r="H1778" s="435" t="s">
        <v>469</v>
      </c>
      <c r="I1778" s="436" t="n">
        <v>1</v>
      </c>
      <c r="J1778" s="436" t="n">
        <v>0.18</v>
      </c>
      <c r="K1778" s="437" t="n">
        <v>0.18</v>
      </c>
    </row>
    <row r="1779" customFormat="false" ht="14.25" hidden="false" customHeight="false" outlineLevel="0" collapsed="false">
      <c r="A1779" s="430"/>
      <c r="B1779" s="431" t="s">
        <v>25</v>
      </c>
      <c r="C1779" s="431" t="s">
        <v>26</v>
      </c>
      <c r="D1779" s="431" t="s">
        <v>27</v>
      </c>
      <c r="E1779" s="432" t="s">
        <v>18</v>
      </c>
      <c r="F1779" s="432" t="s">
        <v>649</v>
      </c>
      <c r="G1779" s="431"/>
      <c r="H1779" s="431" t="s">
        <v>650</v>
      </c>
      <c r="I1779" s="432" t="s">
        <v>651</v>
      </c>
      <c r="J1779" s="432" t="s">
        <v>652</v>
      </c>
      <c r="K1779" s="433" t="s">
        <v>19</v>
      </c>
    </row>
    <row r="1780" customFormat="false" ht="28.35" hidden="false" customHeight="false" outlineLevel="0" collapsed="false">
      <c r="A1780" s="438" t="s">
        <v>655</v>
      </c>
      <c r="B1780" s="439" t="s">
        <v>200</v>
      </c>
      <c r="C1780" s="439" t="s">
        <v>42</v>
      </c>
      <c r="D1780" s="439" t="n">
        <v>6114</v>
      </c>
      <c r="E1780" s="438" t="s">
        <v>1012</v>
      </c>
      <c r="F1780" s="438" t="s">
        <v>820</v>
      </c>
      <c r="G1780" s="439"/>
      <c r="H1780" s="439" t="s">
        <v>469</v>
      </c>
      <c r="I1780" s="438" t="n">
        <v>0.01154</v>
      </c>
      <c r="J1780" s="438" t="n">
        <v>15.92</v>
      </c>
      <c r="K1780" s="440" t="n">
        <v>0.18</v>
      </c>
    </row>
    <row r="1781" customFormat="false" ht="14.25" hidden="false" customHeight="false" outlineLevel="0" collapsed="false">
      <c r="A1781" s="134"/>
      <c r="E1781" s="134"/>
      <c r="F1781" s="134"/>
      <c r="I1781" s="134"/>
      <c r="J1781" s="134"/>
      <c r="K1781" s="263"/>
    </row>
    <row r="1782" customFormat="false" ht="25.5" hidden="false" customHeight="true" outlineLevel="0" collapsed="false">
      <c r="A1782" s="441" t="s">
        <v>655</v>
      </c>
      <c r="B1782" s="442"/>
      <c r="C1782" s="442"/>
      <c r="D1782" s="442"/>
      <c r="E1782" s="441"/>
      <c r="F1782" s="443" t="s">
        <v>660</v>
      </c>
      <c r="G1782" s="444" t="n">
        <v>0.087133314</v>
      </c>
      <c r="H1782" s="445" t="s">
        <v>661</v>
      </c>
      <c r="I1782" s="446" t="n">
        <v>0.09</v>
      </c>
      <c r="J1782" s="443" t="s">
        <v>662</v>
      </c>
      <c r="K1782" s="444" t="n">
        <v>0.18</v>
      </c>
    </row>
    <row r="1783" customFormat="false" ht="14.25" hidden="false" customHeight="false" outlineLevel="0" collapsed="false">
      <c r="A1783" s="441" t="s">
        <v>655</v>
      </c>
      <c r="B1783" s="442"/>
      <c r="C1783" s="442"/>
      <c r="D1783" s="442"/>
      <c r="E1783" s="441"/>
      <c r="F1783" s="443" t="s">
        <v>663</v>
      </c>
      <c r="G1783" s="444" t="n">
        <v>0.03</v>
      </c>
      <c r="H1783" s="442"/>
      <c r="I1783" s="441"/>
      <c r="J1783" s="443" t="s">
        <v>664</v>
      </c>
      <c r="K1783" s="444" t="n">
        <v>0.21</v>
      </c>
    </row>
    <row r="1784" customFormat="false" ht="14.25" hidden="false" customHeight="false" outlineLevel="0" collapsed="false">
      <c r="A1784" s="134"/>
      <c r="E1784" s="134"/>
      <c r="F1784" s="134"/>
      <c r="I1784" s="134"/>
      <c r="J1784" s="134"/>
      <c r="K1784" s="263"/>
    </row>
    <row r="1785" customFormat="false" ht="39" hidden="false" customHeight="true" outlineLevel="0" collapsed="false">
      <c r="A1785" s="134"/>
      <c r="E1785" s="134"/>
      <c r="F1785" s="134"/>
      <c r="I1785" s="134"/>
      <c r="J1785" s="134"/>
      <c r="K1785" s="263"/>
    </row>
    <row r="1786" customFormat="false" ht="25.35" hidden="false" customHeight="false" outlineLevel="0" collapsed="false">
      <c r="A1786" s="434" t="s">
        <v>1151</v>
      </c>
      <c r="B1786" s="435" t="s">
        <v>35</v>
      </c>
      <c r="C1786" s="435" t="s">
        <v>42</v>
      </c>
      <c r="D1786" s="435" t="n">
        <v>95309</v>
      </c>
      <c r="E1786" s="436" t="s">
        <v>1020</v>
      </c>
      <c r="F1786" s="436" t="s">
        <v>997</v>
      </c>
      <c r="G1786" s="435"/>
      <c r="H1786" s="435" t="s">
        <v>469</v>
      </c>
      <c r="I1786" s="436" t="n">
        <v>1</v>
      </c>
      <c r="J1786" s="436" t="n">
        <v>0.23</v>
      </c>
      <c r="K1786" s="437" t="n">
        <v>0.23</v>
      </c>
    </row>
    <row r="1787" customFormat="false" ht="14.25" hidden="false" customHeight="false" outlineLevel="0" collapsed="false">
      <c r="A1787" s="430"/>
      <c r="B1787" s="431" t="s">
        <v>25</v>
      </c>
      <c r="C1787" s="431" t="s">
        <v>26</v>
      </c>
      <c r="D1787" s="431" t="s">
        <v>27</v>
      </c>
      <c r="E1787" s="432" t="s">
        <v>18</v>
      </c>
      <c r="F1787" s="432" t="s">
        <v>649</v>
      </c>
      <c r="G1787" s="431"/>
      <c r="H1787" s="431" t="s">
        <v>650</v>
      </c>
      <c r="I1787" s="432" t="s">
        <v>651</v>
      </c>
      <c r="J1787" s="432" t="s">
        <v>652</v>
      </c>
      <c r="K1787" s="433" t="s">
        <v>19</v>
      </c>
    </row>
    <row r="1788" customFormat="false" ht="28.35" hidden="false" customHeight="false" outlineLevel="0" collapsed="false">
      <c r="A1788" s="438" t="s">
        <v>655</v>
      </c>
      <c r="B1788" s="439" t="s">
        <v>200</v>
      </c>
      <c r="C1788" s="439" t="s">
        <v>42</v>
      </c>
      <c r="D1788" s="439" t="n">
        <v>6117</v>
      </c>
      <c r="E1788" s="438" t="s">
        <v>1023</v>
      </c>
      <c r="F1788" s="438" t="s">
        <v>820</v>
      </c>
      <c r="G1788" s="439"/>
      <c r="H1788" s="439" t="s">
        <v>469</v>
      </c>
      <c r="I1788" s="438" t="n">
        <v>0.01476</v>
      </c>
      <c r="J1788" s="438" t="n">
        <v>15.92</v>
      </c>
      <c r="K1788" s="440" t="n">
        <v>0.23</v>
      </c>
    </row>
    <row r="1789" customFormat="false" ht="14.25" hidden="false" customHeight="false" outlineLevel="0" collapsed="false">
      <c r="A1789" s="134"/>
      <c r="E1789" s="134"/>
      <c r="F1789" s="134"/>
      <c r="I1789" s="134"/>
      <c r="J1789" s="134"/>
      <c r="K1789" s="263"/>
    </row>
    <row r="1790" customFormat="false" ht="14.25" hidden="false" customHeight="false" outlineLevel="0" collapsed="false">
      <c r="A1790" s="441" t="s">
        <v>655</v>
      </c>
      <c r="B1790" s="442"/>
      <c r="C1790" s="442"/>
      <c r="D1790" s="442"/>
      <c r="E1790" s="441"/>
      <c r="F1790" s="443" t="s">
        <v>660</v>
      </c>
      <c r="G1790" s="444" t="n">
        <v>0.1113370123</v>
      </c>
      <c r="H1790" s="445" t="s">
        <v>661</v>
      </c>
      <c r="I1790" s="446" t="n">
        <v>0.12</v>
      </c>
      <c r="J1790" s="443" t="s">
        <v>662</v>
      </c>
      <c r="K1790" s="444" t="n">
        <v>0.23</v>
      </c>
    </row>
    <row r="1791" customFormat="false" ht="14.25" hidden="false" customHeight="false" outlineLevel="0" collapsed="false">
      <c r="A1791" s="441" t="s">
        <v>655</v>
      </c>
      <c r="B1791" s="442"/>
      <c r="C1791" s="442"/>
      <c r="D1791" s="442"/>
      <c r="E1791" s="441"/>
      <c r="F1791" s="443" t="s">
        <v>663</v>
      </c>
      <c r="G1791" s="444" t="n">
        <v>0.05</v>
      </c>
      <c r="H1791" s="442"/>
      <c r="I1791" s="441"/>
      <c r="J1791" s="443" t="s">
        <v>664</v>
      </c>
      <c r="K1791" s="444" t="n">
        <v>0.28</v>
      </c>
    </row>
    <row r="1792" customFormat="false" ht="14.25" hidden="false" customHeight="false" outlineLevel="0" collapsed="false">
      <c r="A1792" s="134"/>
      <c r="E1792" s="134"/>
      <c r="F1792" s="134"/>
      <c r="I1792" s="134"/>
      <c r="J1792" s="134"/>
      <c r="K1792" s="263"/>
    </row>
    <row r="1793" customFormat="false" ht="67.5" hidden="false" customHeight="true" outlineLevel="0" collapsed="false">
      <c r="A1793" s="134"/>
      <c r="E1793" s="134"/>
      <c r="F1793" s="134"/>
      <c r="I1793" s="134"/>
      <c r="J1793" s="134"/>
      <c r="K1793" s="263"/>
    </row>
    <row r="1794" customFormat="false" ht="25.5" hidden="false" customHeight="true" outlineLevel="0" collapsed="false">
      <c r="A1794" s="434" t="s">
        <v>1152</v>
      </c>
      <c r="B1794" s="435" t="s">
        <v>35</v>
      </c>
      <c r="C1794" s="435" t="s">
        <v>42</v>
      </c>
      <c r="D1794" s="435" t="n">
        <v>95313</v>
      </c>
      <c r="E1794" s="436" t="s">
        <v>1028</v>
      </c>
      <c r="F1794" s="436" t="s">
        <v>997</v>
      </c>
      <c r="G1794" s="435"/>
      <c r="H1794" s="435" t="s">
        <v>469</v>
      </c>
      <c r="I1794" s="436" t="n">
        <v>1</v>
      </c>
      <c r="J1794" s="436" t="n">
        <v>0.18</v>
      </c>
      <c r="K1794" s="437" t="n">
        <v>0.18</v>
      </c>
    </row>
    <row r="1795" customFormat="false" ht="25.5" hidden="false" customHeight="true" outlineLevel="0" collapsed="false">
      <c r="A1795" s="430"/>
      <c r="B1795" s="431" t="s">
        <v>25</v>
      </c>
      <c r="C1795" s="431" t="s">
        <v>26</v>
      </c>
      <c r="D1795" s="431" t="s">
        <v>27</v>
      </c>
      <c r="E1795" s="432" t="s">
        <v>18</v>
      </c>
      <c r="F1795" s="432" t="s">
        <v>649</v>
      </c>
      <c r="G1795" s="431"/>
      <c r="H1795" s="431" t="s">
        <v>650</v>
      </c>
      <c r="I1795" s="432" t="s">
        <v>651</v>
      </c>
      <c r="J1795" s="432" t="s">
        <v>652</v>
      </c>
      <c r="K1795" s="433" t="s">
        <v>19</v>
      </c>
    </row>
    <row r="1796" customFormat="false" ht="25.5" hidden="false" customHeight="true" outlineLevel="0" collapsed="false">
      <c r="A1796" s="438" t="s">
        <v>655</v>
      </c>
      <c r="B1796" s="439" t="s">
        <v>200</v>
      </c>
      <c r="C1796" s="439" t="s">
        <v>42</v>
      </c>
      <c r="D1796" s="439" t="n">
        <v>242</v>
      </c>
      <c r="E1796" s="438" t="s">
        <v>1027</v>
      </c>
      <c r="F1796" s="438" t="s">
        <v>820</v>
      </c>
      <c r="G1796" s="439"/>
      <c r="H1796" s="439" t="s">
        <v>469</v>
      </c>
      <c r="I1796" s="438" t="n">
        <v>0.01154</v>
      </c>
      <c r="J1796" s="438" t="n">
        <v>15.76</v>
      </c>
      <c r="K1796" s="440" t="n">
        <v>0.18</v>
      </c>
    </row>
    <row r="1797" customFormat="false" ht="25.5" hidden="false" customHeight="true" outlineLevel="0" collapsed="false">
      <c r="A1797" s="134"/>
      <c r="E1797" s="134"/>
      <c r="F1797" s="134"/>
      <c r="I1797" s="134"/>
      <c r="J1797" s="134"/>
      <c r="K1797" s="263"/>
    </row>
    <row r="1798" customFormat="false" ht="25.5" hidden="false" customHeight="true" outlineLevel="0" collapsed="false">
      <c r="A1798" s="441" t="s">
        <v>655</v>
      </c>
      <c r="B1798" s="442"/>
      <c r="C1798" s="442"/>
      <c r="D1798" s="442"/>
      <c r="E1798" s="441"/>
      <c r="F1798" s="443" t="s">
        <v>660</v>
      </c>
      <c r="G1798" s="444" t="n">
        <v>0.087133314</v>
      </c>
      <c r="H1798" s="445" t="s">
        <v>661</v>
      </c>
      <c r="I1798" s="446" t="n">
        <v>0.09</v>
      </c>
      <c r="J1798" s="443" t="s">
        <v>662</v>
      </c>
      <c r="K1798" s="444" t="n">
        <v>0.18</v>
      </c>
    </row>
    <row r="1799" customFormat="false" ht="25.5" hidden="false" customHeight="true" outlineLevel="0" collapsed="false">
      <c r="A1799" s="441" t="s">
        <v>655</v>
      </c>
      <c r="B1799" s="442"/>
      <c r="C1799" s="442"/>
      <c r="D1799" s="442"/>
      <c r="E1799" s="441"/>
      <c r="F1799" s="443" t="s">
        <v>663</v>
      </c>
      <c r="G1799" s="444" t="n">
        <v>0.03</v>
      </c>
      <c r="H1799" s="442"/>
      <c r="I1799" s="441"/>
      <c r="J1799" s="443" t="s">
        <v>664</v>
      </c>
      <c r="K1799" s="444" t="n">
        <v>0.21</v>
      </c>
    </row>
    <row r="1800" customFormat="false" ht="14.25" hidden="false" customHeight="false" outlineLevel="0" collapsed="false">
      <c r="A1800" s="134"/>
      <c r="E1800" s="134"/>
      <c r="F1800" s="134"/>
      <c r="I1800" s="134"/>
      <c r="J1800" s="134"/>
      <c r="K1800" s="263"/>
    </row>
    <row r="1801" customFormat="false" ht="25.5" hidden="false" customHeight="true" outlineLevel="0" collapsed="false">
      <c r="A1801" s="134"/>
      <c r="E1801" s="134"/>
      <c r="F1801" s="134"/>
      <c r="I1801" s="134"/>
      <c r="J1801" s="134"/>
      <c r="K1801" s="263"/>
    </row>
    <row r="1802" customFormat="false" ht="25.5" hidden="false" customHeight="true" outlineLevel="0" collapsed="false">
      <c r="A1802" s="434" t="s">
        <v>1153</v>
      </c>
      <c r="B1802" s="435" t="s">
        <v>35</v>
      </c>
      <c r="C1802" s="435" t="s">
        <v>42</v>
      </c>
      <c r="D1802" s="435" t="n">
        <v>95314</v>
      </c>
      <c r="E1802" s="436" t="s">
        <v>1054</v>
      </c>
      <c r="F1802" s="436" t="s">
        <v>997</v>
      </c>
      <c r="G1802" s="435"/>
      <c r="H1802" s="435" t="s">
        <v>469</v>
      </c>
      <c r="I1802" s="436" t="n">
        <v>1</v>
      </c>
      <c r="J1802" s="436" t="n">
        <v>0.22</v>
      </c>
      <c r="K1802" s="437" t="n">
        <v>0.22</v>
      </c>
    </row>
    <row r="1803" customFormat="false" ht="14.25" hidden="false" customHeight="false" outlineLevel="0" collapsed="false">
      <c r="A1803" s="430"/>
      <c r="B1803" s="431" t="s">
        <v>25</v>
      </c>
      <c r="C1803" s="431" t="s">
        <v>26</v>
      </c>
      <c r="D1803" s="431" t="s">
        <v>27</v>
      </c>
      <c r="E1803" s="432" t="s">
        <v>18</v>
      </c>
      <c r="F1803" s="432" t="s">
        <v>649</v>
      </c>
      <c r="G1803" s="431"/>
      <c r="H1803" s="431" t="s">
        <v>650</v>
      </c>
      <c r="I1803" s="432" t="s">
        <v>651</v>
      </c>
      <c r="J1803" s="432" t="s">
        <v>652</v>
      </c>
      <c r="K1803" s="433" t="s">
        <v>19</v>
      </c>
    </row>
    <row r="1804" customFormat="false" ht="28.35" hidden="false" customHeight="false" outlineLevel="0" collapsed="false">
      <c r="A1804" s="438" t="s">
        <v>655</v>
      </c>
      <c r="B1804" s="439" t="s">
        <v>200</v>
      </c>
      <c r="C1804" s="439" t="s">
        <v>42</v>
      </c>
      <c r="D1804" s="439" t="n">
        <v>378</v>
      </c>
      <c r="E1804" s="438" t="s">
        <v>1053</v>
      </c>
      <c r="F1804" s="438" t="s">
        <v>820</v>
      </c>
      <c r="G1804" s="439"/>
      <c r="H1804" s="439" t="s">
        <v>469</v>
      </c>
      <c r="I1804" s="438" t="n">
        <v>0.01154</v>
      </c>
      <c r="J1804" s="438" t="n">
        <v>19.76</v>
      </c>
      <c r="K1804" s="440" t="n">
        <v>0.22</v>
      </c>
    </row>
    <row r="1805" customFormat="false" ht="14.25" hidden="false" customHeight="false" outlineLevel="0" collapsed="false">
      <c r="A1805" s="134"/>
      <c r="E1805" s="134"/>
      <c r="F1805" s="134"/>
      <c r="I1805" s="134"/>
      <c r="J1805" s="134"/>
      <c r="K1805" s="263"/>
    </row>
    <row r="1806" customFormat="false" ht="14.25" hidden="false" customHeight="false" outlineLevel="0" collapsed="false">
      <c r="A1806" s="441" t="s">
        <v>655</v>
      </c>
      <c r="B1806" s="442"/>
      <c r="C1806" s="442"/>
      <c r="D1806" s="442"/>
      <c r="E1806" s="441"/>
      <c r="F1806" s="443" t="s">
        <v>660</v>
      </c>
      <c r="G1806" s="444" t="n">
        <v>0.1064962726</v>
      </c>
      <c r="H1806" s="445" t="s">
        <v>661</v>
      </c>
      <c r="I1806" s="446" t="n">
        <v>0.11</v>
      </c>
      <c r="J1806" s="443" t="s">
        <v>662</v>
      </c>
      <c r="K1806" s="444" t="n">
        <v>0.22</v>
      </c>
    </row>
    <row r="1807" customFormat="false" ht="14.25" hidden="false" customHeight="false" outlineLevel="0" collapsed="false">
      <c r="A1807" s="441" t="s">
        <v>655</v>
      </c>
      <c r="B1807" s="442"/>
      <c r="C1807" s="442"/>
      <c r="D1807" s="442"/>
      <c r="E1807" s="441"/>
      <c r="F1807" s="443" t="s">
        <v>663</v>
      </c>
      <c r="G1807" s="444" t="n">
        <v>0.04</v>
      </c>
      <c r="H1807" s="442"/>
      <c r="I1807" s="441"/>
      <c r="J1807" s="443" t="s">
        <v>664</v>
      </c>
      <c r="K1807" s="444" t="n">
        <v>0.26</v>
      </c>
    </row>
    <row r="1808" customFormat="false" ht="14.25" hidden="false" customHeight="false" outlineLevel="0" collapsed="false">
      <c r="A1808" s="134"/>
      <c r="E1808" s="134"/>
      <c r="F1808" s="134"/>
      <c r="I1808" s="134"/>
      <c r="J1808" s="134"/>
      <c r="K1808" s="263"/>
    </row>
    <row r="1809" customFormat="false" ht="14.25" hidden="false" customHeight="false" outlineLevel="0" collapsed="false">
      <c r="A1809" s="134"/>
      <c r="E1809" s="134"/>
      <c r="F1809" s="134"/>
      <c r="I1809" s="134"/>
      <c r="J1809" s="134"/>
      <c r="K1809" s="263"/>
    </row>
    <row r="1810" customFormat="false" ht="25.35" hidden="false" customHeight="false" outlineLevel="0" collapsed="false">
      <c r="A1810" s="434" t="s">
        <v>1154</v>
      </c>
      <c r="B1810" s="435" t="s">
        <v>35</v>
      </c>
      <c r="C1810" s="435" t="s">
        <v>42</v>
      </c>
      <c r="D1810" s="435" t="n">
        <v>95315</v>
      </c>
      <c r="E1810" s="436" t="s">
        <v>1059</v>
      </c>
      <c r="F1810" s="436" t="s">
        <v>997</v>
      </c>
      <c r="G1810" s="435"/>
      <c r="H1810" s="435" t="s">
        <v>469</v>
      </c>
      <c r="I1810" s="436" t="n">
        <v>1</v>
      </c>
      <c r="J1810" s="436" t="n">
        <v>0.14</v>
      </c>
      <c r="K1810" s="437" t="n">
        <v>0.14</v>
      </c>
    </row>
    <row r="1811" customFormat="false" ht="14.25" hidden="false" customHeight="false" outlineLevel="0" collapsed="false">
      <c r="A1811" s="430"/>
      <c r="B1811" s="431" t="s">
        <v>25</v>
      </c>
      <c r="C1811" s="431" t="s">
        <v>26</v>
      </c>
      <c r="D1811" s="431" t="s">
        <v>27</v>
      </c>
      <c r="E1811" s="432" t="s">
        <v>18</v>
      </c>
      <c r="F1811" s="432" t="s">
        <v>649</v>
      </c>
      <c r="G1811" s="431"/>
      <c r="H1811" s="431" t="s">
        <v>650</v>
      </c>
      <c r="I1811" s="432" t="s">
        <v>651</v>
      </c>
      <c r="J1811" s="432" t="s">
        <v>652</v>
      </c>
      <c r="K1811" s="433" t="s">
        <v>19</v>
      </c>
    </row>
    <row r="1812" customFormat="false" ht="14.25" hidden="false" customHeight="false" outlineLevel="0" collapsed="false">
      <c r="A1812" s="438" t="s">
        <v>655</v>
      </c>
      <c r="B1812" s="439" t="s">
        <v>200</v>
      </c>
      <c r="C1812" s="439" t="s">
        <v>42</v>
      </c>
      <c r="D1812" s="439" t="n">
        <v>40331</v>
      </c>
      <c r="E1812" s="438" t="s">
        <v>1058</v>
      </c>
      <c r="F1812" s="438" t="s">
        <v>820</v>
      </c>
      <c r="G1812" s="439"/>
      <c r="H1812" s="439" t="s">
        <v>469</v>
      </c>
      <c r="I1812" s="438" t="n">
        <v>0.01476</v>
      </c>
      <c r="J1812" s="438" t="n">
        <v>9.97</v>
      </c>
      <c r="K1812" s="440" t="n">
        <v>0.14</v>
      </c>
    </row>
    <row r="1813" customFormat="false" ht="39" hidden="false" customHeight="true" outlineLevel="0" collapsed="false">
      <c r="A1813" s="134"/>
      <c r="E1813" s="134"/>
      <c r="F1813" s="134"/>
      <c r="I1813" s="134"/>
      <c r="J1813" s="134"/>
      <c r="K1813" s="263"/>
    </row>
    <row r="1814" customFormat="false" ht="14.25" hidden="false" customHeight="false" outlineLevel="0" collapsed="false">
      <c r="A1814" s="441" t="s">
        <v>655</v>
      </c>
      <c r="B1814" s="442"/>
      <c r="C1814" s="442"/>
      <c r="D1814" s="442"/>
      <c r="E1814" s="441"/>
      <c r="F1814" s="443" t="s">
        <v>660</v>
      </c>
      <c r="G1814" s="444" t="n">
        <v>0.0677703553</v>
      </c>
      <c r="H1814" s="445" t="s">
        <v>661</v>
      </c>
      <c r="I1814" s="446" t="n">
        <v>0.07</v>
      </c>
      <c r="J1814" s="443" t="s">
        <v>662</v>
      </c>
      <c r="K1814" s="444" t="n">
        <v>0.14</v>
      </c>
    </row>
    <row r="1815" customFormat="false" ht="14.25" hidden="false" customHeight="false" outlineLevel="0" collapsed="false">
      <c r="A1815" s="441" t="s">
        <v>655</v>
      </c>
      <c r="B1815" s="442"/>
      <c r="C1815" s="442"/>
      <c r="D1815" s="442"/>
      <c r="E1815" s="441"/>
      <c r="F1815" s="443" t="s">
        <v>663</v>
      </c>
      <c r="G1815" s="444" t="n">
        <v>0.03</v>
      </c>
      <c r="H1815" s="442"/>
      <c r="I1815" s="441"/>
      <c r="J1815" s="443" t="s">
        <v>664</v>
      </c>
      <c r="K1815" s="444" t="n">
        <v>0.17</v>
      </c>
    </row>
    <row r="1816" customFormat="false" ht="14.25" hidden="false" customHeight="false" outlineLevel="0" collapsed="false">
      <c r="A1816" s="134"/>
      <c r="E1816" s="134"/>
      <c r="F1816" s="134"/>
      <c r="I1816" s="134"/>
      <c r="J1816" s="134"/>
      <c r="K1816" s="263"/>
    </row>
    <row r="1817" customFormat="false" ht="14.25" hidden="false" customHeight="false" outlineLevel="0" collapsed="false">
      <c r="A1817" s="134"/>
      <c r="E1817" s="134"/>
      <c r="F1817" s="134"/>
      <c r="I1817" s="134"/>
      <c r="J1817" s="134"/>
      <c r="K1817" s="263"/>
    </row>
    <row r="1818" customFormat="false" ht="25.35" hidden="false" customHeight="false" outlineLevel="0" collapsed="false">
      <c r="A1818" s="434" t="s">
        <v>1155</v>
      </c>
      <c r="B1818" s="435" t="s">
        <v>35</v>
      </c>
      <c r="C1818" s="435" t="s">
        <v>42</v>
      </c>
      <c r="D1818" s="435" t="n">
        <v>95316</v>
      </c>
      <c r="E1818" s="436" t="s">
        <v>1063</v>
      </c>
      <c r="F1818" s="436" t="s">
        <v>997</v>
      </c>
      <c r="G1818" s="435"/>
      <c r="H1818" s="435" t="s">
        <v>469</v>
      </c>
      <c r="I1818" s="436" t="n">
        <v>1</v>
      </c>
      <c r="J1818" s="436" t="n">
        <v>0.59</v>
      </c>
      <c r="K1818" s="437" t="n">
        <v>0.59</v>
      </c>
    </row>
    <row r="1819" customFormat="false" ht="14.25" hidden="false" customHeight="false" outlineLevel="0" collapsed="false">
      <c r="A1819" s="430"/>
      <c r="B1819" s="431" t="s">
        <v>25</v>
      </c>
      <c r="C1819" s="431" t="s">
        <v>26</v>
      </c>
      <c r="D1819" s="431" t="s">
        <v>27</v>
      </c>
      <c r="E1819" s="432" t="s">
        <v>18</v>
      </c>
      <c r="F1819" s="432" t="s">
        <v>649</v>
      </c>
      <c r="G1819" s="431"/>
      <c r="H1819" s="431" t="s">
        <v>650</v>
      </c>
      <c r="I1819" s="432" t="s">
        <v>651</v>
      </c>
      <c r="J1819" s="432" t="s">
        <v>652</v>
      </c>
      <c r="K1819" s="433" t="s">
        <v>19</v>
      </c>
    </row>
    <row r="1820" customFormat="false" ht="28.35" hidden="false" customHeight="false" outlineLevel="0" collapsed="false">
      <c r="A1820" s="438" t="s">
        <v>655</v>
      </c>
      <c r="B1820" s="439" t="s">
        <v>200</v>
      </c>
      <c r="C1820" s="439" t="s">
        <v>42</v>
      </c>
      <c r="D1820" s="439" t="n">
        <v>247</v>
      </c>
      <c r="E1820" s="438" t="s">
        <v>1062</v>
      </c>
      <c r="F1820" s="438" t="s">
        <v>820</v>
      </c>
      <c r="G1820" s="439"/>
      <c r="H1820" s="439" t="s">
        <v>469</v>
      </c>
      <c r="I1820" s="438" t="n">
        <v>0.03732</v>
      </c>
      <c r="J1820" s="438" t="n">
        <v>15.92</v>
      </c>
      <c r="K1820" s="440" t="n">
        <v>0.59</v>
      </c>
    </row>
    <row r="1821" customFormat="false" ht="14.25" hidden="false" customHeight="false" outlineLevel="0" collapsed="false">
      <c r="A1821" s="134"/>
      <c r="E1821" s="134"/>
      <c r="F1821" s="134"/>
      <c r="I1821" s="134"/>
      <c r="J1821" s="134"/>
      <c r="K1821" s="263"/>
    </row>
    <row r="1822" customFormat="false" ht="14.25" hidden="false" customHeight="false" outlineLevel="0" collapsed="false">
      <c r="A1822" s="441" t="s">
        <v>655</v>
      </c>
      <c r="B1822" s="442"/>
      <c r="C1822" s="442"/>
      <c r="D1822" s="442"/>
      <c r="E1822" s="441"/>
      <c r="F1822" s="443" t="s">
        <v>660</v>
      </c>
      <c r="G1822" s="444" t="n">
        <v>0.2856036402</v>
      </c>
      <c r="H1822" s="445" t="s">
        <v>661</v>
      </c>
      <c r="I1822" s="446" t="n">
        <v>0.3</v>
      </c>
      <c r="J1822" s="443" t="s">
        <v>662</v>
      </c>
      <c r="K1822" s="444" t="n">
        <v>0.59</v>
      </c>
    </row>
    <row r="1823" customFormat="false" ht="14.25" hidden="false" customHeight="false" outlineLevel="0" collapsed="false">
      <c r="A1823" s="441" t="s">
        <v>655</v>
      </c>
      <c r="B1823" s="442"/>
      <c r="C1823" s="442"/>
      <c r="D1823" s="442"/>
      <c r="E1823" s="441"/>
      <c r="F1823" s="443" t="s">
        <v>663</v>
      </c>
      <c r="G1823" s="444" t="n">
        <v>0.12</v>
      </c>
      <c r="H1823" s="442"/>
      <c r="I1823" s="441"/>
      <c r="J1823" s="443" t="s">
        <v>664</v>
      </c>
      <c r="K1823" s="444" t="n">
        <v>0.71</v>
      </c>
    </row>
    <row r="1824" customFormat="false" ht="39" hidden="false" customHeight="true" outlineLevel="0" collapsed="false">
      <c r="A1824" s="134"/>
      <c r="E1824" s="134"/>
      <c r="F1824" s="134"/>
      <c r="I1824" s="134"/>
      <c r="J1824" s="134"/>
      <c r="K1824" s="263"/>
    </row>
    <row r="1825" customFormat="false" ht="14.25" hidden="false" customHeight="false" outlineLevel="0" collapsed="false">
      <c r="A1825" s="134"/>
      <c r="E1825" s="134"/>
      <c r="F1825" s="134"/>
      <c r="I1825" s="134"/>
      <c r="J1825" s="134"/>
      <c r="K1825" s="263"/>
    </row>
    <row r="1826" customFormat="false" ht="25.35" hidden="false" customHeight="false" outlineLevel="0" collapsed="false">
      <c r="A1826" s="434" t="s">
        <v>1156</v>
      </c>
      <c r="B1826" s="435" t="s">
        <v>35</v>
      </c>
      <c r="C1826" s="435" t="s">
        <v>42</v>
      </c>
      <c r="D1826" s="435" t="n">
        <v>95317</v>
      </c>
      <c r="E1826" s="436" t="s">
        <v>1068</v>
      </c>
      <c r="F1826" s="436" t="s">
        <v>997</v>
      </c>
      <c r="G1826" s="435"/>
      <c r="H1826" s="435" t="s">
        <v>469</v>
      </c>
      <c r="I1826" s="436" t="n">
        <v>1</v>
      </c>
      <c r="J1826" s="436" t="n">
        <v>0.28</v>
      </c>
      <c r="K1826" s="437" t="n">
        <v>0.28</v>
      </c>
    </row>
    <row r="1827" customFormat="false" ht="14.25" hidden="false" customHeight="false" outlineLevel="0" collapsed="false">
      <c r="A1827" s="430"/>
      <c r="B1827" s="431" t="s">
        <v>25</v>
      </c>
      <c r="C1827" s="431" t="s">
        <v>26</v>
      </c>
      <c r="D1827" s="431" t="s">
        <v>27</v>
      </c>
      <c r="E1827" s="432" t="s">
        <v>18</v>
      </c>
      <c r="F1827" s="432" t="s">
        <v>649</v>
      </c>
      <c r="G1827" s="431"/>
      <c r="H1827" s="431" t="s">
        <v>650</v>
      </c>
      <c r="I1827" s="432" t="s">
        <v>651</v>
      </c>
      <c r="J1827" s="432" t="s">
        <v>652</v>
      </c>
      <c r="K1827" s="433" t="s">
        <v>19</v>
      </c>
    </row>
    <row r="1828" customFormat="false" ht="28.35" hidden="false" customHeight="false" outlineLevel="0" collapsed="false">
      <c r="A1828" s="438" t="s">
        <v>655</v>
      </c>
      <c r="B1828" s="439" t="s">
        <v>200</v>
      </c>
      <c r="C1828" s="439" t="s">
        <v>42</v>
      </c>
      <c r="D1828" s="439" t="n">
        <v>246</v>
      </c>
      <c r="E1828" s="438" t="s">
        <v>1067</v>
      </c>
      <c r="F1828" s="438" t="s">
        <v>820</v>
      </c>
      <c r="G1828" s="439"/>
      <c r="H1828" s="439" t="s">
        <v>469</v>
      </c>
      <c r="I1828" s="438" t="n">
        <v>0.01798</v>
      </c>
      <c r="J1828" s="438" t="n">
        <v>15.92</v>
      </c>
      <c r="K1828" s="440" t="n">
        <v>0.28</v>
      </c>
    </row>
    <row r="1829" customFormat="false" ht="14.25" hidden="false" customHeight="false" outlineLevel="0" collapsed="false">
      <c r="A1829" s="134"/>
      <c r="E1829" s="134"/>
      <c r="F1829" s="134"/>
      <c r="I1829" s="134"/>
      <c r="J1829" s="134"/>
      <c r="K1829" s="263"/>
    </row>
    <row r="1830" customFormat="false" ht="14.25" hidden="false" customHeight="false" outlineLevel="0" collapsed="false">
      <c r="A1830" s="441" t="s">
        <v>655</v>
      </c>
      <c r="B1830" s="442"/>
      <c r="C1830" s="442"/>
      <c r="D1830" s="442"/>
      <c r="E1830" s="441"/>
      <c r="F1830" s="443" t="s">
        <v>660</v>
      </c>
      <c r="G1830" s="444" t="n">
        <v>0.1355407106</v>
      </c>
      <c r="H1830" s="445" t="s">
        <v>661</v>
      </c>
      <c r="I1830" s="446" t="n">
        <v>0.14</v>
      </c>
      <c r="J1830" s="443" t="s">
        <v>662</v>
      </c>
      <c r="K1830" s="444" t="n">
        <v>0.28</v>
      </c>
    </row>
    <row r="1831" customFormat="false" ht="14.25" hidden="false" customHeight="false" outlineLevel="0" collapsed="false">
      <c r="A1831" s="441" t="s">
        <v>655</v>
      </c>
      <c r="B1831" s="442"/>
      <c r="C1831" s="442"/>
      <c r="D1831" s="442"/>
      <c r="E1831" s="441"/>
      <c r="F1831" s="443" t="s">
        <v>663</v>
      </c>
      <c r="G1831" s="444" t="n">
        <v>0.06</v>
      </c>
      <c r="H1831" s="442"/>
      <c r="I1831" s="441"/>
      <c r="J1831" s="443" t="s">
        <v>664</v>
      </c>
      <c r="K1831" s="444" t="n">
        <v>0.34</v>
      </c>
    </row>
    <row r="1832" customFormat="false" ht="14.25" hidden="false" customHeight="false" outlineLevel="0" collapsed="false">
      <c r="A1832" s="134"/>
      <c r="E1832" s="134"/>
      <c r="F1832" s="134"/>
      <c r="I1832" s="134"/>
      <c r="J1832" s="134"/>
      <c r="K1832" s="263"/>
    </row>
    <row r="1833" customFormat="false" ht="14.25" hidden="false" customHeight="false" outlineLevel="0" collapsed="false">
      <c r="A1833" s="134"/>
      <c r="E1833" s="134"/>
      <c r="F1833" s="134"/>
      <c r="I1833" s="134"/>
      <c r="J1833" s="134"/>
      <c r="K1833" s="263"/>
    </row>
    <row r="1834" customFormat="false" ht="25.35" hidden="false" customHeight="false" outlineLevel="0" collapsed="false">
      <c r="A1834" s="434" t="s">
        <v>1157</v>
      </c>
      <c r="B1834" s="435" t="s">
        <v>35</v>
      </c>
      <c r="C1834" s="435" t="s">
        <v>42</v>
      </c>
      <c r="D1834" s="435" t="n">
        <v>95324</v>
      </c>
      <c r="E1834" s="436" t="s">
        <v>1071</v>
      </c>
      <c r="F1834" s="436" t="s">
        <v>997</v>
      </c>
      <c r="G1834" s="435"/>
      <c r="H1834" s="435" t="s">
        <v>469</v>
      </c>
      <c r="I1834" s="436" t="n">
        <v>1</v>
      </c>
      <c r="J1834" s="436" t="n">
        <v>0.29</v>
      </c>
      <c r="K1834" s="437" t="n">
        <v>0.29</v>
      </c>
    </row>
    <row r="1835" customFormat="false" ht="14.25" hidden="false" customHeight="false" outlineLevel="0" collapsed="false">
      <c r="A1835" s="430"/>
      <c r="B1835" s="431" t="s">
        <v>25</v>
      </c>
      <c r="C1835" s="431" t="s">
        <v>26</v>
      </c>
      <c r="D1835" s="431" t="s">
        <v>27</v>
      </c>
      <c r="E1835" s="432" t="s">
        <v>18</v>
      </c>
      <c r="F1835" s="432" t="s">
        <v>649</v>
      </c>
      <c r="G1835" s="431"/>
      <c r="H1835" s="431" t="s">
        <v>650</v>
      </c>
      <c r="I1835" s="432" t="s">
        <v>651</v>
      </c>
      <c r="J1835" s="432" t="s">
        <v>652</v>
      </c>
      <c r="K1835" s="433" t="s">
        <v>19</v>
      </c>
    </row>
    <row r="1836" customFormat="false" ht="28.35" hidden="false" customHeight="false" outlineLevel="0" collapsed="false">
      <c r="A1836" s="438" t="s">
        <v>655</v>
      </c>
      <c r="B1836" s="439" t="s">
        <v>200</v>
      </c>
      <c r="C1836" s="439" t="s">
        <v>42</v>
      </c>
      <c r="D1836" s="439" t="n">
        <v>4760</v>
      </c>
      <c r="E1836" s="438" t="s">
        <v>1072</v>
      </c>
      <c r="F1836" s="438" t="s">
        <v>820</v>
      </c>
      <c r="G1836" s="439"/>
      <c r="H1836" s="439" t="s">
        <v>469</v>
      </c>
      <c r="I1836" s="438" t="n">
        <v>0.01476</v>
      </c>
      <c r="J1836" s="438" t="n">
        <v>19.76</v>
      </c>
      <c r="K1836" s="440" t="n">
        <v>0.29</v>
      </c>
    </row>
    <row r="1837" customFormat="false" ht="14.25" hidden="false" customHeight="false" outlineLevel="0" collapsed="false">
      <c r="A1837" s="134"/>
      <c r="E1837" s="134"/>
      <c r="F1837" s="134"/>
      <c r="I1837" s="134"/>
      <c r="J1837" s="134"/>
      <c r="K1837" s="263"/>
    </row>
    <row r="1838" customFormat="false" ht="39" hidden="false" customHeight="true" outlineLevel="0" collapsed="false">
      <c r="A1838" s="441" t="s">
        <v>655</v>
      </c>
      <c r="B1838" s="442"/>
      <c r="C1838" s="442"/>
      <c r="D1838" s="442"/>
      <c r="E1838" s="441"/>
      <c r="F1838" s="443" t="s">
        <v>660</v>
      </c>
      <c r="G1838" s="444" t="n">
        <v>0.1403814503</v>
      </c>
      <c r="H1838" s="445" t="s">
        <v>661</v>
      </c>
      <c r="I1838" s="446" t="n">
        <v>0.15</v>
      </c>
      <c r="J1838" s="443" t="s">
        <v>662</v>
      </c>
      <c r="K1838" s="444" t="n">
        <v>0.29</v>
      </c>
    </row>
    <row r="1839" customFormat="false" ht="14.25" hidden="false" customHeight="false" outlineLevel="0" collapsed="false">
      <c r="A1839" s="441" t="s">
        <v>655</v>
      </c>
      <c r="B1839" s="442"/>
      <c r="C1839" s="442"/>
      <c r="D1839" s="442"/>
      <c r="E1839" s="441"/>
      <c r="F1839" s="443" t="s">
        <v>663</v>
      </c>
      <c r="G1839" s="444" t="n">
        <v>0.06</v>
      </c>
      <c r="H1839" s="442"/>
      <c r="I1839" s="441"/>
      <c r="J1839" s="443" t="s">
        <v>664</v>
      </c>
      <c r="K1839" s="444" t="n">
        <v>0.35</v>
      </c>
    </row>
    <row r="1840" customFormat="false" ht="14.25" hidden="false" customHeight="false" outlineLevel="0" collapsed="false">
      <c r="A1840" s="134"/>
      <c r="E1840" s="134"/>
      <c r="F1840" s="134"/>
      <c r="I1840" s="134"/>
      <c r="J1840" s="134"/>
      <c r="K1840" s="263"/>
    </row>
    <row r="1841" customFormat="false" ht="14.25" hidden="false" customHeight="false" outlineLevel="0" collapsed="false">
      <c r="A1841" s="134"/>
      <c r="E1841" s="134"/>
      <c r="F1841" s="134"/>
      <c r="I1841" s="134"/>
      <c r="J1841" s="134"/>
      <c r="K1841" s="263"/>
    </row>
    <row r="1842" customFormat="false" ht="25.35" hidden="false" customHeight="false" outlineLevel="0" collapsed="false">
      <c r="A1842" s="434" t="s">
        <v>1158</v>
      </c>
      <c r="B1842" s="435" t="s">
        <v>35</v>
      </c>
      <c r="C1842" s="435" t="s">
        <v>42</v>
      </c>
      <c r="D1842" s="435" t="n">
        <v>95329</v>
      </c>
      <c r="E1842" s="436" t="s">
        <v>1113</v>
      </c>
      <c r="F1842" s="436" t="s">
        <v>997</v>
      </c>
      <c r="G1842" s="435"/>
      <c r="H1842" s="435" t="s">
        <v>469</v>
      </c>
      <c r="I1842" s="436" t="n">
        <v>1</v>
      </c>
      <c r="J1842" s="436" t="n">
        <v>0.27</v>
      </c>
      <c r="K1842" s="437" t="n">
        <v>0.27</v>
      </c>
    </row>
    <row r="1843" customFormat="false" ht="14.25" hidden="false" customHeight="false" outlineLevel="0" collapsed="false">
      <c r="A1843" s="430"/>
      <c r="B1843" s="431" t="s">
        <v>25</v>
      </c>
      <c r="C1843" s="431" t="s">
        <v>26</v>
      </c>
      <c r="D1843" s="431" t="s">
        <v>27</v>
      </c>
      <c r="E1843" s="432" t="s">
        <v>18</v>
      </c>
      <c r="F1843" s="432" t="s">
        <v>649</v>
      </c>
      <c r="G1843" s="431"/>
      <c r="H1843" s="431" t="s">
        <v>650</v>
      </c>
      <c r="I1843" s="432" t="s">
        <v>651</v>
      </c>
      <c r="J1843" s="432" t="s">
        <v>652</v>
      </c>
      <c r="K1843" s="433" t="s">
        <v>19</v>
      </c>
    </row>
    <row r="1844" customFormat="false" ht="28.35" hidden="false" customHeight="false" outlineLevel="0" collapsed="false">
      <c r="A1844" s="438" t="s">
        <v>655</v>
      </c>
      <c r="B1844" s="439" t="s">
        <v>200</v>
      </c>
      <c r="C1844" s="439" t="s">
        <v>42</v>
      </c>
      <c r="D1844" s="439" t="n">
        <v>1214</v>
      </c>
      <c r="E1844" s="438" t="s">
        <v>1114</v>
      </c>
      <c r="F1844" s="438" t="s">
        <v>820</v>
      </c>
      <c r="G1844" s="439"/>
      <c r="H1844" s="439" t="s">
        <v>469</v>
      </c>
      <c r="I1844" s="438" t="n">
        <v>0.01476</v>
      </c>
      <c r="J1844" s="438" t="n">
        <v>18.61</v>
      </c>
      <c r="K1844" s="440" t="n">
        <v>0.27</v>
      </c>
    </row>
    <row r="1845" customFormat="false" ht="14.25" hidden="false" customHeight="false" outlineLevel="0" collapsed="false">
      <c r="A1845" s="134"/>
      <c r="E1845" s="134"/>
      <c r="F1845" s="134"/>
      <c r="I1845" s="134"/>
      <c r="J1845" s="134"/>
      <c r="K1845" s="263"/>
    </row>
    <row r="1846" customFormat="false" ht="14.25" hidden="false" customHeight="false" outlineLevel="0" collapsed="false">
      <c r="A1846" s="441" t="s">
        <v>655</v>
      </c>
      <c r="B1846" s="442"/>
      <c r="C1846" s="442"/>
      <c r="D1846" s="442"/>
      <c r="E1846" s="441"/>
      <c r="F1846" s="443" t="s">
        <v>660</v>
      </c>
      <c r="G1846" s="444" t="n">
        <v>0.130699971</v>
      </c>
      <c r="H1846" s="445" t="s">
        <v>661</v>
      </c>
      <c r="I1846" s="446" t="n">
        <v>0.14</v>
      </c>
      <c r="J1846" s="443" t="s">
        <v>662</v>
      </c>
      <c r="K1846" s="444" t="n">
        <v>0.27</v>
      </c>
    </row>
    <row r="1847" customFormat="false" ht="14.25" hidden="false" customHeight="false" outlineLevel="0" collapsed="false">
      <c r="A1847" s="441" t="s">
        <v>655</v>
      </c>
      <c r="B1847" s="442"/>
      <c r="C1847" s="442"/>
      <c r="D1847" s="442"/>
      <c r="E1847" s="441"/>
      <c r="F1847" s="443" t="s">
        <v>663</v>
      </c>
      <c r="G1847" s="444" t="n">
        <v>0.05</v>
      </c>
      <c r="H1847" s="442"/>
      <c r="I1847" s="441"/>
      <c r="J1847" s="443" t="s">
        <v>664</v>
      </c>
      <c r="K1847" s="444" t="n">
        <v>0.32</v>
      </c>
    </row>
    <row r="1848" customFormat="false" ht="14.25" hidden="false" customHeight="false" outlineLevel="0" collapsed="false">
      <c r="A1848" s="134"/>
      <c r="E1848" s="134"/>
      <c r="F1848" s="134"/>
      <c r="I1848" s="134"/>
      <c r="J1848" s="134"/>
      <c r="K1848" s="263"/>
    </row>
    <row r="1849" customFormat="false" ht="14.25" hidden="false" customHeight="false" outlineLevel="0" collapsed="false">
      <c r="A1849" s="134"/>
      <c r="E1849" s="134"/>
      <c r="F1849" s="134"/>
      <c r="I1849" s="134"/>
      <c r="J1849" s="134"/>
      <c r="K1849" s="263"/>
    </row>
    <row r="1850" customFormat="false" ht="25.35" hidden="false" customHeight="false" outlineLevel="0" collapsed="false">
      <c r="A1850" s="434" t="s">
        <v>1159</v>
      </c>
      <c r="B1850" s="435" t="s">
        <v>35</v>
      </c>
      <c r="C1850" s="435" t="s">
        <v>42</v>
      </c>
      <c r="D1850" s="435" t="n">
        <v>95330</v>
      </c>
      <c r="E1850" s="436" t="s">
        <v>1117</v>
      </c>
      <c r="F1850" s="436" t="s">
        <v>997</v>
      </c>
      <c r="G1850" s="435"/>
      <c r="H1850" s="435" t="s">
        <v>469</v>
      </c>
      <c r="I1850" s="436" t="n">
        <v>1</v>
      </c>
      <c r="J1850" s="436" t="n">
        <v>0.22</v>
      </c>
      <c r="K1850" s="437" t="n">
        <v>0.22</v>
      </c>
    </row>
    <row r="1851" customFormat="false" ht="14.25" hidden="false" customHeight="false" outlineLevel="0" collapsed="false">
      <c r="A1851" s="430"/>
      <c r="B1851" s="431" t="s">
        <v>25</v>
      </c>
      <c r="C1851" s="431" t="s">
        <v>26</v>
      </c>
      <c r="D1851" s="431" t="s">
        <v>27</v>
      </c>
      <c r="E1851" s="432" t="s">
        <v>18</v>
      </c>
      <c r="F1851" s="432" t="s">
        <v>649</v>
      </c>
      <c r="G1851" s="431"/>
      <c r="H1851" s="431" t="s">
        <v>650</v>
      </c>
      <c r="I1851" s="432" t="s">
        <v>651</v>
      </c>
      <c r="J1851" s="432" t="s">
        <v>652</v>
      </c>
      <c r="K1851" s="433" t="s">
        <v>19</v>
      </c>
    </row>
    <row r="1852" customFormat="false" ht="14.25" hidden="false" customHeight="false" outlineLevel="0" collapsed="false">
      <c r="A1852" s="438" t="s">
        <v>655</v>
      </c>
      <c r="B1852" s="439" t="s">
        <v>200</v>
      </c>
      <c r="C1852" s="439" t="s">
        <v>42</v>
      </c>
      <c r="D1852" s="439" t="n">
        <v>1213</v>
      </c>
      <c r="E1852" s="438" t="s">
        <v>1116</v>
      </c>
      <c r="F1852" s="438" t="s">
        <v>820</v>
      </c>
      <c r="G1852" s="439"/>
      <c r="H1852" s="439" t="s">
        <v>469</v>
      </c>
      <c r="I1852" s="438" t="n">
        <v>0.01154</v>
      </c>
      <c r="J1852" s="438" t="n">
        <v>19.76</v>
      </c>
      <c r="K1852" s="440" t="n">
        <v>0.22</v>
      </c>
    </row>
    <row r="1853" customFormat="false" ht="14.25" hidden="false" customHeight="false" outlineLevel="0" collapsed="false">
      <c r="A1853" s="134"/>
      <c r="E1853" s="134"/>
      <c r="F1853" s="134"/>
      <c r="I1853" s="134"/>
      <c r="J1853" s="134"/>
      <c r="K1853" s="263"/>
    </row>
    <row r="1854" customFormat="false" ht="14.25" hidden="false" customHeight="false" outlineLevel="0" collapsed="false">
      <c r="A1854" s="441" t="s">
        <v>655</v>
      </c>
      <c r="B1854" s="442"/>
      <c r="C1854" s="442"/>
      <c r="D1854" s="442"/>
      <c r="E1854" s="441"/>
      <c r="F1854" s="443" t="s">
        <v>660</v>
      </c>
      <c r="G1854" s="444" t="n">
        <v>0.1064962726</v>
      </c>
      <c r="H1854" s="445" t="s">
        <v>661</v>
      </c>
      <c r="I1854" s="446" t="n">
        <v>0.11</v>
      </c>
      <c r="J1854" s="443" t="s">
        <v>662</v>
      </c>
      <c r="K1854" s="444" t="n">
        <v>0.22</v>
      </c>
    </row>
    <row r="1855" customFormat="false" ht="14.25" hidden="false" customHeight="false" outlineLevel="0" collapsed="false">
      <c r="A1855" s="441" t="s">
        <v>655</v>
      </c>
      <c r="B1855" s="442"/>
      <c r="C1855" s="442"/>
      <c r="D1855" s="442"/>
      <c r="E1855" s="441"/>
      <c r="F1855" s="443" t="s">
        <v>663</v>
      </c>
      <c r="G1855" s="444" t="n">
        <v>0.04</v>
      </c>
      <c r="H1855" s="442"/>
      <c r="I1855" s="441"/>
      <c r="J1855" s="443" t="s">
        <v>664</v>
      </c>
      <c r="K1855" s="444" t="n">
        <v>0.26</v>
      </c>
    </row>
    <row r="1856" customFormat="false" ht="14.25" hidden="false" customHeight="false" outlineLevel="0" collapsed="false">
      <c r="A1856" s="134"/>
      <c r="E1856" s="134"/>
      <c r="F1856" s="134"/>
      <c r="I1856" s="134"/>
      <c r="J1856" s="134"/>
      <c r="K1856" s="263"/>
    </row>
    <row r="1857" customFormat="false" ht="14.25" hidden="false" customHeight="false" outlineLevel="0" collapsed="false">
      <c r="A1857" s="134"/>
      <c r="E1857" s="134"/>
      <c r="F1857" s="134"/>
      <c r="I1857" s="134"/>
      <c r="J1857" s="134"/>
      <c r="K1857" s="263"/>
    </row>
    <row r="1858" customFormat="false" ht="15" hidden="false" customHeight="false" outlineLevel="0" collapsed="false">
      <c r="A1858" s="434" t="s">
        <v>1160</v>
      </c>
      <c r="B1858" s="435" t="s">
        <v>35</v>
      </c>
      <c r="C1858" s="435" t="s">
        <v>42</v>
      </c>
      <c r="D1858" s="435" t="n">
        <v>95332</v>
      </c>
      <c r="E1858" s="436" t="s">
        <v>1161</v>
      </c>
      <c r="F1858" s="436" t="s">
        <v>997</v>
      </c>
      <c r="G1858" s="435"/>
      <c r="H1858" s="435" t="s">
        <v>469</v>
      </c>
      <c r="I1858" s="436" t="n">
        <v>1</v>
      </c>
      <c r="J1858" s="436" t="n">
        <v>0.76</v>
      </c>
      <c r="K1858" s="437" t="n">
        <v>0.76</v>
      </c>
    </row>
    <row r="1859" customFormat="false" ht="14.25" hidden="false" customHeight="false" outlineLevel="0" collapsed="false">
      <c r="A1859" s="430"/>
      <c r="B1859" s="431" t="s">
        <v>25</v>
      </c>
      <c r="C1859" s="431" t="s">
        <v>26</v>
      </c>
      <c r="D1859" s="431" t="s">
        <v>27</v>
      </c>
      <c r="E1859" s="432" t="s">
        <v>18</v>
      </c>
      <c r="F1859" s="432" t="s">
        <v>649</v>
      </c>
      <c r="G1859" s="431"/>
      <c r="H1859" s="431" t="s">
        <v>650</v>
      </c>
      <c r="I1859" s="432" t="s">
        <v>651</v>
      </c>
      <c r="J1859" s="432" t="s">
        <v>652</v>
      </c>
      <c r="K1859" s="433" t="s">
        <v>19</v>
      </c>
    </row>
    <row r="1860" customFormat="false" ht="28.35" hidden="false" customHeight="false" outlineLevel="0" collapsed="false">
      <c r="A1860" s="438" t="s">
        <v>655</v>
      </c>
      <c r="B1860" s="439" t="s">
        <v>200</v>
      </c>
      <c r="C1860" s="439" t="s">
        <v>42</v>
      </c>
      <c r="D1860" s="439" t="n">
        <v>2436</v>
      </c>
      <c r="E1860" s="438" t="s">
        <v>1162</v>
      </c>
      <c r="F1860" s="438" t="s">
        <v>820</v>
      </c>
      <c r="G1860" s="439"/>
      <c r="H1860" s="439" t="s">
        <v>469</v>
      </c>
      <c r="I1860" s="438" t="n">
        <v>0.03732</v>
      </c>
      <c r="J1860" s="438" t="n">
        <v>20.45</v>
      </c>
      <c r="K1860" s="440" t="n">
        <v>0.76</v>
      </c>
    </row>
    <row r="1861" customFormat="false" ht="14.25" hidden="false" customHeight="false" outlineLevel="0" collapsed="false">
      <c r="A1861" s="134"/>
      <c r="E1861" s="134"/>
      <c r="F1861" s="134"/>
      <c r="I1861" s="134"/>
      <c r="J1861" s="134"/>
      <c r="K1861" s="263"/>
    </row>
    <row r="1862" customFormat="false" ht="14.25" hidden="false" customHeight="false" outlineLevel="0" collapsed="false">
      <c r="A1862" s="441" t="s">
        <v>655</v>
      </c>
      <c r="B1862" s="442"/>
      <c r="C1862" s="442"/>
      <c r="D1862" s="442"/>
      <c r="E1862" s="441"/>
      <c r="F1862" s="443" t="s">
        <v>660</v>
      </c>
      <c r="G1862" s="444" t="n">
        <v>0.3678962145</v>
      </c>
      <c r="H1862" s="445" t="s">
        <v>661</v>
      </c>
      <c r="I1862" s="446" t="n">
        <v>0.39</v>
      </c>
      <c r="J1862" s="443" t="s">
        <v>662</v>
      </c>
      <c r="K1862" s="444" t="n">
        <v>0.76</v>
      </c>
    </row>
    <row r="1863" customFormat="false" ht="14.25" hidden="false" customHeight="false" outlineLevel="0" collapsed="false">
      <c r="A1863" s="441" t="s">
        <v>655</v>
      </c>
      <c r="B1863" s="442"/>
      <c r="C1863" s="442"/>
      <c r="D1863" s="442"/>
      <c r="E1863" s="441"/>
      <c r="F1863" s="443" t="s">
        <v>663</v>
      </c>
      <c r="G1863" s="444" t="n">
        <v>0.16</v>
      </c>
      <c r="H1863" s="442"/>
      <c r="I1863" s="441"/>
      <c r="J1863" s="443" t="s">
        <v>664</v>
      </c>
      <c r="K1863" s="444" t="n">
        <v>0.92</v>
      </c>
    </row>
    <row r="1864" customFormat="false" ht="25.5" hidden="false" customHeight="true" outlineLevel="0" collapsed="false">
      <c r="A1864" s="134"/>
      <c r="E1864" s="134"/>
      <c r="F1864" s="134"/>
      <c r="I1864" s="134"/>
      <c r="J1864" s="134"/>
      <c r="K1864" s="263"/>
    </row>
    <row r="1865" customFormat="false" ht="14.25" hidden="false" customHeight="false" outlineLevel="0" collapsed="false">
      <c r="A1865" s="134"/>
      <c r="E1865" s="134"/>
      <c r="F1865" s="134"/>
      <c r="I1865" s="134"/>
      <c r="J1865" s="134"/>
      <c r="K1865" s="263"/>
    </row>
    <row r="1866" customFormat="false" ht="25.35" hidden="false" customHeight="false" outlineLevel="0" collapsed="false">
      <c r="A1866" s="434" t="s">
        <v>1163</v>
      </c>
      <c r="B1866" s="435" t="s">
        <v>35</v>
      </c>
      <c r="C1866" s="435" t="s">
        <v>42</v>
      </c>
      <c r="D1866" s="435" t="n">
        <v>95335</v>
      </c>
      <c r="E1866" s="436" t="s">
        <v>1164</v>
      </c>
      <c r="F1866" s="436" t="s">
        <v>997</v>
      </c>
      <c r="G1866" s="435"/>
      <c r="H1866" s="435" t="s">
        <v>469</v>
      </c>
      <c r="I1866" s="436" t="n">
        <v>1</v>
      </c>
      <c r="J1866" s="436" t="n">
        <v>0.36</v>
      </c>
      <c r="K1866" s="437" t="n">
        <v>0.36</v>
      </c>
    </row>
    <row r="1867" customFormat="false" ht="39" hidden="false" customHeight="true" outlineLevel="0" collapsed="false">
      <c r="A1867" s="430"/>
      <c r="B1867" s="431" t="s">
        <v>25</v>
      </c>
      <c r="C1867" s="431" t="s">
        <v>26</v>
      </c>
      <c r="D1867" s="431" t="s">
        <v>27</v>
      </c>
      <c r="E1867" s="432" t="s">
        <v>18</v>
      </c>
      <c r="F1867" s="432" t="s">
        <v>649</v>
      </c>
      <c r="G1867" s="431"/>
      <c r="H1867" s="431" t="s">
        <v>650</v>
      </c>
      <c r="I1867" s="432" t="s">
        <v>651</v>
      </c>
      <c r="J1867" s="432" t="s">
        <v>652</v>
      </c>
      <c r="K1867" s="433" t="s">
        <v>19</v>
      </c>
    </row>
    <row r="1868" customFormat="false" ht="28.35" hidden="false" customHeight="false" outlineLevel="0" collapsed="false">
      <c r="A1868" s="438" t="s">
        <v>655</v>
      </c>
      <c r="B1868" s="439" t="s">
        <v>200</v>
      </c>
      <c r="C1868" s="439" t="s">
        <v>42</v>
      </c>
      <c r="D1868" s="439" t="n">
        <v>2696</v>
      </c>
      <c r="E1868" s="438" t="s">
        <v>1165</v>
      </c>
      <c r="F1868" s="438" t="s">
        <v>820</v>
      </c>
      <c r="G1868" s="439"/>
      <c r="H1868" s="439" t="s">
        <v>469</v>
      </c>
      <c r="I1868" s="438" t="n">
        <v>0.01798</v>
      </c>
      <c r="J1868" s="438" t="n">
        <v>20.45</v>
      </c>
      <c r="K1868" s="440" t="n">
        <v>0.36</v>
      </c>
    </row>
    <row r="1869" customFormat="false" ht="14.25" hidden="false" customHeight="false" outlineLevel="0" collapsed="false">
      <c r="A1869" s="134"/>
      <c r="E1869" s="134"/>
      <c r="F1869" s="134"/>
      <c r="I1869" s="134"/>
      <c r="J1869" s="134"/>
      <c r="K1869" s="263"/>
    </row>
    <row r="1870" customFormat="false" ht="14.25" hidden="false" customHeight="false" outlineLevel="0" collapsed="false">
      <c r="A1870" s="441" t="s">
        <v>655</v>
      </c>
      <c r="B1870" s="442"/>
      <c r="C1870" s="442"/>
      <c r="D1870" s="442"/>
      <c r="E1870" s="441"/>
      <c r="F1870" s="443" t="s">
        <v>660</v>
      </c>
      <c r="G1870" s="444" t="n">
        <v>0.1742666279</v>
      </c>
      <c r="H1870" s="445" t="s">
        <v>661</v>
      </c>
      <c r="I1870" s="446" t="n">
        <v>0.19</v>
      </c>
      <c r="J1870" s="443" t="s">
        <v>662</v>
      </c>
      <c r="K1870" s="444" t="n">
        <v>0.36</v>
      </c>
    </row>
    <row r="1871" customFormat="false" ht="14.25" hidden="false" customHeight="false" outlineLevel="0" collapsed="false">
      <c r="A1871" s="441" t="s">
        <v>655</v>
      </c>
      <c r="B1871" s="442"/>
      <c r="C1871" s="442"/>
      <c r="D1871" s="442"/>
      <c r="E1871" s="441"/>
      <c r="F1871" s="443" t="s">
        <v>663</v>
      </c>
      <c r="G1871" s="444" t="n">
        <v>0.07</v>
      </c>
      <c r="H1871" s="442"/>
      <c r="I1871" s="441"/>
      <c r="J1871" s="443" t="s">
        <v>664</v>
      </c>
      <c r="K1871" s="444" t="n">
        <v>0.43</v>
      </c>
    </row>
    <row r="1872" customFormat="false" ht="14.25" hidden="false" customHeight="false" outlineLevel="0" collapsed="false">
      <c r="A1872" s="134"/>
      <c r="E1872" s="134"/>
      <c r="F1872" s="134"/>
      <c r="I1872" s="134"/>
      <c r="J1872" s="134"/>
      <c r="K1872" s="263"/>
    </row>
    <row r="1873" customFormat="false" ht="14.25" hidden="false" customHeight="false" outlineLevel="0" collapsed="false">
      <c r="A1873" s="134"/>
      <c r="E1873" s="134"/>
      <c r="F1873" s="134"/>
      <c r="I1873" s="134"/>
      <c r="J1873" s="134"/>
      <c r="K1873" s="263"/>
    </row>
    <row r="1874" customFormat="false" ht="25.35" hidden="false" customHeight="false" outlineLevel="0" collapsed="false">
      <c r="A1874" s="434" t="s">
        <v>1166</v>
      </c>
      <c r="B1874" s="435" t="s">
        <v>35</v>
      </c>
      <c r="C1874" s="435" t="s">
        <v>42</v>
      </c>
      <c r="D1874" s="435" t="n">
        <v>95401</v>
      </c>
      <c r="E1874" s="436" t="s">
        <v>1167</v>
      </c>
      <c r="F1874" s="436" t="s">
        <v>997</v>
      </c>
      <c r="G1874" s="435"/>
      <c r="H1874" s="435" t="s">
        <v>469</v>
      </c>
      <c r="I1874" s="436" t="n">
        <v>1</v>
      </c>
      <c r="J1874" s="436" t="n">
        <v>0.56</v>
      </c>
      <c r="K1874" s="437" t="n">
        <v>0.56</v>
      </c>
    </row>
    <row r="1875" customFormat="false" ht="67.5" hidden="false" customHeight="true" outlineLevel="0" collapsed="false">
      <c r="A1875" s="430"/>
      <c r="B1875" s="431" t="s">
        <v>25</v>
      </c>
      <c r="C1875" s="431" t="s">
        <v>26</v>
      </c>
      <c r="D1875" s="431" t="s">
        <v>27</v>
      </c>
      <c r="E1875" s="432" t="s">
        <v>18</v>
      </c>
      <c r="F1875" s="432" t="s">
        <v>649</v>
      </c>
      <c r="G1875" s="431"/>
      <c r="H1875" s="431" t="s">
        <v>650</v>
      </c>
      <c r="I1875" s="432" t="s">
        <v>651</v>
      </c>
      <c r="J1875" s="432" t="s">
        <v>652</v>
      </c>
      <c r="K1875" s="433" t="s">
        <v>19</v>
      </c>
    </row>
    <row r="1876" customFormat="false" ht="25.5" hidden="false" customHeight="true" outlineLevel="0" collapsed="false">
      <c r="A1876" s="438" t="s">
        <v>655</v>
      </c>
      <c r="B1876" s="439" t="s">
        <v>200</v>
      </c>
      <c r="C1876" s="439" t="s">
        <v>42</v>
      </c>
      <c r="D1876" s="439" t="n">
        <v>4083</v>
      </c>
      <c r="E1876" s="438" t="s">
        <v>1168</v>
      </c>
      <c r="F1876" s="438" t="s">
        <v>820</v>
      </c>
      <c r="G1876" s="439"/>
      <c r="H1876" s="439" t="s">
        <v>469</v>
      </c>
      <c r="I1876" s="438" t="n">
        <v>0.0212</v>
      </c>
      <c r="J1876" s="438" t="n">
        <v>26.44</v>
      </c>
      <c r="K1876" s="440" t="n">
        <v>0.56</v>
      </c>
    </row>
    <row r="1877" customFormat="false" ht="25.5" hidden="false" customHeight="true" outlineLevel="0" collapsed="false">
      <c r="A1877" s="134"/>
      <c r="E1877" s="134"/>
      <c r="F1877" s="134"/>
      <c r="I1877" s="134"/>
      <c r="J1877" s="134"/>
      <c r="K1877" s="263"/>
    </row>
    <row r="1878" customFormat="false" ht="25.5" hidden="false" customHeight="true" outlineLevel="0" collapsed="false">
      <c r="A1878" s="441" t="s">
        <v>655</v>
      </c>
      <c r="B1878" s="442"/>
      <c r="C1878" s="442"/>
      <c r="D1878" s="442"/>
      <c r="E1878" s="441"/>
      <c r="F1878" s="443" t="s">
        <v>660</v>
      </c>
      <c r="G1878" s="444" t="n">
        <v>0.2710814212</v>
      </c>
      <c r="H1878" s="445" t="s">
        <v>661</v>
      </c>
      <c r="I1878" s="446" t="n">
        <v>0.29</v>
      </c>
      <c r="J1878" s="443" t="s">
        <v>662</v>
      </c>
      <c r="K1878" s="444" t="n">
        <v>0.56</v>
      </c>
    </row>
    <row r="1879" customFormat="false" ht="25.5" hidden="false" customHeight="true" outlineLevel="0" collapsed="false">
      <c r="A1879" s="441" t="s">
        <v>655</v>
      </c>
      <c r="B1879" s="442"/>
      <c r="C1879" s="442"/>
      <c r="D1879" s="442"/>
      <c r="E1879" s="441"/>
      <c r="F1879" s="443" t="s">
        <v>663</v>
      </c>
      <c r="G1879" s="444" t="n">
        <v>0.12</v>
      </c>
      <c r="H1879" s="442"/>
      <c r="I1879" s="441"/>
      <c r="J1879" s="443" t="s">
        <v>664</v>
      </c>
      <c r="K1879" s="444" t="n">
        <v>0.68</v>
      </c>
    </row>
    <row r="1880" customFormat="false" ht="25.5" hidden="false" customHeight="true" outlineLevel="0" collapsed="false">
      <c r="A1880" s="134"/>
      <c r="E1880" s="134"/>
      <c r="F1880" s="134"/>
      <c r="I1880" s="134"/>
      <c r="J1880" s="134"/>
      <c r="K1880" s="263"/>
    </row>
    <row r="1881" customFormat="false" ht="25.5" hidden="false" customHeight="true" outlineLevel="0" collapsed="false">
      <c r="A1881" s="134"/>
      <c r="E1881" s="134"/>
      <c r="F1881" s="134"/>
      <c r="I1881" s="134"/>
      <c r="J1881" s="134"/>
      <c r="K1881" s="263"/>
    </row>
    <row r="1882" customFormat="false" ht="25.35" hidden="false" customHeight="false" outlineLevel="0" collapsed="false">
      <c r="A1882" s="434" t="s">
        <v>1169</v>
      </c>
      <c r="B1882" s="435" t="s">
        <v>35</v>
      </c>
      <c r="C1882" s="435" t="s">
        <v>42</v>
      </c>
      <c r="D1882" s="435" t="n">
        <v>95402</v>
      </c>
      <c r="E1882" s="436" t="s">
        <v>1170</v>
      </c>
      <c r="F1882" s="436" t="s">
        <v>997</v>
      </c>
      <c r="G1882" s="435"/>
      <c r="H1882" s="435" t="s">
        <v>469</v>
      </c>
      <c r="I1882" s="436" t="n">
        <v>1</v>
      </c>
      <c r="J1882" s="436" t="n">
        <v>1.78</v>
      </c>
      <c r="K1882" s="437" t="n">
        <v>1.78</v>
      </c>
    </row>
    <row r="1883" customFormat="false" ht="25.5" hidden="false" customHeight="true" outlineLevel="0" collapsed="false">
      <c r="A1883" s="430"/>
      <c r="B1883" s="431" t="s">
        <v>25</v>
      </c>
      <c r="C1883" s="431" t="s">
        <v>26</v>
      </c>
      <c r="D1883" s="431" t="s">
        <v>27</v>
      </c>
      <c r="E1883" s="432" t="s">
        <v>18</v>
      </c>
      <c r="F1883" s="432" t="s">
        <v>649</v>
      </c>
      <c r="G1883" s="431"/>
      <c r="H1883" s="431" t="s">
        <v>650</v>
      </c>
      <c r="I1883" s="432" t="s">
        <v>651</v>
      </c>
      <c r="J1883" s="432" t="s">
        <v>652</v>
      </c>
      <c r="K1883" s="433" t="s">
        <v>19</v>
      </c>
    </row>
    <row r="1884" customFormat="false" ht="25.5" hidden="false" customHeight="true" outlineLevel="0" collapsed="false">
      <c r="A1884" s="438" t="s">
        <v>655</v>
      </c>
      <c r="B1884" s="439" t="s">
        <v>200</v>
      </c>
      <c r="C1884" s="439" t="s">
        <v>42</v>
      </c>
      <c r="D1884" s="439" t="n">
        <v>2706</v>
      </c>
      <c r="E1884" s="438" t="s">
        <v>1171</v>
      </c>
      <c r="F1884" s="438" t="s">
        <v>820</v>
      </c>
      <c r="G1884" s="439"/>
      <c r="H1884" s="439" t="s">
        <v>469</v>
      </c>
      <c r="I1884" s="438" t="n">
        <v>0.01476</v>
      </c>
      <c r="J1884" s="438" t="n">
        <v>121.15</v>
      </c>
      <c r="K1884" s="440" t="n">
        <v>1.78</v>
      </c>
    </row>
    <row r="1885" customFormat="false" ht="14.25" hidden="false" customHeight="false" outlineLevel="0" collapsed="false">
      <c r="A1885" s="134"/>
      <c r="E1885" s="134"/>
      <c r="F1885" s="134"/>
      <c r="I1885" s="134"/>
      <c r="J1885" s="134"/>
      <c r="K1885" s="263"/>
    </row>
    <row r="1886" customFormat="false" ht="14.25" hidden="false" customHeight="false" outlineLevel="0" collapsed="false">
      <c r="A1886" s="441" t="s">
        <v>655</v>
      </c>
      <c r="B1886" s="442"/>
      <c r="C1886" s="442"/>
      <c r="D1886" s="442"/>
      <c r="E1886" s="441"/>
      <c r="F1886" s="443" t="s">
        <v>660</v>
      </c>
      <c r="G1886" s="444" t="n">
        <v>0.8616516604</v>
      </c>
      <c r="H1886" s="445" t="s">
        <v>661</v>
      </c>
      <c r="I1886" s="446" t="n">
        <v>0.92</v>
      </c>
      <c r="J1886" s="443" t="s">
        <v>662</v>
      </c>
      <c r="K1886" s="444" t="n">
        <v>1.78</v>
      </c>
    </row>
    <row r="1887" customFormat="false" ht="13.5" hidden="false" customHeight="true" outlineLevel="0" collapsed="false">
      <c r="A1887" s="441" t="s">
        <v>655</v>
      </c>
      <c r="B1887" s="442"/>
      <c r="C1887" s="442"/>
      <c r="D1887" s="442"/>
      <c r="E1887" s="441"/>
      <c r="F1887" s="443" t="s">
        <v>663</v>
      </c>
      <c r="G1887" s="444" t="n">
        <v>0.38</v>
      </c>
      <c r="H1887" s="442"/>
      <c r="I1887" s="441"/>
      <c r="J1887" s="443" t="s">
        <v>664</v>
      </c>
      <c r="K1887" s="444" t="n">
        <v>2.16</v>
      </c>
    </row>
    <row r="1888" customFormat="false" ht="14.25" hidden="false" customHeight="false" outlineLevel="0" collapsed="false">
      <c r="A1888" s="134"/>
      <c r="E1888" s="134"/>
      <c r="F1888" s="134"/>
      <c r="I1888" s="134"/>
      <c r="J1888" s="134"/>
      <c r="K1888" s="263"/>
    </row>
    <row r="1889" customFormat="false" ht="14.25" hidden="false" customHeight="false" outlineLevel="0" collapsed="false">
      <c r="A1889" s="134"/>
      <c r="E1889" s="134"/>
      <c r="F1889" s="134"/>
      <c r="I1889" s="134"/>
      <c r="J1889" s="134"/>
      <c r="K1889" s="263"/>
    </row>
    <row r="1890" customFormat="false" ht="25.35" hidden="false" customHeight="false" outlineLevel="0" collapsed="false">
      <c r="A1890" s="434" t="s">
        <v>1172</v>
      </c>
      <c r="B1890" s="435" t="s">
        <v>35</v>
      </c>
      <c r="C1890" s="435" t="s">
        <v>42</v>
      </c>
      <c r="D1890" s="435" t="n">
        <v>95341</v>
      </c>
      <c r="E1890" s="436" t="s">
        <v>1173</v>
      </c>
      <c r="F1890" s="436" t="s">
        <v>997</v>
      </c>
      <c r="G1890" s="435"/>
      <c r="H1890" s="435" t="s">
        <v>469</v>
      </c>
      <c r="I1890" s="436" t="n">
        <v>1</v>
      </c>
      <c r="J1890" s="436" t="n">
        <v>0.29</v>
      </c>
      <c r="K1890" s="437" t="n">
        <v>0.29</v>
      </c>
    </row>
    <row r="1891" customFormat="false" ht="14.25" hidden="false" customHeight="false" outlineLevel="0" collapsed="false">
      <c r="A1891" s="430"/>
      <c r="B1891" s="431" t="s">
        <v>25</v>
      </c>
      <c r="C1891" s="431" t="s">
        <v>26</v>
      </c>
      <c r="D1891" s="431" t="s">
        <v>27</v>
      </c>
      <c r="E1891" s="432" t="s">
        <v>18</v>
      </c>
      <c r="F1891" s="432" t="s">
        <v>649</v>
      </c>
      <c r="G1891" s="431"/>
      <c r="H1891" s="431" t="s">
        <v>650</v>
      </c>
      <c r="I1891" s="432" t="s">
        <v>651</v>
      </c>
      <c r="J1891" s="432" t="s">
        <v>652</v>
      </c>
      <c r="K1891" s="433" t="s">
        <v>19</v>
      </c>
    </row>
    <row r="1892" customFormat="false" ht="28.35" hidden="false" customHeight="false" outlineLevel="0" collapsed="false">
      <c r="A1892" s="438" t="s">
        <v>655</v>
      </c>
      <c r="B1892" s="439" t="s">
        <v>200</v>
      </c>
      <c r="C1892" s="439" t="s">
        <v>42</v>
      </c>
      <c r="D1892" s="439" t="n">
        <v>4755</v>
      </c>
      <c r="E1892" s="438" t="s">
        <v>1174</v>
      </c>
      <c r="F1892" s="438" t="s">
        <v>820</v>
      </c>
      <c r="G1892" s="439"/>
      <c r="H1892" s="439" t="s">
        <v>469</v>
      </c>
      <c r="I1892" s="438" t="n">
        <v>0.01476</v>
      </c>
      <c r="J1892" s="438" t="n">
        <v>19.76</v>
      </c>
      <c r="K1892" s="440" t="n">
        <v>0.29</v>
      </c>
    </row>
    <row r="1893" customFormat="false" ht="14.25" hidden="false" customHeight="false" outlineLevel="0" collapsed="false">
      <c r="A1893" s="134"/>
      <c r="E1893" s="134"/>
      <c r="F1893" s="134"/>
      <c r="I1893" s="134"/>
      <c r="J1893" s="134"/>
      <c r="K1893" s="263"/>
    </row>
    <row r="1894" customFormat="false" ht="14.25" hidden="false" customHeight="false" outlineLevel="0" collapsed="false">
      <c r="A1894" s="441" t="s">
        <v>655</v>
      </c>
      <c r="B1894" s="442"/>
      <c r="C1894" s="442"/>
      <c r="D1894" s="442"/>
      <c r="E1894" s="441"/>
      <c r="F1894" s="443" t="s">
        <v>660</v>
      </c>
      <c r="G1894" s="444" t="n">
        <v>0.1403814503</v>
      </c>
      <c r="H1894" s="445" t="s">
        <v>661</v>
      </c>
      <c r="I1894" s="446" t="n">
        <v>0.15</v>
      </c>
      <c r="J1894" s="443" t="s">
        <v>662</v>
      </c>
      <c r="K1894" s="444" t="n">
        <v>0.29</v>
      </c>
    </row>
    <row r="1895" customFormat="false" ht="14.25" hidden="false" customHeight="false" outlineLevel="0" collapsed="false">
      <c r="A1895" s="441" t="s">
        <v>655</v>
      </c>
      <c r="B1895" s="442"/>
      <c r="C1895" s="442"/>
      <c r="D1895" s="442"/>
      <c r="E1895" s="441"/>
      <c r="F1895" s="443" t="s">
        <v>663</v>
      </c>
      <c r="G1895" s="444" t="n">
        <v>0.06</v>
      </c>
      <c r="H1895" s="442"/>
      <c r="I1895" s="441"/>
      <c r="J1895" s="443" t="s">
        <v>664</v>
      </c>
      <c r="K1895" s="444" t="n">
        <v>0.35</v>
      </c>
    </row>
    <row r="1896" customFormat="false" ht="39" hidden="false" customHeight="true" outlineLevel="0" collapsed="false">
      <c r="A1896" s="134"/>
      <c r="E1896" s="134"/>
      <c r="F1896" s="134"/>
      <c r="I1896" s="134"/>
      <c r="J1896" s="134"/>
      <c r="K1896" s="263"/>
    </row>
    <row r="1897" customFormat="false" ht="14.25" hidden="false" customHeight="false" outlineLevel="0" collapsed="false">
      <c r="A1897" s="134"/>
      <c r="E1897" s="134"/>
      <c r="F1897" s="134"/>
      <c r="I1897" s="134"/>
      <c r="J1897" s="134"/>
      <c r="K1897" s="263"/>
    </row>
    <row r="1898" customFormat="false" ht="25.35" hidden="false" customHeight="false" outlineLevel="0" collapsed="false">
      <c r="A1898" s="434" t="s">
        <v>1175</v>
      </c>
      <c r="B1898" s="435" t="s">
        <v>35</v>
      </c>
      <c r="C1898" s="435" t="s">
        <v>42</v>
      </c>
      <c r="D1898" s="435" t="n">
        <v>100298</v>
      </c>
      <c r="E1898" s="436" t="s">
        <v>1176</v>
      </c>
      <c r="F1898" s="436" t="s">
        <v>997</v>
      </c>
      <c r="G1898" s="435"/>
      <c r="H1898" s="435" t="s">
        <v>469</v>
      </c>
      <c r="I1898" s="436" t="n">
        <v>1</v>
      </c>
      <c r="J1898" s="436" t="n">
        <v>0.6</v>
      </c>
      <c r="K1898" s="437" t="n">
        <v>0.6</v>
      </c>
    </row>
    <row r="1899" customFormat="false" ht="14.25" hidden="false" customHeight="false" outlineLevel="0" collapsed="false">
      <c r="A1899" s="430"/>
      <c r="B1899" s="431" t="s">
        <v>25</v>
      </c>
      <c r="C1899" s="431" t="s">
        <v>26</v>
      </c>
      <c r="D1899" s="431" t="s">
        <v>27</v>
      </c>
      <c r="E1899" s="432" t="s">
        <v>18</v>
      </c>
      <c r="F1899" s="432" t="s">
        <v>649</v>
      </c>
      <c r="G1899" s="431"/>
      <c r="H1899" s="431" t="s">
        <v>650</v>
      </c>
      <c r="I1899" s="432" t="s">
        <v>651</v>
      </c>
      <c r="J1899" s="432" t="s">
        <v>652</v>
      </c>
      <c r="K1899" s="433" t="s">
        <v>19</v>
      </c>
    </row>
    <row r="1900" customFormat="false" ht="28.35" hidden="false" customHeight="false" outlineLevel="0" collapsed="false">
      <c r="A1900" s="438" t="s">
        <v>655</v>
      </c>
      <c r="B1900" s="439" t="s">
        <v>200</v>
      </c>
      <c r="C1900" s="439" t="s">
        <v>42</v>
      </c>
      <c r="D1900" s="439" t="n">
        <v>34794</v>
      </c>
      <c r="E1900" s="438" t="s">
        <v>1177</v>
      </c>
      <c r="F1900" s="438" t="s">
        <v>820</v>
      </c>
      <c r="G1900" s="439"/>
      <c r="H1900" s="439" t="s">
        <v>469</v>
      </c>
      <c r="I1900" s="438" t="n">
        <v>0.02765</v>
      </c>
      <c r="J1900" s="438" t="n">
        <v>21.77</v>
      </c>
      <c r="K1900" s="440" t="n">
        <v>0.6</v>
      </c>
    </row>
    <row r="1901" customFormat="false" ht="14.25" hidden="false" customHeight="false" outlineLevel="0" collapsed="false">
      <c r="A1901" s="134"/>
      <c r="E1901" s="134"/>
      <c r="F1901" s="134"/>
      <c r="I1901" s="134"/>
      <c r="J1901" s="134"/>
      <c r="K1901" s="263"/>
    </row>
    <row r="1902" customFormat="false" ht="14.25" hidden="false" customHeight="false" outlineLevel="0" collapsed="false">
      <c r="A1902" s="441" t="s">
        <v>655</v>
      </c>
      <c r="B1902" s="442"/>
      <c r="C1902" s="442"/>
      <c r="D1902" s="442"/>
      <c r="E1902" s="441"/>
      <c r="F1902" s="443" t="s">
        <v>660</v>
      </c>
      <c r="G1902" s="444" t="n">
        <v>0.2904443799</v>
      </c>
      <c r="H1902" s="445" t="s">
        <v>661</v>
      </c>
      <c r="I1902" s="446" t="n">
        <v>0.31</v>
      </c>
      <c r="J1902" s="443" t="s">
        <v>662</v>
      </c>
      <c r="K1902" s="444" t="n">
        <v>0.6</v>
      </c>
    </row>
    <row r="1903" customFormat="false" ht="14.25" hidden="false" customHeight="false" outlineLevel="0" collapsed="false">
      <c r="A1903" s="441" t="s">
        <v>655</v>
      </c>
      <c r="B1903" s="442"/>
      <c r="C1903" s="442"/>
      <c r="D1903" s="442"/>
      <c r="E1903" s="441"/>
      <c r="F1903" s="443" t="s">
        <v>663</v>
      </c>
      <c r="G1903" s="444" t="n">
        <v>0.13</v>
      </c>
      <c r="H1903" s="442"/>
      <c r="I1903" s="441"/>
      <c r="J1903" s="443" t="s">
        <v>664</v>
      </c>
      <c r="K1903" s="444" t="n">
        <v>0.73</v>
      </c>
    </row>
    <row r="1904" customFormat="false" ht="14.25" hidden="false" customHeight="false" outlineLevel="0" collapsed="false">
      <c r="A1904" s="134"/>
      <c r="E1904" s="134"/>
      <c r="F1904" s="134"/>
      <c r="I1904" s="134"/>
      <c r="J1904" s="134"/>
      <c r="K1904" s="263"/>
    </row>
    <row r="1905" customFormat="false" ht="14.25" hidden="false" customHeight="false" outlineLevel="0" collapsed="false">
      <c r="A1905" s="134"/>
      <c r="E1905" s="134"/>
      <c r="F1905" s="134"/>
      <c r="I1905" s="134"/>
      <c r="J1905" s="134"/>
      <c r="K1905" s="263"/>
    </row>
    <row r="1906" customFormat="false" ht="25.35" hidden="false" customHeight="false" outlineLevel="0" collapsed="false">
      <c r="A1906" s="434" t="s">
        <v>1178</v>
      </c>
      <c r="B1906" s="435" t="s">
        <v>35</v>
      </c>
      <c r="C1906" s="435" t="s">
        <v>42</v>
      </c>
      <c r="D1906" s="435" t="n">
        <v>95344</v>
      </c>
      <c r="E1906" s="436" t="s">
        <v>1179</v>
      </c>
      <c r="F1906" s="436" t="s">
        <v>997</v>
      </c>
      <c r="G1906" s="435"/>
      <c r="H1906" s="435" t="s">
        <v>469</v>
      </c>
      <c r="I1906" s="436" t="n">
        <v>1</v>
      </c>
      <c r="J1906" s="436" t="n">
        <v>0.2</v>
      </c>
      <c r="K1906" s="437" t="n">
        <v>0.2</v>
      </c>
    </row>
    <row r="1907" customFormat="false" ht="14.25" hidden="false" customHeight="false" outlineLevel="0" collapsed="false">
      <c r="A1907" s="430"/>
      <c r="B1907" s="431" t="s">
        <v>25</v>
      </c>
      <c r="C1907" s="431" t="s">
        <v>26</v>
      </c>
      <c r="D1907" s="431" t="s">
        <v>27</v>
      </c>
      <c r="E1907" s="432" t="s">
        <v>18</v>
      </c>
      <c r="F1907" s="432" t="s">
        <v>649</v>
      </c>
      <c r="G1907" s="431"/>
      <c r="H1907" s="431" t="s">
        <v>650</v>
      </c>
      <c r="I1907" s="432" t="s">
        <v>651</v>
      </c>
      <c r="J1907" s="432" t="s">
        <v>652</v>
      </c>
      <c r="K1907" s="433" t="s">
        <v>19</v>
      </c>
    </row>
    <row r="1908" customFormat="false" ht="14.25" hidden="false" customHeight="false" outlineLevel="0" collapsed="false">
      <c r="A1908" s="438" t="s">
        <v>655</v>
      </c>
      <c r="B1908" s="439" t="s">
        <v>200</v>
      </c>
      <c r="C1908" s="439" t="s">
        <v>42</v>
      </c>
      <c r="D1908" s="439" t="n">
        <v>44497</v>
      </c>
      <c r="E1908" s="438" t="s">
        <v>1180</v>
      </c>
      <c r="F1908" s="438" t="s">
        <v>820</v>
      </c>
      <c r="G1908" s="439"/>
      <c r="H1908" s="439" t="s">
        <v>1181</v>
      </c>
      <c r="I1908" s="438" t="n">
        <v>0.01154</v>
      </c>
      <c r="J1908" s="438" t="n">
        <v>18.03</v>
      </c>
      <c r="K1908" s="440" t="n">
        <v>0.2</v>
      </c>
    </row>
    <row r="1909" customFormat="false" ht="14.25" hidden="false" customHeight="false" outlineLevel="0" collapsed="false">
      <c r="A1909" s="134"/>
      <c r="E1909" s="134"/>
      <c r="F1909" s="134"/>
      <c r="I1909" s="134"/>
      <c r="J1909" s="134"/>
      <c r="K1909" s="263"/>
    </row>
    <row r="1910" customFormat="false" ht="14.25" hidden="false" customHeight="false" outlineLevel="0" collapsed="false">
      <c r="A1910" s="441" t="s">
        <v>655</v>
      </c>
      <c r="B1910" s="442"/>
      <c r="C1910" s="442"/>
      <c r="D1910" s="442"/>
      <c r="E1910" s="441"/>
      <c r="F1910" s="443" t="s">
        <v>660</v>
      </c>
      <c r="G1910" s="444" t="n">
        <v>0.0968147933</v>
      </c>
      <c r="H1910" s="445" t="s">
        <v>661</v>
      </c>
      <c r="I1910" s="446" t="n">
        <v>0.1</v>
      </c>
      <c r="J1910" s="443" t="s">
        <v>662</v>
      </c>
      <c r="K1910" s="444" t="n">
        <v>0.2</v>
      </c>
    </row>
    <row r="1911" customFormat="false" ht="14.25" hidden="false" customHeight="false" outlineLevel="0" collapsed="false">
      <c r="A1911" s="441" t="s">
        <v>655</v>
      </c>
      <c r="B1911" s="442"/>
      <c r="C1911" s="442"/>
      <c r="D1911" s="442"/>
      <c r="E1911" s="441"/>
      <c r="F1911" s="443" t="s">
        <v>663</v>
      </c>
      <c r="G1911" s="444" t="n">
        <v>0.04</v>
      </c>
      <c r="H1911" s="442"/>
      <c r="I1911" s="441"/>
      <c r="J1911" s="443" t="s">
        <v>664</v>
      </c>
      <c r="K1911" s="444" t="n">
        <v>0.24</v>
      </c>
    </row>
    <row r="1912" customFormat="false" ht="14.25" hidden="false" customHeight="false" outlineLevel="0" collapsed="false">
      <c r="A1912" s="134"/>
      <c r="E1912" s="134"/>
      <c r="F1912" s="134"/>
      <c r="I1912" s="134"/>
      <c r="J1912" s="134"/>
      <c r="K1912" s="263"/>
    </row>
    <row r="1913" customFormat="false" ht="14.25" hidden="false" customHeight="false" outlineLevel="0" collapsed="false">
      <c r="A1913" s="134"/>
      <c r="E1913" s="134"/>
      <c r="F1913" s="134"/>
      <c r="I1913" s="134"/>
      <c r="J1913" s="134"/>
      <c r="K1913" s="263"/>
    </row>
    <row r="1914" customFormat="false" ht="25.35" hidden="false" customHeight="false" outlineLevel="0" collapsed="false">
      <c r="A1914" s="434" t="s">
        <v>1182</v>
      </c>
      <c r="B1914" s="435" t="s">
        <v>35</v>
      </c>
      <c r="C1914" s="435" t="s">
        <v>42</v>
      </c>
      <c r="D1914" s="435" t="n">
        <v>95389</v>
      </c>
      <c r="E1914" s="436" t="s">
        <v>1183</v>
      </c>
      <c r="F1914" s="436" t="s">
        <v>997</v>
      </c>
      <c r="G1914" s="435"/>
      <c r="H1914" s="435" t="s">
        <v>469</v>
      </c>
      <c r="I1914" s="436" t="n">
        <v>1</v>
      </c>
      <c r="J1914" s="436" t="n">
        <v>0.12</v>
      </c>
      <c r="K1914" s="437" t="n">
        <v>0.12</v>
      </c>
    </row>
    <row r="1915" customFormat="false" ht="14.25" hidden="false" customHeight="false" outlineLevel="0" collapsed="false">
      <c r="A1915" s="430"/>
      <c r="B1915" s="431" t="s">
        <v>25</v>
      </c>
      <c r="C1915" s="431" t="s">
        <v>26</v>
      </c>
      <c r="D1915" s="431" t="s">
        <v>27</v>
      </c>
      <c r="E1915" s="432" t="s">
        <v>18</v>
      </c>
      <c r="F1915" s="432" t="s">
        <v>649</v>
      </c>
      <c r="G1915" s="431"/>
      <c r="H1915" s="431" t="s">
        <v>650</v>
      </c>
      <c r="I1915" s="432" t="s">
        <v>651</v>
      </c>
      <c r="J1915" s="432" t="s">
        <v>652</v>
      </c>
      <c r="K1915" s="433" t="s">
        <v>19</v>
      </c>
    </row>
    <row r="1916" customFormat="false" ht="14.25" hidden="false" customHeight="false" outlineLevel="0" collapsed="false">
      <c r="A1916" s="438" t="s">
        <v>655</v>
      </c>
      <c r="B1916" s="439" t="s">
        <v>200</v>
      </c>
      <c r="C1916" s="439" t="s">
        <v>42</v>
      </c>
      <c r="D1916" s="439" t="n">
        <v>37666</v>
      </c>
      <c r="E1916" s="438" t="s">
        <v>1184</v>
      </c>
      <c r="F1916" s="438" t="s">
        <v>820</v>
      </c>
      <c r="G1916" s="439"/>
      <c r="H1916" s="439" t="s">
        <v>469</v>
      </c>
      <c r="I1916" s="438" t="n">
        <v>0.00831</v>
      </c>
      <c r="J1916" s="438" t="n">
        <v>15.28</v>
      </c>
      <c r="K1916" s="440" t="n">
        <v>0.12</v>
      </c>
    </row>
    <row r="1917" customFormat="false" ht="14.25" hidden="false" customHeight="false" outlineLevel="0" collapsed="false">
      <c r="A1917" s="134"/>
      <c r="E1917" s="134"/>
      <c r="F1917" s="134"/>
      <c r="I1917" s="134"/>
      <c r="J1917" s="134"/>
      <c r="K1917" s="263"/>
    </row>
    <row r="1918" customFormat="false" ht="14.25" hidden="false" customHeight="false" outlineLevel="0" collapsed="false">
      <c r="A1918" s="441" t="s">
        <v>655</v>
      </c>
      <c r="B1918" s="442"/>
      <c r="C1918" s="442"/>
      <c r="D1918" s="442"/>
      <c r="E1918" s="441"/>
      <c r="F1918" s="443" t="s">
        <v>660</v>
      </c>
      <c r="G1918" s="444" t="n">
        <v>0.058088876</v>
      </c>
      <c r="H1918" s="445" t="s">
        <v>661</v>
      </c>
      <c r="I1918" s="446" t="n">
        <v>0.06</v>
      </c>
      <c r="J1918" s="443" t="s">
        <v>662</v>
      </c>
      <c r="K1918" s="444" t="n">
        <v>0.12</v>
      </c>
    </row>
    <row r="1919" customFormat="false" ht="14.25" hidden="false" customHeight="false" outlineLevel="0" collapsed="false">
      <c r="A1919" s="441" t="s">
        <v>655</v>
      </c>
      <c r="B1919" s="442"/>
      <c r="C1919" s="442"/>
      <c r="D1919" s="442"/>
      <c r="E1919" s="441"/>
      <c r="F1919" s="443" t="s">
        <v>663</v>
      </c>
      <c r="G1919" s="444" t="n">
        <v>0.02</v>
      </c>
      <c r="H1919" s="442"/>
      <c r="I1919" s="441"/>
      <c r="J1919" s="443" t="s">
        <v>664</v>
      </c>
      <c r="K1919" s="444" t="n">
        <v>0.14</v>
      </c>
    </row>
    <row r="1920" customFormat="false" ht="14.25" hidden="false" customHeight="false" outlineLevel="0" collapsed="false">
      <c r="A1920" s="134"/>
      <c r="E1920" s="134"/>
      <c r="F1920" s="134"/>
      <c r="I1920" s="134"/>
      <c r="J1920" s="134"/>
      <c r="K1920" s="263"/>
    </row>
    <row r="1921" customFormat="false" ht="14.25" hidden="false" customHeight="false" outlineLevel="0" collapsed="false">
      <c r="A1921" s="134"/>
      <c r="E1921" s="134"/>
      <c r="F1921" s="134"/>
      <c r="I1921" s="134"/>
      <c r="J1921" s="134"/>
      <c r="K1921" s="263"/>
    </row>
    <row r="1922" customFormat="false" ht="25.35" hidden="false" customHeight="false" outlineLevel="0" collapsed="false">
      <c r="A1922" s="434" t="s">
        <v>1185</v>
      </c>
      <c r="B1922" s="435" t="s">
        <v>35</v>
      </c>
      <c r="C1922" s="435" t="s">
        <v>42</v>
      </c>
      <c r="D1922" s="435" t="n">
        <v>95357</v>
      </c>
      <c r="E1922" s="436" t="s">
        <v>1186</v>
      </c>
      <c r="F1922" s="436" t="s">
        <v>997</v>
      </c>
      <c r="G1922" s="435"/>
      <c r="H1922" s="435" t="s">
        <v>469</v>
      </c>
      <c r="I1922" s="436" t="n">
        <v>1</v>
      </c>
      <c r="J1922" s="436" t="n">
        <v>0.22</v>
      </c>
      <c r="K1922" s="437" t="n">
        <v>0.22</v>
      </c>
    </row>
    <row r="1923" customFormat="false" ht="14.25" hidden="false" customHeight="false" outlineLevel="0" collapsed="false">
      <c r="A1923" s="430"/>
      <c r="B1923" s="431" t="s">
        <v>25</v>
      </c>
      <c r="C1923" s="431" t="s">
        <v>26</v>
      </c>
      <c r="D1923" s="431" t="s">
        <v>27</v>
      </c>
      <c r="E1923" s="432" t="s">
        <v>18</v>
      </c>
      <c r="F1923" s="432" t="s">
        <v>649</v>
      </c>
      <c r="G1923" s="431"/>
      <c r="H1923" s="431" t="s">
        <v>650</v>
      </c>
      <c r="I1923" s="432" t="s">
        <v>651</v>
      </c>
      <c r="J1923" s="432" t="s">
        <v>652</v>
      </c>
      <c r="K1923" s="433" t="s">
        <v>19</v>
      </c>
    </row>
    <row r="1924" customFormat="false" ht="14.25" hidden="false" customHeight="false" outlineLevel="0" collapsed="false">
      <c r="A1924" s="438" t="s">
        <v>655</v>
      </c>
      <c r="B1924" s="439" t="s">
        <v>200</v>
      </c>
      <c r="C1924" s="439" t="s">
        <v>42</v>
      </c>
      <c r="D1924" s="439" t="n">
        <v>4234</v>
      </c>
      <c r="E1924" s="438" t="s">
        <v>1187</v>
      </c>
      <c r="F1924" s="438" t="s">
        <v>820</v>
      </c>
      <c r="G1924" s="439"/>
      <c r="H1924" s="439" t="s">
        <v>469</v>
      </c>
      <c r="I1924" s="438" t="n">
        <v>0.01154</v>
      </c>
      <c r="J1924" s="438" t="n">
        <v>19.76</v>
      </c>
      <c r="K1924" s="440" t="n">
        <v>0.22</v>
      </c>
    </row>
    <row r="1925" customFormat="false" ht="14.25" hidden="false" customHeight="false" outlineLevel="0" collapsed="false">
      <c r="A1925" s="134"/>
      <c r="E1925" s="134"/>
      <c r="F1925" s="134"/>
      <c r="I1925" s="134"/>
      <c r="J1925" s="134"/>
      <c r="K1925" s="263"/>
    </row>
    <row r="1926" customFormat="false" ht="14.25" hidden="false" customHeight="false" outlineLevel="0" collapsed="false">
      <c r="A1926" s="441" t="s">
        <v>655</v>
      </c>
      <c r="B1926" s="442"/>
      <c r="C1926" s="442"/>
      <c r="D1926" s="442"/>
      <c r="E1926" s="441"/>
      <c r="F1926" s="443" t="s">
        <v>660</v>
      </c>
      <c r="G1926" s="444" t="n">
        <v>0.1064962726</v>
      </c>
      <c r="H1926" s="445" t="s">
        <v>661</v>
      </c>
      <c r="I1926" s="446" t="n">
        <v>0.11</v>
      </c>
      <c r="J1926" s="443" t="s">
        <v>662</v>
      </c>
      <c r="K1926" s="444" t="n">
        <v>0.22</v>
      </c>
    </row>
    <row r="1927" customFormat="false" ht="14.25" hidden="false" customHeight="false" outlineLevel="0" collapsed="false">
      <c r="A1927" s="441" t="s">
        <v>655</v>
      </c>
      <c r="B1927" s="442"/>
      <c r="C1927" s="442"/>
      <c r="D1927" s="442"/>
      <c r="E1927" s="441"/>
      <c r="F1927" s="443" t="s">
        <v>663</v>
      </c>
      <c r="G1927" s="444" t="n">
        <v>0.04</v>
      </c>
      <c r="H1927" s="442"/>
      <c r="I1927" s="441"/>
      <c r="J1927" s="443" t="s">
        <v>664</v>
      </c>
      <c r="K1927" s="444" t="n">
        <v>0.26</v>
      </c>
    </row>
    <row r="1928" customFormat="false" ht="14.25" hidden="false" customHeight="false" outlineLevel="0" collapsed="false">
      <c r="A1928" s="134"/>
      <c r="E1928" s="134"/>
      <c r="F1928" s="134"/>
      <c r="I1928" s="134"/>
      <c r="J1928" s="134"/>
      <c r="K1928" s="263"/>
    </row>
    <row r="1929" customFormat="false" ht="14.25" hidden="false" customHeight="false" outlineLevel="0" collapsed="false">
      <c r="A1929" s="134"/>
      <c r="E1929" s="134"/>
      <c r="F1929" s="134"/>
      <c r="I1929" s="134"/>
      <c r="J1929" s="134"/>
      <c r="K1929" s="263"/>
    </row>
    <row r="1930" customFormat="false" ht="25.35" hidden="false" customHeight="false" outlineLevel="0" collapsed="false">
      <c r="A1930" s="434" t="s">
        <v>1188</v>
      </c>
      <c r="B1930" s="435" t="s">
        <v>35</v>
      </c>
      <c r="C1930" s="435" t="s">
        <v>42</v>
      </c>
      <c r="D1930" s="435" t="n">
        <v>95358</v>
      </c>
      <c r="E1930" s="436" t="s">
        <v>1189</v>
      </c>
      <c r="F1930" s="436" t="s">
        <v>997</v>
      </c>
      <c r="G1930" s="435"/>
      <c r="H1930" s="435" t="s">
        <v>469</v>
      </c>
      <c r="I1930" s="436" t="n">
        <v>1</v>
      </c>
      <c r="J1930" s="436" t="n">
        <v>0.27</v>
      </c>
      <c r="K1930" s="437" t="n">
        <v>0.27</v>
      </c>
    </row>
    <row r="1931" customFormat="false" ht="14.25" hidden="false" customHeight="false" outlineLevel="0" collapsed="false">
      <c r="A1931" s="430"/>
      <c r="B1931" s="431" t="s">
        <v>25</v>
      </c>
      <c r="C1931" s="431" t="s">
        <v>26</v>
      </c>
      <c r="D1931" s="431" t="s">
        <v>27</v>
      </c>
      <c r="E1931" s="432" t="s">
        <v>18</v>
      </c>
      <c r="F1931" s="432" t="s">
        <v>649</v>
      </c>
      <c r="G1931" s="431"/>
      <c r="H1931" s="431" t="s">
        <v>650</v>
      </c>
      <c r="I1931" s="432" t="s">
        <v>651</v>
      </c>
      <c r="J1931" s="432" t="s">
        <v>652</v>
      </c>
      <c r="K1931" s="433" t="s">
        <v>19</v>
      </c>
    </row>
    <row r="1932" customFormat="false" ht="14.25" hidden="false" customHeight="false" outlineLevel="0" collapsed="false">
      <c r="A1932" s="438" t="s">
        <v>655</v>
      </c>
      <c r="B1932" s="439" t="s">
        <v>200</v>
      </c>
      <c r="C1932" s="439" t="s">
        <v>42</v>
      </c>
      <c r="D1932" s="439" t="n">
        <v>4253</v>
      </c>
      <c r="E1932" s="438" t="s">
        <v>1190</v>
      </c>
      <c r="F1932" s="438" t="s">
        <v>820</v>
      </c>
      <c r="G1932" s="439"/>
      <c r="H1932" s="439" t="s">
        <v>469</v>
      </c>
      <c r="I1932" s="438" t="n">
        <v>0.01637</v>
      </c>
      <c r="J1932" s="438" t="n">
        <v>16.5</v>
      </c>
      <c r="K1932" s="440" t="n">
        <v>0.27</v>
      </c>
    </row>
    <row r="1933" customFormat="false" ht="25.5" hidden="false" customHeight="true" outlineLevel="0" collapsed="false">
      <c r="A1933" s="134"/>
      <c r="E1933" s="134"/>
      <c r="F1933" s="134"/>
      <c r="I1933" s="134"/>
      <c r="J1933" s="134"/>
      <c r="K1933" s="263"/>
    </row>
    <row r="1934" customFormat="false" ht="14.25" hidden="false" customHeight="false" outlineLevel="0" collapsed="false">
      <c r="A1934" s="441" t="s">
        <v>655</v>
      </c>
      <c r="B1934" s="442"/>
      <c r="C1934" s="442"/>
      <c r="D1934" s="442"/>
      <c r="E1934" s="441"/>
      <c r="F1934" s="443" t="s">
        <v>660</v>
      </c>
      <c r="G1934" s="444" t="n">
        <v>0.130699971</v>
      </c>
      <c r="H1934" s="445" t="s">
        <v>661</v>
      </c>
      <c r="I1934" s="446" t="n">
        <v>0.14</v>
      </c>
      <c r="J1934" s="443" t="s">
        <v>662</v>
      </c>
      <c r="K1934" s="444" t="n">
        <v>0.27</v>
      </c>
    </row>
    <row r="1935" customFormat="false" ht="14.25" hidden="false" customHeight="false" outlineLevel="0" collapsed="false">
      <c r="A1935" s="441" t="s">
        <v>655</v>
      </c>
      <c r="B1935" s="442"/>
      <c r="C1935" s="442"/>
      <c r="D1935" s="442"/>
      <c r="E1935" s="441"/>
      <c r="F1935" s="443" t="s">
        <v>663</v>
      </c>
      <c r="G1935" s="444" t="n">
        <v>0.05</v>
      </c>
      <c r="H1935" s="442"/>
      <c r="I1935" s="441"/>
      <c r="J1935" s="443" t="s">
        <v>664</v>
      </c>
      <c r="K1935" s="444" t="n">
        <v>0.32</v>
      </c>
    </row>
    <row r="1936" customFormat="false" ht="14.25" hidden="false" customHeight="false" outlineLevel="0" collapsed="false">
      <c r="A1936" s="134"/>
      <c r="E1936" s="134"/>
      <c r="F1936" s="134"/>
      <c r="I1936" s="134"/>
      <c r="J1936" s="134"/>
      <c r="K1936" s="263"/>
    </row>
    <row r="1937" customFormat="false" ht="14.25" hidden="false" customHeight="false" outlineLevel="0" collapsed="false">
      <c r="A1937" s="134"/>
      <c r="E1937" s="134"/>
      <c r="F1937" s="134"/>
      <c r="I1937" s="134"/>
      <c r="J1937" s="134"/>
      <c r="K1937" s="263"/>
    </row>
    <row r="1938" customFormat="false" ht="25.35" hidden="false" customHeight="false" outlineLevel="0" collapsed="false">
      <c r="A1938" s="434" t="s">
        <v>1191</v>
      </c>
      <c r="B1938" s="435" t="s">
        <v>35</v>
      </c>
      <c r="C1938" s="435" t="s">
        <v>42</v>
      </c>
      <c r="D1938" s="435" t="n">
        <v>95359</v>
      </c>
      <c r="E1938" s="436" t="s">
        <v>1192</v>
      </c>
      <c r="F1938" s="436" t="s">
        <v>997</v>
      </c>
      <c r="G1938" s="435"/>
      <c r="H1938" s="435" t="s">
        <v>469</v>
      </c>
      <c r="I1938" s="436" t="n">
        <v>1</v>
      </c>
      <c r="J1938" s="436" t="n">
        <v>0.33</v>
      </c>
      <c r="K1938" s="437" t="n">
        <v>0.33</v>
      </c>
    </row>
    <row r="1939" customFormat="false" ht="14.25" hidden="false" customHeight="false" outlineLevel="0" collapsed="false">
      <c r="A1939" s="430"/>
      <c r="B1939" s="431" t="s">
        <v>25</v>
      </c>
      <c r="C1939" s="431" t="s">
        <v>26</v>
      </c>
      <c r="D1939" s="431" t="s">
        <v>27</v>
      </c>
      <c r="E1939" s="432" t="s">
        <v>18</v>
      </c>
      <c r="F1939" s="432" t="s">
        <v>649</v>
      </c>
      <c r="G1939" s="431"/>
      <c r="H1939" s="431" t="s">
        <v>650</v>
      </c>
      <c r="I1939" s="432" t="s">
        <v>651</v>
      </c>
      <c r="J1939" s="432" t="s">
        <v>652</v>
      </c>
      <c r="K1939" s="433" t="s">
        <v>19</v>
      </c>
    </row>
    <row r="1940" customFormat="false" ht="14.25" hidden="false" customHeight="false" outlineLevel="0" collapsed="false">
      <c r="A1940" s="438" t="s">
        <v>655</v>
      </c>
      <c r="B1940" s="439" t="s">
        <v>200</v>
      </c>
      <c r="C1940" s="439" t="s">
        <v>42</v>
      </c>
      <c r="D1940" s="439" t="n">
        <v>4254</v>
      </c>
      <c r="E1940" s="438" t="s">
        <v>1193</v>
      </c>
      <c r="F1940" s="438" t="s">
        <v>820</v>
      </c>
      <c r="G1940" s="439"/>
      <c r="H1940" s="439" t="s">
        <v>469</v>
      </c>
      <c r="I1940" s="438" t="n">
        <v>0.01637</v>
      </c>
      <c r="J1940" s="438" t="n">
        <v>20.51</v>
      </c>
      <c r="K1940" s="440" t="n">
        <v>0.33</v>
      </c>
    </row>
    <row r="1941" customFormat="false" ht="14.25" hidden="false" customHeight="false" outlineLevel="0" collapsed="false">
      <c r="A1941" s="134"/>
      <c r="E1941" s="134"/>
      <c r="F1941" s="134"/>
      <c r="I1941" s="134"/>
      <c r="J1941" s="134"/>
      <c r="K1941" s="263"/>
    </row>
    <row r="1942" customFormat="false" ht="14.25" hidden="false" customHeight="false" outlineLevel="0" collapsed="false">
      <c r="A1942" s="441" t="s">
        <v>655</v>
      </c>
      <c r="B1942" s="442"/>
      <c r="C1942" s="442"/>
      <c r="D1942" s="442"/>
      <c r="E1942" s="441"/>
      <c r="F1942" s="443" t="s">
        <v>660</v>
      </c>
      <c r="G1942" s="444" t="n">
        <v>0.1597444089</v>
      </c>
      <c r="H1942" s="445" t="s">
        <v>661</v>
      </c>
      <c r="I1942" s="446" t="n">
        <v>0.17</v>
      </c>
      <c r="J1942" s="443" t="s">
        <v>662</v>
      </c>
      <c r="K1942" s="444" t="n">
        <v>0.33</v>
      </c>
    </row>
    <row r="1943" customFormat="false" ht="14.25" hidden="false" customHeight="false" outlineLevel="0" collapsed="false">
      <c r="A1943" s="441" t="s">
        <v>655</v>
      </c>
      <c r="B1943" s="442"/>
      <c r="C1943" s="442"/>
      <c r="D1943" s="442"/>
      <c r="E1943" s="441"/>
      <c r="F1943" s="443" t="s">
        <v>663</v>
      </c>
      <c r="G1943" s="444" t="n">
        <v>0.07</v>
      </c>
      <c r="H1943" s="442"/>
      <c r="I1943" s="441"/>
      <c r="J1943" s="443" t="s">
        <v>664</v>
      </c>
      <c r="K1943" s="444" t="n">
        <v>0.4</v>
      </c>
    </row>
    <row r="1944" customFormat="false" ht="14.25" hidden="false" customHeight="false" outlineLevel="0" collapsed="false">
      <c r="A1944" s="134"/>
      <c r="E1944" s="134"/>
      <c r="F1944" s="134"/>
      <c r="I1944" s="134"/>
      <c r="J1944" s="134"/>
      <c r="K1944" s="263"/>
    </row>
    <row r="1945" customFormat="false" ht="14.25" hidden="false" customHeight="false" outlineLevel="0" collapsed="false">
      <c r="A1945" s="134"/>
      <c r="E1945" s="134"/>
      <c r="F1945" s="134"/>
      <c r="I1945" s="134"/>
      <c r="J1945" s="134"/>
      <c r="K1945" s="263"/>
    </row>
    <row r="1946" customFormat="false" ht="25.35" hidden="false" customHeight="false" outlineLevel="0" collapsed="false">
      <c r="A1946" s="434" t="s">
        <v>1194</v>
      </c>
      <c r="B1946" s="435" t="s">
        <v>35</v>
      </c>
      <c r="C1946" s="435" t="s">
        <v>42</v>
      </c>
      <c r="D1946" s="435" t="n">
        <v>95360</v>
      </c>
      <c r="E1946" s="436" t="s">
        <v>1195</v>
      </c>
      <c r="F1946" s="436" t="s">
        <v>997</v>
      </c>
      <c r="G1946" s="435"/>
      <c r="H1946" s="435" t="s">
        <v>469</v>
      </c>
      <c r="I1946" s="436" t="n">
        <v>1</v>
      </c>
      <c r="J1946" s="436" t="n">
        <v>0.19</v>
      </c>
      <c r="K1946" s="437" t="n">
        <v>0.19</v>
      </c>
    </row>
    <row r="1947" customFormat="false" ht="14.25" hidden="false" customHeight="false" outlineLevel="0" collapsed="false">
      <c r="A1947" s="430"/>
      <c r="B1947" s="431" t="s">
        <v>25</v>
      </c>
      <c r="C1947" s="431" t="s">
        <v>26</v>
      </c>
      <c r="D1947" s="431" t="s">
        <v>27</v>
      </c>
      <c r="E1947" s="432" t="s">
        <v>18</v>
      </c>
      <c r="F1947" s="432" t="s">
        <v>649</v>
      </c>
      <c r="G1947" s="431"/>
      <c r="H1947" s="431" t="s">
        <v>650</v>
      </c>
      <c r="I1947" s="432" t="s">
        <v>651</v>
      </c>
      <c r="J1947" s="432" t="s">
        <v>652</v>
      </c>
      <c r="K1947" s="433" t="s">
        <v>19</v>
      </c>
    </row>
    <row r="1948" customFormat="false" ht="25.5" hidden="false" customHeight="true" outlineLevel="0" collapsed="false">
      <c r="A1948" s="438" t="s">
        <v>655</v>
      </c>
      <c r="B1948" s="439" t="s">
        <v>200</v>
      </c>
      <c r="C1948" s="439" t="s">
        <v>42</v>
      </c>
      <c r="D1948" s="439" t="n">
        <v>4230</v>
      </c>
      <c r="E1948" s="438" t="s">
        <v>1196</v>
      </c>
      <c r="F1948" s="438" t="s">
        <v>820</v>
      </c>
      <c r="G1948" s="439"/>
      <c r="H1948" s="439" t="s">
        <v>469</v>
      </c>
      <c r="I1948" s="438" t="n">
        <v>0.01154</v>
      </c>
      <c r="J1948" s="438" t="n">
        <v>17.31</v>
      </c>
      <c r="K1948" s="440" t="n">
        <v>0.19</v>
      </c>
    </row>
    <row r="1949" customFormat="false" ht="14.25" hidden="false" customHeight="false" outlineLevel="0" collapsed="false">
      <c r="A1949" s="134"/>
      <c r="E1949" s="134"/>
      <c r="F1949" s="134"/>
      <c r="I1949" s="134"/>
      <c r="J1949" s="134"/>
      <c r="K1949" s="263"/>
    </row>
    <row r="1950" customFormat="false" ht="14.25" hidden="false" customHeight="false" outlineLevel="0" collapsed="false">
      <c r="A1950" s="441" t="s">
        <v>655</v>
      </c>
      <c r="B1950" s="442"/>
      <c r="C1950" s="442"/>
      <c r="D1950" s="442"/>
      <c r="E1950" s="441"/>
      <c r="F1950" s="443" t="s">
        <v>660</v>
      </c>
      <c r="G1950" s="444" t="n">
        <v>0.0919740536</v>
      </c>
      <c r="H1950" s="445" t="s">
        <v>661</v>
      </c>
      <c r="I1950" s="446" t="n">
        <v>0.1</v>
      </c>
      <c r="J1950" s="443" t="s">
        <v>662</v>
      </c>
      <c r="K1950" s="444" t="n">
        <v>0.19</v>
      </c>
    </row>
    <row r="1951" customFormat="false" ht="14.25" hidden="false" customHeight="false" outlineLevel="0" collapsed="false">
      <c r="A1951" s="441" t="s">
        <v>655</v>
      </c>
      <c r="B1951" s="442"/>
      <c r="C1951" s="442"/>
      <c r="D1951" s="442"/>
      <c r="E1951" s="441"/>
      <c r="F1951" s="443" t="s">
        <v>663</v>
      </c>
      <c r="G1951" s="444" t="n">
        <v>0.04</v>
      </c>
      <c r="H1951" s="442"/>
      <c r="I1951" s="441"/>
      <c r="J1951" s="443" t="s">
        <v>664</v>
      </c>
      <c r="K1951" s="444" t="n">
        <v>0.23</v>
      </c>
    </row>
    <row r="1952" customFormat="false" ht="14.25" hidden="false" customHeight="false" outlineLevel="0" collapsed="false">
      <c r="A1952" s="134"/>
      <c r="E1952" s="134"/>
      <c r="F1952" s="134"/>
      <c r="I1952" s="134"/>
      <c r="J1952" s="134"/>
      <c r="K1952" s="263"/>
    </row>
    <row r="1953" customFormat="false" ht="14.25" hidden="false" customHeight="false" outlineLevel="0" collapsed="false">
      <c r="A1953" s="134"/>
      <c r="E1953" s="134"/>
      <c r="F1953" s="134"/>
      <c r="I1953" s="134"/>
      <c r="J1953" s="134"/>
      <c r="K1953" s="263"/>
    </row>
    <row r="1954" customFormat="false" ht="15" hidden="false" customHeight="false" outlineLevel="0" collapsed="false">
      <c r="A1954" s="434" t="s">
        <v>1197</v>
      </c>
      <c r="B1954" s="435" t="s">
        <v>35</v>
      </c>
      <c r="C1954" s="435" t="s">
        <v>42</v>
      </c>
      <c r="D1954" s="435" t="n">
        <v>95371</v>
      </c>
      <c r="E1954" s="436" t="s">
        <v>1198</v>
      </c>
      <c r="F1954" s="436" t="s">
        <v>997</v>
      </c>
      <c r="G1954" s="435"/>
      <c r="H1954" s="435" t="s">
        <v>469</v>
      </c>
      <c r="I1954" s="436" t="n">
        <v>1</v>
      </c>
      <c r="J1954" s="436" t="n">
        <v>0.41</v>
      </c>
      <c r="K1954" s="437" t="n">
        <v>0.41</v>
      </c>
    </row>
    <row r="1955" customFormat="false" ht="14.25" hidden="false" customHeight="false" outlineLevel="0" collapsed="false">
      <c r="A1955" s="430"/>
      <c r="B1955" s="431" t="s">
        <v>25</v>
      </c>
      <c r="C1955" s="431" t="s">
        <v>26</v>
      </c>
      <c r="D1955" s="431" t="s">
        <v>27</v>
      </c>
      <c r="E1955" s="432" t="s">
        <v>18</v>
      </c>
      <c r="F1955" s="432" t="s">
        <v>649</v>
      </c>
      <c r="G1955" s="431"/>
      <c r="H1955" s="431" t="s">
        <v>650</v>
      </c>
      <c r="I1955" s="432" t="s">
        <v>651</v>
      </c>
      <c r="J1955" s="432" t="s">
        <v>652</v>
      </c>
      <c r="K1955" s="433" t="s">
        <v>19</v>
      </c>
    </row>
    <row r="1956" customFormat="false" ht="28.35" hidden="false" customHeight="false" outlineLevel="0" collapsed="false">
      <c r="A1956" s="438" t="s">
        <v>655</v>
      </c>
      <c r="B1956" s="439" t="s">
        <v>200</v>
      </c>
      <c r="C1956" s="439" t="s">
        <v>42</v>
      </c>
      <c r="D1956" s="439" t="n">
        <v>4750</v>
      </c>
      <c r="E1956" s="438" t="s">
        <v>1199</v>
      </c>
      <c r="F1956" s="438" t="s">
        <v>820</v>
      </c>
      <c r="G1956" s="439"/>
      <c r="H1956" s="439" t="s">
        <v>469</v>
      </c>
      <c r="I1956" s="438" t="n">
        <v>0.0212</v>
      </c>
      <c r="J1956" s="438" t="n">
        <v>19.76</v>
      </c>
      <c r="K1956" s="440" t="n">
        <v>0.41</v>
      </c>
    </row>
    <row r="1957" customFormat="false" ht="14.25" hidden="false" customHeight="false" outlineLevel="0" collapsed="false">
      <c r="A1957" s="134"/>
      <c r="E1957" s="134"/>
      <c r="F1957" s="134"/>
      <c r="I1957" s="134"/>
      <c r="J1957" s="134"/>
      <c r="K1957" s="263"/>
    </row>
    <row r="1958" customFormat="false" ht="14.25" hidden="false" customHeight="false" outlineLevel="0" collapsed="false">
      <c r="A1958" s="441" t="s">
        <v>655</v>
      </c>
      <c r="B1958" s="442"/>
      <c r="C1958" s="442"/>
      <c r="D1958" s="442"/>
      <c r="E1958" s="441"/>
      <c r="F1958" s="443" t="s">
        <v>660</v>
      </c>
      <c r="G1958" s="444" t="n">
        <v>0.1984703263</v>
      </c>
      <c r="H1958" s="445" t="s">
        <v>661</v>
      </c>
      <c r="I1958" s="446" t="n">
        <v>0.21</v>
      </c>
      <c r="J1958" s="443" t="s">
        <v>662</v>
      </c>
      <c r="K1958" s="444" t="n">
        <v>0.41</v>
      </c>
    </row>
    <row r="1959" customFormat="false" ht="14.25" hidden="false" customHeight="false" outlineLevel="0" collapsed="false">
      <c r="A1959" s="441" t="s">
        <v>655</v>
      </c>
      <c r="B1959" s="442"/>
      <c r="C1959" s="442"/>
      <c r="D1959" s="442"/>
      <c r="E1959" s="441"/>
      <c r="F1959" s="443" t="s">
        <v>663</v>
      </c>
      <c r="G1959" s="444" t="n">
        <v>0.08</v>
      </c>
      <c r="H1959" s="442"/>
      <c r="I1959" s="441"/>
      <c r="J1959" s="443" t="s">
        <v>664</v>
      </c>
      <c r="K1959" s="444" t="n">
        <v>0.49</v>
      </c>
    </row>
    <row r="1960" customFormat="false" ht="14.25" hidden="false" customHeight="false" outlineLevel="0" collapsed="false">
      <c r="A1960" s="134"/>
      <c r="E1960" s="134"/>
      <c r="F1960" s="134"/>
      <c r="I1960" s="134"/>
      <c r="J1960" s="134"/>
      <c r="K1960" s="263"/>
    </row>
    <row r="1961" customFormat="false" ht="14.25" hidden="false" customHeight="false" outlineLevel="0" collapsed="false">
      <c r="A1961" s="134"/>
      <c r="E1961" s="134"/>
      <c r="F1961" s="134"/>
      <c r="I1961" s="134"/>
      <c r="J1961" s="134"/>
      <c r="K1961" s="263"/>
    </row>
    <row r="1962" customFormat="false" ht="15" hidden="false" customHeight="false" outlineLevel="0" collapsed="false">
      <c r="A1962" s="434" t="s">
        <v>1200</v>
      </c>
      <c r="B1962" s="435" t="s">
        <v>35</v>
      </c>
      <c r="C1962" s="435" t="s">
        <v>42</v>
      </c>
      <c r="D1962" s="435" t="n">
        <v>95372</v>
      </c>
      <c r="E1962" s="436" t="s">
        <v>1201</v>
      </c>
      <c r="F1962" s="436" t="s">
        <v>997</v>
      </c>
      <c r="G1962" s="435"/>
      <c r="H1962" s="435" t="s">
        <v>469</v>
      </c>
      <c r="I1962" s="436" t="n">
        <v>1</v>
      </c>
      <c r="J1962" s="436" t="n">
        <v>0.29</v>
      </c>
      <c r="K1962" s="437" t="n">
        <v>0.29</v>
      </c>
    </row>
    <row r="1963" customFormat="false" ht="25.5" hidden="false" customHeight="true" outlineLevel="0" collapsed="false">
      <c r="A1963" s="430"/>
      <c r="B1963" s="431" t="s">
        <v>25</v>
      </c>
      <c r="C1963" s="431" t="s">
        <v>26</v>
      </c>
      <c r="D1963" s="431" t="s">
        <v>27</v>
      </c>
      <c r="E1963" s="432" t="s">
        <v>18</v>
      </c>
      <c r="F1963" s="432" t="s">
        <v>649</v>
      </c>
      <c r="G1963" s="431"/>
      <c r="H1963" s="431" t="s">
        <v>650</v>
      </c>
      <c r="I1963" s="432" t="s">
        <v>651</v>
      </c>
      <c r="J1963" s="432" t="s">
        <v>652</v>
      </c>
      <c r="K1963" s="433" t="s">
        <v>19</v>
      </c>
    </row>
    <row r="1964" customFormat="false" ht="25.5" hidden="false" customHeight="true" outlineLevel="0" collapsed="false">
      <c r="A1964" s="438" t="s">
        <v>655</v>
      </c>
      <c r="B1964" s="439" t="s">
        <v>200</v>
      </c>
      <c r="C1964" s="439" t="s">
        <v>42</v>
      </c>
      <c r="D1964" s="439" t="n">
        <v>4783</v>
      </c>
      <c r="E1964" s="438" t="s">
        <v>1202</v>
      </c>
      <c r="F1964" s="438" t="s">
        <v>820</v>
      </c>
      <c r="G1964" s="439"/>
      <c r="H1964" s="439" t="s">
        <v>469</v>
      </c>
      <c r="I1964" s="438" t="n">
        <v>0.01476</v>
      </c>
      <c r="J1964" s="438" t="n">
        <v>19.76</v>
      </c>
      <c r="K1964" s="440" t="n">
        <v>0.29</v>
      </c>
    </row>
    <row r="1965" customFormat="false" ht="25.5" hidden="false" customHeight="true" outlineLevel="0" collapsed="false">
      <c r="A1965" s="134"/>
      <c r="E1965" s="134"/>
      <c r="F1965" s="134"/>
      <c r="I1965" s="134"/>
      <c r="J1965" s="134"/>
      <c r="K1965" s="263"/>
    </row>
    <row r="1966" customFormat="false" ht="25.5" hidden="false" customHeight="true" outlineLevel="0" collapsed="false">
      <c r="A1966" s="441" t="s">
        <v>655</v>
      </c>
      <c r="B1966" s="442"/>
      <c r="C1966" s="442"/>
      <c r="D1966" s="442"/>
      <c r="E1966" s="441"/>
      <c r="F1966" s="443" t="s">
        <v>660</v>
      </c>
      <c r="G1966" s="444" t="n">
        <v>0.1403814503</v>
      </c>
      <c r="H1966" s="445" t="s">
        <v>661</v>
      </c>
      <c r="I1966" s="446" t="n">
        <v>0.15</v>
      </c>
      <c r="J1966" s="443" t="s">
        <v>662</v>
      </c>
      <c r="K1966" s="444" t="n">
        <v>0.29</v>
      </c>
    </row>
    <row r="1967" customFormat="false" ht="13.5" hidden="false" customHeight="true" outlineLevel="0" collapsed="false">
      <c r="A1967" s="441" t="s">
        <v>655</v>
      </c>
      <c r="B1967" s="442"/>
      <c r="C1967" s="442"/>
      <c r="D1967" s="442"/>
      <c r="E1967" s="441"/>
      <c r="F1967" s="443" t="s">
        <v>663</v>
      </c>
      <c r="G1967" s="444" t="n">
        <v>0.06</v>
      </c>
      <c r="H1967" s="442"/>
      <c r="I1967" s="441"/>
      <c r="J1967" s="443" t="s">
        <v>664</v>
      </c>
      <c r="K1967" s="444" t="n">
        <v>0.35</v>
      </c>
    </row>
    <row r="1968" customFormat="false" ht="13.5" hidden="false" customHeight="true" outlineLevel="0" collapsed="false">
      <c r="A1968" s="134"/>
      <c r="E1968" s="134"/>
      <c r="F1968" s="134"/>
      <c r="I1968" s="134"/>
      <c r="J1968" s="134"/>
      <c r="K1968" s="263"/>
    </row>
    <row r="1969" customFormat="false" ht="13.5" hidden="false" customHeight="true" outlineLevel="0" collapsed="false">
      <c r="A1969" s="134"/>
      <c r="E1969" s="134"/>
      <c r="F1969" s="134"/>
      <c r="I1969" s="134"/>
      <c r="J1969" s="134"/>
      <c r="K1969" s="263"/>
    </row>
    <row r="1970" customFormat="false" ht="13.5" hidden="false" customHeight="true" outlineLevel="0" collapsed="false">
      <c r="A1970" s="434" t="s">
        <v>1203</v>
      </c>
      <c r="B1970" s="435" t="s">
        <v>35</v>
      </c>
      <c r="C1970" s="435" t="s">
        <v>42</v>
      </c>
      <c r="D1970" s="435" t="n">
        <v>95378</v>
      </c>
      <c r="E1970" s="436" t="s">
        <v>1204</v>
      </c>
      <c r="F1970" s="436" t="s">
        <v>997</v>
      </c>
      <c r="G1970" s="435"/>
      <c r="H1970" s="435" t="s">
        <v>469</v>
      </c>
      <c r="I1970" s="436" t="n">
        <v>1</v>
      </c>
      <c r="J1970" s="436" t="n">
        <v>0.31</v>
      </c>
      <c r="K1970" s="437" t="n">
        <v>0.31</v>
      </c>
    </row>
    <row r="1971" customFormat="false" ht="25.5" hidden="false" customHeight="true" outlineLevel="0" collapsed="false">
      <c r="A1971" s="430"/>
      <c r="B1971" s="431" t="s">
        <v>25</v>
      </c>
      <c r="C1971" s="431" t="s">
        <v>26</v>
      </c>
      <c r="D1971" s="431" t="s">
        <v>27</v>
      </c>
      <c r="E1971" s="432" t="s">
        <v>18</v>
      </c>
      <c r="F1971" s="432" t="s">
        <v>649</v>
      </c>
      <c r="G1971" s="431"/>
      <c r="H1971" s="431" t="s">
        <v>650</v>
      </c>
      <c r="I1971" s="432" t="s">
        <v>651</v>
      </c>
      <c r="J1971" s="432" t="s">
        <v>652</v>
      </c>
      <c r="K1971" s="433" t="s">
        <v>19</v>
      </c>
    </row>
    <row r="1972" customFormat="false" ht="25.5" hidden="false" customHeight="true" outlineLevel="0" collapsed="false">
      <c r="A1972" s="438" t="s">
        <v>655</v>
      </c>
      <c r="B1972" s="439" t="s">
        <v>200</v>
      </c>
      <c r="C1972" s="439" t="s">
        <v>42</v>
      </c>
      <c r="D1972" s="439" t="n">
        <v>6111</v>
      </c>
      <c r="E1972" s="438" t="s">
        <v>1205</v>
      </c>
      <c r="F1972" s="438" t="s">
        <v>820</v>
      </c>
      <c r="G1972" s="439"/>
      <c r="H1972" s="439" t="s">
        <v>469</v>
      </c>
      <c r="I1972" s="438" t="n">
        <v>0.0212</v>
      </c>
      <c r="J1972" s="438" t="n">
        <v>14.72</v>
      </c>
      <c r="K1972" s="440" t="n">
        <v>0.31</v>
      </c>
    </row>
    <row r="1973" customFormat="false" ht="14.25" hidden="false" customHeight="false" outlineLevel="0" collapsed="false">
      <c r="A1973" s="134"/>
      <c r="E1973" s="134"/>
      <c r="F1973" s="134"/>
      <c r="I1973" s="134"/>
      <c r="J1973" s="134"/>
      <c r="K1973" s="263"/>
    </row>
    <row r="1974" customFormat="false" ht="14.25" hidden="false" customHeight="false" outlineLevel="0" collapsed="false">
      <c r="A1974" s="441" t="s">
        <v>655</v>
      </c>
      <c r="B1974" s="442"/>
      <c r="C1974" s="442"/>
      <c r="D1974" s="442"/>
      <c r="E1974" s="441"/>
      <c r="F1974" s="443" t="s">
        <v>660</v>
      </c>
      <c r="G1974" s="444" t="n">
        <v>0.1500629296</v>
      </c>
      <c r="H1974" s="445" t="s">
        <v>661</v>
      </c>
      <c r="I1974" s="446" t="n">
        <v>0.16</v>
      </c>
      <c r="J1974" s="443" t="s">
        <v>662</v>
      </c>
      <c r="K1974" s="444" t="n">
        <v>0.31</v>
      </c>
    </row>
    <row r="1975" customFormat="false" ht="14.25" hidden="false" customHeight="false" outlineLevel="0" collapsed="false">
      <c r="A1975" s="441" t="s">
        <v>655</v>
      </c>
      <c r="B1975" s="442"/>
      <c r="C1975" s="442"/>
      <c r="D1975" s="442"/>
      <c r="E1975" s="441"/>
      <c r="F1975" s="443" t="s">
        <v>663</v>
      </c>
      <c r="G1975" s="444" t="n">
        <v>0.06</v>
      </c>
      <c r="H1975" s="442"/>
      <c r="I1975" s="441"/>
      <c r="J1975" s="443" t="s">
        <v>664</v>
      </c>
      <c r="K1975" s="444" t="n">
        <v>0.37</v>
      </c>
    </row>
    <row r="1976" customFormat="false" ht="14.25" hidden="false" customHeight="false" outlineLevel="0" collapsed="false">
      <c r="A1976" s="134"/>
      <c r="E1976" s="134"/>
      <c r="F1976" s="134"/>
      <c r="I1976" s="134"/>
      <c r="J1976" s="134"/>
      <c r="K1976" s="263"/>
    </row>
    <row r="1977" customFormat="false" ht="14.25" hidden="false" customHeight="false" outlineLevel="0" collapsed="false">
      <c r="A1977" s="134"/>
      <c r="E1977" s="134"/>
      <c r="F1977" s="134"/>
      <c r="I1977" s="134"/>
      <c r="J1977" s="134"/>
      <c r="K1977" s="263"/>
    </row>
    <row r="1978" customFormat="false" ht="15" hidden="false" customHeight="false" outlineLevel="0" collapsed="false">
      <c r="A1978" s="434" t="s">
        <v>1206</v>
      </c>
      <c r="B1978" s="435" t="s">
        <v>35</v>
      </c>
      <c r="C1978" s="435" t="s">
        <v>42</v>
      </c>
      <c r="D1978" s="435" t="n">
        <v>95385</v>
      </c>
      <c r="E1978" s="436" t="s">
        <v>1207</v>
      </c>
      <c r="F1978" s="436" t="s">
        <v>997</v>
      </c>
      <c r="G1978" s="435"/>
      <c r="H1978" s="435" t="s">
        <v>469</v>
      </c>
      <c r="I1978" s="436" t="n">
        <v>1</v>
      </c>
      <c r="J1978" s="436" t="n">
        <v>0.22</v>
      </c>
      <c r="K1978" s="437" t="n">
        <v>0.22</v>
      </c>
    </row>
    <row r="1979" customFormat="false" ht="14.25" hidden="false" customHeight="false" outlineLevel="0" collapsed="false">
      <c r="A1979" s="430"/>
      <c r="B1979" s="431" t="s">
        <v>25</v>
      </c>
      <c r="C1979" s="431" t="s">
        <v>26</v>
      </c>
      <c r="D1979" s="431" t="s">
        <v>27</v>
      </c>
      <c r="E1979" s="432" t="s">
        <v>18</v>
      </c>
      <c r="F1979" s="432" t="s">
        <v>649</v>
      </c>
      <c r="G1979" s="431"/>
      <c r="H1979" s="431" t="s">
        <v>650</v>
      </c>
      <c r="I1979" s="432" t="s">
        <v>651</v>
      </c>
      <c r="J1979" s="432" t="s">
        <v>652</v>
      </c>
      <c r="K1979" s="433" t="s">
        <v>19</v>
      </c>
    </row>
    <row r="1980" customFormat="false" ht="14.25" hidden="false" customHeight="false" outlineLevel="0" collapsed="false">
      <c r="A1980" s="438" t="s">
        <v>655</v>
      </c>
      <c r="B1980" s="439" t="s">
        <v>200</v>
      </c>
      <c r="C1980" s="439" t="s">
        <v>42</v>
      </c>
      <c r="D1980" s="439" t="n">
        <v>12869</v>
      </c>
      <c r="E1980" s="438" t="s">
        <v>1208</v>
      </c>
      <c r="F1980" s="438" t="s">
        <v>820</v>
      </c>
      <c r="G1980" s="439"/>
      <c r="H1980" s="439" t="s">
        <v>469</v>
      </c>
      <c r="I1980" s="438" t="n">
        <v>0.01154</v>
      </c>
      <c r="J1980" s="438" t="n">
        <v>19.52</v>
      </c>
      <c r="K1980" s="440" t="n">
        <v>0.22</v>
      </c>
    </row>
    <row r="1981" customFormat="false" ht="14.25" hidden="false" customHeight="false" outlineLevel="0" collapsed="false">
      <c r="A1981" s="134"/>
      <c r="E1981" s="134"/>
      <c r="F1981" s="134"/>
      <c r="I1981" s="134"/>
      <c r="J1981" s="134"/>
      <c r="K1981" s="263"/>
    </row>
    <row r="1982" customFormat="false" ht="14.25" hidden="false" customHeight="false" outlineLevel="0" collapsed="false">
      <c r="A1982" s="441" t="s">
        <v>655</v>
      </c>
      <c r="B1982" s="442"/>
      <c r="C1982" s="442"/>
      <c r="D1982" s="442"/>
      <c r="E1982" s="441"/>
      <c r="F1982" s="443" t="s">
        <v>660</v>
      </c>
      <c r="G1982" s="444" t="n">
        <v>0.1064962726</v>
      </c>
      <c r="H1982" s="445" t="s">
        <v>661</v>
      </c>
      <c r="I1982" s="446" t="n">
        <v>0.11</v>
      </c>
      <c r="J1982" s="443" t="s">
        <v>662</v>
      </c>
      <c r="K1982" s="444" t="n">
        <v>0.22</v>
      </c>
    </row>
    <row r="1983" customFormat="false" ht="14.25" hidden="false" customHeight="false" outlineLevel="0" collapsed="false">
      <c r="A1983" s="441" t="s">
        <v>655</v>
      </c>
      <c r="B1983" s="442"/>
      <c r="C1983" s="442"/>
      <c r="D1983" s="442"/>
      <c r="E1983" s="441"/>
      <c r="F1983" s="443" t="s">
        <v>663</v>
      </c>
      <c r="G1983" s="444" t="n">
        <v>0.04</v>
      </c>
      <c r="H1983" s="442"/>
      <c r="I1983" s="441"/>
      <c r="J1983" s="443" t="s">
        <v>664</v>
      </c>
      <c r="K1983" s="444" t="n">
        <v>0.26</v>
      </c>
    </row>
    <row r="1984" customFormat="false" ht="14.25" hidden="false" customHeight="false" outlineLevel="0" collapsed="false">
      <c r="A1984" s="134"/>
      <c r="E1984" s="134"/>
      <c r="F1984" s="134"/>
      <c r="I1984" s="134"/>
      <c r="J1984" s="134"/>
      <c r="K1984" s="263"/>
    </row>
    <row r="1985" customFormat="false" ht="14.25" hidden="false" customHeight="false" outlineLevel="0" collapsed="false">
      <c r="A1985" s="134"/>
      <c r="E1985" s="134"/>
      <c r="F1985" s="134"/>
      <c r="I1985" s="134"/>
      <c r="J1985" s="134"/>
      <c r="K1985" s="263"/>
    </row>
    <row r="1986" customFormat="false" ht="15" hidden="false" customHeight="false" outlineLevel="0" collapsed="false">
      <c r="A1986" s="434" t="s">
        <v>1209</v>
      </c>
      <c r="B1986" s="435" t="s">
        <v>35</v>
      </c>
      <c r="C1986" s="435" t="s">
        <v>42</v>
      </c>
      <c r="D1986" s="435" t="n">
        <v>88264</v>
      </c>
      <c r="E1986" s="436" t="s">
        <v>468</v>
      </c>
      <c r="F1986" s="436" t="s">
        <v>997</v>
      </c>
      <c r="G1986" s="435"/>
      <c r="H1986" s="435" t="s">
        <v>469</v>
      </c>
      <c r="I1986" s="436" t="n">
        <v>1</v>
      </c>
      <c r="J1986" s="436" t="n">
        <v>27.06</v>
      </c>
      <c r="K1986" s="437" t="n">
        <v>27.06</v>
      </c>
    </row>
    <row r="1987" customFormat="false" ht="14.25" hidden="false" customHeight="false" outlineLevel="0" collapsed="false">
      <c r="A1987" s="430"/>
      <c r="B1987" s="431" t="s">
        <v>25</v>
      </c>
      <c r="C1987" s="431" t="s">
        <v>26</v>
      </c>
      <c r="D1987" s="431" t="s">
        <v>27</v>
      </c>
      <c r="E1987" s="432" t="s">
        <v>18</v>
      </c>
      <c r="F1987" s="432" t="s">
        <v>649</v>
      </c>
      <c r="G1987" s="431"/>
      <c r="H1987" s="431" t="s">
        <v>650</v>
      </c>
      <c r="I1987" s="432" t="s">
        <v>651</v>
      </c>
      <c r="J1987" s="432" t="s">
        <v>652</v>
      </c>
      <c r="K1987" s="433" t="s">
        <v>19</v>
      </c>
    </row>
    <row r="1988" customFormat="false" ht="14.25" hidden="false" customHeight="false" outlineLevel="0" collapsed="false">
      <c r="A1988" s="438" t="s">
        <v>655</v>
      </c>
      <c r="B1988" s="439" t="s">
        <v>200</v>
      </c>
      <c r="C1988" s="439" t="s">
        <v>42</v>
      </c>
      <c r="D1988" s="439" t="n">
        <v>37373</v>
      </c>
      <c r="E1988" s="438" t="s">
        <v>1013</v>
      </c>
      <c r="F1988" s="438" t="s">
        <v>669</v>
      </c>
      <c r="G1988" s="439"/>
      <c r="H1988" s="439" t="s">
        <v>469</v>
      </c>
      <c r="I1988" s="438" t="n">
        <v>1</v>
      </c>
      <c r="J1988" s="438" t="n">
        <v>0.074992</v>
      </c>
      <c r="K1988" s="440" t="n">
        <v>0.07</v>
      </c>
    </row>
    <row r="1989" customFormat="false" ht="14.25" hidden="false" customHeight="false" outlineLevel="0" collapsed="false">
      <c r="A1989" s="438" t="s">
        <v>655</v>
      </c>
      <c r="B1989" s="439" t="s">
        <v>200</v>
      </c>
      <c r="C1989" s="439" t="s">
        <v>42</v>
      </c>
      <c r="D1989" s="439" t="n">
        <v>37372</v>
      </c>
      <c r="E1989" s="438" t="s">
        <v>1014</v>
      </c>
      <c r="F1989" s="438" t="s">
        <v>669</v>
      </c>
      <c r="G1989" s="439"/>
      <c r="H1989" s="439" t="s">
        <v>469</v>
      </c>
      <c r="I1989" s="438" t="n">
        <v>1</v>
      </c>
      <c r="J1989" s="438" t="n">
        <v>1.340482</v>
      </c>
      <c r="K1989" s="440" t="n">
        <v>1.34</v>
      </c>
    </row>
    <row r="1990" customFormat="false" ht="14.25" hidden="false" customHeight="false" outlineLevel="0" collapsed="false">
      <c r="A1990" s="438" t="s">
        <v>655</v>
      </c>
      <c r="B1990" s="439" t="s">
        <v>656</v>
      </c>
      <c r="C1990" s="439" t="s">
        <v>42</v>
      </c>
      <c r="D1990" s="439" t="n">
        <v>95332</v>
      </c>
      <c r="E1990" s="438" t="s">
        <v>1161</v>
      </c>
      <c r="F1990" s="438" t="s">
        <v>658</v>
      </c>
      <c r="G1990" s="439"/>
      <c r="H1990" s="439" t="s">
        <v>469</v>
      </c>
      <c r="I1990" s="438" t="n">
        <v>1</v>
      </c>
      <c r="J1990" s="438" t="n">
        <v>0.76</v>
      </c>
      <c r="K1990" s="440" t="n">
        <v>0.76</v>
      </c>
    </row>
    <row r="1991" customFormat="false" ht="14.25" hidden="false" customHeight="false" outlineLevel="0" collapsed="false">
      <c r="A1991" s="438" t="s">
        <v>655</v>
      </c>
      <c r="B1991" s="439" t="s">
        <v>200</v>
      </c>
      <c r="C1991" s="439" t="s">
        <v>42</v>
      </c>
      <c r="D1991" s="439" t="n">
        <v>37371</v>
      </c>
      <c r="E1991" s="438" t="s">
        <v>1016</v>
      </c>
      <c r="F1991" s="438" t="s">
        <v>669</v>
      </c>
      <c r="G1991" s="439"/>
      <c r="H1991" s="439" t="s">
        <v>469</v>
      </c>
      <c r="I1991" s="438" t="n">
        <v>1</v>
      </c>
      <c r="J1991" s="438" t="n">
        <v>0.740546</v>
      </c>
      <c r="K1991" s="440" t="n">
        <v>0.74</v>
      </c>
    </row>
    <row r="1992" customFormat="false" ht="14.25" hidden="false" customHeight="false" outlineLevel="0" collapsed="false">
      <c r="A1992" s="438" t="s">
        <v>655</v>
      </c>
      <c r="B1992" s="439" t="s">
        <v>200</v>
      </c>
      <c r="C1992" s="439" t="s">
        <v>42</v>
      </c>
      <c r="D1992" s="439" t="n">
        <v>43484</v>
      </c>
      <c r="E1992" s="438" t="s">
        <v>1064</v>
      </c>
      <c r="F1992" s="438" t="s">
        <v>669</v>
      </c>
      <c r="G1992" s="439"/>
      <c r="H1992" s="439" t="s">
        <v>469</v>
      </c>
      <c r="I1992" s="438" t="n">
        <v>1</v>
      </c>
      <c r="J1992" s="438" t="n">
        <v>1.181124</v>
      </c>
      <c r="K1992" s="440" t="n">
        <v>1.18</v>
      </c>
    </row>
    <row r="1993" customFormat="false" ht="14.25" hidden="false" customHeight="false" outlineLevel="0" collapsed="false">
      <c r="A1993" s="438" t="s">
        <v>655</v>
      </c>
      <c r="B1993" s="439" t="s">
        <v>200</v>
      </c>
      <c r="C1993" s="439" t="s">
        <v>42</v>
      </c>
      <c r="D1993" s="439" t="n">
        <v>37370</v>
      </c>
      <c r="E1993" s="438" t="s">
        <v>1018</v>
      </c>
      <c r="F1993" s="438" t="s">
        <v>669</v>
      </c>
      <c r="G1993" s="439"/>
      <c r="H1993" s="439" t="s">
        <v>469</v>
      </c>
      <c r="I1993" s="438" t="n">
        <v>1</v>
      </c>
      <c r="J1993" s="438" t="n">
        <v>1.724816</v>
      </c>
      <c r="K1993" s="440" t="n">
        <v>1.72</v>
      </c>
    </row>
    <row r="1994" customFormat="false" ht="14.25" hidden="false" customHeight="false" outlineLevel="0" collapsed="false">
      <c r="A1994" s="438" t="s">
        <v>655</v>
      </c>
      <c r="B1994" s="439" t="s">
        <v>200</v>
      </c>
      <c r="C1994" s="439" t="s">
        <v>42</v>
      </c>
      <c r="D1994" s="439" t="n">
        <v>43460</v>
      </c>
      <c r="E1994" s="438" t="s">
        <v>1061</v>
      </c>
      <c r="F1994" s="438" t="s">
        <v>669</v>
      </c>
      <c r="G1994" s="439"/>
      <c r="H1994" s="439" t="s">
        <v>469</v>
      </c>
      <c r="I1994" s="438" t="n">
        <v>1</v>
      </c>
      <c r="J1994" s="438" t="n">
        <v>0.806164</v>
      </c>
      <c r="K1994" s="440" t="n">
        <v>0.8</v>
      </c>
    </row>
    <row r="1995" customFormat="false" ht="28.35" hidden="false" customHeight="false" outlineLevel="0" collapsed="false">
      <c r="A1995" s="438" t="s">
        <v>655</v>
      </c>
      <c r="B1995" s="439" t="s">
        <v>200</v>
      </c>
      <c r="C1995" s="439" t="s">
        <v>42</v>
      </c>
      <c r="D1995" s="439" t="n">
        <v>2436</v>
      </c>
      <c r="E1995" s="438" t="s">
        <v>1162</v>
      </c>
      <c r="F1995" s="438" t="s">
        <v>820</v>
      </c>
      <c r="G1995" s="439"/>
      <c r="H1995" s="439" t="s">
        <v>469</v>
      </c>
      <c r="I1995" s="438" t="n">
        <v>1</v>
      </c>
      <c r="J1995" s="438" t="n">
        <v>20.45</v>
      </c>
      <c r="K1995" s="440" t="n">
        <v>20.45</v>
      </c>
    </row>
    <row r="1996" customFormat="false" ht="14.25" hidden="false" customHeight="false" outlineLevel="0" collapsed="false">
      <c r="A1996" s="134"/>
      <c r="E1996" s="134"/>
      <c r="F1996" s="134"/>
      <c r="I1996" s="134"/>
      <c r="J1996" s="134"/>
      <c r="K1996" s="263"/>
    </row>
    <row r="1997" customFormat="false" ht="14.25" hidden="false" customHeight="false" outlineLevel="0" collapsed="false">
      <c r="A1997" s="441" t="s">
        <v>655</v>
      </c>
      <c r="B1997" s="442"/>
      <c r="C1997" s="442"/>
      <c r="D1997" s="442"/>
      <c r="E1997" s="441"/>
      <c r="F1997" s="443" t="s">
        <v>660</v>
      </c>
      <c r="G1997" s="444" t="n">
        <v>10.2672088295</v>
      </c>
      <c r="H1997" s="445" t="s">
        <v>661</v>
      </c>
      <c r="I1997" s="446" t="n">
        <v>10.94</v>
      </c>
      <c r="J1997" s="443" t="s">
        <v>662</v>
      </c>
      <c r="K1997" s="444" t="n">
        <v>21.21</v>
      </c>
    </row>
    <row r="1998" customFormat="false" ht="14.25" hidden="false" customHeight="false" outlineLevel="0" collapsed="false">
      <c r="A1998" s="441" t="s">
        <v>655</v>
      </c>
      <c r="B1998" s="442"/>
      <c r="C1998" s="442"/>
      <c r="D1998" s="442"/>
      <c r="E1998" s="441"/>
      <c r="F1998" s="443" t="s">
        <v>663</v>
      </c>
      <c r="G1998" s="444" t="n">
        <v>5.92</v>
      </c>
      <c r="H1998" s="442"/>
      <c r="I1998" s="441"/>
      <c r="J1998" s="443" t="s">
        <v>664</v>
      </c>
      <c r="K1998" s="444" t="n">
        <v>32.98</v>
      </c>
    </row>
    <row r="1999" customFormat="false" ht="14.25" hidden="false" customHeight="false" outlineLevel="0" collapsed="false">
      <c r="A1999" s="134"/>
      <c r="E1999" s="134"/>
      <c r="F1999" s="134"/>
      <c r="I1999" s="134"/>
      <c r="J1999" s="134"/>
      <c r="K1999" s="263"/>
    </row>
    <row r="2000" customFormat="false" ht="14.25" hidden="false" customHeight="false" outlineLevel="0" collapsed="false">
      <c r="A2000" s="134"/>
      <c r="E2000" s="134"/>
      <c r="F2000" s="134"/>
      <c r="I2000" s="134"/>
      <c r="J2000" s="134"/>
      <c r="K2000" s="263"/>
    </row>
    <row r="2001" customFormat="false" ht="25.5" hidden="false" customHeight="true" outlineLevel="0" collapsed="false">
      <c r="A2001" s="434" t="s">
        <v>1210</v>
      </c>
      <c r="B2001" s="435" t="s">
        <v>35</v>
      </c>
      <c r="C2001" s="435" t="s">
        <v>42</v>
      </c>
      <c r="D2001" s="435" t="n">
        <v>88267</v>
      </c>
      <c r="E2001" s="436" t="s">
        <v>909</v>
      </c>
      <c r="F2001" s="436" t="s">
        <v>997</v>
      </c>
      <c r="G2001" s="435"/>
      <c r="H2001" s="435" t="s">
        <v>469</v>
      </c>
      <c r="I2001" s="436" t="n">
        <v>1</v>
      </c>
      <c r="J2001" s="436" t="n">
        <v>26.02</v>
      </c>
      <c r="K2001" s="437" t="n">
        <v>26.02</v>
      </c>
    </row>
    <row r="2002" customFormat="false" ht="14.25" hidden="false" customHeight="false" outlineLevel="0" collapsed="false">
      <c r="A2002" s="430"/>
      <c r="B2002" s="431" t="s">
        <v>25</v>
      </c>
      <c r="C2002" s="431" t="s">
        <v>26</v>
      </c>
      <c r="D2002" s="431" t="s">
        <v>27</v>
      </c>
      <c r="E2002" s="432" t="s">
        <v>18</v>
      </c>
      <c r="F2002" s="432" t="s">
        <v>649</v>
      </c>
      <c r="G2002" s="431"/>
      <c r="H2002" s="431" t="s">
        <v>650</v>
      </c>
      <c r="I2002" s="432" t="s">
        <v>651</v>
      </c>
      <c r="J2002" s="432" t="s">
        <v>652</v>
      </c>
      <c r="K2002" s="433" t="s">
        <v>19</v>
      </c>
    </row>
    <row r="2003" customFormat="false" ht="14.25" hidden="false" customHeight="false" outlineLevel="0" collapsed="false">
      <c r="A2003" s="438" t="s">
        <v>655</v>
      </c>
      <c r="B2003" s="439" t="s">
        <v>200</v>
      </c>
      <c r="C2003" s="439" t="s">
        <v>42</v>
      </c>
      <c r="D2003" s="439" t="n">
        <v>43485</v>
      </c>
      <c r="E2003" s="438" t="s">
        <v>1069</v>
      </c>
      <c r="F2003" s="438" t="s">
        <v>669</v>
      </c>
      <c r="G2003" s="439"/>
      <c r="H2003" s="439" t="s">
        <v>469</v>
      </c>
      <c r="I2003" s="438" t="n">
        <v>1</v>
      </c>
      <c r="J2003" s="438" t="n">
        <v>1.059262</v>
      </c>
      <c r="K2003" s="440" t="n">
        <v>1.05</v>
      </c>
    </row>
    <row r="2004" customFormat="false" ht="14.25" hidden="false" customHeight="false" outlineLevel="0" collapsed="false">
      <c r="A2004" s="438" t="s">
        <v>655</v>
      </c>
      <c r="B2004" s="439" t="s">
        <v>200</v>
      </c>
      <c r="C2004" s="439" t="s">
        <v>42</v>
      </c>
      <c r="D2004" s="439" t="n">
        <v>37370</v>
      </c>
      <c r="E2004" s="438" t="s">
        <v>1018</v>
      </c>
      <c r="F2004" s="438" t="s">
        <v>669</v>
      </c>
      <c r="G2004" s="439"/>
      <c r="H2004" s="439" t="s">
        <v>469</v>
      </c>
      <c r="I2004" s="438" t="n">
        <v>1</v>
      </c>
      <c r="J2004" s="438" t="n">
        <v>1.724816</v>
      </c>
      <c r="K2004" s="440" t="n">
        <v>1.72</v>
      </c>
    </row>
    <row r="2005" customFormat="false" ht="14.25" hidden="false" customHeight="false" outlineLevel="0" collapsed="false">
      <c r="A2005" s="438" t="s">
        <v>655</v>
      </c>
      <c r="B2005" s="439" t="s">
        <v>200</v>
      </c>
      <c r="C2005" s="439" t="s">
        <v>42</v>
      </c>
      <c r="D2005" s="439" t="n">
        <v>43461</v>
      </c>
      <c r="E2005" s="438" t="s">
        <v>1066</v>
      </c>
      <c r="F2005" s="438" t="s">
        <v>669</v>
      </c>
      <c r="G2005" s="439"/>
      <c r="H2005" s="439" t="s">
        <v>469</v>
      </c>
      <c r="I2005" s="438" t="n">
        <v>1</v>
      </c>
      <c r="J2005" s="438" t="n">
        <v>0.290594</v>
      </c>
      <c r="K2005" s="440" t="n">
        <v>0.29</v>
      </c>
    </row>
    <row r="2006" customFormat="false" ht="28.35" hidden="false" customHeight="false" outlineLevel="0" collapsed="false">
      <c r="A2006" s="438" t="s">
        <v>655</v>
      </c>
      <c r="B2006" s="439" t="s">
        <v>200</v>
      </c>
      <c r="C2006" s="439" t="s">
        <v>42</v>
      </c>
      <c r="D2006" s="439" t="n">
        <v>2696</v>
      </c>
      <c r="E2006" s="438" t="s">
        <v>1165</v>
      </c>
      <c r="F2006" s="438" t="s">
        <v>820</v>
      </c>
      <c r="G2006" s="439"/>
      <c r="H2006" s="439" t="s">
        <v>469</v>
      </c>
      <c r="I2006" s="438" t="n">
        <v>1</v>
      </c>
      <c r="J2006" s="438" t="n">
        <v>20.45</v>
      </c>
      <c r="K2006" s="440" t="n">
        <v>20.45</v>
      </c>
    </row>
    <row r="2007" customFormat="false" ht="14.25" hidden="false" customHeight="false" outlineLevel="0" collapsed="false">
      <c r="A2007" s="438" t="s">
        <v>655</v>
      </c>
      <c r="B2007" s="439" t="s">
        <v>200</v>
      </c>
      <c r="C2007" s="439" t="s">
        <v>42</v>
      </c>
      <c r="D2007" s="439" t="n">
        <v>37373</v>
      </c>
      <c r="E2007" s="438" t="s">
        <v>1013</v>
      </c>
      <c r="F2007" s="438" t="s">
        <v>669</v>
      </c>
      <c r="G2007" s="439"/>
      <c r="H2007" s="439" t="s">
        <v>469</v>
      </c>
      <c r="I2007" s="438" t="n">
        <v>1</v>
      </c>
      <c r="J2007" s="438" t="n">
        <v>0.074992</v>
      </c>
      <c r="K2007" s="440" t="n">
        <v>0.07</v>
      </c>
    </row>
    <row r="2008" customFormat="false" ht="14.25" hidden="false" customHeight="false" outlineLevel="0" collapsed="false">
      <c r="A2008" s="438" t="s">
        <v>655</v>
      </c>
      <c r="B2008" s="439" t="s">
        <v>200</v>
      </c>
      <c r="C2008" s="439" t="s">
        <v>42</v>
      </c>
      <c r="D2008" s="439" t="n">
        <v>37372</v>
      </c>
      <c r="E2008" s="438" t="s">
        <v>1014</v>
      </c>
      <c r="F2008" s="438" t="s">
        <v>669</v>
      </c>
      <c r="G2008" s="439"/>
      <c r="H2008" s="439" t="s">
        <v>469</v>
      </c>
      <c r="I2008" s="438" t="n">
        <v>1</v>
      </c>
      <c r="J2008" s="438" t="n">
        <v>1.340482</v>
      </c>
      <c r="K2008" s="440" t="n">
        <v>1.34</v>
      </c>
    </row>
    <row r="2009" customFormat="false" ht="14.25" hidden="false" customHeight="false" outlineLevel="0" collapsed="false">
      <c r="A2009" s="438" t="s">
        <v>655</v>
      </c>
      <c r="B2009" s="439" t="s">
        <v>656</v>
      </c>
      <c r="C2009" s="439" t="s">
        <v>42</v>
      </c>
      <c r="D2009" s="439" t="n">
        <v>95335</v>
      </c>
      <c r="E2009" s="438" t="s">
        <v>1164</v>
      </c>
      <c r="F2009" s="438" t="s">
        <v>658</v>
      </c>
      <c r="G2009" s="439"/>
      <c r="H2009" s="439" t="s">
        <v>469</v>
      </c>
      <c r="I2009" s="438" t="n">
        <v>1</v>
      </c>
      <c r="J2009" s="438" t="n">
        <v>0.36</v>
      </c>
      <c r="K2009" s="440" t="n">
        <v>0.36</v>
      </c>
    </row>
    <row r="2010" customFormat="false" ht="14.25" hidden="false" customHeight="false" outlineLevel="0" collapsed="false">
      <c r="A2010" s="438" t="s">
        <v>655</v>
      </c>
      <c r="B2010" s="439" t="s">
        <v>200</v>
      </c>
      <c r="C2010" s="439" t="s">
        <v>42</v>
      </c>
      <c r="D2010" s="439" t="n">
        <v>37371</v>
      </c>
      <c r="E2010" s="438" t="s">
        <v>1016</v>
      </c>
      <c r="F2010" s="438" t="s">
        <v>669</v>
      </c>
      <c r="G2010" s="439"/>
      <c r="H2010" s="439" t="s">
        <v>469</v>
      </c>
      <c r="I2010" s="438" t="n">
        <v>1</v>
      </c>
      <c r="J2010" s="438" t="n">
        <v>0.740546</v>
      </c>
      <c r="K2010" s="440" t="n">
        <v>0.74</v>
      </c>
    </row>
    <row r="2011" customFormat="false" ht="14.25" hidden="false" customHeight="false" outlineLevel="0" collapsed="false">
      <c r="A2011" s="134"/>
      <c r="E2011" s="134"/>
      <c r="F2011" s="134"/>
      <c r="I2011" s="134"/>
      <c r="J2011" s="134"/>
      <c r="K2011" s="263"/>
    </row>
    <row r="2012" customFormat="false" ht="14.25" hidden="false" customHeight="false" outlineLevel="0" collapsed="false">
      <c r="A2012" s="441" t="s">
        <v>655</v>
      </c>
      <c r="B2012" s="442"/>
      <c r="C2012" s="442"/>
      <c r="D2012" s="442"/>
      <c r="E2012" s="441"/>
      <c r="F2012" s="443" t="s">
        <v>660</v>
      </c>
      <c r="G2012" s="444" t="n">
        <v>10.0735792429</v>
      </c>
      <c r="H2012" s="445" t="s">
        <v>661</v>
      </c>
      <c r="I2012" s="446" t="n">
        <v>10.74</v>
      </c>
      <c r="J2012" s="443" t="s">
        <v>662</v>
      </c>
      <c r="K2012" s="444" t="n">
        <v>20.81</v>
      </c>
    </row>
    <row r="2013" customFormat="false" ht="14.25" hidden="false" customHeight="false" outlineLevel="0" collapsed="false">
      <c r="A2013" s="441" t="s">
        <v>655</v>
      </c>
      <c r="B2013" s="442"/>
      <c r="C2013" s="442"/>
      <c r="D2013" s="442"/>
      <c r="E2013" s="441"/>
      <c r="F2013" s="443" t="s">
        <v>663</v>
      </c>
      <c r="G2013" s="444" t="n">
        <v>5.69</v>
      </c>
      <c r="H2013" s="442"/>
      <c r="I2013" s="441"/>
      <c r="J2013" s="443" t="s">
        <v>664</v>
      </c>
      <c r="K2013" s="444" t="n">
        <v>31.71</v>
      </c>
    </row>
    <row r="2014" customFormat="false" ht="14.25" hidden="false" customHeight="false" outlineLevel="0" collapsed="false">
      <c r="A2014" s="134"/>
      <c r="E2014" s="134"/>
      <c r="F2014" s="134"/>
      <c r="I2014" s="134"/>
      <c r="J2014" s="134"/>
      <c r="K2014" s="263"/>
    </row>
    <row r="2015" customFormat="false" ht="14.25" hidden="false" customHeight="false" outlineLevel="0" collapsed="false">
      <c r="A2015" s="134"/>
      <c r="E2015" s="134"/>
      <c r="F2015" s="134"/>
      <c r="I2015" s="134"/>
      <c r="J2015" s="134"/>
      <c r="K2015" s="263"/>
    </row>
    <row r="2016" customFormat="false" ht="15" hidden="false" customHeight="false" outlineLevel="0" collapsed="false">
      <c r="A2016" s="434" t="s">
        <v>1211</v>
      </c>
      <c r="B2016" s="435" t="s">
        <v>35</v>
      </c>
      <c r="C2016" s="435" t="s">
        <v>42</v>
      </c>
      <c r="D2016" s="435" t="n">
        <v>90776</v>
      </c>
      <c r="E2016" s="436" t="s">
        <v>657</v>
      </c>
      <c r="F2016" s="436" t="s">
        <v>997</v>
      </c>
      <c r="G2016" s="435"/>
      <c r="H2016" s="435" t="s">
        <v>469</v>
      </c>
      <c r="I2016" s="436" t="n">
        <v>1</v>
      </c>
      <c r="J2016" s="436" t="n">
        <v>29.67</v>
      </c>
      <c r="K2016" s="437" t="n">
        <v>29.67</v>
      </c>
    </row>
    <row r="2017" customFormat="false" ht="25.5" hidden="false" customHeight="true" outlineLevel="0" collapsed="false">
      <c r="A2017" s="430"/>
      <c r="B2017" s="431" t="s">
        <v>25</v>
      </c>
      <c r="C2017" s="431" t="s">
        <v>26</v>
      </c>
      <c r="D2017" s="431" t="s">
        <v>27</v>
      </c>
      <c r="E2017" s="432" t="s">
        <v>18</v>
      </c>
      <c r="F2017" s="432" t="s">
        <v>649</v>
      </c>
      <c r="G2017" s="431"/>
      <c r="H2017" s="431" t="s">
        <v>650</v>
      </c>
      <c r="I2017" s="432" t="s">
        <v>651</v>
      </c>
      <c r="J2017" s="432" t="s">
        <v>652</v>
      </c>
      <c r="K2017" s="433" t="s">
        <v>19</v>
      </c>
    </row>
    <row r="2018" customFormat="false" ht="14.25" hidden="false" customHeight="false" outlineLevel="0" collapsed="false">
      <c r="A2018" s="438" t="s">
        <v>655</v>
      </c>
      <c r="B2018" s="439" t="s">
        <v>200</v>
      </c>
      <c r="C2018" s="439" t="s">
        <v>42</v>
      </c>
      <c r="D2018" s="439" t="n">
        <v>43463</v>
      </c>
      <c r="E2018" s="438" t="s">
        <v>1212</v>
      </c>
      <c r="F2018" s="438" t="s">
        <v>669</v>
      </c>
      <c r="G2018" s="439"/>
      <c r="H2018" s="439" t="s">
        <v>469</v>
      </c>
      <c r="I2018" s="438" t="n">
        <v>1</v>
      </c>
      <c r="J2018" s="438" t="n">
        <v>0.074992</v>
      </c>
      <c r="K2018" s="440" t="n">
        <v>0.07</v>
      </c>
    </row>
    <row r="2019" customFormat="false" ht="14.25" hidden="false" customHeight="false" outlineLevel="0" collapsed="false">
      <c r="A2019" s="438" t="s">
        <v>655</v>
      </c>
      <c r="B2019" s="439" t="s">
        <v>200</v>
      </c>
      <c r="C2019" s="439" t="s">
        <v>42</v>
      </c>
      <c r="D2019" s="439" t="n">
        <v>37373</v>
      </c>
      <c r="E2019" s="438" t="s">
        <v>1013</v>
      </c>
      <c r="F2019" s="438" t="s">
        <v>669</v>
      </c>
      <c r="G2019" s="439"/>
      <c r="H2019" s="439" t="s">
        <v>469</v>
      </c>
      <c r="I2019" s="438" t="n">
        <v>1</v>
      </c>
      <c r="J2019" s="438" t="n">
        <v>0.074992</v>
      </c>
      <c r="K2019" s="440" t="n">
        <v>0.07</v>
      </c>
    </row>
    <row r="2020" customFormat="false" ht="14.25" hidden="false" customHeight="false" outlineLevel="0" collapsed="false">
      <c r="A2020" s="438" t="s">
        <v>655</v>
      </c>
      <c r="B2020" s="439" t="s">
        <v>200</v>
      </c>
      <c r="C2020" s="439" t="s">
        <v>42</v>
      </c>
      <c r="D2020" s="439" t="n">
        <v>37372</v>
      </c>
      <c r="E2020" s="438" t="s">
        <v>1014</v>
      </c>
      <c r="F2020" s="438" t="s">
        <v>669</v>
      </c>
      <c r="G2020" s="439"/>
      <c r="H2020" s="439" t="s">
        <v>469</v>
      </c>
      <c r="I2020" s="438" t="n">
        <v>1</v>
      </c>
      <c r="J2020" s="438" t="n">
        <v>1.340482</v>
      </c>
      <c r="K2020" s="440" t="n">
        <v>1.34</v>
      </c>
    </row>
    <row r="2021" customFormat="false" ht="14.25" hidden="false" customHeight="false" outlineLevel="0" collapsed="false">
      <c r="A2021" s="438" t="s">
        <v>655</v>
      </c>
      <c r="B2021" s="439" t="s">
        <v>656</v>
      </c>
      <c r="C2021" s="439" t="s">
        <v>42</v>
      </c>
      <c r="D2021" s="439" t="n">
        <v>95401</v>
      </c>
      <c r="E2021" s="438" t="s">
        <v>1167</v>
      </c>
      <c r="F2021" s="438" t="s">
        <v>658</v>
      </c>
      <c r="G2021" s="439"/>
      <c r="H2021" s="439" t="s">
        <v>469</v>
      </c>
      <c r="I2021" s="438" t="n">
        <v>1</v>
      </c>
      <c r="J2021" s="438" t="n">
        <v>0.56</v>
      </c>
      <c r="K2021" s="440" t="n">
        <v>0.56</v>
      </c>
    </row>
    <row r="2022" customFormat="false" ht="28.35" hidden="false" customHeight="false" outlineLevel="0" collapsed="false">
      <c r="A2022" s="438" t="s">
        <v>655</v>
      </c>
      <c r="B2022" s="439" t="s">
        <v>200</v>
      </c>
      <c r="C2022" s="439" t="s">
        <v>42</v>
      </c>
      <c r="D2022" s="439" t="n">
        <v>4083</v>
      </c>
      <c r="E2022" s="438" t="s">
        <v>1168</v>
      </c>
      <c r="F2022" s="438" t="s">
        <v>820</v>
      </c>
      <c r="G2022" s="439"/>
      <c r="H2022" s="439" t="s">
        <v>469</v>
      </c>
      <c r="I2022" s="438" t="n">
        <v>1</v>
      </c>
      <c r="J2022" s="438" t="n">
        <v>26.44</v>
      </c>
      <c r="K2022" s="440" t="n">
        <v>26.44</v>
      </c>
    </row>
    <row r="2023" customFormat="false" ht="14.25" hidden="false" customHeight="false" outlineLevel="0" collapsed="false">
      <c r="A2023" s="438" t="s">
        <v>655</v>
      </c>
      <c r="B2023" s="439" t="s">
        <v>200</v>
      </c>
      <c r="C2023" s="439" t="s">
        <v>42</v>
      </c>
      <c r="D2023" s="439" t="n">
        <v>43487</v>
      </c>
      <c r="E2023" s="438" t="s">
        <v>1213</v>
      </c>
      <c r="F2023" s="438" t="s">
        <v>669</v>
      </c>
      <c r="G2023" s="439"/>
      <c r="H2023" s="439" t="s">
        <v>469</v>
      </c>
      <c r="I2023" s="438" t="n">
        <v>1</v>
      </c>
      <c r="J2023" s="438" t="n">
        <v>1.199872</v>
      </c>
      <c r="K2023" s="440" t="n">
        <v>1.19</v>
      </c>
    </row>
    <row r="2024" customFormat="false" ht="14.25" hidden="false" customHeight="false" outlineLevel="0" collapsed="false">
      <c r="A2024" s="134"/>
      <c r="E2024" s="134"/>
      <c r="F2024" s="134"/>
      <c r="I2024" s="134"/>
      <c r="J2024" s="134"/>
      <c r="K2024" s="263"/>
    </row>
    <row r="2025" customFormat="false" ht="14.25" hidden="false" customHeight="false" outlineLevel="0" collapsed="false">
      <c r="A2025" s="441" t="s">
        <v>655</v>
      </c>
      <c r="B2025" s="442"/>
      <c r="C2025" s="442"/>
      <c r="D2025" s="442"/>
      <c r="E2025" s="441"/>
      <c r="F2025" s="443" t="s">
        <v>660</v>
      </c>
      <c r="G2025" s="444" t="n">
        <v>13.0699970956</v>
      </c>
      <c r="H2025" s="445" t="s">
        <v>661</v>
      </c>
      <c r="I2025" s="446" t="n">
        <v>13.93</v>
      </c>
      <c r="J2025" s="443" t="s">
        <v>662</v>
      </c>
      <c r="K2025" s="444" t="n">
        <v>27</v>
      </c>
    </row>
    <row r="2026" customFormat="false" ht="14.25" hidden="false" customHeight="false" outlineLevel="0" collapsed="false">
      <c r="A2026" s="441" t="s">
        <v>655</v>
      </c>
      <c r="B2026" s="442"/>
      <c r="C2026" s="442"/>
      <c r="D2026" s="442"/>
      <c r="E2026" s="441"/>
      <c r="F2026" s="443" t="s">
        <v>663</v>
      </c>
      <c r="G2026" s="444" t="n">
        <v>6.49</v>
      </c>
      <c r="H2026" s="442"/>
      <c r="I2026" s="441"/>
      <c r="J2026" s="443" t="s">
        <v>664</v>
      </c>
      <c r="K2026" s="444" t="n">
        <v>36.16</v>
      </c>
    </row>
    <row r="2027" customFormat="false" ht="14.25" hidden="false" customHeight="false" outlineLevel="0" collapsed="false">
      <c r="A2027" s="134"/>
      <c r="E2027" s="134"/>
      <c r="F2027" s="134"/>
      <c r="I2027" s="134"/>
      <c r="J2027" s="134"/>
      <c r="K2027" s="263"/>
    </row>
    <row r="2028" customFormat="false" ht="14.25" hidden="false" customHeight="false" outlineLevel="0" collapsed="false">
      <c r="A2028" s="134"/>
      <c r="E2028" s="134"/>
      <c r="F2028" s="134"/>
      <c r="I2028" s="134"/>
      <c r="J2028" s="134"/>
      <c r="K2028" s="263"/>
    </row>
    <row r="2029" customFormat="false" ht="25.35" hidden="false" customHeight="false" outlineLevel="0" collapsed="false">
      <c r="A2029" s="434" t="s">
        <v>1214</v>
      </c>
      <c r="B2029" s="435" t="s">
        <v>35</v>
      </c>
      <c r="C2029" s="435" t="s">
        <v>42</v>
      </c>
      <c r="D2029" s="435" t="n">
        <v>86887</v>
      </c>
      <c r="E2029" s="436" t="s">
        <v>945</v>
      </c>
      <c r="F2029" s="436" t="s">
        <v>907</v>
      </c>
      <c r="G2029" s="435"/>
      <c r="H2029" s="435" t="s">
        <v>120</v>
      </c>
      <c r="I2029" s="436" t="n">
        <v>1</v>
      </c>
      <c r="J2029" s="436" t="n">
        <v>47.37</v>
      </c>
      <c r="K2029" s="437" t="n">
        <v>47.37</v>
      </c>
    </row>
    <row r="2030" customFormat="false" ht="14.25" hidden="false" customHeight="false" outlineLevel="0" collapsed="false">
      <c r="A2030" s="430"/>
      <c r="B2030" s="431" t="s">
        <v>25</v>
      </c>
      <c r="C2030" s="431" t="s">
        <v>26</v>
      </c>
      <c r="D2030" s="431" t="s">
        <v>27</v>
      </c>
      <c r="E2030" s="432" t="s">
        <v>18</v>
      </c>
      <c r="F2030" s="432" t="s">
        <v>649</v>
      </c>
      <c r="G2030" s="431"/>
      <c r="H2030" s="431" t="s">
        <v>650</v>
      </c>
      <c r="I2030" s="432" t="s">
        <v>651</v>
      </c>
      <c r="J2030" s="432" t="s">
        <v>652</v>
      </c>
      <c r="K2030" s="433" t="s">
        <v>19</v>
      </c>
    </row>
    <row r="2031" customFormat="false" ht="25.5" hidden="false" customHeight="true" outlineLevel="0" collapsed="false">
      <c r="A2031" s="438" t="s">
        <v>655</v>
      </c>
      <c r="B2031" s="439" t="s">
        <v>200</v>
      </c>
      <c r="C2031" s="439" t="s">
        <v>42</v>
      </c>
      <c r="D2031" s="439" t="n">
        <v>11684</v>
      </c>
      <c r="E2031" s="438" t="s">
        <v>1215</v>
      </c>
      <c r="F2031" s="438" t="s">
        <v>669</v>
      </c>
      <c r="G2031" s="439"/>
      <c r="H2031" s="439" t="s">
        <v>120</v>
      </c>
      <c r="I2031" s="438" t="n">
        <v>1</v>
      </c>
      <c r="J2031" s="438" t="n">
        <v>42.351732</v>
      </c>
      <c r="K2031" s="440" t="n">
        <v>42.35</v>
      </c>
    </row>
    <row r="2032" customFormat="false" ht="14.25" hidden="false" customHeight="false" outlineLevel="0" collapsed="false">
      <c r="A2032" s="438" t="s">
        <v>655</v>
      </c>
      <c r="B2032" s="439" t="s">
        <v>200</v>
      </c>
      <c r="C2032" s="439" t="s">
        <v>42</v>
      </c>
      <c r="D2032" s="439" t="n">
        <v>3146</v>
      </c>
      <c r="E2032" s="438" t="s">
        <v>1216</v>
      </c>
      <c r="F2032" s="438" t="s">
        <v>669</v>
      </c>
      <c r="G2032" s="439"/>
      <c r="H2032" s="439" t="s">
        <v>120</v>
      </c>
      <c r="I2032" s="438" t="n">
        <v>0.021</v>
      </c>
      <c r="J2032" s="438" t="n">
        <v>3.70273</v>
      </c>
      <c r="K2032" s="440" t="n">
        <v>0.07</v>
      </c>
    </row>
    <row r="2033" customFormat="false" ht="14.25" hidden="false" customHeight="false" outlineLevel="0" collapsed="false">
      <c r="A2033" s="438" t="s">
        <v>655</v>
      </c>
      <c r="B2033" s="439" t="s">
        <v>656</v>
      </c>
      <c r="C2033" s="439" t="s">
        <v>42</v>
      </c>
      <c r="D2033" s="439" t="n">
        <v>88316</v>
      </c>
      <c r="E2033" s="438" t="s">
        <v>667</v>
      </c>
      <c r="F2033" s="438" t="s">
        <v>658</v>
      </c>
      <c r="G2033" s="439"/>
      <c r="H2033" s="439" t="s">
        <v>469</v>
      </c>
      <c r="I2033" s="438" t="n">
        <v>0.0481</v>
      </c>
      <c r="J2033" s="438" t="n">
        <v>20.77</v>
      </c>
      <c r="K2033" s="440" t="n">
        <v>0.99</v>
      </c>
    </row>
    <row r="2034" customFormat="false" ht="14.25" hidden="false" customHeight="false" outlineLevel="0" collapsed="false">
      <c r="A2034" s="438" t="s">
        <v>655</v>
      </c>
      <c r="B2034" s="439" t="s">
        <v>656</v>
      </c>
      <c r="C2034" s="439" t="s">
        <v>42</v>
      </c>
      <c r="D2034" s="439" t="n">
        <v>88267</v>
      </c>
      <c r="E2034" s="438" t="s">
        <v>909</v>
      </c>
      <c r="F2034" s="438" t="s">
        <v>658</v>
      </c>
      <c r="G2034" s="439"/>
      <c r="H2034" s="439" t="s">
        <v>469</v>
      </c>
      <c r="I2034" s="438" t="n">
        <v>0.1525</v>
      </c>
      <c r="J2034" s="438" t="n">
        <v>26.02</v>
      </c>
      <c r="K2034" s="440" t="n">
        <v>3.96</v>
      </c>
    </row>
    <row r="2035" customFormat="false" ht="14.25" hidden="false" customHeight="false" outlineLevel="0" collapsed="false">
      <c r="A2035" s="134"/>
      <c r="E2035" s="134"/>
      <c r="F2035" s="134"/>
      <c r="I2035" s="134"/>
      <c r="J2035" s="134"/>
      <c r="K2035" s="263"/>
    </row>
    <row r="2036" customFormat="false" ht="14.25" hidden="false" customHeight="false" outlineLevel="0" collapsed="false">
      <c r="A2036" s="441" t="s">
        <v>655</v>
      </c>
      <c r="B2036" s="442"/>
      <c r="C2036" s="442"/>
      <c r="D2036" s="442"/>
      <c r="E2036" s="441"/>
      <c r="F2036" s="443" t="s">
        <v>660</v>
      </c>
      <c r="G2036" s="444" t="n">
        <v>1.8830477297</v>
      </c>
      <c r="H2036" s="445" t="s">
        <v>661</v>
      </c>
      <c r="I2036" s="446" t="n">
        <v>2.01</v>
      </c>
      <c r="J2036" s="443" t="s">
        <v>662</v>
      </c>
      <c r="K2036" s="444" t="n">
        <v>3.89</v>
      </c>
    </row>
    <row r="2037" customFormat="false" ht="14.25" hidden="false" customHeight="false" outlineLevel="0" collapsed="false">
      <c r="A2037" s="441" t="s">
        <v>655</v>
      </c>
      <c r="B2037" s="442"/>
      <c r="C2037" s="442"/>
      <c r="D2037" s="442"/>
      <c r="E2037" s="441"/>
      <c r="F2037" s="443" t="s">
        <v>663</v>
      </c>
      <c r="G2037" s="444" t="n">
        <v>10.37</v>
      </c>
      <c r="H2037" s="442"/>
      <c r="I2037" s="441"/>
      <c r="J2037" s="443" t="s">
        <v>664</v>
      </c>
      <c r="K2037" s="444" t="n">
        <v>57.74</v>
      </c>
    </row>
    <row r="2038" customFormat="false" ht="14.25" hidden="false" customHeight="false" outlineLevel="0" collapsed="false">
      <c r="A2038" s="134"/>
      <c r="E2038" s="134"/>
      <c r="F2038" s="134"/>
      <c r="I2038" s="134"/>
      <c r="J2038" s="134"/>
      <c r="K2038" s="263"/>
    </row>
    <row r="2039" customFormat="false" ht="14.25" hidden="false" customHeight="false" outlineLevel="0" collapsed="false">
      <c r="A2039" s="134"/>
      <c r="E2039" s="134"/>
      <c r="F2039" s="134"/>
      <c r="I2039" s="134"/>
      <c r="J2039" s="134"/>
      <c r="K2039" s="263"/>
    </row>
    <row r="2040" customFormat="false" ht="15" hidden="false" customHeight="false" outlineLevel="0" collapsed="false">
      <c r="A2040" s="434" t="s">
        <v>1217</v>
      </c>
      <c r="B2040" s="435" t="s">
        <v>35</v>
      </c>
      <c r="C2040" s="435" t="s">
        <v>42</v>
      </c>
      <c r="D2040" s="435" t="n">
        <v>90777</v>
      </c>
      <c r="E2040" s="436" t="s">
        <v>659</v>
      </c>
      <c r="F2040" s="436" t="s">
        <v>997</v>
      </c>
      <c r="G2040" s="435"/>
      <c r="H2040" s="435" t="s">
        <v>469</v>
      </c>
      <c r="I2040" s="436" t="n">
        <v>1</v>
      </c>
      <c r="J2040" s="436" t="n">
        <v>125.06</v>
      </c>
      <c r="K2040" s="437" t="n">
        <v>125.06</v>
      </c>
    </row>
    <row r="2041" customFormat="false" ht="14.25" hidden="false" customHeight="false" outlineLevel="0" collapsed="false">
      <c r="A2041" s="430"/>
      <c r="B2041" s="431" t="s">
        <v>25</v>
      </c>
      <c r="C2041" s="431" t="s">
        <v>26</v>
      </c>
      <c r="D2041" s="431" t="s">
        <v>27</v>
      </c>
      <c r="E2041" s="432" t="s">
        <v>18</v>
      </c>
      <c r="F2041" s="432" t="s">
        <v>649</v>
      </c>
      <c r="G2041" s="431"/>
      <c r="H2041" s="431" t="s">
        <v>650</v>
      </c>
      <c r="I2041" s="432" t="s">
        <v>651</v>
      </c>
      <c r="J2041" s="432" t="s">
        <v>652</v>
      </c>
      <c r="K2041" s="433" t="s">
        <v>19</v>
      </c>
    </row>
    <row r="2042" customFormat="false" ht="14.25" hidden="false" customHeight="false" outlineLevel="0" collapsed="false">
      <c r="A2042" s="438" t="s">
        <v>655</v>
      </c>
      <c r="B2042" s="439" t="s">
        <v>656</v>
      </c>
      <c r="C2042" s="439" t="s">
        <v>42</v>
      </c>
      <c r="D2042" s="439" t="n">
        <v>95402</v>
      </c>
      <c r="E2042" s="438" t="s">
        <v>1170</v>
      </c>
      <c r="F2042" s="438" t="s">
        <v>658</v>
      </c>
      <c r="G2042" s="439"/>
      <c r="H2042" s="439" t="s">
        <v>469</v>
      </c>
      <c r="I2042" s="438" t="n">
        <v>1</v>
      </c>
      <c r="J2042" s="438" t="n">
        <v>1.78</v>
      </c>
      <c r="K2042" s="440" t="n">
        <v>1.78</v>
      </c>
    </row>
    <row r="2043" customFormat="false" ht="14.25" hidden="false" customHeight="false" outlineLevel="0" collapsed="false">
      <c r="A2043" s="438" t="s">
        <v>655</v>
      </c>
      <c r="B2043" s="439" t="s">
        <v>200</v>
      </c>
      <c r="C2043" s="439" t="s">
        <v>42</v>
      </c>
      <c r="D2043" s="439" t="n">
        <v>2706</v>
      </c>
      <c r="E2043" s="438" t="s">
        <v>1171</v>
      </c>
      <c r="F2043" s="438" t="s">
        <v>820</v>
      </c>
      <c r="G2043" s="439"/>
      <c r="H2043" s="439" t="s">
        <v>469</v>
      </c>
      <c r="I2043" s="438" t="n">
        <v>1</v>
      </c>
      <c r="J2043" s="438" t="n">
        <v>121.15</v>
      </c>
      <c r="K2043" s="440" t="n">
        <v>121.15</v>
      </c>
    </row>
    <row r="2044" customFormat="false" ht="14.25" hidden="false" customHeight="false" outlineLevel="0" collapsed="false">
      <c r="A2044" s="438" t="s">
        <v>655</v>
      </c>
      <c r="B2044" s="439" t="s">
        <v>200</v>
      </c>
      <c r="C2044" s="439" t="s">
        <v>42</v>
      </c>
      <c r="D2044" s="439" t="n">
        <v>43486</v>
      </c>
      <c r="E2044" s="438" t="s">
        <v>1218</v>
      </c>
      <c r="F2044" s="438" t="s">
        <v>669</v>
      </c>
      <c r="G2044" s="439"/>
      <c r="H2044" s="439" t="s">
        <v>469</v>
      </c>
      <c r="I2044" s="438" t="n">
        <v>1</v>
      </c>
      <c r="J2044" s="438" t="n">
        <v>0.721798</v>
      </c>
      <c r="K2044" s="440" t="n">
        <v>0.72</v>
      </c>
    </row>
    <row r="2045" customFormat="false" ht="25.5" hidden="false" customHeight="true" outlineLevel="0" collapsed="false">
      <c r="A2045" s="438" t="s">
        <v>655</v>
      </c>
      <c r="B2045" s="439" t="s">
        <v>200</v>
      </c>
      <c r="C2045" s="439" t="s">
        <v>42</v>
      </c>
      <c r="D2045" s="439" t="n">
        <v>43462</v>
      </c>
      <c r="E2045" s="438" t="s">
        <v>1219</v>
      </c>
      <c r="F2045" s="438" t="s">
        <v>669</v>
      </c>
      <c r="G2045" s="439"/>
      <c r="H2045" s="439" t="s">
        <v>469</v>
      </c>
      <c r="I2045" s="438" t="n">
        <v>1</v>
      </c>
      <c r="J2045" s="438" t="n">
        <v>0.009374</v>
      </c>
      <c r="K2045" s="440" t="n">
        <v>0</v>
      </c>
    </row>
    <row r="2046" customFormat="false" ht="14.25" hidden="false" customHeight="false" outlineLevel="0" collapsed="false">
      <c r="A2046" s="438" t="s">
        <v>655</v>
      </c>
      <c r="B2046" s="439" t="s">
        <v>200</v>
      </c>
      <c r="C2046" s="439" t="s">
        <v>42</v>
      </c>
      <c r="D2046" s="439" t="n">
        <v>37373</v>
      </c>
      <c r="E2046" s="438" t="s">
        <v>1013</v>
      </c>
      <c r="F2046" s="438" t="s">
        <v>669</v>
      </c>
      <c r="G2046" s="439"/>
      <c r="H2046" s="439" t="s">
        <v>469</v>
      </c>
      <c r="I2046" s="438" t="n">
        <v>1</v>
      </c>
      <c r="J2046" s="438" t="n">
        <v>0.074992</v>
      </c>
      <c r="K2046" s="440" t="n">
        <v>0.07</v>
      </c>
    </row>
    <row r="2047" customFormat="false" ht="14.25" hidden="false" customHeight="false" outlineLevel="0" collapsed="false">
      <c r="A2047" s="438" t="s">
        <v>655</v>
      </c>
      <c r="B2047" s="439" t="s">
        <v>200</v>
      </c>
      <c r="C2047" s="439" t="s">
        <v>42</v>
      </c>
      <c r="D2047" s="439" t="n">
        <v>37372</v>
      </c>
      <c r="E2047" s="438" t="s">
        <v>1014</v>
      </c>
      <c r="F2047" s="438" t="s">
        <v>669</v>
      </c>
      <c r="G2047" s="439"/>
      <c r="H2047" s="439" t="s">
        <v>469</v>
      </c>
      <c r="I2047" s="438" t="n">
        <v>1</v>
      </c>
      <c r="J2047" s="438" t="n">
        <v>1.340482</v>
      </c>
      <c r="K2047" s="440" t="n">
        <v>1.34</v>
      </c>
    </row>
    <row r="2048" customFormat="false" ht="14.25" hidden="false" customHeight="false" outlineLevel="0" collapsed="false">
      <c r="A2048" s="134"/>
      <c r="E2048" s="134"/>
      <c r="F2048" s="134"/>
      <c r="I2048" s="134"/>
      <c r="J2048" s="134"/>
      <c r="K2048" s="263"/>
    </row>
    <row r="2049" customFormat="false" ht="14.25" hidden="false" customHeight="false" outlineLevel="0" collapsed="false">
      <c r="A2049" s="441" t="s">
        <v>655</v>
      </c>
      <c r="B2049" s="442"/>
      <c r="C2049" s="442"/>
      <c r="D2049" s="442"/>
      <c r="E2049" s="441"/>
      <c r="F2049" s="443" t="s">
        <v>660</v>
      </c>
      <c r="G2049" s="444" t="n">
        <v>59.5072127021</v>
      </c>
      <c r="H2049" s="445" t="s">
        <v>661</v>
      </c>
      <c r="I2049" s="446" t="n">
        <v>63.42</v>
      </c>
      <c r="J2049" s="443" t="s">
        <v>662</v>
      </c>
      <c r="K2049" s="444" t="n">
        <v>122.93</v>
      </c>
    </row>
    <row r="2050" customFormat="false" ht="14.25" hidden="false" customHeight="false" outlineLevel="0" collapsed="false">
      <c r="A2050" s="441" t="s">
        <v>655</v>
      </c>
      <c r="B2050" s="442"/>
      <c r="C2050" s="442"/>
      <c r="D2050" s="442"/>
      <c r="E2050" s="441"/>
      <c r="F2050" s="443" t="s">
        <v>663</v>
      </c>
      <c r="G2050" s="444" t="n">
        <v>27.38</v>
      </c>
      <c r="H2050" s="442"/>
      <c r="I2050" s="441"/>
      <c r="J2050" s="443" t="s">
        <v>664</v>
      </c>
      <c r="K2050" s="444" t="n">
        <v>152.44</v>
      </c>
    </row>
    <row r="2051" customFormat="false" ht="14.25" hidden="false" customHeight="false" outlineLevel="0" collapsed="false">
      <c r="A2051" s="134"/>
      <c r="E2051" s="134"/>
      <c r="F2051" s="134"/>
      <c r="I2051" s="134"/>
      <c r="J2051" s="134"/>
      <c r="K2051" s="263"/>
    </row>
    <row r="2052" customFormat="false" ht="14.25" hidden="false" customHeight="false" outlineLevel="0" collapsed="false">
      <c r="A2052" s="134"/>
      <c r="E2052" s="134"/>
      <c r="F2052" s="134"/>
      <c r="I2052" s="134"/>
      <c r="J2052" s="134"/>
      <c r="K2052" s="263"/>
    </row>
    <row r="2053" customFormat="false" ht="25.35" hidden="false" customHeight="false" outlineLevel="0" collapsed="false">
      <c r="A2053" s="434" t="s">
        <v>1220</v>
      </c>
      <c r="B2053" s="435" t="s">
        <v>35</v>
      </c>
      <c r="C2053" s="435" t="s">
        <v>42</v>
      </c>
      <c r="D2053" s="435" t="n">
        <v>92273</v>
      </c>
      <c r="E2053" s="436" t="s">
        <v>751</v>
      </c>
      <c r="F2053" s="436" t="s">
        <v>701</v>
      </c>
      <c r="G2053" s="435"/>
      <c r="H2053" s="435" t="s">
        <v>47</v>
      </c>
      <c r="I2053" s="436" t="n">
        <v>1</v>
      </c>
      <c r="J2053" s="436" t="n">
        <v>18.27</v>
      </c>
      <c r="K2053" s="437" t="n">
        <v>18.27</v>
      </c>
    </row>
    <row r="2054" customFormat="false" ht="14.25" hidden="false" customHeight="false" outlineLevel="0" collapsed="false">
      <c r="A2054" s="430"/>
      <c r="B2054" s="431" t="s">
        <v>25</v>
      </c>
      <c r="C2054" s="431" t="s">
        <v>26</v>
      </c>
      <c r="D2054" s="431" t="s">
        <v>27</v>
      </c>
      <c r="E2054" s="432" t="s">
        <v>18</v>
      </c>
      <c r="F2054" s="432" t="s">
        <v>649</v>
      </c>
      <c r="G2054" s="431"/>
      <c r="H2054" s="431" t="s">
        <v>650</v>
      </c>
      <c r="I2054" s="432" t="s">
        <v>651</v>
      </c>
      <c r="J2054" s="432" t="s">
        <v>652</v>
      </c>
      <c r="K2054" s="433" t="s">
        <v>19</v>
      </c>
    </row>
    <row r="2055" customFormat="false" ht="14.25" hidden="false" customHeight="false" outlineLevel="0" collapsed="false">
      <c r="A2055" s="438" t="s">
        <v>655</v>
      </c>
      <c r="B2055" s="439" t="s">
        <v>656</v>
      </c>
      <c r="C2055" s="439" t="s">
        <v>42</v>
      </c>
      <c r="D2055" s="439" t="n">
        <v>88262</v>
      </c>
      <c r="E2055" s="438" t="s">
        <v>670</v>
      </c>
      <c r="F2055" s="438" t="s">
        <v>658</v>
      </c>
      <c r="G2055" s="439"/>
      <c r="H2055" s="439" t="s">
        <v>469</v>
      </c>
      <c r="I2055" s="438" t="n">
        <v>0.091</v>
      </c>
      <c r="J2055" s="438" t="n">
        <v>25.6</v>
      </c>
      <c r="K2055" s="440" t="n">
        <v>2.32</v>
      </c>
    </row>
    <row r="2056" customFormat="false" ht="14.25" hidden="false" customHeight="false" outlineLevel="0" collapsed="false">
      <c r="A2056" s="438" t="s">
        <v>655</v>
      </c>
      <c r="B2056" s="439" t="s">
        <v>656</v>
      </c>
      <c r="C2056" s="439" t="s">
        <v>42</v>
      </c>
      <c r="D2056" s="439" t="n">
        <v>88239</v>
      </c>
      <c r="E2056" s="438" t="s">
        <v>691</v>
      </c>
      <c r="F2056" s="438" t="s">
        <v>658</v>
      </c>
      <c r="G2056" s="439"/>
      <c r="H2056" s="439" t="s">
        <v>469</v>
      </c>
      <c r="I2056" s="438" t="n">
        <v>0.021</v>
      </c>
      <c r="J2056" s="438" t="n">
        <v>21.77</v>
      </c>
      <c r="K2056" s="440" t="n">
        <v>0.45</v>
      </c>
    </row>
    <row r="2057" customFormat="false" ht="14.25" hidden="false" customHeight="false" outlineLevel="0" collapsed="false">
      <c r="A2057" s="438" t="s">
        <v>655</v>
      </c>
      <c r="B2057" s="439" t="s">
        <v>200</v>
      </c>
      <c r="C2057" s="439" t="s">
        <v>42</v>
      </c>
      <c r="D2057" s="439" t="n">
        <v>5068</v>
      </c>
      <c r="E2057" s="438" t="s">
        <v>689</v>
      </c>
      <c r="F2057" s="438" t="s">
        <v>669</v>
      </c>
      <c r="G2057" s="439"/>
      <c r="H2057" s="439" t="s">
        <v>66</v>
      </c>
      <c r="I2057" s="438" t="n">
        <v>0.023</v>
      </c>
      <c r="J2057" s="438" t="n">
        <v>20.34158</v>
      </c>
      <c r="K2057" s="440" t="n">
        <v>0.46</v>
      </c>
    </row>
    <row r="2058" customFormat="false" ht="25.5" hidden="false" customHeight="true" outlineLevel="0" collapsed="false">
      <c r="A2058" s="438" t="s">
        <v>655</v>
      </c>
      <c r="B2058" s="439" t="s">
        <v>656</v>
      </c>
      <c r="C2058" s="439" t="s">
        <v>42</v>
      </c>
      <c r="D2058" s="439" t="n">
        <v>91693</v>
      </c>
      <c r="E2058" s="438" t="s">
        <v>682</v>
      </c>
      <c r="F2058" s="438" t="s">
        <v>683</v>
      </c>
      <c r="G2058" s="439"/>
      <c r="H2058" s="439" t="s">
        <v>684</v>
      </c>
      <c r="I2058" s="438" t="n">
        <v>0.03</v>
      </c>
      <c r="J2058" s="438" t="n">
        <v>22.33</v>
      </c>
      <c r="K2058" s="440" t="n">
        <v>0.66</v>
      </c>
    </row>
    <row r="2059" customFormat="false" ht="14.25" hidden="false" customHeight="false" outlineLevel="0" collapsed="false">
      <c r="A2059" s="438" t="s">
        <v>655</v>
      </c>
      <c r="B2059" s="439" t="s">
        <v>200</v>
      </c>
      <c r="C2059" s="439" t="s">
        <v>42</v>
      </c>
      <c r="D2059" s="439" t="n">
        <v>4491</v>
      </c>
      <c r="E2059" s="438" t="s">
        <v>738</v>
      </c>
      <c r="F2059" s="438" t="s">
        <v>669</v>
      </c>
      <c r="G2059" s="439"/>
      <c r="H2059" s="439" t="s">
        <v>47</v>
      </c>
      <c r="I2059" s="438" t="n">
        <v>1.31</v>
      </c>
      <c r="J2059" s="438" t="n">
        <v>10.855092</v>
      </c>
      <c r="K2059" s="440" t="n">
        <v>14.22</v>
      </c>
    </row>
    <row r="2060" customFormat="false" ht="19.4" hidden="false" customHeight="false" outlineLevel="0" collapsed="false">
      <c r="A2060" s="438" t="s">
        <v>655</v>
      </c>
      <c r="B2060" s="439" t="s">
        <v>656</v>
      </c>
      <c r="C2060" s="439" t="s">
        <v>42</v>
      </c>
      <c r="D2060" s="439" t="n">
        <v>91692</v>
      </c>
      <c r="E2060" s="438" t="s">
        <v>687</v>
      </c>
      <c r="F2060" s="438" t="s">
        <v>683</v>
      </c>
      <c r="G2060" s="439"/>
      <c r="H2060" s="439" t="s">
        <v>688</v>
      </c>
      <c r="I2060" s="438" t="n">
        <v>0.007</v>
      </c>
      <c r="J2060" s="438" t="n">
        <v>23.76</v>
      </c>
      <c r="K2060" s="440" t="n">
        <v>0.16</v>
      </c>
    </row>
    <row r="2061" customFormat="false" ht="14.25" hidden="false" customHeight="false" outlineLevel="0" collapsed="false">
      <c r="A2061" s="134"/>
      <c r="E2061" s="134"/>
      <c r="F2061" s="134"/>
      <c r="I2061" s="134"/>
      <c r="J2061" s="134"/>
      <c r="K2061" s="263"/>
    </row>
    <row r="2062" customFormat="false" ht="14.25" hidden="false" customHeight="false" outlineLevel="0" collapsed="false">
      <c r="A2062" s="441" t="s">
        <v>655</v>
      </c>
      <c r="B2062" s="442"/>
      <c r="C2062" s="442"/>
      <c r="D2062" s="442"/>
      <c r="E2062" s="441"/>
      <c r="F2062" s="443" t="s">
        <v>660</v>
      </c>
      <c r="G2062" s="444" t="n">
        <v>1.3457256269</v>
      </c>
      <c r="H2062" s="445" t="s">
        <v>661</v>
      </c>
      <c r="I2062" s="446" t="n">
        <v>1.43</v>
      </c>
      <c r="J2062" s="443" t="s">
        <v>662</v>
      </c>
      <c r="K2062" s="444" t="n">
        <v>2.78</v>
      </c>
    </row>
    <row r="2063" customFormat="false" ht="14.25" hidden="false" customHeight="false" outlineLevel="0" collapsed="false">
      <c r="A2063" s="441" t="s">
        <v>655</v>
      </c>
      <c r="B2063" s="442"/>
      <c r="C2063" s="442"/>
      <c r="D2063" s="442"/>
      <c r="E2063" s="441"/>
      <c r="F2063" s="443" t="s">
        <v>663</v>
      </c>
      <c r="G2063" s="444" t="n">
        <v>4</v>
      </c>
      <c r="H2063" s="442"/>
      <c r="I2063" s="441"/>
      <c r="J2063" s="443" t="s">
        <v>664</v>
      </c>
      <c r="K2063" s="444" t="n">
        <v>22.27</v>
      </c>
    </row>
    <row r="2064" customFormat="false" ht="14.25" hidden="false" customHeight="false" outlineLevel="0" collapsed="false">
      <c r="A2064" s="134"/>
      <c r="E2064" s="134"/>
      <c r="F2064" s="134"/>
      <c r="I2064" s="134"/>
      <c r="J2064" s="134"/>
      <c r="K2064" s="263"/>
    </row>
    <row r="2065" customFormat="false" ht="14.25" hidden="false" customHeight="false" outlineLevel="0" collapsed="false">
      <c r="A2065" s="134"/>
      <c r="E2065" s="134"/>
      <c r="F2065" s="134"/>
      <c r="I2065" s="134"/>
      <c r="J2065" s="134"/>
      <c r="K2065" s="263"/>
    </row>
    <row r="2066" customFormat="false" ht="25.35" hidden="false" customHeight="false" outlineLevel="0" collapsed="false">
      <c r="A2066" s="434" t="s">
        <v>1221</v>
      </c>
      <c r="B2066" s="435" t="s">
        <v>35</v>
      </c>
      <c r="C2066" s="435" t="s">
        <v>42</v>
      </c>
      <c r="D2066" s="435" t="n">
        <v>92269</v>
      </c>
      <c r="E2066" s="436" t="s">
        <v>725</v>
      </c>
      <c r="F2066" s="436" t="s">
        <v>701</v>
      </c>
      <c r="G2066" s="435"/>
      <c r="H2066" s="435" t="s">
        <v>44</v>
      </c>
      <c r="I2066" s="436" t="n">
        <v>1</v>
      </c>
      <c r="J2066" s="436" t="n">
        <v>160.38</v>
      </c>
      <c r="K2066" s="437" t="n">
        <v>160.38</v>
      </c>
    </row>
    <row r="2067" customFormat="false" ht="14.25" hidden="false" customHeight="false" outlineLevel="0" collapsed="false">
      <c r="A2067" s="430"/>
      <c r="B2067" s="431" t="s">
        <v>25</v>
      </c>
      <c r="C2067" s="431" t="s">
        <v>26</v>
      </c>
      <c r="D2067" s="431" t="s">
        <v>27</v>
      </c>
      <c r="E2067" s="432" t="s">
        <v>18</v>
      </c>
      <c r="F2067" s="432" t="s">
        <v>649</v>
      </c>
      <c r="G2067" s="431"/>
      <c r="H2067" s="431" t="s">
        <v>650</v>
      </c>
      <c r="I2067" s="432" t="s">
        <v>651</v>
      </c>
      <c r="J2067" s="432" t="s">
        <v>652</v>
      </c>
      <c r="K2067" s="433" t="s">
        <v>19</v>
      </c>
    </row>
    <row r="2068" customFormat="false" ht="14.25" hidden="false" customHeight="false" outlineLevel="0" collapsed="false">
      <c r="A2068" s="438" t="s">
        <v>655</v>
      </c>
      <c r="B2068" s="439" t="s">
        <v>656</v>
      </c>
      <c r="C2068" s="439" t="s">
        <v>42</v>
      </c>
      <c r="D2068" s="439" t="n">
        <v>88262</v>
      </c>
      <c r="E2068" s="438" t="s">
        <v>670</v>
      </c>
      <c r="F2068" s="438" t="s">
        <v>658</v>
      </c>
      <c r="G2068" s="439"/>
      <c r="H2068" s="439" t="s">
        <v>469</v>
      </c>
      <c r="I2068" s="438" t="n">
        <v>0.607</v>
      </c>
      <c r="J2068" s="438" t="n">
        <v>25.6</v>
      </c>
      <c r="K2068" s="440" t="n">
        <v>15.53</v>
      </c>
    </row>
    <row r="2069" customFormat="false" ht="14.25" hidden="false" customHeight="false" outlineLevel="0" collapsed="false">
      <c r="A2069" s="438" t="s">
        <v>655</v>
      </c>
      <c r="B2069" s="439" t="s">
        <v>656</v>
      </c>
      <c r="C2069" s="439" t="s">
        <v>42</v>
      </c>
      <c r="D2069" s="439" t="n">
        <v>88239</v>
      </c>
      <c r="E2069" s="438" t="s">
        <v>691</v>
      </c>
      <c r="F2069" s="438" t="s">
        <v>658</v>
      </c>
      <c r="G2069" s="439"/>
      <c r="H2069" s="439" t="s">
        <v>469</v>
      </c>
      <c r="I2069" s="438" t="n">
        <v>0.143</v>
      </c>
      <c r="J2069" s="438" t="n">
        <v>21.77</v>
      </c>
      <c r="K2069" s="440" t="n">
        <v>3.11</v>
      </c>
    </row>
    <row r="2070" customFormat="false" ht="14.25" hidden="false" customHeight="false" outlineLevel="0" collapsed="false">
      <c r="A2070" s="438" t="s">
        <v>655</v>
      </c>
      <c r="B2070" s="439" t="s">
        <v>200</v>
      </c>
      <c r="C2070" s="439" t="s">
        <v>42</v>
      </c>
      <c r="D2070" s="439" t="n">
        <v>6212</v>
      </c>
      <c r="E2070" s="438" t="s">
        <v>739</v>
      </c>
      <c r="F2070" s="438" t="s">
        <v>669</v>
      </c>
      <c r="G2070" s="439"/>
      <c r="H2070" s="439" t="s">
        <v>47</v>
      </c>
      <c r="I2070" s="438" t="n">
        <v>6.53</v>
      </c>
      <c r="J2070" s="438" t="n">
        <v>17.99808</v>
      </c>
      <c r="K2070" s="440" t="n">
        <v>117.52</v>
      </c>
    </row>
    <row r="2071" customFormat="false" ht="19.4" hidden="false" customHeight="false" outlineLevel="0" collapsed="false">
      <c r="A2071" s="438" t="s">
        <v>655</v>
      </c>
      <c r="B2071" s="439" t="s">
        <v>656</v>
      </c>
      <c r="C2071" s="439" t="s">
        <v>42</v>
      </c>
      <c r="D2071" s="439" t="n">
        <v>91693</v>
      </c>
      <c r="E2071" s="438" t="s">
        <v>682</v>
      </c>
      <c r="F2071" s="438" t="s">
        <v>683</v>
      </c>
      <c r="G2071" s="439"/>
      <c r="H2071" s="439" t="s">
        <v>684</v>
      </c>
      <c r="I2071" s="438" t="n">
        <v>0.201</v>
      </c>
      <c r="J2071" s="438" t="n">
        <v>22.33</v>
      </c>
      <c r="K2071" s="440" t="n">
        <v>4.48</v>
      </c>
    </row>
    <row r="2072" customFormat="false" ht="25.5" hidden="false" customHeight="true" outlineLevel="0" collapsed="false">
      <c r="A2072" s="438" t="s">
        <v>655</v>
      </c>
      <c r="B2072" s="439" t="s">
        <v>200</v>
      </c>
      <c r="C2072" s="439" t="s">
        <v>42</v>
      </c>
      <c r="D2072" s="439" t="n">
        <v>5068</v>
      </c>
      <c r="E2072" s="438" t="s">
        <v>689</v>
      </c>
      <c r="F2072" s="438" t="s">
        <v>669</v>
      </c>
      <c r="G2072" s="439"/>
      <c r="H2072" s="439" t="s">
        <v>66</v>
      </c>
      <c r="I2072" s="438" t="n">
        <v>0.086</v>
      </c>
      <c r="J2072" s="438" t="n">
        <v>20.34158</v>
      </c>
      <c r="K2072" s="440" t="n">
        <v>1.74</v>
      </c>
    </row>
    <row r="2073" customFormat="false" ht="19.4" hidden="false" customHeight="false" outlineLevel="0" collapsed="false">
      <c r="A2073" s="438" t="s">
        <v>655</v>
      </c>
      <c r="B2073" s="439" t="s">
        <v>656</v>
      </c>
      <c r="C2073" s="439" t="s">
        <v>42</v>
      </c>
      <c r="D2073" s="439" t="n">
        <v>91692</v>
      </c>
      <c r="E2073" s="438" t="s">
        <v>687</v>
      </c>
      <c r="F2073" s="438" t="s">
        <v>683</v>
      </c>
      <c r="G2073" s="439"/>
      <c r="H2073" s="439" t="s">
        <v>688</v>
      </c>
      <c r="I2073" s="438" t="n">
        <v>0.05</v>
      </c>
      <c r="J2073" s="438" t="n">
        <v>23.76</v>
      </c>
      <c r="K2073" s="440" t="n">
        <v>1.18</v>
      </c>
    </row>
    <row r="2074" customFormat="false" ht="14.25" hidden="false" customHeight="false" outlineLevel="0" collapsed="false">
      <c r="A2074" s="438" t="s">
        <v>655</v>
      </c>
      <c r="B2074" s="439" t="s">
        <v>200</v>
      </c>
      <c r="C2074" s="439" t="s">
        <v>42</v>
      </c>
      <c r="D2074" s="439" t="n">
        <v>4517</v>
      </c>
      <c r="E2074" s="438" t="s">
        <v>737</v>
      </c>
      <c r="F2074" s="438" t="s">
        <v>669</v>
      </c>
      <c r="G2074" s="439"/>
      <c r="H2074" s="439" t="s">
        <v>47</v>
      </c>
      <c r="I2074" s="438" t="n">
        <v>4.432</v>
      </c>
      <c r="J2074" s="438" t="n">
        <v>3.79647</v>
      </c>
      <c r="K2074" s="440" t="n">
        <v>16.82</v>
      </c>
    </row>
    <row r="2075" customFormat="false" ht="14.25" hidden="false" customHeight="false" outlineLevel="0" collapsed="false">
      <c r="A2075" s="134"/>
      <c r="E2075" s="134"/>
      <c r="F2075" s="134"/>
      <c r="I2075" s="134"/>
      <c r="J2075" s="134"/>
      <c r="K2075" s="263"/>
    </row>
    <row r="2076" customFormat="false" ht="14.25" hidden="false" customHeight="false" outlineLevel="0" collapsed="false">
      <c r="A2076" s="441" t="s">
        <v>655</v>
      </c>
      <c r="B2076" s="442"/>
      <c r="C2076" s="442"/>
      <c r="D2076" s="442"/>
      <c r="E2076" s="441"/>
      <c r="F2076" s="443" t="s">
        <v>660</v>
      </c>
      <c r="G2076" s="444" t="n">
        <v>9.1151127892</v>
      </c>
      <c r="H2076" s="445" t="s">
        <v>661</v>
      </c>
      <c r="I2076" s="446" t="n">
        <v>9.71</v>
      </c>
      <c r="J2076" s="443" t="s">
        <v>662</v>
      </c>
      <c r="K2076" s="444" t="n">
        <v>18.83</v>
      </c>
    </row>
    <row r="2077" customFormat="false" ht="14.25" hidden="false" customHeight="false" outlineLevel="0" collapsed="false">
      <c r="A2077" s="441" t="s">
        <v>655</v>
      </c>
      <c r="B2077" s="442"/>
      <c r="C2077" s="442"/>
      <c r="D2077" s="442"/>
      <c r="E2077" s="441"/>
      <c r="F2077" s="443" t="s">
        <v>663</v>
      </c>
      <c r="G2077" s="444" t="n">
        <v>35.12</v>
      </c>
      <c r="H2077" s="442"/>
      <c r="I2077" s="441"/>
      <c r="J2077" s="443" t="s">
        <v>664</v>
      </c>
      <c r="K2077" s="444" t="n">
        <v>195.5</v>
      </c>
    </row>
    <row r="2078" customFormat="false" ht="14.25" hidden="false" customHeight="false" outlineLevel="0" collapsed="false">
      <c r="A2078" s="134"/>
      <c r="E2078" s="134"/>
      <c r="F2078" s="134"/>
      <c r="I2078" s="134"/>
      <c r="J2078" s="134"/>
      <c r="K2078" s="263"/>
    </row>
    <row r="2079" customFormat="false" ht="14.25" hidden="false" customHeight="false" outlineLevel="0" collapsed="false">
      <c r="A2079" s="134"/>
      <c r="E2079" s="134"/>
      <c r="F2079" s="134"/>
      <c r="I2079" s="134"/>
      <c r="J2079" s="134"/>
      <c r="K2079" s="263"/>
    </row>
    <row r="2080" customFormat="false" ht="15" hidden="false" customHeight="false" outlineLevel="0" collapsed="false">
      <c r="A2080" s="434" t="s">
        <v>1222</v>
      </c>
      <c r="B2080" s="435" t="s">
        <v>35</v>
      </c>
      <c r="C2080" s="435" t="s">
        <v>42</v>
      </c>
      <c r="D2080" s="435" t="n">
        <v>92270</v>
      </c>
      <c r="E2080" s="436" t="s">
        <v>753</v>
      </c>
      <c r="F2080" s="436" t="s">
        <v>701</v>
      </c>
      <c r="G2080" s="435"/>
      <c r="H2080" s="435" t="s">
        <v>44</v>
      </c>
      <c r="I2080" s="436" t="n">
        <v>1</v>
      </c>
      <c r="J2080" s="436" t="n">
        <v>140.53</v>
      </c>
      <c r="K2080" s="437" t="n">
        <v>140.53</v>
      </c>
    </row>
    <row r="2081" customFormat="false" ht="14.25" hidden="false" customHeight="false" outlineLevel="0" collapsed="false">
      <c r="A2081" s="430"/>
      <c r="B2081" s="431" t="s">
        <v>25</v>
      </c>
      <c r="C2081" s="431" t="s">
        <v>26</v>
      </c>
      <c r="D2081" s="431" t="s">
        <v>27</v>
      </c>
      <c r="E2081" s="432" t="s">
        <v>18</v>
      </c>
      <c r="F2081" s="432" t="s">
        <v>649</v>
      </c>
      <c r="G2081" s="431"/>
      <c r="H2081" s="431" t="s">
        <v>650</v>
      </c>
      <c r="I2081" s="432" t="s">
        <v>651</v>
      </c>
      <c r="J2081" s="432" t="s">
        <v>652</v>
      </c>
      <c r="K2081" s="433" t="s">
        <v>19</v>
      </c>
    </row>
    <row r="2082" customFormat="false" ht="19.4" hidden="false" customHeight="false" outlineLevel="0" collapsed="false">
      <c r="A2082" s="438" t="s">
        <v>655</v>
      </c>
      <c r="B2082" s="439" t="s">
        <v>656</v>
      </c>
      <c r="C2082" s="439" t="s">
        <v>42</v>
      </c>
      <c r="D2082" s="439" t="n">
        <v>91693</v>
      </c>
      <c r="E2082" s="438" t="s">
        <v>682</v>
      </c>
      <c r="F2082" s="438" t="s">
        <v>683</v>
      </c>
      <c r="G2082" s="439"/>
      <c r="H2082" s="439" t="s">
        <v>684</v>
      </c>
      <c r="I2082" s="438" t="n">
        <v>0.224</v>
      </c>
      <c r="J2082" s="438" t="n">
        <v>22.33</v>
      </c>
      <c r="K2082" s="440" t="n">
        <v>5</v>
      </c>
    </row>
    <row r="2083" customFormat="false" ht="14.25" hidden="false" customHeight="false" outlineLevel="0" collapsed="false">
      <c r="A2083" s="438" t="s">
        <v>655</v>
      </c>
      <c r="B2083" s="439" t="s">
        <v>200</v>
      </c>
      <c r="C2083" s="439" t="s">
        <v>42</v>
      </c>
      <c r="D2083" s="439" t="n">
        <v>5068</v>
      </c>
      <c r="E2083" s="438" t="s">
        <v>689</v>
      </c>
      <c r="F2083" s="438" t="s">
        <v>669</v>
      </c>
      <c r="G2083" s="439"/>
      <c r="H2083" s="439" t="s">
        <v>66</v>
      </c>
      <c r="I2083" s="438" t="n">
        <v>0.128</v>
      </c>
      <c r="J2083" s="438" t="n">
        <v>20.34158</v>
      </c>
      <c r="K2083" s="440" t="n">
        <v>2.6</v>
      </c>
    </row>
    <row r="2084" customFormat="false" ht="19.4" hidden="false" customHeight="false" outlineLevel="0" collapsed="false">
      <c r="A2084" s="438" t="s">
        <v>655</v>
      </c>
      <c r="B2084" s="439" t="s">
        <v>656</v>
      </c>
      <c r="C2084" s="439" t="s">
        <v>42</v>
      </c>
      <c r="D2084" s="439" t="n">
        <v>91692</v>
      </c>
      <c r="E2084" s="438" t="s">
        <v>687</v>
      </c>
      <c r="F2084" s="438" t="s">
        <v>683</v>
      </c>
      <c r="G2084" s="439"/>
      <c r="H2084" s="439" t="s">
        <v>688</v>
      </c>
      <c r="I2084" s="438" t="n">
        <v>0.056</v>
      </c>
      <c r="J2084" s="438" t="n">
        <v>23.76</v>
      </c>
      <c r="K2084" s="440" t="n">
        <v>1.33</v>
      </c>
    </row>
    <row r="2085" customFormat="false" ht="14.25" hidden="false" customHeight="false" outlineLevel="0" collapsed="false">
      <c r="A2085" s="438" t="s">
        <v>655</v>
      </c>
      <c r="B2085" s="439" t="s">
        <v>200</v>
      </c>
      <c r="C2085" s="439" t="s">
        <v>42</v>
      </c>
      <c r="D2085" s="439" t="n">
        <v>4517</v>
      </c>
      <c r="E2085" s="438" t="s">
        <v>737</v>
      </c>
      <c r="F2085" s="438" t="s">
        <v>669</v>
      </c>
      <c r="G2085" s="439"/>
      <c r="H2085" s="439" t="s">
        <v>47</v>
      </c>
      <c r="I2085" s="438" t="n">
        <v>4.228</v>
      </c>
      <c r="J2085" s="438" t="n">
        <v>3.79647</v>
      </c>
      <c r="K2085" s="440" t="n">
        <v>16.05</v>
      </c>
    </row>
    <row r="2086" customFormat="false" ht="14.25" hidden="false" customHeight="false" outlineLevel="0" collapsed="false">
      <c r="A2086" s="438" t="s">
        <v>655</v>
      </c>
      <c r="B2086" s="439" t="s">
        <v>656</v>
      </c>
      <c r="C2086" s="439" t="s">
        <v>42</v>
      </c>
      <c r="D2086" s="439" t="n">
        <v>88262</v>
      </c>
      <c r="E2086" s="438" t="s">
        <v>670</v>
      </c>
      <c r="F2086" s="438" t="s">
        <v>658</v>
      </c>
      <c r="G2086" s="439"/>
      <c r="H2086" s="439" t="s">
        <v>469</v>
      </c>
      <c r="I2086" s="438" t="n">
        <v>0.792</v>
      </c>
      <c r="J2086" s="438" t="n">
        <v>25.6</v>
      </c>
      <c r="K2086" s="440" t="n">
        <v>20.27</v>
      </c>
    </row>
    <row r="2087" customFormat="false" ht="14.25" hidden="false" customHeight="false" outlineLevel="0" collapsed="false">
      <c r="A2087" s="438" t="s">
        <v>655</v>
      </c>
      <c r="B2087" s="439" t="s">
        <v>656</v>
      </c>
      <c r="C2087" s="439" t="s">
        <v>42</v>
      </c>
      <c r="D2087" s="439" t="n">
        <v>88239</v>
      </c>
      <c r="E2087" s="438" t="s">
        <v>691</v>
      </c>
      <c r="F2087" s="438" t="s">
        <v>658</v>
      </c>
      <c r="G2087" s="439"/>
      <c r="H2087" s="439" t="s">
        <v>469</v>
      </c>
      <c r="I2087" s="438" t="n">
        <v>0.179</v>
      </c>
      <c r="J2087" s="438" t="n">
        <v>21.77</v>
      </c>
      <c r="K2087" s="440" t="n">
        <v>3.89</v>
      </c>
    </row>
    <row r="2088" customFormat="false" ht="25.5" hidden="false" customHeight="true" outlineLevel="0" collapsed="false">
      <c r="A2088" s="438" t="s">
        <v>655</v>
      </c>
      <c r="B2088" s="439" t="s">
        <v>200</v>
      </c>
      <c r="C2088" s="439" t="s">
        <v>42</v>
      </c>
      <c r="D2088" s="439" t="n">
        <v>6189</v>
      </c>
      <c r="E2088" s="438" t="s">
        <v>1223</v>
      </c>
      <c r="F2088" s="438" t="s">
        <v>669</v>
      </c>
      <c r="G2088" s="439"/>
      <c r="H2088" s="439" t="s">
        <v>47</v>
      </c>
      <c r="I2088" s="438" t="n">
        <v>4.448</v>
      </c>
      <c r="J2088" s="438" t="n">
        <v>20.547808</v>
      </c>
      <c r="K2088" s="440" t="n">
        <v>91.39</v>
      </c>
    </row>
    <row r="2089" customFormat="false" ht="14.25" hidden="false" customHeight="false" outlineLevel="0" collapsed="false">
      <c r="A2089" s="134"/>
      <c r="E2089" s="134"/>
      <c r="F2089" s="134"/>
      <c r="I2089" s="134"/>
      <c r="J2089" s="134"/>
      <c r="K2089" s="263"/>
    </row>
    <row r="2090" customFormat="false" ht="14.25" hidden="false" customHeight="false" outlineLevel="0" collapsed="false">
      <c r="A2090" s="441" t="s">
        <v>655</v>
      </c>
      <c r="B2090" s="442"/>
      <c r="C2090" s="442"/>
      <c r="D2090" s="442"/>
      <c r="E2090" s="441"/>
      <c r="F2090" s="443" t="s">
        <v>660</v>
      </c>
      <c r="G2090" s="444" t="n">
        <v>11.4338270888</v>
      </c>
      <c r="H2090" s="445" t="s">
        <v>661</v>
      </c>
      <c r="I2090" s="446" t="n">
        <v>12.19</v>
      </c>
      <c r="J2090" s="443" t="s">
        <v>662</v>
      </c>
      <c r="K2090" s="444" t="n">
        <v>23.62</v>
      </c>
    </row>
    <row r="2091" customFormat="false" ht="14.25" hidden="false" customHeight="false" outlineLevel="0" collapsed="false">
      <c r="A2091" s="441" t="s">
        <v>655</v>
      </c>
      <c r="B2091" s="442"/>
      <c r="C2091" s="442"/>
      <c r="D2091" s="442"/>
      <c r="E2091" s="441"/>
      <c r="F2091" s="443" t="s">
        <v>663</v>
      </c>
      <c r="G2091" s="444" t="n">
        <v>30.77</v>
      </c>
      <c r="H2091" s="442"/>
      <c r="I2091" s="441"/>
      <c r="J2091" s="443" t="s">
        <v>664</v>
      </c>
      <c r="K2091" s="444" t="n">
        <v>171.3</v>
      </c>
    </row>
    <row r="2092" customFormat="false" ht="14.25" hidden="false" customHeight="false" outlineLevel="0" collapsed="false">
      <c r="A2092" s="134"/>
      <c r="E2092" s="134"/>
      <c r="F2092" s="134"/>
      <c r="I2092" s="134"/>
      <c r="J2092" s="134"/>
      <c r="K2092" s="263"/>
    </row>
    <row r="2093" customFormat="false" ht="14.25" hidden="false" customHeight="false" outlineLevel="0" collapsed="false">
      <c r="A2093" s="134"/>
      <c r="E2093" s="134"/>
      <c r="F2093" s="134"/>
      <c r="I2093" s="134"/>
      <c r="J2093" s="134"/>
      <c r="K2093" s="263"/>
    </row>
    <row r="2094" customFormat="false" ht="25.35" hidden="false" customHeight="false" outlineLevel="0" collapsed="false">
      <c r="A2094" s="434" t="s">
        <v>1224</v>
      </c>
      <c r="B2094" s="435" t="s">
        <v>35</v>
      </c>
      <c r="C2094" s="435" t="s">
        <v>42</v>
      </c>
      <c r="D2094" s="435" t="n">
        <v>90830</v>
      </c>
      <c r="E2094" s="436" t="s">
        <v>810</v>
      </c>
      <c r="F2094" s="436" t="s">
        <v>809</v>
      </c>
      <c r="G2094" s="435"/>
      <c r="H2094" s="435" t="s">
        <v>120</v>
      </c>
      <c r="I2094" s="436" t="n">
        <v>1</v>
      </c>
      <c r="J2094" s="436" t="n">
        <v>153.78</v>
      </c>
      <c r="K2094" s="437" t="n">
        <v>153.78</v>
      </c>
    </row>
    <row r="2095" customFormat="false" ht="14.25" hidden="false" customHeight="false" outlineLevel="0" collapsed="false">
      <c r="A2095" s="430"/>
      <c r="B2095" s="431" t="s">
        <v>25</v>
      </c>
      <c r="C2095" s="431" t="s">
        <v>26</v>
      </c>
      <c r="D2095" s="431" t="s">
        <v>27</v>
      </c>
      <c r="E2095" s="432" t="s">
        <v>18</v>
      </c>
      <c r="F2095" s="432" t="s">
        <v>649</v>
      </c>
      <c r="G2095" s="431"/>
      <c r="H2095" s="431" t="s">
        <v>650</v>
      </c>
      <c r="I2095" s="432" t="s">
        <v>651</v>
      </c>
      <c r="J2095" s="432" t="s">
        <v>652</v>
      </c>
      <c r="K2095" s="433" t="s">
        <v>19</v>
      </c>
    </row>
    <row r="2096" customFormat="false" ht="14.25" hidden="false" customHeight="false" outlineLevel="0" collapsed="false">
      <c r="A2096" s="438" t="s">
        <v>655</v>
      </c>
      <c r="B2096" s="439" t="s">
        <v>656</v>
      </c>
      <c r="C2096" s="439" t="s">
        <v>42</v>
      </c>
      <c r="D2096" s="439" t="n">
        <v>88316</v>
      </c>
      <c r="E2096" s="438" t="s">
        <v>667</v>
      </c>
      <c r="F2096" s="438" t="s">
        <v>658</v>
      </c>
      <c r="G2096" s="439"/>
      <c r="H2096" s="439" t="s">
        <v>469</v>
      </c>
      <c r="I2096" s="438" t="n">
        <v>0.501</v>
      </c>
      <c r="J2096" s="438" t="n">
        <v>20.77</v>
      </c>
      <c r="K2096" s="440" t="n">
        <v>10.4</v>
      </c>
    </row>
    <row r="2097" customFormat="false" ht="14.25" hidden="false" customHeight="false" outlineLevel="0" collapsed="false">
      <c r="A2097" s="438" t="s">
        <v>655</v>
      </c>
      <c r="B2097" s="439" t="s">
        <v>656</v>
      </c>
      <c r="C2097" s="439" t="s">
        <v>42</v>
      </c>
      <c r="D2097" s="439" t="n">
        <v>88261</v>
      </c>
      <c r="E2097" s="438" t="s">
        <v>1030</v>
      </c>
      <c r="F2097" s="438" t="s">
        <v>658</v>
      </c>
      <c r="G2097" s="439"/>
      <c r="H2097" s="439" t="s">
        <v>469</v>
      </c>
      <c r="I2097" s="438" t="n">
        <v>1.002</v>
      </c>
      <c r="J2097" s="438" t="n">
        <v>24.5</v>
      </c>
      <c r="K2097" s="440" t="n">
        <v>24.54</v>
      </c>
    </row>
    <row r="2098" customFormat="false" ht="19.4" hidden="false" customHeight="false" outlineLevel="0" collapsed="false">
      <c r="A2098" s="438" t="s">
        <v>655</v>
      </c>
      <c r="B2098" s="439" t="s">
        <v>200</v>
      </c>
      <c r="C2098" s="439" t="s">
        <v>42</v>
      </c>
      <c r="D2098" s="439" t="n">
        <v>3081</v>
      </c>
      <c r="E2098" s="438" t="s">
        <v>1225</v>
      </c>
      <c r="F2098" s="438" t="s">
        <v>669</v>
      </c>
      <c r="G2098" s="439"/>
      <c r="H2098" s="439" t="s">
        <v>781</v>
      </c>
      <c r="I2098" s="438" t="n">
        <v>1</v>
      </c>
      <c r="J2098" s="438" t="n">
        <v>118.843572</v>
      </c>
      <c r="K2098" s="440" t="n">
        <v>118.84</v>
      </c>
    </row>
    <row r="2099" customFormat="false" ht="14.25" hidden="false" customHeight="false" outlineLevel="0" collapsed="false">
      <c r="A2099" s="134"/>
      <c r="E2099" s="134"/>
      <c r="F2099" s="134"/>
      <c r="I2099" s="134"/>
      <c r="J2099" s="134"/>
      <c r="K2099" s="263"/>
    </row>
    <row r="2100" customFormat="false" ht="14.25" hidden="false" customHeight="false" outlineLevel="0" collapsed="false">
      <c r="A2100" s="441" t="s">
        <v>655</v>
      </c>
      <c r="B2100" s="442"/>
      <c r="C2100" s="442"/>
      <c r="D2100" s="442"/>
      <c r="E2100" s="441"/>
      <c r="F2100" s="443" t="s">
        <v>660</v>
      </c>
      <c r="G2100" s="444" t="n">
        <v>12.803756414</v>
      </c>
      <c r="H2100" s="445" t="s">
        <v>661</v>
      </c>
      <c r="I2100" s="446" t="n">
        <v>13.65</v>
      </c>
      <c r="J2100" s="443" t="s">
        <v>662</v>
      </c>
      <c r="K2100" s="444" t="n">
        <v>26.45</v>
      </c>
    </row>
    <row r="2101" customFormat="false" ht="14.25" hidden="false" customHeight="false" outlineLevel="0" collapsed="false">
      <c r="A2101" s="441" t="s">
        <v>655</v>
      </c>
      <c r="B2101" s="442"/>
      <c r="C2101" s="442"/>
      <c r="D2101" s="442"/>
      <c r="E2101" s="441"/>
      <c r="F2101" s="443" t="s">
        <v>663</v>
      </c>
      <c r="G2101" s="444" t="n">
        <v>33.67</v>
      </c>
      <c r="H2101" s="442"/>
      <c r="I2101" s="441"/>
      <c r="J2101" s="443" t="s">
        <v>664</v>
      </c>
      <c r="K2101" s="444" t="n">
        <v>187.45</v>
      </c>
    </row>
    <row r="2102" customFormat="false" ht="14.25" hidden="false" customHeight="false" outlineLevel="0" collapsed="false">
      <c r="A2102" s="134"/>
      <c r="E2102" s="134"/>
      <c r="F2102" s="134"/>
      <c r="I2102" s="134"/>
      <c r="J2102" s="134"/>
      <c r="K2102" s="263"/>
    </row>
    <row r="2103" customFormat="false" ht="14.25" hidden="false" customHeight="false" outlineLevel="0" collapsed="false">
      <c r="A2103" s="134"/>
      <c r="E2103" s="134"/>
      <c r="F2103" s="134"/>
      <c r="I2103" s="134"/>
      <c r="J2103" s="134"/>
      <c r="K2103" s="263"/>
    </row>
    <row r="2104" customFormat="false" ht="37.3" hidden="false" customHeight="false" outlineLevel="0" collapsed="false">
      <c r="A2104" s="434" t="s">
        <v>1226</v>
      </c>
      <c r="B2104" s="435" t="s">
        <v>35</v>
      </c>
      <c r="C2104" s="435" t="s">
        <v>42</v>
      </c>
      <c r="D2104" s="435" t="n">
        <v>91170</v>
      </c>
      <c r="E2104" s="436" t="s">
        <v>856</v>
      </c>
      <c r="F2104" s="436" t="s">
        <v>907</v>
      </c>
      <c r="G2104" s="435"/>
      <c r="H2104" s="435" t="s">
        <v>47</v>
      </c>
      <c r="I2104" s="436" t="n">
        <v>1</v>
      </c>
      <c r="J2104" s="436" t="n">
        <v>10.03</v>
      </c>
      <c r="K2104" s="437" t="n">
        <v>10.03</v>
      </c>
    </row>
    <row r="2105" customFormat="false" ht="14.25" hidden="false" customHeight="false" outlineLevel="0" collapsed="false">
      <c r="A2105" s="430"/>
      <c r="B2105" s="431" t="s">
        <v>25</v>
      </c>
      <c r="C2105" s="431" t="s">
        <v>26</v>
      </c>
      <c r="D2105" s="431" t="s">
        <v>27</v>
      </c>
      <c r="E2105" s="432" t="s">
        <v>18</v>
      </c>
      <c r="F2105" s="432" t="s">
        <v>649</v>
      </c>
      <c r="G2105" s="431"/>
      <c r="H2105" s="431" t="s">
        <v>650</v>
      </c>
      <c r="I2105" s="432" t="s">
        <v>651</v>
      </c>
      <c r="J2105" s="432" t="s">
        <v>652</v>
      </c>
      <c r="K2105" s="433" t="s">
        <v>19</v>
      </c>
    </row>
    <row r="2106" customFormat="false" ht="14.25" hidden="false" customHeight="false" outlineLevel="0" collapsed="false">
      <c r="A2106" s="438" t="s">
        <v>655</v>
      </c>
      <c r="B2106" s="439" t="s">
        <v>656</v>
      </c>
      <c r="C2106" s="439" t="s">
        <v>42</v>
      </c>
      <c r="D2106" s="439" t="n">
        <v>88267</v>
      </c>
      <c r="E2106" s="438" t="s">
        <v>909</v>
      </c>
      <c r="F2106" s="438" t="s">
        <v>658</v>
      </c>
      <c r="G2106" s="439"/>
      <c r="H2106" s="439" t="s">
        <v>469</v>
      </c>
      <c r="I2106" s="438" t="n">
        <v>0.2114</v>
      </c>
      <c r="J2106" s="438" t="n">
        <v>26.02</v>
      </c>
      <c r="K2106" s="440" t="n">
        <v>5.5</v>
      </c>
    </row>
    <row r="2107" customFormat="false" ht="14.25" hidden="false" customHeight="false" outlineLevel="0" collapsed="false">
      <c r="A2107" s="438" t="s">
        <v>655</v>
      </c>
      <c r="B2107" s="439" t="s">
        <v>656</v>
      </c>
      <c r="C2107" s="439" t="s">
        <v>42</v>
      </c>
      <c r="D2107" s="439" t="n">
        <v>88248</v>
      </c>
      <c r="E2107" s="438" t="s">
        <v>910</v>
      </c>
      <c r="F2107" s="438" t="s">
        <v>658</v>
      </c>
      <c r="G2107" s="439"/>
      <c r="H2107" s="439" t="s">
        <v>469</v>
      </c>
      <c r="I2107" s="438" t="n">
        <v>0.048</v>
      </c>
      <c r="J2107" s="438" t="n">
        <v>21.41</v>
      </c>
      <c r="K2107" s="440" t="n">
        <v>1.02</v>
      </c>
    </row>
    <row r="2108" customFormat="false" ht="14.25" hidden="false" customHeight="false" outlineLevel="0" collapsed="false">
      <c r="A2108" s="438" t="s">
        <v>655</v>
      </c>
      <c r="B2108" s="439" t="s">
        <v>200</v>
      </c>
      <c r="C2108" s="439" t="s">
        <v>42</v>
      </c>
      <c r="D2108" s="439" t="n">
        <v>392</v>
      </c>
      <c r="E2108" s="438" t="s">
        <v>1227</v>
      </c>
      <c r="F2108" s="438" t="s">
        <v>669</v>
      </c>
      <c r="G2108" s="439"/>
      <c r="H2108" s="439" t="s">
        <v>120</v>
      </c>
      <c r="I2108" s="438" t="n">
        <v>1.7857</v>
      </c>
      <c r="J2108" s="438" t="n">
        <v>1.96854</v>
      </c>
      <c r="K2108" s="440" t="n">
        <v>3.51</v>
      </c>
    </row>
    <row r="2109" customFormat="false" ht="14.25" hidden="false" customHeight="false" outlineLevel="0" collapsed="false">
      <c r="A2109" s="134"/>
      <c r="E2109" s="134"/>
      <c r="F2109" s="134"/>
      <c r="I2109" s="134"/>
      <c r="J2109" s="134"/>
      <c r="K2109" s="263"/>
    </row>
    <row r="2110" customFormat="false" ht="14.25" hidden="false" customHeight="false" outlineLevel="0" collapsed="false">
      <c r="A2110" s="441" t="s">
        <v>655</v>
      </c>
      <c r="B2110" s="442"/>
      <c r="C2110" s="442"/>
      <c r="D2110" s="442"/>
      <c r="E2110" s="441"/>
      <c r="F2110" s="443" t="s">
        <v>660</v>
      </c>
      <c r="G2110" s="444" t="n">
        <v>2.5026624068</v>
      </c>
      <c r="H2110" s="445" t="s">
        <v>661</v>
      </c>
      <c r="I2110" s="446" t="n">
        <v>2.67</v>
      </c>
      <c r="J2110" s="443" t="s">
        <v>662</v>
      </c>
      <c r="K2110" s="444" t="n">
        <v>5.17</v>
      </c>
    </row>
    <row r="2111" customFormat="false" ht="14.25" hidden="false" customHeight="false" outlineLevel="0" collapsed="false">
      <c r="A2111" s="441" t="s">
        <v>655</v>
      </c>
      <c r="B2111" s="442"/>
      <c r="C2111" s="442"/>
      <c r="D2111" s="442"/>
      <c r="E2111" s="441"/>
      <c r="F2111" s="443" t="s">
        <v>663</v>
      </c>
      <c r="G2111" s="444" t="n">
        <v>2.19</v>
      </c>
      <c r="H2111" s="442"/>
      <c r="I2111" s="441"/>
      <c r="J2111" s="443" t="s">
        <v>664</v>
      </c>
      <c r="K2111" s="444" t="n">
        <v>12.22</v>
      </c>
    </row>
    <row r="2112" customFormat="false" ht="14.25" hidden="false" customHeight="false" outlineLevel="0" collapsed="false">
      <c r="A2112" s="134"/>
      <c r="E2112" s="134"/>
      <c r="F2112" s="134"/>
      <c r="I2112" s="134"/>
      <c r="J2112" s="134"/>
      <c r="K2112" s="263"/>
    </row>
    <row r="2113" customFormat="false" ht="14.25" hidden="false" customHeight="false" outlineLevel="0" collapsed="false">
      <c r="A2113" s="134"/>
      <c r="E2113" s="134"/>
      <c r="F2113" s="134"/>
      <c r="I2113" s="134"/>
      <c r="J2113" s="134"/>
      <c r="K2113" s="263"/>
    </row>
    <row r="2114" customFormat="false" ht="25.35" hidden="false" customHeight="false" outlineLevel="0" collapsed="false">
      <c r="A2114" s="434" t="s">
        <v>1228</v>
      </c>
      <c r="B2114" s="435" t="s">
        <v>35</v>
      </c>
      <c r="C2114" s="435" t="s">
        <v>42</v>
      </c>
      <c r="D2114" s="435" t="n">
        <v>102591</v>
      </c>
      <c r="E2114" s="436" t="s">
        <v>955</v>
      </c>
      <c r="F2114" s="436" t="s">
        <v>907</v>
      </c>
      <c r="G2114" s="435"/>
      <c r="H2114" s="435" t="s">
        <v>120</v>
      </c>
      <c r="I2114" s="436" t="n">
        <v>1</v>
      </c>
      <c r="J2114" s="436" t="n">
        <v>4.05</v>
      </c>
      <c r="K2114" s="437" t="n">
        <v>4.05</v>
      </c>
    </row>
    <row r="2115" customFormat="false" ht="14.25" hidden="false" customHeight="false" outlineLevel="0" collapsed="false">
      <c r="A2115" s="430"/>
      <c r="B2115" s="431" t="s">
        <v>25</v>
      </c>
      <c r="C2115" s="431" t="s">
        <v>26</v>
      </c>
      <c r="D2115" s="431" t="s">
        <v>27</v>
      </c>
      <c r="E2115" s="432" t="s">
        <v>18</v>
      </c>
      <c r="F2115" s="432" t="s">
        <v>649</v>
      </c>
      <c r="G2115" s="431"/>
      <c r="H2115" s="431" t="s">
        <v>650</v>
      </c>
      <c r="I2115" s="432" t="s">
        <v>651</v>
      </c>
      <c r="J2115" s="432" t="s">
        <v>652</v>
      </c>
      <c r="K2115" s="433" t="s">
        <v>19</v>
      </c>
    </row>
    <row r="2116" customFormat="false" ht="14.25" hidden="false" customHeight="false" outlineLevel="0" collapsed="false">
      <c r="A2116" s="438" t="s">
        <v>655</v>
      </c>
      <c r="B2116" s="439" t="s">
        <v>656</v>
      </c>
      <c r="C2116" s="439" t="s">
        <v>42</v>
      </c>
      <c r="D2116" s="439" t="n">
        <v>88248</v>
      </c>
      <c r="E2116" s="438" t="s">
        <v>910</v>
      </c>
      <c r="F2116" s="438" t="s">
        <v>658</v>
      </c>
      <c r="G2116" s="439"/>
      <c r="H2116" s="439" t="s">
        <v>469</v>
      </c>
      <c r="I2116" s="438" t="n">
        <v>0.0857</v>
      </c>
      <c r="J2116" s="438" t="n">
        <v>21.41</v>
      </c>
      <c r="K2116" s="440" t="n">
        <v>1.83</v>
      </c>
    </row>
    <row r="2117" customFormat="false" ht="14.25" hidden="false" customHeight="false" outlineLevel="0" collapsed="false">
      <c r="A2117" s="438" t="s">
        <v>655</v>
      </c>
      <c r="B2117" s="439" t="s">
        <v>656</v>
      </c>
      <c r="C2117" s="439" t="s">
        <v>42</v>
      </c>
      <c r="D2117" s="439" t="n">
        <v>88267</v>
      </c>
      <c r="E2117" s="438" t="s">
        <v>909</v>
      </c>
      <c r="F2117" s="438" t="s">
        <v>658</v>
      </c>
      <c r="G2117" s="439"/>
      <c r="H2117" s="439" t="s">
        <v>469</v>
      </c>
      <c r="I2117" s="438" t="n">
        <v>0.0857</v>
      </c>
      <c r="J2117" s="438" t="n">
        <v>26.02</v>
      </c>
      <c r="K2117" s="440" t="n">
        <v>2.22</v>
      </c>
    </row>
    <row r="2118" customFormat="false" ht="14.25" hidden="false" customHeight="false" outlineLevel="0" collapsed="false">
      <c r="A2118" s="134"/>
      <c r="E2118" s="134"/>
      <c r="F2118" s="134"/>
      <c r="I2118" s="134"/>
      <c r="J2118" s="134"/>
      <c r="K2118" s="263"/>
    </row>
    <row r="2119" customFormat="false" ht="14.25" hidden="false" customHeight="false" outlineLevel="0" collapsed="false">
      <c r="A2119" s="441" t="s">
        <v>655</v>
      </c>
      <c r="B2119" s="442"/>
      <c r="C2119" s="442"/>
      <c r="D2119" s="442"/>
      <c r="E2119" s="441"/>
      <c r="F2119" s="443" t="s">
        <v>660</v>
      </c>
      <c r="G2119" s="444" t="n">
        <v>1.5296737341</v>
      </c>
      <c r="H2119" s="445" t="s">
        <v>661</v>
      </c>
      <c r="I2119" s="446" t="n">
        <v>1.63</v>
      </c>
      <c r="J2119" s="443" t="s">
        <v>662</v>
      </c>
      <c r="K2119" s="444" t="n">
        <v>3.16</v>
      </c>
    </row>
    <row r="2120" customFormat="false" ht="14.25" hidden="false" customHeight="false" outlineLevel="0" collapsed="false">
      <c r="A2120" s="441" t="s">
        <v>655</v>
      </c>
      <c r="B2120" s="442"/>
      <c r="C2120" s="442"/>
      <c r="D2120" s="442"/>
      <c r="E2120" s="441"/>
      <c r="F2120" s="443" t="s">
        <v>663</v>
      </c>
      <c r="G2120" s="444" t="n">
        <v>0.88</v>
      </c>
      <c r="H2120" s="442"/>
      <c r="I2120" s="441"/>
      <c r="J2120" s="443" t="s">
        <v>664</v>
      </c>
      <c r="K2120" s="444" t="n">
        <v>4.93</v>
      </c>
    </row>
    <row r="2121" customFormat="false" ht="14.25" hidden="false" customHeight="false" outlineLevel="0" collapsed="false">
      <c r="A2121" s="134"/>
      <c r="E2121" s="134"/>
      <c r="F2121" s="134"/>
      <c r="I2121" s="134"/>
      <c r="J2121" s="134"/>
      <c r="K2121" s="263"/>
    </row>
    <row r="2122" customFormat="false" ht="14.25" hidden="false" customHeight="false" outlineLevel="0" collapsed="false">
      <c r="A2122" s="134"/>
      <c r="E2122" s="134"/>
      <c r="F2122" s="134"/>
      <c r="I2122" s="134"/>
      <c r="J2122" s="134"/>
      <c r="K2122" s="263"/>
    </row>
    <row r="2123" customFormat="false" ht="25.35" hidden="false" customHeight="false" outlineLevel="0" collapsed="false">
      <c r="A2123" s="434" t="s">
        <v>1229</v>
      </c>
      <c r="B2123" s="435" t="s">
        <v>35</v>
      </c>
      <c r="C2123" s="435" t="s">
        <v>42</v>
      </c>
      <c r="D2123" s="435" t="n">
        <v>102595</v>
      </c>
      <c r="E2123" s="436" t="s">
        <v>966</v>
      </c>
      <c r="F2123" s="436" t="s">
        <v>907</v>
      </c>
      <c r="G2123" s="435"/>
      <c r="H2123" s="435" t="s">
        <v>120</v>
      </c>
      <c r="I2123" s="436" t="n">
        <v>1</v>
      </c>
      <c r="J2123" s="436" t="n">
        <v>5.18</v>
      </c>
      <c r="K2123" s="437" t="n">
        <v>5.18</v>
      </c>
    </row>
    <row r="2124" customFormat="false" ht="14.25" hidden="false" customHeight="false" outlineLevel="0" collapsed="false">
      <c r="A2124" s="430"/>
      <c r="B2124" s="431" t="s">
        <v>25</v>
      </c>
      <c r="C2124" s="431" t="s">
        <v>26</v>
      </c>
      <c r="D2124" s="431" t="s">
        <v>27</v>
      </c>
      <c r="E2124" s="432" t="s">
        <v>18</v>
      </c>
      <c r="F2124" s="432" t="s">
        <v>649</v>
      </c>
      <c r="G2124" s="431"/>
      <c r="H2124" s="431" t="s">
        <v>650</v>
      </c>
      <c r="I2124" s="432" t="s">
        <v>651</v>
      </c>
      <c r="J2124" s="432" t="s">
        <v>652</v>
      </c>
      <c r="K2124" s="433" t="s">
        <v>19</v>
      </c>
    </row>
    <row r="2125" customFormat="false" ht="14.25" hidden="false" customHeight="false" outlineLevel="0" collapsed="false">
      <c r="A2125" s="438" t="s">
        <v>655</v>
      </c>
      <c r="B2125" s="439" t="s">
        <v>656</v>
      </c>
      <c r="C2125" s="439" t="s">
        <v>42</v>
      </c>
      <c r="D2125" s="439" t="n">
        <v>88248</v>
      </c>
      <c r="E2125" s="438" t="s">
        <v>910</v>
      </c>
      <c r="F2125" s="438" t="s">
        <v>658</v>
      </c>
      <c r="G2125" s="439"/>
      <c r="H2125" s="439" t="s">
        <v>469</v>
      </c>
      <c r="I2125" s="438" t="n">
        <v>0.1093</v>
      </c>
      <c r="J2125" s="438" t="n">
        <v>21.41</v>
      </c>
      <c r="K2125" s="440" t="n">
        <v>2.34</v>
      </c>
    </row>
    <row r="2126" customFormat="false" ht="14.25" hidden="false" customHeight="false" outlineLevel="0" collapsed="false">
      <c r="A2126" s="438" t="s">
        <v>655</v>
      </c>
      <c r="B2126" s="439" t="s">
        <v>656</v>
      </c>
      <c r="C2126" s="439" t="s">
        <v>42</v>
      </c>
      <c r="D2126" s="439" t="n">
        <v>88267</v>
      </c>
      <c r="E2126" s="438" t="s">
        <v>909</v>
      </c>
      <c r="F2126" s="438" t="s">
        <v>658</v>
      </c>
      <c r="G2126" s="439"/>
      <c r="H2126" s="439" t="s">
        <v>469</v>
      </c>
      <c r="I2126" s="438" t="n">
        <v>0.1093</v>
      </c>
      <c r="J2126" s="438" t="n">
        <v>26.02</v>
      </c>
      <c r="K2126" s="440" t="n">
        <v>2.84</v>
      </c>
    </row>
    <row r="2127" customFormat="false" ht="51" hidden="false" customHeight="true" outlineLevel="0" collapsed="false">
      <c r="A2127" s="134"/>
      <c r="E2127" s="134"/>
      <c r="F2127" s="134"/>
      <c r="I2127" s="134"/>
      <c r="J2127" s="134"/>
      <c r="K2127" s="263"/>
    </row>
    <row r="2128" customFormat="false" ht="14.25" hidden="false" customHeight="false" outlineLevel="0" collapsed="false">
      <c r="A2128" s="441" t="s">
        <v>655</v>
      </c>
      <c r="B2128" s="442"/>
      <c r="C2128" s="442"/>
      <c r="D2128" s="442"/>
      <c r="E2128" s="441"/>
      <c r="F2128" s="443" t="s">
        <v>660</v>
      </c>
      <c r="G2128" s="444" t="n">
        <v>1.9556588247</v>
      </c>
      <c r="H2128" s="445" t="s">
        <v>661</v>
      </c>
      <c r="I2128" s="446" t="n">
        <v>2.08</v>
      </c>
      <c r="J2128" s="443" t="s">
        <v>662</v>
      </c>
      <c r="K2128" s="444" t="n">
        <v>4.04</v>
      </c>
    </row>
    <row r="2129" customFormat="false" ht="14.25" hidden="false" customHeight="false" outlineLevel="0" collapsed="false">
      <c r="A2129" s="441" t="s">
        <v>655</v>
      </c>
      <c r="B2129" s="442"/>
      <c r="C2129" s="442"/>
      <c r="D2129" s="442"/>
      <c r="E2129" s="441"/>
      <c r="F2129" s="443" t="s">
        <v>663</v>
      </c>
      <c r="G2129" s="444" t="n">
        <v>1.13</v>
      </c>
      <c r="H2129" s="442"/>
      <c r="I2129" s="441"/>
      <c r="J2129" s="443" t="s">
        <v>664</v>
      </c>
      <c r="K2129" s="444" t="n">
        <v>6.31</v>
      </c>
    </row>
    <row r="2130" customFormat="false" ht="14.25" hidden="false" customHeight="false" outlineLevel="0" collapsed="false">
      <c r="A2130" s="134"/>
      <c r="E2130" s="134"/>
      <c r="F2130" s="134"/>
      <c r="I2130" s="134"/>
      <c r="J2130" s="134"/>
      <c r="K2130" s="263"/>
    </row>
    <row r="2131" customFormat="false" ht="14.25" hidden="false" customHeight="false" outlineLevel="0" collapsed="false">
      <c r="A2131" s="134"/>
      <c r="E2131" s="134"/>
      <c r="F2131" s="134"/>
      <c r="I2131" s="134"/>
      <c r="J2131" s="134"/>
      <c r="K2131" s="263"/>
    </row>
    <row r="2132" customFormat="false" ht="37.3" hidden="false" customHeight="false" outlineLevel="0" collapsed="false">
      <c r="A2132" s="434" t="s">
        <v>1230</v>
      </c>
      <c r="B2132" s="435" t="s">
        <v>35</v>
      </c>
      <c r="C2132" s="435" t="s">
        <v>42</v>
      </c>
      <c r="D2132" s="435" t="n">
        <v>93282</v>
      </c>
      <c r="E2132" s="436" t="s">
        <v>776</v>
      </c>
      <c r="F2132" s="436" t="s">
        <v>1083</v>
      </c>
      <c r="G2132" s="435"/>
      <c r="H2132" s="435" t="s">
        <v>684</v>
      </c>
      <c r="I2132" s="436" t="n">
        <v>1</v>
      </c>
      <c r="J2132" s="436" t="n">
        <v>21.81</v>
      </c>
      <c r="K2132" s="437" t="n">
        <v>21.81</v>
      </c>
    </row>
    <row r="2133" customFormat="false" ht="14.25" hidden="false" customHeight="false" outlineLevel="0" collapsed="false">
      <c r="A2133" s="430"/>
      <c r="B2133" s="431" t="s">
        <v>25</v>
      </c>
      <c r="C2133" s="431" t="s">
        <v>26</v>
      </c>
      <c r="D2133" s="431" t="s">
        <v>27</v>
      </c>
      <c r="E2133" s="432" t="s">
        <v>18</v>
      </c>
      <c r="F2133" s="432" t="s">
        <v>649</v>
      </c>
      <c r="G2133" s="431"/>
      <c r="H2133" s="431" t="s">
        <v>650</v>
      </c>
      <c r="I2133" s="432" t="s">
        <v>651</v>
      </c>
      <c r="J2133" s="432" t="s">
        <v>652</v>
      </c>
      <c r="K2133" s="433" t="s">
        <v>19</v>
      </c>
    </row>
    <row r="2134" customFormat="false" ht="14.25" hidden="false" customHeight="false" outlineLevel="0" collapsed="false">
      <c r="A2134" s="438" t="s">
        <v>655</v>
      </c>
      <c r="B2134" s="439" t="s">
        <v>656</v>
      </c>
      <c r="C2134" s="439" t="s">
        <v>42</v>
      </c>
      <c r="D2134" s="439" t="n">
        <v>88295</v>
      </c>
      <c r="E2134" s="438" t="s">
        <v>1231</v>
      </c>
      <c r="F2134" s="438" t="s">
        <v>658</v>
      </c>
      <c r="G2134" s="439"/>
      <c r="H2134" s="439" t="s">
        <v>469</v>
      </c>
      <c r="I2134" s="438" t="n">
        <v>1</v>
      </c>
      <c r="J2134" s="438" t="n">
        <v>21.47</v>
      </c>
      <c r="K2134" s="440" t="n">
        <v>21.47</v>
      </c>
    </row>
    <row r="2135" customFormat="false" ht="19.4" hidden="false" customHeight="false" outlineLevel="0" collapsed="false">
      <c r="A2135" s="438" t="s">
        <v>655</v>
      </c>
      <c r="B2135" s="439" t="s">
        <v>656</v>
      </c>
      <c r="C2135" s="439" t="s">
        <v>42</v>
      </c>
      <c r="D2135" s="439" t="n">
        <v>93278</v>
      </c>
      <c r="E2135" s="438" t="s">
        <v>1232</v>
      </c>
      <c r="F2135" s="438" t="s">
        <v>683</v>
      </c>
      <c r="G2135" s="439"/>
      <c r="H2135" s="439" t="s">
        <v>469</v>
      </c>
      <c r="I2135" s="438" t="n">
        <v>1</v>
      </c>
      <c r="J2135" s="438" t="n">
        <v>0.06</v>
      </c>
      <c r="K2135" s="440" t="n">
        <v>0.06</v>
      </c>
    </row>
    <row r="2136" customFormat="false" ht="25.5" hidden="false" customHeight="true" outlineLevel="0" collapsed="false">
      <c r="A2136" s="438" t="s">
        <v>655</v>
      </c>
      <c r="B2136" s="439" t="s">
        <v>656</v>
      </c>
      <c r="C2136" s="439" t="s">
        <v>42</v>
      </c>
      <c r="D2136" s="439" t="n">
        <v>93277</v>
      </c>
      <c r="E2136" s="438" t="s">
        <v>1233</v>
      </c>
      <c r="F2136" s="438" t="s">
        <v>683</v>
      </c>
      <c r="G2136" s="439"/>
      <c r="H2136" s="439" t="s">
        <v>469</v>
      </c>
      <c r="I2136" s="438" t="n">
        <v>1</v>
      </c>
      <c r="J2136" s="438" t="n">
        <v>0.28</v>
      </c>
      <c r="K2136" s="440" t="n">
        <v>0.28</v>
      </c>
    </row>
    <row r="2137" customFormat="false" ht="14.25" hidden="false" customHeight="false" outlineLevel="0" collapsed="false">
      <c r="A2137" s="134"/>
      <c r="E2137" s="134"/>
      <c r="F2137" s="134"/>
      <c r="I2137" s="134"/>
      <c r="J2137" s="134"/>
      <c r="K2137" s="263"/>
    </row>
    <row r="2138" customFormat="false" ht="14.25" hidden="false" customHeight="false" outlineLevel="0" collapsed="false">
      <c r="A2138" s="441" t="s">
        <v>655</v>
      </c>
      <c r="B2138" s="442"/>
      <c r="C2138" s="442"/>
      <c r="D2138" s="442"/>
      <c r="E2138" s="441"/>
      <c r="F2138" s="443" t="s">
        <v>660</v>
      </c>
      <c r="G2138" s="444" t="n">
        <v>8.1179204182</v>
      </c>
      <c r="H2138" s="445" t="s">
        <v>661</v>
      </c>
      <c r="I2138" s="446" t="n">
        <v>8.65</v>
      </c>
      <c r="J2138" s="443" t="s">
        <v>662</v>
      </c>
      <c r="K2138" s="444" t="n">
        <v>16.77</v>
      </c>
    </row>
    <row r="2139" customFormat="false" ht="14.25" hidden="false" customHeight="false" outlineLevel="0" collapsed="false">
      <c r="A2139" s="441" t="s">
        <v>655</v>
      </c>
      <c r="B2139" s="442"/>
      <c r="C2139" s="442"/>
      <c r="D2139" s="442"/>
      <c r="E2139" s="441"/>
      <c r="F2139" s="443" t="s">
        <v>663</v>
      </c>
      <c r="G2139" s="444" t="n">
        <v>4.77</v>
      </c>
      <c r="H2139" s="442"/>
      <c r="I2139" s="441"/>
      <c r="J2139" s="443" t="s">
        <v>664</v>
      </c>
      <c r="K2139" s="444" t="n">
        <v>26.58</v>
      </c>
    </row>
    <row r="2140" customFormat="false" ht="14.25" hidden="false" customHeight="false" outlineLevel="0" collapsed="false">
      <c r="A2140" s="134"/>
      <c r="E2140" s="134"/>
      <c r="F2140" s="134"/>
      <c r="I2140" s="134"/>
      <c r="J2140" s="134"/>
      <c r="K2140" s="263"/>
    </row>
    <row r="2141" customFormat="false" ht="14.25" hidden="false" customHeight="false" outlineLevel="0" collapsed="false">
      <c r="A2141" s="134"/>
      <c r="E2141" s="134"/>
      <c r="F2141" s="134"/>
      <c r="I2141" s="134"/>
      <c r="J2141" s="134"/>
      <c r="K2141" s="263"/>
    </row>
    <row r="2142" customFormat="false" ht="37.3" hidden="false" customHeight="false" outlineLevel="0" collapsed="false">
      <c r="A2142" s="434" t="s">
        <v>1234</v>
      </c>
      <c r="B2142" s="435" t="s">
        <v>35</v>
      </c>
      <c r="C2142" s="435" t="s">
        <v>42</v>
      </c>
      <c r="D2142" s="435" t="n">
        <v>93281</v>
      </c>
      <c r="E2142" s="436" t="s">
        <v>778</v>
      </c>
      <c r="F2142" s="436" t="s">
        <v>1083</v>
      </c>
      <c r="G2142" s="435"/>
      <c r="H2142" s="435" t="s">
        <v>688</v>
      </c>
      <c r="I2142" s="436" t="n">
        <v>1</v>
      </c>
      <c r="J2142" s="436" t="n">
        <v>22.85</v>
      </c>
      <c r="K2142" s="437" t="n">
        <v>22.85</v>
      </c>
    </row>
    <row r="2143" customFormat="false" ht="14.25" hidden="false" customHeight="false" outlineLevel="0" collapsed="false">
      <c r="A2143" s="430"/>
      <c r="B2143" s="431" t="s">
        <v>25</v>
      </c>
      <c r="C2143" s="431" t="s">
        <v>26</v>
      </c>
      <c r="D2143" s="431" t="s">
        <v>27</v>
      </c>
      <c r="E2143" s="432" t="s">
        <v>18</v>
      </c>
      <c r="F2143" s="432" t="s">
        <v>649</v>
      </c>
      <c r="G2143" s="431"/>
      <c r="H2143" s="431" t="s">
        <v>650</v>
      </c>
      <c r="I2143" s="432" t="s">
        <v>651</v>
      </c>
      <c r="J2143" s="432" t="s">
        <v>652</v>
      </c>
      <c r="K2143" s="433" t="s">
        <v>19</v>
      </c>
    </row>
    <row r="2144" customFormat="false" ht="19.4" hidden="false" customHeight="false" outlineLevel="0" collapsed="false">
      <c r="A2144" s="438" t="s">
        <v>655</v>
      </c>
      <c r="B2144" s="439" t="s">
        <v>656</v>
      </c>
      <c r="C2144" s="439" t="s">
        <v>42</v>
      </c>
      <c r="D2144" s="439" t="n">
        <v>93279</v>
      </c>
      <c r="E2144" s="438" t="s">
        <v>1235</v>
      </c>
      <c r="F2144" s="438" t="s">
        <v>683</v>
      </c>
      <c r="G2144" s="439"/>
      <c r="H2144" s="439" t="s">
        <v>469</v>
      </c>
      <c r="I2144" s="438" t="n">
        <v>1</v>
      </c>
      <c r="J2144" s="438" t="n">
        <v>0.26</v>
      </c>
      <c r="K2144" s="440" t="n">
        <v>0.26</v>
      </c>
    </row>
    <row r="2145" customFormat="false" ht="19.4" hidden="false" customHeight="false" outlineLevel="0" collapsed="false">
      <c r="A2145" s="438" t="s">
        <v>655</v>
      </c>
      <c r="B2145" s="439" t="s">
        <v>656</v>
      </c>
      <c r="C2145" s="439" t="s">
        <v>42</v>
      </c>
      <c r="D2145" s="439" t="n">
        <v>93278</v>
      </c>
      <c r="E2145" s="438" t="s">
        <v>1232</v>
      </c>
      <c r="F2145" s="438" t="s">
        <v>683</v>
      </c>
      <c r="G2145" s="439"/>
      <c r="H2145" s="439" t="s">
        <v>469</v>
      </c>
      <c r="I2145" s="438" t="n">
        <v>1</v>
      </c>
      <c r="J2145" s="438" t="n">
        <v>0.06</v>
      </c>
      <c r="K2145" s="440" t="n">
        <v>0.06</v>
      </c>
    </row>
    <row r="2146" customFormat="false" ht="19.4" hidden="false" customHeight="false" outlineLevel="0" collapsed="false">
      <c r="A2146" s="438" t="s">
        <v>655</v>
      </c>
      <c r="B2146" s="439" t="s">
        <v>656</v>
      </c>
      <c r="C2146" s="439" t="s">
        <v>42</v>
      </c>
      <c r="D2146" s="439" t="n">
        <v>93277</v>
      </c>
      <c r="E2146" s="438" t="s">
        <v>1233</v>
      </c>
      <c r="F2146" s="438" t="s">
        <v>683</v>
      </c>
      <c r="G2146" s="439"/>
      <c r="H2146" s="439" t="s">
        <v>469</v>
      </c>
      <c r="I2146" s="438" t="n">
        <v>1</v>
      </c>
      <c r="J2146" s="438" t="n">
        <v>0.28</v>
      </c>
      <c r="K2146" s="440" t="n">
        <v>0.28</v>
      </c>
    </row>
    <row r="2147" customFormat="false" ht="14.25" hidden="false" customHeight="false" outlineLevel="0" collapsed="false">
      <c r="A2147" s="438" t="s">
        <v>655</v>
      </c>
      <c r="B2147" s="439" t="s">
        <v>656</v>
      </c>
      <c r="C2147" s="439" t="s">
        <v>42</v>
      </c>
      <c r="D2147" s="439" t="n">
        <v>88295</v>
      </c>
      <c r="E2147" s="438" t="s">
        <v>1231</v>
      </c>
      <c r="F2147" s="438" t="s">
        <v>658</v>
      </c>
      <c r="G2147" s="439"/>
      <c r="H2147" s="439" t="s">
        <v>469</v>
      </c>
      <c r="I2147" s="438" t="n">
        <v>1</v>
      </c>
      <c r="J2147" s="438" t="n">
        <v>21.47</v>
      </c>
      <c r="K2147" s="440" t="n">
        <v>21.47</v>
      </c>
    </row>
    <row r="2148" customFormat="false" ht="19.4" hidden="false" customHeight="false" outlineLevel="0" collapsed="false">
      <c r="A2148" s="438" t="s">
        <v>655</v>
      </c>
      <c r="B2148" s="439" t="s">
        <v>656</v>
      </c>
      <c r="C2148" s="439" t="s">
        <v>42</v>
      </c>
      <c r="D2148" s="439" t="n">
        <v>93280</v>
      </c>
      <c r="E2148" s="438" t="s">
        <v>1236</v>
      </c>
      <c r="F2148" s="438" t="s">
        <v>683</v>
      </c>
      <c r="G2148" s="439"/>
      <c r="H2148" s="439" t="s">
        <v>469</v>
      </c>
      <c r="I2148" s="438" t="n">
        <v>1</v>
      </c>
      <c r="J2148" s="438" t="n">
        <v>0.78</v>
      </c>
      <c r="K2148" s="440" t="n">
        <v>0.78</v>
      </c>
    </row>
    <row r="2149" customFormat="false" ht="14.25" hidden="false" customHeight="false" outlineLevel="0" collapsed="false">
      <c r="A2149" s="134"/>
      <c r="E2149" s="134"/>
      <c r="F2149" s="134"/>
      <c r="I2149" s="134"/>
      <c r="J2149" s="134"/>
      <c r="K2149" s="263"/>
    </row>
    <row r="2150" customFormat="false" ht="14.25" hidden="false" customHeight="false" outlineLevel="0" collapsed="false">
      <c r="A2150" s="441" t="s">
        <v>655</v>
      </c>
      <c r="B2150" s="442"/>
      <c r="C2150" s="442"/>
      <c r="D2150" s="442"/>
      <c r="E2150" s="441"/>
      <c r="F2150" s="443" t="s">
        <v>660</v>
      </c>
      <c r="G2150" s="444" t="n">
        <v>8.1179204182</v>
      </c>
      <c r="H2150" s="445" t="s">
        <v>661</v>
      </c>
      <c r="I2150" s="446" t="n">
        <v>8.65</v>
      </c>
      <c r="J2150" s="443" t="s">
        <v>662</v>
      </c>
      <c r="K2150" s="444" t="n">
        <v>16.77</v>
      </c>
    </row>
    <row r="2151" customFormat="false" ht="14.25" hidden="false" customHeight="false" outlineLevel="0" collapsed="false">
      <c r="A2151" s="441" t="s">
        <v>655</v>
      </c>
      <c r="B2151" s="442"/>
      <c r="C2151" s="442"/>
      <c r="D2151" s="442"/>
      <c r="E2151" s="441"/>
      <c r="F2151" s="443" t="s">
        <v>663</v>
      </c>
      <c r="G2151" s="444" t="n">
        <v>5</v>
      </c>
      <c r="H2151" s="442"/>
      <c r="I2151" s="441"/>
      <c r="J2151" s="443" t="s">
        <v>664</v>
      </c>
      <c r="K2151" s="444" t="n">
        <v>27.85</v>
      </c>
    </row>
    <row r="2152" customFormat="false" ht="14.25" hidden="false" customHeight="false" outlineLevel="0" collapsed="false">
      <c r="A2152" s="134"/>
      <c r="E2152" s="134"/>
      <c r="F2152" s="134"/>
      <c r="I2152" s="134"/>
      <c r="J2152" s="134"/>
      <c r="K2152" s="263"/>
    </row>
    <row r="2153" customFormat="false" ht="14.25" hidden="false" customHeight="false" outlineLevel="0" collapsed="false">
      <c r="A2153" s="134"/>
      <c r="E2153" s="134"/>
      <c r="F2153" s="134"/>
      <c r="I2153" s="134"/>
      <c r="J2153" s="134"/>
      <c r="K2153" s="263"/>
    </row>
    <row r="2154" customFormat="false" ht="37.3" hidden="false" customHeight="false" outlineLevel="0" collapsed="false">
      <c r="A2154" s="434" t="s">
        <v>1237</v>
      </c>
      <c r="B2154" s="435" t="s">
        <v>35</v>
      </c>
      <c r="C2154" s="435" t="s">
        <v>42</v>
      </c>
      <c r="D2154" s="435" t="n">
        <v>93277</v>
      </c>
      <c r="E2154" s="436" t="s">
        <v>1233</v>
      </c>
      <c r="F2154" s="436" t="s">
        <v>1083</v>
      </c>
      <c r="G2154" s="435"/>
      <c r="H2154" s="435" t="s">
        <v>469</v>
      </c>
      <c r="I2154" s="436" t="n">
        <v>1</v>
      </c>
      <c r="J2154" s="436" t="n">
        <v>0.28</v>
      </c>
      <c r="K2154" s="437" t="n">
        <v>0.28</v>
      </c>
    </row>
    <row r="2155" customFormat="false" ht="14.25" hidden="false" customHeight="false" outlineLevel="0" collapsed="false">
      <c r="A2155" s="430"/>
      <c r="B2155" s="431" t="s">
        <v>25</v>
      </c>
      <c r="C2155" s="431" t="s">
        <v>26</v>
      </c>
      <c r="D2155" s="431" t="s">
        <v>27</v>
      </c>
      <c r="E2155" s="432" t="s">
        <v>18</v>
      </c>
      <c r="F2155" s="432" t="s">
        <v>649</v>
      </c>
      <c r="G2155" s="431"/>
      <c r="H2155" s="431" t="s">
        <v>650</v>
      </c>
      <c r="I2155" s="432" t="s">
        <v>651</v>
      </c>
      <c r="J2155" s="432" t="s">
        <v>652</v>
      </c>
      <c r="K2155" s="433" t="s">
        <v>19</v>
      </c>
    </row>
    <row r="2156" customFormat="false" ht="14.25" hidden="false" customHeight="false" outlineLevel="0" collapsed="false">
      <c r="A2156" s="438" t="s">
        <v>655</v>
      </c>
      <c r="B2156" s="439" t="s">
        <v>200</v>
      </c>
      <c r="C2156" s="439" t="s">
        <v>42</v>
      </c>
      <c r="D2156" s="439" t="n">
        <v>36487</v>
      </c>
      <c r="E2156" s="438" t="s">
        <v>1238</v>
      </c>
      <c r="F2156" s="438" t="s">
        <v>990</v>
      </c>
      <c r="G2156" s="439"/>
      <c r="H2156" s="439" t="s">
        <v>120</v>
      </c>
      <c r="I2156" s="438" t="n">
        <v>6.4E-005</v>
      </c>
      <c r="J2156" s="438" t="n">
        <v>4430.99606</v>
      </c>
      <c r="K2156" s="440" t="n">
        <v>0.28</v>
      </c>
    </row>
    <row r="2157" customFormat="false" ht="14.25" hidden="false" customHeight="false" outlineLevel="0" collapsed="false">
      <c r="A2157" s="134"/>
      <c r="E2157" s="134"/>
      <c r="F2157" s="134"/>
      <c r="I2157" s="134"/>
      <c r="J2157" s="134"/>
      <c r="K2157" s="263"/>
    </row>
    <row r="2158" customFormat="false" ht="14.25" hidden="false" customHeight="false" outlineLevel="0" collapsed="false">
      <c r="A2158" s="441" t="s">
        <v>655</v>
      </c>
      <c r="B2158" s="442"/>
      <c r="C2158" s="442"/>
      <c r="D2158" s="442"/>
      <c r="E2158" s="441"/>
      <c r="F2158" s="443" t="s">
        <v>660</v>
      </c>
      <c r="G2158" s="444" t="n">
        <v>0</v>
      </c>
      <c r="H2158" s="445" t="s">
        <v>661</v>
      </c>
      <c r="I2158" s="446" t="n">
        <v>0</v>
      </c>
      <c r="J2158" s="443" t="s">
        <v>662</v>
      </c>
      <c r="K2158" s="444" t="n">
        <v>0</v>
      </c>
    </row>
    <row r="2159" customFormat="false" ht="14.25" hidden="false" customHeight="false" outlineLevel="0" collapsed="false">
      <c r="A2159" s="441" t="s">
        <v>655</v>
      </c>
      <c r="B2159" s="442"/>
      <c r="C2159" s="442"/>
      <c r="D2159" s="442"/>
      <c r="E2159" s="441"/>
      <c r="F2159" s="443" t="s">
        <v>663</v>
      </c>
      <c r="G2159" s="444" t="n">
        <v>0.06</v>
      </c>
      <c r="H2159" s="442"/>
      <c r="I2159" s="441"/>
      <c r="J2159" s="443" t="s">
        <v>664</v>
      </c>
      <c r="K2159" s="444" t="n">
        <v>0.34</v>
      </c>
    </row>
    <row r="2160" customFormat="false" ht="14.25" hidden="false" customHeight="false" outlineLevel="0" collapsed="false">
      <c r="A2160" s="134"/>
      <c r="E2160" s="134"/>
      <c r="F2160" s="134"/>
      <c r="I2160" s="134"/>
      <c r="J2160" s="134"/>
      <c r="K2160" s="263"/>
    </row>
    <row r="2161" customFormat="false" ht="14.25" hidden="false" customHeight="false" outlineLevel="0" collapsed="false">
      <c r="A2161" s="134"/>
      <c r="E2161" s="134"/>
      <c r="F2161" s="134"/>
      <c r="I2161" s="134"/>
      <c r="J2161" s="134"/>
      <c r="K2161" s="263"/>
    </row>
    <row r="2162" customFormat="false" ht="37.3" hidden="false" customHeight="false" outlineLevel="0" collapsed="false">
      <c r="A2162" s="434" t="s">
        <v>1239</v>
      </c>
      <c r="B2162" s="435" t="s">
        <v>35</v>
      </c>
      <c r="C2162" s="435" t="s">
        <v>42</v>
      </c>
      <c r="D2162" s="435" t="n">
        <v>93278</v>
      </c>
      <c r="E2162" s="436" t="s">
        <v>1232</v>
      </c>
      <c r="F2162" s="436" t="s">
        <v>1083</v>
      </c>
      <c r="G2162" s="435"/>
      <c r="H2162" s="435" t="s">
        <v>469</v>
      </c>
      <c r="I2162" s="436" t="n">
        <v>1</v>
      </c>
      <c r="J2162" s="436" t="n">
        <v>0.06</v>
      </c>
      <c r="K2162" s="437" t="n">
        <v>0.06</v>
      </c>
    </row>
    <row r="2163" customFormat="false" ht="33.75" hidden="false" customHeight="true" outlineLevel="0" collapsed="false">
      <c r="A2163" s="430"/>
      <c r="B2163" s="431" t="s">
        <v>25</v>
      </c>
      <c r="C2163" s="431" t="s">
        <v>26</v>
      </c>
      <c r="D2163" s="431" t="s">
        <v>27</v>
      </c>
      <c r="E2163" s="432" t="s">
        <v>18</v>
      </c>
      <c r="F2163" s="432" t="s">
        <v>649</v>
      </c>
      <c r="G2163" s="431"/>
      <c r="H2163" s="431" t="s">
        <v>650</v>
      </c>
      <c r="I2163" s="432" t="s">
        <v>651</v>
      </c>
      <c r="J2163" s="432" t="s">
        <v>652</v>
      </c>
      <c r="K2163" s="433" t="s">
        <v>19</v>
      </c>
    </row>
    <row r="2164" customFormat="false" ht="14.25" hidden="false" customHeight="false" outlineLevel="0" collapsed="false">
      <c r="A2164" s="438" t="s">
        <v>655</v>
      </c>
      <c r="B2164" s="439" t="s">
        <v>200</v>
      </c>
      <c r="C2164" s="439" t="s">
        <v>42</v>
      </c>
      <c r="D2164" s="439" t="n">
        <v>36487</v>
      </c>
      <c r="E2164" s="438" t="s">
        <v>1238</v>
      </c>
      <c r="F2164" s="438" t="s">
        <v>990</v>
      </c>
      <c r="G2164" s="439"/>
      <c r="H2164" s="439" t="s">
        <v>120</v>
      </c>
      <c r="I2164" s="438" t="n">
        <v>1.48E-005</v>
      </c>
      <c r="J2164" s="438" t="n">
        <v>4430.99606</v>
      </c>
      <c r="K2164" s="440" t="n">
        <v>0.06</v>
      </c>
    </row>
    <row r="2165" customFormat="false" ht="14.25" hidden="false" customHeight="false" outlineLevel="0" collapsed="false">
      <c r="A2165" s="134"/>
      <c r="E2165" s="134"/>
      <c r="F2165" s="134"/>
      <c r="I2165" s="134"/>
      <c r="J2165" s="134"/>
      <c r="K2165" s="263"/>
    </row>
    <row r="2166" customFormat="false" ht="14.25" hidden="false" customHeight="false" outlineLevel="0" collapsed="false">
      <c r="A2166" s="441" t="s">
        <v>655</v>
      </c>
      <c r="B2166" s="442"/>
      <c r="C2166" s="442"/>
      <c r="D2166" s="442"/>
      <c r="E2166" s="441"/>
      <c r="F2166" s="443" t="s">
        <v>660</v>
      </c>
      <c r="G2166" s="444" t="n">
        <v>0</v>
      </c>
      <c r="H2166" s="445" t="s">
        <v>661</v>
      </c>
      <c r="I2166" s="446" t="n">
        <v>0</v>
      </c>
      <c r="J2166" s="443" t="s">
        <v>662</v>
      </c>
      <c r="K2166" s="444" t="n">
        <v>0</v>
      </c>
    </row>
    <row r="2167" customFormat="false" ht="14.25" hidden="false" customHeight="false" outlineLevel="0" collapsed="false">
      <c r="A2167" s="441" t="s">
        <v>655</v>
      </c>
      <c r="B2167" s="442"/>
      <c r="C2167" s="442"/>
      <c r="D2167" s="442"/>
      <c r="E2167" s="441"/>
      <c r="F2167" s="443" t="s">
        <v>663</v>
      </c>
      <c r="G2167" s="444" t="n">
        <v>0.01</v>
      </c>
      <c r="H2167" s="442"/>
      <c r="I2167" s="441"/>
      <c r="J2167" s="443" t="s">
        <v>664</v>
      </c>
      <c r="K2167" s="444" t="n">
        <v>0.07</v>
      </c>
    </row>
    <row r="2168" customFormat="false" ht="14.25" hidden="false" customHeight="false" outlineLevel="0" collapsed="false">
      <c r="A2168" s="134"/>
      <c r="E2168" s="134"/>
      <c r="F2168" s="134"/>
      <c r="I2168" s="134"/>
      <c r="J2168" s="134"/>
      <c r="K2168" s="263"/>
    </row>
    <row r="2169" customFormat="false" ht="14.25" hidden="false" customHeight="false" outlineLevel="0" collapsed="false">
      <c r="A2169" s="134"/>
      <c r="E2169" s="134"/>
      <c r="F2169" s="134"/>
      <c r="I2169" s="134"/>
      <c r="J2169" s="134"/>
      <c r="K2169" s="263"/>
    </row>
    <row r="2170" customFormat="false" ht="37.3" hidden="false" customHeight="false" outlineLevel="0" collapsed="false">
      <c r="A2170" s="434" t="s">
        <v>1240</v>
      </c>
      <c r="B2170" s="435" t="s">
        <v>35</v>
      </c>
      <c r="C2170" s="435" t="s">
        <v>42</v>
      </c>
      <c r="D2170" s="435" t="n">
        <v>93279</v>
      </c>
      <c r="E2170" s="436" t="s">
        <v>1235</v>
      </c>
      <c r="F2170" s="436" t="s">
        <v>1083</v>
      </c>
      <c r="G2170" s="435"/>
      <c r="H2170" s="435" t="s">
        <v>469</v>
      </c>
      <c r="I2170" s="436" t="n">
        <v>1</v>
      </c>
      <c r="J2170" s="436" t="n">
        <v>0.26</v>
      </c>
      <c r="K2170" s="437" t="n">
        <v>0.26</v>
      </c>
    </row>
    <row r="2171" customFormat="false" ht="14.25" hidden="false" customHeight="false" outlineLevel="0" collapsed="false">
      <c r="A2171" s="430"/>
      <c r="B2171" s="431" t="s">
        <v>25</v>
      </c>
      <c r="C2171" s="431" t="s">
        <v>26</v>
      </c>
      <c r="D2171" s="431" t="s">
        <v>27</v>
      </c>
      <c r="E2171" s="432" t="s">
        <v>18</v>
      </c>
      <c r="F2171" s="432" t="s">
        <v>649</v>
      </c>
      <c r="G2171" s="431"/>
      <c r="H2171" s="431" t="s">
        <v>650</v>
      </c>
      <c r="I2171" s="432" t="s">
        <v>651</v>
      </c>
      <c r="J2171" s="432" t="s">
        <v>652</v>
      </c>
      <c r="K2171" s="433" t="s">
        <v>19</v>
      </c>
    </row>
    <row r="2172" customFormat="false" ht="14.25" hidden="false" customHeight="false" outlineLevel="0" collapsed="false">
      <c r="A2172" s="438" t="s">
        <v>655</v>
      </c>
      <c r="B2172" s="439" t="s">
        <v>200</v>
      </c>
      <c r="C2172" s="439" t="s">
        <v>42</v>
      </c>
      <c r="D2172" s="439" t="n">
        <v>36487</v>
      </c>
      <c r="E2172" s="438" t="s">
        <v>1238</v>
      </c>
      <c r="F2172" s="438" t="s">
        <v>990</v>
      </c>
      <c r="G2172" s="439"/>
      <c r="H2172" s="439" t="s">
        <v>120</v>
      </c>
      <c r="I2172" s="438" t="n">
        <v>6E-005</v>
      </c>
      <c r="J2172" s="438" t="n">
        <v>4430.99606</v>
      </c>
      <c r="K2172" s="440" t="n">
        <v>0.26</v>
      </c>
    </row>
    <row r="2173" customFormat="false" ht="14.25" hidden="false" customHeight="false" outlineLevel="0" collapsed="false">
      <c r="A2173" s="134"/>
      <c r="E2173" s="134"/>
      <c r="F2173" s="134"/>
      <c r="I2173" s="134"/>
      <c r="J2173" s="134"/>
      <c r="K2173" s="263"/>
    </row>
    <row r="2174" customFormat="false" ht="14.25" hidden="false" customHeight="false" outlineLevel="0" collapsed="false">
      <c r="A2174" s="441" t="s">
        <v>655</v>
      </c>
      <c r="B2174" s="442"/>
      <c r="C2174" s="442"/>
      <c r="D2174" s="442"/>
      <c r="E2174" s="441"/>
      <c r="F2174" s="443" t="s">
        <v>660</v>
      </c>
      <c r="G2174" s="444" t="n">
        <v>0</v>
      </c>
      <c r="H2174" s="445" t="s">
        <v>661</v>
      </c>
      <c r="I2174" s="446" t="n">
        <v>0</v>
      </c>
      <c r="J2174" s="443" t="s">
        <v>662</v>
      </c>
      <c r="K2174" s="444" t="n">
        <v>0</v>
      </c>
    </row>
    <row r="2175" customFormat="false" ht="14.25" hidden="false" customHeight="false" outlineLevel="0" collapsed="false">
      <c r="A2175" s="441" t="s">
        <v>655</v>
      </c>
      <c r="B2175" s="442"/>
      <c r="C2175" s="442"/>
      <c r="D2175" s="442"/>
      <c r="E2175" s="441"/>
      <c r="F2175" s="443" t="s">
        <v>663</v>
      </c>
      <c r="G2175" s="444" t="n">
        <v>0.05</v>
      </c>
      <c r="H2175" s="442"/>
      <c r="I2175" s="441"/>
      <c r="J2175" s="443" t="s">
        <v>664</v>
      </c>
      <c r="K2175" s="444" t="n">
        <v>0.31</v>
      </c>
    </row>
    <row r="2176" customFormat="false" ht="14.25" hidden="false" customHeight="false" outlineLevel="0" collapsed="false">
      <c r="A2176" s="134"/>
      <c r="E2176" s="134"/>
      <c r="F2176" s="134"/>
      <c r="I2176" s="134"/>
      <c r="J2176" s="134"/>
      <c r="K2176" s="263"/>
    </row>
    <row r="2177" customFormat="false" ht="14.25" hidden="false" customHeight="false" outlineLevel="0" collapsed="false">
      <c r="A2177" s="134"/>
      <c r="E2177" s="134"/>
      <c r="F2177" s="134"/>
      <c r="I2177" s="134"/>
      <c r="J2177" s="134"/>
      <c r="K2177" s="263"/>
    </row>
    <row r="2178" customFormat="false" ht="37.3" hidden="false" customHeight="false" outlineLevel="0" collapsed="false">
      <c r="A2178" s="434" t="s">
        <v>1241</v>
      </c>
      <c r="B2178" s="435" t="s">
        <v>35</v>
      </c>
      <c r="C2178" s="435" t="s">
        <v>42</v>
      </c>
      <c r="D2178" s="435" t="n">
        <v>93280</v>
      </c>
      <c r="E2178" s="436" t="s">
        <v>1236</v>
      </c>
      <c r="F2178" s="436" t="s">
        <v>1083</v>
      </c>
      <c r="G2178" s="435"/>
      <c r="H2178" s="435" t="s">
        <v>469</v>
      </c>
      <c r="I2178" s="436" t="n">
        <v>1</v>
      </c>
      <c r="J2178" s="436" t="n">
        <v>0.78</v>
      </c>
      <c r="K2178" s="437" t="n">
        <v>0.78</v>
      </c>
    </row>
    <row r="2179" customFormat="false" ht="14.25" hidden="false" customHeight="false" outlineLevel="0" collapsed="false">
      <c r="A2179" s="430"/>
      <c r="B2179" s="431" t="s">
        <v>25</v>
      </c>
      <c r="C2179" s="431" t="s">
        <v>26</v>
      </c>
      <c r="D2179" s="431" t="s">
        <v>27</v>
      </c>
      <c r="E2179" s="432" t="s">
        <v>18</v>
      </c>
      <c r="F2179" s="432" t="s">
        <v>649</v>
      </c>
      <c r="G2179" s="431"/>
      <c r="H2179" s="431" t="s">
        <v>650</v>
      </c>
      <c r="I2179" s="432" t="s">
        <v>651</v>
      </c>
      <c r="J2179" s="432" t="s">
        <v>652</v>
      </c>
      <c r="K2179" s="433" t="s">
        <v>19</v>
      </c>
    </row>
    <row r="2180" customFormat="false" ht="14.25" hidden="false" customHeight="false" outlineLevel="0" collapsed="false">
      <c r="A2180" s="438" t="s">
        <v>655</v>
      </c>
      <c r="B2180" s="439" t="s">
        <v>200</v>
      </c>
      <c r="C2180" s="439" t="s">
        <v>42</v>
      </c>
      <c r="D2180" s="439" t="n">
        <v>2705</v>
      </c>
      <c r="E2180" s="438" t="s">
        <v>1094</v>
      </c>
      <c r="F2180" s="438" t="s">
        <v>1095</v>
      </c>
      <c r="G2180" s="439"/>
      <c r="H2180" s="439" t="s">
        <v>1096</v>
      </c>
      <c r="I2180" s="438" t="n">
        <v>0.78</v>
      </c>
      <c r="J2180" s="438" t="n">
        <v>1.003018</v>
      </c>
      <c r="K2180" s="440" t="n">
        <v>0.78</v>
      </c>
    </row>
    <row r="2181" customFormat="false" ht="14.25" hidden="false" customHeight="false" outlineLevel="0" collapsed="false">
      <c r="A2181" s="134"/>
      <c r="E2181" s="134"/>
      <c r="F2181" s="134"/>
      <c r="I2181" s="134"/>
      <c r="J2181" s="134"/>
      <c r="K2181" s="263"/>
    </row>
    <row r="2182" customFormat="false" ht="14.25" hidden="false" customHeight="false" outlineLevel="0" collapsed="false">
      <c r="A2182" s="441" t="s">
        <v>655</v>
      </c>
      <c r="B2182" s="442"/>
      <c r="C2182" s="442"/>
      <c r="D2182" s="442"/>
      <c r="E2182" s="441"/>
      <c r="F2182" s="443" t="s">
        <v>660</v>
      </c>
      <c r="G2182" s="444" t="n">
        <v>0</v>
      </c>
      <c r="H2182" s="445" t="s">
        <v>661</v>
      </c>
      <c r="I2182" s="446" t="n">
        <v>0</v>
      </c>
      <c r="J2182" s="443" t="s">
        <v>662</v>
      </c>
      <c r="K2182" s="444" t="n">
        <v>0</v>
      </c>
    </row>
    <row r="2183" customFormat="false" ht="14.25" hidden="false" customHeight="false" outlineLevel="0" collapsed="false">
      <c r="A2183" s="441" t="s">
        <v>655</v>
      </c>
      <c r="B2183" s="442"/>
      <c r="C2183" s="442"/>
      <c r="D2183" s="442"/>
      <c r="E2183" s="441"/>
      <c r="F2183" s="443" t="s">
        <v>663</v>
      </c>
      <c r="G2183" s="444" t="n">
        <v>0.17</v>
      </c>
      <c r="H2183" s="442"/>
      <c r="I2183" s="441"/>
      <c r="J2183" s="443" t="s">
        <v>664</v>
      </c>
      <c r="K2183" s="444" t="n">
        <v>0.95</v>
      </c>
    </row>
    <row r="2184" customFormat="false" ht="14.25" hidden="false" customHeight="false" outlineLevel="0" collapsed="false">
      <c r="A2184" s="134"/>
      <c r="E2184" s="134"/>
      <c r="F2184" s="134"/>
      <c r="I2184" s="134"/>
      <c r="J2184" s="134"/>
      <c r="K2184" s="263"/>
    </row>
    <row r="2185" customFormat="false" ht="14.25" hidden="false" customHeight="false" outlineLevel="0" collapsed="false">
      <c r="A2185" s="134"/>
      <c r="E2185" s="134"/>
      <c r="F2185" s="134"/>
      <c r="I2185" s="134"/>
      <c r="J2185" s="134"/>
      <c r="K2185" s="263"/>
    </row>
    <row r="2186" customFormat="false" ht="39" hidden="false" customHeight="true" outlineLevel="0" collapsed="false">
      <c r="A2186" s="434" t="s">
        <v>1242</v>
      </c>
      <c r="B2186" s="435" t="s">
        <v>35</v>
      </c>
      <c r="C2186" s="435" t="s">
        <v>42</v>
      </c>
      <c r="D2186" s="435" t="n">
        <v>93288</v>
      </c>
      <c r="E2186" s="436" t="s">
        <v>1243</v>
      </c>
      <c r="F2186" s="436" t="s">
        <v>1083</v>
      </c>
      <c r="G2186" s="435"/>
      <c r="H2186" s="435" t="s">
        <v>684</v>
      </c>
      <c r="I2186" s="436" t="n">
        <v>1</v>
      </c>
      <c r="J2186" s="436" t="n">
        <v>165.17</v>
      </c>
      <c r="K2186" s="437" t="n">
        <v>165.17</v>
      </c>
    </row>
    <row r="2187" customFormat="false" ht="14.25" hidden="false" customHeight="false" outlineLevel="0" collapsed="false">
      <c r="A2187" s="430"/>
      <c r="B2187" s="431" t="s">
        <v>25</v>
      </c>
      <c r="C2187" s="431" t="s">
        <v>26</v>
      </c>
      <c r="D2187" s="431" t="s">
        <v>27</v>
      </c>
      <c r="E2187" s="432" t="s">
        <v>18</v>
      </c>
      <c r="F2187" s="432" t="s">
        <v>649</v>
      </c>
      <c r="G2187" s="431"/>
      <c r="H2187" s="431" t="s">
        <v>650</v>
      </c>
      <c r="I2187" s="432" t="s">
        <v>651</v>
      </c>
      <c r="J2187" s="432" t="s">
        <v>652</v>
      </c>
      <c r="K2187" s="433" t="s">
        <v>19</v>
      </c>
    </row>
    <row r="2188" customFormat="false" ht="19.4" hidden="false" customHeight="false" outlineLevel="0" collapsed="false">
      <c r="A2188" s="438" t="s">
        <v>655</v>
      </c>
      <c r="B2188" s="439" t="s">
        <v>656</v>
      </c>
      <c r="C2188" s="439" t="s">
        <v>42</v>
      </c>
      <c r="D2188" s="439" t="n">
        <v>93283</v>
      </c>
      <c r="E2188" s="438" t="s">
        <v>1244</v>
      </c>
      <c r="F2188" s="438" t="s">
        <v>683</v>
      </c>
      <c r="G2188" s="439"/>
      <c r="H2188" s="439" t="s">
        <v>469</v>
      </c>
      <c r="I2188" s="438" t="n">
        <v>1</v>
      </c>
      <c r="J2188" s="438" t="n">
        <v>93.4</v>
      </c>
      <c r="K2188" s="440" t="n">
        <v>93.4</v>
      </c>
    </row>
    <row r="2189" customFormat="false" ht="14.25" hidden="false" customHeight="false" outlineLevel="0" collapsed="false">
      <c r="A2189" s="438" t="s">
        <v>655</v>
      </c>
      <c r="B2189" s="439" t="s">
        <v>656</v>
      </c>
      <c r="C2189" s="439" t="s">
        <v>42</v>
      </c>
      <c r="D2189" s="439" t="n">
        <v>88296</v>
      </c>
      <c r="E2189" s="438" t="s">
        <v>1245</v>
      </c>
      <c r="F2189" s="438" t="s">
        <v>658</v>
      </c>
      <c r="G2189" s="439"/>
      <c r="H2189" s="439" t="s">
        <v>469</v>
      </c>
      <c r="I2189" s="438" t="n">
        <v>1</v>
      </c>
      <c r="J2189" s="438" t="n">
        <v>25.54</v>
      </c>
      <c r="K2189" s="440" t="n">
        <v>25.54</v>
      </c>
    </row>
    <row r="2190" customFormat="false" ht="19.4" hidden="false" customHeight="false" outlineLevel="0" collapsed="false">
      <c r="A2190" s="438" t="s">
        <v>655</v>
      </c>
      <c r="B2190" s="439" t="s">
        <v>656</v>
      </c>
      <c r="C2190" s="439" t="s">
        <v>42</v>
      </c>
      <c r="D2190" s="439" t="n">
        <v>93296</v>
      </c>
      <c r="E2190" s="438" t="s">
        <v>1246</v>
      </c>
      <c r="F2190" s="438" t="s">
        <v>683</v>
      </c>
      <c r="G2190" s="439"/>
      <c r="H2190" s="439" t="s">
        <v>469</v>
      </c>
      <c r="I2190" s="438" t="n">
        <v>1</v>
      </c>
      <c r="J2190" s="438" t="n">
        <v>13.31</v>
      </c>
      <c r="K2190" s="440" t="n">
        <v>13.31</v>
      </c>
    </row>
    <row r="2191" customFormat="false" ht="19.4" hidden="false" customHeight="false" outlineLevel="0" collapsed="false">
      <c r="A2191" s="438" t="s">
        <v>655</v>
      </c>
      <c r="B2191" s="439" t="s">
        <v>656</v>
      </c>
      <c r="C2191" s="439" t="s">
        <v>42</v>
      </c>
      <c r="D2191" s="439" t="n">
        <v>93284</v>
      </c>
      <c r="E2191" s="438" t="s">
        <v>1247</v>
      </c>
      <c r="F2191" s="438" t="s">
        <v>683</v>
      </c>
      <c r="G2191" s="439"/>
      <c r="H2191" s="439" t="s">
        <v>469</v>
      </c>
      <c r="I2191" s="438" t="n">
        <v>1</v>
      </c>
      <c r="J2191" s="438" t="n">
        <v>32.92</v>
      </c>
      <c r="K2191" s="440" t="n">
        <v>32.92</v>
      </c>
    </row>
    <row r="2192" customFormat="false" ht="14.25" hidden="false" customHeight="false" outlineLevel="0" collapsed="false">
      <c r="A2192" s="134"/>
      <c r="E2192" s="134"/>
      <c r="F2192" s="134"/>
      <c r="I2192" s="134"/>
      <c r="J2192" s="134"/>
      <c r="K2192" s="263"/>
    </row>
    <row r="2193" customFormat="false" ht="14.25" hidden="false" customHeight="false" outlineLevel="0" collapsed="false">
      <c r="A2193" s="441" t="s">
        <v>655</v>
      </c>
      <c r="B2193" s="442"/>
      <c r="C2193" s="442"/>
      <c r="D2193" s="442"/>
      <c r="E2193" s="441"/>
      <c r="F2193" s="443" t="s">
        <v>660</v>
      </c>
      <c r="G2193" s="444" t="n">
        <v>10.0881014619</v>
      </c>
      <c r="H2193" s="445" t="s">
        <v>661</v>
      </c>
      <c r="I2193" s="446" t="n">
        <v>10.75</v>
      </c>
      <c r="J2193" s="443" t="s">
        <v>662</v>
      </c>
      <c r="K2193" s="444" t="n">
        <v>20.84</v>
      </c>
    </row>
    <row r="2194" customFormat="false" ht="14.25" hidden="false" customHeight="false" outlineLevel="0" collapsed="false">
      <c r="A2194" s="441" t="s">
        <v>655</v>
      </c>
      <c r="B2194" s="442"/>
      <c r="C2194" s="442"/>
      <c r="D2194" s="442"/>
      <c r="E2194" s="441"/>
      <c r="F2194" s="443" t="s">
        <v>663</v>
      </c>
      <c r="G2194" s="444" t="n">
        <v>36.17</v>
      </c>
      <c r="H2194" s="442"/>
      <c r="I2194" s="441"/>
      <c r="J2194" s="443" t="s">
        <v>664</v>
      </c>
      <c r="K2194" s="444" t="n">
        <v>201.34</v>
      </c>
    </row>
    <row r="2195" customFormat="false" ht="25.5" hidden="false" customHeight="true" outlineLevel="0" collapsed="false">
      <c r="A2195" s="134"/>
      <c r="E2195" s="134"/>
      <c r="F2195" s="134"/>
      <c r="I2195" s="134"/>
      <c r="J2195" s="134"/>
      <c r="K2195" s="263"/>
    </row>
    <row r="2196" customFormat="false" ht="14.25" hidden="false" customHeight="false" outlineLevel="0" collapsed="false">
      <c r="A2196" s="134"/>
      <c r="E2196" s="134"/>
      <c r="F2196" s="134"/>
      <c r="I2196" s="134"/>
      <c r="J2196" s="134"/>
      <c r="K2196" s="263"/>
    </row>
    <row r="2197" customFormat="false" ht="37.3" hidden="false" customHeight="false" outlineLevel="0" collapsed="false">
      <c r="A2197" s="434" t="s">
        <v>1248</v>
      </c>
      <c r="B2197" s="435" t="s">
        <v>35</v>
      </c>
      <c r="C2197" s="435" t="s">
        <v>42</v>
      </c>
      <c r="D2197" s="435" t="n">
        <v>93287</v>
      </c>
      <c r="E2197" s="436" t="s">
        <v>1249</v>
      </c>
      <c r="F2197" s="436" t="s">
        <v>1083</v>
      </c>
      <c r="G2197" s="435"/>
      <c r="H2197" s="435" t="s">
        <v>688</v>
      </c>
      <c r="I2197" s="436" t="n">
        <v>1</v>
      </c>
      <c r="J2197" s="436" t="n">
        <v>328.34</v>
      </c>
      <c r="K2197" s="437" t="n">
        <v>328.34</v>
      </c>
    </row>
    <row r="2198" customFormat="false" ht="14.25" hidden="false" customHeight="false" outlineLevel="0" collapsed="false">
      <c r="A2198" s="430"/>
      <c r="B2198" s="431" t="s">
        <v>25</v>
      </c>
      <c r="C2198" s="431" t="s">
        <v>26</v>
      </c>
      <c r="D2198" s="431" t="s">
        <v>27</v>
      </c>
      <c r="E2198" s="432" t="s">
        <v>18</v>
      </c>
      <c r="F2198" s="432" t="s">
        <v>649</v>
      </c>
      <c r="G2198" s="431"/>
      <c r="H2198" s="431" t="s">
        <v>650</v>
      </c>
      <c r="I2198" s="432" t="s">
        <v>651</v>
      </c>
      <c r="J2198" s="432" t="s">
        <v>652</v>
      </c>
      <c r="K2198" s="433" t="s">
        <v>19</v>
      </c>
    </row>
    <row r="2199" customFormat="false" ht="19.4" hidden="false" customHeight="false" outlineLevel="0" collapsed="false">
      <c r="A2199" s="438" t="s">
        <v>655</v>
      </c>
      <c r="B2199" s="439" t="s">
        <v>656</v>
      </c>
      <c r="C2199" s="439" t="s">
        <v>42</v>
      </c>
      <c r="D2199" s="439" t="n">
        <v>93296</v>
      </c>
      <c r="E2199" s="438" t="s">
        <v>1246</v>
      </c>
      <c r="F2199" s="438" t="s">
        <v>683</v>
      </c>
      <c r="G2199" s="439"/>
      <c r="H2199" s="439" t="s">
        <v>469</v>
      </c>
      <c r="I2199" s="438" t="n">
        <v>1</v>
      </c>
      <c r="J2199" s="438" t="n">
        <v>13.31</v>
      </c>
      <c r="K2199" s="440" t="n">
        <v>13.31</v>
      </c>
    </row>
    <row r="2200" customFormat="false" ht="14.25" hidden="false" customHeight="false" outlineLevel="0" collapsed="false">
      <c r="A2200" s="438" t="s">
        <v>655</v>
      </c>
      <c r="B2200" s="439" t="s">
        <v>656</v>
      </c>
      <c r="C2200" s="439" t="s">
        <v>42</v>
      </c>
      <c r="D2200" s="439" t="n">
        <v>88296</v>
      </c>
      <c r="E2200" s="438" t="s">
        <v>1245</v>
      </c>
      <c r="F2200" s="438" t="s">
        <v>658</v>
      </c>
      <c r="G2200" s="439"/>
      <c r="H2200" s="439" t="s">
        <v>469</v>
      </c>
      <c r="I2200" s="438" t="n">
        <v>1</v>
      </c>
      <c r="J2200" s="438" t="n">
        <v>25.54</v>
      </c>
      <c r="K2200" s="440" t="n">
        <v>25.54</v>
      </c>
    </row>
    <row r="2201" customFormat="false" ht="13.5" hidden="false" customHeight="true" outlineLevel="0" collapsed="false">
      <c r="A2201" s="438" t="s">
        <v>655</v>
      </c>
      <c r="B2201" s="439" t="s">
        <v>656</v>
      </c>
      <c r="C2201" s="439" t="s">
        <v>42</v>
      </c>
      <c r="D2201" s="439" t="n">
        <v>93286</v>
      </c>
      <c r="E2201" s="438" t="s">
        <v>1250</v>
      </c>
      <c r="F2201" s="438" t="s">
        <v>683</v>
      </c>
      <c r="G2201" s="439"/>
      <c r="H2201" s="439" t="s">
        <v>469</v>
      </c>
      <c r="I2201" s="438" t="n">
        <v>1</v>
      </c>
      <c r="J2201" s="438" t="n">
        <v>13.03</v>
      </c>
      <c r="K2201" s="440" t="n">
        <v>13.03</v>
      </c>
    </row>
    <row r="2202" customFormat="false" ht="13.5" hidden="false" customHeight="true" outlineLevel="0" collapsed="false">
      <c r="A2202" s="438" t="s">
        <v>655</v>
      </c>
      <c r="B2202" s="439" t="s">
        <v>656</v>
      </c>
      <c r="C2202" s="439" t="s">
        <v>42</v>
      </c>
      <c r="D2202" s="439" t="n">
        <v>93285</v>
      </c>
      <c r="E2202" s="438" t="s">
        <v>1251</v>
      </c>
      <c r="F2202" s="438" t="s">
        <v>683</v>
      </c>
      <c r="G2202" s="439"/>
      <c r="H2202" s="439" t="s">
        <v>469</v>
      </c>
      <c r="I2202" s="438" t="n">
        <v>1</v>
      </c>
      <c r="J2202" s="438" t="n">
        <v>150.14</v>
      </c>
      <c r="K2202" s="440" t="n">
        <v>150.14</v>
      </c>
    </row>
    <row r="2203" customFormat="false" ht="19.4" hidden="false" customHeight="false" outlineLevel="0" collapsed="false">
      <c r="A2203" s="438" t="s">
        <v>655</v>
      </c>
      <c r="B2203" s="439" t="s">
        <v>656</v>
      </c>
      <c r="C2203" s="439" t="s">
        <v>42</v>
      </c>
      <c r="D2203" s="439" t="n">
        <v>93284</v>
      </c>
      <c r="E2203" s="438" t="s">
        <v>1247</v>
      </c>
      <c r="F2203" s="438" t="s">
        <v>683</v>
      </c>
      <c r="G2203" s="439"/>
      <c r="H2203" s="439" t="s">
        <v>469</v>
      </c>
      <c r="I2203" s="438" t="n">
        <v>1</v>
      </c>
      <c r="J2203" s="438" t="n">
        <v>32.92</v>
      </c>
      <c r="K2203" s="440" t="n">
        <v>32.92</v>
      </c>
    </row>
    <row r="2204" customFormat="false" ht="19.4" hidden="false" customHeight="false" outlineLevel="0" collapsed="false">
      <c r="A2204" s="438" t="s">
        <v>655</v>
      </c>
      <c r="B2204" s="439" t="s">
        <v>656</v>
      </c>
      <c r="C2204" s="439" t="s">
        <v>42</v>
      </c>
      <c r="D2204" s="439" t="n">
        <v>93283</v>
      </c>
      <c r="E2204" s="438" t="s">
        <v>1244</v>
      </c>
      <c r="F2204" s="438" t="s">
        <v>683</v>
      </c>
      <c r="G2204" s="439"/>
      <c r="H2204" s="439" t="s">
        <v>469</v>
      </c>
      <c r="I2204" s="438" t="n">
        <v>1</v>
      </c>
      <c r="J2204" s="438" t="n">
        <v>93.4</v>
      </c>
      <c r="K2204" s="440" t="n">
        <v>93.4</v>
      </c>
    </row>
    <row r="2205" customFormat="false" ht="14.25" hidden="false" customHeight="false" outlineLevel="0" collapsed="false">
      <c r="A2205" s="134"/>
      <c r="E2205" s="134"/>
      <c r="F2205" s="134"/>
      <c r="I2205" s="134"/>
      <c r="J2205" s="134"/>
      <c r="K2205" s="263"/>
    </row>
    <row r="2206" customFormat="false" ht="39" hidden="false" customHeight="true" outlineLevel="0" collapsed="false">
      <c r="A2206" s="441" t="s">
        <v>655</v>
      </c>
      <c r="B2206" s="442"/>
      <c r="C2206" s="442"/>
      <c r="D2206" s="442"/>
      <c r="E2206" s="441"/>
      <c r="F2206" s="443" t="s">
        <v>660</v>
      </c>
      <c r="G2206" s="444" t="n">
        <v>10.0881014619</v>
      </c>
      <c r="H2206" s="445" t="s">
        <v>661</v>
      </c>
      <c r="I2206" s="446" t="n">
        <v>10.75</v>
      </c>
      <c r="J2206" s="443" t="s">
        <v>662</v>
      </c>
      <c r="K2206" s="444" t="n">
        <v>20.84</v>
      </c>
    </row>
    <row r="2207" customFormat="false" ht="14.25" hidden="false" customHeight="false" outlineLevel="0" collapsed="false">
      <c r="A2207" s="441" t="s">
        <v>655</v>
      </c>
      <c r="B2207" s="442"/>
      <c r="C2207" s="442"/>
      <c r="D2207" s="442"/>
      <c r="E2207" s="441"/>
      <c r="F2207" s="443" t="s">
        <v>663</v>
      </c>
      <c r="G2207" s="444" t="n">
        <v>71.9</v>
      </c>
      <c r="H2207" s="442"/>
      <c r="I2207" s="441"/>
      <c r="J2207" s="443" t="s">
        <v>664</v>
      </c>
      <c r="K2207" s="444" t="n">
        <v>400.24</v>
      </c>
    </row>
    <row r="2208" customFormat="false" ht="14.25" hidden="false" customHeight="false" outlineLevel="0" collapsed="false">
      <c r="A2208" s="134"/>
      <c r="E2208" s="134"/>
      <c r="F2208" s="134"/>
      <c r="I2208" s="134"/>
      <c r="J2208" s="134"/>
      <c r="K2208" s="263"/>
    </row>
    <row r="2209" customFormat="false" ht="14.25" hidden="false" customHeight="false" outlineLevel="0" collapsed="false">
      <c r="A2209" s="134"/>
      <c r="E2209" s="134"/>
      <c r="F2209" s="134"/>
      <c r="I2209" s="134"/>
      <c r="J2209" s="134"/>
      <c r="K2209" s="263"/>
    </row>
    <row r="2210" customFormat="false" ht="37.3" hidden="false" customHeight="false" outlineLevel="0" collapsed="false">
      <c r="A2210" s="434" t="s">
        <v>1252</v>
      </c>
      <c r="B2210" s="435" t="s">
        <v>35</v>
      </c>
      <c r="C2210" s="435" t="s">
        <v>42</v>
      </c>
      <c r="D2210" s="435" t="n">
        <v>93283</v>
      </c>
      <c r="E2210" s="436" t="s">
        <v>1244</v>
      </c>
      <c r="F2210" s="436" t="s">
        <v>1083</v>
      </c>
      <c r="G2210" s="435"/>
      <c r="H2210" s="435" t="s">
        <v>469</v>
      </c>
      <c r="I2210" s="436" t="n">
        <v>1</v>
      </c>
      <c r="J2210" s="436" t="n">
        <v>93.4</v>
      </c>
      <c r="K2210" s="437" t="n">
        <v>93.4</v>
      </c>
    </row>
    <row r="2211" customFormat="false" ht="13.5" hidden="false" customHeight="true" outlineLevel="0" collapsed="false">
      <c r="A2211" s="430"/>
      <c r="B2211" s="431" t="s">
        <v>25</v>
      </c>
      <c r="C2211" s="431" t="s">
        <v>26</v>
      </c>
      <c r="D2211" s="431" t="s">
        <v>27</v>
      </c>
      <c r="E2211" s="432" t="s">
        <v>18</v>
      </c>
      <c r="F2211" s="432" t="s">
        <v>649</v>
      </c>
      <c r="G2211" s="431"/>
      <c r="H2211" s="431" t="s">
        <v>650</v>
      </c>
      <c r="I2211" s="432" t="s">
        <v>651</v>
      </c>
      <c r="J2211" s="432" t="s">
        <v>652</v>
      </c>
      <c r="K2211" s="433" t="s">
        <v>19</v>
      </c>
    </row>
    <row r="2212" customFormat="false" ht="19.4" hidden="false" customHeight="false" outlineLevel="0" collapsed="false">
      <c r="A2212" s="438" t="s">
        <v>655</v>
      </c>
      <c r="B2212" s="439" t="s">
        <v>200</v>
      </c>
      <c r="C2212" s="439" t="s">
        <v>42</v>
      </c>
      <c r="D2212" s="439" t="n">
        <v>44474</v>
      </c>
      <c r="E2212" s="438" t="s">
        <v>1253</v>
      </c>
      <c r="F2212" s="438" t="s">
        <v>990</v>
      </c>
      <c r="G2212" s="439"/>
      <c r="H2212" s="439" t="s">
        <v>934</v>
      </c>
      <c r="I2212" s="438" t="n">
        <v>4E-005</v>
      </c>
      <c r="J2212" s="438" t="n">
        <v>2335091.784472</v>
      </c>
      <c r="K2212" s="440" t="n">
        <v>93.4</v>
      </c>
    </row>
    <row r="2213" customFormat="false" ht="14.25" hidden="false" customHeight="false" outlineLevel="0" collapsed="false">
      <c r="A2213" s="134"/>
      <c r="E2213" s="134"/>
      <c r="F2213" s="134"/>
      <c r="I2213" s="134"/>
      <c r="J2213" s="134"/>
      <c r="K2213" s="263"/>
    </row>
    <row r="2214" customFormat="false" ht="14.25" hidden="false" customHeight="false" outlineLevel="0" collapsed="false">
      <c r="A2214" s="441" t="s">
        <v>655</v>
      </c>
      <c r="B2214" s="442"/>
      <c r="C2214" s="442"/>
      <c r="D2214" s="442"/>
      <c r="E2214" s="441"/>
      <c r="F2214" s="443" t="s">
        <v>660</v>
      </c>
      <c r="G2214" s="444" t="n">
        <v>0</v>
      </c>
      <c r="H2214" s="445" t="s">
        <v>661</v>
      </c>
      <c r="I2214" s="446" t="n">
        <v>0</v>
      </c>
      <c r="J2214" s="443" t="s">
        <v>662</v>
      </c>
      <c r="K2214" s="444" t="n">
        <v>0</v>
      </c>
    </row>
    <row r="2215" customFormat="false" ht="14.25" hidden="false" customHeight="false" outlineLevel="0" collapsed="false">
      <c r="A2215" s="441" t="s">
        <v>655</v>
      </c>
      <c r="B2215" s="442"/>
      <c r="C2215" s="442"/>
      <c r="D2215" s="442"/>
      <c r="E2215" s="441"/>
      <c r="F2215" s="443" t="s">
        <v>663</v>
      </c>
      <c r="G2215" s="444" t="n">
        <v>20.45</v>
      </c>
      <c r="H2215" s="442"/>
      <c r="I2215" s="441"/>
      <c r="J2215" s="443" t="s">
        <v>664</v>
      </c>
      <c r="K2215" s="444" t="n">
        <v>113.85</v>
      </c>
    </row>
    <row r="2216" customFormat="false" ht="14.25" hidden="false" customHeight="false" outlineLevel="0" collapsed="false">
      <c r="A2216" s="134"/>
      <c r="E2216" s="134"/>
      <c r="F2216" s="134"/>
      <c r="I2216" s="134"/>
      <c r="J2216" s="134"/>
      <c r="K2216" s="263"/>
    </row>
    <row r="2217" customFormat="false" ht="14.25" hidden="false" customHeight="false" outlineLevel="0" collapsed="false">
      <c r="A2217" s="134"/>
      <c r="E2217" s="134"/>
      <c r="F2217" s="134"/>
      <c r="I2217" s="134"/>
      <c r="J2217" s="134"/>
      <c r="K2217" s="263"/>
    </row>
    <row r="2218" customFormat="false" ht="37.3" hidden="false" customHeight="false" outlineLevel="0" collapsed="false">
      <c r="A2218" s="434" t="s">
        <v>1254</v>
      </c>
      <c r="B2218" s="435" t="s">
        <v>35</v>
      </c>
      <c r="C2218" s="435" t="s">
        <v>42</v>
      </c>
      <c r="D2218" s="435" t="n">
        <v>93296</v>
      </c>
      <c r="E2218" s="436" t="s">
        <v>1246</v>
      </c>
      <c r="F2218" s="436" t="s">
        <v>1083</v>
      </c>
      <c r="G2218" s="435"/>
      <c r="H2218" s="435" t="s">
        <v>469</v>
      </c>
      <c r="I2218" s="436" t="n">
        <v>1</v>
      </c>
      <c r="J2218" s="436" t="n">
        <v>13.31</v>
      </c>
      <c r="K2218" s="437" t="n">
        <v>13.31</v>
      </c>
    </row>
    <row r="2219" customFormat="false" ht="14.25" hidden="false" customHeight="false" outlineLevel="0" collapsed="false">
      <c r="A2219" s="430"/>
      <c r="B2219" s="431" t="s">
        <v>25</v>
      </c>
      <c r="C2219" s="431" t="s">
        <v>26</v>
      </c>
      <c r="D2219" s="431" t="s">
        <v>27</v>
      </c>
      <c r="E2219" s="432" t="s">
        <v>18</v>
      </c>
      <c r="F2219" s="432" t="s">
        <v>649</v>
      </c>
      <c r="G2219" s="431"/>
      <c r="H2219" s="431" t="s">
        <v>650</v>
      </c>
      <c r="I2219" s="432" t="s">
        <v>651</v>
      </c>
      <c r="J2219" s="432" t="s">
        <v>652</v>
      </c>
      <c r="K2219" s="433" t="s">
        <v>19</v>
      </c>
    </row>
    <row r="2220" customFormat="false" ht="13.5" hidden="false" customHeight="true" outlineLevel="0" collapsed="false">
      <c r="A2220" s="438" t="s">
        <v>655</v>
      </c>
      <c r="B2220" s="439" t="s">
        <v>200</v>
      </c>
      <c r="C2220" s="439" t="s">
        <v>42</v>
      </c>
      <c r="D2220" s="439" t="n">
        <v>44474</v>
      </c>
      <c r="E2220" s="438" t="s">
        <v>1253</v>
      </c>
      <c r="F2220" s="438" t="s">
        <v>990</v>
      </c>
      <c r="G2220" s="439"/>
      <c r="H2220" s="439" t="s">
        <v>934</v>
      </c>
      <c r="I2220" s="438" t="n">
        <v>5.7E-006</v>
      </c>
      <c r="J2220" s="438" t="n">
        <v>2335091.784472</v>
      </c>
      <c r="K2220" s="440" t="n">
        <v>13.31</v>
      </c>
    </row>
    <row r="2221" customFormat="false" ht="14.25" hidden="false" customHeight="false" outlineLevel="0" collapsed="false">
      <c r="A2221" s="134"/>
      <c r="E2221" s="134"/>
      <c r="F2221" s="134"/>
      <c r="I2221" s="134"/>
      <c r="J2221" s="134"/>
      <c r="K2221" s="263"/>
    </row>
    <row r="2222" customFormat="false" ht="14.25" hidden="false" customHeight="false" outlineLevel="0" collapsed="false">
      <c r="A2222" s="441" t="s">
        <v>655</v>
      </c>
      <c r="B2222" s="442"/>
      <c r="C2222" s="442"/>
      <c r="D2222" s="442"/>
      <c r="E2222" s="441"/>
      <c r="F2222" s="443" t="s">
        <v>660</v>
      </c>
      <c r="G2222" s="444" t="n">
        <v>0</v>
      </c>
      <c r="H2222" s="445" t="s">
        <v>661</v>
      </c>
      <c r="I2222" s="446" t="n">
        <v>0</v>
      </c>
      <c r="J2222" s="443" t="s">
        <v>662</v>
      </c>
      <c r="K2222" s="444" t="n">
        <v>0</v>
      </c>
    </row>
    <row r="2223" customFormat="false" ht="14.25" hidden="false" customHeight="false" outlineLevel="0" collapsed="false">
      <c r="A2223" s="441" t="s">
        <v>655</v>
      </c>
      <c r="B2223" s="442"/>
      <c r="C2223" s="442"/>
      <c r="D2223" s="442"/>
      <c r="E2223" s="441"/>
      <c r="F2223" s="443" t="s">
        <v>663</v>
      </c>
      <c r="G2223" s="444" t="n">
        <v>2.91</v>
      </c>
      <c r="H2223" s="442"/>
      <c r="I2223" s="441"/>
      <c r="J2223" s="443" t="s">
        <v>664</v>
      </c>
      <c r="K2223" s="444" t="n">
        <v>16.22</v>
      </c>
    </row>
    <row r="2224" customFormat="false" ht="14.25" hidden="false" customHeight="false" outlineLevel="0" collapsed="false">
      <c r="A2224" s="134"/>
      <c r="E2224" s="134"/>
      <c r="F2224" s="134"/>
      <c r="I2224" s="134"/>
      <c r="J2224" s="134"/>
      <c r="K2224" s="263"/>
    </row>
    <row r="2225" customFormat="false" ht="39" hidden="false" customHeight="true" outlineLevel="0" collapsed="false">
      <c r="A2225" s="134"/>
      <c r="E2225" s="134"/>
      <c r="F2225" s="134"/>
      <c r="I2225" s="134"/>
      <c r="J2225" s="134"/>
      <c r="K2225" s="263"/>
    </row>
    <row r="2226" customFormat="false" ht="37.3" hidden="false" customHeight="false" outlineLevel="0" collapsed="false">
      <c r="A2226" s="434" t="s">
        <v>1255</v>
      </c>
      <c r="B2226" s="435" t="s">
        <v>35</v>
      </c>
      <c r="C2226" s="435" t="s">
        <v>42</v>
      </c>
      <c r="D2226" s="435" t="n">
        <v>93284</v>
      </c>
      <c r="E2226" s="436" t="s">
        <v>1247</v>
      </c>
      <c r="F2226" s="436" t="s">
        <v>1083</v>
      </c>
      <c r="G2226" s="435"/>
      <c r="H2226" s="435" t="s">
        <v>469</v>
      </c>
      <c r="I2226" s="436" t="n">
        <v>1</v>
      </c>
      <c r="J2226" s="436" t="n">
        <v>32.92</v>
      </c>
      <c r="K2226" s="437" t="n">
        <v>32.92</v>
      </c>
    </row>
    <row r="2227" customFormat="false" ht="14.25" hidden="false" customHeight="false" outlineLevel="0" collapsed="false">
      <c r="A2227" s="430"/>
      <c r="B2227" s="431" t="s">
        <v>25</v>
      </c>
      <c r="C2227" s="431" t="s">
        <v>26</v>
      </c>
      <c r="D2227" s="431" t="s">
        <v>27</v>
      </c>
      <c r="E2227" s="432" t="s">
        <v>18</v>
      </c>
      <c r="F2227" s="432" t="s">
        <v>649</v>
      </c>
      <c r="G2227" s="431"/>
      <c r="H2227" s="431" t="s">
        <v>650</v>
      </c>
      <c r="I2227" s="432" t="s">
        <v>651</v>
      </c>
      <c r="J2227" s="432" t="s">
        <v>652</v>
      </c>
      <c r="K2227" s="433" t="s">
        <v>19</v>
      </c>
    </row>
    <row r="2228" customFormat="false" ht="19.4" hidden="false" customHeight="false" outlineLevel="0" collapsed="false">
      <c r="A2228" s="438" t="s">
        <v>655</v>
      </c>
      <c r="B2228" s="439" t="s">
        <v>200</v>
      </c>
      <c r="C2228" s="439" t="s">
        <v>42</v>
      </c>
      <c r="D2228" s="439" t="n">
        <v>44474</v>
      </c>
      <c r="E2228" s="438" t="s">
        <v>1253</v>
      </c>
      <c r="F2228" s="438" t="s">
        <v>990</v>
      </c>
      <c r="G2228" s="439"/>
      <c r="H2228" s="439" t="s">
        <v>934</v>
      </c>
      <c r="I2228" s="438" t="n">
        <v>1.41E-005</v>
      </c>
      <c r="J2228" s="438" t="n">
        <v>2335091.784472</v>
      </c>
      <c r="K2228" s="440" t="n">
        <v>32.92</v>
      </c>
    </row>
    <row r="2229" customFormat="false" ht="14.25" hidden="false" customHeight="false" outlineLevel="0" collapsed="false">
      <c r="A2229" s="134"/>
      <c r="E2229" s="134"/>
      <c r="F2229" s="134"/>
      <c r="I2229" s="134"/>
      <c r="J2229" s="134"/>
      <c r="K2229" s="263"/>
    </row>
    <row r="2230" customFormat="false" ht="14.25" hidden="false" customHeight="false" outlineLevel="0" collapsed="false">
      <c r="A2230" s="441" t="s">
        <v>655</v>
      </c>
      <c r="B2230" s="442"/>
      <c r="C2230" s="442"/>
      <c r="D2230" s="442"/>
      <c r="E2230" s="441"/>
      <c r="F2230" s="443" t="s">
        <v>660</v>
      </c>
      <c r="G2230" s="444" t="n">
        <v>0</v>
      </c>
      <c r="H2230" s="445" t="s">
        <v>661</v>
      </c>
      <c r="I2230" s="446" t="n">
        <v>0</v>
      </c>
      <c r="J2230" s="443" t="s">
        <v>662</v>
      </c>
      <c r="K2230" s="444" t="n">
        <v>0</v>
      </c>
    </row>
    <row r="2231" customFormat="false" ht="14.25" hidden="false" customHeight="false" outlineLevel="0" collapsed="false">
      <c r="A2231" s="441" t="s">
        <v>655</v>
      </c>
      <c r="B2231" s="442"/>
      <c r="C2231" s="442"/>
      <c r="D2231" s="442"/>
      <c r="E2231" s="441"/>
      <c r="F2231" s="443" t="s">
        <v>663</v>
      </c>
      <c r="G2231" s="444" t="n">
        <v>7.2</v>
      </c>
      <c r="H2231" s="442"/>
      <c r="I2231" s="441"/>
      <c r="J2231" s="443" t="s">
        <v>664</v>
      </c>
      <c r="K2231" s="444" t="n">
        <v>40.12</v>
      </c>
    </row>
    <row r="2232" customFormat="false" ht="14.25" hidden="false" customHeight="false" outlineLevel="0" collapsed="false">
      <c r="A2232" s="134"/>
      <c r="E2232" s="134"/>
      <c r="F2232" s="134"/>
      <c r="I2232" s="134"/>
      <c r="J2232" s="134"/>
      <c r="K2232" s="263"/>
    </row>
    <row r="2233" customFormat="false" ht="14.25" hidden="false" customHeight="false" outlineLevel="0" collapsed="false">
      <c r="A2233" s="134"/>
      <c r="E2233" s="134"/>
      <c r="F2233" s="134"/>
      <c r="I2233" s="134"/>
      <c r="J2233" s="134"/>
      <c r="K2233" s="263"/>
    </row>
    <row r="2234" customFormat="false" ht="25.5" hidden="false" customHeight="true" outlineLevel="0" collapsed="false">
      <c r="A2234" s="434" t="s">
        <v>1256</v>
      </c>
      <c r="B2234" s="435" t="s">
        <v>35</v>
      </c>
      <c r="C2234" s="435" t="s">
        <v>42</v>
      </c>
      <c r="D2234" s="435" t="n">
        <v>93285</v>
      </c>
      <c r="E2234" s="436" t="s">
        <v>1251</v>
      </c>
      <c r="F2234" s="436" t="s">
        <v>1083</v>
      </c>
      <c r="G2234" s="435"/>
      <c r="H2234" s="435" t="s">
        <v>469</v>
      </c>
      <c r="I2234" s="436" t="n">
        <v>1</v>
      </c>
      <c r="J2234" s="436" t="n">
        <v>150.14</v>
      </c>
      <c r="K2234" s="437" t="n">
        <v>150.14</v>
      </c>
    </row>
    <row r="2235" customFormat="false" ht="14.25" hidden="false" customHeight="false" outlineLevel="0" collapsed="false">
      <c r="A2235" s="430"/>
      <c r="B2235" s="431" t="s">
        <v>25</v>
      </c>
      <c r="C2235" s="431" t="s">
        <v>26</v>
      </c>
      <c r="D2235" s="431" t="s">
        <v>27</v>
      </c>
      <c r="E2235" s="432" t="s">
        <v>18</v>
      </c>
      <c r="F2235" s="432" t="s">
        <v>649</v>
      </c>
      <c r="G2235" s="431"/>
      <c r="H2235" s="431" t="s">
        <v>650</v>
      </c>
      <c r="I2235" s="432" t="s">
        <v>651</v>
      </c>
      <c r="J2235" s="432" t="s">
        <v>652</v>
      </c>
      <c r="K2235" s="433" t="s">
        <v>19</v>
      </c>
    </row>
    <row r="2236" customFormat="false" ht="19.4" hidden="false" customHeight="false" outlineLevel="0" collapsed="false">
      <c r="A2236" s="438" t="s">
        <v>655</v>
      </c>
      <c r="B2236" s="439" t="s">
        <v>200</v>
      </c>
      <c r="C2236" s="439" t="s">
        <v>42</v>
      </c>
      <c r="D2236" s="439" t="n">
        <v>44474</v>
      </c>
      <c r="E2236" s="438" t="s">
        <v>1253</v>
      </c>
      <c r="F2236" s="438" t="s">
        <v>990</v>
      </c>
      <c r="G2236" s="439"/>
      <c r="H2236" s="439" t="s">
        <v>934</v>
      </c>
      <c r="I2236" s="438" t="n">
        <v>6.43E-005</v>
      </c>
      <c r="J2236" s="438" t="n">
        <v>2335091.784472</v>
      </c>
      <c r="K2236" s="440" t="n">
        <v>150.14</v>
      </c>
    </row>
    <row r="2237" customFormat="false" ht="14.25" hidden="false" customHeight="false" outlineLevel="0" collapsed="false">
      <c r="A2237" s="134"/>
      <c r="E2237" s="134"/>
      <c r="F2237" s="134"/>
      <c r="I2237" s="134"/>
      <c r="J2237" s="134"/>
      <c r="K2237" s="263"/>
    </row>
    <row r="2238" customFormat="false" ht="14.25" hidden="false" customHeight="false" outlineLevel="0" collapsed="false">
      <c r="A2238" s="441" t="s">
        <v>655</v>
      </c>
      <c r="B2238" s="442"/>
      <c r="C2238" s="442"/>
      <c r="D2238" s="442"/>
      <c r="E2238" s="441"/>
      <c r="F2238" s="443" t="s">
        <v>660</v>
      </c>
      <c r="G2238" s="444" t="n">
        <v>0</v>
      </c>
      <c r="H2238" s="445" t="s">
        <v>661</v>
      </c>
      <c r="I2238" s="446" t="n">
        <v>0</v>
      </c>
      <c r="J2238" s="443" t="s">
        <v>662</v>
      </c>
      <c r="K2238" s="444" t="n">
        <v>0</v>
      </c>
    </row>
    <row r="2239" customFormat="false" ht="14.25" hidden="false" customHeight="false" outlineLevel="0" collapsed="false">
      <c r="A2239" s="441" t="s">
        <v>655</v>
      </c>
      <c r="B2239" s="442"/>
      <c r="C2239" s="442"/>
      <c r="D2239" s="442"/>
      <c r="E2239" s="441"/>
      <c r="F2239" s="443" t="s">
        <v>663</v>
      </c>
      <c r="G2239" s="444" t="n">
        <v>32.88</v>
      </c>
      <c r="H2239" s="442"/>
      <c r="I2239" s="441"/>
      <c r="J2239" s="443" t="s">
        <v>664</v>
      </c>
      <c r="K2239" s="444" t="n">
        <v>183.02</v>
      </c>
    </row>
    <row r="2240" customFormat="false" ht="14.25" hidden="false" customHeight="false" outlineLevel="0" collapsed="false">
      <c r="A2240" s="134"/>
      <c r="E2240" s="134"/>
      <c r="F2240" s="134"/>
      <c r="I2240" s="134"/>
      <c r="J2240" s="134"/>
      <c r="K2240" s="263"/>
    </row>
    <row r="2241" customFormat="false" ht="14.25" hidden="false" customHeight="false" outlineLevel="0" collapsed="false">
      <c r="A2241" s="134"/>
      <c r="E2241" s="134"/>
      <c r="F2241" s="134"/>
      <c r="I2241" s="134"/>
      <c r="J2241" s="134"/>
      <c r="K2241" s="263"/>
    </row>
    <row r="2242" customFormat="false" ht="37.3" hidden="false" customHeight="false" outlineLevel="0" collapsed="false">
      <c r="A2242" s="434" t="s">
        <v>1257</v>
      </c>
      <c r="B2242" s="435" t="s">
        <v>35</v>
      </c>
      <c r="C2242" s="435" t="s">
        <v>42</v>
      </c>
      <c r="D2242" s="435" t="n">
        <v>93286</v>
      </c>
      <c r="E2242" s="436" t="s">
        <v>1250</v>
      </c>
      <c r="F2242" s="436" t="s">
        <v>1083</v>
      </c>
      <c r="G2242" s="435"/>
      <c r="H2242" s="435" t="s">
        <v>469</v>
      </c>
      <c r="I2242" s="436" t="n">
        <v>1</v>
      </c>
      <c r="J2242" s="436" t="n">
        <v>13.03</v>
      </c>
      <c r="K2242" s="437" t="n">
        <v>13.03</v>
      </c>
    </row>
    <row r="2243" customFormat="false" ht="14.25" hidden="false" customHeight="false" outlineLevel="0" collapsed="false">
      <c r="A2243" s="430"/>
      <c r="B2243" s="431" t="s">
        <v>25</v>
      </c>
      <c r="C2243" s="431" t="s">
        <v>26</v>
      </c>
      <c r="D2243" s="431" t="s">
        <v>27</v>
      </c>
      <c r="E2243" s="432" t="s">
        <v>18</v>
      </c>
      <c r="F2243" s="432" t="s">
        <v>649</v>
      </c>
      <c r="G2243" s="431"/>
      <c r="H2243" s="431" t="s">
        <v>650</v>
      </c>
      <c r="I2243" s="432" t="s">
        <v>651</v>
      </c>
      <c r="J2243" s="432" t="s">
        <v>652</v>
      </c>
      <c r="K2243" s="433" t="s">
        <v>19</v>
      </c>
    </row>
    <row r="2244" customFormat="false" ht="14.25" hidden="false" customHeight="false" outlineLevel="0" collapsed="false">
      <c r="A2244" s="438" t="s">
        <v>655</v>
      </c>
      <c r="B2244" s="439" t="s">
        <v>200</v>
      </c>
      <c r="C2244" s="439" t="s">
        <v>42</v>
      </c>
      <c r="D2244" s="439" t="n">
        <v>2705</v>
      </c>
      <c r="E2244" s="438" t="s">
        <v>1094</v>
      </c>
      <c r="F2244" s="438" t="s">
        <v>1095</v>
      </c>
      <c r="G2244" s="439"/>
      <c r="H2244" s="439" t="s">
        <v>1096</v>
      </c>
      <c r="I2244" s="438" t="n">
        <v>13</v>
      </c>
      <c r="J2244" s="438" t="n">
        <v>1.003018</v>
      </c>
      <c r="K2244" s="440" t="n">
        <v>13.03</v>
      </c>
    </row>
    <row r="2245" customFormat="false" ht="39" hidden="false" customHeight="true" outlineLevel="0" collapsed="false">
      <c r="A2245" s="134"/>
      <c r="E2245" s="134"/>
      <c r="F2245" s="134"/>
      <c r="I2245" s="134"/>
      <c r="J2245" s="134"/>
      <c r="K2245" s="263"/>
    </row>
    <row r="2246" customFormat="false" ht="14.25" hidden="false" customHeight="false" outlineLevel="0" collapsed="false">
      <c r="A2246" s="441" t="s">
        <v>655</v>
      </c>
      <c r="B2246" s="442"/>
      <c r="C2246" s="442"/>
      <c r="D2246" s="442"/>
      <c r="E2246" s="441"/>
      <c r="F2246" s="443" t="s">
        <v>660</v>
      </c>
      <c r="G2246" s="444" t="n">
        <v>0</v>
      </c>
      <c r="H2246" s="445" t="s">
        <v>661</v>
      </c>
      <c r="I2246" s="446" t="n">
        <v>0</v>
      </c>
      <c r="J2246" s="443" t="s">
        <v>662</v>
      </c>
      <c r="K2246" s="444" t="n">
        <v>0</v>
      </c>
    </row>
    <row r="2247" customFormat="false" ht="14.25" hidden="false" customHeight="false" outlineLevel="0" collapsed="false">
      <c r="A2247" s="441" t="s">
        <v>655</v>
      </c>
      <c r="B2247" s="442"/>
      <c r="C2247" s="442"/>
      <c r="D2247" s="442"/>
      <c r="E2247" s="441"/>
      <c r="F2247" s="443" t="s">
        <v>663</v>
      </c>
      <c r="G2247" s="444" t="n">
        <v>2.85</v>
      </c>
      <c r="H2247" s="442"/>
      <c r="I2247" s="441"/>
      <c r="J2247" s="443" t="s">
        <v>664</v>
      </c>
      <c r="K2247" s="444" t="n">
        <v>15.88</v>
      </c>
    </row>
    <row r="2248" customFormat="false" ht="14.25" hidden="false" customHeight="false" outlineLevel="0" collapsed="false">
      <c r="A2248" s="134"/>
      <c r="E2248" s="134"/>
      <c r="F2248" s="134"/>
      <c r="I2248" s="134"/>
      <c r="J2248" s="134"/>
      <c r="K2248" s="263"/>
    </row>
    <row r="2249" customFormat="false" ht="14.25" hidden="false" customHeight="false" outlineLevel="0" collapsed="false">
      <c r="A2249" s="134"/>
      <c r="E2249" s="134"/>
      <c r="F2249" s="134"/>
      <c r="I2249" s="134"/>
      <c r="J2249" s="134"/>
      <c r="K2249" s="263"/>
    </row>
    <row r="2250" customFormat="false" ht="25.35" hidden="false" customHeight="false" outlineLevel="0" collapsed="false">
      <c r="A2250" s="434" t="s">
        <v>1258</v>
      </c>
      <c r="B2250" s="435" t="s">
        <v>35</v>
      </c>
      <c r="C2250" s="435" t="s">
        <v>42</v>
      </c>
      <c r="D2250" s="435" t="n">
        <v>92256</v>
      </c>
      <c r="E2250" s="436" t="s">
        <v>768</v>
      </c>
      <c r="F2250" s="436" t="s">
        <v>479</v>
      </c>
      <c r="G2250" s="435"/>
      <c r="H2250" s="435" t="s">
        <v>120</v>
      </c>
      <c r="I2250" s="436" t="n">
        <v>1</v>
      </c>
      <c r="J2250" s="436" t="n">
        <v>219.02</v>
      </c>
      <c r="K2250" s="437" t="n">
        <v>219.02</v>
      </c>
    </row>
    <row r="2251" customFormat="false" ht="14.25" hidden="false" customHeight="false" outlineLevel="0" collapsed="false">
      <c r="A2251" s="430"/>
      <c r="B2251" s="431" t="s">
        <v>25</v>
      </c>
      <c r="C2251" s="431" t="s">
        <v>26</v>
      </c>
      <c r="D2251" s="431" t="s">
        <v>27</v>
      </c>
      <c r="E2251" s="432" t="s">
        <v>18</v>
      </c>
      <c r="F2251" s="432" t="s">
        <v>649</v>
      </c>
      <c r="G2251" s="431"/>
      <c r="H2251" s="431" t="s">
        <v>650</v>
      </c>
      <c r="I2251" s="432" t="s">
        <v>651</v>
      </c>
      <c r="J2251" s="432" t="s">
        <v>652</v>
      </c>
      <c r="K2251" s="433" t="s">
        <v>19</v>
      </c>
    </row>
    <row r="2252" customFormat="false" ht="14.25" hidden="false" customHeight="false" outlineLevel="0" collapsed="false">
      <c r="A2252" s="438" t="s">
        <v>655</v>
      </c>
      <c r="B2252" s="439" t="s">
        <v>656</v>
      </c>
      <c r="C2252" s="439" t="s">
        <v>42</v>
      </c>
      <c r="D2252" s="439" t="n">
        <v>88316</v>
      </c>
      <c r="E2252" s="438" t="s">
        <v>667</v>
      </c>
      <c r="F2252" s="438" t="s">
        <v>658</v>
      </c>
      <c r="G2252" s="439"/>
      <c r="H2252" s="439" t="s">
        <v>469</v>
      </c>
      <c r="I2252" s="438" t="n">
        <v>1.752</v>
      </c>
      <c r="J2252" s="438" t="n">
        <v>20.77</v>
      </c>
      <c r="K2252" s="440" t="n">
        <v>36.38</v>
      </c>
    </row>
    <row r="2253" customFormat="false" ht="14.25" hidden="false" customHeight="false" outlineLevel="0" collapsed="false">
      <c r="A2253" s="438" t="s">
        <v>655</v>
      </c>
      <c r="B2253" s="439" t="s">
        <v>656</v>
      </c>
      <c r="C2253" s="439" t="s">
        <v>42</v>
      </c>
      <c r="D2253" s="439" t="n">
        <v>88278</v>
      </c>
      <c r="E2253" s="438" t="s">
        <v>771</v>
      </c>
      <c r="F2253" s="438" t="s">
        <v>658</v>
      </c>
      <c r="G2253" s="439"/>
      <c r="H2253" s="439" t="s">
        <v>469</v>
      </c>
      <c r="I2253" s="438" t="n">
        <v>4.079</v>
      </c>
      <c r="J2253" s="438" t="n">
        <v>22.93</v>
      </c>
      <c r="K2253" s="440" t="n">
        <v>93.53</v>
      </c>
    </row>
    <row r="2254" customFormat="false" ht="14.25" hidden="false" customHeight="false" outlineLevel="0" collapsed="false">
      <c r="A2254" s="438" t="s">
        <v>655</v>
      </c>
      <c r="B2254" s="439" t="s">
        <v>200</v>
      </c>
      <c r="C2254" s="439" t="s">
        <v>42</v>
      </c>
      <c r="D2254" s="439" t="n">
        <v>11964</v>
      </c>
      <c r="E2254" s="438" t="s">
        <v>1259</v>
      </c>
      <c r="F2254" s="438" t="s">
        <v>669</v>
      </c>
      <c r="G2254" s="439"/>
      <c r="H2254" s="439" t="s">
        <v>120</v>
      </c>
      <c r="I2254" s="438" t="n">
        <v>12</v>
      </c>
      <c r="J2254" s="438" t="n">
        <v>2.165394</v>
      </c>
      <c r="K2254" s="440" t="n">
        <v>25.98</v>
      </c>
    </row>
    <row r="2255" customFormat="false" ht="19.4" hidden="false" customHeight="false" outlineLevel="0" collapsed="false">
      <c r="A2255" s="438" t="s">
        <v>655</v>
      </c>
      <c r="B2255" s="439" t="s">
        <v>656</v>
      </c>
      <c r="C2255" s="439" t="s">
        <v>42</v>
      </c>
      <c r="D2255" s="439" t="n">
        <v>93288</v>
      </c>
      <c r="E2255" s="438" t="s">
        <v>1243</v>
      </c>
      <c r="F2255" s="438" t="s">
        <v>683</v>
      </c>
      <c r="G2255" s="439"/>
      <c r="H2255" s="439" t="s">
        <v>684</v>
      </c>
      <c r="I2255" s="438" t="n">
        <v>0.157</v>
      </c>
      <c r="J2255" s="438" t="n">
        <v>165.17</v>
      </c>
      <c r="K2255" s="440" t="n">
        <v>25.93</v>
      </c>
    </row>
    <row r="2256" customFormat="false" ht="19.4" hidden="false" customHeight="false" outlineLevel="0" collapsed="false">
      <c r="A2256" s="438" t="s">
        <v>655</v>
      </c>
      <c r="B2256" s="439" t="s">
        <v>656</v>
      </c>
      <c r="C2256" s="439" t="s">
        <v>42</v>
      </c>
      <c r="D2256" s="439" t="n">
        <v>93287</v>
      </c>
      <c r="E2256" s="438" t="s">
        <v>1249</v>
      </c>
      <c r="F2256" s="438" t="s">
        <v>683</v>
      </c>
      <c r="G2256" s="439"/>
      <c r="H2256" s="439" t="s">
        <v>688</v>
      </c>
      <c r="I2256" s="438" t="n">
        <v>0.1133</v>
      </c>
      <c r="J2256" s="438" t="n">
        <v>328.34</v>
      </c>
      <c r="K2256" s="440" t="n">
        <v>37.2</v>
      </c>
    </row>
    <row r="2257" customFormat="false" ht="14.25" hidden="false" customHeight="false" outlineLevel="0" collapsed="false">
      <c r="A2257" s="134"/>
      <c r="E2257" s="134"/>
      <c r="F2257" s="134"/>
      <c r="I2257" s="134"/>
      <c r="J2257" s="134"/>
      <c r="K2257" s="263"/>
    </row>
    <row r="2258" customFormat="false" ht="14.25" hidden="false" customHeight="false" outlineLevel="0" collapsed="false">
      <c r="A2258" s="441" t="s">
        <v>655</v>
      </c>
      <c r="B2258" s="442"/>
      <c r="C2258" s="442"/>
      <c r="D2258" s="442"/>
      <c r="E2258" s="441"/>
      <c r="F2258" s="443" t="s">
        <v>660</v>
      </c>
      <c r="G2258" s="444" t="n">
        <v>51.4812663375</v>
      </c>
      <c r="H2258" s="445" t="s">
        <v>661</v>
      </c>
      <c r="I2258" s="446" t="n">
        <v>54.87</v>
      </c>
      <c r="J2258" s="443" t="s">
        <v>662</v>
      </c>
      <c r="K2258" s="444" t="n">
        <v>106.35</v>
      </c>
    </row>
    <row r="2259" customFormat="false" ht="14.25" hidden="false" customHeight="false" outlineLevel="0" collapsed="false">
      <c r="A2259" s="441" t="s">
        <v>655</v>
      </c>
      <c r="B2259" s="442"/>
      <c r="C2259" s="442"/>
      <c r="D2259" s="442"/>
      <c r="E2259" s="441"/>
      <c r="F2259" s="443" t="s">
        <v>663</v>
      </c>
      <c r="G2259" s="444" t="n">
        <v>47.96</v>
      </c>
      <c r="H2259" s="442"/>
      <c r="I2259" s="441"/>
      <c r="J2259" s="443" t="s">
        <v>664</v>
      </c>
      <c r="K2259" s="444" t="n">
        <v>266.98</v>
      </c>
    </row>
    <row r="2260" customFormat="false" ht="14.25" hidden="false" customHeight="false" outlineLevel="0" collapsed="false">
      <c r="A2260" s="134"/>
      <c r="E2260" s="134"/>
      <c r="F2260" s="134"/>
      <c r="I2260" s="134"/>
      <c r="J2260" s="134"/>
      <c r="K2260" s="263"/>
    </row>
    <row r="2261" customFormat="false" ht="14.25" hidden="false" customHeight="false" outlineLevel="0" collapsed="false">
      <c r="A2261" s="134"/>
      <c r="E2261" s="134"/>
      <c r="F2261" s="134"/>
      <c r="I2261" s="134"/>
      <c r="J2261" s="134"/>
      <c r="K2261" s="263"/>
    </row>
    <row r="2262" customFormat="false" ht="37.3" hidden="false" customHeight="false" outlineLevel="0" collapsed="false">
      <c r="A2262" s="434" t="s">
        <v>1260</v>
      </c>
      <c r="B2262" s="435" t="s">
        <v>35</v>
      </c>
      <c r="C2262" s="435" t="s">
        <v>42</v>
      </c>
      <c r="D2262" s="435" t="n">
        <v>91952</v>
      </c>
      <c r="E2262" s="436" t="s">
        <v>892</v>
      </c>
      <c r="F2262" s="436" t="s">
        <v>854</v>
      </c>
      <c r="G2262" s="435"/>
      <c r="H2262" s="435" t="s">
        <v>120</v>
      </c>
      <c r="I2262" s="436" t="n">
        <v>1</v>
      </c>
      <c r="J2262" s="436" t="n">
        <v>17.62</v>
      </c>
      <c r="K2262" s="437" t="n">
        <v>17.62</v>
      </c>
    </row>
    <row r="2263" customFormat="false" ht="14.25" hidden="false" customHeight="false" outlineLevel="0" collapsed="false">
      <c r="A2263" s="430"/>
      <c r="B2263" s="431" t="s">
        <v>25</v>
      </c>
      <c r="C2263" s="431" t="s">
        <v>26</v>
      </c>
      <c r="D2263" s="431" t="s">
        <v>27</v>
      </c>
      <c r="E2263" s="432" t="s">
        <v>18</v>
      </c>
      <c r="F2263" s="432" t="s">
        <v>649</v>
      </c>
      <c r="G2263" s="431"/>
      <c r="H2263" s="431" t="s">
        <v>650</v>
      </c>
      <c r="I2263" s="432" t="s">
        <v>651</v>
      </c>
      <c r="J2263" s="432" t="s">
        <v>652</v>
      </c>
      <c r="K2263" s="433" t="s">
        <v>19</v>
      </c>
    </row>
    <row r="2264" customFormat="false" ht="39" hidden="false" customHeight="true" outlineLevel="0" collapsed="false">
      <c r="A2264" s="438" t="s">
        <v>655</v>
      </c>
      <c r="B2264" s="439" t="s">
        <v>656</v>
      </c>
      <c r="C2264" s="439" t="s">
        <v>42</v>
      </c>
      <c r="D2264" s="439" t="n">
        <v>88264</v>
      </c>
      <c r="E2264" s="438" t="s">
        <v>468</v>
      </c>
      <c r="F2264" s="438" t="s">
        <v>658</v>
      </c>
      <c r="G2264" s="439"/>
      <c r="H2264" s="439" t="s">
        <v>469</v>
      </c>
      <c r="I2264" s="438" t="n">
        <v>0.232</v>
      </c>
      <c r="J2264" s="438" t="n">
        <v>27.06</v>
      </c>
      <c r="K2264" s="440" t="n">
        <v>6.27</v>
      </c>
    </row>
    <row r="2265" customFormat="false" ht="14.25" hidden="false" customHeight="false" outlineLevel="0" collapsed="false">
      <c r="A2265" s="438" t="s">
        <v>655</v>
      </c>
      <c r="B2265" s="439" t="s">
        <v>656</v>
      </c>
      <c r="C2265" s="439" t="s">
        <v>42</v>
      </c>
      <c r="D2265" s="439" t="n">
        <v>88247</v>
      </c>
      <c r="E2265" s="438" t="s">
        <v>852</v>
      </c>
      <c r="F2265" s="438" t="s">
        <v>658</v>
      </c>
      <c r="G2265" s="439"/>
      <c r="H2265" s="439" t="s">
        <v>469</v>
      </c>
      <c r="I2265" s="438" t="n">
        <v>0.232</v>
      </c>
      <c r="J2265" s="438" t="n">
        <v>22.36</v>
      </c>
      <c r="K2265" s="440" t="n">
        <v>5.18</v>
      </c>
    </row>
    <row r="2266" customFormat="false" ht="14.25" hidden="false" customHeight="false" outlineLevel="0" collapsed="false">
      <c r="A2266" s="438" t="s">
        <v>655</v>
      </c>
      <c r="B2266" s="439" t="s">
        <v>200</v>
      </c>
      <c r="C2266" s="439" t="s">
        <v>42</v>
      </c>
      <c r="D2266" s="439" t="n">
        <v>38112</v>
      </c>
      <c r="E2266" s="438" t="s">
        <v>1261</v>
      </c>
      <c r="F2266" s="438" t="s">
        <v>669</v>
      </c>
      <c r="G2266" s="439"/>
      <c r="H2266" s="439" t="s">
        <v>120</v>
      </c>
      <c r="I2266" s="438" t="n">
        <v>1</v>
      </c>
      <c r="J2266" s="438" t="n">
        <v>6.177466</v>
      </c>
      <c r="K2266" s="440" t="n">
        <v>6.17</v>
      </c>
    </row>
    <row r="2267" customFormat="false" ht="14.25" hidden="false" customHeight="false" outlineLevel="0" collapsed="false">
      <c r="A2267" s="134"/>
      <c r="E2267" s="134"/>
      <c r="F2267" s="134"/>
      <c r="I2267" s="134"/>
      <c r="J2267" s="134"/>
      <c r="K2267" s="263"/>
    </row>
    <row r="2268" customFormat="false" ht="14.25" hidden="false" customHeight="false" outlineLevel="0" collapsed="false">
      <c r="A2268" s="441" t="s">
        <v>655</v>
      </c>
      <c r="B2268" s="442"/>
      <c r="C2268" s="442"/>
      <c r="D2268" s="442"/>
      <c r="E2268" s="441"/>
      <c r="F2268" s="443" t="s">
        <v>660</v>
      </c>
      <c r="G2268" s="444" t="n">
        <v>4.2356472069</v>
      </c>
      <c r="H2268" s="445" t="s">
        <v>661</v>
      </c>
      <c r="I2268" s="446" t="n">
        <v>4.51</v>
      </c>
      <c r="J2268" s="443" t="s">
        <v>662</v>
      </c>
      <c r="K2268" s="444" t="n">
        <v>8.75</v>
      </c>
    </row>
    <row r="2269" customFormat="false" ht="14.25" hidden="false" customHeight="false" outlineLevel="0" collapsed="false">
      <c r="A2269" s="441" t="s">
        <v>655</v>
      </c>
      <c r="B2269" s="442"/>
      <c r="C2269" s="442"/>
      <c r="D2269" s="442"/>
      <c r="E2269" s="441"/>
      <c r="F2269" s="443" t="s">
        <v>663</v>
      </c>
      <c r="G2269" s="444" t="n">
        <v>3.85</v>
      </c>
      <c r="H2269" s="442"/>
      <c r="I2269" s="441"/>
      <c r="J2269" s="443" t="s">
        <v>664</v>
      </c>
      <c r="K2269" s="444" t="n">
        <v>21.47</v>
      </c>
    </row>
    <row r="2270" customFormat="false" ht="14.25" hidden="false" customHeight="false" outlineLevel="0" collapsed="false">
      <c r="A2270" s="134"/>
      <c r="E2270" s="134"/>
      <c r="F2270" s="134"/>
      <c r="I2270" s="134"/>
      <c r="J2270" s="134"/>
      <c r="K2270" s="263"/>
    </row>
    <row r="2271" customFormat="false" ht="14.25" hidden="false" customHeight="false" outlineLevel="0" collapsed="false">
      <c r="A2271" s="134"/>
      <c r="E2271" s="134"/>
      <c r="F2271" s="134"/>
      <c r="I2271" s="134"/>
      <c r="J2271" s="134"/>
      <c r="K2271" s="263"/>
    </row>
    <row r="2272" customFormat="false" ht="25.35" hidden="false" customHeight="false" outlineLevel="0" collapsed="false">
      <c r="A2272" s="434" t="s">
        <v>1262</v>
      </c>
      <c r="B2272" s="435" t="s">
        <v>35</v>
      </c>
      <c r="C2272" s="435" t="s">
        <v>42</v>
      </c>
      <c r="D2272" s="435" t="n">
        <v>94672</v>
      </c>
      <c r="E2272" s="436" t="s">
        <v>962</v>
      </c>
      <c r="F2272" s="436" t="s">
        <v>907</v>
      </c>
      <c r="G2272" s="435"/>
      <c r="H2272" s="435" t="s">
        <v>120</v>
      </c>
      <c r="I2272" s="436" t="n">
        <v>1</v>
      </c>
      <c r="J2272" s="436" t="n">
        <v>5.51</v>
      </c>
      <c r="K2272" s="437" t="n">
        <v>5.51</v>
      </c>
    </row>
    <row r="2273" customFormat="false" ht="39" hidden="false" customHeight="true" outlineLevel="0" collapsed="false">
      <c r="A2273" s="430"/>
      <c r="B2273" s="431" t="s">
        <v>25</v>
      </c>
      <c r="C2273" s="431" t="s">
        <v>26</v>
      </c>
      <c r="D2273" s="431" t="s">
        <v>27</v>
      </c>
      <c r="E2273" s="432" t="s">
        <v>18</v>
      </c>
      <c r="F2273" s="432" t="s">
        <v>649</v>
      </c>
      <c r="G2273" s="431"/>
      <c r="H2273" s="431" t="s">
        <v>650</v>
      </c>
      <c r="I2273" s="432" t="s">
        <v>651</v>
      </c>
      <c r="J2273" s="432" t="s">
        <v>652</v>
      </c>
      <c r="K2273" s="433" t="s">
        <v>19</v>
      </c>
    </row>
    <row r="2274" customFormat="false" ht="14.25" hidden="false" customHeight="false" outlineLevel="0" collapsed="false">
      <c r="A2274" s="438" t="s">
        <v>655</v>
      </c>
      <c r="B2274" s="439" t="s">
        <v>656</v>
      </c>
      <c r="C2274" s="439" t="s">
        <v>42</v>
      </c>
      <c r="D2274" s="439" t="n">
        <v>88267</v>
      </c>
      <c r="E2274" s="438" t="s">
        <v>909</v>
      </c>
      <c r="F2274" s="438" t="s">
        <v>658</v>
      </c>
      <c r="G2274" s="439"/>
      <c r="H2274" s="439" t="s">
        <v>469</v>
      </c>
      <c r="I2274" s="438" t="n">
        <v>0.0576</v>
      </c>
      <c r="J2274" s="438" t="n">
        <v>26.02</v>
      </c>
      <c r="K2274" s="440" t="n">
        <v>1.49</v>
      </c>
    </row>
    <row r="2275" customFormat="false" ht="28.35" hidden="false" customHeight="false" outlineLevel="0" collapsed="false">
      <c r="A2275" s="438" t="s">
        <v>655</v>
      </c>
      <c r="B2275" s="439" t="s">
        <v>200</v>
      </c>
      <c r="C2275" s="439" t="s">
        <v>42</v>
      </c>
      <c r="D2275" s="439" t="n">
        <v>122</v>
      </c>
      <c r="E2275" s="438" t="s">
        <v>923</v>
      </c>
      <c r="F2275" s="438" t="s">
        <v>669</v>
      </c>
      <c r="G2275" s="439"/>
      <c r="H2275" s="439" t="s">
        <v>120</v>
      </c>
      <c r="I2275" s="438" t="n">
        <v>0.0035</v>
      </c>
      <c r="J2275" s="438" t="n">
        <v>72.123556</v>
      </c>
      <c r="K2275" s="440" t="n">
        <v>0.25</v>
      </c>
    </row>
    <row r="2276" customFormat="false" ht="14.25" hidden="false" customHeight="false" outlineLevel="0" collapsed="false">
      <c r="A2276" s="438" t="s">
        <v>655</v>
      </c>
      <c r="B2276" s="439" t="s">
        <v>656</v>
      </c>
      <c r="C2276" s="439" t="s">
        <v>42</v>
      </c>
      <c r="D2276" s="439" t="n">
        <v>88248</v>
      </c>
      <c r="E2276" s="438" t="s">
        <v>910</v>
      </c>
      <c r="F2276" s="438" t="s">
        <v>658</v>
      </c>
      <c r="G2276" s="439"/>
      <c r="H2276" s="439" t="s">
        <v>469</v>
      </c>
      <c r="I2276" s="438" t="n">
        <v>0.0576</v>
      </c>
      <c r="J2276" s="438" t="n">
        <v>21.41</v>
      </c>
      <c r="K2276" s="440" t="n">
        <v>1.23</v>
      </c>
    </row>
    <row r="2277" customFormat="false" ht="28.35" hidden="false" customHeight="false" outlineLevel="0" collapsed="false">
      <c r="A2277" s="438" t="s">
        <v>655</v>
      </c>
      <c r="B2277" s="439" t="s">
        <v>200</v>
      </c>
      <c r="C2277" s="439" t="s">
        <v>42</v>
      </c>
      <c r="D2277" s="439" t="n">
        <v>20083</v>
      </c>
      <c r="E2277" s="438" t="s">
        <v>921</v>
      </c>
      <c r="F2277" s="438" t="s">
        <v>669</v>
      </c>
      <c r="G2277" s="439"/>
      <c r="H2277" s="439" t="s">
        <v>120</v>
      </c>
      <c r="I2277" s="438" t="n">
        <v>0.004</v>
      </c>
      <c r="J2277" s="438" t="n">
        <v>81.713158</v>
      </c>
      <c r="K2277" s="440" t="n">
        <v>0.32</v>
      </c>
    </row>
    <row r="2278" customFormat="false" ht="14.25" hidden="false" customHeight="false" outlineLevel="0" collapsed="false">
      <c r="A2278" s="438" t="s">
        <v>655</v>
      </c>
      <c r="B2278" s="439" t="s">
        <v>200</v>
      </c>
      <c r="C2278" s="439" t="s">
        <v>42</v>
      </c>
      <c r="D2278" s="439" t="n">
        <v>3522</v>
      </c>
      <c r="E2278" s="438" t="s">
        <v>1263</v>
      </c>
      <c r="F2278" s="438" t="s">
        <v>669</v>
      </c>
      <c r="G2278" s="439"/>
      <c r="H2278" s="439" t="s">
        <v>120</v>
      </c>
      <c r="I2278" s="438" t="n">
        <v>1</v>
      </c>
      <c r="J2278" s="438" t="n">
        <v>2.15602</v>
      </c>
      <c r="K2278" s="440" t="n">
        <v>2.15</v>
      </c>
    </row>
    <row r="2279" customFormat="false" ht="14.25" hidden="false" customHeight="false" outlineLevel="0" collapsed="false">
      <c r="A2279" s="438" t="s">
        <v>655</v>
      </c>
      <c r="B2279" s="439" t="s">
        <v>200</v>
      </c>
      <c r="C2279" s="439" t="s">
        <v>42</v>
      </c>
      <c r="D2279" s="439" t="n">
        <v>3148</v>
      </c>
      <c r="E2279" s="438" t="s">
        <v>952</v>
      </c>
      <c r="F2279" s="438" t="s">
        <v>669</v>
      </c>
      <c r="G2279" s="439"/>
      <c r="H2279" s="439" t="s">
        <v>120</v>
      </c>
      <c r="I2279" s="438" t="n">
        <v>0.0053</v>
      </c>
      <c r="J2279" s="438" t="n">
        <v>13.648544</v>
      </c>
      <c r="K2279" s="440" t="n">
        <v>0.07</v>
      </c>
    </row>
    <row r="2280" customFormat="false" ht="14.25" hidden="false" customHeight="false" outlineLevel="0" collapsed="false">
      <c r="A2280" s="134"/>
      <c r="E2280" s="134"/>
      <c r="F2280" s="134"/>
      <c r="I2280" s="134"/>
      <c r="J2280" s="134"/>
      <c r="K2280" s="263"/>
    </row>
    <row r="2281" customFormat="false" ht="14.25" hidden="false" customHeight="false" outlineLevel="0" collapsed="false">
      <c r="A2281" s="441" t="s">
        <v>655</v>
      </c>
      <c r="B2281" s="442"/>
      <c r="C2281" s="442"/>
      <c r="D2281" s="442"/>
      <c r="E2281" s="441"/>
      <c r="F2281" s="443" t="s">
        <v>660</v>
      </c>
      <c r="G2281" s="444" t="n">
        <v>1.026236809</v>
      </c>
      <c r="H2281" s="445" t="s">
        <v>661</v>
      </c>
      <c r="I2281" s="446" t="n">
        <v>1.09</v>
      </c>
      <c r="J2281" s="443" t="s">
        <v>662</v>
      </c>
      <c r="K2281" s="444" t="n">
        <v>2.12</v>
      </c>
    </row>
    <row r="2282" customFormat="false" ht="14.25" hidden="false" customHeight="false" outlineLevel="0" collapsed="false">
      <c r="A2282" s="441" t="s">
        <v>655</v>
      </c>
      <c r="B2282" s="442"/>
      <c r="C2282" s="442"/>
      <c r="D2282" s="442"/>
      <c r="E2282" s="441"/>
      <c r="F2282" s="443" t="s">
        <v>663</v>
      </c>
      <c r="G2282" s="444" t="n">
        <v>1.2</v>
      </c>
      <c r="H2282" s="442"/>
      <c r="I2282" s="441"/>
      <c r="J2282" s="443" t="s">
        <v>664</v>
      </c>
      <c r="K2282" s="444" t="n">
        <v>6.71</v>
      </c>
    </row>
    <row r="2283" customFormat="false" ht="14.25" hidden="false" customHeight="false" outlineLevel="0" collapsed="false">
      <c r="A2283" s="134"/>
      <c r="E2283" s="134"/>
      <c r="F2283" s="134"/>
      <c r="I2283" s="134"/>
      <c r="J2283" s="134"/>
      <c r="K2283" s="263"/>
    </row>
    <row r="2284" customFormat="false" ht="25.5" hidden="false" customHeight="true" outlineLevel="0" collapsed="false">
      <c r="A2284" s="134"/>
      <c r="E2284" s="134"/>
      <c r="F2284" s="134"/>
      <c r="I2284" s="134"/>
      <c r="J2284" s="134"/>
      <c r="K2284" s="263"/>
    </row>
    <row r="2285" customFormat="false" ht="25.35" hidden="false" customHeight="false" outlineLevel="0" collapsed="false">
      <c r="A2285" s="434" t="s">
        <v>1264</v>
      </c>
      <c r="B2285" s="435" t="s">
        <v>35</v>
      </c>
      <c r="C2285" s="435" t="s">
        <v>42</v>
      </c>
      <c r="D2285" s="435" t="n">
        <v>94676</v>
      </c>
      <c r="E2285" s="436" t="s">
        <v>959</v>
      </c>
      <c r="F2285" s="436" t="s">
        <v>907</v>
      </c>
      <c r="G2285" s="435"/>
      <c r="H2285" s="435" t="s">
        <v>120</v>
      </c>
      <c r="I2285" s="436" t="n">
        <v>1</v>
      </c>
      <c r="J2285" s="436" t="n">
        <v>12.01</v>
      </c>
      <c r="K2285" s="437" t="n">
        <v>12.01</v>
      </c>
    </row>
    <row r="2286" customFormat="false" ht="14.25" hidden="false" customHeight="false" outlineLevel="0" collapsed="false">
      <c r="A2286" s="430"/>
      <c r="B2286" s="431" t="s">
        <v>25</v>
      </c>
      <c r="C2286" s="431" t="s">
        <v>26</v>
      </c>
      <c r="D2286" s="431" t="s">
        <v>27</v>
      </c>
      <c r="E2286" s="432" t="s">
        <v>18</v>
      </c>
      <c r="F2286" s="432" t="s">
        <v>649</v>
      </c>
      <c r="G2286" s="431"/>
      <c r="H2286" s="431" t="s">
        <v>650</v>
      </c>
      <c r="I2286" s="432" t="s">
        <v>651</v>
      </c>
      <c r="J2286" s="432" t="s">
        <v>652</v>
      </c>
      <c r="K2286" s="433" t="s">
        <v>19</v>
      </c>
    </row>
    <row r="2287" customFormat="false" ht="14.25" hidden="false" customHeight="false" outlineLevel="0" collapsed="false">
      <c r="A2287" s="438" t="s">
        <v>655</v>
      </c>
      <c r="B2287" s="439" t="s">
        <v>656</v>
      </c>
      <c r="C2287" s="439" t="s">
        <v>42</v>
      </c>
      <c r="D2287" s="439" t="n">
        <v>88267</v>
      </c>
      <c r="E2287" s="438" t="s">
        <v>909</v>
      </c>
      <c r="F2287" s="438" t="s">
        <v>658</v>
      </c>
      <c r="G2287" s="439"/>
      <c r="H2287" s="439" t="s">
        <v>469</v>
      </c>
      <c r="I2287" s="438" t="n">
        <v>0.1005</v>
      </c>
      <c r="J2287" s="438" t="n">
        <v>26.02</v>
      </c>
      <c r="K2287" s="440" t="n">
        <v>2.61</v>
      </c>
    </row>
    <row r="2288" customFormat="false" ht="28.35" hidden="false" customHeight="false" outlineLevel="0" collapsed="false">
      <c r="A2288" s="438" t="s">
        <v>655</v>
      </c>
      <c r="B2288" s="439" t="s">
        <v>200</v>
      </c>
      <c r="C2288" s="439" t="s">
        <v>42</v>
      </c>
      <c r="D2288" s="439" t="n">
        <v>122</v>
      </c>
      <c r="E2288" s="438" t="s">
        <v>923</v>
      </c>
      <c r="F2288" s="438" t="s">
        <v>669</v>
      </c>
      <c r="G2288" s="439"/>
      <c r="H2288" s="439" t="s">
        <v>120</v>
      </c>
      <c r="I2288" s="438" t="n">
        <v>0.0118</v>
      </c>
      <c r="J2288" s="438" t="n">
        <v>72.123556</v>
      </c>
      <c r="K2288" s="440" t="n">
        <v>0.85</v>
      </c>
    </row>
    <row r="2289" customFormat="false" ht="14.25" hidden="false" customHeight="false" outlineLevel="0" collapsed="false">
      <c r="A2289" s="438" t="s">
        <v>655</v>
      </c>
      <c r="B2289" s="439" t="s">
        <v>656</v>
      </c>
      <c r="C2289" s="439" t="s">
        <v>42</v>
      </c>
      <c r="D2289" s="439" t="n">
        <v>88248</v>
      </c>
      <c r="E2289" s="438" t="s">
        <v>910</v>
      </c>
      <c r="F2289" s="438" t="s">
        <v>658</v>
      </c>
      <c r="G2289" s="439"/>
      <c r="H2289" s="439" t="s">
        <v>469</v>
      </c>
      <c r="I2289" s="438" t="n">
        <v>0.1005</v>
      </c>
      <c r="J2289" s="438" t="n">
        <v>21.41</v>
      </c>
      <c r="K2289" s="440" t="n">
        <v>2.15</v>
      </c>
    </row>
    <row r="2290" customFormat="false" ht="14.25" hidden="false" customHeight="false" outlineLevel="0" collapsed="false">
      <c r="A2290" s="438" t="s">
        <v>655</v>
      </c>
      <c r="B2290" s="439" t="s">
        <v>200</v>
      </c>
      <c r="C2290" s="439" t="s">
        <v>42</v>
      </c>
      <c r="D2290" s="439" t="n">
        <v>38383</v>
      </c>
      <c r="E2290" s="438" t="s">
        <v>911</v>
      </c>
      <c r="F2290" s="438" t="s">
        <v>669</v>
      </c>
      <c r="G2290" s="439"/>
      <c r="H2290" s="439" t="s">
        <v>120</v>
      </c>
      <c r="I2290" s="438" t="n">
        <v>0.0112</v>
      </c>
      <c r="J2290" s="438" t="n">
        <v>2.887192</v>
      </c>
      <c r="K2290" s="440" t="n">
        <v>0.03</v>
      </c>
    </row>
    <row r="2291" customFormat="false" ht="28.35" hidden="false" customHeight="false" outlineLevel="0" collapsed="false">
      <c r="A2291" s="438" t="s">
        <v>655</v>
      </c>
      <c r="B2291" s="439" t="s">
        <v>200</v>
      </c>
      <c r="C2291" s="439" t="s">
        <v>42</v>
      </c>
      <c r="D2291" s="439" t="n">
        <v>20083</v>
      </c>
      <c r="E2291" s="438" t="s">
        <v>921</v>
      </c>
      <c r="F2291" s="438" t="s">
        <v>669</v>
      </c>
      <c r="G2291" s="439"/>
      <c r="H2291" s="439" t="s">
        <v>120</v>
      </c>
      <c r="I2291" s="438" t="n">
        <v>0.014</v>
      </c>
      <c r="J2291" s="438" t="n">
        <v>81.713158</v>
      </c>
      <c r="K2291" s="440" t="n">
        <v>1.14</v>
      </c>
    </row>
    <row r="2292" customFormat="false" ht="51" hidden="false" customHeight="true" outlineLevel="0" collapsed="false">
      <c r="A2292" s="438" t="s">
        <v>655</v>
      </c>
      <c r="B2292" s="439" t="s">
        <v>200</v>
      </c>
      <c r="C2292" s="439" t="s">
        <v>42</v>
      </c>
      <c r="D2292" s="439" t="n">
        <v>3535</v>
      </c>
      <c r="E2292" s="438" t="s">
        <v>1265</v>
      </c>
      <c r="F2292" s="438" t="s">
        <v>669</v>
      </c>
      <c r="G2292" s="439"/>
      <c r="H2292" s="439" t="s">
        <v>120</v>
      </c>
      <c r="I2292" s="438" t="n">
        <v>1</v>
      </c>
      <c r="J2292" s="438" t="n">
        <v>5.230692</v>
      </c>
      <c r="K2292" s="440" t="n">
        <v>5.23</v>
      </c>
    </row>
    <row r="2293" customFormat="false" ht="14.25" hidden="false" customHeight="false" outlineLevel="0" collapsed="false">
      <c r="A2293" s="134"/>
      <c r="E2293" s="134"/>
      <c r="F2293" s="134"/>
      <c r="I2293" s="134"/>
      <c r="J2293" s="134"/>
      <c r="K2293" s="263"/>
    </row>
    <row r="2294" customFormat="false" ht="14.25" hidden="false" customHeight="false" outlineLevel="0" collapsed="false">
      <c r="A2294" s="441" t="s">
        <v>655</v>
      </c>
      <c r="B2294" s="442"/>
      <c r="C2294" s="442"/>
      <c r="D2294" s="442"/>
      <c r="E2294" s="441"/>
      <c r="F2294" s="443" t="s">
        <v>660</v>
      </c>
      <c r="G2294" s="444" t="n">
        <v>1.7959144157</v>
      </c>
      <c r="H2294" s="445" t="s">
        <v>661</v>
      </c>
      <c r="I2294" s="446" t="n">
        <v>1.91</v>
      </c>
      <c r="J2294" s="443" t="s">
        <v>662</v>
      </c>
      <c r="K2294" s="444" t="n">
        <v>3.71</v>
      </c>
    </row>
    <row r="2295" customFormat="false" ht="14.25" hidden="false" customHeight="false" outlineLevel="0" collapsed="false">
      <c r="A2295" s="441" t="s">
        <v>655</v>
      </c>
      <c r="B2295" s="442"/>
      <c r="C2295" s="442"/>
      <c r="D2295" s="442"/>
      <c r="E2295" s="441"/>
      <c r="F2295" s="443" t="s">
        <v>663</v>
      </c>
      <c r="G2295" s="444" t="n">
        <v>2.63</v>
      </c>
      <c r="H2295" s="442"/>
      <c r="I2295" s="441"/>
      <c r="J2295" s="443" t="s">
        <v>664</v>
      </c>
      <c r="K2295" s="444" t="n">
        <v>14.64</v>
      </c>
    </row>
    <row r="2296" customFormat="false" ht="14.25" hidden="false" customHeight="false" outlineLevel="0" collapsed="false">
      <c r="A2296" s="134"/>
      <c r="E2296" s="134"/>
      <c r="F2296" s="134"/>
      <c r="I2296" s="134"/>
      <c r="J2296" s="134"/>
      <c r="K2296" s="263"/>
    </row>
    <row r="2297" customFormat="false" ht="14.25" hidden="false" customHeight="false" outlineLevel="0" collapsed="false">
      <c r="A2297" s="134"/>
      <c r="E2297" s="134"/>
      <c r="F2297" s="134"/>
      <c r="I2297" s="134"/>
      <c r="J2297" s="134"/>
      <c r="K2297" s="263"/>
    </row>
    <row r="2298" customFormat="false" ht="25.35" hidden="false" customHeight="false" outlineLevel="0" collapsed="false">
      <c r="A2298" s="434" t="s">
        <v>1266</v>
      </c>
      <c r="B2298" s="435" t="s">
        <v>35</v>
      </c>
      <c r="C2298" s="435" t="s">
        <v>42</v>
      </c>
      <c r="D2298" s="435" t="n">
        <v>86903</v>
      </c>
      <c r="E2298" s="436" t="s">
        <v>949</v>
      </c>
      <c r="F2298" s="436" t="s">
        <v>907</v>
      </c>
      <c r="G2298" s="435"/>
      <c r="H2298" s="435" t="s">
        <v>120</v>
      </c>
      <c r="I2298" s="436" t="n">
        <v>1</v>
      </c>
      <c r="J2298" s="436" t="n">
        <v>339.12</v>
      </c>
      <c r="K2298" s="437" t="n">
        <v>339.12</v>
      </c>
    </row>
    <row r="2299" customFormat="false" ht="14.25" hidden="false" customHeight="false" outlineLevel="0" collapsed="false">
      <c r="A2299" s="430"/>
      <c r="B2299" s="431" t="s">
        <v>25</v>
      </c>
      <c r="C2299" s="431" t="s">
        <v>26</v>
      </c>
      <c r="D2299" s="431" t="s">
        <v>27</v>
      </c>
      <c r="E2299" s="432" t="s">
        <v>18</v>
      </c>
      <c r="F2299" s="432" t="s">
        <v>649</v>
      </c>
      <c r="G2299" s="431"/>
      <c r="H2299" s="431" t="s">
        <v>650</v>
      </c>
      <c r="I2299" s="432" t="s">
        <v>651</v>
      </c>
      <c r="J2299" s="432" t="s">
        <v>652</v>
      </c>
      <c r="K2299" s="433" t="s">
        <v>19</v>
      </c>
    </row>
    <row r="2300" customFormat="false" ht="14.25" hidden="false" customHeight="false" outlineLevel="0" collapsed="false">
      <c r="A2300" s="438" t="s">
        <v>655</v>
      </c>
      <c r="B2300" s="439" t="s">
        <v>656</v>
      </c>
      <c r="C2300" s="439" t="s">
        <v>42</v>
      </c>
      <c r="D2300" s="439" t="n">
        <v>88267</v>
      </c>
      <c r="E2300" s="438" t="s">
        <v>909</v>
      </c>
      <c r="F2300" s="438" t="s">
        <v>658</v>
      </c>
      <c r="G2300" s="439"/>
      <c r="H2300" s="439" t="s">
        <v>469</v>
      </c>
      <c r="I2300" s="438" t="n">
        <v>1.4667</v>
      </c>
      <c r="J2300" s="438" t="n">
        <v>26.02</v>
      </c>
      <c r="K2300" s="440" t="n">
        <v>38.16</v>
      </c>
    </row>
    <row r="2301" customFormat="false" ht="14.25" hidden="false" customHeight="false" outlineLevel="0" collapsed="false">
      <c r="A2301" s="438" t="s">
        <v>655</v>
      </c>
      <c r="B2301" s="439" t="s">
        <v>200</v>
      </c>
      <c r="C2301" s="439" t="s">
        <v>42</v>
      </c>
      <c r="D2301" s="439" t="n">
        <v>37329</v>
      </c>
      <c r="E2301" s="438" t="s">
        <v>1267</v>
      </c>
      <c r="F2301" s="438" t="s">
        <v>669</v>
      </c>
      <c r="G2301" s="439"/>
      <c r="H2301" s="439" t="s">
        <v>66</v>
      </c>
      <c r="I2301" s="438" t="n">
        <v>0.0866</v>
      </c>
      <c r="J2301" s="438" t="n">
        <v>144.912666</v>
      </c>
      <c r="K2301" s="440" t="n">
        <v>12.54</v>
      </c>
    </row>
    <row r="2302" customFormat="false" ht="28.35" hidden="false" customHeight="false" outlineLevel="0" collapsed="false">
      <c r="A2302" s="438" t="s">
        <v>655</v>
      </c>
      <c r="B2302" s="439" t="s">
        <v>200</v>
      </c>
      <c r="C2302" s="439" t="s">
        <v>42</v>
      </c>
      <c r="D2302" s="439" t="n">
        <v>10426</v>
      </c>
      <c r="E2302" s="438" t="s">
        <v>1268</v>
      </c>
      <c r="F2302" s="438" t="s">
        <v>669</v>
      </c>
      <c r="G2302" s="439"/>
      <c r="H2302" s="439" t="s">
        <v>120</v>
      </c>
      <c r="I2302" s="438" t="n">
        <v>1</v>
      </c>
      <c r="J2302" s="438" t="n">
        <v>183.955376</v>
      </c>
      <c r="K2302" s="440" t="n">
        <v>183.95</v>
      </c>
    </row>
    <row r="2303" customFormat="false" ht="19.4" hidden="false" customHeight="false" outlineLevel="0" collapsed="false">
      <c r="A2303" s="438" t="s">
        <v>655</v>
      </c>
      <c r="B2303" s="439" t="s">
        <v>200</v>
      </c>
      <c r="C2303" s="439" t="s">
        <v>42</v>
      </c>
      <c r="D2303" s="439" t="n">
        <v>4351</v>
      </c>
      <c r="E2303" s="438" t="s">
        <v>1269</v>
      </c>
      <c r="F2303" s="438" t="s">
        <v>669</v>
      </c>
      <c r="G2303" s="439"/>
      <c r="H2303" s="439" t="s">
        <v>120</v>
      </c>
      <c r="I2303" s="438" t="n">
        <v>6</v>
      </c>
      <c r="J2303" s="438" t="n">
        <v>15.157758</v>
      </c>
      <c r="K2303" s="440" t="n">
        <v>90.94</v>
      </c>
    </row>
    <row r="2304" customFormat="false" ht="14.25" hidden="false" customHeight="false" outlineLevel="0" collapsed="false">
      <c r="A2304" s="438" t="s">
        <v>655</v>
      </c>
      <c r="B2304" s="439" t="s">
        <v>656</v>
      </c>
      <c r="C2304" s="439" t="s">
        <v>42</v>
      </c>
      <c r="D2304" s="439" t="n">
        <v>88316</v>
      </c>
      <c r="E2304" s="438" t="s">
        <v>667</v>
      </c>
      <c r="F2304" s="438" t="s">
        <v>658</v>
      </c>
      <c r="G2304" s="439"/>
      <c r="H2304" s="439" t="s">
        <v>469</v>
      </c>
      <c r="I2304" s="438" t="n">
        <v>0.6517</v>
      </c>
      <c r="J2304" s="438" t="n">
        <v>20.77</v>
      </c>
      <c r="K2304" s="440" t="n">
        <v>13.53</v>
      </c>
    </row>
    <row r="2305" customFormat="false" ht="14.25" hidden="false" customHeight="false" outlineLevel="0" collapsed="false">
      <c r="A2305" s="134"/>
      <c r="E2305" s="134"/>
      <c r="F2305" s="134"/>
      <c r="I2305" s="134"/>
      <c r="J2305" s="134"/>
      <c r="K2305" s="263"/>
    </row>
    <row r="2306" customFormat="false" ht="14.25" hidden="false" customHeight="false" outlineLevel="0" collapsed="false">
      <c r="A2306" s="441" t="s">
        <v>655</v>
      </c>
      <c r="B2306" s="442"/>
      <c r="C2306" s="442"/>
      <c r="D2306" s="442"/>
      <c r="E2306" s="441"/>
      <c r="F2306" s="443" t="s">
        <v>660</v>
      </c>
      <c r="G2306" s="444" t="n">
        <v>19.5178623294</v>
      </c>
      <c r="H2306" s="445" t="s">
        <v>661</v>
      </c>
      <c r="I2306" s="446" t="n">
        <v>20.8</v>
      </c>
      <c r="J2306" s="443" t="s">
        <v>662</v>
      </c>
      <c r="K2306" s="444" t="n">
        <v>40.32</v>
      </c>
    </row>
    <row r="2307" customFormat="false" ht="14.25" hidden="false" customHeight="false" outlineLevel="0" collapsed="false">
      <c r="A2307" s="441" t="s">
        <v>655</v>
      </c>
      <c r="B2307" s="442"/>
      <c r="C2307" s="442"/>
      <c r="D2307" s="442"/>
      <c r="E2307" s="441"/>
      <c r="F2307" s="443" t="s">
        <v>663</v>
      </c>
      <c r="G2307" s="444" t="n">
        <v>74.26</v>
      </c>
      <c r="H2307" s="442"/>
      <c r="I2307" s="441"/>
      <c r="J2307" s="443" t="s">
        <v>664</v>
      </c>
      <c r="K2307" s="444" t="n">
        <v>413.38</v>
      </c>
    </row>
    <row r="2308" customFormat="false" ht="14.25" hidden="false" customHeight="false" outlineLevel="0" collapsed="false">
      <c r="A2308" s="134"/>
      <c r="E2308" s="134"/>
      <c r="F2308" s="134"/>
      <c r="I2308" s="134"/>
      <c r="J2308" s="134"/>
      <c r="K2308" s="263"/>
    </row>
    <row r="2309" customFormat="false" ht="14.25" hidden="false" customHeight="false" outlineLevel="0" collapsed="false">
      <c r="A2309" s="134"/>
      <c r="E2309" s="134"/>
      <c r="F2309" s="134"/>
      <c r="I2309" s="134"/>
      <c r="J2309" s="134"/>
      <c r="K2309" s="263"/>
    </row>
    <row r="2310" customFormat="false" ht="15" hidden="false" customHeight="false" outlineLevel="0" collapsed="false">
      <c r="A2310" s="434" t="s">
        <v>1270</v>
      </c>
      <c r="B2310" s="435" t="s">
        <v>35</v>
      </c>
      <c r="C2310" s="435" t="s">
        <v>42</v>
      </c>
      <c r="D2310" s="435" t="n">
        <v>88274</v>
      </c>
      <c r="E2310" s="436" t="s">
        <v>845</v>
      </c>
      <c r="F2310" s="436" t="s">
        <v>997</v>
      </c>
      <c r="G2310" s="435"/>
      <c r="H2310" s="435" t="s">
        <v>469</v>
      </c>
      <c r="I2310" s="436" t="n">
        <v>1</v>
      </c>
      <c r="J2310" s="436" t="n">
        <v>25.87</v>
      </c>
      <c r="K2310" s="437" t="n">
        <v>25.87</v>
      </c>
    </row>
    <row r="2311" customFormat="false" ht="14.25" hidden="false" customHeight="false" outlineLevel="0" collapsed="false">
      <c r="A2311" s="430"/>
      <c r="B2311" s="431" t="s">
        <v>25</v>
      </c>
      <c r="C2311" s="431" t="s">
        <v>26</v>
      </c>
      <c r="D2311" s="431" t="s">
        <v>27</v>
      </c>
      <c r="E2311" s="432" t="s">
        <v>18</v>
      </c>
      <c r="F2311" s="432" t="s">
        <v>649</v>
      </c>
      <c r="G2311" s="431"/>
      <c r="H2311" s="431" t="s">
        <v>650</v>
      </c>
      <c r="I2311" s="432" t="s">
        <v>651</v>
      </c>
      <c r="J2311" s="432" t="s">
        <v>652</v>
      </c>
      <c r="K2311" s="433" t="s">
        <v>19</v>
      </c>
    </row>
    <row r="2312" customFormat="false" ht="14.25" hidden="false" customHeight="false" outlineLevel="0" collapsed="false">
      <c r="A2312" s="438" t="s">
        <v>655</v>
      </c>
      <c r="B2312" s="439" t="s">
        <v>200</v>
      </c>
      <c r="C2312" s="439" t="s">
        <v>42</v>
      </c>
      <c r="D2312" s="439" t="n">
        <v>43489</v>
      </c>
      <c r="E2312" s="438" t="s">
        <v>1017</v>
      </c>
      <c r="F2312" s="438" t="s">
        <v>669</v>
      </c>
      <c r="G2312" s="439"/>
      <c r="H2312" s="439" t="s">
        <v>469</v>
      </c>
      <c r="I2312" s="438" t="n">
        <v>1</v>
      </c>
      <c r="J2312" s="438" t="n">
        <v>1.227994</v>
      </c>
      <c r="K2312" s="440" t="n">
        <v>1.22</v>
      </c>
    </row>
    <row r="2313" customFormat="false" ht="14.25" hidden="false" customHeight="false" outlineLevel="0" collapsed="false">
      <c r="A2313" s="438" t="s">
        <v>655</v>
      </c>
      <c r="B2313" s="439" t="s">
        <v>200</v>
      </c>
      <c r="C2313" s="439" t="s">
        <v>42</v>
      </c>
      <c r="D2313" s="439" t="n">
        <v>37370</v>
      </c>
      <c r="E2313" s="438" t="s">
        <v>1018</v>
      </c>
      <c r="F2313" s="438" t="s">
        <v>669</v>
      </c>
      <c r="G2313" s="439"/>
      <c r="H2313" s="439" t="s">
        <v>469</v>
      </c>
      <c r="I2313" s="438" t="n">
        <v>1</v>
      </c>
      <c r="J2313" s="438" t="n">
        <v>1.724816</v>
      </c>
      <c r="K2313" s="440" t="n">
        <v>1.72</v>
      </c>
    </row>
    <row r="2314" customFormat="false" ht="14.25" hidden="false" customHeight="false" outlineLevel="0" collapsed="false">
      <c r="A2314" s="438" t="s">
        <v>655</v>
      </c>
      <c r="B2314" s="439" t="s">
        <v>200</v>
      </c>
      <c r="C2314" s="439" t="s">
        <v>42</v>
      </c>
      <c r="D2314" s="439" t="n">
        <v>43465</v>
      </c>
      <c r="E2314" s="438" t="s">
        <v>1011</v>
      </c>
      <c r="F2314" s="438" t="s">
        <v>669</v>
      </c>
      <c r="G2314" s="439"/>
      <c r="H2314" s="439" t="s">
        <v>469</v>
      </c>
      <c r="I2314" s="438" t="n">
        <v>1</v>
      </c>
      <c r="J2314" s="438" t="n">
        <v>0.731172</v>
      </c>
      <c r="K2314" s="440" t="n">
        <v>0.73</v>
      </c>
    </row>
    <row r="2315" customFormat="false" ht="28.35" hidden="false" customHeight="false" outlineLevel="0" collapsed="false">
      <c r="A2315" s="438" t="s">
        <v>655</v>
      </c>
      <c r="B2315" s="439" t="s">
        <v>200</v>
      </c>
      <c r="C2315" s="439" t="s">
        <v>42</v>
      </c>
      <c r="D2315" s="439" t="n">
        <v>4755</v>
      </c>
      <c r="E2315" s="438" t="s">
        <v>1174</v>
      </c>
      <c r="F2315" s="438" t="s">
        <v>820</v>
      </c>
      <c r="G2315" s="439"/>
      <c r="H2315" s="439" t="s">
        <v>469</v>
      </c>
      <c r="I2315" s="438" t="n">
        <v>1</v>
      </c>
      <c r="J2315" s="438" t="n">
        <v>19.76</v>
      </c>
      <c r="K2315" s="440" t="n">
        <v>19.76</v>
      </c>
    </row>
    <row r="2316" customFormat="false" ht="14.25" hidden="false" customHeight="false" outlineLevel="0" collapsed="false">
      <c r="A2316" s="438" t="s">
        <v>655</v>
      </c>
      <c r="B2316" s="439" t="s">
        <v>200</v>
      </c>
      <c r="C2316" s="439" t="s">
        <v>42</v>
      </c>
      <c r="D2316" s="439" t="n">
        <v>37373</v>
      </c>
      <c r="E2316" s="438" t="s">
        <v>1013</v>
      </c>
      <c r="F2316" s="438" t="s">
        <v>669</v>
      </c>
      <c r="G2316" s="439"/>
      <c r="H2316" s="439" t="s">
        <v>469</v>
      </c>
      <c r="I2316" s="438" t="n">
        <v>1</v>
      </c>
      <c r="J2316" s="438" t="n">
        <v>0.074992</v>
      </c>
      <c r="K2316" s="440" t="n">
        <v>0.07</v>
      </c>
    </row>
    <row r="2317" customFormat="false" ht="14.25" hidden="false" customHeight="false" outlineLevel="0" collapsed="false">
      <c r="A2317" s="438" t="s">
        <v>655</v>
      </c>
      <c r="B2317" s="439" t="s">
        <v>200</v>
      </c>
      <c r="C2317" s="439" t="s">
        <v>42</v>
      </c>
      <c r="D2317" s="439" t="n">
        <v>37372</v>
      </c>
      <c r="E2317" s="438" t="s">
        <v>1014</v>
      </c>
      <c r="F2317" s="438" t="s">
        <v>669</v>
      </c>
      <c r="G2317" s="439"/>
      <c r="H2317" s="439" t="s">
        <v>469</v>
      </c>
      <c r="I2317" s="438" t="n">
        <v>1</v>
      </c>
      <c r="J2317" s="438" t="n">
        <v>1.340482</v>
      </c>
      <c r="K2317" s="440" t="n">
        <v>1.34</v>
      </c>
    </row>
    <row r="2318" customFormat="false" ht="14.25" hidden="false" customHeight="false" outlineLevel="0" collapsed="false">
      <c r="A2318" s="438" t="s">
        <v>655</v>
      </c>
      <c r="B2318" s="439" t="s">
        <v>656</v>
      </c>
      <c r="C2318" s="439" t="s">
        <v>42</v>
      </c>
      <c r="D2318" s="439" t="n">
        <v>95341</v>
      </c>
      <c r="E2318" s="438" t="s">
        <v>1173</v>
      </c>
      <c r="F2318" s="438" t="s">
        <v>658</v>
      </c>
      <c r="G2318" s="439"/>
      <c r="H2318" s="439" t="s">
        <v>469</v>
      </c>
      <c r="I2318" s="438" t="n">
        <v>1</v>
      </c>
      <c r="J2318" s="438" t="n">
        <v>0.29</v>
      </c>
      <c r="K2318" s="440" t="n">
        <v>0.29</v>
      </c>
    </row>
    <row r="2319" customFormat="false" ht="14.25" hidden="false" customHeight="false" outlineLevel="0" collapsed="false">
      <c r="A2319" s="438" t="s">
        <v>655</v>
      </c>
      <c r="B2319" s="439" t="s">
        <v>200</v>
      </c>
      <c r="C2319" s="439" t="s">
        <v>42</v>
      </c>
      <c r="D2319" s="439" t="n">
        <v>37371</v>
      </c>
      <c r="E2319" s="438" t="s">
        <v>1016</v>
      </c>
      <c r="F2319" s="438" t="s">
        <v>669</v>
      </c>
      <c r="G2319" s="439"/>
      <c r="H2319" s="439" t="s">
        <v>469</v>
      </c>
      <c r="I2319" s="438" t="n">
        <v>1</v>
      </c>
      <c r="J2319" s="438" t="n">
        <v>0.740546</v>
      </c>
      <c r="K2319" s="440" t="n">
        <v>0.74</v>
      </c>
    </row>
    <row r="2320" customFormat="false" ht="14.25" hidden="false" customHeight="false" outlineLevel="0" collapsed="false">
      <c r="A2320" s="134"/>
      <c r="E2320" s="134"/>
      <c r="F2320" s="134"/>
      <c r="I2320" s="134"/>
      <c r="J2320" s="134"/>
      <c r="K2320" s="263"/>
    </row>
    <row r="2321" customFormat="false" ht="14.25" hidden="false" customHeight="false" outlineLevel="0" collapsed="false">
      <c r="A2321" s="441" t="s">
        <v>655</v>
      </c>
      <c r="B2321" s="442"/>
      <c r="C2321" s="442"/>
      <c r="D2321" s="442"/>
      <c r="E2321" s="441"/>
      <c r="F2321" s="443" t="s">
        <v>660</v>
      </c>
      <c r="G2321" s="444" t="n">
        <v>9.7056830284</v>
      </c>
      <c r="H2321" s="445" t="s">
        <v>661</v>
      </c>
      <c r="I2321" s="446" t="n">
        <v>10.34</v>
      </c>
      <c r="J2321" s="443" t="s">
        <v>662</v>
      </c>
      <c r="K2321" s="444" t="n">
        <v>20.05</v>
      </c>
    </row>
    <row r="2322" customFormat="false" ht="14.25" hidden="false" customHeight="false" outlineLevel="0" collapsed="false">
      <c r="A2322" s="441" t="s">
        <v>655</v>
      </c>
      <c r="B2322" s="442"/>
      <c r="C2322" s="442"/>
      <c r="D2322" s="442"/>
      <c r="E2322" s="441"/>
      <c r="F2322" s="443" t="s">
        <v>663</v>
      </c>
      <c r="G2322" s="444" t="n">
        <v>5.66</v>
      </c>
      <c r="H2322" s="442"/>
      <c r="I2322" s="441"/>
      <c r="J2322" s="443" t="s">
        <v>664</v>
      </c>
      <c r="K2322" s="444" t="n">
        <v>31.53</v>
      </c>
    </row>
    <row r="2323" customFormat="false" ht="14.25" hidden="false" customHeight="false" outlineLevel="0" collapsed="false">
      <c r="A2323" s="134"/>
      <c r="E2323" s="134"/>
      <c r="F2323" s="134"/>
      <c r="I2323" s="134"/>
      <c r="J2323" s="134"/>
      <c r="K2323" s="263"/>
    </row>
    <row r="2324" customFormat="false" ht="14.25" hidden="false" customHeight="false" outlineLevel="0" collapsed="false">
      <c r="A2324" s="134"/>
      <c r="E2324" s="134"/>
      <c r="F2324" s="134"/>
      <c r="I2324" s="134"/>
      <c r="J2324" s="134"/>
      <c r="K2324" s="263"/>
    </row>
    <row r="2325" customFormat="false" ht="15" hidden="false" customHeight="false" outlineLevel="0" collapsed="false">
      <c r="A2325" s="434" t="s">
        <v>1271</v>
      </c>
      <c r="B2325" s="435" t="s">
        <v>35</v>
      </c>
      <c r="C2325" s="435" t="s">
        <v>42</v>
      </c>
      <c r="D2325" s="435" t="n">
        <v>100308</v>
      </c>
      <c r="E2325" s="436" t="s">
        <v>985</v>
      </c>
      <c r="F2325" s="436" t="s">
        <v>997</v>
      </c>
      <c r="G2325" s="435"/>
      <c r="H2325" s="435" t="s">
        <v>469</v>
      </c>
      <c r="I2325" s="436" t="n">
        <v>1</v>
      </c>
      <c r="J2325" s="436" t="n">
        <v>28.22</v>
      </c>
      <c r="K2325" s="437" t="n">
        <v>28.22</v>
      </c>
    </row>
    <row r="2326" customFormat="false" ht="14.25" hidden="false" customHeight="false" outlineLevel="0" collapsed="false">
      <c r="A2326" s="430"/>
      <c r="B2326" s="431" t="s">
        <v>25</v>
      </c>
      <c r="C2326" s="431" t="s">
        <v>26</v>
      </c>
      <c r="D2326" s="431" t="s">
        <v>27</v>
      </c>
      <c r="E2326" s="432" t="s">
        <v>18</v>
      </c>
      <c r="F2326" s="432" t="s">
        <v>649</v>
      </c>
      <c r="G2326" s="431"/>
      <c r="H2326" s="431" t="s">
        <v>650</v>
      </c>
      <c r="I2326" s="432" t="s">
        <v>651</v>
      </c>
      <c r="J2326" s="432" t="s">
        <v>652</v>
      </c>
      <c r="K2326" s="433" t="s">
        <v>19</v>
      </c>
    </row>
    <row r="2327" customFormat="false" ht="14.25" hidden="false" customHeight="false" outlineLevel="0" collapsed="false">
      <c r="A2327" s="438" t="s">
        <v>655</v>
      </c>
      <c r="B2327" s="439" t="s">
        <v>200</v>
      </c>
      <c r="C2327" s="439" t="s">
        <v>42</v>
      </c>
      <c r="D2327" s="439" t="n">
        <v>43484</v>
      </c>
      <c r="E2327" s="438" t="s">
        <v>1064</v>
      </c>
      <c r="F2327" s="438" t="s">
        <v>669</v>
      </c>
      <c r="G2327" s="439"/>
      <c r="H2327" s="439" t="s">
        <v>469</v>
      </c>
      <c r="I2327" s="438" t="n">
        <v>1</v>
      </c>
      <c r="J2327" s="438" t="n">
        <v>1.181124</v>
      </c>
      <c r="K2327" s="440" t="n">
        <v>1.18</v>
      </c>
    </row>
    <row r="2328" customFormat="false" ht="14.25" hidden="false" customHeight="false" outlineLevel="0" collapsed="false">
      <c r="A2328" s="438" t="s">
        <v>655</v>
      </c>
      <c r="B2328" s="439" t="s">
        <v>200</v>
      </c>
      <c r="C2328" s="439" t="s">
        <v>42</v>
      </c>
      <c r="D2328" s="439" t="n">
        <v>37370</v>
      </c>
      <c r="E2328" s="438" t="s">
        <v>1018</v>
      </c>
      <c r="F2328" s="438" t="s">
        <v>669</v>
      </c>
      <c r="G2328" s="439"/>
      <c r="H2328" s="439" t="s">
        <v>469</v>
      </c>
      <c r="I2328" s="438" t="n">
        <v>1</v>
      </c>
      <c r="J2328" s="438" t="n">
        <v>1.724816</v>
      </c>
      <c r="K2328" s="440" t="n">
        <v>1.72</v>
      </c>
    </row>
    <row r="2329" customFormat="false" ht="14.25" hidden="false" customHeight="false" outlineLevel="0" collapsed="false">
      <c r="A2329" s="438" t="s">
        <v>655</v>
      </c>
      <c r="B2329" s="439" t="s">
        <v>200</v>
      </c>
      <c r="C2329" s="439" t="s">
        <v>42</v>
      </c>
      <c r="D2329" s="439" t="n">
        <v>43460</v>
      </c>
      <c r="E2329" s="438" t="s">
        <v>1061</v>
      </c>
      <c r="F2329" s="438" t="s">
        <v>669</v>
      </c>
      <c r="G2329" s="439"/>
      <c r="H2329" s="439" t="s">
        <v>469</v>
      </c>
      <c r="I2329" s="438" t="n">
        <v>1</v>
      </c>
      <c r="J2329" s="438" t="n">
        <v>0.806164</v>
      </c>
      <c r="K2329" s="440" t="n">
        <v>0.8</v>
      </c>
    </row>
    <row r="2330" customFormat="false" ht="28.35" hidden="false" customHeight="false" outlineLevel="0" collapsed="false">
      <c r="A2330" s="438" t="s">
        <v>655</v>
      </c>
      <c r="B2330" s="439" t="s">
        <v>200</v>
      </c>
      <c r="C2330" s="439" t="s">
        <v>42</v>
      </c>
      <c r="D2330" s="439" t="n">
        <v>34794</v>
      </c>
      <c r="E2330" s="438" t="s">
        <v>1177</v>
      </c>
      <c r="F2330" s="438" t="s">
        <v>820</v>
      </c>
      <c r="G2330" s="439"/>
      <c r="H2330" s="439" t="s">
        <v>469</v>
      </c>
      <c r="I2330" s="438" t="n">
        <v>1</v>
      </c>
      <c r="J2330" s="438" t="n">
        <v>21.77</v>
      </c>
      <c r="K2330" s="440" t="n">
        <v>21.77</v>
      </c>
    </row>
    <row r="2331" customFormat="false" ht="14.25" hidden="false" customHeight="false" outlineLevel="0" collapsed="false">
      <c r="A2331" s="438" t="s">
        <v>655</v>
      </c>
      <c r="B2331" s="439" t="s">
        <v>200</v>
      </c>
      <c r="C2331" s="439" t="s">
        <v>42</v>
      </c>
      <c r="D2331" s="439" t="n">
        <v>37373</v>
      </c>
      <c r="E2331" s="438" t="s">
        <v>1013</v>
      </c>
      <c r="F2331" s="438" t="s">
        <v>669</v>
      </c>
      <c r="G2331" s="439"/>
      <c r="H2331" s="439" t="s">
        <v>469</v>
      </c>
      <c r="I2331" s="438" t="n">
        <v>1</v>
      </c>
      <c r="J2331" s="438" t="n">
        <v>0.074992</v>
      </c>
      <c r="K2331" s="440" t="n">
        <v>0.07</v>
      </c>
    </row>
    <row r="2332" customFormat="false" ht="14.25" hidden="false" customHeight="false" outlineLevel="0" collapsed="false">
      <c r="A2332" s="438" t="s">
        <v>655</v>
      </c>
      <c r="B2332" s="439" t="s">
        <v>200</v>
      </c>
      <c r="C2332" s="439" t="s">
        <v>42</v>
      </c>
      <c r="D2332" s="439" t="n">
        <v>37372</v>
      </c>
      <c r="E2332" s="438" t="s">
        <v>1014</v>
      </c>
      <c r="F2332" s="438" t="s">
        <v>669</v>
      </c>
      <c r="G2332" s="439"/>
      <c r="H2332" s="439" t="s">
        <v>469</v>
      </c>
      <c r="I2332" s="438" t="n">
        <v>1</v>
      </c>
      <c r="J2332" s="438" t="n">
        <v>1.340482</v>
      </c>
      <c r="K2332" s="440" t="n">
        <v>1.34</v>
      </c>
    </row>
    <row r="2333" customFormat="false" ht="14.25" hidden="false" customHeight="false" outlineLevel="0" collapsed="false">
      <c r="A2333" s="438" t="s">
        <v>655</v>
      </c>
      <c r="B2333" s="439" t="s">
        <v>656</v>
      </c>
      <c r="C2333" s="439" t="s">
        <v>42</v>
      </c>
      <c r="D2333" s="439" t="n">
        <v>100298</v>
      </c>
      <c r="E2333" s="438" t="s">
        <v>1176</v>
      </c>
      <c r="F2333" s="438" t="s">
        <v>658</v>
      </c>
      <c r="G2333" s="439"/>
      <c r="H2333" s="439" t="s">
        <v>469</v>
      </c>
      <c r="I2333" s="438" t="n">
        <v>1</v>
      </c>
      <c r="J2333" s="438" t="n">
        <v>0.6</v>
      </c>
      <c r="K2333" s="440" t="n">
        <v>0.6</v>
      </c>
    </row>
    <row r="2334" customFormat="false" ht="14.25" hidden="false" customHeight="false" outlineLevel="0" collapsed="false">
      <c r="A2334" s="438" t="s">
        <v>655</v>
      </c>
      <c r="B2334" s="439" t="s">
        <v>200</v>
      </c>
      <c r="C2334" s="439" t="s">
        <v>42</v>
      </c>
      <c r="D2334" s="439" t="n">
        <v>37371</v>
      </c>
      <c r="E2334" s="438" t="s">
        <v>1016</v>
      </c>
      <c r="F2334" s="438" t="s">
        <v>669</v>
      </c>
      <c r="G2334" s="439"/>
      <c r="H2334" s="439" t="s">
        <v>469</v>
      </c>
      <c r="I2334" s="438" t="n">
        <v>1</v>
      </c>
      <c r="J2334" s="438" t="n">
        <v>0.740546</v>
      </c>
      <c r="K2334" s="440" t="n">
        <v>0.74</v>
      </c>
    </row>
    <row r="2335" customFormat="false" ht="14.25" hidden="false" customHeight="false" outlineLevel="0" collapsed="false">
      <c r="A2335" s="134"/>
      <c r="E2335" s="134"/>
      <c r="F2335" s="134"/>
      <c r="I2335" s="134"/>
      <c r="J2335" s="134"/>
      <c r="K2335" s="263"/>
    </row>
    <row r="2336" customFormat="false" ht="14.25" hidden="false" customHeight="false" outlineLevel="0" collapsed="false">
      <c r="A2336" s="441" t="s">
        <v>655</v>
      </c>
      <c r="B2336" s="442"/>
      <c r="C2336" s="442"/>
      <c r="D2336" s="442"/>
      <c r="E2336" s="441"/>
      <c r="F2336" s="443" t="s">
        <v>660</v>
      </c>
      <c r="G2336" s="444" t="n">
        <v>10.8287346307</v>
      </c>
      <c r="H2336" s="445" t="s">
        <v>661</v>
      </c>
      <c r="I2336" s="446" t="n">
        <v>11.54</v>
      </c>
      <c r="J2336" s="443" t="s">
        <v>662</v>
      </c>
      <c r="K2336" s="444" t="n">
        <v>22.37</v>
      </c>
    </row>
    <row r="2337" customFormat="false" ht="14.25" hidden="false" customHeight="false" outlineLevel="0" collapsed="false">
      <c r="A2337" s="441" t="s">
        <v>655</v>
      </c>
      <c r="B2337" s="442"/>
      <c r="C2337" s="442"/>
      <c r="D2337" s="442"/>
      <c r="E2337" s="441"/>
      <c r="F2337" s="443" t="s">
        <v>663</v>
      </c>
      <c r="G2337" s="444" t="n">
        <v>6.18</v>
      </c>
      <c r="H2337" s="442"/>
      <c r="I2337" s="441"/>
      <c r="J2337" s="443" t="s">
        <v>664</v>
      </c>
      <c r="K2337" s="444" t="n">
        <v>34.4</v>
      </c>
    </row>
    <row r="2338" customFormat="false" ht="14.25" hidden="false" customHeight="false" outlineLevel="0" collapsed="false">
      <c r="A2338" s="134"/>
      <c r="E2338" s="134"/>
      <c r="F2338" s="134"/>
      <c r="I2338" s="134"/>
      <c r="J2338" s="134"/>
      <c r="K2338" s="263"/>
    </row>
    <row r="2339" customFormat="false" ht="14.25" hidden="false" customHeight="false" outlineLevel="0" collapsed="false">
      <c r="A2339" s="134"/>
      <c r="E2339" s="134"/>
      <c r="F2339" s="134"/>
      <c r="I2339" s="134"/>
      <c r="J2339" s="134"/>
      <c r="K2339" s="263"/>
    </row>
    <row r="2340" customFormat="false" ht="15" hidden="false" customHeight="false" outlineLevel="0" collapsed="false">
      <c r="A2340" s="434" t="s">
        <v>1272</v>
      </c>
      <c r="B2340" s="435" t="s">
        <v>35</v>
      </c>
      <c r="C2340" s="435" t="s">
        <v>42</v>
      </c>
      <c r="D2340" s="435" t="n">
        <v>88278</v>
      </c>
      <c r="E2340" s="436" t="s">
        <v>771</v>
      </c>
      <c r="F2340" s="436" t="s">
        <v>997</v>
      </c>
      <c r="G2340" s="435"/>
      <c r="H2340" s="435" t="s">
        <v>469</v>
      </c>
      <c r="I2340" s="436" t="n">
        <v>1</v>
      </c>
      <c r="J2340" s="436" t="n">
        <v>22.93</v>
      </c>
      <c r="K2340" s="437" t="n">
        <v>22.93</v>
      </c>
    </row>
    <row r="2341" customFormat="false" ht="14.25" hidden="false" customHeight="false" outlineLevel="0" collapsed="false">
      <c r="A2341" s="430"/>
      <c r="B2341" s="431" t="s">
        <v>25</v>
      </c>
      <c r="C2341" s="431" t="s">
        <v>26</v>
      </c>
      <c r="D2341" s="431" t="s">
        <v>27</v>
      </c>
      <c r="E2341" s="432" t="s">
        <v>18</v>
      </c>
      <c r="F2341" s="432" t="s">
        <v>649</v>
      </c>
      <c r="G2341" s="431"/>
      <c r="H2341" s="431" t="s">
        <v>650</v>
      </c>
      <c r="I2341" s="432" t="s">
        <v>651</v>
      </c>
      <c r="J2341" s="432" t="s">
        <v>652</v>
      </c>
      <c r="K2341" s="433" t="s">
        <v>19</v>
      </c>
    </row>
    <row r="2342" customFormat="false" ht="14.25" hidden="false" customHeight="false" outlineLevel="0" collapsed="false">
      <c r="A2342" s="438" t="s">
        <v>655</v>
      </c>
      <c r="B2342" s="439" t="s">
        <v>200</v>
      </c>
      <c r="C2342" s="439" t="s">
        <v>42</v>
      </c>
      <c r="D2342" s="439" t="n">
        <v>43488</v>
      </c>
      <c r="E2342" s="438" t="s">
        <v>1056</v>
      </c>
      <c r="F2342" s="438" t="s">
        <v>669</v>
      </c>
      <c r="G2342" s="439"/>
      <c r="H2342" s="439" t="s">
        <v>469</v>
      </c>
      <c r="I2342" s="438" t="n">
        <v>1</v>
      </c>
      <c r="J2342" s="438" t="n">
        <v>0.834286</v>
      </c>
      <c r="K2342" s="440" t="n">
        <v>0.83</v>
      </c>
    </row>
    <row r="2343" customFormat="false" ht="14.25" hidden="false" customHeight="false" outlineLevel="0" collapsed="false">
      <c r="A2343" s="438" t="s">
        <v>655</v>
      </c>
      <c r="B2343" s="439" t="s">
        <v>200</v>
      </c>
      <c r="C2343" s="439" t="s">
        <v>42</v>
      </c>
      <c r="D2343" s="439" t="n">
        <v>37370</v>
      </c>
      <c r="E2343" s="438" t="s">
        <v>1018</v>
      </c>
      <c r="F2343" s="438" t="s">
        <v>669</v>
      </c>
      <c r="G2343" s="439"/>
      <c r="H2343" s="439" t="s">
        <v>469</v>
      </c>
      <c r="I2343" s="438" t="n">
        <v>1</v>
      </c>
      <c r="J2343" s="438" t="n">
        <v>1.724816</v>
      </c>
      <c r="K2343" s="440" t="n">
        <v>1.72</v>
      </c>
    </row>
    <row r="2344" customFormat="false" ht="14.25" hidden="false" customHeight="false" outlineLevel="0" collapsed="false">
      <c r="A2344" s="438" t="s">
        <v>655</v>
      </c>
      <c r="B2344" s="439" t="s">
        <v>200</v>
      </c>
      <c r="C2344" s="439" t="s">
        <v>42</v>
      </c>
      <c r="D2344" s="439" t="n">
        <v>43464</v>
      </c>
      <c r="E2344" s="438" t="s">
        <v>1057</v>
      </c>
      <c r="F2344" s="438" t="s">
        <v>669</v>
      </c>
      <c r="G2344" s="439"/>
      <c r="H2344" s="439" t="s">
        <v>469</v>
      </c>
      <c r="I2344" s="438" t="n">
        <v>1</v>
      </c>
      <c r="J2344" s="438" t="n">
        <v>0.009374</v>
      </c>
      <c r="K2344" s="440" t="n">
        <v>0</v>
      </c>
    </row>
    <row r="2345" customFormat="false" ht="14.25" hidden="false" customHeight="false" outlineLevel="0" collapsed="false">
      <c r="A2345" s="438" t="s">
        <v>655</v>
      </c>
      <c r="B2345" s="439" t="s">
        <v>200</v>
      </c>
      <c r="C2345" s="439" t="s">
        <v>42</v>
      </c>
      <c r="D2345" s="439" t="n">
        <v>37373</v>
      </c>
      <c r="E2345" s="438" t="s">
        <v>1013</v>
      </c>
      <c r="F2345" s="438" t="s">
        <v>669</v>
      </c>
      <c r="G2345" s="439"/>
      <c r="H2345" s="439" t="s">
        <v>469</v>
      </c>
      <c r="I2345" s="438" t="n">
        <v>1</v>
      </c>
      <c r="J2345" s="438" t="n">
        <v>0.074992</v>
      </c>
      <c r="K2345" s="440" t="n">
        <v>0.07</v>
      </c>
    </row>
    <row r="2346" customFormat="false" ht="14.25" hidden="false" customHeight="false" outlineLevel="0" collapsed="false">
      <c r="A2346" s="438" t="s">
        <v>655</v>
      </c>
      <c r="B2346" s="439" t="s">
        <v>656</v>
      </c>
      <c r="C2346" s="439" t="s">
        <v>42</v>
      </c>
      <c r="D2346" s="439" t="n">
        <v>95344</v>
      </c>
      <c r="E2346" s="438" t="s">
        <v>1179</v>
      </c>
      <c r="F2346" s="438" t="s">
        <v>658</v>
      </c>
      <c r="G2346" s="439"/>
      <c r="H2346" s="439" t="s">
        <v>469</v>
      </c>
      <c r="I2346" s="438" t="n">
        <v>1</v>
      </c>
      <c r="J2346" s="438" t="n">
        <v>0.2</v>
      </c>
      <c r="K2346" s="440" t="n">
        <v>0.2</v>
      </c>
    </row>
    <row r="2347" customFormat="false" ht="14.25" hidden="false" customHeight="false" outlineLevel="0" collapsed="false">
      <c r="A2347" s="438" t="s">
        <v>655</v>
      </c>
      <c r="B2347" s="439" t="s">
        <v>200</v>
      </c>
      <c r="C2347" s="439" t="s">
        <v>42</v>
      </c>
      <c r="D2347" s="439" t="n">
        <v>37372</v>
      </c>
      <c r="E2347" s="438" t="s">
        <v>1014</v>
      </c>
      <c r="F2347" s="438" t="s">
        <v>669</v>
      </c>
      <c r="G2347" s="439"/>
      <c r="H2347" s="439" t="s">
        <v>469</v>
      </c>
      <c r="I2347" s="438" t="n">
        <v>1</v>
      </c>
      <c r="J2347" s="438" t="n">
        <v>1.340482</v>
      </c>
      <c r="K2347" s="440" t="n">
        <v>1.34</v>
      </c>
    </row>
    <row r="2348" customFormat="false" ht="14.25" hidden="false" customHeight="false" outlineLevel="0" collapsed="false">
      <c r="A2348" s="438" t="s">
        <v>655</v>
      </c>
      <c r="B2348" s="439" t="s">
        <v>200</v>
      </c>
      <c r="C2348" s="439" t="s">
        <v>42</v>
      </c>
      <c r="D2348" s="439" t="n">
        <v>44497</v>
      </c>
      <c r="E2348" s="438" t="s">
        <v>1180</v>
      </c>
      <c r="F2348" s="438" t="s">
        <v>820</v>
      </c>
      <c r="G2348" s="439"/>
      <c r="H2348" s="439" t="s">
        <v>1181</v>
      </c>
      <c r="I2348" s="438" t="n">
        <v>1</v>
      </c>
      <c r="J2348" s="438" t="n">
        <v>18.03</v>
      </c>
      <c r="K2348" s="440" t="n">
        <v>18.03</v>
      </c>
    </row>
    <row r="2349" customFormat="false" ht="14.25" hidden="false" customHeight="false" outlineLevel="0" collapsed="false">
      <c r="A2349" s="438" t="s">
        <v>655</v>
      </c>
      <c r="B2349" s="439" t="s">
        <v>200</v>
      </c>
      <c r="C2349" s="439" t="s">
        <v>42</v>
      </c>
      <c r="D2349" s="439" t="n">
        <v>37371</v>
      </c>
      <c r="E2349" s="438" t="s">
        <v>1016</v>
      </c>
      <c r="F2349" s="438" t="s">
        <v>669</v>
      </c>
      <c r="G2349" s="439"/>
      <c r="H2349" s="439" t="s">
        <v>469</v>
      </c>
      <c r="I2349" s="438" t="n">
        <v>1</v>
      </c>
      <c r="J2349" s="438" t="n">
        <v>0.740546</v>
      </c>
      <c r="K2349" s="440" t="n">
        <v>0.74</v>
      </c>
    </row>
    <row r="2350" customFormat="false" ht="14.25" hidden="false" customHeight="false" outlineLevel="0" collapsed="false">
      <c r="A2350" s="134"/>
      <c r="E2350" s="134"/>
      <c r="F2350" s="134"/>
      <c r="I2350" s="134"/>
      <c r="J2350" s="134"/>
      <c r="K2350" s="263"/>
    </row>
    <row r="2351" customFormat="false" ht="14.25" hidden="false" customHeight="false" outlineLevel="0" collapsed="false">
      <c r="A2351" s="441" t="s">
        <v>655</v>
      </c>
      <c r="B2351" s="442"/>
      <c r="C2351" s="442"/>
      <c r="D2351" s="442"/>
      <c r="E2351" s="441"/>
      <c r="F2351" s="443" t="s">
        <v>660</v>
      </c>
      <c r="G2351" s="444" t="n">
        <v>8.8246684093</v>
      </c>
      <c r="H2351" s="445" t="s">
        <v>661</v>
      </c>
      <c r="I2351" s="446" t="n">
        <v>9.41</v>
      </c>
      <c r="J2351" s="443" t="s">
        <v>662</v>
      </c>
      <c r="K2351" s="444" t="n">
        <v>18.23</v>
      </c>
    </row>
    <row r="2352" customFormat="false" ht="14.25" hidden="false" customHeight="false" outlineLevel="0" collapsed="false">
      <c r="A2352" s="441" t="s">
        <v>655</v>
      </c>
      <c r="B2352" s="442"/>
      <c r="C2352" s="442"/>
      <c r="D2352" s="442"/>
      <c r="E2352" s="441"/>
      <c r="F2352" s="443" t="s">
        <v>663</v>
      </c>
      <c r="G2352" s="444" t="n">
        <v>5.02</v>
      </c>
      <c r="H2352" s="442"/>
      <c r="I2352" s="441"/>
      <c r="J2352" s="443" t="s">
        <v>664</v>
      </c>
      <c r="K2352" s="444" t="n">
        <v>27.95</v>
      </c>
    </row>
    <row r="2353" customFormat="false" ht="14.25" hidden="false" customHeight="false" outlineLevel="0" collapsed="false">
      <c r="A2353" s="134"/>
      <c r="E2353" s="134"/>
      <c r="F2353" s="134"/>
      <c r="I2353" s="134"/>
      <c r="J2353" s="134"/>
      <c r="K2353" s="263"/>
    </row>
    <row r="2354" customFormat="false" ht="14.25" hidden="false" customHeight="false" outlineLevel="0" collapsed="false">
      <c r="A2354" s="134"/>
      <c r="E2354" s="134"/>
      <c r="F2354" s="134"/>
      <c r="I2354" s="134"/>
      <c r="J2354" s="134"/>
      <c r="K2354" s="263"/>
    </row>
    <row r="2355" customFormat="false" ht="25.35" hidden="false" customHeight="false" outlineLevel="0" collapsed="false">
      <c r="A2355" s="434" t="s">
        <v>1273</v>
      </c>
      <c r="B2355" s="435" t="s">
        <v>35</v>
      </c>
      <c r="C2355" s="435" t="s">
        <v>42</v>
      </c>
      <c r="D2355" s="435" t="n">
        <v>88377</v>
      </c>
      <c r="E2355" s="436" t="s">
        <v>718</v>
      </c>
      <c r="F2355" s="436" t="s">
        <v>997</v>
      </c>
      <c r="G2355" s="435"/>
      <c r="H2355" s="435" t="s">
        <v>469</v>
      </c>
      <c r="I2355" s="436" t="n">
        <v>1</v>
      </c>
      <c r="J2355" s="436" t="n">
        <v>20.1</v>
      </c>
      <c r="K2355" s="437" t="n">
        <v>20.1</v>
      </c>
    </row>
    <row r="2356" customFormat="false" ht="14.25" hidden="false" customHeight="false" outlineLevel="0" collapsed="false">
      <c r="A2356" s="430"/>
      <c r="B2356" s="431" t="s">
        <v>25</v>
      </c>
      <c r="C2356" s="431" t="s">
        <v>26</v>
      </c>
      <c r="D2356" s="431" t="s">
        <v>27</v>
      </c>
      <c r="E2356" s="432" t="s">
        <v>18</v>
      </c>
      <c r="F2356" s="432" t="s">
        <v>649</v>
      </c>
      <c r="G2356" s="431"/>
      <c r="H2356" s="431" t="s">
        <v>650</v>
      </c>
      <c r="I2356" s="432" t="s">
        <v>651</v>
      </c>
      <c r="J2356" s="432" t="s">
        <v>652</v>
      </c>
      <c r="K2356" s="433" t="s">
        <v>19</v>
      </c>
    </row>
    <row r="2357" customFormat="false" ht="14.25" hidden="false" customHeight="false" outlineLevel="0" collapsed="false">
      <c r="A2357" s="438" t="s">
        <v>655</v>
      </c>
      <c r="B2357" s="439" t="s">
        <v>200</v>
      </c>
      <c r="C2357" s="439" t="s">
        <v>42</v>
      </c>
      <c r="D2357" s="439" t="n">
        <v>43488</v>
      </c>
      <c r="E2357" s="438" t="s">
        <v>1056</v>
      </c>
      <c r="F2357" s="438" t="s">
        <v>669</v>
      </c>
      <c r="G2357" s="439"/>
      <c r="H2357" s="439" t="s">
        <v>469</v>
      </c>
      <c r="I2357" s="438" t="n">
        <v>1</v>
      </c>
      <c r="J2357" s="438" t="n">
        <v>0.834286</v>
      </c>
      <c r="K2357" s="440" t="n">
        <v>0.83</v>
      </c>
    </row>
    <row r="2358" customFormat="false" ht="14.25" hidden="false" customHeight="false" outlineLevel="0" collapsed="false">
      <c r="A2358" s="438" t="s">
        <v>655</v>
      </c>
      <c r="B2358" s="439" t="s">
        <v>200</v>
      </c>
      <c r="C2358" s="439" t="s">
        <v>42</v>
      </c>
      <c r="D2358" s="439" t="n">
        <v>37371</v>
      </c>
      <c r="E2358" s="438" t="s">
        <v>1016</v>
      </c>
      <c r="F2358" s="438" t="s">
        <v>669</v>
      </c>
      <c r="G2358" s="439"/>
      <c r="H2358" s="439" t="s">
        <v>469</v>
      </c>
      <c r="I2358" s="438" t="n">
        <v>1</v>
      </c>
      <c r="J2358" s="438" t="n">
        <v>0.740546</v>
      </c>
      <c r="K2358" s="440" t="n">
        <v>0.74</v>
      </c>
    </row>
    <row r="2359" customFormat="false" ht="14.25" hidden="false" customHeight="false" outlineLevel="0" collapsed="false">
      <c r="A2359" s="438" t="s">
        <v>655</v>
      </c>
      <c r="B2359" s="439" t="s">
        <v>200</v>
      </c>
      <c r="C2359" s="439" t="s">
        <v>42</v>
      </c>
      <c r="D2359" s="439" t="n">
        <v>43464</v>
      </c>
      <c r="E2359" s="438" t="s">
        <v>1057</v>
      </c>
      <c r="F2359" s="438" t="s">
        <v>669</v>
      </c>
      <c r="G2359" s="439"/>
      <c r="H2359" s="439" t="s">
        <v>469</v>
      </c>
      <c r="I2359" s="438" t="n">
        <v>1</v>
      </c>
      <c r="J2359" s="438" t="n">
        <v>0.009374</v>
      </c>
      <c r="K2359" s="440" t="n">
        <v>0</v>
      </c>
    </row>
    <row r="2360" customFormat="false" ht="14.25" hidden="false" customHeight="false" outlineLevel="0" collapsed="false">
      <c r="A2360" s="438" t="s">
        <v>655</v>
      </c>
      <c r="B2360" s="439" t="s">
        <v>200</v>
      </c>
      <c r="C2360" s="439" t="s">
        <v>42</v>
      </c>
      <c r="D2360" s="439" t="n">
        <v>37370</v>
      </c>
      <c r="E2360" s="438" t="s">
        <v>1018</v>
      </c>
      <c r="F2360" s="438" t="s">
        <v>669</v>
      </c>
      <c r="G2360" s="439"/>
      <c r="H2360" s="439" t="s">
        <v>469</v>
      </c>
      <c r="I2360" s="438" t="n">
        <v>1</v>
      </c>
      <c r="J2360" s="438" t="n">
        <v>1.724816</v>
      </c>
      <c r="K2360" s="440" t="n">
        <v>1.72</v>
      </c>
    </row>
    <row r="2361" customFormat="false" ht="14.25" hidden="false" customHeight="false" outlineLevel="0" collapsed="false">
      <c r="A2361" s="438" t="s">
        <v>655</v>
      </c>
      <c r="B2361" s="439" t="s">
        <v>200</v>
      </c>
      <c r="C2361" s="439" t="s">
        <v>42</v>
      </c>
      <c r="D2361" s="439" t="n">
        <v>37666</v>
      </c>
      <c r="E2361" s="438" t="s">
        <v>1184</v>
      </c>
      <c r="F2361" s="438" t="s">
        <v>820</v>
      </c>
      <c r="G2361" s="439"/>
      <c r="H2361" s="439" t="s">
        <v>469</v>
      </c>
      <c r="I2361" s="438" t="n">
        <v>1</v>
      </c>
      <c r="J2361" s="438" t="n">
        <v>15.28</v>
      </c>
      <c r="K2361" s="440" t="n">
        <v>15.28</v>
      </c>
    </row>
    <row r="2362" customFormat="false" ht="14.25" hidden="false" customHeight="false" outlineLevel="0" collapsed="false">
      <c r="A2362" s="438" t="s">
        <v>655</v>
      </c>
      <c r="B2362" s="439" t="s">
        <v>200</v>
      </c>
      <c r="C2362" s="439" t="s">
        <v>42</v>
      </c>
      <c r="D2362" s="439" t="n">
        <v>37373</v>
      </c>
      <c r="E2362" s="438" t="s">
        <v>1013</v>
      </c>
      <c r="F2362" s="438" t="s">
        <v>669</v>
      </c>
      <c r="G2362" s="439"/>
      <c r="H2362" s="439" t="s">
        <v>469</v>
      </c>
      <c r="I2362" s="438" t="n">
        <v>1</v>
      </c>
      <c r="J2362" s="438" t="n">
        <v>0.074992</v>
      </c>
      <c r="K2362" s="440" t="n">
        <v>0.07</v>
      </c>
    </row>
    <row r="2363" customFormat="false" ht="19.4" hidden="false" customHeight="false" outlineLevel="0" collapsed="false">
      <c r="A2363" s="438" t="s">
        <v>655</v>
      </c>
      <c r="B2363" s="439" t="s">
        <v>656</v>
      </c>
      <c r="C2363" s="439" t="s">
        <v>42</v>
      </c>
      <c r="D2363" s="439" t="n">
        <v>95389</v>
      </c>
      <c r="E2363" s="438" t="s">
        <v>1183</v>
      </c>
      <c r="F2363" s="438" t="s">
        <v>658</v>
      </c>
      <c r="G2363" s="439"/>
      <c r="H2363" s="439" t="s">
        <v>469</v>
      </c>
      <c r="I2363" s="438" t="n">
        <v>1</v>
      </c>
      <c r="J2363" s="438" t="n">
        <v>0.12</v>
      </c>
      <c r="K2363" s="440" t="n">
        <v>0.12</v>
      </c>
    </row>
    <row r="2364" customFormat="false" ht="14.25" hidden="false" customHeight="false" outlineLevel="0" collapsed="false">
      <c r="A2364" s="438" t="s">
        <v>655</v>
      </c>
      <c r="B2364" s="439" t="s">
        <v>200</v>
      </c>
      <c r="C2364" s="439" t="s">
        <v>42</v>
      </c>
      <c r="D2364" s="439" t="n">
        <v>37372</v>
      </c>
      <c r="E2364" s="438" t="s">
        <v>1014</v>
      </c>
      <c r="F2364" s="438" t="s">
        <v>669</v>
      </c>
      <c r="G2364" s="439"/>
      <c r="H2364" s="439" t="s">
        <v>469</v>
      </c>
      <c r="I2364" s="438" t="n">
        <v>1</v>
      </c>
      <c r="J2364" s="438" t="n">
        <v>1.340482</v>
      </c>
      <c r="K2364" s="440" t="n">
        <v>1.34</v>
      </c>
    </row>
    <row r="2365" customFormat="false" ht="51" hidden="false" customHeight="true" outlineLevel="0" collapsed="false">
      <c r="A2365" s="134"/>
      <c r="E2365" s="134"/>
      <c r="F2365" s="134"/>
      <c r="I2365" s="134"/>
      <c r="J2365" s="134"/>
      <c r="K2365" s="263"/>
    </row>
    <row r="2366" customFormat="false" ht="14.25" hidden="false" customHeight="false" outlineLevel="0" collapsed="false">
      <c r="A2366" s="441" t="s">
        <v>655</v>
      </c>
      <c r="B2366" s="442"/>
      <c r="C2366" s="442"/>
      <c r="D2366" s="442"/>
      <c r="E2366" s="441"/>
      <c r="F2366" s="443" t="s">
        <v>660</v>
      </c>
      <c r="G2366" s="444" t="n">
        <v>7.4547390841</v>
      </c>
      <c r="H2366" s="445" t="s">
        <v>661</v>
      </c>
      <c r="I2366" s="446" t="n">
        <v>7.95</v>
      </c>
      <c r="J2366" s="443" t="s">
        <v>662</v>
      </c>
      <c r="K2366" s="444" t="n">
        <v>15.4</v>
      </c>
    </row>
    <row r="2367" customFormat="false" ht="14.25" hidden="false" customHeight="false" outlineLevel="0" collapsed="false">
      <c r="A2367" s="441" t="s">
        <v>655</v>
      </c>
      <c r="B2367" s="442"/>
      <c r="C2367" s="442"/>
      <c r="D2367" s="442"/>
      <c r="E2367" s="441"/>
      <c r="F2367" s="443" t="s">
        <v>663</v>
      </c>
      <c r="G2367" s="444" t="n">
        <v>4.4</v>
      </c>
      <c r="H2367" s="442"/>
      <c r="I2367" s="441"/>
      <c r="J2367" s="443" t="s">
        <v>664</v>
      </c>
      <c r="K2367" s="444" t="n">
        <v>24.5</v>
      </c>
    </row>
    <row r="2368" customFormat="false" ht="14.25" hidden="false" customHeight="false" outlineLevel="0" collapsed="false">
      <c r="A2368" s="134"/>
      <c r="E2368" s="134"/>
      <c r="F2368" s="134"/>
      <c r="I2368" s="134"/>
      <c r="J2368" s="134"/>
      <c r="K2368" s="263"/>
    </row>
    <row r="2369" customFormat="false" ht="14.25" hidden="false" customHeight="false" outlineLevel="0" collapsed="false">
      <c r="A2369" s="134"/>
      <c r="E2369" s="134"/>
      <c r="F2369" s="134"/>
      <c r="I2369" s="134"/>
      <c r="J2369" s="134"/>
      <c r="K2369" s="263"/>
    </row>
    <row r="2370" customFormat="false" ht="15" hidden="false" customHeight="false" outlineLevel="0" collapsed="false">
      <c r="A2370" s="434" t="s">
        <v>1274</v>
      </c>
      <c r="B2370" s="435" t="s">
        <v>35</v>
      </c>
      <c r="C2370" s="435" t="s">
        <v>42</v>
      </c>
      <c r="D2370" s="435" t="n">
        <v>88294</v>
      </c>
      <c r="E2370" s="436" t="s">
        <v>1275</v>
      </c>
      <c r="F2370" s="436" t="s">
        <v>997</v>
      </c>
      <c r="G2370" s="435"/>
      <c r="H2370" s="435" t="s">
        <v>469</v>
      </c>
      <c r="I2370" s="436" t="n">
        <v>1</v>
      </c>
      <c r="J2370" s="436" t="n">
        <v>24.68</v>
      </c>
      <c r="K2370" s="437" t="n">
        <v>24.68</v>
      </c>
    </row>
    <row r="2371" customFormat="false" ht="14.25" hidden="false" customHeight="false" outlineLevel="0" collapsed="false">
      <c r="A2371" s="430"/>
      <c r="B2371" s="431" t="s">
        <v>25</v>
      </c>
      <c r="C2371" s="431" t="s">
        <v>26</v>
      </c>
      <c r="D2371" s="431" t="s">
        <v>27</v>
      </c>
      <c r="E2371" s="432" t="s">
        <v>18</v>
      </c>
      <c r="F2371" s="432" t="s">
        <v>649</v>
      </c>
      <c r="G2371" s="431"/>
      <c r="H2371" s="431" t="s">
        <v>650</v>
      </c>
      <c r="I2371" s="432" t="s">
        <v>651</v>
      </c>
      <c r="J2371" s="432" t="s">
        <v>652</v>
      </c>
      <c r="K2371" s="433" t="s">
        <v>19</v>
      </c>
    </row>
    <row r="2372" customFormat="false" ht="14.25" hidden="false" customHeight="false" outlineLevel="0" collapsed="false">
      <c r="A2372" s="438" t="s">
        <v>655</v>
      </c>
      <c r="B2372" s="439" t="s">
        <v>200</v>
      </c>
      <c r="C2372" s="439" t="s">
        <v>42</v>
      </c>
      <c r="D2372" s="439" t="n">
        <v>43488</v>
      </c>
      <c r="E2372" s="438" t="s">
        <v>1056</v>
      </c>
      <c r="F2372" s="438" t="s">
        <v>669</v>
      </c>
      <c r="G2372" s="439"/>
      <c r="H2372" s="439" t="s">
        <v>469</v>
      </c>
      <c r="I2372" s="438" t="n">
        <v>1</v>
      </c>
      <c r="J2372" s="438" t="n">
        <v>0.834286</v>
      </c>
      <c r="K2372" s="440" t="n">
        <v>0.83</v>
      </c>
    </row>
    <row r="2373" customFormat="false" ht="14.25" hidden="false" customHeight="false" outlineLevel="0" collapsed="false">
      <c r="A2373" s="438" t="s">
        <v>655</v>
      </c>
      <c r="B2373" s="439" t="s">
        <v>200</v>
      </c>
      <c r="C2373" s="439" t="s">
        <v>42</v>
      </c>
      <c r="D2373" s="439" t="n">
        <v>37370</v>
      </c>
      <c r="E2373" s="438" t="s">
        <v>1018</v>
      </c>
      <c r="F2373" s="438" t="s">
        <v>669</v>
      </c>
      <c r="G2373" s="439"/>
      <c r="H2373" s="439" t="s">
        <v>469</v>
      </c>
      <c r="I2373" s="438" t="n">
        <v>1</v>
      </c>
      <c r="J2373" s="438" t="n">
        <v>1.724816</v>
      </c>
      <c r="K2373" s="440" t="n">
        <v>1.72</v>
      </c>
    </row>
    <row r="2374" customFormat="false" ht="14.25" hidden="false" customHeight="false" outlineLevel="0" collapsed="false">
      <c r="A2374" s="438" t="s">
        <v>655</v>
      </c>
      <c r="B2374" s="439" t="s">
        <v>200</v>
      </c>
      <c r="C2374" s="439" t="s">
        <v>42</v>
      </c>
      <c r="D2374" s="439" t="n">
        <v>43464</v>
      </c>
      <c r="E2374" s="438" t="s">
        <v>1057</v>
      </c>
      <c r="F2374" s="438" t="s">
        <v>669</v>
      </c>
      <c r="G2374" s="439"/>
      <c r="H2374" s="439" t="s">
        <v>469</v>
      </c>
      <c r="I2374" s="438" t="n">
        <v>1</v>
      </c>
      <c r="J2374" s="438" t="n">
        <v>0.009374</v>
      </c>
      <c r="K2374" s="440" t="n">
        <v>0</v>
      </c>
    </row>
    <row r="2375" customFormat="false" ht="14.25" hidden="false" customHeight="false" outlineLevel="0" collapsed="false">
      <c r="A2375" s="438" t="s">
        <v>655</v>
      </c>
      <c r="B2375" s="439" t="s">
        <v>200</v>
      </c>
      <c r="C2375" s="439" t="s">
        <v>42</v>
      </c>
      <c r="D2375" s="439" t="n">
        <v>4234</v>
      </c>
      <c r="E2375" s="438" t="s">
        <v>1187</v>
      </c>
      <c r="F2375" s="438" t="s">
        <v>820</v>
      </c>
      <c r="G2375" s="439"/>
      <c r="H2375" s="439" t="s">
        <v>469</v>
      </c>
      <c r="I2375" s="438" t="n">
        <v>1</v>
      </c>
      <c r="J2375" s="438" t="n">
        <v>19.76</v>
      </c>
      <c r="K2375" s="440" t="n">
        <v>19.76</v>
      </c>
    </row>
    <row r="2376" customFormat="false" ht="14.25" hidden="false" customHeight="false" outlineLevel="0" collapsed="false">
      <c r="A2376" s="438" t="s">
        <v>655</v>
      </c>
      <c r="B2376" s="439" t="s">
        <v>200</v>
      </c>
      <c r="C2376" s="439" t="s">
        <v>42</v>
      </c>
      <c r="D2376" s="439" t="n">
        <v>37373</v>
      </c>
      <c r="E2376" s="438" t="s">
        <v>1013</v>
      </c>
      <c r="F2376" s="438" t="s">
        <v>669</v>
      </c>
      <c r="G2376" s="439"/>
      <c r="H2376" s="439" t="s">
        <v>469</v>
      </c>
      <c r="I2376" s="438" t="n">
        <v>1</v>
      </c>
      <c r="J2376" s="438" t="n">
        <v>0.074992</v>
      </c>
      <c r="K2376" s="440" t="n">
        <v>0.07</v>
      </c>
    </row>
    <row r="2377" customFormat="false" ht="14.25" hidden="false" customHeight="false" outlineLevel="0" collapsed="false">
      <c r="A2377" s="438" t="s">
        <v>655</v>
      </c>
      <c r="B2377" s="439" t="s">
        <v>200</v>
      </c>
      <c r="C2377" s="439" t="s">
        <v>42</v>
      </c>
      <c r="D2377" s="439" t="n">
        <v>37372</v>
      </c>
      <c r="E2377" s="438" t="s">
        <v>1014</v>
      </c>
      <c r="F2377" s="438" t="s">
        <v>669</v>
      </c>
      <c r="G2377" s="439"/>
      <c r="H2377" s="439" t="s">
        <v>469</v>
      </c>
      <c r="I2377" s="438" t="n">
        <v>1</v>
      </c>
      <c r="J2377" s="438" t="n">
        <v>1.340482</v>
      </c>
      <c r="K2377" s="440" t="n">
        <v>1.34</v>
      </c>
    </row>
    <row r="2378" customFormat="false" ht="14.25" hidden="false" customHeight="false" outlineLevel="0" collapsed="false">
      <c r="A2378" s="438" t="s">
        <v>655</v>
      </c>
      <c r="B2378" s="439" t="s">
        <v>656</v>
      </c>
      <c r="C2378" s="439" t="s">
        <v>42</v>
      </c>
      <c r="D2378" s="439" t="n">
        <v>95357</v>
      </c>
      <c r="E2378" s="438" t="s">
        <v>1186</v>
      </c>
      <c r="F2378" s="438" t="s">
        <v>658</v>
      </c>
      <c r="G2378" s="439"/>
      <c r="H2378" s="439" t="s">
        <v>469</v>
      </c>
      <c r="I2378" s="438" t="n">
        <v>1</v>
      </c>
      <c r="J2378" s="438" t="n">
        <v>0.22</v>
      </c>
      <c r="K2378" s="440" t="n">
        <v>0.22</v>
      </c>
    </row>
    <row r="2379" customFormat="false" ht="14.25" hidden="false" customHeight="false" outlineLevel="0" collapsed="false">
      <c r="A2379" s="438" t="s">
        <v>655</v>
      </c>
      <c r="B2379" s="439" t="s">
        <v>200</v>
      </c>
      <c r="C2379" s="439" t="s">
        <v>42</v>
      </c>
      <c r="D2379" s="439" t="n">
        <v>37371</v>
      </c>
      <c r="E2379" s="438" t="s">
        <v>1016</v>
      </c>
      <c r="F2379" s="438" t="s">
        <v>669</v>
      </c>
      <c r="G2379" s="439"/>
      <c r="H2379" s="439" t="s">
        <v>469</v>
      </c>
      <c r="I2379" s="438" t="n">
        <v>1</v>
      </c>
      <c r="J2379" s="438" t="n">
        <v>0.740546</v>
      </c>
      <c r="K2379" s="440" t="n">
        <v>0.74</v>
      </c>
    </row>
    <row r="2380" customFormat="false" ht="14.25" hidden="false" customHeight="false" outlineLevel="0" collapsed="false">
      <c r="A2380" s="134"/>
      <c r="E2380" s="134"/>
      <c r="F2380" s="134"/>
      <c r="I2380" s="134"/>
      <c r="J2380" s="134"/>
      <c r="K2380" s="263"/>
    </row>
    <row r="2381" customFormat="false" ht="14.25" hidden="false" customHeight="false" outlineLevel="0" collapsed="false">
      <c r="A2381" s="441" t="s">
        <v>655</v>
      </c>
      <c r="B2381" s="442"/>
      <c r="C2381" s="442"/>
      <c r="D2381" s="442"/>
      <c r="E2381" s="441"/>
      <c r="F2381" s="443" t="s">
        <v>660</v>
      </c>
      <c r="G2381" s="444" t="n">
        <v>9.6717978507</v>
      </c>
      <c r="H2381" s="445" t="s">
        <v>661</v>
      </c>
      <c r="I2381" s="446" t="n">
        <v>10.31</v>
      </c>
      <c r="J2381" s="443" t="s">
        <v>662</v>
      </c>
      <c r="K2381" s="444" t="n">
        <v>19.98</v>
      </c>
    </row>
    <row r="2382" customFormat="false" ht="14.25" hidden="false" customHeight="false" outlineLevel="0" collapsed="false">
      <c r="A2382" s="441" t="s">
        <v>655</v>
      </c>
      <c r="B2382" s="442"/>
      <c r="C2382" s="442"/>
      <c r="D2382" s="442"/>
      <c r="E2382" s="441"/>
      <c r="F2382" s="443" t="s">
        <v>663</v>
      </c>
      <c r="G2382" s="444" t="n">
        <v>5.4</v>
      </c>
      <c r="H2382" s="442"/>
      <c r="I2382" s="441"/>
      <c r="J2382" s="443" t="s">
        <v>664</v>
      </c>
      <c r="K2382" s="444" t="n">
        <v>30.08</v>
      </c>
    </row>
    <row r="2383" customFormat="false" ht="14.25" hidden="false" customHeight="false" outlineLevel="0" collapsed="false">
      <c r="A2383" s="134"/>
      <c r="E2383" s="134"/>
      <c r="F2383" s="134"/>
      <c r="I2383" s="134"/>
      <c r="J2383" s="134"/>
      <c r="K2383" s="263"/>
    </row>
    <row r="2384" customFormat="false" ht="14.25" hidden="false" customHeight="false" outlineLevel="0" collapsed="false">
      <c r="A2384" s="134"/>
      <c r="E2384" s="134"/>
      <c r="F2384" s="134"/>
      <c r="I2384" s="134"/>
      <c r="J2384" s="134"/>
      <c r="K2384" s="263"/>
    </row>
    <row r="2385" customFormat="false" ht="15" hidden="false" customHeight="false" outlineLevel="0" collapsed="false">
      <c r="A2385" s="434" t="s">
        <v>1276</v>
      </c>
      <c r="B2385" s="435" t="s">
        <v>35</v>
      </c>
      <c r="C2385" s="435" t="s">
        <v>42</v>
      </c>
      <c r="D2385" s="435" t="n">
        <v>88295</v>
      </c>
      <c r="E2385" s="436" t="s">
        <v>1231</v>
      </c>
      <c r="F2385" s="436" t="s">
        <v>997</v>
      </c>
      <c r="G2385" s="435"/>
      <c r="H2385" s="435" t="s">
        <v>469</v>
      </c>
      <c r="I2385" s="436" t="n">
        <v>1</v>
      </c>
      <c r="J2385" s="436" t="n">
        <v>21.47</v>
      </c>
      <c r="K2385" s="437" t="n">
        <v>21.47</v>
      </c>
    </row>
    <row r="2386" customFormat="false" ht="14.25" hidden="false" customHeight="false" outlineLevel="0" collapsed="false">
      <c r="A2386" s="430"/>
      <c r="B2386" s="431" t="s">
        <v>25</v>
      </c>
      <c r="C2386" s="431" t="s">
        <v>26</v>
      </c>
      <c r="D2386" s="431" t="s">
        <v>27</v>
      </c>
      <c r="E2386" s="432" t="s">
        <v>18</v>
      </c>
      <c r="F2386" s="432" t="s">
        <v>649</v>
      </c>
      <c r="G2386" s="431"/>
      <c r="H2386" s="431" t="s">
        <v>650</v>
      </c>
      <c r="I2386" s="432" t="s">
        <v>651</v>
      </c>
      <c r="J2386" s="432" t="s">
        <v>652</v>
      </c>
      <c r="K2386" s="433" t="s">
        <v>19</v>
      </c>
    </row>
    <row r="2387" customFormat="false" ht="14.25" hidden="false" customHeight="false" outlineLevel="0" collapsed="false">
      <c r="A2387" s="438" t="s">
        <v>655</v>
      </c>
      <c r="B2387" s="439" t="s">
        <v>200</v>
      </c>
      <c r="C2387" s="439" t="s">
        <v>42</v>
      </c>
      <c r="D2387" s="439" t="n">
        <v>43488</v>
      </c>
      <c r="E2387" s="438" t="s">
        <v>1056</v>
      </c>
      <c r="F2387" s="438" t="s">
        <v>669</v>
      </c>
      <c r="G2387" s="439"/>
      <c r="H2387" s="439" t="s">
        <v>469</v>
      </c>
      <c r="I2387" s="438" t="n">
        <v>1</v>
      </c>
      <c r="J2387" s="438" t="n">
        <v>0.834286</v>
      </c>
      <c r="K2387" s="440" t="n">
        <v>0.83</v>
      </c>
    </row>
    <row r="2388" customFormat="false" ht="14.25" hidden="false" customHeight="false" outlineLevel="0" collapsed="false">
      <c r="A2388" s="438" t="s">
        <v>655</v>
      </c>
      <c r="B2388" s="439" t="s">
        <v>200</v>
      </c>
      <c r="C2388" s="439" t="s">
        <v>42</v>
      </c>
      <c r="D2388" s="439" t="n">
        <v>37370</v>
      </c>
      <c r="E2388" s="438" t="s">
        <v>1018</v>
      </c>
      <c r="F2388" s="438" t="s">
        <v>669</v>
      </c>
      <c r="G2388" s="439"/>
      <c r="H2388" s="439" t="s">
        <v>469</v>
      </c>
      <c r="I2388" s="438" t="n">
        <v>1</v>
      </c>
      <c r="J2388" s="438" t="n">
        <v>1.724816</v>
      </c>
      <c r="K2388" s="440" t="n">
        <v>1.72</v>
      </c>
    </row>
    <row r="2389" customFormat="false" ht="25.5" hidden="false" customHeight="true" outlineLevel="0" collapsed="false">
      <c r="A2389" s="438" t="s">
        <v>655</v>
      </c>
      <c r="B2389" s="439" t="s">
        <v>200</v>
      </c>
      <c r="C2389" s="439" t="s">
        <v>42</v>
      </c>
      <c r="D2389" s="439" t="n">
        <v>43464</v>
      </c>
      <c r="E2389" s="438" t="s">
        <v>1057</v>
      </c>
      <c r="F2389" s="438" t="s">
        <v>669</v>
      </c>
      <c r="G2389" s="439"/>
      <c r="H2389" s="439" t="s">
        <v>469</v>
      </c>
      <c r="I2389" s="438" t="n">
        <v>1</v>
      </c>
      <c r="J2389" s="438" t="n">
        <v>0.009374</v>
      </c>
      <c r="K2389" s="440" t="n">
        <v>0</v>
      </c>
    </row>
    <row r="2390" customFormat="false" ht="13.5" hidden="false" customHeight="true" outlineLevel="0" collapsed="false">
      <c r="A2390" s="438" t="s">
        <v>655</v>
      </c>
      <c r="B2390" s="439" t="s">
        <v>200</v>
      </c>
      <c r="C2390" s="439" t="s">
        <v>42</v>
      </c>
      <c r="D2390" s="439" t="n">
        <v>4253</v>
      </c>
      <c r="E2390" s="438" t="s">
        <v>1190</v>
      </c>
      <c r="F2390" s="438" t="s">
        <v>820</v>
      </c>
      <c r="G2390" s="439"/>
      <c r="H2390" s="439" t="s">
        <v>469</v>
      </c>
      <c r="I2390" s="438" t="n">
        <v>1</v>
      </c>
      <c r="J2390" s="438" t="n">
        <v>16.5</v>
      </c>
      <c r="K2390" s="440" t="n">
        <v>16.5</v>
      </c>
    </row>
    <row r="2391" customFormat="false" ht="14.25" hidden="false" customHeight="false" outlineLevel="0" collapsed="false">
      <c r="A2391" s="438" t="s">
        <v>655</v>
      </c>
      <c r="B2391" s="439" t="s">
        <v>200</v>
      </c>
      <c r="C2391" s="439" t="s">
        <v>42</v>
      </c>
      <c r="D2391" s="439" t="n">
        <v>37373</v>
      </c>
      <c r="E2391" s="438" t="s">
        <v>1013</v>
      </c>
      <c r="F2391" s="438" t="s">
        <v>669</v>
      </c>
      <c r="G2391" s="439"/>
      <c r="H2391" s="439" t="s">
        <v>469</v>
      </c>
      <c r="I2391" s="438" t="n">
        <v>1</v>
      </c>
      <c r="J2391" s="438" t="n">
        <v>0.074992</v>
      </c>
      <c r="K2391" s="440" t="n">
        <v>0.07</v>
      </c>
    </row>
    <row r="2392" customFormat="false" ht="14.25" hidden="false" customHeight="false" outlineLevel="0" collapsed="false">
      <c r="A2392" s="438" t="s">
        <v>655</v>
      </c>
      <c r="B2392" s="439" t="s">
        <v>200</v>
      </c>
      <c r="C2392" s="439" t="s">
        <v>42</v>
      </c>
      <c r="D2392" s="439" t="n">
        <v>37372</v>
      </c>
      <c r="E2392" s="438" t="s">
        <v>1014</v>
      </c>
      <c r="F2392" s="438" t="s">
        <v>669</v>
      </c>
      <c r="G2392" s="439"/>
      <c r="H2392" s="439" t="s">
        <v>469</v>
      </c>
      <c r="I2392" s="438" t="n">
        <v>1</v>
      </c>
      <c r="J2392" s="438" t="n">
        <v>1.340482</v>
      </c>
      <c r="K2392" s="440" t="n">
        <v>1.34</v>
      </c>
    </row>
    <row r="2393" customFormat="false" ht="14.25" hidden="false" customHeight="false" outlineLevel="0" collapsed="false">
      <c r="A2393" s="438" t="s">
        <v>655</v>
      </c>
      <c r="B2393" s="439" t="s">
        <v>656</v>
      </c>
      <c r="C2393" s="439" t="s">
        <v>42</v>
      </c>
      <c r="D2393" s="439" t="n">
        <v>95358</v>
      </c>
      <c r="E2393" s="438" t="s">
        <v>1189</v>
      </c>
      <c r="F2393" s="438" t="s">
        <v>658</v>
      </c>
      <c r="G2393" s="439"/>
      <c r="H2393" s="439" t="s">
        <v>469</v>
      </c>
      <c r="I2393" s="438" t="n">
        <v>1</v>
      </c>
      <c r="J2393" s="438" t="n">
        <v>0.27</v>
      </c>
      <c r="K2393" s="440" t="n">
        <v>0.27</v>
      </c>
    </row>
    <row r="2394" customFormat="false" ht="14.25" hidden="false" customHeight="false" outlineLevel="0" collapsed="false">
      <c r="A2394" s="438" t="s">
        <v>655</v>
      </c>
      <c r="B2394" s="439" t="s">
        <v>200</v>
      </c>
      <c r="C2394" s="439" t="s">
        <v>42</v>
      </c>
      <c r="D2394" s="439" t="n">
        <v>37371</v>
      </c>
      <c r="E2394" s="438" t="s">
        <v>1016</v>
      </c>
      <c r="F2394" s="438" t="s">
        <v>669</v>
      </c>
      <c r="G2394" s="439"/>
      <c r="H2394" s="439" t="s">
        <v>469</v>
      </c>
      <c r="I2394" s="438" t="n">
        <v>1</v>
      </c>
      <c r="J2394" s="438" t="n">
        <v>0.740546</v>
      </c>
      <c r="K2394" s="440" t="n">
        <v>0.74</v>
      </c>
    </row>
    <row r="2395" customFormat="false" ht="14.25" hidden="false" customHeight="false" outlineLevel="0" collapsed="false">
      <c r="A2395" s="134"/>
      <c r="E2395" s="134"/>
      <c r="F2395" s="134"/>
      <c r="I2395" s="134"/>
      <c r="J2395" s="134"/>
      <c r="K2395" s="263"/>
    </row>
    <row r="2396" customFormat="false" ht="14.25" hidden="false" customHeight="false" outlineLevel="0" collapsed="false">
      <c r="A2396" s="441" t="s">
        <v>655</v>
      </c>
      <c r="B2396" s="442"/>
      <c r="C2396" s="442"/>
      <c r="D2396" s="442"/>
      <c r="E2396" s="441"/>
      <c r="F2396" s="443" t="s">
        <v>660</v>
      </c>
      <c r="G2396" s="444" t="n">
        <v>8.1179204182</v>
      </c>
      <c r="H2396" s="445" t="s">
        <v>661</v>
      </c>
      <c r="I2396" s="446" t="n">
        <v>8.65</v>
      </c>
      <c r="J2396" s="443" t="s">
        <v>662</v>
      </c>
      <c r="K2396" s="444" t="n">
        <v>16.77</v>
      </c>
    </row>
    <row r="2397" customFormat="false" ht="25.5" hidden="false" customHeight="true" outlineLevel="0" collapsed="false">
      <c r="A2397" s="441" t="s">
        <v>655</v>
      </c>
      <c r="B2397" s="442"/>
      <c r="C2397" s="442"/>
      <c r="D2397" s="442"/>
      <c r="E2397" s="441"/>
      <c r="F2397" s="443" t="s">
        <v>663</v>
      </c>
      <c r="G2397" s="444" t="n">
        <v>4.7</v>
      </c>
      <c r="H2397" s="442"/>
      <c r="I2397" s="441"/>
      <c r="J2397" s="443" t="s">
        <v>664</v>
      </c>
      <c r="K2397" s="444" t="n">
        <v>26.17</v>
      </c>
    </row>
    <row r="2398" customFormat="false" ht="13.5" hidden="false" customHeight="true" outlineLevel="0" collapsed="false">
      <c r="A2398" s="134"/>
      <c r="E2398" s="134"/>
      <c r="F2398" s="134"/>
      <c r="I2398" s="134"/>
      <c r="J2398" s="134"/>
      <c r="K2398" s="263"/>
    </row>
    <row r="2399" customFormat="false" ht="14.25" hidden="false" customHeight="false" outlineLevel="0" collapsed="false">
      <c r="A2399" s="134"/>
      <c r="E2399" s="134"/>
      <c r="F2399" s="134"/>
      <c r="I2399" s="134"/>
      <c r="J2399" s="134"/>
      <c r="K2399" s="263"/>
    </row>
    <row r="2400" customFormat="false" ht="15" hidden="false" customHeight="false" outlineLevel="0" collapsed="false">
      <c r="A2400" s="434" t="s">
        <v>1277</v>
      </c>
      <c r="B2400" s="435" t="s">
        <v>35</v>
      </c>
      <c r="C2400" s="435" t="s">
        <v>42</v>
      </c>
      <c r="D2400" s="435" t="n">
        <v>88296</v>
      </c>
      <c r="E2400" s="436" t="s">
        <v>1245</v>
      </c>
      <c r="F2400" s="436" t="s">
        <v>997</v>
      </c>
      <c r="G2400" s="435"/>
      <c r="H2400" s="435" t="s">
        <v>469</v>
      </c>
      <c r="I2400" s="436" t="n">
        <v>1</v>
      </c>
      <c r="J2400" s="436" t="n">
        <v>25.54</v>
      </c>
      <c r="K2400" s="437" t="n">
        <v>25.54</v>
      </c>
    </row>
    <row r="2401" customFormat="false" ht="14.25" hidden="false" customHeight="false" outlineLevel="0" collapsed="false">
      <c r="A2401" s="430"/>
      <c r="B2401" s="431" t="s">
        <v>25</v>
      </c>
      <c r="C2401" s="431" t="s">
        <v>26</v>
      </c>
      <c r="D2401" s="431" t="s">
        <v>27</v>
      </c>
      <c r="E2401" s="432" t="s">
        <v>18</v>
      </c>
      <c r="F2401" s="432" t="s">
        <v>649</v>
      </c>
      <c r="G2401" s="431"/>
      <c r="H2401" s="431" t="s">
        <v>650</v>
      </c>
      <c r="I2401" s="432" t="s">
        <v>651</v>
      </c>
      <c r="J2401" s="432" t="s">
        <v>652</v>
      </c>
      <c r="K2401" s="433" t="s">
        <v>19</v>
      </c>
    </row>
    <row r="2402" customFormat="false" ht="14.25" hidden="false" customHeight="false" outlineLevel="0" collapsed="false">
      <c r="A2402" s="438" t="s">
        <v>655</v>
      </c>
      <c r="B2402" s="439" t="s">
        <v>200</v>
      </c>
      <c r="C2402" s="439" t="s">
        <v>42</v>
      </c>
      <c r="D2402" s="439" t="n">
        <v>37373</v>
      </c>
      <c r="E2402" s="438" t="s">
        <v>1013</v>
      </c>
      <c r="F2402" s="438" t="s">
        <v>669</v>
      </c>
      <c r="G2402" s="439"/>
      <c r="H2402" s="439" t="s">
        <v>469</v>
      </c>
      <c r="I2402" s="438" t="n">
        <v>1</v>
      </c>
      <c r="J2402" s="438" t="n">
        <v>0.074992</v>
      </c>
      <c r="K2402" s="440" t="n">
        <v>0.07</v>
      </c>
    </row>
    <row r="2403" customFormat="false" ht="14.25" hidden="false" customHeight="false" outlineLevel="0" collapsed="false">
      <c r="A2403" s="438" t="s">
        <v>655</v>
      </c>
      <c r="B2403" s="439" t="s">
        <v>200</v>
      </c>
      <c r="C2403" s="439" t="s">
        <v>42</v>
      </c>
      <c r="D2403" s="439" t="n">
        <v>37372</v>
      </c>
      <c r="E2403" s="438" t="s">
        <v>1014</v>
      </c>
      <c r="F2403" s="438" t="s">
        <v>669</v>
      </c>
      <c r="G2403" s="439"/>
      <c r="H2403" s="439" t="s">
        <v>469</v>
      </c>
      <c r="I2403" s="438" t="n">
        <v>1</v>
      </c>
      <c r="J2403" s="438" t="n">
        <v>1.340482</v>
      </c>
      <c r="K2403" s="440" t="n">
        <v>1.34</v>
      </c>
    </row>
    <row r="2404" customFormat="false" ht="14.25" hidden="false" customHeight="false" outlineLevel="0" collapsed="false">
      <c r="A2404" s="438" t="s">
        <v>655</v>
      </c>
      <c r="B2404" s="439" t="s">
        <v>656</v>
      </c>
      <c r="C2404" s="439" t="s">
        <v>42</v>
      </c>
      <c r="D2404" s="439" t="n">
        <v>95359</v>
      </c>
      <c r="E2404" s="438" t="s">
        <v>1192</v>
      </c>
      <c r="F2404" s="438" t="s">
        <v>658</v>
      </c>
      <c r="G2404" s="439"/>
      <c r="H2404" s="439" t="s">
        <v>469</v>
      </c>
      <c r="I2404" s="438" t="n">
        <v>1</v>
      </c>
      <c r="J2404" s="438" t="n">
        <v>0.33</v>
      </c>
      <c r="K2404" s="440" t="n">
        <v>0.33</v>
      </c>
    </row>
    <row r="2405" customFormat="false" ht="25.5" hidden="false" customHeight="true" outlineLevel="0" collapsed="false">
      <c r="A2405" s="438" t="s">
        <v>655</v>
      </c>
      <c r="B2405" s="439" t="s">
        <v>200</v>
      </c>
      <c r="C2405" s="439" t="s">
        <v>42</v>
      </c>
      <c r="D2405" s="439" t="n">
        <v>37371</v>
      </c>
      <c r="E2405" s="438" t="s">
        <v>1016</v>
      </c>
      <c r="F2405" s="438" t="s">
        <v>669</v>
      </c>
      <c r="G2405" s="439"/>
      <c r="H2405" s="439" t="s">
        <v>469</v>
      </c>
      <c r="I2405" s="438" t="n">
        <v>1</v>
      </c>
      <c r="J2405" s="438" t="n">
        <v>0.740546</v>
      </c>
      <c r="K2405" s="440" t="n">
        <v>0.74</v>
      </c>
    </row>
    <row r="2406" customFormat="false" ht="25.5" hidden="false" customHeight="true" outlineLevel="0" collapsed="false">
      <c r="A2406" s="438" t="s">
        <v>655</v>
      </c>
      <c r="B2406" s="439" t="s">
        <v>200</v>
      </c>
      <c r="C2406" s="439" t="s">
        <v>42</v>
      </c>
      <c r="D2406" s="439" t="n">
        <v>43488</v>
      </c>
      <c r="E2406" s="438" t="s">
        <v>1056</v>
      </c>
      <c r="F2406" s="438" t="s">
        <v>669</v>
      </c>
      <c r="G2406" s="439"/>
      <c r="H2406" s="439" t="s">
        <v>469</v>
      </c>
      <c r="I2406" s="438" t="n">
        <v>1</v>
      </c>
      <c r="J2406" s="438" t="n">
        <v>0.834286</v>
      </c>
      <c r="K2406" s="440" t="n">
        <v>0.83</v>
      </c>
    </row>
    <row r="2407" customFormat="false" ht="14.25" hidden="false" customHeight="false" outlineLevel="0" collapsed="false">
      <c r="A2407" s="438" t="s">
        <v>655</v>
      </c>
      <c r="B2407" s="439" t="s">
        <v>200</v>
      </c>
      <c r="C2407" s="439" t="s">
        <v>42</v>
      </c>
      <c r="D2407" s="439" t="n">
        <v>37370</v>
      </c>
      <c r="E2407" s="438" t="s">
        <v>1018</v>
      </c>
      <c r="F2407" s="438" t="s">
        <v>669</v>
      </c>
      <c r="G2407" s="439"/>
      <c r="H2407" s="439" t="s">
        <v>469</v>
      </c>
      <c r="I2407" s="438" t="n">
        <v>1</v>
      </c>
      <c r="J2407" s="438" t="n">
        <v>1.724816</v>
      </c>
      <c r="K2407" s="440" t="n">
        <v>1.72</v>
      </c>
    </row>
    <row r="2408" customFormat="false" ht="14.25" hidden="false" customHeight="false" outlineLevel="0" collapsed="false">
      <c r="A2408" s="438" t="s">
        <v>655</v>
      </c>
      <c r="B2408" s="439" t="s">
        <v>200</v>
      </c>
      <c r="C2408" s="439" t="s">
        <v>42</v>
      </c>
      <c r="D2408" s="439" t="n">
        <v>43464</v>
      </c>
      <c r="E2408" s="438" t="s">
        <v>1057</v>
      </c>
      <c r="F2408" s="438" t="s">
        <v>669</v>
      </c>
      <c r="G2408" s="439"/>
      <c r="H2408" s="439" t="s">
        <v>469</v>
      </c>
      <c r="I2408" s="438" t="n">
        <v>1</v>
      </c>
      <c r="J2408" s="438" t="n">
        <v>0.009374</v>
      </c>
      <c r="K2408" s="440" t="n">
        <v>0</v>
      </c>
    </row>
    <row r="2409" customFormat="false" ht="14.25" hidden="false" customHeight="false" outlineLevel="0" collapsed="false">
      <c r="A2409" s="438" t="s">
        <v>655</v>
      </c>
      <c r="B2409" s="439" t="s">
        <v>200</v>
      </c>
      <c r="C2409" s="439" t="s">
        <v>42</v>
      </c>
      <c r="D2409" s="439" t="n">
        <v>4254</v>
      </c>
      <c r="E2409" s="438" t="s">
        <v>1193</v>
      </c>
      <c r="F2409" s="438" t="s">
        <v>820</v>
      </c>
      <c r="G2409" s="439"/>
      <c r="H2409" s="439" t="s">
        <v>469</v>
      </c>
      <c r="I2409" s="438" t="n">
        <v>1</v>
      </c>
      <c r="J2409" s="438" t="n">
        <v>20.51</v>
      </c>
      <c r="K2409" s="440" t="n">
        <v>20.51</v>
      </c>
    </row>
    <row r="2410" customFormat="false" ht="14.25" hidden="false" customHeight="false" outlineLevel="0" collapsed="false">
      <c r="A2410" s="134"/>
      <c r="E2410" s="134"/>
      <c r="F2410" s="134"/>
      <c r="I2410" s="134"/>
      <c r="J2410" s="134"/>
      <c r="K2410" s="263"/>
    </row>
    <row r="2411" customFormat="false" ht="14.25" hidden="false" customHeight="false" outlineLevel="0" collapsed="false">
      <c r="A2411" s="441" t="s">
        <v>655</v>
      </c>
      <c r="B2411" s="442"/>
      <c r="C2411" s="442"/>
      <c r="D2411" s="442"/>
      <c r="E2411" s="441"/>
      <c r="F2411" s="443" t="s">
        <v>660</v>
      </c>
      <c r="G2411" s="444" t="n">
        <v>10.0881014619</v>
      </c>
      <c r="H2411" s="445" t="s">
        <v>661</v>
      </c>
      <c r="I2411" s="446" t="n">
        <v>10.75</v>
      </c>
      <c r="J2411" s="443" t="s">
        <v>662</v>
      </c>
      <c r="K2411" s="444" t="n">
        <v>20.84</v>
      </c>
    </row>
    <row r="2412" customFormat="false" ht="14.25" hidden="false" customHeight="false" outlineLevel="0" collapsed="false">
      <c r="A2412" s="441" t="s">
        <v>655</v>
      </c>
      <c r="B2412" s="442"/>
      <c r="C2412" s="442"/>
      <c r="D2412" s="442"/>
      <c r="E2412" s="441"/>
      <c r="F2412" s="443" t="s">
        <v>663</v>
      </c>
      <c r="G2412" s="444" t="n">
        <v>5.59</v>
      </c>
      <c r="H2412" s="442"/>
      <c r="I2412" s="441"/>
      <c r="J2412" s="443" t="s">
        <v>664</v>
      </c>
      <c r="K2412" s="444" t="n">
        <v>31.13</v>
      </c>
    </row>
    <row r="2413" customFormat="false" ht="25.5" hidden="false" customHeight="true" outlineLevel="0" collapsed="false">
      <c r="A2413" s="134"/>
      <c r="E2413" s="134"/>
      <c r="F2413" s="134"/>
      <c r="I2413" s="134"/>
      <c r="J2413" s="134"/>
      <c r="K2413" s="263"/>
    </row>
    <row r="2414" customFormat="false" ht="25.5" hidden="false" customHeight="true" outlineLevel="0" collapsed="false">
      <c r="A2414" s="134"/>
      <c r="E2414" s="134"/>
      <c r="F2414" s="134"/>
      <c r="I2414" s="134"/>
      <c r="J2414" s="134"/>
      <c r="K2414" s="263"/>
    </row>
    <row r="2415" customFormat="false" ht="15" hidden="false" customHeight="false" outlineLevel="0" collapsed="false">
      <c r="A2415" s="434" t="s">
        <v>1278</v>
      </c>
      <c r="B2415" s="435" t="s">
        <v>35</v>
      </c>
      <c r="C2415" s="435" t="s">
        <v>42</v>
      </c>
      <c r="D2415" s="435" t="n">
        <v>88297</v>
      </c>
      <c r="E2415" s="436" t="s">
        <v>1122</v>
      </c>
      <c r="F2415" s="436" t="s">
        <v>997</v>
      </c>
      <c r="G2415" s="435"/>
      <c r="H2415" s="435" t="s">
        <v>469</v>
      </c>
      <c r="I2415" s="436" t="n">
        <v>1</v>
      </c>
      <c r="J2415" s="436" t="n">
        <v>22.2</v>
      </c>
      <c r="K2415" s="437" t="n">
        <v>22.2</v>
      </c>
    </row>
    <row r="2416" customFormat="false" ht="14.25" hidden="false" customHeight="false" outlineLevel="0" collapsed="false">
      <c r="A2416" s="430"/>
      <c r="B2416" s="431" t="s">
        <v>25</v>
      </c>
      <c r="C2416" s="431" t="s">
        <v>26</v>
      </c>
      <c r="D2416" s="431" t="s">
        <v>27</v>
      </c>
      <c r="E2416" s="432" t="s">
        <v>18</v>
      </c>
      <c r="F2416" s="432" t="s">
        <v>649</v>
      </c>
      <c r="G2416" s="431"/>
      <c r="H2416" s="431" t="s">
        <v>650</v>
      </c>
      <c r="I2416" s="432" t="s">
        <v>651</v>
      </c>
      <c r="J2416" s="432" t="s">
        <v>652</v>
      </c>
      <c r="K2416" s="433" t="s">
        <v>19</v>
      </c>
    </row>
    <row r="2417" customFormat="false" ht="14.25" hidden="false" customHeight="false" outlineLevel="0" collapsed="false">
      <c r="A2417" s="438" t="s">
        <v>655</v>
      </c>
      <c r="B2417" s="439" t="s">
        <v>200</v>
      </c>
      <c r="C2417" s="439" t="s">
        <v>42</v>
      </c>
      <c r="D2417" s="439" t="n">
        <v>43488</v>
      </c>
      <c r="E2417" s="438" t="s">
        <v>1056</v>
      </c>
      <c r="F2417" s="438" t="s">
        <v>669</v>
      </c>
      <c r="G2417" s="439"/>
      <c r="H2417" s="439" t="s">
        <v>469</v>
      </c>
      <c r="I2417" s="438" t="n">
        <v>1</v>
      </c>
      <c r="J2417" s="438" t="n">
        <v>0.834286</v>
      </c>
      <c r="K2417" s="440" t="n">
        <v>0.83</v>
      </c>
    </row>
    <row r="2418" customFormat="false" ht="14.25" hidden="false" customHeight="false" outlineLevel="0" collapsed="false">
      <c r="A2418" s="438" t="s">
        <v>655</v>
      </c>
      <c r="B2418" s="439" t="s">
        <v>200</v>
      </c>
      <c r="C2418" s="439" t="s">
        <v>42</v>
      </c>
      <c r="D2418" s="439" t="n">
        <v>37370</v>
      </c>
      <c r="E2418" s="438" t="s">
        <v>1018</v>
      </c>
      <c r="F2418" s="438" t="s">
        <v>669</v>
      </c>
      <c r="G2418" s="439"/>
      <c r="H2418" s="439" t="s">
        <v>469</v>
      </c>
      <c r="I2418" s="438" t="n">
        <v>1</v>
      </c>
      <c r="J2418" s="438" t="n">
        <v>1.724816</v>
      </c>
      <c r="K2418" s="440" t="n">
        <v>1.72</v>
      </c>
    </row>
    <row r="2419" customFormat="false" ht="14.25" hidden="false" customHeight="false" outlineLevel="0" collapsed="false">
      <c r="A2419" s="438" t="s">
        <v>655</v>
      </c>
      <c r="B2419" s="439" t="s">
        <v>200</v>
      </c>
      <c r="C2419" s="439" t="s">
        <v>42</v>
      </c>
      <c r="D2419" s="439" t="n">
        <v>43464</v>
      </c>
      <c r="E2419" s="438" t="s">
        <v>1057</v>
      </c>
      <c r="F2419" s="438" t="s">
        <v>669</v>
      </c>
      <c r="G2419" s="439"/>
      <c r="H2419" s="439" t="s">
        <v>469</v>
      </c>
      <c r="I2419" s="438" t="n">
        <v>1</v>
      </c>
      <c r="J2419" s="438" t="n">
        <v>0.009374</v>
      </c>
      <c r="K2419" s="440" t="n">
        <v>0</v>
      </c>
    </row>
    <row r="2420" customFormat="false" ht="14.25" hidden="false" customHeight="false" outlineLevel="0" collapsed="false">
      <c r="A2420" s="438" t="s">
        <v>655</v>
      </c>
      <c r="B2420" s="439" t="s">
        <v>200</v>
      </c>
      <c r="C2420" s="439" t="s">
        <v>42</v>
      </c>
      <c r="D2420" s="439" t="n">
        <v>4230</v>
      </c>
      <c r="E2420" s="438" t="s">
        <v>1196</v>
      </c>
      <c r="F2420" s="438" t="s">
        <v>820</v>
      </c>
      <c r="G2420" s="439"/>
      <c r="H2420" s="439" t="s">
        <v>469</v>
      </c>
      <c r="I2420" s="438" t="n">
        <v>1</v>
      </c>
      <c r="J2420" s="438" t="n">
        <v>17.31</v>
      </c>
      <c r="K2420" s="440" t="n">
        <v>17.31</v>
      </c>
    </row>
    <row r="2421" customFormat="false" ht="25.5" hidden="false" customHeight="true" outlineLevel="0" collapsed="false">
      <c r="A2421" s="438" t="s">
        <v>655</v>
      </c>
      <c r="B2421" s="439" t="s">
        <v>200</v>
      </c>
      <c r="C2421" s="439" t="s">
        <v>42</v>
      </c>
      <c r="D2421" s="439" t="n">
        <v>37373</v>
      </c>
      <c r="E2421" s="438" t="s">
        <v>1013</v>
      </c>
      <c r="F2421" s="438" t="s">
        <v>669</v>
      </c>
      <c r="G2421" s="439"/>
      <c r="H2421" s="439" t="s">
        <v>469</v>
      </c>
      <c r="I2421" s="438" t="n">
        <v>1</v>
      </c>
      <c r="J2421" s="438" t="n">
        <v>0.074992</v>
      </c>
      <c r="K2421" s="440" t="n">
        <v>0.07</v>
      </c>
    </row>
    <row r="2422" customFormat="false" ht="25.5" hidden="false" customHeight="true" outlineLevel="0" collapsed="false">
      <c r="A2422" s="438" t="s">
        <v>655</v>
      </c>
      <c r="B2422" s="439" t="s">
        <v>200</v>
      </c>
      <c r="C2422" s="439" t="s">
        <v>42</v>
      </c>
      <c r="D2422" s="439" t="n">
        <v>37372</v>
      </c>
      <c r="E2422" s="438" t="s">
        <v>1014</v>
      </c>
      <c r="F2422" s="438" t="s">
        <v>669</v>
      </c>
      <c r="G2422" s="439"/>
      <c r="H2422" s="439" t="s">
        <v>469</v>
      </c>
      <c r="I2422" s="438" t="n">
        <v>1</v>
      </c>
      <c r="J2422" s="438" t="n">
        <v>1.340482</v>
      </c>
      <c r="K2422" s="440" t="n">
        <v>1.34</v>
      </c>
    </row>
    <row r="2423" customFormat="false" ht="14.25" hidden="false" customHeight="false" outlineLevel="0" collapsed="false">
      <c r="A2423" s="438" t="s">
        <v>655</v>
      </c>
      <c r="B2423" s="439" t="s">
        <v>656</v>
      </c>
      <c r="C2423" s="439" t="s">
        <v>42</v>
      </c>
      <c r="D2423" s="439" t="n">
        <v>95360</v>
      </c>
      <c r="E2423" s="438" t="s">
        <v>1195</v>
      </c>
      <c r="F2423" s="438" t="s">
        <v>658</v>
      </c>
      <c r="G2423" s="439"/>
      <c r="H2423" s="439" t="s">
        <v>469</v>
      </c>
      <c r="I2423" s="438" t="n">
        <v>1</v>
      </c>
      <c r="J2423" s="438" t="n">
        <v>0.19</v>
      </c>
      <c r="K2423" s="440" t="n">
        <v>0.19</v>
      </c>
    </row>
    <row r="2424" customFormat="false" ht="14.25" hidden="false" customHeight="false" outlineLevel="0" collapsed="false">
      <c r="A2424" s="438" t="s">
        <v>655</v>
      </c>
      <c r="B2424" s="439" t="s">
        <v>200</v>
      </c>
      <c r="C2424" s="439" t="s">
        <v>42</v>
      </c>
      <c r="D2424" s="439" t="n">
        <v>37371</v>
      </c>
      <c r="E2424" s="438" t="s">
        <v>1016</v>
      </c>
      <c r="F2424" s="438" t="s">
        <v>669</v>
      </c>
      <c r="G2424" s="439"/>
      <c r="H2424" s="439" t="s">
        <v>469</v>
      </c>
      <c r="I2424" s="438" t="n">
        <v>1</v>
      </c>
      <c r="J2424" s="438" t="n">
        <v>0.740546</v>
      </c>
      <c r="K2424" s="440" t="n">
        <v>0.74</v>
      </c>
    </row>
    <row r="2425" customFormat="false" ht="14.25" hidden="false" customHeight="false" outlineLevel="0" collapsed="false">
      <c r="A2425" s="134"/>
      <c r="E2425" s="134"/>
      <c r="F2425" s="134"/>
      <c r="I2425" s="134"/>
      <c r="J2425" s="134"/>
      <c r="K2425" s="263"/>
    </row>
    <row r="2426" customFormat="false" ht="14.25" hidden="false" customHeight="false" outlineLevel="0" collapsed="false">
      <c r="A2426" s="441" t="s">
        <v>655</v>
      </c>
      <c r="B2426" s="442"/>
      <c r="C2426" s="442"/>
      <c r="D2426" s="442"/>
      <c r="E2426" s="441"/>
      <c r="F2426" s="443" t="s">
        <v>660</v>
      </c>
      <c r="G2426" s="444" t="n">
        <v>8.4712944138</v>
      </c>
      <c r="H2426" s="445" t="s">
        <v>661</v>
      </c>
      <c r="I2426" s="446" t="n">
        <v>9.03</v>
      </c>
      <c r="J2426" s="443" t="s">
        <v>662</v>
      </c>
      <c r="K2426" s="444" t="n">
        <v>17.5</v>
      </c>
    </row>
    <row r="2427" customFormat="false" ht="14.25" hidden="false" customHeight="false" outlineLevel="0" collapsed="false">
      <c r="A2427" s="441" t="s">
        <v>655</v>
      </c>
      <c r="B2427" s="442"/>
      <c r="C2427" s="442"/>
      <c r="D2427" s="442"/>
      <c r="E2427" s="441"/>
      <c r="F2427" s="443" t="s">
        <v>663</v>
      </c>
      <c r="G2427" s="444" t="n">
        <v>4.86</v>
      </c>
      <c r="H2427" s="442"/>
      <c r="I2427" s="441"/>
      <c r="J2427" s="443" t="s">
        <v>664</v>
      </c>
      <c r="K2427" s="444" t="n">
        <v>27.06</v>
      </c>
    </row>
    <row r="2428" customFormat="false" ht="14.25" hidden="false" customHeight="false" outlineLevel="0" collapsed="false">
      <c r="A2428" s="134"/>
      <c r="E2428" s="134"/>
      <c r="F2428" s="134"/>
      <c r="I2428" s="134"/>
      <c r="J2428" s="134"/>
      <c r="K2428" s="263"/>
    </row>
    <row r="2429" customFormat="false" ht="25.5" hidden="false" customHeight="true" outlineLevel="0" collapsed="false">
      <c r="A2429" s="134"/>
      <c r="E2429" s="134"/>
      <c r="F2429" s="134"/>
      <c r="I2429" s="134"/>
      <c r="J2429" s="134"/>
      <c r="K2429" s="263"/>
    </row>
    <row r="2430" customFormat="false" ht="25.5" hidden="false" customHeight="true" outlineLevel="0" collapsed="false">
      <c r="A2430" s="434" t="s">
        <v>1279</v>
      </c>
      <c r="B2430" s="435" t="s">
        <v>35</v>
      </c>
      <c r="C2430" s="435" t="s">
        <v>42</v>
      </c>
      <c r="D2430" s="435" t="n">
        <v>97740</v>
      </c>
      <c r="E2430" s="436" t="s">
        <v>935</v>
      </c>
      <c r="F2430" s="436" t="s">
        <v>701</v>
      </c>
      <c r="G2430" s="435"/>
      <c r="H2430" s="435" t="s">
        <v>53</v>
      </c>
      <c r="I2430" s="436" t="n">
        <v>1</v>
      </c>
      <c r="J2430" s="436" t="n">
        <v>2097.62</v>
      </c>
      <c r="K2430" s="437" t="n">
        <v>2097.62</v>
      </c>
    </row>
    <row r="2431" customFormat="false" ht="14.25" hidden="false" customHeight="false" outlineLevel="0" collapsed="false">
      <c r="A2431" s="430"/>
      <c r="B2431" s="431" t="s">
        <v>25</v>
      </c>
      <c r="C2431" s="431" t="s">
        <v>26</v>
      </c>
      <c r="D2431" s="431" t="s">
        <v>27</v>
      </c>
      <c r="E2431" s="432" t="s">
        <v>18</v>
      </c>
      <c r="F2431" s="432" t="s">
        <v>649</v>
      </c>
      <c r="G2431" s="431"/>
      <c r="H2431" s="431" t="s">
        <v>650</v>
      </c>
      <c r="I2431" s="432" t="s">
        <v>651</v>
      </c>
      <c r="J2431" s="432" t="s">
        <v>652</v>
      </c>
      <c r="K2431" s="433" t="s">
        <v>19</v>
      </c>
    </row>
    <row r="2432" customFormat="false" ht="14.25" hidden="false" customHeight="false" outlineLevel="0" collapsed="false">
      <c r="A2432" s="438" t="s">
        <v>655</v>
      </c>
      <c r="B2432" s="439" t="s">
        <v>656</v>
      </c>
      <c r="C2432" s="439" t="s">
        <v>42</v>
      </c>
      <c r="D2432" s="439" t="n">
        <v>88239</v>
      </c>
      <c r="E2432" s="438" t="s">
        <v>691</v>
      </c>
      <c r="F2432" s="438" t="s">
        <v>658</v>
      </c>
      <c r="G2432" s="439"/>
      <c r="H2432" s="439" t="s">
        <v>469</v>
      </c>
      <c r="I2432" s="438" t="n">
        <v>0.8613</v>
      </c>
      <c r="J2432" s="438" t="n">
        <v>21.77</v>
      </c>
      <c r="K2432" s="440" t="n">
        <v>18.75</v>
      </c>
    </row>
    <row r="2433" customFormat="false" ht="19.4" hidden="false" customHeight="false" outlineLevel="0" collapsed="false">
      <c r="A2433" s="438" t="s">
        <v>655</v>
      </c>
      <c r="B2433" s="439" t="s">
        <v>656</v>
      </c>
      <c r="C2433" s="439" t="s">
        <v>42</v>
      </c>
      <c r="D2433" s="439" t="n">
        <v>94972</v>
      </c>
      <c r="E2433" s="438" t="s">
        <v>1138</v>
      </c>
      <c r="F2433" s="438" t="s">
        <v>680</v>
      </c>
      <c r="G2433" s="439"/>
      <c r="H2433" s="439" t="s">
        <v>53</v>
      </c>
      <c r="I2433" s="438" t="n">
        <v>1.103</v>
      </c>
      <c r="J2433" s="438" t="n">
        <v>594.29</v>
      </c>
      <c r="K2433" s="440" t="n">
        <v>655.5</v>
      </c>
    </row>
    <row r="2434" customFormat="false" ht="14.25" hidden="false" customHeight="false" outlineLevel="0" collapsed="false">
      <c r="A2434" s="438" t="s">
        <v>655</v>
      </c>
      <c r="B2434" s="439" t="s">
        <v>200</v>
      </c>
      <c r="C2434" s="439" t="s">
        <v>42</v>
      </c>
      <c r="D2434" s="439" t="n">
        <v>4517</v>
      </c>
      <c r="E2434" s="438" t="s">
        <v>737</v>
      </c>
      <c r="F2434" s="438" t="s">
        <v>669</v>
      </c>
      <c r="G2434" s="439"/>
      <c r="H2434" s="439" t="s">
        <v>47</v>
      </c>
      <c r="I2434" s="438" t="n">
        <v>6.25</v>
      </c>
      <c r="J2434" s="438" t="n">
        <v>3.79647</v>
      </c>
      <c r="K2434" s="440" t="n">
        <v>23.72</v>
      </c>
    </row>
    <row r="2435" customFormat="false" ht="19.4" hidden="false" customHeight="false" outlineLevel="0" collapsed="false">
      <c r="A2435" s="438" t="s">
        <v>655</v>
      </c>
      <c r="B2435" s="439" t="s">
        <v>656</v>
      </c>
      <c r="C2435" s="439" t="s">
        <v>42</v>
      </c>
      <c r="D2435" s="439" t="n">
        <v>90586</v>
      </c>
      <c r="E2435" s="438" t="s">
        <v>721</v>
      </c>
      <c r="F2435" s="438" t="s">
        <v>683</v>
      </c>
      <c r="G2435" s="439"/>
      <c r="H2435" s="439" t="s">
        <v>688</v>
      </c>
      <c r="I2435" s="438" t="n">
        <v>1.0264</v>
      </c>
      <c r="J2435" s="438" t="n">
        <v>1.32</v>
      </c>
      <c r="K2435" s="440" t="n">
        <v>1.35</v>
      </c>
    </row>
    <row r="2436" customFormat="false" ht="19.4" hidden="false" customHeight="false" outlineLevel="0" collapsed="false">
      <c r="A2436" s="438" t="s">
        <v>655</v>
      </c>
      <c r="B2436" s="439" t="s">
        <v>200</v>
      </c>
      <c r="C2436" s="439" t="s">
        <v>42</v>
      </c>
      <c r="D2436" s="439" t="n">
        <v>43682</v>
      </c>
      <c r="E2436" s="438" t="s">
        <v>1280</v>
      </c>
      <c r="F2436" s="438" t="s">
        <v>669</v>
      </c>
      <c r="G2436" s="439"/>
      <c r="H2436" s="439" t="s">
        <v>784</v>
      </c>
      <c r="I2436" s="438" t="n">
        <v>0.3189</v>
      </c>
      <c r="J2436" s="438" t="n">
        <v>20.594678</v>
      </c>
      <c r="K2436" s="440" t="n">
        <v>6.56</v>
      </c>
    </row>
    <row r="2437" customFormat="false" ht="25.5" hidden="false" customHeight="true" outlineLevel="0" collapsed="false">
      <c r="A2437" s="438" t="s">
        <v>655</v>
      </c>
      <c r="B2437" s="439" t="s">
        <v>656</v>
      </c>
      <c r="C2437" s="439" t="s">
        <v>42</v>
      </c>
      <c r="D2437" s="439" t="n">
        <v>92768</v>
      </c>
      <c r="E2437" s="438" t="s">
        <v>1051</v>
      </c>
      <c r="F2437" s="438" t="s">
        <v>680</v>
      </c>
      <c r="G2437" s="439"/>
      <c r="H2437" s="439" t="s">
        <v>66</v>
      </c>
      <c r="I2437" s="438" t="n">
        <v>32.6798</v>
      </c>
      <c r="J2437" s="438" t="n">
        <v>13.01</v>
      </c>
      <c r="K2437" s="440" t="n">
        <v>425.16</v>
      </c>
    </row>
    <row r="2438" customFormat="false" ht="25.5" hidden="false" customHeight="true" outlineLevel="0" collapsed="false">
      <c r="A2438" s="438" t="s">
        <v>655</v>
      </c>
      <c r="B2438" s="439" t="s">
        <v>200</v>
      </c>
      <c r="C2438" s="439" t="s">
        <v>42</v>
      </c>
      <c r="D2438" s="439" t="n">
        <v>4491</v>
      </c>
      <c r="E2438" s="438" t="s">
        <v>738</v>
      </c>
      <c r="F2438" s="438" t="s">
        <v>669</v>
      </c>
      <c r="G2438" s="439"/>
      <c r="H2438" s="439" t="s">
        <v>47</v>
      </c>
      <c r="I2438" s="438" t="n">
        <v>1.4216</v>
      </c>
      <c r="J2438" s="438" t="n">
        <v>10.855092</v>
      </c>
      <c r="K2438" s="440" t="n">
        <v>15.43</v>
      </c>
    </row>
    <row r="2439" customFormat="false" ht="14.25" hidden="false" customHeight="false" outlineLevel="0" collapsed="false">
      <c r="A2439" s="438" t="s">
        <v>655</v>
      </c>
      <c r="B2439" s="439" t="s">
        <v>656</v>
      </c>
      <c r="C2439" s="439" t="s">
        <v>42</v>
      </c>
      <c r="D2439" s="439" t="n">
        <v>88316</v>
      </c>
      <c r="E2439" s="438" t="s">
        <v>667</v>
      </c>
      <c r="F2439" s="438" t="s">
        <v>658</v>
      </c>
      <c r="G2439" s="439"/>
      <c r="H2439" s="439" t="s">
        <v>469</v>
      </c>
      <c r="I2439" s="438" t="n">
        <v>7.3795</v>
      </c>
      <c r="J2439" s="438" t="n">
        <v>20.77</v>
      </c>
      <c r="K2439" s="440" t="n">
        <v>153.27</v>
      </c>
    </row>
    <row r="2440" customFormat="false" ht="14.25" hidden="false" customHeight="false" outlineLevel="0" collapsed="false">
      <c r="A2440" s="438" t="s">
        <v>655</v>
      </c>
      <c r="B2440" s="439" t="s">
        <v>200</v>
      </c>
      <c r="C2440" s="439" t="s">
        <v>42</v>
      </c>
      <c r="D2440" s="439" t="n">
        <v>39995</v>
      </c>
      <c r="E2440" s="438" t="s">
        <v>1281</v>
      </c>
      <c r="F2440" s="438" t="s">
        <v>669</v>
      </c>
      <c r="G2440" s="439"/>
      <c r="H2440" s="439" t="s">
        <v>53</v>
      </c>
      <c r="I2440" s="438" t="n">
        <v>0.2475</v>
      </c>
      <c r="J2440" s="438" t="n">
        <v>412.381008</v>
      </c>
      <c r="K2440" s="440" t="n">
        <v>102.06</v>
      </c>
    </row>
    <row r="2441" customFormat="false" ht="19.4" hidden="false" customHeight="false" outlineLevel="0" collapsed="false">
      <c r="A2441" s="438" t="s">
        <v>655</v>
      </c>
      <c r="B2441" s="439" t="s">
        <v>656</v>
      </c>
      <c r="C2441" s="439" t="s">
        <v>42</v>
      </c>
      <c r="D2441" s="439" t="n">
        <v>91693</v>
      </c>
      <c r="E2441" s="438" t="s">
        <v>682</v>
      </c>
      <c r="F2441" s="438" t="s">
        <v>683</v>
      </c>
      <c r="G2441" s="439"/>
      <c r="H2441" s="439" t="s">
        <v>684</v>
      </c>
      <c r="I2441" s="438" t="n">
        <v>0.5938</v>
      </c>
      <c r="J2441" s="438" t="n">
        <v>22.33</v>
      </c>
      <c r="K2441" s="440" t="n">
        <v>13.25</v>
      </c>
    </row>
    <row r="2442" customFormat="false" ht="14.25" hidden="false" customHeight="false" outlineLevel="0" collapsed="false">
      <c r="A2442" s="438" t="s">
        <v>655</v>
      </c>
      <c r="B2442" s="439" t="s">
        <v>200</v>
      </c>
      <c r="C2442" s="439" t="s">
        <v>42</v>
      </c>
      <c r="D2442" s="439" t="n">
        <v>2692</v>
      </c>
      <c r="E2442" s="438" t="s">
        <v>724</v>
      </c>
      <c r="F2442" s="438" t="s">
        <v>669</v>
      </c>
      <c r="G2442" s="439"/>
      <c r="H2442" s="439" t="s">
        <v>686</v>
      </c>
      <c r="I2442" s="438" t="n">
        <v>0.035</v>
      </c>
      <c r="J2442" s="438" t="n">
        <v>7.161736</v>
      </c>
      <c r="K2442" s="440" t="n">
        <v>0.25</v>
      </c>
    </row>
    <row r="2443" customFormat="false" ht="14.25" hidden="false" customHeight="false" outlineLevel="0" collapsed="false">
      <c r="A2443" s="438" t="s">
        <v>655</v>
      </c>
      <c r="B2443" s="439" t="s">
        <v>656</v>
      </c>
      <c r="C2443" s="439" t="s">
        <v>42</v>
      </c>
      <c r="D2443" s="439" t="n">
        <v>88309</v>
      </c>
      <c r="E2443" s="438" t="s">
        <v>696</v>
      </c>
      <c r="F2443" s="438" t="s">
        <v>658</v>
      </c>
      <c r="G2443" s="439"/>
      <c r="H2443" s="439" t="s">
        <v>469</v>
      </c>
      <c r="I2443" s="438" t="n">
        <v>7.3795</v>
      </c>
      <c r="J2443" s="438" t="n">
        <v>25.99</v>
      </c>
      <c r="K2443" s="440" t="n">
        <v>191.79</v>
      </c>
    </row>
    <row r="2444" customFormat="false" ht="14.25" hidden="false" customHeight="false" outlineLevel="0" collapsed="false">
      <c r="A2444" s="438" t="s">
        <v>655</v>
      </c>
      <c r="B2444" s="439" t="s">
        <v>200</v>
      </c>
      <c r="C2444" s="439" t="s">
        <v>42</v>
      </c>
      <c r="D2444" s="439" t="n">
        <v>20247</v>
      </c>
      <c r="E2444" s="438" t="s">
        <v>1282</v>
      </c>
      <c r="F2444" s="438" t="s">
        <v>669</v>
      </c>
      <c r="G2444" s="439"/>
      <c r="H2444" s="439" t="s">
        <v>66</v>
      </c>
      <c r="I2444" s="438" t="n">
        <v>0.2954</v>
      </c>
      <c r="J2444" s="438" t="n">
        <v>22.516348</v>
      </c>
      <c r="K2444" s="440" t="n">
        <v>6.65</v>
      </c>
    </row>
    <row r="2445" customFormat="false" ht="25.5" hidden="false" customHeight="true" outlineLevel="0" collapsed="false">
      <c r="A2445" s="438" t="s">
        <v>655</v>
      </c>
      <c r="B2445" s="439" t="s">
        <v>656</v>
      </c>
      <c r="C2445" s="439" t="s">
        <v>42</v>
      </c>
      <c r="D2445" s="439" t="n">
        <v>91692</v>
      </c>
      <c r="E2445" s="438" t="s">
        <v>687</v>
      </c>
      <c r="F2445" s="438" t="s">
        <v>683</v>
      </c>
      <c r="G2445" s="439"/>
      <c r="H2445" s="439" t="s">
        <v>688</v>
      </c>
      <c r="I2445" s="438" t="n">
        <v>0.2675</v>
      </c>
      <c r="J2445" s="438" t="n">
        <v>23.76</v>
      </c>
      <c r="K2445" s="440" t="n">
        <v>6.35</v>
      </c>
    </row>
    <row r="2446" customFormat="false" ht="25.5" hidden="false" customHeight="true" outlineLevel="0" collapsed="false">
      <c r="A2446" s="438" t="s">
        <v>655</v>
      </c>
      <c r="B2446" s="439" t="s">
        <v>200</v>
      </c>
      <c r="C2446" s="439" t="s">
        <v>42</v>
      </c>
      <c r="D2446" s="439" t="n">
        <v>1358</v>
      </c>
      <c r="E2446" s="438" t="s">
        <v>1283</v>
      </c>
      <c r="F2446" s="438" t="s">
        <v>669</v>
      </c>
      <c r="G2446" s="439"/>
      <c r="H2446" s="439" t="s">
        <v>44</v>
      </c>
      <c r="I2446" s="438" t="n">
        <v>6.7614</v>
      </c>
      <c r="J2446" s="438" t="n">
        <v>54.144224</v>
      </c>
      <c r="K2446" s="440" t="n">
        <v>366.09</v>
      </c>
    </row>
    <row r="2447" customFormat="false" ht="14.25" hidden="false" customHeight="false" outlineLevel="0" collapsed="false">
      <c r="A2447" s="438" t="s">
        <v>655</v>
      </c>
      <c r="B2447" s="439" t="s">
        <v>656</v>
      </c>
      <c r="C2447" s="439" t="s">
        <v>42</v>
      </c>
      <c r="D2447" s="439" t="n">
        <v>88261</v>
      </c>
      <c r="E2447" s="438" t="s">
        <v>1030</v>
      </c>
      <c r="F2447" s="438" t="s">
        <v>658</v>
      </c>
      <c r="G2447" s="439"/>
      <c r="H2447" s="439" t="s">
        <v>469</v>
      </c>
      <c r="I2447" s="438" t="n">
        <v>4.3066</v>
      </c>
      <c r="J2447" s="438" t="n">
        <v>24.5</v>
      </c>
      <c r="K2447" s="440" t="n">
        <v>105.51</v>
      </c>
    </row>
    <row r="2448" customFormat="false" ht="14.25" hidden="false" customHeight="false" outlineLevel="0" collapsed="false">
      <c r="A2448" s="438" t="s">
        <v>655</v>
      </c>
      <c r="B2448" s="439" t="s">
        <v>200</v>
      </c>
      <c r="C2448" s="439" t="s">
        <v>42</v>
      </c>
      <c r="D2448" s="439" t="n">
        <v>5073</v>
      </c>
      <c r="E2448" s="438" t="s">
        <v>736</v>
      </c>
      <c r="F2448" s="438" t="s">
        <v>669</v>
      </c>
      <c r="G2448" s="439"/>
      <c r="H2448" s="439" t="s">
        <v>66</v>
      </c>
      <c r="I2448" s="438" t="n">
        <v>0.1843</v>
      </c>
      <c r="J2448" s="438" t="n">
        <v>20.725914</v>
      </c>
      <c r="K2448" s="440" t="n">
        <v>3.81</v>
      </c>
    </row>
    <row r="2449" customFormat="false" ht="19.4" hidden="false" customHeight="false" outlineLevel="0" collapsed="false">
      <c r="A2449" s="438" t="s">
        <v>655</v>
      </c>
      <c r="B2449" s="439" t="s">
        <v>656</v>
      </c>
      <c r="C2449" s="439" t="s">
        <v>42</v>
      </c>
      <c r="D2449" s="439" t="n">
        <v>90587</v>
      </c>
      <c r="E2449" s="438" t="s">
        <v>720</v>
      </c>
      <c r="F2449" s="438" t="s">
        <v>683</v>
      </c>
      <c r="G2449" s="439"/>
      <c r="H2449" s="439" t="s">
        <v>684</v>
      </c>
      <c r="I2449" s="438" t="n">
        <v>2.7986</v>
      </c>
      <c r="J2449" s="438" t="n">
        <v>0.49</v>
      </c>
      <c r="K2449" s="440" t="n">
        <v>1.37</v>
      </c>
    </row>
    <row r="2450" customFormat="false" ht="14.25" hidden="false" customHeight="false" outlineLevel="0" collapsed="false">
      <c r="A2450" s="134"/>
      <c r="E2450" s="134"/>
      <c r="F2450" s="134"/>
      <c r="I2450" s="134"/>
      <c r="J2450" s="134"/>
      <c r="K2450" s="263"/>
    </row>
    <row r="2451" customFormat="false" ht="14.25" hidden="false" customHeight="false" outlineLevel="0" collapsed="false">
      <c r="A2451" s="441" t="s">
        <v>655</v>
      </c>
      <c r="B2451" s="442"/>
      <c r="C2451" s="442"/>
      <c r="D2451" s="442"/>
      <c r="E2451" s="441"/>
      <c r="F2451" s="443" t="s">
        <v>660</v>
      </c>
      <c r="G2451" s="444" t="n">
        <v>255.8185690774</v>
      </c>
      <c r="H2451" s="445" t="s">
        <v>661</v>
      </c>
      <c r="I2451" s="446" t="n">
        <v>272.65</v>
      </c>
      <c r="J2451" s="443" t="s">
        <v>662</v>
      </c>
      <c r="K2451" s="444" t="n">
        <v>528.47</v>
      </c>
    </row>
    <row r="2452" customFormat="false" ht="14.25" hidden="false" customHeight="false" outlineLevel="0" collapsed="false">
      <c r="A2452" s="441" t="s">
        <v>655</v>
      </c>
      <c r="B2452" s="442"/>
      <c r="C2452" s="442"/>
      <c r="D2452" s="442"/>
      <c r="E2452" s="441"/>
      <c r="F2452" s="443" t="s">
        <v>663</v>
      </c>
      <c r="G2452" s="444" t="n">
        <v>459.37</v>
      </c>
      <c r="H2452" s="442"/>
      <c r="I2452" s="441"/>
      <c r="J2452" s="443" t="s">
        <v>664</v>
      </c>
      <c r="K2452" s="444" t="n">
        <v>2556.99</v>
      </c>
    </row>
    <row r="2453" customFormat="false" ht="25.5" hidden="false" customHeight="true" outlineLevel="0" collapsed="false">
      <c r="A2453" s="134"/>
      <c r="E2453" s="134"/>
      <c r="F2453" s="134"/>
      <c r="I2453" s="134"/>
      <c r="J2453" s="134"/>
      <c r="K2453" s="263"/>
    </row>
    <row r="2454" customFormat="false" ht="25.5" hidden="false" customHeight="true" outlineLevel="0" collapsed="false">
      <c r="A2454" s="134"/>
      <c r="E2454" s="134"/>
      <c r="F2454" s="134"/>
      <c r="I2454" s="134"/>
      <c r="J2454" s="134"/>
      <c r="K2454" s="263"/>
    </row>
    <row r="2455" customFormat="false" ht="25.35" hidden="false" customHeight="false" outlineLevel="0" collapsed="false">
      <c r="A2455" s="434" t="s">
        <v>1284</v>
      </c>
      <c r="B2455" s="435" t="s">
        <v>35</v>
      </c>
      <c r="C2455" s="435" t="s">
        <v>42</v>
      </c>
      <c r="D2455" s="435" t="n">
        <v>97738</v>
      </c>
      <c r="E2455" s="436" t="s">
        <v>930</v>
      </c>
      <c r="F2455" s="436" t="s">
        <v>701</v>
      </c>
      <c r="G2455" s="435"/>
      <c r="H2455" s="435" t="s">
        <v>53</v>
      </c>
      <c r="I2455" s="436" t="n">
        <v>1</v>
      </c>
      <c r="J2455" s="436" t="n">
        <v>3900.72</v>
      </c>
      <c r="K2455" s="437" t="n">
        <v>3900.72</v>
      </c>
    </row>
    <row r="2456" customFormat="false" ht="14.25" hidden="false" customHeight="false" outlineLevel="0" collapsed="false">
      <c r="A2456" s="430"/>
      <c r="B2456" s="431" t="s">
        <v>25</v>
      </c>
      <c r="C2456" s="431" t="s">
        <v>26</v>
      </c>
      <c r="D2456" s="431" t="s">
        <v>27</v>
      </c>
      <c r="E2456" s="432" t="s">
        <v>18</v>
      </c>
      <c r="F2456" s="432" t="s">
        <v>649</v>
      </c>
      <c r="G2456" s="431"/>
      <c r="H2456" s="431" t="s">
        <v>650</v>
      </c>
      <c r="I2456" s="432" t="s">
        <v>651</v>
      </c>
      <c r="J2456" s="432" t="s">
        <v>652</v>
      </c>
      <c r="K2456" s="433" t="s">
        <v>19</v>
      </c>
    </row>
    <row r="2457" customFormat="false" ht="19.4" hidden="false" customHeight="false" outlineLevel="0" collapsed="false">
      <c r="A2457" s="438" t="s">
        <v>655</v>
      </c>
      <c r="B2457" s="439" t="s">
        <v>200</v>
      </c>
      <c r="C2457" s="439" t="s">
        <v>42</v>
      </c>
      <c r="D2457" s="439" t="n">
        <v>39014</v>
      </c>
      <c r="E2457" s="438" t="s">
        <v>1285</v>
      </c>
      <c r="F2457" s="438" t="s">
        <v>669</v>
      </c>
      <c r="G2457" s="439"/>
      <c r="H2457" s="439" t="s">
        <v>66</v>
      </c>
      <c r="I2457" s="438" t="n">
        <v>6</v>
      </c>
      <c r="J2457" s="438" t="n">
        <v>8.774064</v>
      </c>
      <c r="K2457" s="440" t="n">
        <v>52.64</v>
      </c>
    </row>
    <row r="2458" customFormat="false" ht="19.4" hidden="false" customHeight="false" outlineLevel="0" collapsed="false">
      <c r="A2458" s="438" t="s">
        <v>655</v>
      </c>
      <c r="B2458" s="439" t="s">
        <v>656</v>
      </c>
      <c r="C2458" s="439" t="s">
        <v>42</v>
      </c>
      <c r="D2458" s="439" t="n">
        <v>91692</v>
      </c>
      <c r="E2458" s="438" t="s">
        <v>687</v>
      </c>
      <c r="F2458" s="438" t="s">
        <v>683</v>
      </c>
      <c r="G2458" s="439"/>
      <c r="H2458" s="439" t="s">
        <v>688</v>
      </c>
      <c r="I2458" s="438" t="n">
        <v>0.8801</v>
      </c>
      <c r="J2458" s="438" t="n">
        <v>23.76</v>
      </c>
      <c r="K2458" s="440" t="n">
        <v>20.91</v>
      </c>
    </row>
    <row r="2459" customFormat="false" ht="14.25" hidden="false" customHeight="false" outlineLevel="0" collapsed="false">
      <c r="A2459" s="438" t="s">
        <v>655</v>
      </c>
      <c r="B2459" s="439" t="s">
        <v>656</v>
      </c>
      <c r="C2459" s="439" t="s">
        <v>42</v>
      </c>
      <c r="D2459" s="439" t="n">
        <v>88261</v>
      </c>
      <c r="E2459" s="438" t="s">
        <v>1030</v>
      </c>
      <c r="F2459" s="438" t="s">
        <v>658</v>
      </c>
      <c r="G2459" s="439"/>
      <c r="H2459" s="439" t="s">
        <v>469</v>
      </c>
      <c r="I2459" s="438" t="n">
        <v>21.5358</v>
      </c>
      <c r="J2459" s="438" t="n">
        <v>24.5</v>
      </c>
      <c r="K2459" s="440" t="n">
        <v>527.62</v>
      </c>
    </row>
    <row r="2460" customFormat="false" ht="14.25" hidden="false" customHeight="false" outlineLevel="0" collapsed="false">
      <c r="A2460" s="438" t="s">
        <v>655</v>
      </c>
      <c r="B2460" s="439" t="s">
        <v>200</v>
      </c>
      <c r="C2460" s="439" t="s">
        <v>42</v>
      </c>
      <c r="D2460" s="439" t="n">
        <v>20247</v>
      </c>
      <c r="E2460" s="438" t="s">
        <v>1282</v>
      </c>
      <c r="F2460" s="438" t="s">
        <v>669</v>
      </c>
      <c r="G2460" s="439"/>
      <c r="H2460" s="439" t="s">
        <v>66</v>
      </c>
      <c r="I2460" s="438" t="n">
        <v>2.1276</v>
      </c>
      <c r="J2460" s="438" t="n">
        <v>22.516348</v>
      </c>
      <c r="K2460" s="440" t="n">
        <v>47.9</v>
      </c>
    </row>
    <row r="2461" customFormat="false" ht="25.5" hidden="false" customHeight="true" outlineLevel="0" collapsed="false">
      <c r="A2461" s="438" t="s">
        <v>655</v>
      </c>
      <c r="B2461" s="439" t="s">
        <v>656</v>
      </c>
      <c r="C2461" s="439" t="s">
        <v>42</v>
      </c>
      <c r="D2461" s="439" t="n">
        <v>90587</v>
      </c>
      <c r="E2461" s="438" t="s">
        <v>720</v>
      </c>
      <c r="F2461" s="438" t="s">
        <v>683</v>
      </c>
      <c r="G2461" s="439"/>
      <c r="H2461" s="439" t="s">
        <v>684</v>
      </c>
      <c r="I2461" s="438" t="n">
        <v>18.0917</v>
      </c>
      <c r="J2461" s="438" t="n">
        <v>0.49</v>
      </c>
      <c r="K2461" s="440" t="n">
        <v>8.86</v>
      </c>
    </row>
    <row r="2462" customFormat="false" ht="25.5" hidden="false" customHeight="true" outlineLevel="0" collapsed="false">
      <c r="A2462" s="438" t="s">
        <v>655</v>
      </c>
      <c r="B2462" s="439" t="s">
        <v>656</v>
      </c>
      <c r="C2462" s="439" t="s">
        <v>42</v>
      </c>
      <c r="D2462" s="439" t="n">
        <v>88239</v>
      </c>
      <c r="E2462" s="438" t="s">
        <v>691</v>
      </c>
      <c r="F2462" s="438" t="s">
        <v>658</v>
      </c>
      <c r="G2462" s="439"/>
      <c r="H2462" s="439" t="s">
        <v>469</v>
      </c>
      <c r="I2462" s="438" t="n">
        <v>4.3072</v>
      </c>
      <c r="J2462" s="438" t="n">
        <v>21.77</v>
      </c>
      <c r="K2462" s="440" t="n">
        <v>93.76</v>
      </c>
    </row>
    <row r="2463" customFormat="false" ht="14.25" hidden="false" customHeight="false" outlineLevel="0" collapsed="false">
      <c r="A2463" s="438" t="s">
        <v>655</v>
      </c>
      <c r="B2463" s="439" t="s">
        <v>200</v>
      </c>
      <c r="C2463" s="439" t="s">
        <v>42</v>
      </c>
      <c r="D2463" s="439" t="n">
        <v>2692</v>
      </c>
      <c r="E2463" s="438" t="s">
        <v>724</v>
      </c>
      <c r="F2463" s="438" t="s">
        <v>669</v>
      </c>
      <c r="G2463" s="439"/>
      <c r="H2463" s="439" t="s">
        <v>686</v>
      </c>
      <c r="I2463" s="438" t="n">
        <v>0.0667</v>
      </c>
      <c r="J2463" s="438" t="n">
        <v>7.161736</v>
      </c>
      <c r="K2463" s="440" t="n">
        <v>0.47</v>
      </c>
    </row>
    <row r="2464" customFormat="false" ht="19.4" hidden="false" customHeight="false" outlineLevel="0" collapsed="false">
      <c r="A2464" s="438" t="s">
        <v>655</v>
      </c>
      <c r="B2464" s="439" t="s">
        <v>656</v>
      </c>
      <c r="C2464" s="439" t="s">
        <v>42</v>
      </c>
      <c r="D2464" s="439" t="n">
        <v>90586</v>
      </c>
      <c r="E2464" s="438" t="s">
        <v>721</v>
      </c>
      <c r="F2464" s="438" t="s">
        <v>683</v>
      </c>
      <c r="G2464" s="439"/>
      <c r="H2464" s="439" t="s">
        <v>688</v>
      </c>
      <c r="I2464" s="438" t="n">
        <v>6.635</v>
      </c>
      <c r="J2464" s="438" t="n">
        <v>1.32</v>
      </c>
      <c r="K2464" s="440" t="n">
        <v>8.75</v>
      </c>
    </row>
    <row r="2465" customFormat="false" ht="19.4" hidden="false" customHeight="false" outlineLevel="0" collapsed="false">
      <c r="A2465" s="438" t="s">
        <v>655</v>
      </c>
      <c r="B2465" s="439" t="s">
        <v>200</v>
      </c>
      <c r="C2465" s="439" t="s">
        <v>42</v>
      </c>
      <c r="D2465" s="439" t="n">
        <v>43682</v>
      </c>
      <c r="E2465" s="438" t="s">
        <v>1280</v>
      </c>
      <c r="F2465" s="438" t="s">
        <v>669</v>
      </c>
      <c r="G2465" s="439"/>
      <c r="H2465" s="439" t="s">
        <v>784</v>
      </c>
      <c r="I2465" s="438" t="n">
        <v>0.6074</v>
      </c>
      <c r="J2465" s="438" t="n">
        <v>20.594678</v>
      </c>
      <c r="K2465" s="440" t="n">
        <v>12.5</v>
      </c>
    </row>
    <row r="2466" customFormat="false" ht="19.4" hidden="false" customHeight="false" outlineLevel="0" collapsed="false">
      <c r="A2466" s="438" t="s">
        <v>655</v>
      </c>
      <c r="B2466" s="439" t="s">
        <v>656</v>
      </c>
      <c r="C2466" s="439" t="s">
        <v>42</v>
      </c>
      <c r="D2466" s="439" t="n">
        <v>94971</v>
      </c>
      <c r="E2466" s="438" t="s">
        <v>1136</v>
      </c>
      <c r="F2466" s="438" t="s">
        <v>680</v>
      </c>
      <c r="G2466" s="439"/>
      <c r="H2466" s="439" t="s">
        <v>53</v>
      </c>
      <c r="I2466" s="438" t="n">
        <v>1.2</v>
      </c>
      <c r="J2466" s="438" t="n">
        <v>574.36</v>
      </c>
      <c r="K2466" s="440" t="n">
        <v>689.23</v>
      </c>
    </row>
    <row r="2467" customFormat="false" ht="14.25" hidden="false" customHeight="false" outlineLevel="0" collapsed="false">
      <c r="A2467" s="438" t="s">
        <v>655</v>
      </c>
      <c r="B2467" s="439" t="s">
        <v>656</v>
      </c>
      <c r="C2467" s="439" t="s">
        <v>42</v>
      </c>
      <c r="D2467" s="439" t="n">
        <v>88316</v>
      </c>
      <c r="E2467" s="438" t="s">
        <v>667</v>
      </c>
      <c r="F2467" s="438" t="s">
        <v>658</v>
      </c>
      <c r="G2467" s="439"/>
      <c r="H2467" s="439" t="s">
        <v>469</v>
      </c>
      <c r="I2467" s="438" t="n">
        <v>31.7545</v>
      </c>
      <c r="J2467" s="438" t="n">
        <v>20.77</v>
      </c>
      <c r="K2467" s="440" t="n">
        <v>659.54</v>
      </c>
    </row>
    <row r="2468" customFormat="false" ht="19.4" hidden="false" customHeight="false" outlineLevel="0" collapsed="false">
      <c r="A2468" s="438" t="s">
        <v>655</v>
      </c>
      <c r="B2468" s="439" t="s">
        <v>200</v>
      </c>
      <c r="C2468" s="439" t="s">
        <v>42</v>
      </c>
      <c r="D2468" s="439" t="n">
        <v>43677</v>
      </c>
      <c r="E2468" s="438" t="s">
        <v>1286</v>
      </c>
      <c r="F2468" s="438" t="s">
        <v>669</v>
      </c>
      <c r="G2468" s="439"/>
      <c r="H2468" s="439" t="s">
        <v>784</v>
      </c>
      <c r="I2468" s="438" t="n">
        <v>13.0514</v>
      </c>
      <c r="J2468" s="438" t="n">
        <v>67.174084</v>
      </c>
      <c r="K2468" s="440" t="n">
        <v>876.71</v>
      </c>
    </row>
    <row r="2469" customFormat="false" ht="25.5" hidden="false" customHeight="true" outlineLevel="0" collapsed="false">
      <c r="A2469" s="438" t="s">
        <v>655</v>
      </c>
      <c r="B2469" s="439" t="s">
        <v>656</v>
      </c>
      <c r="C2469" s="439" t="s">
        <v>42</v>
      </c>
      <c r="D2469" s="439" t="n">
        <v>91693</v>
      </c>
      <c r="E2469" s="438" t="s">
        <v>682</v>
      </c>
      <c r="F2469" s="438" t="s">
        <v>683</v>
      </c>
      <c r="G2469" s="439"/>
      <c r="H2469" s="439" t="s">
        <v>684</v>
      </c>
      <c r="I2469" s="438" t="n">
        <v>3.4271</v>
      </c>
      <c r="J2469" s="438" t="n">
        <v>22.33</v>
      </c>
      <c r="K2469" s="440" t="n">
        <v>76.52</v>
      </c>
    </row>
    <row r="2470" customFormat="false" ht="25.5" hidden="false" customHeight="true" outlineLevel="0" collapsed="false">
      <c r="A2470" s="438" t="s">
        <v>655</v>
      </c>
      <c r="B2470" s="439" t="s">
        <v>656</v>
      </c>
      <c r="C2470" s="439" t="s">
        <v>42</v>
      </c>
      <c r="D2470" s="439" t="n">
        <v>88309</v>
      </c>
      <c r="E2470" s="438" t="s">
        <v>696</v>
      </c>
      <c r="F2470" s="438" t="s">
        <v>658</v>
      </c>
      <c r="G2470" s="439"/>
      <c r="H2470" s="439" t="s">
        <v>469</v>
      </c>
      <c r="I2470" s="438" t="n">
        <v>31.7545</v>
      </c>
      <c r="J2470" s="438" t="n">
        <v>25.99</v>
      </c>
      <c r="K2470" s="440" t="n">
        <v>825.29</v>
      </c>
    </row>
    <row r="2471" customFormat="false" ht="14.25" hidden="false" customHeight="false" outlineLevel="0" collapsed="false">
      <c r="A2471" s="134"/>
      <c r="E2471" s="134"/>
      <c r="F2471" s="134"/>
      <c r="I2471" s="134"/>
      <c r="J2471" s="134"/>
      <c r="K2471" s="263"/>
    </row>
    <row r="2472" customFormat="false" ht="14.25" hidden="false" customHeight="false" outlineLevel="0" collapsed="false">
      <c r="A2472" s="441" t="s">
        <v>655</v>
      </c>
      <c r="B2472" s="442"/>
      <c r="C2472" s="442"/>
      <c r="D2472" s="442"/>
      <c r="E2472" s="441"/>
      <c r="F2472" s="443" t="s">
        <v>660</v>
      </c>
      <c r="G2472" s="444" t="n">
        <v>836.7654177558</v>
      </c>
      <c r="H2472" s="445" t="s">
        <v>661</v>
      </c>
      <c r="I2472" s="446" t="n">
        <v>891.82</v>
      </c>
      <c r="J2472" s="443" t="s">
        <v>662</v>
      </c>
      <c r="K2472" s="444" t="n">
        <v>1728.59</v>
      </c>
    </row>
    <row r="2473" customFormat="false" ht="14.25" hidden="false" customHeight="false" outlineLevel="0" collapsed="false">
      <c r="A2473" s="441" t="s">
        <v>655</v>
      </c>
      <c r="B2473" s="442"/>
      <c r="C2473" s="442"/>
      <c r="D2473" s="442"/>
      <c r="E2473" s="441"/>
      <c r="F2473" s="443" t="s">
        <v>663</v>
      </c>
      <c r="G2473" s="444" t="n">
        <v>854.25</v>
      </c>
      <c r="H2473" s="442"/>
      <c r="I2473" s="441"/>
      <c r="J2473" s="443" t="s">
        <v>664</v>
      </c>
      <c r="K2473" s="444" t="n">
        <v>4754.97</v>
      </c>
    </row>
    <row r="2474" customFormat="false" ht="14.25" hidden="false" customHeight="false" outlineLevel="0" collapsed="false">
      <c r="A2474" s="134"/>
      <c r="E2474" s="134"/>
      <c r="F2474" s="134"/>
      <c r="I2474" s="134"/>
      <c r="J2474" s="134"/>
      <c r="K2474" s="263"/>
    </row>
    <row r="2475" customFormat="false" ht="14.25" hidden="false" customHeight="false" outlineLevel="0" collapsed="false">
      <c r="A2475" s="134"/>
      <c r="E2475" s="134"/>
      <c r="F2475" s="134"/>
      <c r="I2475" s="134"/>
      <c r="J2475" s="134"/>
      <c r="K2475" s="263"/>
    </row>
    <row r="2476" customFormat="false" ht="25.35" hidden="false" customHeight="false" outlineLevel="0" collapsed="false">
      <c r="A2476" s="434" t="s">
        <v>1287</v>
      </c>
      <c r="B2476" s="435" t="s">
        <v>35</v>
      </c>
      <c r="C2476" s="435" t="s">
        <v>42</v>
      </c>
      <c r="D2476" s="435" t="n">
        <v>97739</v>
      </c>
      <c r="E2476" s="436" t="s">
        <v>928</v>
      </c>
      <c r="F2476" s="436" t="s">
        <v>701</v>
      </c>
      <c r="G2476" s="435"/>
      <c r="H2476" s="435" t="s">
        <v>53</v>
      </c>
      <c r="I2476" s="436" t="n">
        <v>1</v>
      </c>
      <c r="J2476" s="436" t="n">
        <v>2890.24</v>
      </c>
      <c r="K2476" s="437" t="n">
        <v>2890.24</v>
      </c>
    </row>
    <row r="2477" customFormat="false" ht="25.5" hidden="false" customHeight="true" outlineLevel="0" collapsed="false">
      <c r="A2477" s="430"/>
      <c r="B2477" s="431" t="s">
        <v>25</v>
      </c>
      <c r="C2477" s="431" t="s">
        <v>26</v>
      </c>
      <c r="D2477" s="431" t="s">
        <v>27</v>
      </c>
      <c r="E2477" s="432" t="s">
        <v>18</v>
      </c>
      <c r="F2477" s="432" t="s">
        <v>649</v>
      </c>
      <c r="G2477" s="431"/>
      <c r="H2477" s="431" t="s">
        <v>650</v>
      </c>
      <c r="I2477" s="432" t="s">
        <v>651</v>
      </c>
      <c r="J2477" s="432" t="s">
        <v>652</v>
      </c>
      <c r="K2477" s="433" t="s">
        <v>19</v>
      </c>
    </row>
    <row r="2478" customFormat="false" ht="25.5" hidden="false" customHeight="true" outlineLevel="0" collapsed="false">
      <c r="A2478" s="438" t="s">
        <v>655</v>
      </c>
      <c r="B2478" s="439" t="s">
        <v>200</v>
      </c>
      <c r="C2478" s="439" t="s">
        <v>42</v>
      </c>
      <c r="D2478" s="439" t="n">
        <v>20247</v>
      </c>
      <c r="E2478" s="438" t="s">
        <v>1282</v>
      </c>
      <c r="F2478" s="438" t="s">
        <v>669</v>
      </c>
      <c r="G2478" s="439"/>
      <c r="H2478" s="439" t="s">
        <v>66</v>
      </c>
      <c r="I2478" s="438" t="n">
        <v>0.4377</v>
      </c>
      <c r="J2478" s="438" t="n">
        <v>22.516348</v>
      </c>
      <c r="K2478" s="440" t="n">
        <v>9.85</v>
      </c>
    </row>
    <row r="2479" customFormat="false" ht="19.4" hidden="false" customHeight="false" outlineLevel="0" collapsed="false">
      <c r="A2479" s="438" t="s">
        <v>655</v>
      </c>
      <c r="B2479" s="439" t="s">
        <v>656</v>
      </c>
      <c r="C2479" s="439" t="s">
        <v>42</v>
      </c>
      <c r="D2479" s="439" t="n">
        <v>91693</v>
      </c>
      <c r="E2479" s="438" t="s">
        <v>682</v>
      </c>
      <c r="F2479" s="438" t="s">
        <v>683</v>
      </c>
      <c r="G2479" s="439"/>
      <c r="H2479" s="439" t="s">
        <v>684</v>
      </c>
      <c r="I2479" s="438" t="n">
        <v>1.1233</v>
      </c>
      <c r="J2479" s="438" t="n">
        <v>22.33</v>
      </c>
      <c r="K2479" s="440" t="n">
        <v>25.08</v>
      </c>
    </row>
    <row r="2480" customFormat="false" ht="14.25" hidden="false" customHeight="false" outlineLevel="0" collapsed="false">
      <c r="A2480" s="438" t="s">
        <v>655</v>
      </c>
      <c r="B2480" s="439" t="s">
        <v>656</v>
      </c>
      <c r="C2480" s="439" t="s">
        <v>42</v>
      </c>
      <c r="D2480" s="439" t="n">
        <v>88309</v>
      </c>
      <c r="E2480" s="438" t="s">
        <v>696</v>
      </c>
      <c r="F2480" s="438" t="s">
        <v>658</v>
      </c>
      <c r="G2480" s="439"/>
      <c r="H2480" s="439" t="s">
        <v>469</v>
      </c>
      <c r="I2480" s="438" t="n">
        <v>22.0181</v>
      </c>
      <c r="J2480" s="438" t="n">
        <v>25.99</v>
      </c>
      <c r="K2480" s="440" t="n">
        <v>572.25</v>
      </c>
    </row>
    <row r="2481" customFormat="false" ht="14.25" hidden="false" customHeight="false" outlineLevel="0" collapsed="false">
      <c r="A2481" s="438" t="s">
        <v>655</v>
      </c>
      <c r="B2481" s="439" t="s">
        <v>200</v>
      </c>
      <c r="C2481" s="439" t="s">
        <v>42</v>
      </c>
      <c r="D2481" s="439" t="n">
        <v>5073</v>
      </c>
      <c r="E2481" s="438" t="s">
        <v>736</v>
      </c>
      <c r="F2481" s="438" t="s">
        <v>669</v>
      </c>
      <c r="G2481" s="439"/>
      <c r="H2481" s="439" t="s">
        <v>66</v>
      </c>
      <c r="I2481" s="438" t="n">
        <v>0.6552</v>
      </c>
      <c r="J2481" s="438" t="n">
        <v>20.725914</v>
      </c>
      <c r="K2481" s="440" t="n">
        <v>13.57</v>
      </c>
    </row>
    <row r="2482" customFormat="false" ht="19.4" hidden="false" customHeight="false" outlineLevel="0" collapsed="false">
      <c r="A2482" s="438" t="s">
        <v>655</v>
      </c>
      <c r="B2482" s="439" t="s">
        <v>656</v>
      </c>
      <c r="C2482" s="439" t="s">
        <v>42</v>
      </c>
      <c r="D2482" s="439" t="n">
        <v>91692</v>
      </c>
      <c r="E2482" s="438" t="s">
        <v>687</v>
      </c>
      <c r="F2482" s="438" t="s">
        <v>683</v>
      </c>
      <c r="G2482" s="439"/>
      <c r="H2482" s="439" t="s">
        <v>688</v>
      </c>
      <c r="I2482" s="438" t="n">
        <v>0.4398</v>
      </c>
      <c r="J2482" s="438" t="n">
        <v>23.76</v>
      </c>
      <c r="K2482" s="440" t="n">
        <v>10.44</v>
      </c>
    </row>
    <row r="2483" customFormat="false" ht="14.25" hidden="false" customHeight="false" outlineLevel="0" collapsed="false">
      <c r="A2483" s="438" t="s">
        <v>655</v>
      </c>
      <c r="B2483" s="439" t="s">
        <v>656</v>
      </c>
      <c r="C2483" s="439" t="s">
        <v>42</v>
      </c>
      <c r="D2483" s="439" t="n">
        <v>88261</v>
      </c>
      <c r="E2483" s="438" t="s">
        <v>1030</v>
      </c>
      <c r="F2483" s="438" t="s">
        <v>658</v>
      </c>
      <c r="G2483" s="439"/>
      <c r="H2483" s="439" t="s">
        <v>469</v>
      </c>
      <c r="I2483" s="438" t="n">
        <v>7.8158</v>
      </c>
      <c r="J2483" s="438" t="n">
        <v>24.5</v>
      </c>
      <c r="K2483" s="440" t="n">
        <v>191.48</v>
      </c>
    </row>
    <row r="2484" customFormat="false" ht="14.25" hidden="false" customHeight="false" outlineLevel="0" collapsed="false">
      <c r="A2484" s="438" t="s">
        <v>655</v>
      </c>
      <c r="B2484" s="439" t="s">
        <v>200</v>
      </c>
      <c r="C2484" s="439" t="s">
        <v>42</v>
      </c>
      <c r="D2484" s="439" t="n">
        <v>4491</v>
      </c>
      <c r="E2484" s="438" t="s">
        <v>738</v>
      </c>
      <c r="F2484" s="438" t="s">
        <v>669</v>
      </c>
      <c r="G2484" s="439"/>
      <c r="H2484" s="439" t="s">
        <v>47</v>
      </c>
      <c r="I2484" s="438" t="n">
        <v>5.0545</v>
      </c>
      <c r="J2484" s="438" t="n">
        <v>10.855092</v>
      </c>
      <c r="K2484" s="440" t="n">
        <v>54.86</v>
      </c>
    </row>
    <row r="2485" customFormat="false" ht="25.5" hidden="false" customHeight="true" outlineLevel="0" collapsed="false">
      <c r="A2485" s="438" t="s">
        <v>655</v>
      </c>
      <c r="B2485" s="439" t="s">
        <v>656</v>
      </c>
      <c r="C2485" s="439" t="s">
        <v>42</v>
      </c>
      <c r="D2485" s="439" t="n">
        <v>90587</v>
      </c>
      <c r="E2485" s="438" t="s">
        <v>720</v>
      </c>
      <c r="F2485" s="438" t="s">
        <v>683</v>
      </c>
      <c r="G2485" s="439"/>
      <c r="H2485" s="439" t="s">
        <v>684</v>
      </c>
      <c r="I2485" s="438" t="n">
        <v>12.6542</v>
      </c>
      <c r="J2485" s="438" t="n">
        <v>0.49</v>
      </c>
      <c r="K2485" s="440" t="n">
        <v>6.2</v>
      </c>
    </row>
    <row r="2486" customFormat="false" ht="25.5" hidden="false" customHeight="true" outlineLevel="0" collapsed="false">
      <c r="A2486" s="438" t="s">
        <v>655</v>
      </c>
      <c r="B2486" s="439" t="s">
        <v>656</v>
      </c>
      <c r="C2486" s="439" t="s">
        <v>42</v>
      </c>
      <c r="D2486" s="439" t="n">
        <v>88239</v>
      </c>
      <c r="E2486" s="438" t="s">
        <v>691</v>
      </c>
      <c r="F2486" s="438" t="s">
        <v>658</v>
      </c>
      <c r="G2486" s="439"/>
      <c r="H2486" s="439" t="s">
        <v>469</v>
      </c>
      <c r="I2486" s="438" t="n">
        <v>1.5632</v>
      </c>
      <c r="J2486" s="438" t="n">
        <v>21.77</v>
      </c>
      <c r="K2486" s="440" t="n">
        <v>34.03</v>
      </c>
    </row>
    <row r="2487" customFormat="false" ht="19.4" hidden="false" customHeight="false" outlineLevel="0" collapsed="false">
      <c r="A2487" s="438" t="s">
        <v>655</v>
      </c>
      <c r="B2487" s="439" t="s">
        <v>656</v>
      </c>
      <c r="C2487" s="439" t="s">
        <v>42</v>
      </c>
      <c r="D2487" s="439" t="n">
        <v>94972</v>
      </c>
      <c r="E2487" s="438" t="s">
        <v>1138</v>
      </c>
      <c r="F2487" s="438" t="s">
        <v>680</v>
      </c>
      <c r="G2487" s="439"/>
      <c r="H2487" s="439" t="s">
        <v>53</v>
      </c>
      <c r="I2487" s="438" t="n">
        <v>1.2</v>
      </c>
      <c r="J2487" s="438" t="n">
        <v>594.29</v>
      </c>
      <c r="K2487" s="440" t="n">
        <v>713.14</v>
      </c>
    </row>
    <row r="2488" customFormat="false" ht="14.25" hidden="false" customHeight="false" outlineLevel="0" collapsed="false">
      <c r="A2488" s="438" t="s">
        <v>655</v>
      </c>
      <c r="B2488" s="439" t="s">
        <v>200</v>
      </c>
      <c r="C2488" s="439" t="s">
        <v>42</v>
      </c>
      <c r="D2488" s="439" t="n">
        <v>2692</v>
      </c>
      <c r="E2488" s="438" t="s">
        <v>724</v>
      </c>
      <c r="F2488" s="438" t="s">
        <v>669</v>
      </c>
      <c r="G2488" s="439"/>
      <c r="H2488" s="439" t="s">
        <v>686</v>
      </c>
      <c r="I2488" s="438" t="n">
        <v>0.0667</v>
      </c>
      <c r="J2488" s="438" t="n">
        <v>7.161736</v>
      </c>
      <c r="K2488" s="440" t="n">
        <v>0.47</v>
      </c>
    </row>
    <row r="2489" customFormat="false" ht="19.4" hidden="false" customHeight="false" outlineLevel="0" collapsed="false">
      <c r="A2489" s="438" t="s">
        <v>655</v>
      </c>
      <c r="B2489" s="439" t="s">
        <v>656</v>
      </c>
      <c r="C2489" s="439" t="s">
        <v>42</v>
      </c>
      <c r="D2489" s="439" t="n">
        <v>90586</v>
      </c>
      <c r="E2489" s="438" t="s">
        <v>721</v>
      </c>
      <c r="F2489" s="438" t="s">
        <v>683</v>
      </c>
      <c r="G2489" s="439"/>
      <c r="H2489" s="439" t="s">
        <v>688</v>
      </c>
      <c r="I2489" s="438" t="n">
        <v>4.6408</v>
      </c>
      <c r="J2489" s="438" t="n">
        <v>1.32</v>
      </c>
      <c r="K2489" s="440" t="n">
        <v>6.12</v>
      </c>
    </row>
    <row r="2490" customFormat="false" ht="19.4" hidden="false" customHeight="false" outlineLevel="0" collapsed="false">
      <c r="A2490" s="438" t="s">
        <v>655</v>
      </c>
      <c r="B2490" s="439" t="s">
        <v>200</v>
      </c>
      <c r="C2490" s="439" t="s">
        <v>42</v>
      </c>
      <c r="D2490" s="439" t="n">
        <v>43682</v>
      </c>
      <c r="E2490" s="438" t="s">
        <v>1280</v>
      </c>
      <c r="F2490" s="438" t="s">
        <v>669</v>
      </c>
      <c r="G2490" s="439"/>
      <c r="H2490" s="439" t="s">
        <v>784</v>
      </c>
      <c r="I2490" s="438" t="n">
        <v>0.6074</v>
      </c>
      <c r="J2490" s="438" t="n">
        <v>20.594678</v>
      </c>
      <c r="K2490" s="440" t="n">
        <v>12.5</v>
      </c>
    </row>
    <row r="2491" customFormat="false" ht="13.5" hidden="false" customHeight="true" outlineLevel="0" collapsed="false">
      <c r="A2491" s="438" t="s">
        <v>655</v>
      </c>
      <c r="B2491" s="439" t="s">
        <v>656</v>
      </c>
      <c r="C2491" s="439" t="s">
        <v>42</v>
      </c>
      <c r="D2491" s="439" t="n">
        <v>92767</v>
      </c>
      <c r="E2491" s="438" t="s">
        <v>1048</v>
      </c>
      <c r="F2491" s="438" t="s">
        <v>680</v>
      </c>
      <c r="G2491" s="439"/>
      <c r="H2491" s="439" t="s">
        <v>66</v>
      </c>
      <c r="I2491" s="438" t="n">
        <v>21.9997</v>
      </c>
      <c r="J2491" s="438" t="n">
        <v>14.85</v>
      </c>
      <c r="K2491" s="440" t="n">
        <v>326.69</v>
      </c>
    </row>
    <row r="2492" customFormat="false" ht="13.5" hidden="false" customHeight="true" outlineLevel="0" collapsed="false">
      <c r="A2492" s="438" t="s">
        <v>655</v>
      </c>
      <c r="B2492" s="439" t="s">
        <v>200</v>
      </c>
      <c r="C2492" s="439" t="s">
        <v>42</v>
      </c>
      <c r="D2492" s="439" t="n">
        <v>1358</v>
      </c>
      <c r="E2492" s="438" t="s">
        <v>1283</v>
      </c>
      <c r="F2492" s="438" t="s">
        <v>669</v>
      </c>
      <c r="G2492" s="439"/>
      <c r="H2492" s="439" t="s">
        <v>44</v>
      </c>
      <c r="I2492" s="438" t="n">
        <v>8.4225</v>
      </c>
      <c r="J2492" s="438" t="n">
        <v>54.144224</v>
      </c>
      <c r="K2492" s="440" t="n">
        <v>456.02</v>
      </c>
    </row>
    <row r="2493" customFormat="false" ht="14.25" hidden="false" customHeight="false" outlineLevel="0" collapsed="false">
      <c r="A2493" s="438" t="s">
        <v>655</v>
      </c>
      <c r="B2493" s="439" t="s">
        <v>656</v>
      </c>
      <c r="C2493" s="439" t="s">
        <v>42</v>
      </c>
      <c r="D2493" s="439" t="n">
        <v>88316</v>
      </c>
      <c r="E2493" s="438" t="s">
        <v>667</v>
      </c>
      <c r="F2493" s="438" t="s">
        <v>658</v>
      </c>
      <c r="G2493" s="439"/>
      <c r="H2493" s="439" t="s">
        <v>469</v>
      </c>
      <c r="I2493" s="438" t="n">
        <v>22.0181</v>
      </c>
      <c r="J2493" s="438" t="n">
        <v>20.77</v>
      </c>
      <c r="K2493" s="440" t="n">
        <v>457.31</v>
      </c>
    </row>
    <row r="2494" customFormat="false" ht="14.25" hidden="false" customHeight="false" outlineLevel="0" collapsed="false">
      <c r="A2494" s="134"/>
      <c r="E2494" s="134"/>
      <c r="F2494" s="134"/>
      <c r="I2494" s="134"/>
      <c r="J2494" s="134"/>
      <c r="K2494" s="263"/>
    </row>
    <row r="2495" customFormat="false" ht="14.25" hidden="false" customHeight="false" outlineLevel="0" collapsed="false">
      <c r="A2495" s="441" t="s">
        <v>655</v>
      </c>
      <c r="B2495" s="442"/>
      <c r="C2495" s="442"/>
      <c r="D2495" s="442"/>
      <c r="E2495" s="441"/>
      <c r="F2495" s="443" t="s">
        <v>660</v>
      </c>
      <c r="G2495" s="444" t="n">
        <v>548.3057411172</v>
      </c>
      <c r="H2495" s="445" t="s">
        <v>661</v>
      </c>
      <c r="I2495" s="446" t="n">
        <v>584.38</v>
      </c>
      <c r="J2495" s="443" t="s">
        <v>662</v>
      </c>
      <c r="K2495" s="444" t="n">
        <v>1132.69</v>
      </c>
    </row>
    <row r="2496" customFormat="false" ht="14.25" hidden="false" customHeight="false" outlineLevel="0" collapsed="false">
      <c r="A2496" s="441" t="s">
        <v>655</v>
      </c>
      <c r="B2496" s="442"/>
      <c r="C2496" s="442"/>
      <c r="D2496" s="442"/>
      <c r="E2496" s="441"/>
      <c r="F2496" s="443" t="s">
        <v>663</v>
      </c>
      <c r="G2496" s="444" t="n">
        <v>632.96</v>
      </c>
      <c r="H2496" s="442"/>
      <c r="I2496" s="441"/>
      <c r="J2496" s="443" t="s">
        <v>664</v>
      </c>
      <c r="K2496" s="444" t="n">
        <v>3523.2</v>
      </c>
    </row>
    <row r="2497" customFormat="false" ht="14.25" hidden="false" customHeight="false" outlineLevel="0" collapsed="false">
      <c r="A2497" s="134"/>
      <c r="E2497" s="134"/>
      <c r="F2497" s="134"/>
      <c r="I2497" s="134"/>
      <c r="J2497" s="134"/>
      <c r="K2497" s="263"/>
    </row>
    <row r="2498" customFormat="false" ht="14.25" hidden="false" customHeight="false" outlineLevel="0" collapsed="false">
      <c r="A2498" s="134"/>
      <c r="E2498" s="134"/>
      <c r="F2498" s="134"/>
      <c r="I2498" s="134"/>
      <c r="J2498" s="134"/>
      <c r="K2498" s="263"/>
    </row>
    <row r="2499" customFormat="false" ht="25.35" hidden="false" customHeight="false" outlineLevel="0" collapsed="false">
      <c r="A2499" s="434" t="s">
        <v>1288</v>
      </c>
      <c r="B2499" s="435" t="s">
        <v>35</v>
      </c>
      <c r="C2499" s="435" t="s">
        <v>42</v>
      </c>
      <c r="D2499" s="435" t="n">
        <v>97734</v>
      </c>
      <c r="E2499" s="436" t="s">
        <v>917</v>
      </c>
      <c r="F2499" s="436" t="s">
        <v>701</v>
      </c>
      <c r="G2499" s="435"/>
      <c r="H2499" s="435" t="s">
        <v>53</v>
      </c>
      <c r="I2499" s="436" t="n">
        <v>1</v>
      </c>
      <c r="J2499" s="436" t="n">
        <v>2923.41</v>
      </c>
      <c r="K2499" s="437" t="n">
        <v>2923.41</v>
      </c>
    </row>
    <row r="2500" customFormat="false" ht="13.5" hidden="false" customHeight="true" outlineLevel="0" collapsed="false">
      <c r="A2500" s="430"/>
      <c r="B2500" s="431" t="s">
        <v>25</v>
      </c>
      <c r="C2500" s="431" t="s">
        <v>26</v>
      </c>
      <c r="D2500" s="431" t="s">
        <v>27</v>
      </c>
      <c r="E2500" s="432" t="s">
        <v>18</v>
      </c>
      <c r="F2500" s="432" t="s">
        <v>649</v>
      </c>
      <c r="G2500" s="431"/>
      <c r="H2500" s="431" t="s">
        <v>650</v>
      </c>
      <c r="I2500" s="432" t="s">
        <v>651</v>
      </c>
      <c r="J2500" s="432" t="s">
        <v>652</v>
      </c>
      <c r="K2500" s="433" t="s">
        <v>19</v>
      </c>
    </row>
    <row r="2501" customFormat="false" ht="14.25" hidden="false" customHeight="false" outlineLevel="0" collapsed="false">
      <c r="A2501" s="438" t="s">
        <v>655</v>
      </c>
      <c r="B2501" s="439" t="s">
        <v>200</v>
      </c>
      <c r="C2501" s="439" t="s">
        <v>42</v>
      </c>
      <c r="D2501" s="439" t="n">
        <v>4517</v>
      </c>
      <c r="E2501" s="438" t="s">
        <v>737</v>
      </c>
      <c r="F2501" s="438" t="s">
        <v>669</v>
      </c>
      <c r="G2501" s="439"/>
      <c r="H2501" s="439" t="s">
        <v>47</v>
      </c>
      <c r="I2501" s="438" t="n">
        <v>5.6283</v>
      </c>
      <c r="J2501" s="438" t="n">
        <v>3.79647</v>
      </c>
      <c r="K2501" s="440" t="n">
        <v>21.36</v>
      </c>
    </row>
    <row r="2502" customFormat="false" ht="13.5" hidden="false" customHeight="true" outlineLevel="0" collapsed="false">
      <c r="A2502" s="438" t="s">
        <v>655</v>
      </c>
      <c r="B2502" s="439" t="s">
        <v>656</v>
      </c>
      <c r="C2502" s="439" t="s">
        <v>42</v>
      </c>
      <c r="D2502" s="439" t="n">
        <v>91693</v>
      </c>
      <c r="E2502" s="438" t="s">
        <v>682</v>
      </c>
      <c r="F2502" s="438" t="s">
        <v>683</v>
      </c>
      <c r="G2502" s="439"/>
      <c r="H2502" s="439" t="s">
        <v>684</v>
      </c>
      <c r="I2502" s="438" t="n">
        <v>0.7043</v>
      </c>
      <c r="J2502" s="438" t="n">
        <v>22.33</v>
      </c>
      <c r="K2502" s="440" t="n">
        <v>15.72</v>
      </c>
    </row>
    <row r="2503" customFormat="false" ht="13.5" hidden="false" customHeight="true" outlineLevel="0" collapsed="false">
      <c r="A2503" s="438" t="s">
        <v>655</v>
      </c>
      <c r="B2503" s="439" t="s">
        <v>656</v>
      </c>
      <c r="C2503" s="439" t="s">
        <v>42</v>
      </c>
      <c r="D2503" s="439" t="n">
        <v>88309</v>
      </c>
      <c r="E2503" s="438" t="s">
        <v>696</v>
      </c>
      <c r="F2503" s="438" t="s">
        <v>658</v>
      </c>
      <c r="G2503" s="439"/>
      <c r="H2503" s="439" t="s">
        <v>469</v>
      </c>
      <c r="I2503" s="438" t="n">
        <v>31.3499</v>
      </c>
      <c r="J2503" s="438" t="n">
        <v>25.99</v>
      </c>
      <c r="K2503" s="440" t="n">
        <v>814.78</v>
      </c>
    </row>
    <row r="2504" customFormat="false" ht="14.25" hidden="false" customHeight="false" outlineLevel="0" collapsed="false">
      <c r="A2504" s="438" t="s">
        <v>655</v>
      </c>
      <c r="B2504" s="439" t="s">
        <v>200</v>
      </c>
      <c r="C2504" s="439" t="s">
        <v>42</v>
      </c>
      <c r="D2504" s="439" t="n">
        <v>2692</v>
      </c>
      <c r="E2504" s="438" t="s">
        <v>724</v>
      </c>
      <c r="F2504" s="438" t="s">
        <v>669</v>
      </c>
      <c r="G2504" s="439"/>
      <c r="H2504" s="439" t="s">
        <v>686</v>
      </c>
      <c r="I2504" s="438" t="n">
        <v>0.0833</v>
      </c>
      <c r="J2504" s="438" t="n">
        <v>7.161736</v>
      </c>
      <c r="K2504" s="440" t="n">
        <v>0.59</v>
      </c>
    </row>
    <row r="2505" customFormat="false" ht="19.4" hidden="false" customHeight="false" outlineLevel="0" collapsed="false">
      <c r="A2505" s="438" t="s">
        <v>655</v>
      </c>
      <c r="B2505" s="439" t="s">
        <v>656</v>
      </c>
      <c r="C2505" s="439" t="s">
        <v>42</v>
      </c>
      <c r="D2505" s="439" t="n">
        <v>91692</v>
      </c>
      <c r="E2505" s="438" t="s">
        <v>687</v>
      </c>
      <c r="F2505" s="438" t="s">
        <v>683</v>
      </c>
      <c r="G2505" s="439"/>
      <c r="H2505" s="439" t="s">
        <v>688</v>
      </c>
      <c r="I2505" s="438" t="n">
        <v>0.4877</v>
      </c>
      <c r="J2505" s="438" t="n">
        <v>23.76</v>
      </c>
      <c r="K2505" s="440" t="n">
        <v>11.58</v>
      </c>
    </row>
    <row r="2506" customFormat="false" ht="14.25" hidden="false" customHeight="false" outlineLevel="0" collapsed="false">
      <c r="A2506" s="438" t="s">
        <v>655</v>
      </c>
      <c r="B2506" s="439" t="s">
        <v>656</v>
      </c>
      <c r="C2506" s="439" t="s">
        <v>42</v>
      </c>
      <c r="D2506" s="439" t="n">
        <v>88261</v>
      </c>
      <c r="E2506" s="438" t="s">
        <v>1030</v>
      </c>
      <c r="F2506" s="438" t="s">
        <v>658</v>
      </c>
      <c r="G2506" s="439"/>
      <c r="H2506" s="439" t="s">
        <v>469</v>
      </c>
      <c r="I2506" s="438" t="n">
        <v>5.96</v>
      </c>
      <c r="J2506" s="438" t="n">
        <v>24.5</v>
      </c>
      <c r="K2506" s="440" t="n">
        <v>146.02</v>
      </c>
    </row>
    <row r="2507" customFormat="false" ht="28.35" hidden="false" customHeight="false" outlineLevel="0" collapsed="false">
      <c r="A2507" s="438" t="s">
        <v>655</v>
      </c>
      <c r="B2507" s="439" t="s">
        <v>200</v>
      </c>
      <c r="C2507" s="439" t="s">
        <v>42</v>
      </c>
      <c r="D2507" s="439" t="n">
        <v>1358</v>
      </c>
      <c r="E2507" s="438" t="s">
        <v>1283</v>
      </c>
      <c r="F2507" s="438" t="s">
        <v>669</v>
      </c>
      <c r="G2507" s="439"/>
      <c r="H2507" s="439" t="s">
        <v>44</v>
      </c>
      <c r="I2507" s="438" t="n">
        <v>1.9404</v>
      </c>
      <c r="J2507" s="438" t="n">
        <v>54.144224</v>
      </c>
      <c r="K2507" s="440" t="n">
        <v>105.06</v>
      </c>
    </row>
    <row r="2508" customFormat="false" ht="19.4" hidden="false" customHeight="false" outlineLevel="0" collapsed="false">
      <c r="A2508" s="438" t="s">
        <v>655</v>
      </c>
      <c r="B2508" s="439" t="s">
        <v>656</v>
      </c>
      <c r="C2508" s="439" t="s">
        <v>42</v>
      </c>
      <c r="D2508" s="439" t="n">
        <v>90587</v>
      </c>
      <c r="E2508" s="438" t="s">
        <v>720</v>
      </c>
      <c r="F2508" s="438" t="s">
        <v>683</v>
      </c>
      <c r="G2508" s="439"/>
      <c r="H2508" s="439" t="s">
        <v>684</v>
      </c>
      <c r="I2508" s="438" t="n">
        <v>18.0917</v>
      </c>
      <c r="J2508" s="438" t="n">
        <v>0.49</v>
      </c>
      <c r="K2508" s="440" t="n">
        <v>8.86</v>
      </c>
    </row>
    <row r="2509" customFormat="false" ht="14.25" hidden="false" customHeight="false" outlineLevel="0" collapsed="false">
      <c r="A2509" s="438" t="s">
        <v>655</v>
      </c>
      <c r="B2509" s="439" t="s">
        <v>656</v>
      </c>
      <c r="C2509" s="439" t="s">
        <v>42</v>
      </c>
      <c r="D2509" s="439" t="n">
        <v>88239</v>
      </c>
      <c r="E2509" s="438" t="s">
        <v>691</v>
      </c>
      <c r="F2509" s="438" t="s">
        <v>658</v>
      </c>
      <c r="G2509" s="439"/>
      <c r="H2509" s="439" t="s">
        <v>469</v>
      </c>
      <c r="I2509" s="438" t="n">
        <v>1.192</v>
      </c>
      <c r="J2509" s="438" t="n">
        <v>21.77</v>
      </c>
      <c r="K2509" s="440" t="n">
        <v>25.94</v>
      </c>
    </row>
    <row r="2510" customFormat="false" ht="19.4" hidden="false" customHeight="false" outlineLevel="0" collapsed="false">
      <c r="A2510" s="438" t="s">
        <v>655</v>
      </c>
      <c r="B2510" s="439" t="s">
        <v>656</v>
      </c>
      <c r="C2510" s="439" t="s">
        <v>42</v>
      </c>
      <c r="D2510" s="439" t="n">
        <v>94971</v>
      </c>
      <c r="E2510" s="438" t="s">
        <v>1136</v>
      </c>
      <c r="F2510" s="438" t="s">
        <v>680</v>
      </c>
      <c r="G2510" s="439"/>
      <c r="H2510" s="439" t="s">
        <v>53</v>
      </c>
      <c r="I2510" s="438" t="n">
        <v>1.2</v>
      </c>
      <c r="J2510" s="438" t="n">
        <v>574.36</v>
      </c>
      <c r="K2510" s="440" t="n">
        <v>689.23</v>
      </c>
    </row>
    <row r="2511" customFormat="false" ht="19.4" hidden="false" customHeight="false" outlineLevel="0" collapsed="false">
      <c r="A2511" s="438" t="s">
        <v>655</v>
      </c>
      <c r="B2511" s="439" t="s">
        <v>656</v>
      </c>
      <c r="C2511" s="439" t="s">
        <v>42</v>
      </c>
      <c r="D2511" s="439" t="n">
        <v>90586</v>
      </c>
      <c r="E2511" s="438" t="s">
        <v>721</v>
      </c>
      <c r="F2511" s="438" t="s">
        <v>683</v>
      </c>
      <c r="G2511" s="439"/>
      <c r="H2511" s="439" t="s">
        <v>688</v>
      </c>
      <c r="I2511" s="438" t="n">
        <v>6.635</v>
      </c>
      <c r="J2511" s="438" t="n">
        <v>1.32</v>
      </c>
      <c r="K2511" s="440" t="n">
        <v>8.75</v>
      </c>
    </row>
    <row r="2512" customFormat="false" ht="14.25" hidden="false" customHeight="false" outlineLevel="0" collapsed="false">
      <c r="A2512" s="438" t="s">
        <v>655</v>
      </c>
      <c r="B2512" s="439" t="s">
        <v>200</v>
      </c>
      <c r="C2512" s="439" t="s">
        <v>42</v>
      </c>
      <c r="D2512" s="439" t="n">
        <v>20247</v>
      </c>
      <c r="E2512" s="438" t="s">
        <v>1282</v>
      </c>
      <c r="F2512" s="438" t="s">
        <v>669</v>
      </c>
      <c r="G2512" s="439"/>
      <c r="H2512" s="439" t="s">
        <v>66</v>
      </c>
      <c r="I2512" s="438" t="n">
        <v>0.4365</v>
      </c>
      <c r="J2512" s="438" t="n">
        <v>22.516348</v>
      </c>
      <c r="K2512" s="440" t="n">
        <v>9.82</v>
      </c>
    </row>
    <row r="2513" customFormat="false" ht="51" hidden="false" customHeight="true" outlineLevel="0" collapsed="false">
      <c r="A2513" s="438" t="s">
        <v>655</v>
      </c>
      <c r="B2513" s="439" t="s">
        <v>656</v>
      </c>
      <c r="C2513" s="439" t="s">
        <v>42</v>
      </c>
      <c r="D2513" s="439" t="n">
        <v>92767</v>
      </c>
      <c r="E2513" s="438" t="s">
        <v>1048</v>
      </c>
      <c r="F2513" s="438" t="s">
        <v>680</v>
      </c>
      <c r="G2513" s="439"/>
      <c r="H2513" s="439" t="s">
        <v>66</v>
      </c>
      <c r="I2513" s="438" t="n">
        <v>27.8988</v>
      </c>
      <c r="J2513" s="438" t="n">
        <v>14.85</v>
      </c>
      <c r="K2513" s="440" t="n">
        <v>414.29</v>
      </c>
    </row>
    <row r="2514" customFormat="false" ht="14.25" hidden="false" customHeight="false" outlineLevel="0" collapsed="false">
      <c r="A2514" s="438" t="s">
        <v>655</v>
      </c>
      <c r="B2514" s="439" t="s">
        <v>656</v>
      </c>
      <c r="C2514" s="439" t="s">
        <v>42</v>
      </c>
      <c r="D2514" s="439" t="n">
        <v>88316</v>
      </c>
      <c r="E2514" s="438" t="s">
        <v>667</v>
      </c>
      <c r="F2514" s="438" t="s">
        <v>658</v>
      </c>
      <c r="G2514" s="439"/>
      <c r="H2514" s="439" t="s">
        <v>469</v>
      </c>
      <c r="I2514" s="438" t="n">
        <v>31.3499</v>
      </c>
      <c r="J2514" s="438" t="n">
        <v>20.77</v>
      </c>
      <c r="K2514" s="440" t="n">
        <v>651.13</v>
      </c>
    </row>
    <row r="2515" customFormat="false" ht="14.25" hidden="false" customHeight="false" outlineLevel="0" collapsed="false">
      <c r="A2515" s="134"/>
      <c r="E2515" s="134"/>
      <c r="F2515" s="134"/>
      <c r="I2515" s="134"/>
      <c r="J2515" s="134"/>
      <c r="K2515" s="263"/>
    </row>
    <row r="2516" customFormat="false" ht="14.25" hidden="false" customHeight="false" outlineLevel="0" collapsed="false">
      <c r="A2516" s="441" t="s">
        <v>655</v>
      </c>
      <c r="B2516" s="442"/>
      <c r="C2516" s="442"/>
      <c r="D2516" s="442"/>
      <c r="E2516" s="441"/>
      <c r="F2516" s="443" t="s">
        <v>660</v>
      </c>
      <c r="G2516" s="444" t="n">
        <v>697.4198857585</v>
      </c>
      <c r="H2516" s="445" t="s">
        <v>661</v>
      </c>
      <c r="I2516" s="446" t="n">
        <v>743.31</v>
      </c>
      <c r="J2516" s="443" t="s">
        <v>662</v>
      </c>
      <c r="K2516" s="444" t="n">
        <v>1440.73</v>
      </c>
    </row>
    <row r="2517" customFormat="false" ht="14.25" hidden="false" customHeight="false" outlineLevel="0" collapsed="false">
      <c r="A2517" s="441" t="s">
        <v>655</v>
      </c>
      <c r="B2517" s="442"/>
      <c r="C2517" s="442"/>
      <c r="D2517" s="442"/>
      <c r="E2517" s="441"/>
      <c r="F2517" s="443" t="s">
        <v>663</v>
      </c>
      <c r="G2517" s="444" t="n">
        <v>640.22</v>
      </c>
      <c r="H2517" s="442"/>
      <c r="I2517" s="441"/>
      <c r="J2517" s="443" t="s">
        <v>664</v>
      </c>
      <c r="K2517" s="444" t="n">
        <v>3563.63</v>
      </c>
    </row>
    <row r="2518" customFormat="false" ht="14.25" hidden="false" customHeight="false" outlineLevel="0" collapsed="false">
      <c r="A2518" s="134"/>
      <c r="E2518" s="134"/>
      <c r="F2518" s="134"/>
      <c r="I2518" s="134"/>
      <c r="J2518" s="134"/>
      <c r="K2518" s="263"/>
    </row>
    <row r="2519" customFormat="false" ht="14.25" hidden="false" customHeight="false" outlineLevel="0" collapsed="false">
      <c r="A2519" s="134"/>
      <c r="E2519" s="134"/>
      <c r="F2519" s="134"/>
      <c r="I2519" s="134"/>
      <c r="J2519" s="134"/>
      <c r="K2519" s="263"/>
    </row>
    <row r="2520" customFormat="false" ht="15" hidden="false" customHeight="false" outlineLevel="0" collapsed="false">
      <c r="A2520" s="434" t="s">
        <v>1289</v>
      </c>
      <c r="B2520" s="435" t="s">
        <v>35</v>
      </c>
      <c r="C2520" s="435" t="s">
        <v>42</v>
      </c>
      <c r="D2520" s="435" t="n">
        <v>88309</v>
      </c>
      <c r="E2520" s="436" t="s">
        <v>696</v>
      </c>
      <c r="F2520" s="436" t="s">
        <v>997</v>
      </c>
      <c r="G2520" s="435"/>
      <c r="H2520" s="435" t="s">
        <v>469</v>
      </c>
      <c r="I2520" s="436" t="n">
        <v>1</v>
      </c>
      <c r="J2520" s="436" t="n">
        <v>25.99</v>
      </c>
      <c r="K2520" s="437" t="n">
        <v>25.99</v>
      </c>
    </row>
    <row r="2521" customFormat="false" ht="14.25" hidden="false" customHeight="false" outlineLevel="0" collapsed="false">
      <c r="A2521" s="430"/>
      <c r="B2521" s="431" t="s">
        <v>25</v>
      </c>
      <c r="C2521" s="431" t="s">
        <v>26</v>
      </c>
      <c r="D2521" s="431" t="s">
        <v>27</v>
      </c>
      <c r="E2521" s="432" t="s">
        <v>18</v>
      </c>
      <c r="F2521" s="432" t="s">
        <v>649</v>
      </c>
      <c r="G2521" s="431"/>
      <c r="H2521" s="431" t="s">
        <v>650</v>
      </c>
      <c r="I2521" s="432" t="s">
        <v>651</v>
      </c>
      <c r="J2521" s="432" t="s">
        <v>652</v>
      </c>
      <c r="K2521" s="433" t="s">
        <v>19</v>
      </c>
    </row>
    <row r="2522" customFormat="false" ht="14.25" hidden="false" customHeight="false" outlineLevel="0" collapsed="false">
      <c r="A2522" s="438" t="s">
        <v>655</v>
      </c>
      <c r="B2522" s="439" t="s">
        <v>200</v>
      </c>
      <c r="C2522" s="439" t="s">
        <v>42</v>
      </c>
      <c r="D2522" s="439" t="n">
        <v>37373</v>
      </c>
      <c r="E2522" s="438" t="s">
        <v>1013</v>
      </c>
      <c r="F2522" s="438" t="s">
        <v>669</v>
      </c>
      <c r="G2522" s="439"/>
      <c r="H2522" s="439" t="s">
        <v>469</v>
      </c>
      <c r="I2522" s="438" t="n">
        <v>1</v>
      </c>
      <c r="J2522" s="438" t="n">
        <v>0.074992</v>
      </c>
      <c r="K2522" s="440" t="n">
        <v>0.07</v>
      </c>
    </row>
    <row r="2523" customFormat="false" ht="14.25" hidden="false" customHeight="false" outlineLevel="0" collapsed="false">
      <c r="A2523" s="438" t="s">
        <v>655</v>
      </c>
      <c r="B2523" s="439" t="s">
        <v>200</v>
      </c>
      <c r="C2523" s="439" t="s">
        <v>42</v>
      </c>
      <c r="D2523" s="439" t="n">
        <v>37372</v>
      </c>
      <c r="E2523" s="438" t="s">
        <v>1014</v>
      </c>
      <c r="F2523" s="438" t="s">
        <v>669</v>
      </c>
      <c r="G2523" s="439"/>
      <c r="H2523" s="439" t="s">
        <v>469</v>
      </c>
      <c r="I2523" s="438" t="n">
        <v>1</v>
      </c>
      <c r="J2523" s="438" t="n">
        <v>1.340482</v>
      </c>
      <c r="K2523" s="440" t="n">
        <v>1.34</v>
      </c>
    </row>
    <row r="2524" customFormat="false" ht="14.25" hidden="false" customHeight="false" outlineLevel="0" collapsed="false">
      <c r="A2524" s="438" t="s">
        <v>655</v>
      </c>
      <c r="B2524" s="439" t="s">
        <v>656</v>
      </c>
      <c r="C2524" s="439" t="s">
        <v>42</v>
      </c>
      <c r="D2524" s="439" t="n">
        <v>95371</v>
      </c>
      <c r="E2524" s="438" t="s">
        <v>1198</v>
      </c>
      <c r="F2524" s="438" t="s">
        <v>658</v>
      </c>
      <c r="G2524" s="439"/>
      <c r="H2524" s="439" t="s">
        <v>469</v>
      </c>
      <c r="I2524" s="438" t="n">
        <v>1</v>
      </c>
      <c r="J2524" s="438" t="n">
        <v>0.41</v>
      </c>
      <c r="K2524" s="440" t="n">
        <v>0.41</v>
      </c>
    </row>
    <row r="2525" customFormat="false" ht="14.25" hidden="false" customHeight="false" outlineLevel="0" collapsed="false">
      <c r="A2525" s="438" t="s">
        <v>655</v>
      </c>
      <c r="B2525" s="439" t="s">
        <v>200</v>
      </c>
      <c r="C2525" s="439" t="s">
        <v>42</v>
      </c>
      <c r="D2525" s="439" t="n">
        <v>37371</v>
      </c>
      <c r="E2525" s="438" t="s">
        <v>1016</v>
      </c>
      <c r="F2525" s="438" t="s">
        <v>669</v>
      </c>
      <c r="G2525" s="439"/>
      <c r="H2525" s="439" t="s">
        <v>469</v>
      </c>
      <c r="I2525" s="438" t="n">
        <v>1</v>
      </c>
      <c r="J2525" s="438" t="n">
        <v>0.740546</v>
      </c>
      <c r="K2525" s="440" t="n">
        <v>0.74</v>
      </c>
    </row>
    <row r="2526" customFormat="false" ht="14.25" hidden="false" customHeight="false" outlineLevel="0" collapsed="false">
      <c r="A2526" s="438" t="s">
        <v>655</v>
      </c>
      <c r="B2526" s="439" t="s">
        <v>200</v>
      </c>
      <c r="C2526" s="439" t="s">
        <v>42</v>
      </c>
      <c r="D2526" s="439" t="n">
        <v>43489</v>
      </c>
      <c r="E2526" s="438" t="s">
        <v>1017</v>
      </c>
      <c r="F2526" s="438" t="s">
        <v>669</v>
      </c>
      <c r="G2526" s="439"/>
      <c r="H2526" s="439" t="s">
        <v>469</v>
      </c>
      <c r="I2526" s="438" t="n">
        <v>1</v>
      </c>
      <c r="J2526" s="438" t="n">
        <v>1.227994</v>
      </c>
      <c r="K2526" s="440" t="n">
        <v>1.22</v>
      </c>
    </row>
    <row r="2527" customFormat="false" ht="14.25" hidden="false" customHeight="false" outlineLevel="0" collapsed="false">
      <c r="A2527" s="438" t="s">
        <v>655</v>
      </c>
      <c r="B2527" s="439" t="s">
        <v>200</v>
      </c>
      <c r="C2527" s="439" t="s">
        <v>42</v>
      </c>
      <c r="D2527" s="439" t="n">
        <v>37370</v>
      </c>
      <c r="E2527" s="438" t="s">
        <v>1018</v>
      </c>
      <c r="F2527" s="438" t="s">
        <v>669</v>
      </c>
      <c r="G2527" s="439"/>
      <c r="H2527" s="439" t="s">
        <v>469</v>
      </c>
      <c r="I2527" s="438" t="n">
        <v>1</v>
      </c>
      <c r="J2527" s="438" t="n">
        <v>1.724816</v>
      </c>
      <c r="K2527" s="440" t="n">
        <v>1.72</v>
      </c>
    </row>
    <row r="2528" customFormat="false" ht="14.25" hidden="false" customHeight="false" outlineLevel="0" collapsed="false">
      <c r="A2528" s="438" t="s">
        <v>655</v>
      </c>
      <c r="B2528" s="439" t="s">
        <v>200</v>
      </c>
      <c r="C2528" s="439" t="s">
        <v>42</v>
      </c>
      <c r="D2528" s="439" t="n">
        <v>43465</v>
      </c>
      <c r="E2528" s="438" t="s">
        <v>1011</v>
      </c>
      <c r="F2528" s="438" t="s">
        <v>669</v>
      </c>
      <c r="G2528" s="439"/>
      <c r="H2528" s="439" t="s">
        <v>469</v>
      </c>
      <c r="I2528" s="438" t="n">
        <v>1</v>
      </c>
      <c r="J2528" s="438" t="n">
        <v>0.731172</v>
      </c>
      <c r="K2528" s="440" t="n">
        <v>0.73</v>
      </c>
    </row>
    <row r="2529" customFormat="false" ht="28.35" hidden="false" customHeight="false" outlineLevel="0" collapsed="false">
      <c r="A2529" s="438" t="s">
        <v>655</v>
      </c>
      <c r="B2529" s="439" t="s">
        <v>200</v>
      </c>
      <c r="C2529" s="439" t="s">
        <v>42</v>
      </c>
      <c r="D2529" s="439" t="n">
        <v>4750</v>
      </c>
      <c r="E2529" s="438" t="s">
        <v>1199</v>
      </c>
      <c r="F2529" s="438" t="s">
        <v>820</v>
      </c>
      <c r="G2529" s="439"/>
      <c r="H2529" s="439" t="s">
        <v>469</v>
      </c>
      <c r="I2529" s="438" t="n">
        <v>1</v>
      </c>
      <c r="J2529" s="438" t="n">
        <v>19.76</v>
      </c>
      <c r="K2529" s="440" t="n">
        <v>19.76</v>
      </c>
    </row>
    <row r="2530" customFormat="false" ht="14.25" hidden="false" customHeight="false" outlineLevel="0" collapsed="false">
      <c r="A2530" s="134"/>
      <c r="E2530" s="134"/>
      <c r="F2530" s="134"/>
      <c r="I2530" s="134"/>
      <c r="J2530" s="134"/>
      <c r="K2530" s="263"/>
    </row>
    <row r="2531" customFormat="false" ht="14.25" hidden="false" customHeight="false" outlineLevel="0" collapsed="false">
      <c r="A2531" s="441" t="s">
        <v>655</v>
      </c>
      <c r="B2531" s="442"/>
      <c r="C2531" s="442"/>
      <c r="D2531" s="442"/>
      <c r="E2531" s="441"/>
      <c r="F2531" s="443" t="s">
        <v>660</v>
      </c>
      <c r="G2531" s="444" t="n">
        <v>9.7637719043</v>
      </c>
      <c r="H2531" s="445" t="s">
        <v>661</v>
      </c>
      <c r="I2531" s="446" t="n">
        <v>10.41</v>
      </c>
      <c r="J2531" s="443" t="s">
        <v>662</v>
      </c>
      <c r="K2531" s="444" t="n">
        <v>20.17</v>
      </c>
    </row>
    <row r="2532" customFormat="false" ht="14.25" hidden="false" customHeight="false" outlineLevel="0" collapsed="false">
      <c r="A2532" s="441" t="s">
        <v>655</v>
      </c>
      <c r="B2532" s="442"/>
      <c r="C2532" s="442"/>
      <c r="D2532" s="442"/>
      <c r="E2532" s="441"/>
      <c r="F2532" s="443" t="s">
        <v>663</v>
      </c>
      <c r="G2532" s="444" t="n">
        <v>5.69</v>
      </c>
      <c r="H2532" s="442"/>
      <c r="I2532" s="441"/>
      <c r="J2532" s="443" t="s">
        <v>664</v>
      </c>
      <c r="K2532" s="444" t="n">
        <v>31.68</v>
      </c>
    </row>
    <row r="2533" customFormat="false" ht="14.25" hidden="false" customHeight="false" outlineLevel="0" collapsed="false">
      <c r="A2533" s="134"/>
      <c r="E2533" s="134"/>
      <c r="F2533" s="134"/>
      <c r="I2533" s="134"/>
      <c r="J2533" s="134"/>
      <c r="K2533" s="263"/>
    </row>
    <row r="2534" customFormat="false" ht="14.25" hidden="false" customHeight="false" outlineLevel="0" collapsed="false">
      <c r="A2534" s="134"/>
      <c r="E2534" s="134"/>
      <c r="F2534" s="134"/>
      <c r="I2534" s="134"/>
      <c r="J2534" s="134"/>
      <c r="K2534" s="263"/>
    </row>
    <row r="2535" customFormat="false" ht="15" hidden="false" customHeight="false" outlineLevel="0" collapsed="false">
      <c r="A2535" s="434" t="s">
        <v>1290</v>
      </c>
      <c r="B2535" s="435" t="s">
        <v>35</v>
      </c>
      <c r="C2535" s="435" t="s">
        <v>42</v>
      </c>
      <c r="D2535" s="435" t="n">
        <v>88310</v>
      </c>
      <c r="E2535" s="436" t="s">
        <v>970</v>
      </c>
      <c r="F2535" s="436" t="s">
        <v>997</v>
      </c>
      <c r="G2535" s="435"/>
      <c r="H2535" s="435" t="s">
        <v>469</v>
      </c>
      <c r="I2535" s="436" t="n">
        <v>1</v>
      </c>
      <c r="J2535" s="436" t="n">
        <v>27.57</v>
      </c>
      <c r="K2535" s="437" t="n">
        <v>27.57</v>
      </c>
    </row>
    <row r="2536" customFormat="false" ht="14.25" hidden="false" customHeight="false" outlineLevel="0" collapsed="false">
      <c r="A2536" s="430"/>
      <c r="B2536" s="431" t="s">
        <v>25</v>
      </c>
      <c r="C2536" s="431" t="s">
        <v>26</v>
      </c>
      <c r="D2536" s="431" t="s">
        <v>27</v>
      </c>
      <c r="E2536" s="432" t="s">
        <v>18</v>
      </c>
      <c r="F2536" s="432" t="s">
        <v>649</v>
      </c>
      <c r="G2536" s="431"/>
      <c r="H2536" s="431" t="s">
        <v>650</v>
      </c>
      <c r="I2536" s="432" t="s">
        <v>651</v>
      </c>
      <c r="J2536" s="432" t="s">
        <v>652</v>
      </c>
      <c r="K2536" s="433" t="s">
        <v>19</v>
      </c>
    </row>
    <row r="2537" customFormat="false" ht="14.25" hidden="false" customHeight="false" outlineLevel="0" collapsed="false">
      <c r="A2537" s="438" t="s">
        <v>655</v>
      </c>
      <c r="B2537" s="439" t="s">
        <v>200</v>
      </c>
      <c r="C2537" s="439" t="s">
        <v>42</v>
      </c>
      <c r="D2537" s="439" t="n">
        <v>43466</v>
      </c>
      <c r="E2537" s="438" t="s">
        <v>1291</v>
      </c>
      <c r="F2537" s="438" t="s">
        <v>669</v>
      </c>
      <c r="G2537" s="439"/>
      <c r="H2537" s="439" t="s">
        <v>469</v>
      </c>
      <c r="I2537" s="438" t="n">
        <v>1</v>
      </c>
      <c r="J2537" s="438" t="n">
        <v>1.92167</v>
      </c>
      <c r="K2537" s="440" t="n">
        <v>1.92</v>
      </c>
    </row>
    <row r="2538" customFormat="false" ht="28.35" hidden="false" customHeight="false" outlineLevel="0" collapsed="false">
      <c r="A2538" s="438" t="s">
        <v>655</v>
      </c>
      <c r="B2538" s="439" t="s">
        <v>200</v>
      </c>
      <c r="C2538" s="439" t="s">
        <v>42</v>
      </c>
      <c r="D2538" s="439" t="n">
        <v>4783</v>
      </c>
      <c r="E2538" s="438" t="s">
        <v>1202</v>
      </c>
      <c r="F2538" s="438" t="s">
        <v>820</v>
      </c>
      <c r="G2538" s="439"/>
      <c r="H2538" s="439" t="s">
        <v>469</v>
      </c>
      <c r="I2538" s="438" t="n">
        <v>1</v>
      </c>
      <c r="J2538" s="438" t="n">
        <v>19.76</v>
      </c>
      <c r="K2538" s="440" t="n">
        <v>19.76</v>
      </c>
    </row>
    <row r="2539" customFormat="false" ht="14.25" hidden="false" customHeight="false" outlineLevel="0" collapsed="false">
      <c r="A2539" s="438" t="s">
        <v>655</v>
      </c>
      <c r="B2539" s="439" t="s">
        <v>200</v>
      </c>
      <c r="C2539" s="439" t="s">
        <v>42</v>
      </c>
      <c r="D2539" s="439" t="n">
        <v>37373</v>
      </c>
      <c r="E2539" s="438" t="s">
        <v>1013</v>
      </c>
      <c r="F2539" s="438" t="s">
        <v>669</v>
      </c>
      <c r="G2539" s="439"/>
      <c r="H2539" s="439" t="s">
        <v>469</v>
      </c>
      <c r="I2539" s="438" t="n">
        <v>1</v>
      </c>
      <c r="J2539" s="438" t="n">
        <v>0.074992</v>
      </c>
      <c r="K2539" s="440" t="n">
        <v>0.07</v>
      </c>
    </row>
    <row r="2540" customFormat="false" ht="14.25" hidden="false" customHeight="false" outlineLevel="0" collapsed="false">
      <c r="A2540" s="438" t="s">
        <v>655</v>
      </c>
      <c r="B2540" s="439" t="s">
        <v>200</v>
      </c>
      <c r="C2540" s="439" t="s">
        <v>42</v>
      </c>
      <c r="D2540" s="439" t="n">
        <v>37372</v>
      </c>
      <c r="E2540" s="438" t="s">
        <v>1014</v>
      </c>
      <c r="F2540" s="438" t="s">
        <v>669</v>
      </c>
      <c r="G2540" s="439"/>
      <c r="H2540" s="439" t="s">
        <v>469</v>
      </c>
      <c r="I2540" s="438" t="n">
        <v>1</v>
      </c>
      <c r="J2540" s="438" t="n">
        <v>1.340482</v>
      </c>
      <c r="K2540" s="440" t="n">
        <v>1.34</v>
      </c>
    </row>
    <row r="2541" customFormat="false" ht="14.25" hidden="false" customHeight="false" outlineLevel="0" collapsed="false">
      <c r="A2541" s="438" t="s">
        <v>655</v>
      </c>
      <c r="B2541" s="439" t="s">
        <v>656</v>
      </c>
      <c r="C2541" s="439" t="s">
        <v>42</v>
      </c>
      <c r="D2541" s="439" t="n">
        <v>95372</v>
      </c>
      <c r="E2541" s="438" t="s">
        <v>1201</v>
      </c>
      <c r="F2541" s="438" t="s">
        <v>658</v>
      </c>
      <c r="G2541" s="439"/>
      <c r="H2541" s="439" t="s">
        <v>469</v>
      </c>
      <c r="I2541" s="438" t="n">
        <v>1</v>
      </c>
      <c r="J2541" s="438" t="n">
        <v>0.29</v>
      </c>
      <c r="K2541" s="440" t="n">
        <v>0.29</v>
      </c>
    </row>
    <row r="2542" customFormat="false" ht="14.25" hidden="false" customHeight="false" outlineLevel="0" collapsed="false">
      <c r="A2542" s="438" t="s">
        <v>655</v>
      </c>
      <c r="B2542" s="439" t="s">
        <v>200</v>
      </c>
      <c r="C2542" s="439" t="s">
        <v>42</v>
      </c>
      <c r="D2542" s="439" t="n">
        <v>37371</v>
      </c>
      <c r="E2542" s="438" t="s">
        <v>1016</v>
      </c>
      <c r="F2542" s="438" t="s">
        <v>669</v>
      </c>
      <c r="G2542" s="439"/>
      <c r="H2542" s="439" t="s">
        <v>469</v>
      </c>
      <c r="I2542" s="438" t="n">
        <v>1</v>
      </c>
      <c r="J2542" s="438" t="n">
        <v>0.740546</v>
      </c>
      <c r="K2542" s="440" t="n">
        <v>0.74</v>
      </c>
    </row>
    <row r="2543" customFormat="false" ht="14.25" hidden="false" customHeight="false" outlineLevel="0" collapsed="false">
      <c r="A2543" s="438" t="s">
        <v>655</v>
      </c>
      <c r="B2543" s="439" t="s">
        <v>200</v>
      </c>
      <c r="C2543" s="439" t="s">
        <v>42</v>
      </c>
      <c r="D2543" s="439" t="n">
        <v>43490</v>
      </c>
      <c r="E2543" s="438" t="s">
        <v>1292</v>
      </c>
      <c r="F2543" s="438" t="s">
        <v>669</v>
      </c>
      <c r="G2543" s="439"/>
      <c r="H2543" s="439" t="s">
        <v>469</v>
      </c>
      <c r="I2543" s="438" t="n">
        <v>1</v>
      </c>
      <c r="J2543" s="438" t="n">
        <v>1.73419</v>
      </c>
      <c r="K2543" s="440" t="n">
        <v>1.73</v>
      </c>
    </row>
    <row r="2544" customFormat="false" ht="14.25" hidden="false" customHeight="false" outlineLevel="0" collapsed="false">
      <c r="A2544" s="438" t="s">
        <v>655</v>
      </c>
      <c r="B2544" s="439" t="s">
        <v>200</v>
      </c>
      <c r="C2544" s="439" t="s">
        <v>42</v>
      </c>
      <c r="D2544" s="439" t="n">
        <v>37370</v>
      </c>
      <c r="E2544" s="438" t="s">
        <v>1018</v>
      </c>
      <c r="F2544" s="438" t="s">
        <v>669</v>
      </c>
      <c r="G2544" s="439"/>
      <c r="H2544" s="439" t="s">
        <v>469</v>
      </c>
      <c r="I2544" s="438" t="n">
        <v>1</v>
      </c>
      <c r="J2544" s="438" t="n">
        <v>1.724816</v>
      </c>
      <c r="K2544" s="440" t="n">
        <v>1.72</v>
      </c>
    </row>
    <row r="2545" customFormat="false" ht="14.25" hidden="false" customHeight="false" outlineLevel="0" collapsed="false">
      <c r="A2545" s="134"/>
      <c r="E2545" s="134"/>
      <c r="F2545" s="134"/>
      <c r="I2545" s="134"/>
      <c r="J2545" s="134"/>
      <c r="K2545" s="263"/>
    </row>
    <row r="2546" customFormat="false" ht="14.25" hidden="false" customHeight="false" outlineLevel="0" collapsed="false">
      <c r="A2546" s="441" t="s">
        <v>655</v>
      </c>
      <c r="B2546" s="442"/>
      <c r="C2546" s="442"/>
      <c r="D2546" s="442"/>
      <c r="E2546" s="441"/>
      <c r="F2546" s="443" t="s">
        <v>660</v>
      </c>
      <c r="G2546" s="444" t="n">
        <v>9.7056830284</v>
      </c>
      <c r="H2546" s="445" t="s">
        <v>661</v>
      </c>
      <c r="I2546" s="446" t="n">
        <v>10.34</v>
      </c>
      <c r="J2546" s="443" t="s">
        <v>662</v>
      </c>
      <c r="K2546" s="444" t="n">
        <v>20.05</v>
      </c>
    </row>
    <row r="2547" customFormat="false" ht="14.25" hidden="false" customHeight="false" outlineLevel="0" collapsed="false">
      <c r="A2547" s="441" t="s">
        <v>655</v>
      </c>
      <c r="B2547" s="442"/>
      <c r="C2547" s="442"/>
      <c r="D2547" s="442"/>
      <c r="E2547" s="441"/>
      <c r="F2547" s="443" t="s">
        <v>663</v>
      </c>
      <c r="G2547" s="444" t="n">
        <v>6.03</v>
      </c>
      <c r="H2547" s="442"/>
      <c r="I2547" s="441"/>
      <c r="J2547" s="443" t="s">
        <v>664</v>
      </c>
      <c r="K2547" s="444" t="n">
        <v>33.6</v>
      </c>
    </row>
    <row r="2548" customFormat="false" ht="14.25" hidden="false" customHeight="false" outlineLevel="0" collapsed="false">
      <c r="A2548" s="134"/>
      <c r="E2548" s="134"/>
      <c r="F2548" s="134"/>
      <c r="I2548" s="134"/>
      <c r="J2548" s="134"/>
      <c r="K2548" s="263"/>
    </row>
    <row r="2549" customFormat="false" ht="14.25" hidden="false" customHeight="false" outlineLevel="0" collapsed="false">
      <c r="A2549" s="134"/>
      <c r="E2549" s="134"/>
      <c r="F2549" s="134"/>
      <c r="I2549" s="134"/>
      <c r="J2549" s="134"/>
      <c r="K2549" s="263"/>
    </row>
    <row r="2550" customFormat="false" ht="15" hidden="false" customHeight="false" outlineLevel="0" collapsed="false">
      <c r="A2550" s="434" t="s">
        <v>1293</v>
      </c>
      <c r="B2550" s="435" t="s">
        <v>35</v>
      </c>
      <c r="C2550" s="435" t="s">
        <v>42</v>
      </c>
      <c r="D2550" s="435" t="n">
        <v>102234</v>
      </c>
      <c r="E2550" s="436" t="s">
        <v>673</v>
      </c>
      <c r="F2550" s="436" t="s">
        <v>969</v>
      </c>
      <c r="G2550" s="435"/>
      <c r="H2550" s="435" t="s">
        <v>44</v>
      </c>
      <c r="I2550" s="436" t="n">
        <v>1</v>
      </c>
      <c r="J2550" s="436" t="n">
        <v>20.68</v>
      </c>
      <c r="K2550" s="437" t="n">
        <v>20.68</v>
      </c>
    </row>
    <row r="2551" customFormat="false" ht="14.25" hidden="false" customHeight="false" outlineLevel="0" collapsed="false">
      <c r="A2551" s="430"/>
      <c r="B2551" s="431" t="s">
        <v>25</v>
      </c>
      <c r="C2551" s="431" t="s">
        <v>26</v>
      </c>
      <c r="D2551" s="431" t="s">
        <v>27</v>
      </c>
      <c r="E2551" s="432" t="s">
        <v>18</v>
      </c>
      <c r="F2551" s="432" t="s">
        <v>649</v>
      </c>
      <c r="G2551" s="431"/>
      <c r="H2551" s="431" t="s">
        <v>650</v>
      </c>
      <c r="I2551" s="432" t="s">
        <v>651</v>
      </c>
      <c r="J2551" s="432" t="s">
        <v>652</v>
      </c>
      <c r="K2551" s="433" t="s">
        <v>19</v>
      </c>
    </row>
    <row r="2552" customFormat="false" ht="14.25" hidden="false" customHeight="false" outlineLevel="0" collapsed="false">
      <c r="A2552" s="438" t="s">
        <v>655</v>
      </c>
      <c r="B2552" s="439" t="s">
        <v>656</v>
      </c>
      <c r="C2552" s="439" t="s">
        <v>42</v>
      </c>
      <c r="D2552" s="439" t="n">
        <v>88310</v>
      </c>
      <c r="E2552" s="438" t="s">
        <v>970</v>
      </c>
      <c r="F2552" s="438" t="s">
        <v>658</v>
      </c>
      <c r="G2552" s="439"/>
      <c r="H2552" s="439" t="s">
        <v>469</v>
      </c>
      <c r="I2552" s="438" t="n">
        <v>0.4529</v>
      </c>
      <c r="J2552" s="438" t="n">
        <v>27.57</v>
      </c>
      <c r="K2552" s="440" t="n">
        <v>12.48</v>
      </c>
    </row>
    <row r="2553" customFormat="false" ht="14.25" hidden="false" customHeight="false" outlineLevel="0" collapsed="false">
      <c r="A2553" s="438" t="s">
        <v>655</v>
      </c>
      <c r="B2553" s="439" t="s">
        <v>200</v>
      </c>
      <c r="C2553" s="439" t="s">
        <v>42</v>
      </c>
      <c r="D2553" s="439" t="n">
        <v>7340</v>
      </c>
      <c r="E2553" s="438" t="s">
        <v>1294</v>
      </c>
      <c r="F2553" s="438" t="s">
        <v>669</v>
      </c>
      <c r="G2553" s="439"/>
      <c r="H2553" s="439" t="s">
        <v>686</v>
      </c>
      <c r="I2553" s="438" t="n">
        <v>0.3257</v>
      </c>
      <c r="J2553" s="438" t="n">
        <v>25.178564</v>
      </c>
      <c r="K2553" s="440" t="n">
        <v>8.2</v>
      </c>
    </row>
    <row r="2554" customFormat="false" ht="14.25" hidden="false" customHeight="false" outlineLevel="0" collapsed="false">
      <c r="A2554" s="134"/>
      <c r="E2554" s="134"/>
      <c r="F2554" s="134"/>
      <c r="I2554" s="134"/>
      <c r="J2554" s="134"/>
      <c r="K2554" s="263"/>
    </row>
    <row r="2555" customFormat="false" ht="14.25" hidden="false" customHeight="false" outlineLevel="0" collapsed="false">
      <c r="A2555" s="441" t="s">
        <v>655</v>
      </c>
      <c r="B2555" s="442"/>
      <c r="C2555" s="442"/>
      <c r="D2555" s="442"/>
      <c r="E2555" s="441"/>
      <c r="F2555" s="443" t="s">
        <v>660</v>
      </c>
      <c r="G2555" s="444" t="n">
        <v>4.3953916158</v>
      </c>
      <c r="H2555" s="445" t="s">
        <v>661</v>
      </c>
      <c r="I2555" s="446" t="n">
        <v>4.68</v>
      </c>
      <c r="J2555" s="443" t="s">
        <v>662</v>
      </c>
      <c r="K2555" s="444" t="n">
        <v>9.08</v>
      </c>
    </row>
    <row r="2556" customFormat="false" ht="14.25" hidden="false" customHeight="false" outlineLevel="0" collapsed="false">
      <c r="A2556" s="441" t="s">
        <v>655</v>
      </c>
      <c r="B2556" s="442"/>
      <c r="C2556" s="442"/>
      <c r="D2556" s="442"/>
      <c r="E2556" s="441"/>
      <c r="F2556" s="443" t="s">
        <v>663</v>
      </c>
      <c r="G2556" s="444" t="n">
        <v>4.52</v>
      </c>
      <c r="H2556" s="442"/>
      <c r="I2556" s="441"/>
      <c r="J2556" s="443" t="s">
        <v>664</v>
      </c>
      <c r="K2556" s="444" t="n">
        <v>25.2</v>
      </c>
    </row>
    <row r="2557" customFormat="false" ht="14.25" hidden="false" customHeight="false" outlineLevel="0" collapsed="false">
      <c r="A2557" s="134"/>
      <c r="E2557" s="134"/>
      <c r="F2557" s="134"/>
      <c r="I2557" s="134"/>
      <c r="J2557" s="134"/>
      <c r="K2557" s="263"/>
    </row>
    <row r="2558" customFormat="false" ht="14.25" hidden="false" customHeight="false" outlineLevel="0" collapsed="false">
      <c r="A2558" s="134"/>
      <c r="E2558" s="134"/>
      <c r="F2558" s="134"/>
      <c r="I2558" s="134"/>
      <c r="J2558" s="134"/>
      <c r="K2558" s="263"/>
    </row>
    <row r="2559" customFormat="false" ht="25.35" hidden="false" customHeight="false" outlineLevel="0" collapsed="false">
      <c r="A2559" s="434" t="s">
        <v>1295</v>
      </c>
      <c r="B2559" s="435" t="s">
        <v>35</v>
      </c>
      <c r="C2559" s="435" t="s">
        <v>42</v>
      </c>
      <c r="D2559" s="435" t="n">
        <v>90825</v>
      </c>
      <c r="E2559" s="436" t="s">
        <v>812</v>
      </c>
      <c r="F2559" s="436" t="s">
        <v>809</v>
      </c>
      <c r="G2559" s="435"/>
      <c r="H2559" s="435" t="s">
        <v>120</v>
      </c>
      <c r="I2559" s="436" t="n">
        <v>1</v>
      </c>
      <c r="J2559" s="436" t="n">
        <v>683.19</v>
      </c>
      <c r="K2559" s="437" t="n">
        <v>683.19</v>
      </c>
    </row>
    <row r="2560" customFormat="false" ht="14.25" hidden="false" customHeight="false" outlineLevel="0" collapsed="false">
      <c r="A2560" s="430"/>
      <c r="B2560" s="431" t="s">
        <v>25</v>
      </c>
      <c r="C2560" s="431" t="s">
        <v>26</v>
      </c>
      <c r="D2560" s="431" t="s">
        <v>27</v>
      </c>
      <c r="E2560" s="432" t="s">
        <v>18</v>
      </c>
      <c r="F2560" s="432" t="s">
        <v>649</v>
      </c>
      <c r="G2560" s="431"/>
      <c r="H2560" s="431" t="s">
        <v>650</v>
      </c>
      <c r="I2560" s="432" t="s">
        <v>651</v>
      </c>
      <c r="J2560" s="432" t="s">
        <v>652</v>
      </c>
      <c r="K2560" s="433" t="s">
        <v>19</v>
      </c>
    </row>
    <row r="2561" customFormat="false" ht="14.25" hidden="false" customHeight="false" outlineLevel="0" collapsed="false">
      <c r="A2561" s="438" t="s">
        <v>655</v>
      </c>
      <c r="B2561" s="439" t="s">
        <v>200</v>
      </c>
      <c r="C2561" s="439" t="s">
        <v>42</v>
      </c>
      <c r="D2561" s="439" t="n">
        <v>11055</v>
      </c>
      <c r="E2561" s="438" t="s">
        <v>1296</v>
      </c>
      <c r="F2561" s="438" t="s">
        <v>669</v>
      </c>
      <c r="G2561" s="439"/>
      <c r="H2561" s="439" t="s">
        <v>120</v>
      </c>
      <c r="I2561" s="438" t="n">
        <v>19.8</v>
      </c>
      <c r="J2561" s="438" t="n">
        <v>0.065618</v>
      </c>
      <c r="K2561" s="440" t="n">
        <v>1.29</v>
      </c>
    </row>
    <row r="2562" customFormat="false" ht="14.25" hidden="false" customHeight="false" outlineLevel="0" collapsed="false">
      <c r="A2562" s="438" t="s">
        <v>655</v>
      </c>
      <c r="B2562" s="439" t="s">
        <v>200</v>
      </c>
      <c r="C2562" s="439" t="s">
        <v>42</v>
      </c>
      <c r="D2562" s="439" t="n">
        <v>2432</v>
      </c>
      <c r="E2562" s="438" t="s">
        <v>1297</v>
      </c>
      <c r="F2562" s="438" t="s">
        <v>669</v>
      </c>
      <c r="G2562" s="439"/>
      <c r="H2562" s="439" t="s">
        <v>120</v>
      </c>
      <c r="I2562" s="438" t="n">
        <v>3</v>
      </c>
      <c r="J2562" s="438" t="n">
        <v>19.516668</v>
      </c>
      <c r="K2562" s="440" t="n">
        <v>58.55</v>
      </c>
    </row>
    <row r="2563" customFormat="false" ht="14.25" hidden="false" customHeight="false" outlineLevel="0" collapsed="false">
      <c r="A2563" s="438" t="s">
        <v>655</v>
      </c>
      <c r="B2563" s="439" t="s">
        <v>656</v>
      </c>
      <c r="C2563" s="439" t="s">
        <v>42</v>
      </c>
      <c r="D2563" s="439" t="n">
        <v>88316</v>
      </c>
      <c r="E2563" s="438" t="s">
        <v>667</v>
      </c>
      <c r="F2563" s="438" t="s">
        <v>658</v>
      </c>
      <c r="G2563" s="439"/>
      <c r="H2563" s="439" t="s">
        <v>469</v>
      </c>
      <c r="I2563" s="438" t="n">
        <v>1.164</v>
      </c>
      <c r="J2563" s="438" t="n">
        <v>20.77</v>
      </c>
      <c r="K2563" s="440" t="n">
        <v>24.17</v>
      </c>
    </row>
    <row r="2564" customFormat="false" ht="14.25" hidden="false" customHeight="false" outlineLevel="0" collapsed="false">
      <c r="A2564" s="438" t="s">
        <v>655</v>
      </c>
      <c r="B2564" s="439" t="s">
        <v>656</v>
      </c>
      <c r="C2564" s="439" t="s">
        <v>42</v>
      </c>
      <c r="D2564" s="439" t="n">
        <v>88261</v>
      </c>
      <c r="E2564" s="438" t="s">
        <v>1030</v>
      </c>
      <c r="F2564" s="438" t="s">
        <v>658</v>
      </c>
      <c r="G2564" s="439"/>
      <c r="H2564" s="439" t="s">
        <v>469</v>
      </c>
      <c r="I2564" s="438" t="n">
        <v>2.328</v>
      </c>
      <c r="J2564" s="438" t="n">
        <v>24.5</v>
      </c>
      <c r="K2564" s="440" t="n">
        <v>57.03</v>
      </c>
    </row>
    <row r="2565" customFormat="false" ht="19.4" hidden="false" customHeight="false" outlineLevel="0" collapsed="false">
      <c r="A2565" s="438" t="s">
        <v>655</v>
      </c>
      <c r="B2565" s="439" t="s">
        <v>200</v>
      </c>
      <c r="C2565" s="439" t="s">
        <v>42</v>
      </c>
      <c r="D2565" s="439" t="n">
        <v>39505</v>
      </c>
      <c r="E2565" s="438" t="s">
        <v>1298</v>
      </c>
      <c r="F2565" s="438" t="s">
        <v>669</v>
      </c>
      <c r="G2565" s="439"/>
      <c r="H2565" s="439" t="s">
        <v>120</v>
      </c>
      <c r="I2565" s="438" t="n">
        <v>1</v>
      </c>
      <c r="J2565" s="438" t="n">
        <v>542.154664</v>
      </c>
      <c r="K2565" s="440" t="n">
        <v>542.15</v>
      </c>
    </row>
    <row r="2566" customFormat="false" ht="14.25" hidden="false" customHeight="false" outlineLevel="0" collapsed="false">
      <c r="A2566" s="134"/>
      <c r="E2566" s="134"/>
      <c r="F2566" s="134"/>
      <c r="I2566" s="134"/>
      <c r="J2566" s="134"/>
      <c r="K2566" s="263"/>
    </row>
    <row r="2567" customFormat="false" ht="14.25" hidden="false" customHeight="false" outlineLevel="0" collapsed="false">
      <c r="A2567" s="441" t="s">
        <v>655</v>
      </c>
      <c r="B2567" s="442"/>
      <c r="C2567" s="442"/>
      <c r="D2567" s="442"/>
      <c r="E2567" s="441"/>
      <c r="F2567" s="443" t="s">
        <v>660</v>
      </c>
      <c r="G2567" s="444" t="n">
        <v>29.7463452416</v>
      </c>
      <c r="H2567" s="445" t="s">
        <v>661</v>
      </c>
      <c r="I2567" s="446" t="n">
        <v>31.7</v>
      </c>
      <c r="J2567" s="443" t="s">
        <v>662</v>
      </c>
      <c r="K2567" s="444" t="n">
        <v>61.45</v>
      </c>
    </row>
    <row r="2568" customFormat="false" ht="14.25" hidden="false" customHeight="false" outlineLevel="0" collapsed="false">
      <c r="A2568" s="441" t="s">
        <v>655</v>
      </c>
      <c r="B2568" s="442"/>
      <c r="C2568" s="442"/>
      <c r="D2568" s="442"/>
      <c r="E2568" s="441"/>
      <c r="F2568" s="443" t="s">
        <v>663</v>
      </c>
      <c r="G2568" s="444" t="n">
        <v>149.61</v>
      </c>
      <c r="H2568" s="442"/>
      <c r="I2568" s="441"/>
      <c r="J2568" s="443" t="s">
        <v>664</v>
      </c>
      <c r="K2568" s="444" t="n">
        <v>832.8</v>
      </c>
    </row>
    <row r="2569" customFormat="false" ht="14.25" hidden="false" customHeight="false" outlineLevel="0" collapsed="false">
      <c r="A2569" s="134"/>
      <c r="E2569" s="134"/>
      <c r="F2569" s="134"/>
      <c r="I2569" s="134"/>
      <c r="J2569" s="134"/>
      <c r="K2569" s="263"/>
    </row>
    <row r="2570" customFormat="false" ht="14.25" hidden="false" customHeight="false" outlineLevel="0" collapsed="false">
      <c r="A2570" s="134"/>
      <c r="E2570" s="134"/>
      <c r="F2570" s="134"/>
      <c r="I2570" s="134"/>
      <c r="J2570" s="134"/>
      <c r="K2570" s="263"/>
    </row>
    <row r="2571" customFormat="false" ht="25.35" hidden="false" customHeight="false" outlineLevel="0" collapsed="false">
      <c r="A2571" s="434" t="s">
        <v>1299</v>
      </c>
      <c r="B2571" s="435" t="s">
        <v>35</v>
      </c>
      <c r="C2571" s="435" t="s">
        <v>42</v>
      </c>
      <c r="D2571" s="435" t="n">
        <v>101624</v>
      </c>
      <c r="E2571" s="436" t="s">
        <v>927</v>
      </c>
      <c r="F2571" s="436" t="s">
        <v>699</v>
      </c>
      <c r="G2571" s="435"/>
      <c r="H2571" s="435" t="s">
        <v>53</v>
      </c>
      <c r="I2571" s="436" t="n">
        <v>1</v>
      </c>
      <c r="J2571" s="436" t="n">
        <v>265.49</v>
      </c>
      <c r="K2571" s="437" t="n">
        <v>265.49</v>
      </c>
    </row>
    <row r="2572" customFormat="false" ht="14.25" hidden="false" customHeight="false" outlineLevel="0" collapsed="false">
      <c r="A2572" s="430"/>
      <c r="B2572" s="431" t="s">
        <v>25</v>
      </c>
      <c r="C2572" s="431" t="s">
        <v>26</v>
      </c>
      <c r="D2572" s="431" t="s">
        <v>27</v>
      </c>
      <c r="E2572" s="432" t="s">
        <v>18</v>
      </c>
      <c r="F2572" s="432" t="s">
        <v>649</v>
      </c>
      <c r="G2572" s="431"/>
      <c r="H2572" s="431" t="s">
        <v>650</v>
      </c>
      <c r="I2572" s="432" t="s">
        <v>651</v>
      </c>
      <c r="J2572" s="432" t="s">
        <v>652</v>
      </c>
      <c r="K2572" s="433" t="s">
        <v>19</v>
      </c>
    </row>
    <row r="2573" customFormat="false" ht="14.25" hidden="false" customHeight="false" outlineLevel="0" collapsed="false">
      <c r="A2573" s="438" t="s">
        <v>655</v>
      </c>
      <c r="B2573" s="439" t="s">
        <v>656</v>
      </c>
      <c r="C2573" s="439" t="s">
        <v>42</v>
      </c>
      <c r="D2573" s="439" t="n">
        <v>88316</v>
      </c>
      <c r="E2573" s="438" t="s">
        <v>667</v>
      </c>
      <c r="F2573" s="438" t="s">
        <v>658</v>
      </c>
      <c r="G2573" s="439"/>
      <c r="H2573" s="439" t="s">
        <v>469</v>
      </c>
      <c r="I2573" s="438" t="n">
        <v>0.8579</v>
      </c>
      <c r="J2573" s="438" t="n">
        <v>20.77</v>
      </c>
      <c r="K2573" s="440" t="n">
        <v>17.81</v>
      </c>
    </row>
    <row r="2574" customFormat="false" ht="14.25" hidden="false" customHeight="false" outlineLevel="0" collapsed="false">
      <c r="A2574" s="438" t="s">
        <v>655</v>
      </c>
      <c r="B2574" s="439" t="s">
        <v>656</v>
      </c>
      <c r="C2574" s="439" t="s">
        <v>42</v>
      </c>
      <c r="D2574" s="439" t="n">
        <v>88309</v>
      </c>
      <c r="E2574" s="438" t="s">
        <v>696</v>
      </c>
      <c r="F2574" s="438" t="s">
        <v>658</v>
      </c>
      <c r="G2574" s="439"/>
      <c r="H2574" s="439" t="s">
        <v>469</v>
      </c>
      <c r="I2574" s="438" t="n">
        <v>0.572</v>
      </c>
      <c r="J2574" s="438" t="n">
        <v>25.99</v>
      </c>
      <c r="K2574" s="440" t="n">
        <v>14.86</v>
      </c>
    </row>
    <row r="2575" customFormat="false" ht="28.35" hidden="false" customHeight="false" outlineLevel="0" collapsed="false">
      <c r="A2575" s="438" t="s">
        <v>655</v>
      </c>
      <c r="B2575" s="439" t="s">
        <v>656</v>
      </c>
      <c r="C2575" s="439" t="s">
        <v>42</v>
      </c>
      <c r="D2575" s="439" t="n">
        <v>5679</v>
      </c>
      <c r="E2575" s="438" t="s">
        <v>929</v>
      </c>
      <c r="F2575" s="438" t="s">
        <v>683</v>
      </c>
      <c r="G2575" s="439"/>
      <c r="H2575" s="439" t="s">
        <v>684</v>
      </c>
      <c r="I2575" s="438" t="n">
        <v>0.3972</v>
      </c>
      <c r="J2575" s="438" t="n">
        <v>55.63</v>
      </c>
      <c r="K2575" s="440" t="n">
        <v>22.09</v>
      </c>
    </row>
    <row r="2576" customFormat="false" ht="19.4" hidden="false" customHeight="false" outlineLevel="0" collapsed="false">
      <c r="A2576" s="438" t="s">
        <v>655</v>
      </c>
      <c r="B2576" s="439" t="s">
        <v>656</v>
      </c>
      <c r="C2576" s="439" t="s">
        <v>42</v>
      </c>
      <c r="D2576" s="439" t="n">
        <v>91534</v>
      </c>
      <c r="E2576" s="438" t="s">
        <v>1119</v>
      </c>
      <c r="F2576" s="438" t="s">
        <v>683</v>
      </c>
      <c r="G2576" s="439"/>
      <c r="H2576" s="439" t="s">
        <v>684</v>
      </c>
      <c r="I2576" s="438" t="n">
        <v>0.0302</v>
      </c>
      <c r="J2576" s="438" t="n">
        <v>23.2</v>
      </c>
      <c r="K2576" s="440" t="n">
        <v>0.7</v>
      </c>
    </row>
    <row r="2577" customFormat="false" ht="28.35" hidden="false" customHeight="false" outlineLevel="0" collapsed="false">
      <c r="A2577" s="438" t="s">
        <v>655</v>
      </c>
      <c r="B2577" s="439" t="s">
        <v>656</v>
      </c>
      <c r="C2577" s="439" t="s">
        <v>42</v>
      </c>
      <c r="D2577" s="439" t="n">
        <v>5678</v>
      </c>
      <c r="E2577" s="438" t="s">
        <v>931</v>
      </c>
      <c r="F2577" s="438" t="s">
        <v>683</v>
      </c>
      <c r="G2577" s="439"/>
      <c r="H2577" s="439" t="s">
        <v>688</v>
      </c>
      <c r="I2577" s="438" t="n">
        <v>0.0794</v>
      </c>
      <c r="J2577" s="438" t="n">
        <v>134.84</v>
      </c>
      <c r="K2577" s="440" t="n">
        <v>10.7</v>
      </c>
    </row>
    <row r="2578" customFormat="false" ht="19.4" hidden="false" customHeight="false" outlineLevel="0" collapsed="false">
      <c r="A2578" s="438" t="s">
        <v>655</v>
      </c>
      <c r="B2578" s="439" t="s">
        <v>656</v>
      </c>
      <c r="C2578" s="439" t="s">
        <v>42</v>
      </c>
      <c r="D2578" s="439" t="n">
        <v>91533</v>
      </c>
      <c r="E2578" s="438" t="s">
        <v>1124</v>
      </c>
      <c r="F2578" s="438" t="s">
        <v>683</v>
      </c>
      <c r="G2578" s="439"/>
      <c r="H2578" s="439" t="s">
        <v>688</v>
      </c>
      <c r="I2578" s="438" t="n">
        <v>0.0325</v>
      </c>
      <c r="J2578" s="438" t="n">
        <v>30.15</v>
      </c>
      <c r="K2578" s="440" t="n">
        <v>0.97</v>
      </c>
    </row>
    <row r="2579" customFormat="false" ht="14.25" hidden="false" customHeight="false" outlineLevel="0" collapsed="false">
      <c r="A2579" s="438" t="s">
        <v>655</v>
      </c>
      <c r="B2579" s="439" t="s">
        <v>200</v>
      </c>
      <c r="C2579" s="439" t="s">
        <v>42</v>
      </c>
      <c r="D2579" s="439" t="n">
        <v>4720</v>
      </c>
      <c r="E2579" s="438" t="s">
        <v>1300</v>
      </c>
      <c r="F2579" s="438" t="s">
        <v>669</v>
      </c>
      <c r="G2579" s="439"/>
      <c r="H2579" s="439" t="s">
        <v>53</v>
      </c>
      <c r="I2579" s="438" t="n">
        <v>1.1</v>
      </c>
      <c r="J2579" s="438" t="n">
        <v>180.327638</v>
      </c>
      <c r="K2579" s="440" t="n">
        <v>198.36</v>
      </c>
    </row>
    <row r="2580" customFormat="false" ht="14.25" hidden="false" customHeight="false" outlineLevel="0" collapsed="false">
      <c r="A2580" s="134"/>
      <c r="E2580" s="134"/>
      <c r="F2580" s="134"/>
      <c r="I2580" s="134"/>
      <c r="J2580" s="134"/>
      <c r="K2580" s="263"/>
    </row>
    <row r="2581" customFormat="false" ht="14.25" hidden="false" customHeight="false" outlineLevel="0" collapsed="false">
      <c r="A2581" s="441" t="s">
        <v>655</v>
      </c>
      <c r="B2581" s="442"/>
      <c r="C2581" s="442"/>
      <c r="D2581" s="442"/>
      <c r="E2581" s="441"/>
      <c r="F2581" s="443" t="s">
        <v>660</v>
      </c>
      <c r="G2581" s="444" t="n">
        <v>16.9619517862</v>
      </c>
      <c r="H2581" s="445" t="s">
        <v>661</v>
      </c>
      <c r="I2581" s="446" t="n">
        <v>18.08</v>
      </c>
      <c r="J2581" s="443" t="s">
        <v>662</v>
      </c>
      <c r="K2581" s="444" t="n">
        <v>35.04</v>
      </c>
    </row>
    <row r="2582" customFormat="false" ht="14.25" hidden="false" customHeight="false" outlineLevel="0" collapsed="false">
      <c r="A2582" s="441" t="s">
        <v>655</v>
      </c>
      <c r="B2582" s="442"/>
      <c r="C2582" s="442"/>
      <c r="D2582" s="442"/>
      <c r="E2582" s="441"/>
      <c r="F2582" s="443" t="s">
        <v>663</v>
      </c>
      <c r="G2582" s="444" t="n">
        <v>58.14</v>
      </c>
      <c r="H2582" s="442"/>
      <c r="I2582" s="441"/>
      <c r="J2582" s="443" t="s">
        <v>664</v>
      </c>
      <c r="K2582" s="444" t="n">
        <v>323.63</v>
      </c>
    </row>
    <row r="2583" customFormat="false" ht="14.25" hidden="false" customHeight="false" outlineLevel="0" collapsed="false">
      <c r="A2583" s="134"/>
      <c r="E2583" s="134"/>
      <c r="F2583" s="134"/>
      <c r="I2583" s="134"/>
      <c r="J2583" s="134"/>
      <c r="K2583" s="263"/>
    </row>
    <row r="2584" customFormat="false" ht="14.25" hidden="false" customHeight="false" outlineLevel="0" collapsed="false">
      <c r="A2584" s="134"/>
      <c r="E2584" s="134"/>
      <c r="F2584" s="134"/>
      <c r="I2584" s="134"/>
      <c r="J2584" s="134"/>
      <c r="K2584" s="263"/>
    </row>
    <row r="2585" customFormat="false" ht="25.35" hidden="false" customHeight="false" outlineLevel="0" collapsed="false">
      <c r="A2585" s="434" t="s">
        <v>1301</v>
      </c>
      <c r="B2585" s="435" t="s">
        <v>35</v>
      </c>
      <c r="C2585" s="435" t="s">
        <v>42</v>
      </c>
      <c r="D2585" s="435" t="n">
        <v>101616</v>
      </c>
      <c r="E2585" s="436" t="s">
        <v>913</v>
      </c>
      <c r="F2585" s="436" t="s">
        <v>699</v>
      </c>
      <c r="G2585" s="435"/>
      <c r="H2585" s="435" t="s">
        <v>44</v>
      </c>
      <c r="I2585" s="436" t="n">
        <v>1</v>
      </c>
      <c r="J2585" s="436" t="n">
        <v>6</v>
      </c>
      <c r="K2585" s="437" t="n">
        <v>6</v>
      </c>
    </row>
    <row r="2586" customFormat="false" ht="14.25" hidden="false" customHeight="false" outlineLevel="0" collapsed="false">
      <c r="A2586" s="430"/>
      <c r="B2586" s="431" t="s">
        <v>25</v>
      </c>
      <c r="C2586" s="431" t="s">
        <v>26</v>
      </c>
      <c r="D2586" s="431" t="s">
        <v>27</v>
      </c>
      <c r="E2586" s="432" t="s">
        <v>18</v>
      </c>
      <c r="F2586" s="432" t="s">
        <v>649</v>
      </c>
      <c r="G2586" s="431"/>
      <c r="H2586" s="431" t="s">
        <v>650</v>
      </c>
      <c r="I2586" s="432" t="s">
        <v>651</v>
      </c>
      <c r="J2586" s="432" t="s">
        <v>652</v>
      </c>
      <c r="K2586" s="433" t="s">
        <v>19</v>
      </c>
    </row>
    <row r="2587" customFormat="false" ht="19.4" hidden="false" customHeight="false" outlineLevel="0" collapsed="false">
      <c r="A2587" s="438" t="s">
        <v>655</v>
      </c>
      <c r="B2587" s="439" t="s">
        <v>656</v>
      </c>
      <c r="C2587" s="439" t="s">
        <v>42</v>
      </c>
      <c r="D2587" s="439" t="n">
        <v>91534</v>
      </c>
      <c r="E2587" s="438" t="s">
        <v>1119</v>
      </c>
      <c r="F2587" s="438" t="s">
        <v>683</v>
      </c>
      <c r="G2587" s="439"/>
      <c r="H2587" s="439" t="s">
        <v>684</v>
      </c>
      <c r="I2587" s="438" t="n">
        <v>0.0036</v>
      </c>
      <c r="J2587" s="438" t="n">
        <v>23.2</v>
      </c>
      <c r="K2587" s="440" t="n">
        <v>0.08</v>
      </c>
    </row>
    <row r="2588" customFormat="false" ht="19.4" hidden="false" customHeight="false" outlineLevel="0" collapsed="false">
      <c r="A2588" s="438" t="s">
        <v>655</v>
      </c>
      <c r="B2588" s="439" t="s">
        <v>656</v>
      </c>
      <c r="C2588" s="439" t="s">
        <v>42</v>
      </c>
      <c r="D2588" s="439" t="n">
        <v>91533</v>
      </c>
      <c r="E2588" s="438" t="s">
        <v>1124</v>
      </c>
      <c r="F2588" s="438" t="s">
        <v>683</v>
      </c>
      <c r="G2588" s="439"/>
      <c r="H2588" s="439" t="s">
        <v>688</v>
      </c>
      <c r="I2588" s="438" t="n">
        <v>0.0036</v>
      </c>
      <c r="J2588" s="438" t="n">
        <v>30.15</v>
      </c>
      <c r="K2588" s="440" t="n">
        <v>0.1</v>
      </c>
    </row>
    <row r="2589" customFormat="false" ht="14.25" hidden="false" customHeight="false" outlineLevel="0" collapsed="false">
      <c r="A2589" s="438" t="s">
        <v>655</v>
      </c>
      <c r="B2589" s="439" t="s">
        <v>656</v>
      </c>
      <c r="C2589" s="439" t="s">
        <v>42</v>
      </c>
      <c r="D2589" s="439" t="n">
        <v>88316</v>
      </c>
      <c r="E2589" s="438" t="s">
        <v>667</v>
      </c>
      <c r="F2589" s="438" t="s">
        <v>658</v>
      </c>
      <c r="G2589" s="439"/>
      <c r="H2589" s="439" t="s">
        <v>469</v>
      </c>
      <c r="I2589" s="438" t="n">
        <v>0.1531</v>
      </c>
      <c r="J2589" s="438" t="n">
        <v>20.77</v>
      </c>
      <c r="K2589" s="440" t="n">
        <v>3.17</v>
      </c>
    </row>
    <row r="2590" customFormat="false" ht="14.25" hidden="false" customHeight="false" outlineLevel="0" collapsed="false">
      <c r="A2590" s="438" t="s">
        <v>655</v>
      </c>
      <c r="B2590" s="439" t="s">
        <v>656</v>
      </c>
      <c r="C2590" s="439" t="s">
        <v>42</v>
      </c>
      <c r="D2590" s="439" t="n">
        <v>88309</v>
      </c>
      <c r="E2590" s="438" t="s">
        <v>696</v>
      </c>
      <c r="F2590" s="438" t="s">
        <v>658</v>
      </c>
      <c r="G2590" s="439"/>
      <c r="H2590" s="439" t="s">
        <v>469</v>
      </c>
      <c r="I2590" s="438" t="n">
        <v>0.102</v>
      </c>
      <c r="J2590" s="438" t="n">
        <v>25.99</v>
      </c>
      <c r="K2590" s="440" t="n">
        <v>2.65</v>
      </c>
    </row>
    <row r="2591" customFormat="false" ht="14.25" hidden="false" customHeight="false" outlineLevel="0" collapsed="false">
      <c r="A2591" s="134"/>
      <c r="E2591" s="134"/>
      <c r="F2591" s="134"/>
      <c r="I2591" s="134"/>
      <c r="J2591" s="134"/>
      <c r="K2591" s="263"/>
    </row>
    <row r="2592" customFormat="false" ht="14.25" hidden="false" customHeight="false" outlineLevel="0" collapsed="false">
      <c r="A2592" s="441" t="s">
        <v>655</v>
      </c>
      <c r="B2592" s="442"/>
      <c r="C2592" s="442"/>
      <c r="D2592" s="442"/>
      <c r="E2592" s="441"/>
      <c r="F2592" s="443" t="s">
        <v>660</v>
      </c>
      <c r="G2592" s="444" t="n">
        <v>2.1638106303</v>
      </c>
      <c r="H2592" s="445" t="s">
        <v>661</v>
      </c>
      <c r="I2592" s="446" t="n">
        <v>2.31</v>
      </c>
      <c r="J2592" s="443" t="s">
        <v>662</v>
      </c>
      <c r="K2592" s="444" t="n">
        <v>4.47</v>
      </c>
    </row>
    <row r="2593" customFormat="false" ht="51" hidden="false" customHeight="true" outlineLevel="0" collapsed="false">
      <c r="A2593" s="441" t="s">
        <v>655</v>
      </c>
      <c r="B2593" s="442"/>
      <c r="C2593" s="442"/>
      <c r="D2593" s="442"/>
      <c r="E2593" s="441"/>
      <c r="F2593" s="443" t="s">
        <v>663</v>
      </c>
      <c r="G2593" s="444" t="n">
        <v>1.31</v>
      </c>
      <c r="H2593" s="442"/>
      <c r="I2593" s="441"/>
      <c r="J2593" s="443" t="s">
        <v>664</v>
      </c>
      <c r="K2593" s="444" t="n">
        <v>7.31</v>
      </c>
    </row>
    <row r="2594" customFormat="false" ht="14.25" hidden="false" customHeight="false" outlineLevel="0" collapsed="false">
      <c r="A2594" s="134"/>
      <c r="E2594" s="134"/>
      <c r="F2594" s="134"/>
      <c r="I2594" s="134"/>
      <c r="J2594" s="134"/>
      <c r="K2594" s="263"/>
    </row>
    <row r="2595" customFormat="false" ht="14.25" hidden="false" customHeight="false" outlineLevel="0" collapsed="false">
      <c r="A2595" s="134"/>
      <c r="E2595" s="134"/>
      <c r="F2595" s="134"/>
      <c r="I2595" s="134"/>
      <c r="J2595" s="134"/>
      <c r="K2595" s="263"/>
    </row>
    <row r="2596" customFormat="false" ht="25.35" hidden="false" customHeight="false" outlineLevel="0" collapsed="false">
      <c r="A2596" s="434" t="s">
        <v>1302</v>
      </c>
      <c r="B2596" s="435" t="s">
        <v>35</v>
      </c>
      <c r="C2596" s="435" t="s">
        <v>42</v>
      </c>
      <c r="D2596" s="435" t="n">
        <v>94489</v>
      </c>
      <c r="E2596" s="436" t="s">
        <v>960</v>
      </c>
      <c r="F2596" s="436" t="s">
        <v>907</v>
      </c>
      <c r="G2596" s="435"/>
      <c r="H2596" s="435" t="s">
        <v>120</v>
      </c>
      <c r="I2596" s="436" t="n">
        <v>1</v>
      </c>
      <c r="J2596" s="436" t="n">
        <v>22.76</v>
      </c>
      <c r="K2596" s="437" t="n">
        <v>22.76</v>
      </c>
    </row>
    <row r="2597" customFormat="false" ht="14.25" hidden="false" customHeight="false" outlineLevel="0" collapsed="false">
      <c r="A2597" s="430"/>
      <c r="B2597" s="431" t="s">
        <v>25</v>
      </c>
      <c r="C2597" s="431" t="s">
        <v>26</v>
      </c>
      <c r="D2597" s="431" t="s">
        <v>27</v>
      </c>
      <c r="E2597" s="432" t="s">
        <v>18</v>
      </c>
      <c r="F2597" s="432" t="s">
        <v>649</v>
      </c>
      <c r="G2597" s="431"/>
      <c r="H2597" s="431" t="s">
        <v>650</v>
      </c>
      <c r="I2597" s="432" t="s">
        <v>651</v>
      </c>
      <c r="J2597" s="432" t="s">
        <v>652</v>
      </c>
      <c r="K2597" s="433" t="s">
        <v>19</v>
      </c>
    </row>
    <row r="2598" customFormat="false" ht="14.25" hidden="false" customHeight="false" outlineLevel="0" collapsed="false">
      <c r="A2598" s="438" t="s">
        <v>655</v>
      </c>
      <c r="B2598" s="439" t="s">
        <v>656</v>
      </c>
      <c r="C2598" s="439" t="s">
        <v>42</v>
      </c>
      <c r="D2598" s="439" t="n">
        <v>88248</v>
      </c>
      <c r="E2598" s="438" t="s">
        <v>910</v>
      </c>
      <c r="F2598" s="438" t="s">
        <v>658</v>
      </c>
      <c r="G2598" s="439"/>
      <c r="H2598" s="439" t="s">
        <v>469</v>
      </c>
      <c r="I2598" s="438" t="n">
        <v>0.0795</v>
      </c>
      <c r="J2598" s="438" t="n">
        <v>21.41</v>
      </c>
      <c r="K2598" s="440" t="n">
        <v>1.7</v>
      </c>
    </row>
    <row r="2599" customFormat="false" ht="14.25" hidden="false" customHeight="false" outlineLevel="0" collapsed="false">
      <c r="A2599" s="438" t="s">
        <v>655</v>
      </c>
      <c r="B2599" s="439" t="s">
        <v>200</v>
      </c>
      <c r="C2599" s="439" t="s">
        <v>42</v>
      </c>
      <c r="D2599" s="439" t="n">
        <v>38383</v>
      </c>
      <c r="E2599" s="438" t="s">
        <v>911</v>
      </c>
      <c r="F2599" s="438" t="s">
        <v>669</v>
      </c>
      <c r="G2599" s="439"/>
      <c r="H2599" s="439" t="s">
        <v>120</v>
      </c>
      <c r="I2599" s="438" t="n">
        <v>0.008</v>
      </c>
      <c r="J2599" s="438" t="n">
        <v>2.887192</v>
      </c>
      <c r="K2599" s="440" t="n">
        <v>0.02</v>
      </c>
    </row>
    <row r="2600" customFormat="false" ht="28.35" hidden="false" customHeight="false" outlineLevel="0" collapsed="false">
      <c r="A2600" s="438" t="s">
        <v>655</v>
      </c>
      <c r="B2600" s="439" t="s">
        <v>200</v>
      </c>
      <c r="C2600" s="439" t="s">
        <v>42</v>
      </c>
      <c r="D2600" s="439" t="n">
        <v>20083</v>
      </c>
      <c r="E2600" s="438" t="s">
        <v>921</v>
      </c>
      <c r="F2600" s="438" t="s">
        <v>669</v>
      </c>
      <c r="G2600" s="439"/>
      <c r="H2600" s="439" t="s">
        <v>120</v>
      </c>
      <c r="I2600" s="438" t="n">
        <v>0.0095</v>
      </c>
      <c r="J2600" s="438" t="n">
        <v>81.713158</v>
      </c>
      <c r="K2600" s="440" t="n">
        <v>0.77</v>
      </c>
    </row>
    <row r="2601" customFormat="false" ht="13.5" hidden="false" customHeight="true" outlineLevel="0" collapsed="false">
      <c r="A2601" s="438" t="s">
        <v>655</v>
      </c>
      <c r="B2601" s="439" t="s">
        <v>200</v>
      </c>
      <c r="C2601" s="439" t="s">
        <v>42</v>
      </c>
      <c r="D2601" s="439" t="n">
        <v>20080</v>
      </c>
      <c r="E2601" s="438" t="s">
        <v>1303</v>
      </c>
      <c r="F2601" s="438" t="s">
        <v>669</v>
      </c>
      <c r="G2601" s="439"/>
      <c r="H2601" s="439" t="s">
        <v>120</v>
      </c>
      <c r="I2601" s="438" t="n">
        <v>0.04</v>
      </c>
      <c r="J2601" s="438" t="n">
        <v>23.538114</v>
      </c>
      <c r="K2601" s="440" t="n">
        <v>0.94</v>
      </c>
    </row>
    <row r="2602" customFormat="false" ht="14.25" hidden="false" customHeight="false" outlineLevel="0" collapsed="false">
      <c r="A2602" s="438" t="s">
        <v>655</v>
      </c>
      <c r="B2602" s="439" t="s">
        <v>656</v>
      </c>
      <c r="C2602" s="439" t="s">
        <v>42</v>
      </c>
      <c r="D2602" s="439" t="n">
        <v>88267</v>
      </c>
      <c r="E2602" s="438" t="s">
        <v>909</v>
      </c>
      <c r="F2602" s="438" t="s">
        <v>658</v>
      </c>
      <c r="G2602" s="439"/>
      <c r="H2602" s="439" t="s">
        <v>469</v>
      </c>
      <c r="I2602" s="438" t="n">
        <v>0.0795</v>
      </c>
      <c r="J2602" s="438" t="n">
        <v>26.02</v>
      </c>
      <c r="K2602" s="440" t="n">
        <v>2.06</v>
      </c>
    </row>
    <row r="2603" customFormat="false" ht="13.5" hidden="false" customHeight="true" outlineLevel="0" collapsed="false">
      <c r="A2603" s="438" t="s">
        <v>655</v>
      </c>
      <c r="B2603" s="439" t="s">
        <v>200</v>
      </c>
      <c r="C2603" s="439" t="s">
        <v>42</v>
      </c>
      <c r="D2603" s="439" t="n">
        <v>11674</v>
      </c>
      <c r="E2603" s="438" t="s">
        <v>1304</v>
      </c>
      <c r="F2603" s="438" t="s">
        <v>669</v>
      </c>
      <c r="G2603" s="439"/>
      <c r="H2603" s="439" t="s">
        <v>120</v>
      </c>
      <c r="I2603" s="438" t="n">
        <v>1</v>
      </c>
      <c r="J2603" s="438" t="n">
        <v>17.276282</v>
      </c>
      <c r="K2603" s="440" t="n">
        <v>17.27</v>
      </c>
    </row>
    <row r="2604" customFormat="false" ht="13.5" hidden="false" customHeight="true" outlineLevel="0" collapsed="false">
      <c r="A2604" s="134"/>
      <c r="E2604" s="134"/>
      <c r="F2604" s="134"/>
      <c r="I2604" s="134"/>
      <c r="J2604" s="134"/>
      <c r="K2604" s="263"/>
    </row>
    <row r="2605" customFormat="false" ht="14.25" hidden="false" customHeight="false" outlineLevel="0" collapsed="false">
      <c r="A2605" s="441" t="s">
        <v>655</v>
      </c>
      <c r="B2605" s="442"/>
      <c r="C2605" s="442"/>
      <c r="D2605" s="442"/>
      <c r="E2605" s="441"/>
      <c r="F2605" s="443" t="s">
        <v>660</v>
      </c>
      <c r="G2605" s="444" t="n">
        <v>1.4183367219</v>
      </c>
      <c r="H2605" s="445" t="s">
        <v>661</v>
      </c>
      <c r="I2605" s="446" t="n">
        <v>1.51</v>
      </c>
      <c r="J2605" s="443" t="s">
        <v>662</v>
      </c>
      <c r="K2605" s="444" t="n">
        <v>2.93</v>
      </c>
    </row>
    <row r="2606" customFormat="false" ht="14.25" hidden="false" customHeight="false" outlineLevel="0" collapsed="false">
      <c r="A2606" s="441" t="s">
        <v>655</v>
      </c>
      <c r="B2606" s="442"/>
      <c r="C2606" s="442"/>
      <c r="D2606" s="442"/>
      <c r="E2606" s="441"/>
      <c r="F2606" s="443" t="s">
        <v>663</v>
      </c>
      <c r="G2606" s="444" t="n">
        <v>4.98</v>
      </c>
      <c r="H2606" s="442"/>
      <c r="I2606" s="441"/>
      <c r="J2606" s="443" t="s">
        <v>664</v>
      </c>
      <c r="K2606" s="444" t="n">
        <v>27.74</v>
      </c>
    </row>
    <row r="2607" customFormat="false" ht="14.25" hidden="false" customHeight="false" outlineLevel="0" collapsed="false">
      <c r="A2607" s="134"/>
      <c r="E2607" s="134"/>
      <c r="F2607" s="134"/>
      <c r="I2607" s="134"/>
      <c r="J2607" s="134"/>
      <c r="K2607" s="263"/>
    </row>
    <row r="2608" customFormat="false" ht="14.25" hidden="false" customHeight="false" outlineLevel="0" collapsed="false">
      <c r="A2608" s="134"/>
      <c r="E2608" s="134"/>
      <c r="F2608" s="134"/>
      <c r="I2608" s="134"/>
      <c r="J2608" s="134"/>
      <c r="K2608" s="263"/>
    </row>
    <row r="2609" customFormat="false" ht="25.35" hidden="false" customHeight="false" outlineLevel="0" collapsed="false">
      <c r="A2609" s="434" t="s">
        <v>1305</v>
      </c>
      <c r="B2609" s="435" t="s">
        <v>35</v>
      </c>
      <c r="C2609" s="435" t="s">
        <v>42</v>
      </c>
      <c r="D2609" s="435" t="n">
        <v>94491</v>
      </c>
      <c r="E2609" s="436" t="s">
        <v>957</v>
      </c>
      <c r="F2609" s="436" t="s">
        <v>907</v>
      </c>
      <c r="G2609" s="435"/>
      <c r="H2609" s="435" t="s">
        <v>120</v>
      </c>
      <c r="I2609" s="436" t="n">
        <v>1</v>
      </c>
      <c r="J2609" s="436" t="n">
        <v>45.22</v>
      </c>
      <c r="K2609" s="437" t="n">
        <v>45.22</v>
      </c>
    </row>
    <row r="2610" customFormat="false" ht="14.25" hidden="false" customHeight="false" outlineLevel="0" collapsed="false">
      <c r="A2610" s="430"/>
      <c r="B2610" s="431" t="s">
        <v>25</v>
      </c>
      <c r="C2610" s="431" t="s">
        <v>26</v>
      </c>
      <c r="D2610" s="431" t="s">
        <v>27</v>
      </c>
      <c r="E2610" s="432" t="s">
        <v>18</v>
      </c>
      <c r="F2610" s="432" t="s">
        <v>649</v>
      </c>
      <c r="G2610" s="431"/>
      <c r="H2610" s="431" t="s">
        <v>650</v>
      </c>
      <c r="I2610" s="432" t="s">
        <v>651</v>
      </c>
      <c r="J2610" s="432" t="s">
        <v>652</v>
      </c>
      <c r="K2610" s="433" t="s">
        <v>19</v>
      </c>
    </row>
    <row r="2611" customFormat="false" ht="13.5" hidden="false" customHeight="true" outlineLevel="0" collapsed="false">
      <c r="A2611" s="438" t="s">
        <v>655</v>
      </c>
      <c r="B2611" s="439" t="s">
        <v>200</v>
      </c>
      <c r="C2611" s="439" t="s">
        <v>42</v>
      </c>
      <c r="D2611" s="439" t="n">
        <v>38383</v>
      </c>
      <c r="E2611" s="438" t="s">
        <v>911</v>
      </c>
      <c r="F2611" s="438" t="s">
        <v>669</v>
      </c>
      <c r="G2611" s="439"/>
      <c r="H2611" s="439" t="s">
        <v>120</v>
      </c>
      <c r="I2611" s="438" t="n">
        <v>0.0114</v>
      </c>
      <c r="J2611" s="438" t="n">
        <v>2.887192</v>
      </c>
      <c r="K2611" s="440" t="n">
        <v>0.03</v>
      </c>
    </row>
    <row r="2612" customFormat="false" ht="28.35" hidden="false" customHeight="false" outlineLevel="0" collapsed="false">
      <c r="A2612" s="438" t="s">
        <v>655</v>
      </c>
      <c r="B2612" s="439" t="s">
        <v>200</v>
      </c>
      <c r="C2612" s="439" t="s">
        <v>42</v>
      </c>
      <c r="D2612" s="439" t="n">
        <v>20083</v>
      </c>
      <c r="E2612" s="438" t="s">
        <v>921</v>
      </c>
      <c r="F2612" s="438" t="s">
        <v>669</v>
      </c>
      <c r="G2612" s="439"/>
      <c r="H2612" s="439" t="s">
        <v>120</v>
      </c>
      <c r="I2612" s="438" t="n">
        <v>0.018</v>
      </c>
      <c r="J2612" s="438" t="n">
        <v>81.713158</v>
      </c>
      <c r="K2612" s="440" t="n">
        <v>1.47</v>
      </c>
    </row>
    <row r="2613" customFormat="false" ht="14.25" hidden="false" customHeight="false" outlineLevel="0" collapsed="false">
      <c r="A2613" s="438" t="s">
        <v>655</v>
      </c>
      <c r="B2613" s="439" t="s">
        <v>200</v>
      </c>
      <c r="C2613" s="439" t="s">
        <v>42</v>
      </c>
      <c r="D2613" s="439" t="n">
        <v>20080</v>
      </c>
      <c r="E2613" s="438" t="s">
        <v>1303</v>
      </c>
      <c r="F2613" s="438" t="s">
        <v>669</v>
      </c>
      <c r="G2613" s="439"/>
      <c r="H2613" s="439" t="s">
        <v>120</v>
      </c>
      <c r="I2613" s="438" t="n">
        <v>0.0714</v>
      </c>
      <c r="J2613" s="438" t="n">
        <v>23.538114</v>
      </c>
      <c r="K2613" s="440" t="n">
        <v>1.68</v>
      </c>
    </row>
    <row r="2614" customFormat="false" ht="13.5" hidden="false" customHeight="true" outlineLevel="0" collapsed="false">
      <c r="A2614" s="438" t="s">
        <v>655</v>
      </c>
      <c r="B2614" s="439" t="s">
        <v>656</v>
      </c>
      <c r="C2614" s="439" t="s">
        <v>42</v>
      </c>
      <c r="D2614" s="439" t="n">
        <v>88267</v>
      </c>
      <c r="E2614" s="438" t="s">
        <v>909</v>
      </c>
      <c r="F2614" s="438" t="s">
        <v>658</v>
      </c>
      <c r="G2614" s="439"/>
      <c r="H2614" s="439" t="s">
        <v>469</v>
      </c>
      <c r="I2614" s="438" t="n">
        <v>0.1133</v>
      </c>
      <c r="J2614" s="438" t="n">
        <v>26.02</v>
      </c>
      <c r="K2614" s="440" t="n">
        <v>2.94</v>
      </c>
    </row>
    <row r="2615" customFormat="false" ht="14.25" hidden="false" customHeight="false" outlineLevel="0" collapsed="false">
      <c r="A2615" s="438" t="s">
        <v>655</v>
      </c>
      <c r="B2615" s="439" t="s">
        <v>200</v>
      </c>
      <c r="C2615" s="439" t="s">
        <v>42</v>
      </c>
      <c r="D2615" s="439" t="n">
        <v>11676</v>
      </c>
      <c r="E2615" s="438" t="s">
        <v>1306</v>
      </c>
      <c r="F2615" s="438" t="s">
        <v>669</v>
      </c>
      <c r="G2615" s="439"/>
      <c r="H2615" s="439" t="s">
        <v>120</v>
      </c>
      <c r="I2615" s="438" t="n">
        <v>1</v>
      </c>
      <c r="J2615" s="438" t="n">
        <v>36.680462</v>
      </c>
      <c r="K2615" s="440" t="n">
        <v>36.68</v>
      </c>
    </row>
    <row r="2616" customFormat="false" ht="14.25" hidden="false" customHeight="false" outlineLevel="0" collapsed="false">
      <c r="A2616" s="438" t="s">
        <v>655</v>
      </c>
      <c r="B2616" s="439" t="s">
        <v>656</v>
      </c>
      <c r="C2616" s="439" t="s">
        <v>42</v>
      </c>
      <c r="D2616" s="439" t="n">
        <v>88248</v>
      </c>
      <c r="E2616" s="438" t="s">
        <v>910</v>
      </c>
      <c r="F2616" s="438" t="s">
        <v>658</v>
      </c>
      <c r="G2616" s="439"/>
      <c r="H2616" s="439" t="s">
        <v>469</v>
      </c>
      <c r="I2616" s="438" t="n">
        <v>0.1133</v>
      </c>
      <c r="J2616" s="438" t="n">
        <v>21.41</v>
      </c>
      <c r="K2616" s="440" t="n">
        <v>2.42</v>
      </c>
    </row>
    <row r="2617" customFormat="false" ht="14.25" hidden="false" customHeight="false" outlineLevel="0" collapsed="false">
      <c r="A2617" s="134"/>
      <c r="E2617" s="134"/>
      <c r="F2617" s="134"/>
      <c r="I2617" s="134"/>
      <c r="J2617" s="134"/>
      <c r="K2617" s="263"/>
    </row>
    <row r="2618" customFormat="false" ht="14.25" hidden="false" customHeight="false" outlineLevel="0" collapsed="false">
      <c r="A2618" s="441" t="s">
        <v>655</v>
      </c>
      <c r="B2618" s="442"/>
      <c r="C2618" s="442"/>
      <c r="D2618" s="442"/>
      <c r="E2618" s="441"/>
      <c r="F2618" s="443" t="s">
        <v>660</v>
      </c>
      <c r="G2618" s="444" t="n">
        <v>2.02342918</v>
      </c>
      <c r="H2618" s="445" t="s">
        <v>661</v>
      </c>
      <c r="I2618" s="446" t="n">
        <v>2.16</v>
      </c>
      <c r="J2618" s="443" t="s">
        <v>662</v>
      </c>
      <c r="K2618" s="444" t="n">
        <v>4.18</v>
      </c>
    </row>
    <row r="2619" customFormat="false" ht="14.25" hidden="false" customHeight="false" outlineLevel="0" collapsed="false">
      <c r="A2619" s="441" t="s">
        <v>655</v>
      </c>
      <c r="B2619" s="442"/>
      <c r="C2619" s="442"/>
      <c r="D2619" s="442"/>
      <c r="E2619" s="441"/>
      <c r="F2619" s="443" t="s">
        <v>663</v>
      </c>
      <c r="G2619" s="444" t="n">
        <v>9.9</v>
      </c>
      <c r="H2619" s="442"/>
      <c r="I2619" s="441"/>
      <c r="J2619" s="443" t="s">
        <v>664</v>
      </c>
      <c r="K2619" s="444" t="n">
        <v>55.12</v>
      </c>
    </row>
    <row r="2620" customFormat="false" ht="14.25" hidden="false" customHeight="false" outlineLevel="0" collapsed="false">
      <c r="A2620" s="134"/>
      <c r="E2620" s="134"/>
      <c r="F2620" s="134"/>
      <c r="I2620" s="134"/>
      <c r="J2620" s="134"/>
      <c r="K2620" s="263"/>
    </row>
    <row r="2621" customFormat="false" ht="14.25" hidden="false" customHeight="false" outlineLevel="0" collapsed="false">
      <c r="A2621" s="134"/>
      <c r="E2621" s="134"/>
      <c r="F2621" s="134"/>
      <c r="I2621" s="134"/>
      <c r="J2621" s="134"/>
      <c r="K2621" s="263"/>
    </row>
    <row r="2622" customFormat="false" ht="37.3" hidden="false" customHeight="false" outlineLevel="0" collapsed="false">
      <c r="A2622" s="434" t="s">
        <v>1307</v>
      </c>
      <c r="B2622" s="435" t="s">
        <v>35</v>
      </c>
      <c r="C2622" s="435" t="s">
        <v>42</v>
      </c>
      <c r="D2622" s="435" t="n">
        <v>5679</v>
      </c>
      <c r="E2622" s="436" t="s">
        <v>929</v>
      </c>
      <c r="F2622" s="436" t="s">
        <v>1083</v>
      </c>
      <c r="G2622" s="435"/>
      <c r="H2622" s="435" t="s">
        <v>684</v>
      </c>
      <c r="I2622" s="436" t="n">
        <v>1</v>
      </c>
      <c r="J2622" s="436" t="n">
        <v>55.63</v>
      </c>
      <c r="K2622" s="437" t="n">
        <v>55.63</v>
      </c>
    </row>
    <row r="2623" customFormat="false" ht="14.25" hidden="false" customHeight="false" outlineLevel="0" collapsed="false">
      <c r="A2623" s="430"/>
      <c r="B2623" s="431" t="s">
        <v>25</v>
      </c>
      <c r="C2623" s="431" t="s">
        <v>26</v>
      </c>
      <c r="D2623" s="431" t="s">
        <v>27</v>
      </c>
      <c r="E2623" s="432" t="s">
        <v>18</v>
      </c>
      <c r="F2623" s="432" t="s">
        <v>649</v>
      </c>
      <c r="G2623" s="431"/>
      <c r="H2623" s="431" t="s">
        <v>650</v>
      </c>
      <c r="I2623" s="432" t="s">
        <v>651</v>
      </c>
      <c r="J2623" s="432" t="s">
        <v>652</v>
      </c>
      <c r="K2623" s="433" t="s">
        <v>19</v>
      </c>
    </row>
    <row r="2624" customFormat="false" ht="28.35" hidden="false" customHeight="false" outlineLevel="0" collapsed="false">
      <c r="A2624" s="438" t="s">
        <v>655</v>
      </c>
      <c r="B2624" s="439" t="s">
        <v>656</v>
      </c>
      <c r="C2624" s="439" t="s">
        <v>42</v>
      </c>
      <c r="D2624" s="439" t="n">
        <v>88858</v>
      </c>
      <c r="E2624" s="438" t="s">
        <v>1308</v>
      </c>
      <c r="F2624" s="438" t="s">
        <v>683</v>
      </c>
      <c r="G2624" s="439"/>
      <c r="H2624" s="439" t="s">
        <v>469</v>
      </c>
      <c r="I2624" s="438" t="n">
        <v>1</v>
      </c>
      <c r="J2624" s="438" t="n">
        <v>6.47</v>
      </c>
      <c r="K2624" s="440" t="n">
        <v>6.47</v>
      </c>
    </row>
    <row r="2625" customFormat="false" ht="28.35" hidden="false" customHeight="false" outlineLevel="0" collapsed="false">
      <c r="A2625" s="438" t="s">
        <v>655</v>
      </c>
      <c r="B2625" s="439" t="s">
        <v>656</v>
      </c>
      <c r="C2625" s="439" t="s">
        <v>42</v>
      </c>
      <c r="D2625" s="439" t="n">
        <v>88857</v>
      </c>
      <c r="E2625" s="438" t="s">
        <v>1309</v>
      </c>
      <c r="F2625" s="438" t="s">
        <v>683</v>
      </c>
      <c r="G2625" s="439"/>
      <c r="H2625" s="439" t="s">
        <v>469</v>
      </c>
      <c r="I2625" s="438" t="n">
        <v>1</v>
      </c>
      <c r="J2625" s="438" t="n">
        <v>24.48</v>
      </c>
      <c r="K2625" s="440" t="n">
        <v>24.48</v>
      </c>
    </row>
    <row r="2626" customFormat="false" ht="14.25" hidden="false" customHeight="false" outlineLevel="0" collapsed="false">
      <c r="A2626" s="438" t="s">
        <v>655</v>
      </c>
      <c r="B2626" s="439" t="s">
        <v>656</v>
      </c>
      <c r="C2626" s="439" t="s">
        <v>42</v>
      </c>
      <c r="D2626" s="439" t="n">
        <v>88294</v>
      </c>
      <c r="E2626" s="438" t="s">
        <v>1275</v>
      </c>
      <c r="F2626" s="438" t="s">
        <v>658</v>
      </c>
      <c r="G2626" s="439"/>
      <c r="H2626" s="439" t="s">
        <v>469</v>
      </c>
      <c r="I2626" s="438" t="n">
        <v>1</v>
      </c>
      <c r="J2626" s="438" t="n">
        <v>24.68</v>
      </c>
      <c r="K2626" s="440" t="n">
        <v>24.68</v>
      </c>
    </row>
    <row r="2627" customFormat="false" ht="14.25" hidden="false" customHeight="false" outlineLevel="0" collapsed="false">
      <c r="A2627" s="134"/>
      <c r="E2627" s="134"/>
      <c r="F2627" s="134"/>
      <c r="I2627" s="134"/>
      <c r="J2627" s="134"/>
      <c r="K2627" s="263"/>
    </row>
    <row r="2628" customFormat="false" ht="14.25" hidden="false" customHeight="false" outlineLevel="0" collapsed="false">
      <c r="A2628" s="441" t="s">
        <v>655</v>
      </c>
      <c r="B2628" s="442"/>
      <c r="C2628" s="442"/>
      <c r="D2628" s="442"/>
      <c r="E2628" s="441"/>
      <c r="F2628" s="443" t="s">
        <v>660</v>
      </c>
      <c r="G2628" s="444" t="n">
        <v>9.6717978507</v>
      </c>
      <c r="H2628" s="445" t="s">
        <v>661</v>
      </c>
      <c r="I2628" s="446" t="n">
        <v>10.31</v>
      </c>
      <c r="J2628" s="443" t="s">
        <v>662</v>
      </c>
      <c r="K2628" s="444" t="n">
        <v>19.98</v>
      </c>
    </row>
    <row r="2629" customFormat="false" ht="14.25" hidden="false" customHeight="false" outlineLevel="0" collapsed="false">
      <c r="A2629" s="441" t="s">
        <v>655</v>
      </c>
      <c r="B2629" s="442"/>
      <c r="C2629" s="442"/>
      <c r="D2629" s="442"/>
      <c r="E2629" s="441"/>
      <c r="F2629" s="443" t="s">
        <v>663</v>
      </c>
      <c r="G2629" s="444" t="n">
        <v>12.18</v>
      </c>
      <c r="H2629" s="442"/>
      <c r="I2629" s="441"/>
      <c r="J2629" s="443" t="s">
        <v>664</v>
      </c>
      <c r="K2629" s="444" t="n">
        <v>67.81</v>
      </c>
    </row>
    <row r="2630" customFormat="false" ht="14.25" hidden="false" customHeight="false" outlineLevel="0" collapsed="false">
      <c r="A2630" s="134"/>
      <c r="E2630" s="134"/>
      <c r="F2630" s="134"/>
      <c r="I2630" s="134"/>
      <c r="J2630" s="134"/>
      <c r="K2630" s="263"/>
    </row>
    <row r="2631" customFormat="false" ht="13.5" hidden="false" customHeight="true" outlineLevel="0" collapsed="false">
      <c r="A2631" s="134"/>
      <c r="E2631" s="134"/>
      <c r="F2631" s="134"/>
      <c r="I2631" s="134"/>
      <c r="J2631" s="134"/>
      <c r="K2631" s="263"/>
    </row>
    <row r="2632" customFormat="false" ht="37.3" hidden="false" customHeight="false" outlineLevel="0" collapsed="false">
      <c r="A2632" s="434" t="s">
        <v>1310</v>
      </c>
      <c r="B2632" s="435" t="s">
        <v>35</v>
      </c>
      <c r="C2632" s="435" t="s">
        <v>42</v>
      </c>
      <c r="D2632" s="435" t="n">
        <v>5678</v>
      </c>
      <c r="E2632" s="436" t="s">
        <v>931</v>
      </c>
      <c r="F2632" s="436" t="s">
        <v>1083</v>
      </c>
      <c r="G2632" s="435"/>
      <c r="H2632" s="435" t="s">
        <v>688</v>
      </c>
      <c r="I2632" s="436" t="n">
        <v>1</v>
      </c>
      <c r="J2632" s="436" t="n">
        <v>134.84</v>
      </c>
      <c r="K2632" s="437" t="n">
        <v>134.84</v>
      </c>
    </row>
    <row r="2633" customFormat="false" ht="14.25" hidden="false" customHeight="false" outlineLevel="0" collapsed="false">
      <c r="A2633" s="430"/>
      <c r="B2633" s="431" t="s">
        <v>25</v>
      </c>
      <c r="C2633" s="431" t="s">
        <v>26</v>
      </c>
      <c r="D2633" s="431" t="s">
        <v>27</v>
      </c>
      <c r="E2633" s="432" t="s">
        <v>18</v>
      </c>
      <c r="F2633" s="432" t="s">
        <v>649</v>
      </c>
      <c r="G2633" s="431"/>
      <c r="H2633" s="431" t="s">
        <v>650</v>
      </c>
      <c r="I2633" s="432" t="s">
        <v>651</v>
      </c>
      <c r="J2633" s="432" t="s">
        <v>652</v>
      </c>
      <c r="K2633" s="433" t="s">
        <v>19</v>
      </c>
    </row>
    <row r="2634" customFormat="false" ht="28.35" hidden="false" customHeight="false" outlineLevel="0" collapsed="false">
      <c r="A2634" s="438" t="s">
        <v>655</v>
      </c>
      <c r="B2634" s="439" t="s">
        <v>656</v>
      </c>
      <c r="C2634" s="439" t="s">
        <v>42</v>
      </c>
      <c r="D2634" s="439" t="n">
        <v>88857</v>
      </c>
      <c r="E2634" s="438" t="s">
        <v>1309</v>
      </c>
      <c r="F2634" s="438" t="s">
        <v>683</v>
      </c>
      <c r="G2634" s="439"/>
      <c r="H2634" s="439" t="s">
        <v>469</v>
      </c>
      <c r="I2634" s="438" t="n">
        <v>1</v>
      </c>
      <c r="J2634" s="438" t="n">
        <v>24.48</v>
      </c>
      <c r="K2634" s="440" t="n">
        <v>24.48</v>
      </c>
    </row>
    <row r="2635" customFormat="false" ht="14.25" hidden="false" customHeight="false" outlineLevel="0" collapsed="false">
      <c r="A2635" s="438" t="s">
        <v>655</v>
      </c>
      <c r="B2635" s="439" t="s">
        <v>656</v>
      </c>
      <c r="C2635" s="439" t="s">
        <v>42</v>
      </c>
      <c r="D2635" s="439" t="n">
        <v>88294</v>
      </c>
      <c r="E2635" s="438" t="s">
        <v>1275</v>
      </c>
      <c r="F2635" s="438" t="s">
        <v>658</v>
      </c>
      <c r="G2635" s="439"/>
      <c r="H2635" s="439" t="s">
        <v>469</v>
      </c>
      <c r="I2635" s="438" t="n">
        <v>1</v>
      </c>
      <c r="J2635" s="438" t="n">
        <v>24.68</v>
      </c>
      <c r="K2635" s="440" t="n">
        <v>24.68</v>
      </c>
    </row>
    <row r="2636" customFormat="false" ht="28.35" hidden="false" customHeight="false" outlineLevel="0" collapsed="false">
      <c r="A2636" s="438" t="s">
        <v>655</v>
      </c>
      <c r="B2636" s="439" t="s">
        <v>656</v>
      </c>
      <c r="C2636" s="439" t="s">
        <v>42</v>
      </c>
      <c r="D2636" s="439" t="n">
        <v>53786</v>
      </c>
      <c r="E2636" s="438" t="s">
        <v>1311</v>
      </c>
      <c r="F2636" s="438" t="s">
        <v>683</v>
      </c>
      <c r="G2636" s="439"/>
      <c r="H2636" s="439" t="s">
        <v>469</v>
      </c>
      <c r="I2636" s="438" t="n">
        <v>1</v>
      </c>
      <c r="J2636" s="438" t="n">
        <v>48.61</v>
      </c>
      <c r="K2636" s="440" t="n">
        <v>48.61</v>
      </c>
    </row>
    <row r="2637" customFormat="false" ht="28.35" hidden="false" customHeight="false" outlineLevel="0" collapsed="false">
      <c r="A2637" s="438" t="s">
        <v>655</v>
      </c>
      <c r="B2637" s="439" t="s">
        <v>656</v>
      </c>
      <c r="C2637" s="439" t="s">
        <v>42</v>
      </c>
      <c r="D2637" s="439" t="n">
        <v>5664</v>
      </c>
      <c r="E2637" s="438" t="s">
        <v>1312</v>
      </c>
      <c r="F2637" s="438" t="s">
        <v>683</v>
      </c>
      <c r="G2637" s="439"/>
      <c r="H2637" s="439" t="s">
        <v>469</v>
      </c>
      <c r="I2637" s="438" t="n">
        <v>1</v>
      </c>
      <c r="J2637" s="438" t="n">
        <v>30.6</v>
      </c>
      <c r="K2637" s="440" t="n">
        <v>30.6</v>
      </c>
    </row>
    <row r="2638" customFormat="false" ht="28.35" hidden="false" customHeight="false" outlineLevel="0" collapsed="false">
      <c r="A2638" s="438" t="s">
        <v>655</v>
      </c>
      <c r="B2638" s="439" t="s">
        <v>656</v>
      </c>
      <c r="C2638" s="439" t="s">
        <v>42</v>
      </c>
      <c r="D2638" s="439" t="n">
        <v>88858</v>
      </c>
      <c r="E2638" s="438" t="s">
        <v>1308</v>
      </c>
      <c r="F2638" s="438" t="s">
        <v>683</v>
      </c>
      <c r="G2638" s="439"/>
      <c r="H2638" s="439" t="s">
        <v>469</v>
      </c>
      <c r="I2638" s="438" t="n">
        <v>1</v>
      </c>
      <c r="J2638" s="438" t="n">
        <v>6.47</v>
      </c>
      <c r="K2638" s="440" t="n">
        <v>6.47</v>
      </c>
    </row>
    <row r="2639" customFormat="false" ht="14.25" hidden="false" customHeight="false" outlineLevel="0" collapsed="false">
      <c r="A2639" s="134"/>
      <c r="E2639" s="134"/>
      <c r="F2639" s="134"/>
      <c r="I2639" s="134"/>
      <c r="J2639" s="134"/>
      <c r="K2639" s="263"/>
    </row>
    <row r="2640" customFormat="false" ht="14.25" hidden="false" customHeight="false" outlineLevel="0" collapsed="false">
      <c r="A2640" s="441" t="s">
        <v>655</v>
      </c>
      <c r="B2640" s="442"/>
      <c r="C2640" s="442"/>
      <c r="D2640" s="442"/>
      <c r="E2640" s="441"/>
      <c r="F2640" s="443" t="s">
        <v>660</v>
      </c>
      <c r="G2640" s="444" t="n">
        <v>9.6717978507</v>
      </c>
      <c r="H2640" s="445" t="s">
        <v>661</v>
      </c>
      <c r="I2640" s="446" t="n">
        <v>10.31</v>
      </c>
      <c r="J2640" s="443" t="s">
        <v>662</v>
      </c>
      <c r="K2640" s="444" t="n">
        <v>19.98</v>
      </c>
    </row>
    <row r="2641" customFormat="false" ht="14.25" hidden="false" customHeight="false" outlineLevel="0" collapsed="false">
      <c r="A2641" s="441" t="s">
        <v>655</v>
      </c>
      <c r="B2641" s="442"/>
      <c r="C2641" s="442"/>
      <c r="D2641" s="442"/>
      <c r="E2641" s="441"/>
      <c r="F2641" s="443" t="s">
        <v>663</v>
      </c>
      <c r="G2641" s="444" t="n">
        <v>29.52</v>
      </c>
      <c r="H2641" s="442"/>
      <c r="I2641" s="441"/>
      <c r="J2641" s="443" t="s">
        <v>664</v>
      </c>
      <c r="K2641" s="444" t="n">
        <v>164.36</v>
      </c>
    </row>
    <row r="2642" customFormat="false" ht="14.25" hidden="false" customHeight="false" outlineLevel="0" collapsed="false">
      <c r="A2642" s="134"/>
      <c r="E2642" s="134"/>
      <c r="F2642" s="134"/>
      <c r="I2642" s="134"/>
      <c r="J2642" s="134"/>
      <c r="K2642" s="263"/>
    </row>
    <row r="2643" customFormat="false" ht="14.25" hidden="false" customHeight="false" outlineLevel="0" collapsed="false">
      <c r="A2643" s="134"/>
      <c r="E2643" s="134"/>
      <c r="F2643" s="134"/>
      <c r="I2643" s="134"/>
      <c r="J2643" s="134"/>
      <c r="K2643" s="263"/>
    </row>
    <row r="2644" customFormat="false" ht="37.3" hidden="false" customHeight="false" outlineLevel="0" collapsed="false">
      <c r="A2644" s="434" t="s">
        <v>1313</v>
      </c>
      <c r="B2644" s="435" t="s">
        <v>35</v>
      </c>
      <c r="C2644" s="435" t="s">
        <v>42</v>
      </c>
      <c r="D2644" s="435" t="n">
        <v>88857</v>
      </c>
      <c r="E2644" s="436" t="s">
        <v>1309</v>
      </c>
      <c r="F2644" s="436" t="s">
        <v>1083</v>
      </c>
      <c r="G2644" s="435"/>
      <c r="H2644" s="435" t="s">
        <v>469</v>
      </c>
      <c r="I2644" s="436" t="n">
        <v>1</v>
      </c>
      <c r="J2644" s="436" t="n">
        <v>24.48</v>
      </c>
      <c r="K2644" s="437" t="n">
        <v>24.48</v>
      </c>
    </row>
    <row r="2645" customFormat="false" ht="14.25" hidden="false" customHeight="false" outlineLevel="0" collapsed="false">
      <c r="A2645" s="430"/>
      <c r="B2645" s="431" t="s">
        <v>25</v>
      </c>
      <c r="C2645" s="431" t="s">
        <v>26</v>
      </c>
      <c r="D2645" s="431" t="s">
        <v>27</v>
      </c>
      <c r="E2645" s="432" t="s">
        <v>18</v>
      </c>
      <c r="F2645" s="432" t="s">
        <v>649</v>
      </c>
      <c r="G2645" s="431"/>
      <c r="H2645" s="431" t="s">
        <v>650</v>
      </c>
      <c r="I2645" s="432" t="s">
        <v>651</v>
      </c>
      <c r="J2645" s="432" t="s">
        <v>652</v>
      </c>
      <c r="K2645" s="433" t="s">
        <v>19</v>
      </c>
    </row>
    <row r="2646" customFormat="false" ht="28.35" hidden="false" customHeight="false" outlineLevel="0" collapsed="false">
      <c r="A2646" s="438" t="s">
        <v>655</v>
      </c>
      <c r="B2646" s="439" t="s">
        <v>200</v>
      </c>
      <c r="C2646" s="439" t="s">
        <v>42</v>
      </c>
      <c r="D2646" s="439" t="n">
        <v>36531</v>
      </c>
      <c r="E2646" s="438" t="s">
        <v>1314</v>
      </c>
      <c r="F2646" s="438" t="s">
        <v>990</v>
      </c>
      <c r="G2646" s="439"/>
      <c r="H2646" s="439" t="s">
        <v>120</v>
      </c>
      <c r="I2646" s="438" t="n">
        <v>5.6E-005</v>
      </c>
      <c r="J2646" s="438" t="n">
        <v>437262.772412</v>
      </c>
      <c r="K2646" s="440" t="n">
        <v>24.48</v>
      </c>
    </row>
    <row r="2647" customFormat="false" ht="14.25" hidden="false" customHeight="false" outlineLevel="0" collapsed="false">
      <c r="A2647" s="134"/>
      <c r="E2647" s="134"/>
      <c r="F2647" s="134"/>
      <c r="I2647" s="134"/>
      <c r="J2647" s="134"/>
      <c r="K2647" s="263"/>
    </row>
    <row r="2648" customFormat="false" ht="14.25" hidden="false" customHeight="false" outlineLevel="0" collapsed="false">
      <c r="A2648" s="441" t="s">
        <v>655</v>
      </c>
      <c r="B2648" s="442"/>
      <c r="C2648" s="442"/>
      <c r="D2648" s="442"/>
      <c r="E2648" s="441"/>
      <c r="F2648" s="443" t="s">
        <v>660</v>
      </c>
      <c r="G2648" s="444" t="n">
        <v>0</v>
      </c>
      <c r="H2648" s="445" t="s">
        <v>661</v>
      </c>
      <c r="I2648" s="446" t="n">
        <v>0</v>
      </c>
      <c r="J2648" s="443" t="s">
        <v>662</v>
      </c>
      <c r="K2648" s="444" t="n">
        <v>0</v>
      </c>
    </row>
    <row r="2649" customFormat="false" ht="14.25" hidden="false" customHeight="false" outlineLevel="0" collapsed="false">
      <c r="A2649" s="441" t="s">
        <v>655</v>
      </c>
      <c r="B2649" s="442"/>
      <c r="C2649" s="442"/>
      <c r="D2649" s="442"/>
      <c r="E2649" s="441"/>
      <c r="F2649" s="443" t="s">
        <v>663</v>
      </c>
      <c r="G2649" s="444" t="n">
        <v>5.36</v>
      </c>
      <c r="H2649" s="442"/>
      <c r="I2649" s="441"/>
      <c r="J2649" s="443" t="s">
        <v>664</v>
      </c>
      <c r="K2649" s="444" t="n">
        <v>29.84</v>
      </c>
    </row>
    <row r="2650" customFormat="false" ht="14.25" hidden="false" customHeight="false" outlineLevel="0" collapsed="false">
      <c r="A2650" s="134"/>
      <c r="E2650" s="134"/>
      <c r="F2650" s="134"/>
      <c r="I2650" s="134"/>
      <c r="J2650" s="134"/>
      <c r="K2650" s="263"/>
    </row>
    <row r="2651" customFormat="false" ht="14.25" hidden="false" customHeight="false" outlineLevel="0" collapsed="false">
      <c r="A2651" s="134"/>
      <c r="E2651" s="134"/>
      <c r="F2651" s="134"/>
      <c r="I2651" s="134"/>
      <c r="J2651" s="134"/>
      <c r="K2651" s="263"/>
    </row>
    <row r="2652" customFormat="false" ht="37.3" hidden="false" customHeight="false" outlineLevel="0" collapsed="false">
      <c r="A2652" s="434" t="s">
        <v>1315</v>
      </c>
      <c r="B2652" s="435" t="s">
        <v>35</v>
      </c>
      <c r="C2652" s="435" t="s">
        <v>42</v>
      </c>
      <c r="D2652" s="435" t="n">
        <v>88858</v>
      </c>
      <c r="E2652" s="436" t="s">
        <v>1308</v>
      </c>
      <c r="F2652" s="436" t="s">
        <v>1083</v>
      </c>
      <c r="G2652" s="435"/>
      <c r="H2652" s="435" t="s">
        <v>469</v>
      </c>
      <c r="I2652" s="436" t="n">
        <v>1</v>
      </c>
      <c r="J2652" s="436" t="n">
        <v>6.47</v>
      </c>
      <c r="K2652" s="437" t="n">
        <v>6.47</v>
      </c>
    </row>
    <row r="2653" customFormat="false" ht="14.25" hidden="false" customHeight="false" outlineLevel="0" collapsed="false">
      <c r="A2653" s="430"/>
      <c r="B2653" s="431" t="s">
        <v>25</v>
      </c>
      <c r="C2653" s="431" t="s">
        <v>26</v>
      </c>
      <c r="D2653" s="431" t="s">
        <v>27</v>
      </c>
      <c r="E2653" s="432" t="s">
        <v>18</v>
      </c>
      <c r="F2653" s="432" t="s">
        <v>649</v>
      </c>
      <c r="G2653" s="431"/>
      <c r="H2653" s="431" t="s">
        <v>650</v>
      </c>
      <c r="I2653" s="432" t="s">
        <v>651</v>
      </c>
      <c r="J2653" s="432" t="s">
        <v>652</v>
      </c>
      <c r="K2653" s="433" t="s">
        <v>19</v>
      </c>
    </row>
    <row r="2654" customFormat="false" ht="28.35" hidden="false" customHeight="false" outlineLevel="0" collapsed="false">
      <c r="A2654" s="438" t="s">
        <v>655</v>
      </c>
      <c r="B2654" s="439" t="s">
        <v>200</v>
      </c>
      <c r="C2654" s="439" t="s">
        <v>42</v>
      </c>
      <c r="D2654" s="439" t="n">
        <v>36531</v>
      </c>
      <c r="E2654" s="438" t="s">
        <v>1314</v>
      </c>
      <c r="F2654" s="438" t="s">
        <v>990</v>
      </c>
      <c r="G2654" s="439"/>
      <c r="H2654" s="439" t="s">
        <v>120</v>
      </c>
      <c r="I2654" s="438" t="n">
        <v>1.48E-005</v>
      </c>
      <c r="J2654" s="438" t="n">
        <v>437262.772412</v>
      </c>
      <c r="K2654" s="440" t="n">
        <v>6.47</v>
      </c>
    </row>
    <row r="2655" customFormat="false" ht="14.25" hidden="false" customHeight="false" outlineLevel="0" collapsed="false">
      <c r="A2655" s="134"/>
      <c r="E2655" s="134"/>
      <c r="F2655" s="134"/>
      <c r="I2655" s="134"/>
      <c r="J2655" s="134"/>
      <c r="K2655" s="263"/>
    </row>
    <row r="2656" customFormat="false" ht="14.25" hidden="false" customHeight="false" outlineLevel="0" collapsed="false">
      <c r="A2656" s="441" t="s">
        <v>655</v>
      </c>
      <c r="B2656" s="442"/>
      <c r="C2656" s="442"/>
      <c r="D2656" s="442"/>
      <c r="E2656" s="441"/>
      <c r="F2656" s="443" t="s">
        <v>660</v>
      </c>
      <c r="G2656" s="444" t="n">
        <v>0</v>
      </c>
      <c r="H2656" s="445" t="s">
        <v>661</v>
      </c>
      <c r="I2656" s="446" t="n">
        <v>0</v>
      </c>
      <c r="J2656" s="443" t="s">
        <v>662</v>
      </c>
      <c r="K2656" s="444" t="n">
        <v>0</v>
      </c>
    </row>
    <row r="2657" customFormat="false" ht="14.25" hidden="false" customHeight="false" outlineLevel="0" collapsed="false">
      <c r="A2657" s="441" t="s">
        <v>655</v>
      </c>
      <c r="B2657" s="442"/>
      <c r="C2657" s="442"/>
      <c r="D2657" s="442"/>
      <c r="E2657" s="441"/>
      <c r="F2657" s="443" t="s">
        <v>663</v>
      </c>
      <c r="G2657" s="444" t="n">
        <v>1.41</v>
      </c>
      <c r="H2657" s="442"/>
      <c r="I2657" s="441"/>
      <c r="J2657" s="443" t="s">
        <v>664</v>
      </c>
      <c r="K2657" s="444" t="n">
        <v>7.88</v>
      </c>
    </row>
    <row r="2658" customFormat="false" ht="14.25" hidden="false" customHeight="false" outlineLevel="0" collapsed="false">
      <c r="A2658" s="134"/>
      <c r="E2658" s="134"/>
      <c r="F2658" s="134"/>
      <c r="I2658" s="134"/>
      <c r="J2658" s="134"/>
      <c r="K2658" s="263"/>
    </row>
    <row r="2659" customFormat="false" ht="14.25" hidden="false" customHeight="false" outlineLevel="0" collapsed="false">
      <c r="A2659" s="134"/>
      <c r="E2659" s="134"/>
      <c r="F2659" s="134"/>
      <c r="I2659" s="134"/>
      <c r="J2659" s="134"/>
      <c r="K2659" s="263"/>
    </row>
    <row r="2660" customFormat="false" ht="13.5" hidden="false" customHeight="true" outlineLevel="0" collapsed="false">
      <c r="A2660" s="434" t="s">
        <v>1316</v>
      </c>
      <c r="B2660" s="435" t="s">
        <v>35</v>
      </c>
      <c r="C2660" s="435" t="s">
        <v>42</v>
      </c>
      <c r="D2660" s="435" t="n">
        <v>5664</v>
      </c>
      <c r="E2660" s="436" t="s">
        <v>1312</v>
      </c>
      <c r="F2660" s="436" t="s">
        <v>1083</v>
      </c>
      <c r="G2660" s="435"/>
      <c r="H2660" s="435" t="s">
        <v>469</v>
      </c>
      <c r="I2660" s="436" t="n">
        <v>1</v>
      </c>
      <c r="J2660" s="436" t="n">
        <v>30.6</v>
      </c>
      <c r="K2660" s="437" t="n">
        <v>30.6</v>
      </c>
    </row>
    <row r="2661" customFormat="false" ht="13.5" hidden="false" customHeight="true" outlineLevel="0" collapsed="false">
      <c r="A2661" s="430"/>
      <c r="B2661" s="431" t="s">
        <v>25</v>
      </c>
      <c r="C2661" s="431" t="s">
        <v>26</v>
      </c>
      <c r="D2661" s="431" t="s">
        <v>27</v>
      </c>
      <c r="E2661" s="432" t="s">
        <v>18</v>
      </c>
      <c r="F2661" s="432" t="s">
        <v>649</v>
      </c>
      <c r="G2661" s="431"/>
      <c r="H2661" s="431" t="s">
        <v>650</v>
      </c>
      <c r="I2661" s="432" t="s">
        <v>651</v>
      </c>
      <c r="J2661" s="432" t="s">
        <v>652</v>
      </c>
      <c r="K2661" s="433" t="s">
        <v>19</v>
      </c>
    </row>
    <row r="2662" customFormat="false" ht="13.5" hidden="false" customHeight="true" outlineLevel="0" collapsed="false">
      <c r="A2662" s="438" t="s">
        <v>655</v>
      </c>
      <c r="B2662" s="439" t="s">
        <v>200</v>
      </c>
      <c r="C2662" s="439" t="s">
        <v>42</v>
      </c>
      <c r="D2662" s="439" t="n">
        <v>36531</v>
      </c>
      <c r="E2662" s="438" t="s">
        <v>1314</v>
      </c>
      <c r="F2662" s="438" t="s">
        <v>990</v>
      </c>
      <c r="G2662" s="439"/>
      <c r="H2662" s="439" t="s">
        <v>120</v>
      </c>
      <c r="I2662" s="438" t="n">
        <v>7E-005</v>
      </c>
      <c r="J2662" s="438" t="n">
        <v>437262.772412</v>
      </c>
      <c r="K2662" s="440" t="n">
        <v>30.6</v>
      </c>
    </row>
    <row r="2663" customFormat="false" ht="14.25" hidden="false" customHeight="false" outlineLevel="0" collapsed="false">
      <c r="A2663" s="134"/>
      <c r="E2663" s="134"/>
      <c r="F2663" s="134"/>
      <c r="I2663" s="134"/>
      <c r="J2663" s="134"/>
      <c r="K2663" s="263"/>
    </row>
    <row r="2664" customFormat="false" ht="14.25" hidden="false" customHeight="false" outlineLevel="0" collapsed="false">
      <c r="A2664" s="441" t="s">
        <v>655</v>
      </c>
      <c r="B2664" s="442"/>
      <c r="C2664" s="442"/>
      <c r="D2664" s="442"/>
      <c r="E2664" s="441"/>
      <c r="F2664" s="443" t="s">
        <v>660</v>
      </c>
      <c r="G2664" s="444" t="n">
        <v>0</v>
      </c>
      <c r="H2664" s="445" t="s">
        <v>661</v>
      </c>
      <c r="I2664" s="446" t="n">
        <v>0</v>
      </c>
      <c r="J2664" s="443" t="s">
        <v>662</v>
      </c>
      <c r="K2664" s="444" t="n">
        <v>0</v>
      </c>
    </row>
    <row r="2665" customFormat="false" ht="14.25" hidden="false" customHeight="false" outlineLevel="0" collapsed="false">
      <c r="A2665" s="441" t="s">
        <v>655</v>
      </c>
      <c r="B2665" s="442"/>
      <c r="C2665" s="442"/>
      <c r="D2665" s="442"/>
      <c r="E2665" s="441"/>
      <c r="F2665" s="443" t="s">
        <v>663</v>
      </c>
      <c r="G2665" s="444" t="n">
        <v>6.7</v>
      </c>
      <c r="H2665" s="442"/>
      <c r="I2665" s="441"/>
      <c r="J2665" s="443" t="s">
        <v>664</v>
      </c>
      <c r="K2665" s="444" t="n">
        <v>37.3</v>
      </c>
    </row>
    <row r="2666" customFormat="false" ht="14.25" hidden="false" customHeight="false" outlineLevel="0" collapsed="false">
      <c r="A2666" s="134"/>
      <c r="E2666" s="134"/>
      <c r="F2666" s="134"/>
      <c r="I2666" s="134"/>
      <c r="J2666" s="134"/>
      <c r="K2666" s="263"/>
    </row>
    <row r="2667" customFormat="false" ht="14.25" hidden="false" customHeight="false" outlineLevel="0" collapsed="false">
      <c r="A2667" s="134"/>
      <c r="E2667" s="134"/>
      <c r="F2667" s="134"/>
      <c r="I2667" s="134"/>
      <c r="J2667" s="134"/>
      <c r="K2667" s="263"/>
    </row>
    <row r="2668" customFormat="false" ht="49.25" hidden="false" customHeight="false" outlineLevel="0" collapsed="false">
      <c r="A2668" s="434" t="s">
        <v>1317</v>
      </c>
      <c r="B2668" s="435" t="s">
        <v>35</v>
      </c>
      <c r="C2668" s="435" t="s">
        <v>42</v>
      </c>
      <c r="D2668" s="435" t="n">
        <v>53786</v>
      </c>
      <c r="E2668" s="436" t="s">
        <v>1311</v>
      </c>
      <c r="F2668" s="436" t="s">
        <v>1083</v>
      </c>
      <c r="G2668" s="435"/>
      <c r="H2668" s="435" t="s">
        <v>469</v>
      </c>
      <c r="I2668" s="436" t="n">
        <v>1</v>
      </c>
      <c r="J2668" s="436" t="n">
        <v>48.61</v>
      </c>
      <c r="K2668" s="437" t="n">
        <v>48.61</v>
      </c>
    </row>
    <row r="2669" customFormat="false" ht="13.5" hidden="false" customHeight="true" outlineLevel="0" collapsed="false">
      <c r="A2669" s="430"/>
      <c r="B2669" s="431" t="s">
        <v>25</v>
      </c>
      <c r="C2669" s="431" t="s">
        <v>26</v>
      </c>
      <c r="D2669" s="431" t="s">
        <v>27</v>
      </c>
      <c r="E2669" s="432" t="s">
        <v>18</v>
      </c>
      <c r="F2669" s="432" t="s">
        <v>649</v>
      </c>
      <c r="G2669" s="431"/>
      <c r="H2669" s="431" t="s">
        <v>650</v>
      </c>
      <c r="I2669" s="432" t="s">
        <v>651</v>
      </c>
      <c r="J2669" s="432" t="s">
        <v>652</v>
      </c>
      <c r="K2669" s="433" t="s">
        <v>19</v>
      </c>
    </row>
    <row r="2670" customFormat="false" ht="13.5" hidden="false" customHeight="true" outlineLevel="0" collapsed="false">
      <c r="A2670" s="438" t="s">
        <v>655</v>
      </c>
      <c r="B2670" s="439" t="s">
        <v>200</v>
      </c>
      <c r="C2670" s="439" t="s">
        <v>42</v>
      </c>
      <c r="D2670" s="439" t="n">
        <v>4221</v>
      </c>
      <c r="E2670" s="438" t="s">
        <v>1318</v>
      </c>
      <c r="F2670" s="438" t="s">
        <v>669</v>
      </c>
      <c r="G2670" s="439"/>
      <c r="H2670" s="439" t="s">
        <v>686</v>
      </c>
      <c r="I2670" s="438" t="n">
        <v>8.53</v>
      </c>
      <c r="J2670" s="438" t="n">
        <v>5.699392</v>
      </c>
      <c r="K2670" s="440" t="n">
        <v>48.61</v>
      </c>
    </row>
    <row r="2671" customFormat="false" ht="14.25" hidden="false" customHeight="false" outlineLevel="0" collapsed="false">
      <c r="A2671" s="134"/>
      <c r="E2671" s="134"/>
      <c r="F2671" s="134"/>
      <c r="I2671" s="134"/>
      <c r="J2671" s="134"/>
      <c r="K2671" s="263"/>
    </row>
    <row r="2672" customFormat="false" ht="14.25" hidden="false" customHeight="false" outlineLevel="0" collapsed="false">
      <c r="A2672" s="441" t="s">
        <v>655</v>
      </c>
      <c r="B2672" s="442"/>
      <c r="C2672" s="442"/>
      <c r="D2672" s="442"/>
      <c r="E2672" s="441"/>
      <c r="F2672" s="443" t="s">
        <v>660</v>
      </c>
      <c r="G2672" s="444" t="n">
        <v>0</v>
      </c>
      <c r="H2672" s="445" t="s">
        <v>661</v>
      </c>
      <c r="I2672" s="446" t="n">
        <v>0</v>
      </c>
      <c r="J2672" s="443" t="s">
        <v>662</v>
      </c>
      <c r="K2672" s="444" t="n">
        <v>0</v>
      </c>
    </row>
    <row r="2673" customFormat="false" ht="14.25" hidden="false" customHeight="false" outlineLevel="0" collapsed="false">
      <c r="A2673" s="441" t="s">
        <v>655</v>
      </c>
      <c r="B2673" s="442"/>
      <c r="C2673" s="442"/>
      <c r="D2673" s="442"/>
      <c r="E2673" s="441"/>
      <c r="F2673" s="443" t="s">
        <v>663</v>
      </c>
      <c r="G2673" s="444" t="n">
        <v>10.64</v>
      </c>
      <c r="H2673" s="442"/>
      <c r="I2673" s="441"/>
      <c r="J2673" s="443" t="s">
        <v>664</v>
      </c>
      <c r="K2673" s="444" t="n">
        <v>59.25</v>
      </c>
    </row>
    <row r="2674" customFormat="false" ht="14.25" hidden="false" customHeight="false" outlineLevel="0" collapsed="false">
      <c r="A2674" s="134"/>
      <c r="E2674" s="134"/>
      <c r="F2674" s="134"/>
      <c r="I2674" s="134"/>
      <c r="J2674" s="134"/>
      <c r="K2674" s="263"/>
    </row>
    <row r="2675" customFormat="false" ht="14.25" hidden="false" customHeight="false" outlineLevel="0" collapsed="false">
      <c r="A2675" s="134"/>
      <c r="E2675" s="134"/>
      <c r="F2675" s="134"/>
      <c r="I2675" s="134"/>
      <c r="J2675" s="134"/>
      <c r="K2675" s="263"/>
    </row>
    <row r="2676" customFormat="false" ht="25.5" hidden="false" customHeight="true" outlineLevel="0" collapsed="false">
      <c r="A2676" s="434" t="s">
        <v>1319</v>
      </c>
      <c r="B2676" s="435" t="s">
        <v>35</v>
      </c>
      <c r="C2676" s="435" t="s">
        <v>42</v>
      </c>
      <c r="D2676" s="435" t="n">
        <v>91693</v>
      </c>
      <c r="E2676" s="436" t="s">
        <v>682</v>
      </c>
      <c r="F2676" s="436" t="s">
        <v>1083</v>
      </c>
      <c r="G2676" s="435"/>
      <c r="H2676" s="435" t="s">
        <v>684</v>
      </c>
      <c r="I2676" s="436" t="n">
        <v>1</v>
      </c>
      <c r="J2676" s="436" t="n">
        <v>22.33</v>
      </c>
      <c r="K2676" s="437" t="n">
        <v>22.33</v>
      </c>
    </row>
    <row r="2677" customFormat="false" ht="14.25" hidden="false" customHeight="false" outlineLevel="0" collapsed="false">
      <c r="A2677" s="430"/>
      <c r="B2677" s="431" t="s">
        <v>25</v>
      </c>
      <c r="C2677" s="431" t="s">
        <v>26</v>
      </c>
      <c r="D2677" s="431" t="s">
        <v>27</v>
      </c>
      <c r="E2677" s="432" t="s">
        <v>18</v>
      </c>
      <c r="F2677" s="432" t="s">
        <v>649</v>
      </c>
      <c r="G2677" s="431"/>
      <c r="H2677" s="431" t="s">
        <v>650</v>
      </c>
      <c r="I2677" s="432" t="s">
        <v>651</v>
      </c>
      <c r="J2677" s="432" t="s">
        <v>652</v>
      </c>
      <c r="K2677" s="433" t="s">
        <v>19</v>
      </c>
    </row>
    <row r="2678" customFormat="false" ht="19.4" hidden="false" customHeight="false" outlineLevel="0" collapsed="false">
      <c r="A2678" s="438" t="s">
        <v>655</v>
      </c>
      <c r="B2678" s="439" t="s">
        <v>656</v>
      </c>
      <c r="C2678" s="439" t="s">
        <v>42</v>
      </c>
      <c r="D2678" s="439" t="n">
        <v>91688</v>
      </c>
      <c r="E2678" s="438" t="s">
        <v>1320</v>
      </c>
      <c r="F2678" s="438" t="s">
        <v>683</v>
      </c>
      <c r="G2678" s="439"/>
      <c r="H2678" s="439" t="s">
        <v>469</v>
      </c>
      <c r="I2678" s="438" t="n">
        <v>1</v>
      </c>
      <c r="J2678" s="438" t="n">
        <v>0.11</v>
      </c>
      <c r="K2678" s="440" t="n">
        <v>0.11</v>
      </c>
    </row>
    <row r="2679" customFormat="false" ht="14.25" hidden="false" customHeight="false" outlineLevel="0" collapsed="false">
      <c r="A2679" s="438" t="s">
        <v>655</v>
      </c>
      <c r="B2679" s="439" t="s">
        <v>656</v>
      </c>
      <c r="C2679" s="439" t="s">
        <v>42</v>
      </c>
      <c r="D2679" s="439" t="n">
        <v>88297</v>
      </c>
      <c r="E2679" s="438" t="s">
        <v>1122</v>
      </c>
      <c r="F2679" s="438" t="s">
        <v>658</v>
      </c>
      <c r="G2679" s="439"/>
      <c r="H2679" s="439" t="s">
        <v>469</v>
      </c>
      <c r="I2679" s="438" t="n">
        <v>1</v>
      </c>
      <c r="J2679" s="438" t="n">
        <v>22.2</v>
      </c>
      <c r="K2679" s="440" t="n">
        <v>22.2</v>
      </c>
    </row>
    <row r="2680" customFormat="false" ht="19.4" hidden="false" customHeight="false" outlineLevel="0" collapsed="false">
      <c r="A2680" s="438" t="s">
        <v>655</v>
      </c>
      <c r="B2680" s="439" t="s">
        <v>656</v>
      </c>
      <c r="C2680" s="439" t="s">
        <v>42</v>
      </c>
      <c r="D2680" s="439" t="n">
        <v>91689</v>
      </c>
      <c r="E2680" s="438" t="s">
        <v>1321</v>
      </c>
      <c r="F2680" s="438" t="s">
        <v>683</v>
      </c>
      <c r="G2680" s="439"/>
      <c r="H2680" s="439" t="s">
        <v>469</v>
      </c>
      <c r="I2680" s="438" t="n">
        <v>1</v>
      </c>
      <c r="J2680" s="438" t="n">
        <v>0.02</v>
      </c>
      <c r="K2680" s="440" t="n">
        <v>0.02</v>
      </c>
    </row>
    <row r="2681" customFormat="false" ht="14.25" hidden="false" customHeight="false" outlineLevel="0" collapsed="false">
      <c r="A2681" s="134"/>
      <c r="E2681" s="134"/>
      <c r="F2681" s="134"/>
      <c r="I2681" s="134"/>
      <c r="J2681" s="134"/>
      <c r="K2681" s="263"/>
    </row>
    <row r="2682" customFormat="false" ht="14.25" hidden="false" customHeight="false" outlineLevel="0" collapsed="false">
      <c r="A2682" s="441" t="s">
        <v>655</v>
      </c>
      <c r="B2682" s="442"/>
      <c r="C2682" s="442"/>
      <c r="D2682" s="442"/>
      <c r="E2682" s="441"/>
      <c r="F2682" s="443" t="s">
        <v>660</v>
      </c>
      <c r="G2682" s="444" t="n">
        <v>8.4712944138</v>
      </c>
      <c r="H2682" s="445" t="s">
        <v>661</v>
      </c>
      <c r="I2682" s="446" t="n">
        <v>9.03</v>
      </c>
      <c r="J2682" s="443" t="s">
        <v>662</v>
      </c>
      <c r="K2682" s="444" t="n">
        <v>17.5</v>
      </c>
    </row>
    <row r="2683" customFormat="false" ht="14.25" hidden="false" customHeight="false" outlineLevel="0" collapsed="false">
      <c r="A2683" s="441" t="s">
        <v>655</v>
      </c>
      <c r="B2683" s="442"/>
      <c r="C2683" s="442"/>
      <c r="D2683" s="442"/>
      <c r="E2683" s="441"/>
      <c r="F2683" s="443" t="s">
        <v>663</v>
      </c>
      <c r="G2683" s="444" t="n">
        <v>4.89</v>
      </c>
      <c r="H2683" s="442"/>
      <c r="I2683" s="441"/>
      <c r="J2683" s="443" t="s">
        <v>664</v>
      </c>
      <c r="K2683" s="444" t="n">
        <v>27.22</v>
      </c>
    </row>
    <row r="2684" customFormat="false" ht="14.25" hidden="false" customHeight="false" outlineLevel="0" collapsed="false">
      <c r="A2684" s="134"/>
      <c r="E2684" s="134"/>
      <c r="F2684" s="134"/>
      <c r="I2684" s="134"/>
      <c r="J2684" s="134"/>
      <c r="K2684" s="263"/>
    </row>
    <row r="2685" customFormat="false" ht="14.25" hidden="false" customHeight="false" outlineLevel="0" collapsed="false">
      <c r="A2685" s="134"/>
      <c r="E2685" s="134"/>
      <c r="F2685" s="134"/>
      <c r="I2685" s="134"/>
      <c r="J2685" s="134"/>
      <c r="K2685" s="263"/>
    </row>
    <row r="2686" customFormat="false" ht="37.3" hidden="false" customHeight="false" outlineLevel="0" collapsed="false">
      <c r="A2686" s="434" t="s">
        <v>1322</v>
      </c>
      <c r="B2686" s="435" t="s">
        <v>35</v>
      </c>
      <c r="C2686" s="435" t="s">
        <v>42</v>
      </c>
      <c r="D2686" s="435" t="n">
        <v>91692</v>
      </c>
      <c r="E2686" s="436" t="s">
        <v>687</v>
      </c>
      <c r="F2686" s="436" t="s">
        <v>1083</v>
      </c>
      <c r="G2686" s="435"/>
      <c r="H2686" s="435" t="s">
        <v>688</v>
      </c>
      <c r="I2686" s="436" t="n">
        <v>1</v>
      </c>
      <c r="J2686" s="436" t="n">
        <v>23.76</v>
      </c>
      <c r="K2686" s="437" t="n">
        <v>23.76</v>
      </c>
    </row>
    <row r="2687" customFormat="false" ht="14.25" hidden="false" customHeight="false" outlineLevel="0" collapsed="false">
      <c r="A2687" s="430"/>
      <c r="B2687" s="431" t="s">
        <v>25</v>
      </c>
      <c r="C2687" s="431" t="s">
        <v>26</v>
      </c>
      <c r="D2687" s="431" t="s">
        <v>27</v>
      </c>
      <c r="E2687" s="432" t="s">
        <v>18</v>
      </c>
      <c r="F2687" s="432" t="s">
        <v>649</v>
      </c>
      <c r="G2687" s="431"/>
      <c r="H2687" s="431" t="s">
        <v>650</v>
      </c>
      <c r="I2687" s="432" t="s">
        <v>651</v>
      </c>
      <c r="J2687" s="432" t="s">
        <v>652</v>
      </c>
      <c r="K2687" s="433" t="s">
        <v>19</v>
      </c>
    </row>
    <row r="2688" customFormat="false" ht="19.4" hidden="false" customHeight="false" outlineLevel="0" collapsed="false">
      <c r="A2688" s="438" t="s">
        <v>655</v>
      </c>
      <c r="B2688" s="439" t="s">
        <v>656</v>
      </c>
      <c r="C2688" s="439" t="s">
        <v>42</v>
      </c>
      <c r="D2688" s="439" t="n">
        <v>91689</v>
      </c>
      <c r="E2688" s="438" t="s">
        <v>1321</v>
      </c>
      <c r="F2688" s="438" t="s">
        <v>683</v>
      </c>
      <c r="G2688" s="439"/>
      <c r="H2688" s="439" t="s">
        <v>469</v>
      </c>
      <c r="I2688" s="438" t="n">
        <v>1</v>
      </c>
      <c r="J2688" s="438" t="n">
        <v>0.02</v>
      </c>
      <c r="K2688" s="440" t="n">
        <v>0.02</v>
      </c>
    </row>
    <row r="2689" customFormat="false" ht="25.5" hidden="false" customHeight="true" outlineLevel="0" collapsed="false">
      <c r="A2689" s="438" t="s">
        <v>655</v>
      </c>
      <c r="B2689" s="439" t="s">
        <v>656</v>
      </c>
      <c r="C2689" s="439" t="s">
        <v>42</v>
      </c>
      <c r="D2689" s="439" t="n">
        <v>91688</v>
      </c>
      <c r="E2689" s="438" t="s">
        <v>1320</v>
      </c>
      <c r="F2689" s="438" t="s">
        <v>683</v>
      </c>
      <c r="G2689" s="439"/>
      <c r="H2689" s="439" t="s">
        <v>469</v>
      </c>
      <c r="I2689" s="438" t="n">
        <v>1</v>
      </c>
      <c r="J2689" s="438" t="n">
        <v>0.11</v>
      </c>
      <c r="K2689" s="440" t="n">
        <v>0.11</v>
      </c>
    </row>
    <row r="2690" customFormat="false" ht="14.25" hidden="false" customHeight="false" outlineLevel="0" collapsed="false">
      <c r="A2690" s="438" t="s">
        <v>655</v>
      </c>
      <c r="B2690" s="439" t="s">
        <v>656</v>
      </c>
      <c r="C2690" s="439" t="s">
        <v>42</v>
      </c>
      <c r="D2690" s="439" t="n">
        <v>88297</v>
      </c>
      <c r="E2690" s="438" t="s">
        <v>1122</v>
      </c>
      <c r="F2690" s="438" t="s">
        <v>658</v>
      </c>
      <c r="G2690" s="439"/>
      <c r="H2690" s="439" t="s">
        <v>469</v>
      </c>
      <c r="I2690" s="438" t="n">
        <v>1</v>
      </c>
      <c r="J2690" s="438" t="n">
        <v>22.2</v>
      </c>
      <c r="K2690" s="440" t="n">
        <v>22.2</v>
      </c>
    </row>
    <row r="2691" customFormat="false" ht="19.4" hidden="false" customHeight="false" outlineLevel="0" collapsed="false">
      <c r="A2691" s="438" t="s">
        <v>655</v>
      </c>
      <c r="B2691" s="439" t="s">
        <v>656</v>
      </c>
      <c r="C2691" s="439" t="s">
        <v>42</v>
      </c>
      <c r="D2691" s="439" t="n">
        <v>91691</v>
      </c>
      <c r="E2691" s="438" t="s">
        <v>1323</v>
      </c>
      <c r="F2691" s="438" t="s">
        <v>683</v>
      </c>
      <c r="G2691" s="439"/>
      <c r="H2691" s="439" t="s">
        <v>469</v>
      </c>
      <c r="I2691" s="438" t="n">
        <v>1</v>
      </c>
      <c r="J2691" s="438" t="n">
        <v>1.36</v>
      </c>
      <c r="K2691" s="440" t="n">
        <v>1.36</v>
      </c>
    </row>
    <row r="2692" customFormat="false" ht="19.4" hidden="false" customHeight="false" outlineLevel="0" collapsed="false">
      <c r="A2692" s="438" t="s">
        <v>655</v>
      </c>
      <c r="B2692" s="439" t="s">
        <v>656</v>
      </c>
      <c r="C2692" s="439" t="s">
        <v>42</v>
      </c>
      <c r="D2692" s="439" t="n">
        <v>91690</v>
      </c>
      <c r="E2692" s="438" t="s">
        <v>1324</v>
      </c>
      <c r="F2692" s="438" t="s">
        <v>683</v>
      </c>
      <c r="G2692" s="439"/>
      <c r="H2692" s="439" t="s">
        <v>469</v>
      </c>
      <c r="I2692" s="438" t="n">
        <v>1</v>
      </c>
      <c r="J2692" s="438" t="n">
        <v>0.07</v>
      </c>
      <c r="K2692" s="440" t="n">
        <v>0.07</v>
      </c>
    </row>
    <row r="2693" customFormat="false" ht="14.25" hidden="false" customHeight="false" outlineLevel="0" collapsed="false">
      <c r="A2693" s="134"/>
      <c r="E2693" s="134"/>
      <c r="F2693" s="134"/>
      <c r="I2693" s="134"/>
      <c r="J2693" s="134"/>
      <c r="K2693" s="263"/>
    </row>
    <row r="2694" customFormat="false" ht="14.25" hidden="false" customHeight="false" outlineLevel="0" collapsed="false">
      <c r="A2694" s="441" t="s">
        <v>655</v>
      </c>
      <c r="B2694" s="442"/>
      <c r="C2694" s="442"/>
      <c r="D2694" s="442"/>
      <c r="E2694" s="441"/>
      <c r="F2694" s="443" t="s">
        <v>660</v>
      </c>
      <c r="G2694" s="444" t="n">
        <v>8.4712944138</v>
      </c>
      <c r="H2694" s="445" t="s">
        <v>661</v>
      </c>
      <c r="I2694" s="446" t="n">
        <v>9.03</v>
      </c>
      <c r="J2694" s="443" t="s">
        <v>662</v>
      </c>
      <c r="K2694" s="444" t="n">
        <v>17.5</v>
      </c>
    </row>
    <row r="2695" customFormat="false" ht="14.25" hidden="false" customHeight="false" outlineLevel="0" collapsed="false">
      <c r="A2695" s="441" t="s">
        <v>655</v>
      </c>
      <c r="B2695" s="442"/>
      <c r="C2695" s="442"/>
      <c r="D2695" s="442"/>
      <c r="E2695" s="441"/>
      <c r="F2695" s="443" t="s">
        <v>663</v>
      </c>
      <c r="G2695" s="444" t="n">
        <v>5.2</v>
      </c>
      <c r="H2695" s="442"/>
      <c r="I2695" s="441"/>
      <c r="J2695" s="443" t="s">
        <v>664</v>
      </c>
      <c r="K2695" s="444" t="n">
        <v>28.96</v>
      </c>
    </row>
    <row r="2696" customFormat="false" ht="14.25" hidden="false" customHeight="false" outlineLevel="0" collapsed="false">
      <c r="A2696" s="134"/>
      <c r="E2696" s="134"/>
      <c r="F2696" s="134"/>
      <c r="I2696" s="134"/>
      <c r="J2696" s="134"/>
      <c r="K2696" s="263"/>
    </row>
    <row r="2697" customFormat="false" ht="14.25" hidden="false" customHeight="false" outlineLevel="0" collapsed="false">
      <c r="A2697" s="134"/>
      <c r="E2697" s="134"/>
      <c r="F2697" s="134"/>
      <c r="I2697" s="134"/>
      <c r="J2697" s="134"/>
      <c r="K2697" s="263"/>
    </row>
    <row r="2698" customFormat="false" ht="37.3" hidden="false" customHeight="false" outlineLevel="0" collapsed="false">
      <c r="A2698" s="434" t="s">
        <v>1325</v>
      </c>
      <c r="B2698" s="435" t="s">
        <v>35</v>
      </c>
      <c r="C2698" s="435" t="s">
        <v>42</v>
      </c>
      <c r="D2698" s="435" t="n">
        <v>91688</v>
      </c>
      <c r="E2698" s="436" t="s">
        <v>1320</v>
      </c>
      <c r="F2698" s="436" t="s">
        <v>1083</v>
      </c>
      <c r="G2698" s="435"/>
      <c r="H2698" s="435" t="s">
        <v>469</v>
      </c>
      <c r="I2698" s="436" t="n">
        <v>1</v>
      </c>
      <c r="J2698" s="436" t="n">
        <v>0.11</v>
      </c>
      <c r="K2698" s="437" t="n">
        <v>0.11</v>
      </c>
    </row>
    <row r="2699" customFormat="false" ht="14.25" hidden="false" customHeight="false" outlineLevel="0" collapsed="false">
      <c r="A2699" s="430"/>
      <c r="B2699" s="431" t="s">
        <v>25</v>
      </c>
      <c r="C2699" s="431" t="s">
        <v>26</v>
      </c>
      <c r="D2699" s="431" t="s">
        <v>27</v>
      </c>
      <c r="E2699" s="432" t="s">
        <v>18</v>
      </c>
      <c r="F2699" s="432" t="s">
        <v>649</v>
      </c>
      <c r="G2699" s="431"/>
      <c r="H2699" s="431" t="s">
        <v>650</v>
      </c>
      <c r="I2699" s="432" t="s">
        <v>651</v>
      </c>
      <c r="J2699" s="432" t="s">
        <v>652</v>
      </c>
      <c r="K2699" s="433" t="s">
        <v>19</v>
      </c>
    </row>
    <row r="2700" customFormat="false" ht="25.5" hidden="false" customHeight="true" outlineLevel="0" collapsed="false">
      <c r="A2700" s="438" t="s">
        <v>655</v>
      </c>
      <c r="B2700" s="439" t="s">
        <v>200</v>
      </c>
      <c r="C2700" s="439" t="s">
        <v>42</v>
      </c>
      <c r="D2700" s="439" t="n">
        <v>14618</v>
      </c>
      <c r="E2700" s="438" t="s">
        <v>1326</v>
      </c>
      <c r="F2700" s="438" t="s">
        <v>990</v>
      </c>
      <c r="G2700" s="439"/>
      <c r="H2700" s="439" t="s">
        <v>120</v>
      </c>
      <c r="I2700" s="438" t="n">
        <v>7.2E-005</v>
      </c>
      <c r="J2700" s="438" t="n">
        <v>1587.271298</v>
      </c>
      <c r="K2700" s="440" t="n">
        <v>0.11</v>
      </c>
    </row>
    <row r="2701" customFormat="false" ht="14.25" hidden="false" customHeight="false" outlineLevel="0" collapsed="false">
      <c r="A2701" s="134"/>
      <c r="E2701" s="134"/>
      <c r="F2701" s="134"/>
      <c r="I2701" s="134"/>
      <c r="J2701" s="134"/>
      <c r="K2701" s="263"/>
    </row>
    <row r="2702" customFormat="false" ht="14.25" hidden="false" customHeight="false" outlineLevel="0" collapsed="false">
      <c r="A2702" s="441" t="s">
        <v>655</v>
      </c>
      <c r="B2702" s="442"/>
      <c r="C2702" s="442"/>
      <c r="D2702" s="442"/>
      <c r="E2702" s="441"/>
      <c r="F2702" s="443" t="s">
        <v>660</v>
      </c>
      <c r="G2702" s="444" t="n">
        <v>0</v>
      </c>
      <c r="H2702" s="445" t="s">
        <v>661</v>
      </c>
      <c r="I2702" s="446" t="n">
        <v>0</v>
      </c>
      <c r="J2702" s="443" t="s">
        <v>662</v>
      </c>
      <c r="K2702" s="444" t="n">
        <v>0</v>
      </c>
    </row>
    <row r="2703" customFormat="false" ht="25.5" hidden="false" customHeight="true" outlineLevel="0" collapsed="false">
      <c r="A2703" s="441" t="s">
        <v>655</v>
      </c>
      <c r="B2703" s="442"/>
      <c r="C2703" s="442"/>
      <c r="D2703" s="442"/>
      <c r="E2703" s="441"/>
      <c r="F2703" s="443" t="s">
        <v>663</v>
      </c>
      <c r="G2703" s="444" t="n">
        <v>0.02</v>
      </c>
      <c r="H2703" s="442"/>
      <c r="I2703" s="441"/>
      <c r="J2703" s="443" t="s">
        <v>664</v>
      </c>
      <c r="K2703" s="444" t="n">
        <v>0.13</v>
      </c>
    </row>
    <row r="2704" customFormat="false" ht="14.25" hidden="false" customHeight="false" outlineLevel="0" collapsed="false">
      <c r="A2704" s="134"/>
      <c r="E2704" s="134"/>
      <c r="F2704" s="134"/>
      <c r="I2704" s="134"/>
      <c r="J2704" s="134"/>
      <c r="K2704" s="263"/>
    </row>
    <row r="2705" customFormat="false" ht="14.25" hidden="false" customHeight="false" outlineLevel="0" collapsed="false">
      <c r="A2705" s="134"/>
      <c r="E2705" s="134"/>
      <c r="F2705" s="134"/>
      <c r="I2705" s="134"/>
      <c r="J2705" s="134"/>
      <c r="K2705" s="263"/>
    </row>
    <row r="2706" customFormat="false" ht="37.3" hidden="false" customHeight="false" outlineLevel="0" collapsed="false">
      <c r="A2706" s="434" t="s">
        <v>1327</v>
      </c>
      <c r="B2706" s="435" t="s">
        <v>35</v>
      </c>
      <c r="C2706" s="435" t="s">
        <v>42</v>
      </c>
      <c r="D2706" s="435" t="n">
        <v>91689</v>
      </c>
      <c r="E2706" s="436" t="s">
        <v>1321</v>
      </c>
      <c r="F2706" s="436" t="s">
        <v>1083</v>
      </c>
      <c r="G2706" s="435"/>
      <c r="H2706" s="435" t="s">
        <v>469</v>
      </c>
      <c r="I2706" s="436" t="n">
        <v>1</v>
      </c>
      <c r="J2706" s="436" t="n">
        <v>0.02</v>
      </c>
      <c r="K2706" s="437" t="n">
        <v>0.02</v>
      </c>
    </row>
    <row r="2707" customFormat="false" ht="14.25" hidden="false" customHeight="false" outlineLevel="0" collapsed="false">
      <c r="A2707" s="430"/>
      <c r="B2707" s="431" t="s">
        <v>25</v>
      </c>
      <c r="C2707" s="431" t="s">
        <v>26</v>
      </c>
      <c r="D2707" s="431" t="s">
        <v>27</v>
      </c>
      <c r="E2707" s="432" t="s">
        <v>18</v>
      </c>
      <c r="F2707" s="432" t="s">
        <v>649</v>
      </c>
      <c r="G2707" s="431"/>
      <c r="H2707" s="431" t="s">
        <v>650</v>
      </c>
      <c r="I2707" s="432" t="s">
        <v>651</v>
      </c>
      <c r="J2707" s="432" t="s">
        <v>652</v>
      </c>
      <c r="K2707" s="433" t="s">
        <v>19</v>
      </c>
    </row>
    <row r="2708" customFormat="false" ht="14.25" hidden="false" customHeight="false" outlineLevel="0" collapsed="false">
      <c r="A2708" s="438" t="s">
        <v>655</v>
      </c>
      <c r="B2708" s="439" t="s">
        <v>200</v>
      </c>
      <c r="C2708" s="439" t="s">
        <v>42</v>
      </c>
      <c r="D2708" s="439" t="n">
        <v>14618</v>
      </c>
      <c r="E2708" s="438" t="s">
        <v>1326</v>
      </c>
      <c r="F2708" s="438" t="s">
        <v>990</v>
      </c>
      <c r="G2708" s="439"/>
      <c r="H2708" s="439" t="s">
        <v>120</v>
      </c>
      <c r="I2708" s="438" t="n">
        <v>1.48E-005</v>
      </c>
      <c r="J2708" s="438" t="n">
        <v>1587.271298</v>
      </c>
      <c r="K2708" s="440" t="n">
        <v>0.02</v>
      </c>
    </row>
    <row r="2709" customFormat="false" ht="14.25" hidden="false" customHeight="false" outlineLevel="0" collapsed="false">
      <c r="A2709" s="134"/>
      <c r="E2709" s="134"/>
      <c r="F2709" s="134"/>
      <c r="I2709" s="134"/>
      <c r="J2709" s="134"/>
      <c r="K2709" s="263"/>
    </row>
    <row r="2710" customFormat="false" ht="14.25" hidden="false" customHeight="false" outlineLevel="0" collapsed="false">
      <c r="A2710" s="441" t="s">
        <v>655</v>
      </c>
      <c r="B2710" s="442"/>
      <c r="C2710" s="442"/>
      <c r="D2710" s="442"/>
      <c r="E2710" s="441"/>
      <c r="F2710" s="443" t="s">
        <v>660</v>
      </c>
      <c r="G2710" s="444" t="n">
        <v>0</v>
      </c>
      <c r="H2710" s="445" t="s">
        <v>661</v>
      </c>
      <c r="I2710" s="446" t="n">
        <v>0</v>
      </c>
      <c r="J2710" s="443" t="s">
        <v>662</v>
      </c>
      <c r="K2710" s="444" t="n">
        <v>0</v>
      </c>
    </row>
    <row r="2711" customFormat="false" ht="118.5" hidden="false" customHeight="true" outlineLevel="0" collapsed="false">
      <c r="A2711" s="441" t="s">
        <v>655</v>
      </c>
      <c r="B2711" s="442"/>
      <c r="C2711" s="442"/>
      <c r="D2711" s="442"/>
      <c r="E2711" s="441"/>
      <c r="F2711" s="443" t="s">
        <v>663</v>
      </c>
      <c r="G2711" s="444" t="n">
        <v>0</v>
      </c>
      <c r="H2711" s="442"/>
      <c r="I2711" s="441"/>
      <c r="J2711" s="443" t="s">
        <v>664</v>
      </c>
      <c r="K2711" s="444" t="n">
        <v>0.02</v>
      </c>
    </row>
    <row r="2712" customFormat="false" ht="14.25" hidden="false" customHeight="false" outlineLevel="0" collapsed="false">
      <c r="A2712" s="134"/>
      <c r="E2712" s="134"/>
      <c r="F2712" s="134"/>
      <c r="I2712" s="134"/>
      <c r="J2712" s="134"/>
      <c r="K2712" s="263"/>
    </row>
    <row r="2713" customFormat="false" ht="14.25" hidden="false" customHeight="false" outlineLevel="0" collapsed="false">
      <c r="A2713" s="134"/>
      <c r="E2713" s="134"/>
      <c r="F2713" s="134"/>
      <c r="I2713" s="134"/>
      <c r="J2713" s="134"/>
      <c r="K2713" s="263"/>
    </row>
    <row r="2714" customFormat="false" ht="37.3" hidden="false" customHeight="false" outlineLevel="0" collapsed="false">
      <c r="A2714" s="434" t="s">
        <v>1328</v>
      </c>
      <c r="B2714" s="435" t="s">
        <v>35</v>
      </c>
      <c r="C2714" s="435" t="s">
        <v>42</v>
      </c>
      <c r="D2714" s="435" t="n">
        <v>91690</v>
      </c>
      <c r="E2714" s="436" t="s">
        <v>1324</v>
      </c>
      <c r="F2714" s="436" t="s">
        <v>1083</v>
      </c>
      <c r="G2714" s="435"/>
      <c r="H2714" s="435" t="s">
        <v>469</v>
      </c>
      <c r="I2714" s="436" t="n">
        <v>1</v>
      </c>
      <c r="J2714" s="436" t="n">
        <v>0.07</v>
      </c>
      <c r="K2714" s="437" t="n">
        <v>0.07</v>
      </c>
    </row>
    <row r="2715" customFormat="false" ht="14.25" hidden="false" customHeight="false" outlineLevel="0" collapsed="false">
      <c r="A2715" s="430"/>
      <c r="B2715" s="431" t="s">
        <v>25</v>
      </c>
      <c r="C2715" s="431" t="s">
        <v>26</v>
      </c>
      <c r="D2715" s="431" t="s">
        <v>27</v>
      </c>
      <c r="E2715" s="432" t="s">
        <v>18</v>
      </c>
      <c r="F2715" s="432" t="s">
        <v>649</v>
      </c>
      <c r="G2715" s="431"/>
      <c r="H2715" s="431" t="s">
        <v>650</v>
      </c>
      <c r="I2715" s="432" t="s">
        <v>651</v>
      </c>
      <c r="J2715" s="432" t="s">
        <v>652</v>
      </c>
      <c r="K2715" s="433" t="s">
        <v>19</v>
      </c>
    </row>
    <row r="2716" customFormat="false" ht="14.25" hidden="false" customHeight="false" outlineLevel="0" collapsed="false">
      <c r="A2716" s="438" t="s">
        <v>655</v>
      </c>
      <c r="B2716" s="439" t="s">
        <v>200</v>
      </c>
      <c r="C2716" s="439" t="s">
        <v>42</v>
      </c>
      <c r="D2716" s="439" t="n">
        <v>14618</v>
      </c>
      <c r="E2716" s="438" t="s">
        <v>1326</v>
      </c>
      <c r="F2716" s="438" t="s">
        <v>990</v>
      </c>
      <c r="G2716" s="439"/>
      <c r="H2716" s="439" t="s">
        <v>120</v>
      </c>
      <c r="I2716" s="438" t="n">
        <v>5E-005</v>
      </c>
      <c r="J2716" s="438" t="n">
        <v>1587.271298</v>
      </c>
      <c r="K2716" s="440" t="n">
        <v>0.07</v>
      </c>
    </row>
    <row r="2717" customFormat="false" ht="14.25" hidden="false" customHeight="false" outlineLevel="0" collapsed="false">
      <c r="A2717" s="134"/>
      <c r="E2717" s="134"/>
      <c r="F2717" s="134"/>
      <c r="I2717" s="134"/>
      <c r="J2717" s="134"/>
      <c r="K2717" s="263"/>
    </row>
    <row r="2718" customFormat="false" ht="14.25" hidden="false" customHeight="false" outlineLevel="0" collapsed="false">
      <c r="A2718" s="441" t="s">
        <v>655</v>
      </c>
      <c r="B2718" s="442"/>
      <c r="C2718" s="442"/>
      <c r="D2718" s="442"/>
      <c r="E2718" s="441"/>
      <c r="F2718" s="443" t="s">
        <v>660</v>
      </c>
      <c r="G2718" s="444" t="n">
        <v>0</v>
      </c>
      <c r="H2718" s="445" t="s">
        <v>661</v>
      </c>
      <c r="I2718" s="446" t="n">
        <v>0</v>
      </c>
      <c r="J2718" s="443" t="s">
        <v>662</v>
      </c>
      <c r="K2718" s="444" t="n">
        <v>0</v>
      </c>
    </row>
    <row r="2719" customFormat="false" ht="14.25" hidden="false" customHeight="false" outlineLevel="0" collapsed="false">
      <c r="A2719" s="441" t="s">
        <v>655</v>
      </c>
      <c r="B2719" s="442"/>
      <c r="C2719" s="442"/>
      <c r="D2719" s="442"/>
      <c r="E2719" s="441"/>
      <c r="F2719" s="443" t="s">
        <v>663</v>
      </c>
      <c r="G2719" s="444" t="n">
        <v>0.01</v>
      </c>
      <c r="H2719" s="442"/>
      <c r="I2719" s="441"/>
      <c r="J2719" s="443" t="s">
        <v>664</v>
      </c>
      <c r="K2719" s="444" t="n">
        <v>0.08</v>
      </c>
    </row>
    <row r="2720" customFormat="false" ht="14.25" hidden="false" customHeight="false" outlineLevel="0" collapsed="false">
      <c r="A2720" s="134"/>
      <c r="E2720" s="134"/>
      <c r="F2720" s="134"/>
      <c r="I2720" s="134"/>
      <c r="J2720" s="134"/>
      <c r="K2720" s="263"/>
    </row>
    <row r="2721" customFormat="false" ht="14.25" hidden="false" customHeight="false" outlineLevel="0" collapsed="false">
      <c r="A2721" s="134"/>
      <c r="E2721" s="134"/>
      <c r="F2721" s="134"/>
      <c r="I2721" s="134"/>
      <c r="J2721" s="134"/>
      <c r="K2721" s="263"/>
    </row>
    <row r="2722" customFormat="false" ht="37.3" hidden="false" customHeight="false" outlineLevel="0" collapsed="false">
      <c r="A2722" s="434" t="s">
        <v>1329</v>
      </c>
      <c r="B2722" s="435" t="s">
        <v>35</v>
      </c>
      <c r="C2722" s="435" t="s">
        <v>42</v>
      </c>
      <c r="D2722" s="435" t="n">
        <v>91691</v>
      </c>
      <c r="E2722" s="436" t="s">
        <v>1323</v>
      </c>
      <c r="F2722" s="436" t="s">
        <v>1083</v>
      </c>
      <c r="G2722" s="435"/>
      <c r="H2722" s="435" t="s">
        <v>469</v>
      </c>
      <c r="I2722" s="436" t="n">
        <v>1</v>
      </c>
      <c r="J2722" s="436" t="n">
        <v>1.36</v>
      </c>
      <c r="K2722" s="437" t="n">
        <v>1.36</v>
      </c>
    </row>
    <row r="2723" customFormat="false" ht="14.25" hidden="false" customHeight="false" outlineLevel="0" collapsed="false">
      <c r="A2723" s="430"/>
      <c r="B2723" s="431" t="s">
        <v>25</v>
      </c>
      <c r="C2723" s="431" t="s">
        <v>26</v>
      </c>
      <c r="D2723" s="431" t="s">
        <v>27</v>
      </c>
      <c r="E2723" s="432" t="s">
        <v>18</v>
      </c>
      <c r="F2723" s="432" t="s">
        <v>649</v>
      </c>
      <c r="G2723" s="431"/>
      <c r="H2723" s="431" t="s">
        <v>650</v>
      </c>
      <c r="I2723" s="432" t="s">
        <v>651</v>
      </c>
      <c r="J2723" s="432" t="s">
        <v>652</v>
      </c>
      <c r="K2723" s="433" t="s">
        <v>19</v>
      </c>
    </row>
    <row r="2724" customFormat="false" ht="14.25" hidden="false" customHeight="false" outlineLevel="0" collapsed="false">
      <c r="A2724" s="438" t="s">
        <v>655</v>
      </c>
      <c r="B2724" s="439" t="s">
        <v>200</v>
      </c>
      <c r="C2724" s="439" t="s">
        <v>42</v>
      </c>
      <c r="D2724" s="439" t="n">
        <v>2705</v>
      </c>
      <c r="E2724" s="438" t="s">
        <v>1094</v>
      </c>
      <c r="F2724" s="438" t="s">
        <v>1095</v>
      </c>
      <c r="G2724" s="439"/>
      <c r="H2724" s="439" t="s">
        <v>1096</v>
      </c>
      <c r="I2724" s="438" t="n">
        <v>1.36</v>
      </c>
      <c r="J2724" s="438" t="n">
        <v>1.003018</v>
      </c>
      <c r="K2724" s="440" t="n">
        <v>1.36</v>
      </c>
    </row>
    <row r="2725" customFormat="false" ht="14.25" hidden="false" customHeight="false" outlineLevel="0" collapsed="false">
      <c r="A2725" s="134"/>
      <c r="E2725" s="134"/>
      <c r="F2725" s="134"/>
      <c r="I2725" s="134"/>
      <c r="J2725" s="134"/>
      <c r="K2725" s="263"/>
    </row>
    <row r="2726" customFormat="false" ht="14.25" hidden="false" customHeight="false" outlineLevel="0" collapsed="false">
      <c r="A2726" s="441" t="s">
        <v>655</v>
      </c>
      <c r="B2726" s="442"/>
      <c r="C2726" s="442"/>
      <c r="D2726" s="442"/>
      <c r="E2726" s="441"/>
      <c r="F2726" s="443" t="s">
        <v>660</v>
      </c>
      <c r="G2726" s="444" t="n">
        <v>0</v>
      </c>
      <c r="H2726" s="445" t="s">
        <v>661</v>
      </c>
      <c r="I2726" s="446" t="n">
        <v>0</v>
      </c>
      <c r="J2726" s="443" t="s">
        <v>662</v>
      </c>
      <c r="K2726" s="444" t="n">
        <v>0</v>
      </c>
    </row>
    <row r="2727" customFormat="false" ht="14.25" hidden="false" customHeight="false" outlineLevel="0" collapsed="false">
      <c r="A2727" s="441" t="s">
        <v>655</v>
      </c>
      <c r="B2727" s="442"/>
      <c r="C2727" s="442"/>
      <c r="D2727" s="442"/>
      <c r="E2727" s="441"/>
      <c r="F2727" s="443" t="s">
        <v>663</v>
      </c>
      <c r="G2727" s="444" t="n">
        <v>0.29</v>
      </c>
      <c r="H2727" s="442"/>
      <c r="I2727" s="441"/>
      <c r="J2727" s="443" t="s">
        <v>664</v>
      </c>
      <c r="K2727" s="444" t="n">
        <v>1.65</v>
      </c>
    </row>
    <row r="2728" customFormat="false" ht="14.25" hidden="false" customHeight="false" outlineLevel="0" collapsed="false">
      <c r="A2728" s="134"/>
      <c r="E2728" s="134"/>
      <c r="F2728" s="134"/>
      <c r="I2728" s="134"/>
      <c r="J2728" s="134"/>
      <c r="K2728" s="263"/>
    </row>
    <row r="2729" customFormat="false" ht="14.25" hidden="false" customHeight="false" outlineLevel="0" collapsed="false">
      <c r="A2729" s="134"/>
      <c r="E2729" s="134"/>
      <c r="F2729" s="134"/>
      <c r="I2729" s="134"/>
      <c r="J2729" s="134"/>
      <c r="K2729" s="263"/>
    </row>
    <row r="2730" customFormat="false" ht="25.5" hidden="false" customHeight="true" outlineLevel="0" collapsed="false">
      <c r="A2730" s="434" t="s">
        <v>1330</v>
      </c>
      <c r="B2730" s="435" t="s">
        <v>35</v>
      </c>
      <c r="C2730" s="435" t="s">
        <v>42</v>
      </c>
      <c r="D2730" s="435" t="n">
        <v>88316</v>
      </c>
      <c r="E2730" s="436" t="s">
        <v>667</v>
      </c>
      <c r="F2730" s="436" t="s">
        <v>997</v>
      </c>
      <c r="G2730" s="435"/>
      <c r="H2730" s="435" t="s">
        <v>469</v>
      </c>
      <c r="I2730" s="436" t="n">
        <v>1</v>
      </c>
      <c r="J2730" s="436" t="n">
        <v>20.77</v>
      </c>
      <c r="K2730" s="437" t="n">
        <v>20.77</v>
      </c>
    </row>
    <row r="2731" customFormat="false" ht="14.25" hidden="false" customHeight="false" outlineLevel="0" collapsed="false">
      <c r="A2731" s="430"/>
      <c r="B2731" s="431" t="s">
        <v>25</v>
      </c>
      <c r="C2731" s="431" t="s">
        <v>26</v>
      </c>
      <c r="D2731" s="431" t="s">
        <v>27</v>
      </c>
      <c r="E2731" s="432" t="s">
        <v>18</v>
      </c>
      <c r="F2731" s="432" t="s">
        <v>649</v>
      </c>
      <c r="G2731" s="431"/>
      <c r="H2731" s="431" t="s">
        <v>650</v>
      </c>
      <c r="I2731" s="432" t="s">
        <v>651</v>
      </c>
      <c r="J2731" s="432" t="s">
        <v>652</v>
      </c>
      <c r="K2731" s="433" t="s">
        <v>19</v>
      </c>
    </row>
    <row r="2732" customFormat="false" ht="14.25" hidden="false" customHeight="false" outlineLevel="0" collapsed="false">
      <c r="A2732" s="438" t="s">
        <v>655</v>
      </c>
      <c r="B2732" s="439" t="s">
        <v>200</v>
      </c>
      <c r="C2732" s="439" t="s">
        <v>42</v>
      </c>
      <c r="D2732" s="439" t="n">
        <v>43491</v>
      </c>
      <c r="E2732" s="438" t="s">
        <v>1025</v>
      </c>
      <c r="F2732" s="438" t="s">
        <v>669</v>
      </c>
      <c r="G2732" s="439"/>
      <c r="H2732" s="439" t="s">
        <v>469</v>
      </c>
      <c r="I2732" s="438" t="n">
        <v>1</v>
      </c>
      <c r="J2732" s="438" t="n">
        <v>1.302986</v>
      </c>
      <c r="K2732" s="440" t="n">
        <v>1.3</v>
      </c>
    </row>
    <row r="2733" customFormat="false" ht="25.5" hidden="false" customHeight="true" outlineLevel="0" collapsed="false">
      <c r="A2733" s="438" t="s">
        <v>655</v>
      </c>
      <c r="B2733" s="439" t="s">
        <v>200</v>
      </c>
      <c r="C2733" s="439" t="s">
        <v>42</v>
      </c>
      <c r="D2733" s="439" t="n">
        <v>37370</v>
      </c>
      <c r="E2733" s="438" t="s">
        <v>1018</v>
      </c>
      <c r="F2733" s="438" t="s">
        <v>669</v>
      </c>
      <c r="G2733" s="439"/>
      <c r="H2733" s="439" t="s">
        <v>469</v>
      </c>
      <c r="I2733" s="438" t="n">
        <v>1</v>
      </c>
      <c r="J2733" s="438" t="n">
        <v>1.724816</v>
      </c>
      <c r="K2733" s="440" t="n">
        <v>1.72</v>
      </c>
    </row>
    <row r="2734" customFormat="false" ht="14.25" hidden="false" customHeight="false" outlineLevel="0" collapsed="false">
      <c r="A2734" s="438" t="s">
        <v>655</v>
      </c>
      <c r="B2734" s="439" t="s">
        <v>200</v>
      </c>
      <c r="C2734" s="439" t="s">
        <v>42</v>
      </c>
      <c r="D2734" s="439" t="n">
        <v>43467</v>
      </c>
      <c r="E2734" s="438" t="s">
        <v>1026</v>
      </c>
      <c r="F2734" s="438" t="s">
        <v>669</v>
      </c>
      <c r="G2734" s="439"/>
      <c r="H2734" s="439" t="s">
        <v>469</v>
      </c>
      <c r="I2734" s="438" t="n">
        <v>1</v>
      </c>
      <c r="J2734" s="438" t="n">
        <v>0.571814</v>
      </c>
      <c r="K2734" s="440" t="n">
        <v>0.57</v>
      </c>
    </row>
    <row r="2735" customFormat="false" ht="14.25" hidden="false" customHeight="false" outlineLevel="0" collapsed="false">
      <c r="A2735" s="438" t="s">
        <v>655</v>
      </c>
      <c r="B2735" s="439" t="s">
        <v>200</v>
      </c>
      <c r="C2735" s="439" t="s">
        <v>42</v>
      </c>
      <c r="D2735" s="439" t="n">
        <v>6111</v>
      </c>
      <c r="E2735" s="438" t="s">
        <v>1205</v>
      </c>
      <c r="F2735" s="438" t="s">
        <v>820</v>
      </c>
      <c r="G2735" s="439"/>
      <c r="H2735" s="439" t="s">
        <v>469</v>
      </c>
      <c r="I2735" s="438" t="n">
        <v>1</v>
      </c>
      <c r="J2735" s="438" t="n">
        <v>14.72</v>
      </c>
      <c r="K2735" s="440" t="n">
        <v>14.72</v>
      </c>
    </row>
    <row r="2736" customFormat="false" ht="14.25" hidden="false" customHeight="false" outlineLevel="0" collapsed="false">
      <c r="A2736" s="438" t="s">
        <v>655</v>
      </c>
      <c r="B2736" s="439" t="s">
        <v>200</v>
      </c>
      <c r="C2736" s="439" t="s">
        <v>42</v>
      </c>
      <c r="D2736" s="439" t="n">
        <v>37373</v>
      </c>
      <c r="E2736" s="438" t="s">
        <v>1013</v>
      </c>
      <c r="F2736" s="438" t="s">
        <v>669</v>
      </c>
      <c r="G2736" s="439"/>
      <c r="H2736" s="439" t="s">
        <v>469</v>
      </c>
      <c r="I2736" s="438" t="n">
        <v>1</v>
      </c>
      <c r="J2736" s="438" t="n">
        <v>0.074992</v>
      </c>
      <c r="K2736" s="440" t="n">
        <v>0.07</v>
      </c>
    </row>
    <row r="2737" customFormat="false" ht="14.25" hidden="false" customHeight="false" outlineLevel="0" collapsed="false">
      <c r="A2737" s="438" t="s">
        <v>655</v>
      </c>
      <c r="B2737" s="439" t="s">
        <v>200</v>
      </c>
      <c r="C2737" s="439" t="s">
        <v>42</v>
      </c>
      <c r="D2737" s="439" t="n">
        <v>37372</v>
      </c>
      <c r="E2737" s="438" t="s">
        <v>1014</v>
      </c>
      <c r="F2737" s="438" t="s">
        <v>669</v>
      </c>
      <c r="G2737" s="439"/>
      <c r="H2737" s="439" t="s">
        <v>469</v>
      </c>
      <c r="I2737" s="438" t="n">
        <v>1</v>
      </c>
      <c r="J2737" s="438" t="n">
        <v>1.340482</v>
      </c>
      <c r="K2737" s="440" t="n">
        <v>1.34</v>
      </c>
    </row>
    <row r="2738" customFormat="false" ht="14.25" hidden="false" customHeight="false" outlineLevel="0" collapsed="false">
      <c r="A2738" s="438" t="s">
        <v>655</v>
      </c>
      <c r="B2738" s="439" t="s">
        <v>656</v>
      </c>
      <c r="C2738" s="439" t="s">
        <v>42</v>
      </c>
      <c r="D2738" s="439" t="n">
        <v>95378</v>
      </c>
      <c r="E2738" s="438" t="s">
        <v>1204</v>
      </c>
      <c r="F2738" s="438" t="s">
        <v>658</v>
      </c>
      <c r="G2738" s="439"/>
      <c r="H2738" s="439" t="s">
        <v>469</v>
      </c>
      <c r="I2738" s="438" t="n">
        <v>1</v>
      </c>
      <c r="J2738" s="438" t="n">
        <v>0.31</v>
      </c>
      <c r="K2738" s="440" t="n">
        <v>0.31</v>
      </c>
    </row>
    <row r="2739" customFormat="false" ht="14.25" hidden="false" customHeight="false" outlineLevel="0" collapsed="false">
      <c r="A2739" s="438" t="s">
        <v>655</v>
      </c>
      <c r="B2739" s="439" t="s">
        <v>200</v>
      </c>
      <c r="C2739" s="439" t="s">
        <v>42</v>
      </c>
      <c r="D2739" s="439" t="n">
        <v>37371</v>
      </c>
      <c r="E2739" s="438" t="s">
        <v>1016</v>
      </c>
      <c r="F2739" s="438" t="s">
        <v>669</v>
      </c>
      <c r="G2739" s="439"/>
      <c r="H2739" s="439" t="s">
        <v>469</v>
      </c>
      <c r="I2739" s="438" t="n">
        <v>1</v>
      </c>
      <c r="J2739" s="438" t="n">
        <v>0.740546</v>
      </c>
      <c r="K2739" s="440" t="n">
        <v>0.74</v>
      </c>
    </row>
    <row r="2740" customFormat="false" ht="14.25" hidden="false" customHeight="false" outlineLevel="0" collapsed="false">
      <c r="A2740" s="134"/>
      <c r="E2740" s="134"/>
      <c r="F2740" s="134"/>
      <c r="I2740" s="134"/>
      <c r="J2740" s="134"/>
      <c r="K2740" s="263"/>
    </row>
    <row r="2741" customFormat="false" ht="14.25" hidden="false" customHeight="false" outlineLevel="0" collapsed="false">
      <c r="A2741" s="441" t="s">
        <v>655</v>
      </c>
      <c r="B2741" s="442"/>
      <c r="C2741" s="442"/>
      <c r="D2741" s="442"/>
      <c r="E2741" s="441"/>
      <c r="F2741" s="443" t="s">
        <v>660</v>
      </c>
      <c r="G2741" s="444" t="n">
        <v>7.2756317165</v>
      </c>
      <c r="H2741" s="445" t="s">
        <v>661</v>
      </c>
      <c r="I2741" s="446" t="n">
        <v>7.75</v>
      </c>
      <c r="J2741" s="443" t="s">
        <v>662</v>
      </c>
      <c r="K2741" s="444" t="n">
        <v>15.03</v>
      </c>
    </row>
    <row r="2742" customFormat="false" ht="14.25" hidden="false" customHeight="false" outlineLevel="0" collapsed="false">
      <c r="A2742" s="441" t="s">
        <v>655</v>
      </c>
      <c r="B2742" s="442"/>
      <c r="C2742" s="442"/>
      <c r="D2742" s="442"/>
      <c r="E2742" s="441"/>
      <c r="F2742" s="443" t="s">
        <v>663</v>
      </c>
      <c r="G2742" s="444" t="n">
        <v>4.54</v>
      </c>
      <c r="H2742" s="442"/>
      <c r="I2742" s="441"/>
      <c r="J2742" s="443" t="s">
        <v>664</v>
      </c>
      <c r="K2742" s="444" t="n">
        <v>25.31</v>
      </c>
    </row>
    <row r="2743" customFormat="false" ht="51" hidden="false" customHeight="true" outlineLevel="0" collapsed="false">
      <c r="A2743" s="134"/>
      <c r="E2743" s="134"/>
      <c r="F2743" s="134"/>
      <c r="I2743" s="134"/>
      <c r="J2743" s="134"/>
      <c r="K2743" s="263"/>
    </row>
    <row r="2744" customFormat="false" ht="14.25" hidden="false" customHeight="false" outlineLevel="0" collapsed="false">
      <c r="A2744" s="134"/>
      <c r="E2744" s="134"/>
      <c r="F2744" s="134"/>
      <c r="I2744" s="134"/>
      <c r="J2744" s="134"/>
      <c r="K2744" s="263"/>
    </row>
    <row r="2745" customFormat="false" ht="25.35" hidden="false" customHeight="false" outlineLevel="0" collapsed="false">
      <c r="A2745" s="434" t="s">
        <v>1331</v>
      </c>
      <c r="B2745" s="435" t="s">
        <v>35</v>
      </c>
      <c r="C2745" s="435" t="s">
        <v>42</v>
      </c>
      <c r="D2745" s="435" t="n">
        <v>86881</v>
      </c>
      <c r="E2745" s="436" t="s">
        <v>946</v>
      </c>
      <c r="F2745" s="436" t="s">
        <v>907</v>
      </c>
      <c r="G2745" s="435"/>
      <c r="H2745" s="435" t="s">
        <v>120</v>
      </c>
      <c r="I2745" s="436" t="n">
        <v>1</v>
      </c>
      <c r="J2745" s="436" t="n">
        <v>177.74</v>
      </c>
      <c r="K2745" s="437" t="n">
        <v>177.74</v>
      </c>
    </row>
    <row r="2746" customFormat="false" ht="14.25" hidden="false" customHeight="false" outlineLevel="0" collapsed="false">
      <c r="A2746" s="430"/>
      <c r="B2746" s="431" t="s">
        <v>25</v>
      </c>
      <c r="C2746" s="431" t="s">
        <v>26</v>
      </c>
      <c r="D2746" s="431" t="s">
        <v>27</v>
      </c>
      <c r="E2746" s="432" t="s">
        <v>18</v>
      </c>
      <c r="F2746" s="432" t="s">
        <v>649</v>
      </c>
      <c r="G2746" s="431"/>
      <c r="H2746" s="431" t="s">
        <v>650</v>
      </c>
      <c r="I2746" s="432" t="s">
        <v>651</v>
      </c>
      <c r="J2746" s="432" t="s">
        <v>652</v>
      </c>
      <c r="K2746" s="433" t="s">
        <v>19</v>
      </c>
    </row>
    <row r="2747" customFormat="false" ht="14.25" hidden="false" customHeight="false" outlineLevel="0" collapsed="false">
      <c r="A2747" s="438" t="s">
        <v>655</v>
      </c>
      <c r="B2747" s="439" t="s">
        <v>200</v>
      </c>
      <c r="C2747" s="439" t="s">
        <v>42</v>
      </c>
      <c r="D2747" s="439" t="n">
        <v>6136</v>
      </c>
      <c r="E2747" s="438" t="s">
        <v>1332</v>
      </c>
      <c r="F2747" s="438" t="s">
        <v>669</v>
      </c>
      <c r="G2747" s="439"/>
      <c r="H2747" s="439" t="s">
        <v>120</v>
      </c>
      <c r="I2747" s="438" t="n">
        <v>1</v>
      </c>
      <c r="J2747" s="438" t="n">
        <v>168.722626</v>
      </c>
      <c r="K2747" s="440" t="n">
        <v>168.72</v>
      </c>
    </row>
    <row r="2748" customFormat="false" ht="25.5" hidden="false" customHeight="true" outlineLevel="0" collapsed="false">
      <c r="A2748" s="438" t="s">
        <v>655</v>
      </c>
      <c r="B2748" s="439" t="s">
        <v>200</v>
      </c>
      <c r="C2748" s="439" t="s">
        <v>42</v>
      </c>
      <c r="D2748" s="439" t="n">
        <v>3146</v>
      </c>
      <c r="E2748" s="438" t="s">
        <v>1216</v>
      </c>
      <c r="F2748" s="438" t="s">
        <v>669</v>
      </c>
      <c r="G2748" s="439"/>
      <c r="H2748" s="439" t="s">
        <v>120</v>
      </c>
      <c r="I2748" s="438" t="n">
        <v>0.0332</v>
      </c>
      <c r="J2748" s="438" t="n">
        <v>3.70273</v>
      </c>
      <c r="K2748" s="440" t="n">
        <v>0.12</v>
      </c>
    </row>
    <row r="2749" customFormat="false" ht="14.25" hidden="false" customHeight="false" outlineLevel="0" collapsed="false">
      <c r="A2749" s="438" t="s">
        <v>655</v>
      </c>
      <c r="B2749" s="439" t="s">
        <v>656</v>
      </c>
      <c r="C2749" s="439" t="s">
        <v>42</v>
      </c>
      <c r="D2749" s="439" t="n">
        <v>88316</v>
      </c>
      <c r="E2749" s="438" t="s">
        <v>667</v>
      </c>
      <c r="F2749" s="438" t="s">
        <v>658</v>
      </c>
      <c r="G2749" s="439"/>
      <c r="H2749" s="439" t="s">
        <v>469</v>
      </c>
      <c r="I2749" s="438" t="n">
        <v>0.0862</v>
      </c>
      <c r="J2749" s="438" t="n">
        <v>20.77</v>
      </c>
      <c r="K2749" s="440" t="n">
        <v>1.79</v>
      </c>
    </row>
    <row r="2750" customFormat="false" ht="14.25" hidden="false" customHeight="false" outlineLevel="0" collapsed="false">
      <c r="A2750" s="438" t="s">
        <v>655</v>
      </c>
      <c r="B2750" s="439" t="s">
        <v>656</v>
      </c>
      <c r="C2750" s="439" t="s">
        <v>42</v>
      </c>
      <c r="D2750" s="439" t="n">
        <v>88267</v>
      </c>
      <c r="E2750" s="438" t="s">
        <v>909</v>
      </c>
      <c r="F2750" s="438" t="s">
        <v>658</v>
      </c>
      <c r="G2750" s="439"/>
      <c r="H2750" s="439" t="s">
        <v>469</v>
      </c>
      <c r="I2750" s="438" t="n">
        <v>0.2734</v>
      </c>
      <c r="J2750" s="438" t="n">
        <v>26.02</v>
      </c>
      <c r="K2750" s="440" t="n">
        <v>7.11</v>
      </c>
    </row>
    <row r="2751" customFormat="false" ht="14.25" hidden="false" customHeight="false" outlineLevel="0" collapsed="false">
      <c r="A2751" s="134"/>
      <c r="E2751" s="134"/>
      <c r="F2751" s="134"/>
      <c r="I2751" s="134"/>
      <c r="J2751" s="134"/>
      <c r="K2751" s="263"/>
    </row>
    <row r="2752" customFormat="false" ht="14.25" hidden="false" customHeight="false" outlineLevel="0" collapsed="false">
      <c r="A2752" s="441" t="s">
        <v>655</v>
      </c>
      <c r="B2752" s="442"/>
      <c r="C2752" s="442"/>
      <c r="D2752" s="442"/>
      <c r="E2752" s="441"/>
      <c r="F2752" s="443" t="s">
        <v>660</v>
      </c>
      <c r="G2752" s="444" t="n">
        <v>3.3788362862</v>
      </c>
      <c r="H2752" s="445" t="s">
        <v>661</v>
      </c>
      <c r="I2752" s="446" t="n">
        <v>3.6</v>
      </c>
      <c r="J2752" s="443" t="s">
        <v>662</v>
      </c>
      <c r="K2752" s="444" t="n">
        <v>6.98</v>
      </c>
    </row>
    <row r="2753" customFormat="false" ht="14.25" hidden="false" customHeight="false" outlineLevel="0" collapsed="false">
      <c r="A2753" s="441" t="s">
        <v>655</v>
      </c>
      <c r="B2753" s="442"/>
      <c r="C2753" s="442"/>
      <c r="D2753" s="442"/>
      <c r="E2753" s="441"/>
      <c r="F2753" s="443" t="s">
        <v>663</v>
      </c>
      <c r="G2753" s="444" t="n">
        <v>38.92</v>
      </c>
      <c r="H2753" s="442"/>
      <c r="I2753" s="441"/>
      <c r="J2753" s="443" t="s">
        <v>664</v>
      </c>
      <c r="K2753" s="444" t="n">
        <v>216.66</v>
      </c>
    </row>
    <row r="2754" customFormat="false" ht="14.25" hidden="false" customHeight="false" outlineLevel="0" collapsed="false">
      <c r="A2754" s="134"/>
      <c r="E2754" s="134"/>
      <c r="F2754" s="134"/>
      <c r="I2754" s="134"/>
      <c r="J2754" s="134"/>
      <c r="K2754" s="263"/>
    </row>
    <row r="2755" customFormat="false" ht="14.25" hidden="false" customHeight="false" outlineLevel="0" collapsed="false">
      <c r="A2755" s="134"/>
      <c r="E2755" s="134"/>
      <c r="F2755" s="134"/>
      <c r="I2755" s="134"/>
      <c r="J2755" s="134"/>
      <c r="K2755" s="263"/>
    </row>
    <row r="2756" customFormat="false" ht="37.3" hidden="false" customHeight="false" outlineLevel="0" collapsed="false">
      <c r="A2756" s="434" t="s">
        <v>1333</v>
      </c>
      <c r="B2756" s="435" t="s">
        <v>35</v>
      </c>
      <c r="C2756" s="435" t="s">
        <v>42</v>
      </c>
      <c r="D2756" s="435" t="n">
        <v>91946</v>
      </c>
      <c r="E2756" s="436" t="s">
        <v>894</v>
      </c>
      <c r="F2756" s="436" t="s">
        <v>854</v>
      </c>
      <c r="G2756" s="435"/>
      <c r="H2756" s="435" t="s">
        <v>120</v>
      </c>
      <c r="I2756" s="436" t="n">
        <v>1</v>
      </c>
      <c r="J2756" s="436" t="n">
        <v>10.28</v>
      </c>
      <c r="K2756" s="437" t="n">
        <v>10.28</v>
      </c>
    </row>
    <row r="2757" customFormat="false" ht="14.25" hidden="false" customHeight="false" outlineLevel="0" collapsed="false">
      <c r="A2757" s="430"/>
      <c r="B2757" s="431" t="s">
        <v>25</v>
      </c>
      <c r="C2757" s="431" t="s">
        <v>26</v>
      </c>
      <c r="D2757" s="431" t="s">
        <v>27</v>
      </c>
      <c r="E2757" s="432" t="s">
        <v>18</v>
      </c>
      <c r="F2757" s="432" t="s">
        <v>649</v>
      </c>
      <c r="G2757" s="431"/>
      <c r="H2757" s="431" t="s">
        <v>650</v>
      </c>
      <c r="I2757" s="432" t="s">
        <v>651</v>
      </c>
      <c r="J2757" s="432" t="s">
        <v>652</v>
      </c>
      <c r="K2757" s="433" t="s">
        <v>19</v>
      </c>
    </row>
    <row r="2758" customFormat="false" ht="14.25" hidden="false" customHeight="false" outlineLevel="0" collapsed="false">
      <c r="A2758" s="438" t="s">
        <v>655</v>
      </c>
      <c r="B2758" s="439" t="s">
        <v>656</v>
      </c>
      <c r="C2758" s="439" t="s">
        <v>42</v>
      </c>
      <c r="D2758" s="439" t="n">
        <v>88247</v>
      </c>
      <c r="E2758" s="438" t="s">
        <v>852</v>
      </c>
      <c r="F2758" s="438" t="s">
        <v>658</v>
      </c>
      <c r="G2758" s="439"/>
      <c r="H2758" s="439" t="s">
        <v>469</v>
      </c>
      <c r="I2758" s="438" t="n">
        <v>0.128</v>
      </c>
      <c r="J2758" s="438" t="n">
        <v>22.36</v>
      </c>
      <c r="K2758" s="440" t="n">
        <v>2.86</v>
      </c>
    </row>
    <row r="2759" customFormat="false" ht="19.4" hidden="false" customHeight="false" outlineLevel="0" collapsed="false">
      <c r="A2759" s="438" t="s">
        <v>655</v>
      </c>
      <c r="B2759" s="439" t="s">
        <v>200</v>
      </c>
      <c r="C2759" s="439" t="s">
        <v>42</v>
      </c>
      <c r="D2759" s="439" t="n">
        <v>38099</v>
      </c>
      <c r="E2759" s="438" t="s">
        <v>1334</v>
      </c>
      <c r="F2759" s="438" t="s">
        <v>669</v>
      </c>
      <c r="G2759" s="439"/>
      <c r="H2759" s="439" t="s">
        <v>120</v>
      </c>
      <c r="I2759" s="438" t="n">
        <v>1</v>
      </c>
      <c r="J2759" s="438" t="n">
        <v>1.35923</v>
      </c>
      <c r="K2759" s="440" t="n">
        <v>1.35</v>
      </c>
    </row>
    <row r="2760" customFormat="false" ht="14.25" hidden="false" customHeight="false" outlineLevel="0" collapsed="false">
      <c r="A2760" s="438" t="s">
        <v>655</v>
      </c>
      <c r="B2760" s="439" t="s">
        <v>200</v>
      </c>
      <c r="C2760" s="439" t="s">
        <v>42</v>
      </c>
      <c r="D2760" s="439" t="n">
        <v>38094</v>
      </c>
      <c r="E2760" s="438" t="s">
        <v>1335</v>
      </c>
      <c r="F2760" s="438" t="s">
        <v>669</v>
      </c>
      <c r="G2760" s="439"/>
      <c r="H2760" s="439" t="s">
        <v>120</v>
      </c>
      <c r="I2760" s="438" t="n">
        <v>1</v>
      </c>
      <c r="J2760" s="438" t="n">
        <v>2.615346</v>
      </c>
      <c r="K2760" s="440" t="n">
        <v>2.61</v>
      </c>
    </row>
    <row r="2761" customFormat="false" ht="14.25" hidden="false" customHeight="false" outlineLevel="0" collapsed="false">
      <c r="A2761" s="438" t="s">
        <v>655</v>
      </c>
      <c r="B2761" s="439" t="s">
        <v>656</v>
      </c>
      <c r="C2761" s="439" t="s">
        <v>42</v>
      </c>
      <c r="D2761" s="439" t="n">
        <v>88264</v>
      </c>
      <c r="E2761" s="438" t="s">
        <v>468</v>
      </c>
      <c r="F2761" s="438" t="s">
        <v>658</v>
      </c>
      <c r="G2761" s="439"/>
      <c r="H2761" s="439" t="s">
        <v>469</v>
      </c>
      <c r="I2761" s="438" t="n">
        <v>0.128</v>
      </c>
      <c r="J2761" s="438" t="n">
        <v>27.06</v>
      </c>
      <c r="K2761" s="440" t="n">
        <v>3.46</v>
      </c>
    </row>
    <row r="2762" customFormat="false" ht="14.25" hidden="false" customHeight="false" outlineLevel="0" collapsed="false">
      <c r="A2762" s="134"/>
      <c r="E2762" s="134"/>
      <c r="F2762" s="134"/>
      <c r="I2762" s="134"/>
      <c r="J2762" s="134"/>
      <c r="K2762" s="263"/>
    </row>
    <row r="2763" customFormat="false" ht="14.25" hidden="false" customHeight="false" outlineLevel="0" collapsed="false">
      <c r="A2763" s="441" t="s">
        <v>655</v>
      </c>
      <c r="B2763" s="442"/>
      <c r="C2763" s="442"/>
      <c r="D2763" s="442"/>
      <c r="E2763" s="441"/>
      <c r="F2763" s="443" t="s">
        <v>660</v>
      </c>
      <c r="G2763" s="444" t="n">
        <v>2.3332365185</v>
      </c>
      <c r="H2763" s="445" t="s">
        <v>661</v>
      </c>
      <c r="I2763" s="446" t="n">
        <v>2.49</v>
      </c>
      <c r="J2763" s="443" t="s">
        <v>662</v>
      </c>
      <c r="K2763" s="444" t="n">
        <v>4.82</v>
      </c>
    </row>
    <row r="2764" customFormat="false" ht="14.25" hidden="false" customHeight="false" outlineLevel="0" collapsed="false">
      <c r="A2764" s="441" t="s">
        <v>655</v>
      </c>
      <c r="B2764" s="442"/>
      <c r="C2764" s="442"/>
      <c r="D2764" s="442"/>
      <c r="E2764" s="441"/>
      <c r="F2764" s="443" t="s">
        <v>663</v>
      </c>
      <c r="G2764" s="444" t="n">
        <v>2.25</v>
      </c>
      <c r="H2764" s="442"/>
      <c r="I2764" s="441"/>
      <c r="J2764" s="443" t="s">
        <v>664</v>
      </c>
      <c r="K2764" s="444" t="n">
        <v>12.53</v>
      </c>
    </row>
    <row r="2765" customFormat="false" ht="14.25" hidden="false" customHeight="false" outlineLevel="0" collapsed="false">
      <c r="A2765" s="134"/>
      <c r="E2765" s="134"/>
      <c r="F2765" s="134"/>
      <c r="I2765" s="134"/>
      <c r="J2765" s="134"/>
      <c r="K2765" s="263"/>
    </row>
    <row r="2766" customFormat="false" ht="14.25" hidden="false" customHeight="false" outlineLevel="0" collapsed="false">
      <c r="A2766" s="134"/>
      <c r="E2766" s="134"/>
      <c r="F2766" s="134"/>
      <c r="I2766" s="134"/>
      <c r="J2766" s="134"/>
      <c r="K2766" s="263"/>
    </row>
    <row r="2767" customFormat="false" ht="25.35" hidden="false" customHeight="false" outlineLevel="0" collapsed="false">
      <c r="A2767" s="434" t="s">
        <v>1336</v>
      </c>
      <c r="B2767" s="435" t="s">
        <v>35</v>
      </c>
      <c r="C2767" s="435" t="s">
        <v>42</v>
      </c>
      <c r="D2767" s="435" t="n">
        <v>94688</v>
      </c>
      <c r="E2767" s="436" t="s">
        <v>956</v>
      </c>
      <c r="F2767" s="436" t="s">
        <v>907</v>
      </c>
      <c r="G2767" s="435"/>
      <c r="H2767" s="435" t="s">
        <v>120</v>
      </c>
      <c r="I2767" s="436" t="n">
        <v>1</v>
      </c>
      <c r="J2767" s="436" t="n">
        <v>6.45</v>
      </c>
      <c r="K2767" s="437" t="n">
        <v>6.45</v>
      </c>
    </row>
    <row r="2768" customFormat="false" ht="14.25" hidden="false" customHeight="false" outlineLevel="0" collapsed="false">
      <c r="A2768" s="430"/>
      <c r="B2768" s="431" t="s">
        <v>25</v>
      </c>
      <c r="C2768" s="431" t="s">
        <v>26</v>
      </c>
      <c r="D2768" s="431" t="s">
        <v>27</v>
      </c>
      <c r="E2768" s="432" t="s">
        <v>18</v>
      </c>
      <c r="F2768" s="432" t="s">
        <v>649</v>
      </c>
      <c r="G2768" s="431"/>
      <c r="H2768" s="431" t="s">
        <v>650</v>
      </c>
      <c r="I2768" s="432" t="s">
        <v>651</v>
      </c>
      <c r="J2768" s="432" t="s">
        <v>652</v>
      </c>
      <c r="K2768" s="433" t="s">
        <v>19</v>
      </c>
    </row>
    <row r="2769" customFormat="false" ht="14.25" hidden="false" customHeight="false" outlineLevel="0" collapsed="false">
      <c r="A2769" s="438" t="s">
        <v>655</v>
      </c>
      <c r="B2769" s="439" t="s">
        <v>656</v>
      </c>
      <c r="C2769" s="439" t="s">
        <v>42</v>
      </c>
      <c r="D2769" s="439" t="n">
        <v>88248</v>
      </c>
      <c r="E2769" s="438" t="s">
        <v>910</v>
      </c>
      <c r="F2769" s="438" t="s">
        <v>658</v>
      </c>
      <c r="G2769" s="439"/>
      <c r="H2769" s="439" t="s">
        <v>469</v>
      </c>
      <c r="I2769" s="438" t="n">
        <v>0.0767</v>
      </c>
      <c r="J2769" s="438" t="n">
        <v>21.41</v>
      </c>
      <c r="K2769" s="440" t="n">
        <v>1.64</v>
      </c>
    </row>
    <row r="2770" customFormat="false" ht="14.25" hidden="false" customHeight="false" outlineLevel="0" collapsed="false">
      <c r="A2770" s="438" t="s">
        <v>655</v>
      </c>
      <c r="B2770" s="439" t="s">
        <v>200</v>
      </c>
      <c r="C2770" s="439" t="s">
        <v>42</v>
      </c>
      <c r="D2770" s="439" t="n">
        <v>38383</v>
      </c>
      <c r="E2770" s="438" t="s">
        <v>911</v>
      </c>
      <c r="F2770" s="438" t="s">
        <v>669</v>
      </c>
      <c r="G2770" s="439"/>
      <c r="H2770" s="439" t="s">
        <v>120</v>
      </c>
      <c r="I2770" s="438" t="n">
        <v>0.0096</v>
      </c>
      <c r="J2770" s="438" t="n">
        <v>2.887192</v>
      </c>
      <c r="K2770" s="440" t="n">
        <v>0.02</v>
      </c>
    </row>
    <row r="2771" customFormat="false" ht="28.35" hidden="false" customHeight="false" outlineLevel="0" collapsed="false">
      <c r="A2771" s="438" t="s">
        <v>655</v>
      </c>
      <c r="B2771" s="439" t="s">
        <v>200</v>
      </c>
      <c r="C2771" s="439" t="s">
        <v>42</v>
      </c>
      <c r="D2771" s="439" t="n">
        <v>20083</v>
      </c>
      <c r="E2771" s="438" t="s">
        <v>921</v>
      </c>
      <c r="F2771" s="438" t="s">
        <v>669</v>
      </c>
      <c r="G2771" s="439"/>
      <c r="H2771" s="439" t="s">
        <v>120</v>
      </c>
      <c r="I2771" s="438" t="n">
        <v>0.012</v>
      </c>
      <c r="J2771" s="438" t="n">
        <v>81.713158</v>
      </c>
      <c r="K2771" s="440" t="n">
        <v>0.98</v>
      </c>
    </row>
    <row r="2772" customFormat="false" ht="14.25" hidden="false" customHeight="false" outlineLevel="0" collapsed="false">
      <c r="A2772" s="438" t="s">
        <v>655</v>
      </c>
      <c r="B2772" s="439" t="s">
        <v>200</v>
      </c>
      <c r="C2772" s="439" t="s">
        <v>42</v>
      </c>
      <c r="D2772" s="439" t="n">
        <v>7139</v>
      </c>
      <c r="E2772" s="438" t="s">
        <v>1337</v>
      </c>
      <c r="F2772" s="438" t="s">
        <v>669</v>
      </c>
      <c r="G2772" s="439"/>
      <c r="H2772" s="439" t="s">
        <v>120</v>
      </c>
      <c r="I2772" s="438" t="n">
        <v>1</v>
      </c>
      <c r="J2772" s="438" t="n">
        <v>1.068636</v>
      </c>
      <c r="K2772" s="440" t="n">
        <v>1.06</v>
      </c>
    </row>
    <row r="2773" customFormat="false" ht="14.25" hidden="false" customHeight="false" outlineLevel="0" collapsed="false">
      <c r="A2773" s="438" t="s">
        <v>655</v>
      </c>
      <c r="B2773" s="439" t="s">
        <v>656</v>
      </c>
      <c r="C2773" s="439" t="s">
        <v>42</v>
      </c>
      <c r="D2773" s="439" t="n">
        <v>88267</v>
      </c>
      <c r="E2773" s="438" t="s">
        <v>909</v>
      </c>
      <c r="F2773" s="438" t="s">
        <v>658</v>
      </c>
      <c r="G2773" s="439"/>
      <c r="H2773" s="439" t="s">
        <v>469</v>
      </c>
      <c r="I2773" s="438" t="n">
        <v>0.0767</v>
      </c>
      <c r="J2773" s="438" t="n">
        <v>26.02</v>
      </c>
      <c r="K2773" s="440" t="n">
        <v>1.99</v>
      </c>
    </row>
    <row r="2774" customFormat="false" ht="28.35" hidden="false" customHeight="false" outlineLevel="0" collapsed="false">
      <c r="A2774" s="438" t="s">
        <v>655</v>
      </c>
      <c r="B2774" s="439" t="s">
        <v>200</v>
      </c>
      <c r="C2774" s="439" t="s">
        <v>42</v>
      </c>
      <c r="D2774" s="439" t="n">
        <v>122</v>
      </c>
      <c r="E2774" s="438" t="s">
        <v>923</v>
      </c>
      <c r="F2774" s="438" t="s">
        <v>669</v>
      </c>
      <c r="G2774" s="439"/>
      <c r="H2774" s="439" t="s">
        <v>120</v>
      </c>
      <c r="I2774" s="438" t="n">
        <v>0.0106</v>
      </c>
      <c r="J2774" s="438" t="n">
        <v>72.123556</v>
      </c>
      <c r="K2774" s="440" t="n">
        <v>0.76</v>
      </c>
    </row>
    <row r="2775" customFormat="false" ht="14.25" hidden="false" customHeight="false" outlineLevel="0" collapsed="false">
      <c r="A2775" s="134"/>
      <c r="E2775" s="134"/>
      <c r="F2775" s="134"/>
      <c r="I2775" s="134"/>
      <c r="J2775" s="134"/>
      <c r="K2775" s="263"/>
    </row>
    <row r="2776" customFormat="false" ht="14.25" hidden="false" customHeight="false" outlineLevel="0" collapsed="false">
      <c r="A2776" s="441" t="s">
        <v>655</v>
      </c>
      <c r="B2776" s="442"/>
      <c r="C2776" s="442"/>
      <c r="D2776" s="442"/>
      <c r="E2776" s="441"/>
      <c r="F2776" s="443" t="s">
        <v>660</v>
      </c>
      <c r="G2776" s="444" t="n">
        <v>1.3699293252</v>
      </c>
      <c r="H2776" s="445" t="s">
        <v>661</v>
      </c>
      <c r="I2776" s="446" t="n">
        <v>1.46</v>
      </c>
      <c r="J2776" s="443" t="s">
        <v>662</v>
      </c>
      <c r="K2776" s="444" t="n">
        <v>2.83</v>
      </c>
    </row>
    <row r="2777" customFormat="false" ht="14.25" hidden="false" customHeight="false" outlineLevel="0" collapsed="false">
      <c r="A2777" s="441" t="s">
        <v>655</v>
      </c>
      <c r="B2777" s="442"/>
      <c r="C2777" s="442"/>
      <c r="D2777" s="442"/>
      <c r="E2777" s="441"/>
      <c r="F2777" s="443" t="s">
        <v>663</v>
      </c>
      <c r="G2777" s="444" t="n">
        <v>1.41</v>
      </c>
      <c r="H2777" s="442"/>
      <c r="I2777" s="441"/>
      <c r="J2777" s="443" t="s">
        <v>664</v>
      </c>
      <c r="K2777" s="444" t="n">
        <v>7.86</v>
      </c>
    </row>
    <row r="2778" customFormat="false" ht="14.25" hidden="false" customHeight="false" outlineLevel="0" collapsed="false">
      <c r="A2778" s="134"/>
      <c r="E2778" s="134"/>
      <c r="F2778" s="134"/>
      <c r="I2778" s="134"/>
      <c r="J2778" s="134"/>
      <c r="K2778" s="263"/>
    </row>
    <row r="2779" customFormat="false" ht="14.25" hidden="false" customHeight="false" outlineLevel="0" collapsed="false">
      <c r="A2779" s="134"/>
      <c r="E2779" s="134"/>
      <c r="F2779" s="134"/>
      <c r="I2779" s="134"/>
      <c r="J2779" s="134"/>
      <c r="K2779" s="263"/>
    </row>
    <row r="2780" customFormat="false" ht="25.35" hidden="false" customHeight="false" outlineLevel="0" collapsed="false">
      <c r="A2780" s="434" t="s">
        <v>1338</v>
      </c>
      <c r="B2780" s="435" t="s">
        <v>35</v>
      </c>
      <c r="C2780" s="435" t="s">
        <v>42</v>
      </c>
      <c r="D2780" s="435" t="n">
        <v>94692</v>
      </c>
      <c r="E2780" s="436" t="s">
        <v>967</v>
      </c>
      <c r="F2780" s="436" t="s">
        <v>907</v>
      </c>
      <c r="G2780" s="435"/>
      <c r="H2780" s="435" t="s">
        <v>120</v>
      </c>
      <c r="I2780" s="436" t="n">
        <v>1</v>
      </c>
      <c r="J2780" s="436" t="n">
        <v>17.53</v>
      </c>
      <c r="K2780" s="437" t="n">
        <v>17.53</v>
      </c>
    </row>
    <row r="2781" customFormat="false" ht="14.25" hidden="false" customHeight="false" outlineLevel="0" collapsed="false">
      <c r="A2781" s="430"/>
      <c r="B2781" s="431" t="s">
        <v>25</v>
      </c>
      <c r="C2781" s="431" t="s">
        <v>26</v>
      </c>
      <c r="D2781" s="431" t="s">
        <v>27</v>
      </c>
      <c r="E2781" s="432" t="s">
        <v>18</v>
      </c>
      <c r="F2781" s="432" t="s">
        <v>649</v>
      </c>
      <c r="G2781" s="431"/>
      <c r="H2781" s="431" t="s">
        <v>650</v>
      </c>
      <c r="I2781" s="432" t="s">
        <v>651</v>
      </c>
      <c r="J2781" s="432" t="s">
        <v>652</v>
      </c>
      <c r="K2781" s="433" t="s">
        <v>19</v>
      </c>
    </row>
    <row r="2782" customFormat="false" ht="14.25" hidden="false" customHeight="false" outlineLevel="0" collapsed="false">
      <c r="A2782" s="438" t="s">
        <v>655</v>
      </c>
      <c r="B2782" s="439" t="s">
        <v>656</v>
      </c>
      <c r="C2782" s="439" t="s">
        <v>42</v>
      </c>
      <c r="D2782" s="439" t="n">
        <v>88248</v>
      </c>
      <c r="E2782" s="438" t="s">
        <v>910</v>
      </c>
      <c r="F2782" s="438" t="s">
        <v>658</v>
      </c>
      <c r="G2782" s="439"/>
      <c r="H2782" s="439" t="s">
        <v>469</v>
      </c>
      <c r="I2782" s="438" t="n">
        <v>0.1339</v>
      </c>
      <c r="J2782" s="438" t="n">
        <v>21.41</v>
      </c>
      <c r="K2782" s="440" t="n">
        <v>2.86</v>
      </c>
    </row>
    <row r="2783" customFormat="false" ht="14.25" hidden="false" customHeight="false" outlineLevel="0" collapsed="false">
      <c r="A2783" s="438" t="s">
        <v>655</v>
      </c>
      <c r="B2783" s="439" t="s">
        <v>200</v>
      </c>
      <c r="C2783" s="439" t="s">
        <v>42</v>
      </c>
      <c r="D2783" s="439" t="n">
        <v>38383</v>
      </c>
      <c r="E2783" s="438" t="s">
        <v>911</v>
      </c>
      <c r="F2783" s="438" t="s">
        <v>669</v>
      </c>
      <c r="G2783" s="439"/>
      <c r="H2783" s="439" t="s">
        <v>120</v>
      </c>
      <c r="I2783" s="438" t="n">
        <v>0.0168</v>
      </c>
      <c r="J2783" s="438" t="n">
        <v>2.887192</v>
      </c>
      <c r="K2783" s="440" t="n">
        <v>0.04</v>
      </c>
    </row>
    <row r="2784" customFormat="false" ht="28.35" hidden="false" customHeight="false" outlineLevel="0" collapsed="false">
      <c r="A2784" s="438" t="s">
        <v>655</v>
      </c>
      <c r="B2784" s="439" t="s">
        <v>200</v>
      </c>
      <c r="C2784" s="439" t="s">
        <v>42</v>
      </c>
      <c r="D2784" s="439" t="n">
        <v>20083</v>
      </c>
      <c r="E2784" s="438" t="s">
        <v>921</v>
      </c>
      <c r="F2784" s="438" t="s">
        <v>669</v>
      </c>
      <c r="G2784" s="439"/>
      <c r="H2784" s="439" t="s">
        <v>120</v>
      </c>
      <c r="I2784" s="438" t="n">
        <v>0.021</v>
      </c>
      <c r="J2784" s="438" t="n">
        <v>81.713158</v>
      </c>
      <c r="K2784" s="440" t="n">
        <v>1.71</v>
      </c>
    </row>
    <row r="2785" customFormat="false" ht="14.25" hidden="false" customHeight="false" outlineLevel="0" collapsed="false">
      <c r="A2785" s="438" t="s">
        <v>655</v>
      </c>
      <c r="B2785" s="439" t="s">
        <v>200</v>
      </c>
      <c r="C2785" s="439" t="s">
        <v>42</v>
      </c>
      <c r="D2785" s="439" t="n">
        <v>7141</v>
      </c>
      <c r="E2785" s="438" t="s">
        <v>1339</v>
      </c>
      <c r="F2785" s="438" t="s">
        <v>669</v>
      </c>
      <c r="G2785" s="439"/>
      <c r="H2785" s="439" t="s">
        <v>120</v>
      </c>
      <c r="I2785" s="438" t="n">
        <v>1</v>
      </c>
      <c r="J2785" s="438" t="n">
        <v>8.183502</v>
      </c>
      <c r="K2785" s="440" t="n">
        <v>8.18</v>
      </c>
    </row>
    <row r="2786" customFormat="false" ht="14.25" hidden="false" customHeight="false" outlineLevel="0" collapsed="false">
      <c r="A2786" s="438" t="s">
        <v>655</v>
      </c>
      <c r="B2786" s="439" t="s">
        <v>656</v>
      </c>
      <c r="C2786" s="439" t="s">
        <v>42</v>
      </c>
      <c r="D2786" s="439" t="n">
        <v>88267</v>
      </c>
      <c r="E2786" s="438" t="s">
        <v>909</v>
      </c>
      <c r="F2786" s="438" t="s">
        <v>658</v>
      </c>
      <c r="G2786" s="439"/>
      <c r="H2786" s="439" t="s">
        <v>469</v>
      </c>
      <c r="I2786" s="438" t="n">
        <v>0.1339</v>
      </c>
      <c r="J2786" s="438" t="n">
        <v>26.02</v>
      </c>
      <c r="K2786" s="440" t="n">
        <v>3.48</v>
      </c>
    </row>
    <row r="2787" customFormat="false" ht="28.35" hidden="false" customHeight="false" outlineLevel="0" collapsed="false">
      <c r="A2787" s="438" t="s">
        <v>655</v>
      </c>
      <c r="B2787" s="439" t="s">
        <v>200</v>
      </c>
      <c r="C2787" s="439" t="s">
        <v>42</v>
      </c>
      <c r="D2787" s="439" t="n">
        <v>122</v>
      </c>
      <c r="E2787" s="438" t="s">
        <v>923</v>
      </c>
      <c r="F2787" s="438" t="s">
        <v>669</v>
      </c>
      <c r="G2787" s="439"/>
      <c r="H2787" s="439" t="s">
        <v>120</v>
      </c>
      <c r="I2787" s="438" t="n">
        <v>0.0176</v>
      </c>
      <c r="J2787" s="438" t="n">
        <v>72.123556</v>
      </c>
      <c r="K2787" s="440" t="n">
        <v>1.26</v>
      </c>
    </row>
    <row r="2788" customFormat="false" ht="14.25" hidden="false" customHeight="false" outlineLevel="0" collapsed="false">
      <c r="A2788" s="134"/>
      <c r="E2788" s="134"/>
      <c r="F2788" s="134"/>
      <c r="I2788" s="134"/>
      <c r="J2788" s="134"/>
      <c r="K2788" s="263"/>
    </row>
    <row r="2789" customFormat="false" ht="14.25" hidden="false" customHeight="false" outlineLevel="0" collapsed="false">
      <c r="A2789" s="441" t="s">
        <v>655</v>
      </c>
      <c r="B2789" s="442"/>
      <c r="C2789" s="442"/>
      <c r="D2789" s="442"/>
      <c r="E2789" s="441"/>
      <c r="F2789" s="443" t="s">
        <v>660</v>
      </c>
      <c r="G2789" s="444" t="n">
        <v>2.3961661342</v>
      </c>
      <c r="H2789" s="445" t="s">
        <v>661</v>
      </c>
      <c r="I2789" s="446" t="n">
        <v>2.55</v>
      </c>
      <c r="J2789" s="443" t="s">
        <v>662</v>
      </c>
      <c r="K2789" s="444" t="n">
        <v>4.95</v>
      </c>
    </row>
    <row r="2790" customFormat="false" ht="14.25" hidden="false" customHeight="false" outlineLevel="0" collapsed="false">
      <c r="A2790" s="441" t="s">
        <v>655</v>
      </c>
      <c r="B2790" s="442"/>
      <c r="C2790" s="442"/>
      <c r="D2790" s="442"/>
      <c r="E2790" s="441"/>
      <c r="F2790" s="443" t="s">
        <v>663</v>
      </c>
      <c r="G2790" s="444" t="n">
        <v>3.83</v>
      </c>
      <c r="H2790" s="442"/>
      <c r="I2790" s="441"/>
      <c r="J2790" s="443" t="s">
        <v>664</v>
      </c>
      <c r="K2790" s="444" t="n">
        <v>21.36</v>
      </c>
    </row>
    <row r="2791" customFormat="false" ht="14.25" hidden="false" customHeight="false" outlineLevel="0" collapsed="false">
      <c r="A2791" s="134"/>
      <c r="E2791" s="134"/>
      <c r="F2791" s="134"/>
      <c r="I2791" s="134"/>
      <c r="J2791" s="134"/>
      <c r="K2791" s="263"/>
    </row>
    <row r="2792" customFormat="false" ht="14.25" hidden="false" customHeight="false" outlineLevel="0" collapsed="false">
      <c r="A2792" s="134"/>
      <c r="E2792" s="134"/>
      <c r="F2792" s="134"/>
      <c r="I2792" s="134"/>
      <c r="J2792" s="134"/>
      <c r="K2792" s="263"/>
    </row>
    <row r="2793" customFormat="false" ht="15" hidden="false" customHeight="false" outlineLevel="0" collapsed="false">
      <c r="A2793" s="434" t="s">
        <v>1340</v>
      </c>
      <c r="B2793" s="435" t="s">
        <v>35</v>
      </c>
      <c r="C2793" s="435" t="s">
        <v>42</v>
      </c>
      <c r="D2793" s="435" t="n">
        <v>88323</v>
      </c>
      <c r="E2793" s="436" t="s">
        <v>782</v>
      </c>
      <c r="F2793" s="436" t="s">
        <v>997</v>
      </c>
      <c r="G2793" s="435"/>
      <c r="H2793" s="435" t="s">
        <v>469</v>
      </c>
      <c r="I2793" s="436" t="n">
        <v>1</v>
      </c>
      <c r="J2793" s="436" t="n">
        <v>25.36</v>
      </c>
      <c r="K2793" s="437" t="n">
        <v>25.36</v>
      </c>
    </row>
    <row r="2794" customFormat="false" ht="14.25" hidden="false" customHeight="false" outlineLevel="0" collapsed="false">
      <c r="A2794" s="430"/>
      <c r="B2794" s="431" t="s">
        <v>25</v>
      </c>
      <c r="C2794" s="431" t="s">
        <v>26</v>
      </c>
      <c r="D2794" s="431" t="s">
        <v>27</v>
      </c>
      <c r="E2794" s="432" t="s">
        <v>18</v>
      </c>
      <c r="F2794" s="432" t="s">
        <v>649</v>
      </c>
      <c r="G2794" s="431"/>
      <c r="H2794" s="431" t="s">
        <v>650</v>
      </c>
      <c r="I2794" s="432" t="s">
        <v>651</v>
      </c>
      <c r="J2794" s="432" t="s">
        <v>652</v>
      </c>
      <c r="K2794" s="433" t="s">
        <v>19</v>
      </c>
    </row>
    <row r="2795" customFormat="false" ht="14.25" hidden="false" customHeight="false" outlineLevel="0" collapsed="false">
      <c r="A2795" s="438" t="s">
        <v>655</v>
      </c>
      <c r="B2795" s="439" t="s">
        <v>200</v>
      </c>
      <c r="C2795" s="439" t="s">
        <v>42</v>
      </c>
      <c r="D2795" s="439" t="n">
        <v>37373</v>
      </c>
      <c r="E2795" s="438" t="s">
        <v>1013</v>
      </c>
      <c r="F2795" s="438" t="s">
        <v>669</v>
      </c>
      <c r="G2795" s="439"/>
      <c r="H2795" s="439" t="s">
        <v>469</v>
      </c>
      <c r="I2795" s="438" t="n">
        <v>1</v>
      </c>
      <c r="J2795" s="438" t="n">
        <v>0.074992</v>
      </c>
      <c r="K2795" s="440" t="n">
        <v>0.07</v>
      </c>
    </row>
    <row r="2796" customFormat="false" ht="14.25" hidden="false" customHeight="false" outlineLevel="0" collapsed="false">
      <c r="A2796" s="438" t="s">
        <v>655</v>
      </c>
      <c r="B2796" s="439" t="s">
        <v>200</v>
      </c>
      <c r="C2796" s="439" t="s">
        <v>42</v>
      </c>
      <c r="D2796" s="439" t="n">
        <v>37372</v>
      </c>
      <c r="E2796" s="438" t="s">
        <v>1014</v>
      </c>
      <c r="F2796" s="438" t="s">
        <v>669</v>
      </c>
      <c r="G2796" s="439"/>
      <c r="H2796" s="439" t="s">
        <v>469</v>
      </c>
      <c r="I2796" s="438" t="n">
        <v>1</v>
      </c>
      <c r="J2796" s="438" t="n">
        <v>1.340482</v>
      </c>
      <c r="K2796" s="440" t="n">
        <v>1.34</v>
      </c>
    </row>
    <row r="2797" customFormat="false" ht="14.25" hidden="false" customHeight="false" outlineLevel="0" collapsed="false">
      <c r="A2797" s="438" t="s">
        <v>655</v>
      </c>
      <c r="B2797" s="439" t="s">
        <v>656</v>
      </c>
      <c r="C2797" s="439" t="s">
        <v>42</v>
      </c>
      <c r="D2797" s="439" t="n">
        <v>95385</v>
      </c>
      <c r="E2797" s="438" t="s">
        <v>1207</v>
      </c>
      <c r="F2797" s="438" t="s">
        <v>658</v>
      </c>
      <c r="G2797" s="439"/>
      <c r="H2797" s="439" t="s">
        <v>469</v>
      </c>
      <c r="I2797" s="438" t="n">
        <v>1</v>
      </c>
      <c r="J2797" s="438" t="n">
        <v>0.22</v>
      </c>
      <c r="K2797" s="440" t="n">
        <v>0.22</v>
      </c>
    </row>
    <row r="2798" customFormat="false" ht="14.25" hidden="false" customHeight="false" outlineLevel="0" collapsed="false">
      <c r="A2798" s="438" t="s">
        <v>655</v>
      </c>
      <c r="B2798" s="439" t="s">
        <v>200</v>
      </c>
      <c r="C2798" s="439" t="s">
        <v>42</v>
      </c>
      <c r="D2798" s="439" t="n">
        <v>37371</v>
      </c>
      <c r="E2798" s="438" t="s">
        <v>1016</v>
      </c>
      <c r="F2798" s="438" t="s">
        <v>669</v>
      </c>
      <c r="G2798" s="439"/>
      <c r="H2798" s="439" t="s">
        <v>469</v>
      </c>
      <c r="I2798" s="438" t="n">
        <v>1</v>
      </c>
      <c r="J2798" s="438" t="n">
        <v>0.740546</v>
      </c>
      <c r="K2798" s="440" t="n">
        <v>0.74</v>
      </c>
    </row>
    <row r="2799" customFormat="false" ht="14.25" hidden="false" customHeight="false" outlineLevel="0" collapsed="false">
      <c r="A2799" s="438" t="s">
        <v>655</v>
      </c>
      <c r="B2799" s="439" t="s">
        <v>200</v>
      </c>
      <c r="C2799" s="439" t="s">
        <v>42</v>
      </c>
      <c r="D2799" s="439" t="n">
        <v>43483</v>
      </c>
      <c r="E2799" s="438" t="s">
        <v>1021</v>
      </c>
      <c r="F2799" s="438" t="s">
        <v>669</v>
      </c>
      <c r="G2799" s="439"/>
      <c r="H2799" s="439" t="s">
        <v>469</v>
      </c>
      <c r="I2799" s="438" t="n">
        <v>1</v>
      </c>
      <c r="J2799" s="438" t="n">
        <v>1.340482</v>
      </c>
      <c r="K2799" s="440" t="n">
        <v>1.34</v>
      </c>
    </row>
    <row r="2800" customFormat="false" ht="14.25" hidden="false" customHeight="false" outlineLevel="0" collapsed="false">
      <c r="A2800" s="438" t="s">
        <v>655</v>
      </c>
      <c r="B2800" s="439" t="s">
        <v>200</v>
      </c>
      <c r="C2800" s="439" t="s">
        <v>42</v>
      </c>
      <c r="D2800" s="439" t="n">
        <v>37370</v>
      </c>
      <c r="E2800" s="438" t="s">
        <v>1018</v>
      </c>
      <c r="F2800" s="438" t="s">
        <v>669</v>
      </c>
      <c r="G2800" s="439"/>
      <c r="H2800" s="439" t="s">
        <v>469</v>
      </c>
      <c r="I2800" s="438" t="n">
        <v>1</v>
      </c>
      <c r="J2800" s="438" t="n">
        <v>1.724816</v>
      </c>
      <c r="K2800" s="440" t="n">
        <v>1.72</v>
      </c>
    </row>
    <row r="2801" customFormat="false" ht="14.25" hidden="false" customHeight="false" outlineLevel="0" collapsed="false">
      <c r="A2801" s="438" t="s">
        <v>655</v>
      </c>
      <c r="B2801" s="439" t="s">
        <v>200</v>
      </c>
      <c r="C2801" s="439" t="s">
        <v>42</v>
      </c>
      <c r="D2801" s="439" t="n">
        <v>43459</v>
      </c>
      <c r="E2801" s="438" t="s">
        <v>1022</v>
      </c>
      <c r="F2801" s="438" t="s">
        <v>669</v>
      </c>
      <c r="G2801" s="439"/>
      <c r="H2801" s="439" t="s">
        <v>469</v>
      </c>
      <c r="I2801" s="438" t="n">
        <v>1</v>
      </c>
      <c r="J2801" s="438" t="n">
        <v>0.412456</v>
      </c>
      <c r="K2801" s="440" t="n">
        <v>0.41</v>
      </c>
    </row>
    <row r="2802" customFormat="false" ht="14.25" hidden="false" customHeight="false" outlineLevel="0" collapsed="false">
      <c r="A2802" s="438" t="s">
        <v>655</v>
      </c>
      <c r="B2802" s="439" t="s">
        <v>200</v>
      </c>
      <c r="C2802" s="439" t="s">
        <v>42</v>
      </c>
      <c r="D2802" s="439" t="n">
        <v>12869</v>
      </c>
      <c r="E2802" s="438" t="s">
        <v>1208</v>
      </c>
      <c r="F2802" s="438" t="s">
        <v>820</v>
      </c>
      <c r="G2802" s="439"/>
      <c r="H2802" s="439" t="s">
        <v>469</v>
      </c>
      <c r="I2802" s="438" t="n">
        <v>1</v>
      </c>
      <c r="J2802" s="438" t="n">
        <v>19.52</v>
      </c>
      <c r="K2802" s="440" t="n">
        <v>19.52</v>
      </c>
    </row>
    <row r="2803" customFormat="false" ht="14.25" hidden="false" customHeight="false" outlineLevel="0" collapsed="false">
      <c r="A2803" s="134"/>
      <c r="E2803" s="134"/>
      <c r="F2803" s="134"/>
      <c r="I2803" s="134"/>
      <c r="J2803" s="134"/>
      <c r="K2803" s="263"/>
    </row>
    <row r="2804" customFormat="false" ht="14.25" hidden="false" customHeight="false" outlineLevel="0" collapsed="false">
      <c r="A2804" s="441" t="s">
        <v>655</v>
      </c>
      <c r="B2804" s="442"/>
      <c r="C2804" s="442"/>
      <c r="D2804" s="442"/>
      <c r="E2804" s="441"/>
      <c r="F2804" s="443" t="s">
        <v>660</v>
      </c>
      <c r="G2804" s="444" t="n">
        <v>9.5556200988</v>
      </c>
      <c r="H2804" s="445" t="s">
        <v>661</v>
      </c>
      <c r="I2804" s="446" t="n">
        <v>10.18</v>
      </c>
      <c r="J2804" s="443" t="s">
        <v>662</v>
      </c>
      <c r="K2804" s="444" t="n">
        <v>19.74</v>
      </c>
    </row>
    <row r="2805" customFormat="false" ht="14.25" hidden="false" customHeight="false" outlineLevel="0" collapsed="false">
      <c r="A2805" s="441" t="s">
        <v>655</v>
      </c>
      <c r="B2805" s="442"/>
      <c r="C2805" s="442"/>
      <c r="D2805" s="442"/>
      <c r="E2805" s="441"/>
      <c r="F2805" s="443" t="s">
        <v>663</v>
      </c>
      <c r="G2805" s="444" t="n">
        <v>5.55</v>
      </c>
      <c r="H2805" s="442"/>
      <c r="I2805" s="441"/>
      <c r="J2805" s="443" t="s">
        <v>664</v>
      </c>
      <c r="K2805" s="444" t="n">
        <v>30.91</v>
      </c>
    </row>
    <row r="2806" customFormat="false" ht="14.25" hidden="false" customHeight="false" outlineLevel="0" collapsed="false">
      <c r="A2806" s="134"/>
      <c r="E2806" s="134"/>
      <c r="F2806" s="134"/>
      <c r="I2806" s="134"/>
      <c r="J2806" s="134"/>
      <c r="K2806" s="263"/>
    </row>
    <row r="2807" customFormat="false" ht="14.25" hidden="false" customHeight="false" outlineLevel="0" collapsed="false">
      <c r="A2807" s="134"/>
      <c r="E2807" s="134"/>
      <c r="F2807" s="134"/>
      <c r="I2807" s="134"/>
      <c r="J2807" s="134"/>
      <c r="K2807" s="263"/>
    </row>
    <row r="2808" customFormat="false" ht="37.3" hidden="false" customHeight="false" outlineLevel="0" collapsed="false">
      <c r="A2808" s="434" t="s">
        <v>1341</v>
      </c>
      <c r="B2808" s="435" t="s">
        <v>35</v>
      </c>
      <c r="C2808" s="435" t="s">
        <v>42</v>
      </c>
      <c r="D2808" s="435" t="n">
        <v>91991</v>
      </c>
      <c r="E2808" s="436" t="s">
        <v>898</v>
      </c>
      <c r="F2808" s="436" t="s">
        <v>854</v>
      </c>
      <c r="G2808" s="435"/>
      <c r="H2808" s="435" t="s">
        <v>120</v>
      </c>
      <c r="I2808" s="436" t="n">
        <v>1</v>
      </c>
      <c r="J2808" s="436" t="n">
        <v>34.22</v>
      </c>
      <c r="K2808" s="437" t="n">
        <v>34.22</v>
      </c>
    </row>
    <row r="2809" customFormat="false" ht="14.25" hidden="false" customHeight="false" outlineLevel="0" collapsed="false">
      <c r="A2809" s="430"/>
      <c r="B2809" s="431" t="s">
        <v>25</v>
      </c>
      <c r="C2809" s="431" t="s">
        <v>26</v>
      </c>
      <c r="D2809" s="431" t="s">
        <v>27</v>
      </c>
      <c r="E2809" s="432" t="s">
        <v>18</v>
      </c>
      <c r="F2809" s="432" t="s">
        <v>649</v>
      </c>
      <c r="G2809" s="431"/>
      <c r="H2809" s="431" t="s">
        <v>650</v>
      </c>
      <c r="I2809" s="432" t="s">
        <v>651</v>
      </c>
      <c r="J2809" s="432" t="s">
        <v>652</v>
      </c>
      <c r="K2809" s="433" t="s">
        <v>19</v>
      </c>
    </row>
    <row r="2810" customFormat="false" ht="14.25" hidden="false" customHeight="false" outlineLevel="0" collapsed="false">
      <c r="A2810" s="438" t="s">
        <v>655</v>
      </c>
      <c r="B2810" s="439" t="s">
        <v>656</v>
      </c>
      <c r="C2810" s="439" t="s">
        <v>42</v>
      </c>
      <c r="D2810" s="439" t="n">
        <v>88264</v>
      </c>
      <c r="E2810" s="438" t="s">
        <v>468</v>
      </c>
      <c r="F2810" s="438" t="s">
        <v>658</v>
      </c>
      <c r="G2810" s="439"/>
      <c r="H2810" s="439" t="s">
        <v>469</v>
      </c>
      <c r="I2810" s="438" t="n">
        <v>0.511</v>
      </c>
      <c r="J2810" s="438" t="n">
        <v>27.06</v>
      </c>
      <c r="K2810" s="440" t="n">
        <v>13.82</v>
      </c>
    </row>
    <row r="2811" customFormat="false" ht="14.25" hidden="false" customHeight="false" outlineLevel="0" collapsed="false">
      <c r="A2811" s="438" t="s">
        <v>655</v>
      </c>
      <c r="B2811" s="439" t="s">
        <v>656</v>
      </c>
      <c r="C2811" s="439" t="s">
        <v>42</v>
      </c>
      <c r="D2811" s="439" t="n">
        <v>88247</v>
      </c>
      <c r="E2811" s="438" t="s">
        <v>852</v>
      </c>
      <c r="F2811" s="438" t="s">
        <v>658</v>
      </c>
      <c r="G2811" s="439"/>
      <c r="H2811" s="439" t="s">
        <v>469</v>
      </c>
      <c r="I2811" s="438" t="n">
        <v>0.511</v>
      </c>
      <c r="J2811" s="438" t="n">
        <v>22.36</v>
      </c>
      <c r="K2811" s="440" t="n">
        <v>11.42</v>
      </c>
    </row>
    <row r="2812" customFormat="false" ht="14.25" hidden="false" customHeight="false" outlineLevel="0" collapsed="false">
      <c r="A2812" s="438" t="s">
        <v>655</v>
      </c>
      <c r="B2812" s="439" t="s">
        <v>200</v>
      </c>
      <c r="C2812" s="439" t="s">
        <v>42</v>
      </c>
      <c r="D2812" s="439" t="n">
        <v>38102</v>
      </c>
      <c r="E2812" s="438" t="s">
        <v>1342</v>
      </c>
      <c r="F2812" s="438" t="s">
        <v>669</v>
      </c>
      <c r="G2812" s="439"/>
      <c r="H2812" s="439" t="s">
        <v>120</v>
      </c>
      <c r="I2812" s="438" t="n">
        <v>1</v>
      </c>
      <c r="J2812" s="438" t="n">
        <v>8.989666</v>
      </c>
      <c r="K2812" s="440" t="n">
        <v>8.98</v>
      </c>
    </row>
    <row r="2813" customFormat="false" ht="14.25" hidden="false" customHeight="false" outlineLevel="0" collapsed="false">
      <c r="A2813" s="134"/>
      <c r="E2813" s="134"/>
      <c r="F2813" s="134"/>
      <c r="I2813" s="134"/>
      <c r="J2813" s="134"/>
      <c r="K2813" s="263"/>
    </row>
    <row r="2814" customFormat="false" ht="14.25" hidden="false" customHeight="false" outlineLevel="0" collapsed="false">
      <c r="A2814" s="441" t="s">
        <v>655</v>
      </c>
      <c r="B2814" s="442"/>
      <c r="C2814" s="442"/>
      <c r="D2814" s="442"/>
      <c r="E2814" s="441"/>
      <c r="F2814" s="443" t="s">
        <v>660</v>
      </c>
      <c r="G2814" s="444" t="n">
        <v>9.3232645948</v>
      </c>
      <c r="H2814" s="445" t="s">
        <v>661</v>
      </c>
      <c r="I2814" s="446" t="n">
        <v>9.94</v>
      </c>
      <c r="J2814" s="443" t="s">
        <v>662</v>
      </c>
      <c r="K2814" s="444" t="n">
        <v>19.26</v>
      </c>
    </row>
    <row r="2815" customFormat="false" ht="14.25" hidden="false" customHeight="false" outlineLevel="0" collapsed="false">
      <c r="A2815" s="441" t="s">
        <v>655</v>
      </c>
      <c r="B2815" s="442"/>
      <c r="C2815" s="442"/>
      <c r="D2815" s="442"/>
      <c r="E2815" s="441"/>
      <c r="F2815" s="443" t="s">
        <v>663</v>
      </c>
      <c r="G2815" s="444" t="n">
        <v>7.49</v>
      </c>
      <c r="H2815" s="442"/>
      <c r="I2815" s="441"/>
      <c r="J2815" s="443" t="s">
        <v>664</v>
      </c>
      <c r="K2815" s="444" t="n">
        <v>41.71</v>
      </c>
    </row>
    <row r="2816" customFormat="false" ht="14.25" hidden="false" customHeight="false" outlineLevel="0" collapsed="false">
      <c r="A2816" s="134"/>
      <c r="E2816" s="134"/>
      <c r="F2816" s="134"/>
      <c r="I2816" s="134"/>
      <c r="J2816" s="134"/>
      <c r="K2816" s="263"/>
    </row>
    <row r="2817" customFormat="false" ht="14.25" hidden="false" customHeight="false" outlineLevel="0" collapsed="false">
      <c r="A2817" s="134"/>
      <c r="E2817" s="134"/>
      <c r="F2817" s="134"/>
      <c r="I2817" s="134"/>
      <c r="J2817" s="134"/>
      <c r="K2817" s="263"/>
    </row>
    <row r="2818" customFormat="false" ht="37.3" hidden="false" customHeight="false" outlineLevel="0" collapsed="false">
      <c r="A2818" s="434" t="s">
        <v>1343</v>
      </c>
      <c r="B2818" s="435" t="s">
        <v>35</v>
      </c>
      <c r="C2818" s="435" t="s">
        <v>42</v>
      </c>
      <c r="D2818" s="435" t="n">
        <v>91998</v>
      </c>
      <c r="E2818" s="436" t="s">
        <v>896</v>
      </c>
      <c r="F2818" s="436" t="s">
        <v>854</v>
      </c>
      <c r="G2818" s="435"/>
      <c r="H2818" s="435" t="s">
        <v>120</v>
      </c>
      <c r="I2818" s="436" t="n">
        <v>1</v>
      </c>
      <c r="J2818" s="436" t="n">
        <v>18.98</v>
      </c>
      <c r="K2818" s="437" t="n">
        <v>18.98</v>
      </c>
    </row>
    <row r="2819" customFormat="false" ht="14.25" hidden="false" customHeight="false" outlineLevel="0" collapsed="false">
      <c r="A2819" s="430"/>
      <c r="B2819" s="431" t="s">
        <v>25</v>
      </c>
      <c r="C2819" s="431" t="s">
        <v>26</v>
      </c>
      <c r="D2819" s="431" t="s">
        <v>27</v>
      </c>
      <c r="E2819" s="432" t="s">
        <v>18</v>
      </c>
      <c r="F2819" s="432" t="s">
        <v>649</v>
      </c>
      <c r="G2819" s="431"/>
      <c r="H2819" s="431" t="s">
        <v>650</v>
      </c>
      <c r="I2819" s="432" t="s">
        <v>651</v>
      </c>
      <c r="J2819" s="432" t="s">
        <v>652</v>
      </c>
      <c r="K2819" s="433" t="s">
        <v>19</v>
      </c>
    </row>
    <row r="2820" customFormat="false" ht="14.25" hidden="false" customHeight="false" outlineLevel="0" collapsed="false">
      <c r="A2820" s="438" t="s">
        <v>655</v>
      </c>
      <c r="B2820" s="439" t="s">
        <v>656</v>
      </c>
      <c r="C2820" s="439" t="s">
        <v>42</v>
      </c>
      <c r="D2820" s="439" t="n">
        <v>88264</v>
      </c>
      <c r="E2820" s="438" t="s">
        <v>468</v>
      </c>
      <c r="F2820" s="438" t="s">
        <v>658</v>
      </c>
      <c r="G2820" s="439"/>
      <c r="H2820" s="439" t="s">
        <v>469</v>
      </c>
      <c r="I2820" s="438" t="n">
        <v>0.242</v>
      </c>
      <c r="J2820" s="438" t="n">
        <v>27.06</v>
      </c>
      <c r="K2820" s="440" t="n">
        <v>6.54</v>
      </c>
    </row>
    <row r="2821" customFormat="false" ht="14.25" hidden="false" customHeight="false" outlineLevel="0" collapsed="false">
      <c r="A2821" s="438" t="s">
        <v>655</v>
      </c>
      <c r="B2821" s="439" t="s">
        <v>656</v>
      </c>
      <c r="C2821" s="439" t="s">
        <v>42</v>
      </c>
      <c r="D2821" s="439" t="n">
        <v>88247</v>
      </c>
      <c r="E2821" s="438" t="s">
        <v>852</v>
      </c>
      <c r="F2821" s="438" t="s">
        <v>658</v>
      </c>
      <c r="G2821" s="439"/>
      <c r="H2821" s="439" t="s">
        <v>469</v>
      </c>
      <c r="I2821" s="438" t="n">
        <v>0.242</v>
      </c>
      <c r="J2821" s="438" t="n">
        <v>22.36</v>
      </c>
      <c r="K2821" s="440" t="n">
        <v>5.41</v>
      </c>
    </row>
    <row r="2822" customFormat="false" ht="14.25" hidden="false" customHeight="false" outlineLevel="0" collapsed="false">
      <c r="A2822" s="438" t="s">
        <v>655</v>
      </c>
      <c r="B2822" s="439" t="s">
        <v>200</v>
      </c>
      <c r="C2822" s="439" t="s">
        <v>42</v>
      </c>
      <c r="D2822" s="439" t="n">
        <v>38101</v>
      </c>
      <c r="E2822" s="438" t="s">
        <v>1344</v>
      </c>
      <c r="F2822" s="438" t="s">
        <v>669</v>
      </c>
      <c r="G2822" s="439"/>
      <c r="H2822" s="439" t="s">
        <v>120</v>
      </c>
      <c r="I2822" s="438" t="n">
        <v>1</v>
      </c>
      <c r="J2822" s="438" t="n">
        <v>7.0305</v>
      </c>
      <c r="K2822" s="440" t="n">
        <v>7.03</v>
      </c>
    </row>
    <row r="2823" customFormat="false" ht="14.25" hidden="false" customHeight="false" outlineLevel="0" collapsed="false">
      <c r="A2823" s="134"/>
      <c r="E2823" s="134"/>
      <c r="F2823" s="134"/>
      <c r="I2823" s="134"/>
      <c r="J2823" s="134"/>
      <c r="K2823" s="263"/>
    </row>
    <row r="2824" customFormat="false" ht="14.25" hidden="false" customHeight="false" outlineLevel="0" collapsed="false">
      <c r="A2824" s="441" t="s">
        <v>655</v>
      </c>
      <c r="B2824" s="442"/>
      <c r="C2824" s="442"/>
      <c r="D2824" s="442"/>
      <c r="E2824" s="441"/>
      <c r="F2824" s="443" t="s">
        <v>660</v>
      </c>
      <c r="G2824" s="444" t="n">
        <v>4.4147545745</v>
      </c>
      <c r="H2824" s="445" t="s">
        <v>661</v>
      </c>
      <c r="I2824" s="446" t="n">
        <v>4.71</v>
      </c>
      <c r="J2824" s="443" t="s">
        <v>662</v>
      </c>
      <c r="K2824" s="444" t="n">
        <v>9.12</v>
      </c>
    </row>
    <row r="2825" customFormat="false" ht="25.5" hidden="false" customHeight="true" outlineLevel="0" collapsed="false">
      <c r="A2825" s="441" t="s">
        <v>655</v>
      </c>
      <c r="B2825" s="442"/>
      <c r="C2825" s="442"/>
      <c r="D2825" s="442"/>
      <c r="E2825" s="441"/>
      <c r="F2825" s="443" t="s">
        <v>663</v>
      </c>
      <c r="G2825" s="444" t="n">
        <v>4.15</v>
      </c>
      <c r="H2825" s="442"/>
      <c r="I2825" s="441"/>
      <c r="J2825" s="443" t="s">
        <v>664</v>
      </c>
      <c r="K2825" s="444" t="n">
        <v>23.13</v>
      </c>
    </row>
    <row r="2826" customFormat="false" ht="14.25" hidden="false" customHeight="false" outlineLevel="0" collapsed="false">
      <c r="A2826" s="134"/>
      <c r="E2826" s="134"/>
      <c r="F2826" s="134"/>
      <c r="I2826" s="134"/>
      <c r="J2826" s="134"/>
      <c r="K2826" s="263"/>
    </row>
    <row r="2827" customFormat="false" ht="25.5" hidden="false" customHeight="true" outlineLevel="0" collapsed="false">
      <c r="A2827" s="134"/>
      <c r="E2827" s="134"/>
      <c r="F2827" s="134"/>
      <c r="I2827" s="134"/>
      <c r="J2827" s="134"/>
      <c r="K2827" s="263"/>
    </row>
    <row r="2828" customFormat="false" ht="25.35" hidden="false" customHeight="false" outlineLevel="0" collapsed="false">
      <c r="A2828" s="434" t="s">
        <v>1345</v>
      </c>
      <c r="B2828" s="435" t="s">
        <v>35</v>
      </c>
      <c r="C2828" s="435" t="s">
        <v>42</v>
      </c>
      <c r="D2828" s="435" t="n">
        <v>86915</v>
      </c>
      <c r="E2828" s="436" t="s">
        <v>948</v>
      </c>
      <c r="F2828" s="436" t="s">
        <v>907</v>
      </c>
      <c r="G2828" s="435"/>
      <c r="H2828" s="435" t="s">
        <v>120</v>
      </c>
      <c r="I2828" s="436" t="n">
        <v>1</v>
      </c>
      <c r="J2828" s="436" t="n">
        <v>156.98</v>
      </c>
      <c r="K2828" s="437" t="n">
        <v>156.98</v>
      </c>
    </row>
    <row r="2829" customFormat="false" ht="14.25" hidden="false" customHeight="false" outlineLevel="0" collapsed="false">
      <c r="A2829" s="430"/>
      <c r="B2829" s="431" t="s">
        <v>25</v>
      </c>
      <c r="C2829" s="431" t="s">
        <v>26</v>
      </c>
      <c r="D2829" s="431" t="s">
        <v>27</v>
      </c>
      <c r="E2829" s="432" t="s">
        <v>18</v>
      </c>
      <c r="F2829" s="432" t="s">
        <v>649</v>
      </c>
      <c r="G2829" s="431"/>
      <c r="H2829" s="431" t="s">
        <v>650</v>
      </c>
      <c r="I2829" s="432" t="s">
        <v>651</v>
      </c>
      <c r="J2829" s="432" t="s">
        <v>652</v>
      </c>
      <c r="K2829" s="433" t="s">
        <v>19</v>
      </c>
    </row>
    <row r="2830" customFormat="false" ht="14.25" hidden="false" customHeight="false" outlineLevel="0" collapsed="false">
      <c r="A2830" s="438" t="s">
        <v>655</v>
      </c>
      <c r="B2830" s="439" t="s">
        <v>656</v>
      </c>
      <c r="C2830" s="439" t="s">
        <v>42</v>
      </c>
      <c r="D2830" s="439" t="n">
        <v>88267</v>
      </c>
      <c r="E2830" s="438" t="s">
        <v>909</v>
      </c>
      <c r="F2830" s="438" t="s">
        <v>658</v>
      </c>
      <c r="G2830" s="439"/>
      <c r="H2830" s="439" t="s">
        <v>469</v>
      </c>
      <c r="I2830" s="438" t="n">
        <v>0.096</v>
      </c>
      <c r="J2830" s="438" t="n">
        <v>26.02</v>
      </c>
      <c r="K2830" s="440" t="n">
        <v>2.49</v>
      </c>
    </row>
    <row r="2831" customFormat="false" ht="28.35" hidden="false" customHeight="false" outlineLevel="0" collapsed="false">
      <c r="A2831" s="438" t="s">
        <v>655</v>
      </c>
      <c r="B2831" s="439" t="s">
        <v>200</v>
      </c>
      <c r="C2831" s="439" t="s">
        <v>42</v>
      </c>
      <c r="D2831" s="439" t="n">
        <v>36791</v>
      </c>
      <c r="E2831" s="438" t="s">
        <v>1346</v>
      </c>
      <c r="F2831" s="438" t="s">
        <v>669</v>
      </c>
      <c r="G2831" s="439"/>
      <c r="H2831" s="439" t="s">
        <v>120</v>
      </c>
      <c r="I2831" s="438" t="n">
        <v>1</v>
      </c>
      <c r="J2831" s="438" t="n">
        <v>153.808592</v>
      </c>
      <c r="K2831" s="440" t="n">
        <v>153.8</v>
      </c>
    </row>
    <row r="2832" customFormat="false" ht="14.25" hidden="false" customHeight="false" outlineLevel="0" collapsed="false">
      <c r="A2832" s="438" t="s">
        <v>655</v>
      </c>
      <c r="B2832" s="439" t="s">
        <v>200</v>
      </c>
      <c r="C2832" s="439" t="s">
        <v>42</v>
      </c>
      <c r="D2832" s="439" t="n">
        <v>3146</v>
      </c>
      <c r="E2832" s="438" t="s">
        <v>1216</v>
      </c>
      <c r="F2832" s="438" t="s">
        <v>669</v>
      </c>
      <c r="G2832" s="439"/>
      <c r="H2832" s="439" t="s">
        <v>120</v>
      </c>
      <c r="I2832" s="438" t="n">
        <v>0.021</v>
      </c>
      <c r="J2832" s="438" t="n">
        <v>3.70273</v>
      </c>
      <c r="K2832" s="440" t="n">
        <v>0.07</v>
      </c>
    </row>
    <row r="2833" customFormat="false" ht="14.25" hidden="false" customHeight="false" outlineLevel="0" collapsed="false">
      <c r="A2833" s="438" t="s">
        <v>655</v>
      </c>
      <c r="B2833" s="439" t="s">
        <v>656</v>
      </c>
      <c r="C2833" s="439" t="s">
        <v>42</v>
      </c>
      <c r="D2833" s="439" t="n">
        <v>88316</v>
      </c>
      <c r="E2833" s="438" t="s">
        <v>667</v>
      </c>
      <c r="F2833" s="438" t="s">
        <v>658</v>
      </c>
      <c r="G2833" s="439"/>
      <c r="H2833" s="439" t="s">
        <v>469</v>
      </c>
      <c r="I2833" s="438" t="n">
        <v>0.0303</v>
      </c>
      <c r="J2833" s="438" t="n">
        <v>20.77</v>
      </c>
      <c r="K2833" s="440" t="n">
        <v>0.62</v>
      </c>
    </row>
    <row r="2834" customFormat="false" ht="14.25" hidden="false" customHeight="false" outlineLevel="0" collapsed="false">
      <c r="A2834" s="134"/>
      <c r="E2834" s="134"/>
      <c r="F2834" s="134"/>
      <c r="I2834" s="134"/>
      <c r="J2834" s="134"/>
      <c r="K2834" s="263"/>
    </row>
    <row r="2835" customFormat="false" ht="14.25" hidden="false" customHeight="false" outlineLevel="0" collapsed="false">
      <c r="A2835" s="441" t="s">
        <v>655</v>
      </c>
      <c r="B2835" s="442"/>
      <c r="C2835" s="442"/>
      <c r="D2835" s="442"/>
      <c r="E2835" s="441"/>
      <c r="F2835" s="443" t="s">
        <v>660</v>
      </c>
      <c r="G2835" s="444" t="n">
        <v>1.1811404783</v>
      </c>
      <c r="H2835" s="445" t="s">
        <v>661</v>
      </c>
      <c r="I2835" s="446" t="n">
        <v>1.26</v>
      </c>
      <c r="J2835" s="443" t="s">
        <v>662</v>
      </c>
      <c r="K2835" s="444" t="n">
        <v>2.44</v>
      </c>
    </row>
    <row r="2836" customFormat="false" ht="14.25" hidden="false" customHeight="false" outlineLevel="0" collapsed="false">
      <c r="A2836" s="441" t="s">
        <v>655</v>
      </c>
      <c r="B2836" s="442"/>
      <c r="C2836" s="442"/>
      <c r="D2836" s="442"/>
      <c r="E2836" s="441"/>
      <c r="F2836" s="443" t="s">
        <v>663</v>
      </c>
      <c r="G2836" s="444" t="n">
        <v>34.37</v>
      </c>
      <c r="H2836" s="442"/>
      <c r="I2836" s="441"/>
      <c r="J2836" s="443" t="s">
        <v>664</v>
      </c>
      <c r="K2836" s="444" t="n">
        <v>191.35</v>
      </c>
    </row>
    <row r="2837" customFormat="false" ht="14.25" hidden="false" customHeight="false" outlineLevel="0" collapsed="false">
      <c r="A2837" s="134"/>
      <c r="E2837" s="134"/>
      <c r="F2837" s="134"/>
      <c r="I2837" s="134"/>
      <c r="J2837" s="134"/>
      <c r="K2837" s="263"/>
    </row>
    <row r="2838" customFormat="false" ht="14.25" hidden="false" customHeight="false" outlineLevel="0" collapsed="false">
      <c r="A2838" s="134"/>
      <c r="E2838" s="134"/>
      <c r="F2838" s="134"/>
      <c r="I2838" s="134"/>
      <c r="J2838" s="134"/>
      <c r="K2838" s="263"/>
    </row>
    <row r="2839" customFormat="false" ht="25.35" hidden="false" customHeight="false" outlineLevel="0" collapsed="false">
      <c r="A2839" s="434" t="s">
        <v>1347</v>
      </c>
      <c r="B2839" s="435" t="s">
        <v>35</v>
      </c>
      <c r="C2839" s="435" t="s">
        <v>42</v>
      </c>
      <c r="D2839" s="435" t="n">
        <v>94796</v>
      </c>
      <c r="E2839" s="436" t="s">
        <v>958</v>
      </c>
      <c r="F2839" s="436" t="s">
        <v>907</v>
      </c>
      <c r="G2839" s="435"/>
      <c r="H2839" s="435" t="s">
        <v>120</v>
      </c>
      <c r="I2839" s="436" t="n">
        <v>1</v>
      </c>
      <c r="J2839" s="436" t="n">
        <v>37.7</v>
      </c>
      <c r="K2839" s="437" t="n">
        <v>37.7</v>
      </c>
    </row>
    <row r="2840" customFormat="false" ht="14.25" hidden="false" customHeight="false" outlineLevel="0" collapsed="false">
      <c r="A2840" s="430"/>
      <c r="B2840" s="431" t="s">
        <v>25</v>
      </c>
      <c r="C2840" s="431" t="s">
        <v>26</v>
      </c>
      <c r="D2840" s="431" t="s">
        <v>27</v>
      </c>
      <c r="E2840" s="432" t="s">
        <v>18</v>
      </c>
      <c r="F2840" s="432" t="s">
        <v>649</v>
      </c>
      <c r="G2840" s="431"/>
      <c r="H2840" s="431" t="s">
        <v>650</v>
      </c>
      <c r="I2840" s="432" t="s">
        <v>651</v>
      </c>
      <c r="J2840" s="432" t="s">
        <v>652</v>
      </c>
      <c r="K2840" s="433" t="s">
        <v>19</v>
      </c>
    </row>
    <row r="2841" customFormat="false" ht="14.25" hidden="false" customHeight="false" outlineLevel="0" collapsed="false">
      <c r="A2841" s="438" t="s">
        <v>655</v>
      </c>
      <c r="B2841" s="439" t="s">
        <v>656</v>
      </c>
      <c r="C2841" s="439" t="s">
        <v>42</v>
      </c>
      <c r="D2841" s="439" t="n">
        <v>88267</v>
      </c>
      <c r="E2841" s="438" t="s">
        <v>909</v>
      </c>
      <c r="F2841" s="438" t="s">
        <v>658</v>
      </c>
      <c r="G2841" s="439"/>
      <c r="H2841" s="439" t="s">
        <v>469</v>
      </c>
      <c r="I2841" s="438" t="n">
        <v>0.1904</v>
      </c>
      <c r="J2841" s="438" t="n">
        <v>26.02</v>
      </c>
      <c r="K2841" s="440" t="n">
        <v>4.95</v>
      </c>
    </row>
    <row r="2842" customFormat="false" ht="25.5" hidden="false" customHeight="true" outlineLevel="0" collapsed="false">
      <c r="A2842" s="438" t="s">
        <v>655</v>
      </c>
      <c r="B2842" s="439" t="s">
        <v>656</v>
      </c>
      <c r="C2842" s="439" t="s">
        <v>42</v>
      </c>
      <c r="D2842" s="439" t="n">
        <v>88248</v>
      </c>
      <c r="E2842" s="438" t="s">
        <v>910</v>
      </c>
      <c r="F2842" s="438" t="s">
        <v>658</v>
      </c>
      <c r="G2842" s="439"/>
      <c r="H2842" s="439" t="s">
        <v>469</v>
      </c>
      <c r="I2842" s="438" t="n">
        <v>0.1904</v>
      </c>
      <c r="J2842" s="438" t="n">
        <v>21.41</v>
      </c>
      <c r="K2842" s="440" t="n">
        <v>4.07</v>
      </c>
    </row>
    <row r="2843" customFormat="false" ht="28.35" hidden="false" customHeight="false" outlineLevel="0" collapsed="false">
      <c r="A2843" s="438" t="s">
        <v>655</v>
      </c>
      <c r="B2843" s="439" t="s">
        <v>200</v>
      </c>
      <c r="C2843" s="439" t="s">
        <v>42</v>
      </c>
      <c r="D2843" s="439" t="n">
        <v>11830</v>
      </c>
      <c r="E2843" s="438" t="s">
        <v>1348</v>
      </c>
      <c r="F2843" s="438" t="s">
        <v>669</v>
      </c>
      <c r="G2843" s="439"/>
      <c r="H2843" s="439" t="s">
        <v>120</v>
      </c>
      <c r="I2843" s="438" t="n">
        <v>1</v>
      </c>
      <c r="J2843" s="438" t="n">
        <v>28.618822</v>
      </c>
      <c r="K2843" s="440" t="n">
        <v>28.61</v>
      </c>
    </row>
    <row r="2844" customFormat="false" ht="25.5" hidden="false" customHeight="true" outlineLevel="0" collapsed="false">
      <c r="A2844" s="438" t="s">
        <v>655</v>
      </c>
      <c r="B2844" s="439" t="s">
        <v>200</v>
      </c>
      <c r="C2844" s="439" t="s">
        <v>42</v>
      </c>
      <c r="D2844" s="439" t="n">
        <v>3148</v>
      </c>
      <c r="E2844" s="438" t="s">
        <v>952</v>
      </c>
      <c r="F2844" s="438" t="s">
        <v>669</v>
      </c>
      <c r="G2844" s="439"/>
      <c r="H2844" s="439" t="s">
        <v>120</v>
      </c>
      <c r="I2844" s="438" t="n">
        <v>0.0053</v>
      </c>
      <c r="J2844" s="438" t="n">
        <v>13.648544</v>
      </c>
      <c r="K2844" s="440" t="n">
        <v>0.07</v>
      </c>
    </row>
    <row r="2845" customFormat="false" ht="14.25" hidden="false" customHeight="false" outlineLevel="0" collapsed="false">
      <c r="A2845" s="134"/>
      <c r="E2845" s="134"/>
      <c r="F2845" s="134"/>
      <c r="I2845" s="134"/>
      <c r="J2845" s="134"/>
      <c r="K2845" s="263"/>
    </row>
    <row r="2846" customFormat="false" ht="14.25" hidden="false" customHeight="false" outlineLevel="0" collapsed="false">
      <c r="A2846" s="441" t="s">
        <v>655</v>
      </c>
      <c r="B2846" s="442"/>
      <c r="C2846" s="442"/>
      <c r="D2846" s="442"/>
      <c r="E2846" s="441"/>
      <c r="F2846" s="443" t="s">
        <v>660</v>
      </c>
      <c r="G2846" s="444" t="n">
        <v>3.4078807242</v>
      </c>
      <c r="H2846" s="445" t="s">
        <v>661</v>
      </c>
      <c r="I2846" s="446" t="n">
        <v>3.63</v>
      </c>
      <c r="J2846" s="443" t="s">
        <v>662</v>
      </c>
      <c r="K2846" s="444" t="n">
        <v>7.04</v>
      </c>
    </row>
    <row r="2847" customFormat="false" ht="14.25" hidden="false" customHeight="false" outlineLevel="0" collapsed="false">
      <c r="A2847" s="441" t="s">
        <v>655</v>
      </c>
      <c r="B2847" s="442"/>
      <c r="C2847" s="442"/>
      <c r="D2847" s="442"/>
      <c r="E2847" s="441"/>
      <c r="F2847" s="443" t="s">
        <v>663</v>
      </c>
      <c r="G2847" s="444" t="n">
        <v>8.25</v>
      </c>
      <c r="H2847" s="442"/>
      <c r="I2847" s="441"/>
      <c r="J2847" s="443" t="s">
        <v>664</v>
      </c>
      <c r="K2847" s="444" t="n">
        <v>45.95</v>
      </c>
    </row>
    <row r="2848" customFormat="false" ht="14.25" hidden="false" customHeight="false" outlineLevel="0" collapsed="false">
      <c r="A2848" s="134"/>
      <c r="E2848" s="134"/>
      <c r="F2848" s="134"/>
      <c r="I2848" s="134"/>
      <c r="J2848" s="134"/>
      <c r="K2848" s="263"/>
    </row>
    <row r="2849" customFormat="false" ht="14.25" hidden="false" customHeight="false" outlineLevel="0" collapsed="false">
      <c r="A2849" s="134"/>
      <c r="E2849" s="134"/>
      <c r="F2849" s="134"/>
      <c r="I2849" s="134"/>
      <c r="J2849" s="134"/>
      <c r="K2849" s="263"/>
    </row>
    <row r="2850" customFormat="false" ht="25.35" hidden="false" customHeight="false" outlineLevel="0" collapsed="false">
      <c r="A2850" s="434" t="s">
        <v>1349</v>
      </c>
      <c r="B2850" s="435" t="s">
        <v>35</v>
      </c>
      <c r="C2850" s="435" t="s">
        <v>42</v>
      </c>
      <c r="D2850" s="435" t="n">
        <v>94648</v>
      </c>
      <c r="E2850" s="436" t="s">
        <v>954</v>
      </c>
      <c r="F2850" s="436" t="s">
        <v>907</v>
      </c>
      <c r="G2850" s="435"/>
      <c r="H2850" s="435" t="s">
        <v>47</v>
      </c>
      <c r="I2850" s="436" t="n">
        <v>1</v>
      </c>
      <c r="J2850" s="436" t="n">
        <v>6.06</v>
      </c>
      <c r="K2850" s="437" t="n">
        <v>6.06</v>
      </c>
    </row>
    <row r="2851" customFormat="false" ht="14.25" hidden="false" customHeight="false" outlineLevel="0" collapsed="false">
      <c r="A2851" s="430"/>
      <c r="B2851" s="431" t="s">
        <v>25</v>
      </c>
      <c r="C2851" s="431" t="s">
        <v>26</v>
      </c>
      <c r="D2851" s="431" t="s">
        <v>27</v>
      </c>
      <c r="E2851" s="432" t="s">
        <v>18</v>
      </c>
      <c r="F2851" s="432" t="s">
        <v>649</v>
      </c>
      <c r="G2851" s="431"/>
      <c r="H2851" s="431" t="s">
        <v>650</v>
      </c>
      <c r="I2851" s="432" t="s">
        <v>651</v>
      </c>
      <c r="J2851" s="432" t="s">
        <v>652</v>
      </c>
      <c r="K2851" s="433" t="s">
        <v>19</v>
      </c>
    </row>
    <row r="2852" customFormat="false" ht="14.25" hidden="false" customHeight="false" outlineLevel="0" collapsed="false">
      <c r="A2852" s="438" t="s">
        <v>655</v>
      </c>
      <c r="B2852" s="439" t="s">
        <v>200</v>
      </c>
      <c r="C2852" s="439" t="s">
        <v>42</v>
      </c>
      <c r="D2852" s="439" t="n">
        <v>9868</v>
      </c>
      <c r="E2852" s="438" t="s">
        <v>938</v>
      </c>
      <c r="F2852" s="438" t="s">
        <v>669</v>
      </c>
      <c r="G2852" s="439"/>
      <c r="H2852" s="439" t="s">
        <v>47</v>
      </c>
      <c r="I2852" s="438" t="n">
        <v>1.0493</v>
      </c>
      <c r="J2852" s="438" t="n">
        <v>3.683982</v>
      </c>
      <c r="K2852" s="440" t="n">
        <v>3.86</v>
      </c>
    </row>
    <row r="2853" customFormat="false" ht="14.25" hidden="false" customHeight="false" outlineLevel="0" collapsed="false">
      <c r="A2853" s="438" t="s">
        <v>655</v>
      </c>
      <c r="B2853" s="439" t="s">
        <v>656</v>
      </c>
      <c r="C2853" s="439" t="s">
        <v>42</v>
      </c>
      <c r="D2853" s="439" t="n">
        <v>88267</v>
      </c>
      <c r="E2853" s="438" t="s">
        <v>909</v>
      </c>
      <c r="F2853" s="438" t="s">
        <v>658</v>
      </c>
      <c r="G2853" s="439"/>
      <c r="H2853" s="439" t="s">
        <v>469</v>
      </c>
      <c r="I2853" s="438" t="n">
        <v>0.0463</v>
      </c>
      <c r="J2853" s="438" t="n">
        <v>26.02</v>
      </c>
      <c r="K2853" s="440" t="n">
        <v>1.2</v>
      </c>
    </row>
    <row r="2854" customFormat="false" ht="14.25" hidden="false" customHeight="false" outlineLevel="0" collapsed="false">
      <c r="A2854" s="438" t="s">
        <v>655</v>
      </c>
      <c r="B2854" s="439" t="s">
        <v>656</v>
      </c>
      <c r="C2854" s="439" t="s">
        <v>42</v>
      </c>
      <c r="D2854" s="439" t="n">
        <v>88248</v>
      </c>
      <c r="E2854" s="438" t="s">
        <v>910</v>
      </c>
      <c r="F2854" s="438" t="s">
        <v>658</v>
      </c>
      <c r="G2854" s="439"/>
      <c r="H2854" s="439" t="s">
        <v>469</v>
      </c>
      <c r="I2854" s="438" t="n">
        <v>0.0463</v>
      </c>
      <c r="J2854" s="438" t="n">
        <v>21.41</v>
      </c>
      <c r="K2854" s="440" t="n">
        <v>0.99</v>
      </c>
    </row>
    <row r="2855" customFormat="false" ht="14.25" hidden="false" customHeight="false" outlineLevel="0" collapsed="false">
      <c r="A2855" s="438" t="s">
        <v>655</v>
      </c>
      <c r="B2855" s="439" t="s">
        <v>200</v>
      </c>
      <c r="C2855" s="439" t="s">
        <v>42</v>
      </c>
      <c r="D2855" s="439" t="n">
        <v>38383</v>
      </c>
      <c r="E2855" s="438" t="s">
        <v>911</v>
      </c>
      <c r="F2855" s="438" t="s">
        <v>669</v>
      </c>
      <c r="G2855" s="439"/>
      <c r="H2855" s="439" t="s">
        <v>120</v>
      </c>
      <c r="I2855" s="438" t="n">
        <v>0.0051</v>
      </c>
      <c r="J2855" s="438" t="n">
        <v>2.887192</v>
      </c>
      <c r="K2855" s="440" t="n">
        <v>0.01</v>
      </c>
    </row>
    <row r="2856" customFormat="false" ht="14.25" hidden="false" customHeight="false" outlineLevel="0" collapsed="false">
      <c r="A2856" s="134"/>
      <c r="E2856" s="134"/>
      <c r="F2856" s="134"/>
      <c r="I2856" s="134"/>
      <c r="J2856" s="134"/>
      <c r="K2856" s="263"/>
    </row>
    <row r="2857" customFormat="false" ht="14.25" hidden="false" customHeight="false" outlineLevel="0" collapsed="false">
      <c r="A2857" s="441" t="s">
        <v>655</v>
      </c>
      <c r="B2857" s="442"/>
      <c r="C2857" s="442"/>
      <c r="D2857" s="442"/>
      <c r="E2857" s="441"/>
      <c r="F2857" s="443" t="s">
        <v>660</v>
      </c>
      <c r="G2857" s="444" t="n">
        <v>0.8277664827</v>
      </c>
      <c r="H2857" s="445" t="s">
        <v>661</v>
      </c>
      <c r="I2857" s="446" t="n">
        <v>0.88</v>
      </c>
      <c r="J2857" s="443" t="s">
        <v>662</v>
      </c>
      <c r="K2857" s="444" t="n">
        <v>1.71</v>
      </c>
    </row>
    <row r="2858" customFormat="false" ht="14.25" hidden="false" customHeight="false" outlineLevel="0" collapsed="false">
      <c r="A2858" s="441" t="s">
        <v>655</v>
      </c>
      <c r="B2858" s="442"/>
      <c r="C2858" s="442"/>
      <c r="D2858" s="442"/>
      <c r="E2858" s="441"/>
      <c r="F2858" s="443" t="s">
        <v>663</v>
      </c>
      <c r="G2858" s="444" t="n">
        <v>1.32</v>
      </c>
      <c r="H2858" s="442"/>
      <c r="I2858" s="441"/>
      <c r="J2858" s="443" t="s">
        <v>664</v>
      </c>
      <c r="K2858" s="444" t="n">
        <v>7.38</v>
      </c>
    </row>
    <row r="2859" customFormat="false" ht="14.25" hidden="false" customHeight="false" outlineLevel="0" collapsed="false">
      <c r="A2859" s="134"/>
      <c r="E2859" s="134"/>
      <c r="F2859" s="134"/>
      <c r="I2859" s="134"/>
      <c r="J2859" s="134"/>
      <c r="K2859" s="263"/>
    </row>
    <row r="2860" customFormat="false" ht="14.25" hidden="false" customHeight="false" outlineLevel="0" collapsed="false">
      <c r="A2860" s="134"/>
      <c r="E2860" s="134"/>
      <c r="F2860" s="134"/>
      <c r="I2860" s="134"/>
      <c r="J2860" s="134"/>
      <c r="K2860" s="263"/>
    </row>
    <row r="2861" customFormat="false" ht="25.35" hidden="false" customHeight="false" outlineLevel="0" collapsed="false">
      <c r="A2861" s="434" t="s">
        <v>1350</v>
      </c>
      <c r="B2861" s="435" t="s">
        <v>35</v>
      </c>
      <c r="C2861" s="435" t="s">
        <v>42</v>
      </c>
      <c r="D2861" s="435" t="n">
        <v>94650</v>
      </c>
      <c r="E2861" s="436" t="s">
        <v>965</v>
      </c>
      <c r="F2861" s="436" t="s">
        <v>907</v>
      </c>
      <c r="G2861" s="435"/>
      <c r="H2861" s="435" t="s">
        <v>47</v>
      </c>
      <c r="I2861" s="436" t="n">
        <v>1</v>
      </c>
      <c r="J2861" s="436" t="n">
        <v>16.95</v>
      </c>
      <c r="K2861" s="437" t="n">
        <v>16.95</v>
      </c>
    </row>
    <row r="2862" customFormat="false" ht="14.25" hidden="false" customHeight="false" outlineLevel="0" collapsed="false">
      <c r="A2862" s="430"/>
      <c r="B2862" s="431" t="s">
        <v>25</v>
      </c>
      <c r="C2862" s="431" t="s">
        <v>26</v>
      </c>
      <c r="D2862" s="431" t="s">
        <v>27</v>
      </c>
      <c r="E2862" s="432" t="s">
        <v>18</v>
      </c>
      <c r="F2862" s="432" t="s">
        <v>649</v>
      </c>
      <c r="G2862" s="431"/>
      <c r="H2862" s="431" t="s">
        <v>650</v>
      </c>
      <c r="I2862" s="432" t="s">
        <v>651</v>
      </c>
      <c r="J2862" s="432" t="s">
        <v>652</v>
      </c>
      <c r="K2862" s="433" t="s">
        <v>19</v>
      </c>
    </row>
    <row r="2863" customFormat="false" ht="14.25" hidden="false" customHeight="false" outlineLevel="0" collapsed="false">
      <c r="A2863" s="438" t="s">
        <v>655</v>
      </c>
      <c r="B2863" s="439" t="s">
        <v>656</v>
      </c>
      <c r="C2863" s="439" t="s">
        <v>42</v>
      </c>
      <c r="D2863" s="439" t="n">
        <v>88267</v>
      </c>
      <c r="E2863" s="438" t="s">
        <v>909</v>
      </c>
      <c r="F2863" s="438" t="s">
        <v>658</v>
      </c>
      <c r="G2863" s="439"/>
      <c r="H2863" s="439" t="s">
        <v>469</v>
      </c>
      <c r="I2863" s="438" t="n">
        <v>0.0809</v>
      </c>
      <c r="J2863" s="438" t="n">
        <v>26.02</v>
      </c>
      <c r="K2863" s="440" t="n">
        <v>2.1</v>
      </c>
    </row>
    <row r="2864" customFormat="false" ht="14.25" hidden="false" customHeight="false" outlineLevel="0" collapsed="false">
      <c r="A2864" s="438" t="s">
        <v>655</v>
      </c>
      <c r="B2864" s="439" t="s">
        <v>656</v>
      </c>
      <c r="C2864" s="439" t="s">
        <v>42</v>
      </c>
      <c r="D2864" s="439" t="n">
        <v>88248</v>
      </c>
      <c r="E2864" s="438" t="s">
        <v>910</v>
      </c>
      <c r="F2864" s="438" t="s">
        <v>658</v>
      </c>
      <c r="G2864" s="439"/>
      <c r="H2864" s="439" t="s">
        <v>469</v>
      </c>
      <c r="I2864" s="438" t="n">
        <v>0.0809</v>
      </c>
      <c r="J2864" s="438" t="n">
        <v>21.41</v>
      </c>
      <c r="K2864" s="440" t="n">
        <v>1.73</v>
      </c>
    </row>
    <row r="2865" customFormat="false" ht="25.5" hidden="false" customHeight="true" outlineLevel="0" collapsed="false">
      <c r="A2865" s="438" t="s">
        <v>655</v>
      </c>
      <c r="B2865" s="439" t="s">
        <v>200</v>
      </c>
      <c r="C2865" s="439" t="s">
        <v>42</v>
      </c>
      <c r="D2865" s="439" t="n">
        <v>38383</v>
      </c>
      <c r="E2865" s="438" t="s">
        <v>911</v>
      </c>
      <c r="F2865" s="438" t="s">
        <v>669</v>
      </c>
      <c r="G2865" s="439"/>
      <c r="H2865" s="439" t="s">
        <v>120</v>
      </c>
      <c r="I2865" s="438" t="n">
        <v>0.009</v>
      </c>
      <c r="J2865" s="438" t="n">
        <v>2.887192</v>
      </c>
      <c r="K2865" s="440" t="n">
        <v>0.02</v>
      </c>
    </row>
    <row r="2866" customFormat="false" ht="14.25" hidden="false" customHeight="false" outlineLevel="0" collapsed="false">
      <c r="A2866" s="438" t="s">
        <v>655</v>
      </c>
      <c r="B2866" s="439" t="s">
        <v>200</v>
      </c>
      <c r="C2866" s="439" t="s">
        <v>42</v>
      </c>
      <c r="D2866" s="439" t="n">
        <v>9874</v>
      </c>
      <c r="E2866" s="438" t="s">
        <v>1351</v>
      </c>
      <c r="F2866" s="438" t="s">
        <v>669</v>
      </c>
      <c r="G2866" s="439"/>
      <c r="H2866" s="439" t="s">
        <v>47</v>
      </c>
      <c r="I2866" s="438" t="n">
        <v>1.0493</v>
      </c>
      <c r="J2866" s="438" t="n">
        <v>12.486168</v>
      </c>
      <c r="K2866" s="440" t="n">
        <v>13.1</v>
      </c>
    </row>
    <row r="2867" customFormat="false" ht="14.25" hidden="false" customHeight="false" outlineLevel="0" collapsed="false">
      <c r="A2867" s="134"/>
      <c r="E2867" s="134"/>
      <c r="F2867" s="134"/>
      <c r="I2867" s="134"/>
      <c r="J2867" s="134"/>
      <c r="K2867" s="263"/>
    </row>
    <row r="2868" customFormat="false" ht="39" hidden="false" customHeight="true" outlineLevel="0" collapsed="false">
      <c r="A2868" s="441" t="s">
        <v>655</v>
      </c>
      <c r="B2868" s="442"/>
      <c r="C2868" s="442"/>
      <c r="D2868" s="442"/>
      <c r="E2868" s="441"/>
      <c r="F2868" s="443" t="s">
        <v>660</v>
      </c>
      <c r="G2868" s="444" t="n">
        <v>1.4473811598</v>
      </c>
      <c r="H2868" s="445" t="s">
        <v>661</v>
      </c>
      <c r="I2868" s="446" t="n">
        <v>1.54</v>
      </c>
      <c r="J2868" s="443" t="s">
        <v>662</v>
      </c>
      <c r="K2868" s="444" t="n">
        <v>2.99</v>
      </c>
    </row>
    <row r="2869" customFormat="false" ht="14.25" hidden="false" customHeight="false" outlineLevel="0" collapsed="false">
      <c r="A2869" s="441" t="s">
        <v>655</v>
      </c>
      <c r="B2869" s="442"/>
      <c r="C2869" s="442"/>
      <c r="D2869" s="442"/>
      <c r="E2869" s="441"/>
      <c r="F2869" s="443" t="s">
        <v>663</v>
      </c>
      <c r="G2869" s="444" t="n">
        <v>3.71</v>
      </c>
      <c r="H2869" s="442"/>
      <c r="I2869" s="441"/>
      <c r="J2869" s="443" t="s">
        <v>664</v>
      </c>
      <c r="K2869" s="444" t="n">
        <v>20.66</v>
      </c>
    </row>
    <row r="2870" customFormat="false" ht="14.25" hidden="false" customHeight="false" outlineLevel="0" collapsed="false">
      <c r="A2870" s="134"/>
      <c r="E2870" s="134"/>
      <c r="F2870" s="134"/>
      <c r="I2870" s="134"/>
      <c r="J2870" s="134"/>
      <c r="K2870" s="263"/>
    </row>
    <row r="2871" customFormat="false" ht="14.25" hidden="false" customHeight="false" outlineLevel="0" collapsed="false">
      <c r="A2871" s="134"/>
      <c r="E2871" s="134"/>
      <c r="F2871" s="134"/>
      <c r="I2871" s="134"/>
      <c r="J2871" s="134"/>
      <c r="K2871" s="263"/>
    </row>
    <row r="2872" customFormat="false" ht="25.35" hidden="false" customHeight="false" outlineLevel="0" collapsed="false">
      <c r="A2872" s="434" t="s">
        <v>1352</v>
      </c>
      <c r="B2872" s="435" t="s">
        <v>35</v>
      </c>
      <c r="C2872" s="435" t="s">
        <v>42</v>
      </c>
      <c r="D2872" s="435" t="n">
        <v>86877</v>
      </c>
      <c r="E2872" s="436" t="s">
        <v>947</v>
      </c>
      <c r="F2872" s="436" t="s">
        <v>907</v>
      </c>
      <c r="G2872" s="435"/>
      <c r="H2872" s="435" t="s">
        <v>120</v>
      </c>
      <c r="I2872" s="436" t="n">
        <v>1</v>
      </c>
      <c r="J2872" s="436" t="n">
        <v>58.89</v>
      </c>
      <c r="K2872" s="437" t="n">
        <v>58.89</v>
      </c>
    </row>
    <row r="2873" customFormat="false" ht="14.25" hidden="false" customHeight="false" outlineLevel="0" collapsed="false">
      <c r="A2873" s="430"/>
      <c r="B2873" s="431" t="s">
        <v>25</v>
      </c>
      <c r="C2873" s="431" t="s">
        <v>26</v>
      </c>
      <c r="D2873" s="431" t="s">
        <v>27</v>
      </c>
      <c r="E2873" s="432" t="s">
        <v>18</v>
      </c>
      <c r="F2873" s="432" t="s">
        <v>649</v>
      </c>
      <c r="G2873" s="431"/>
      <c r="H2873" s="431" t="s">
        <v>650</v>
      </c>
      <c r="I2873" s="432" t="s">
        <v>651</v>
      </c>
      <c r="J2873" s="432" t="s">
        <v>652</v>
      </c>
      <c r="K2873" s="433" t="s">
        <v>19</v>
      </c>
    </row>
    <row r="2874" customFormat="false" ht="14.25" hidden="false" customHeight="false" outlineLevel="0" collapsed="false">
      <c r="A2874" s="438" t="s">
        <v>655</v>
      </c>
      <c r="B2874" s="439" t="s">
        <v>656</v>
      </c>
      <c r="C2874" s="439" t="s">
        <v>42</v>
      </c>
      <c r="D2874" s="439" t="n">
        <v>88316</v>
      </c>
      <c r="E2874" s="438" t="s">
        <v>667</v>
      </c>
      <c r="F2874" s="438" t="s">
        <v>658</v>
      </c>
      <c r="G2874" s="439"/>
      <c r="H2874" s="439" t="s">
        <v>469</v>
      </c>
      <c r="I2874" s="438" t="n">
        <v>0.0548</v>
      </c>
      <c r="J2874" s="438" t="n">
        <v>20.77</v>
      </c>
      <c r="K2874" s="440" t="n">
        <v>1.13</v>
      </c>
    </row>
    <row r="2875" customFormat="false" ht="14.25" hidden="false" customHeight="false" outlineLevel="0" collapsed="false">
      <c r="A2875" s="438" t="s">
        <v>655</v>
      </c>
      <c r="B2875" s="439" t="s">
        <v>656</v>
      </c>
      <c r="C2875" s="439" t="s">
        <v>42</v>
      </c>
      <c r="D2875" s="439" t="n">
        <v>88267</v>
      </c>
      <c r="E2875" s="438" t="s">
        <v>909</v>
      </c>
      <c r="F2875" s="438" t="s">
        <v>658</v>
      </c>
      <c r="G2875" s="439"/>
      <c r="H2875" s="439" t="s">
        <v>469</v>
      </c>
      <c r="I2875" s="438" t="n">
        <v>0.174</v>
      </c>
      <c r="J2875" s="438" t="n">
        <v>26.02</v>
      </c>
      <c r="K2875" s="440" t="n">
        <v>4.52</v>
      </c>
    </row>
    <row r="2876" customFormat="false" ht="28.35" hidden="false" customHeight="false" outlineLevel="0" collapsed="false">
      <c r="A2876" s="438" t="s">
        <v>655</v>
      </c>
      <c r="B2876" s="439" t="s">
        <v>200</v>
      </c>
      <c r="C2876" s="439" t="s">
        <v>42</v>
      </c>
      <c r="D2876" s="439" t="n">
        <v>37588</v>
      </c>
      <c r="E2876" s="438" t="s">
        <v>1353</v>
      </c>
      <c r="F2876" s="438" t="s">
        <v>669</v>
      </c>
      <c r="G2876" s="439"/>
      <c r="H2876" s="439" t="s">
        <v>120</v>
      </c>
      <c r="I2876" s="438" t="n">
        <v>1</v>
      </c>
      <c r="J2876" s="438" t="n">
        <v>53.075588</v>
      </c>
      <c r="K2876" s="440" t="n">
        <v>53.07</v>
      </c>
    </row>
    <row r="2877" customFormat="false" ht="14.25" hidden="false" customHeight="false" outlineLevel="0" collapsed="false">
      <c r="A2877" s="438" t="s">
        <v>655</v>
      </c>
      <c r="B2877" s="439" t="s">
        <v>200</v>
      </c>
      <c r="C2877" s="439" t="s">
        <v>42</v>
      </c>
      <c r="D2877" s="439" t="n">
        <v>3146</v>
      </c>
      <c r="E2877" s="438" t="s">
        <v>1216</v>
      </c>
      <c r="F2877" s="438" t="s">
        <v>669</v>
      </c>
      <c r="G2877" s="439"/>
      <c r="H2877" s="439" t="s">
        <v>120</v>
      </c>
      <c r="I2877" s="438" t="n">
        <v>0.048</v>
      </c>
      <c r="J2877" s="438" t="n">
        <v>3.70273</v>
      </c>
      <c r="K2877" s="440" t="n">
        <v>0.17</v>
      </c>
    </row>
    <row r="2878" customFormat="false" ht="14.25" hidden="false" customHeight="false" outlineLevel="0" collapsed="false">
      <c r="A2878" s="134"/>
      <c r="E2878" s="134"/>
      <c r="F2878" s="134"/>
      <c r="I2878" s="134"/>
      <c r="J2878" s="134"/>
      <c r="K2878" s="263"/>
    </row>
    <row r="2879" customFormat="false" ht="14.25" hidden="false" customHeight="false" outlineLevel="0" collapsed="false">
      <c r="A2879" s="441" t="s">
        <v>655</v>
      </c>
      <c r="B2879" s="442"/>
      <c r="C2879" s="442"/>
      <c r="D2879" s="442"/>
      <c r="E2879" s="441"/>
      <c r="F2879" s="443" t="s">
        <v>660</v>
      </c>
      <c r="G2879" s="444" t="n">
        <v>2.1492884113</v>
      </c>
      <c r="H2879" s="445" t="s">
        <v>661</v>
      </c>
      <c r="I2879" s="446" t="n">
        <v>2.29</v>
      </c>
      <c r="J2879" s="443" t="s">
        <v>662</v>
      </c>
      <c r="K2879" s="444" t="n">
        <v>4.44</v>
      </c>
    </row>
    <row r="2880" customFormat="false" ht="14.25" hidden="false" customHeight="false" outlineLevel="0" collapsed="false">
      <c r="A2880" s="441" t="s">
        <v>655</v>
      </c>
      <c r="B2880" s="442"/>
      <c r="C2880" s="442"/>
      <c r="D2880" s="442"/>
      <c r="E2880" s="441"/>
      <c r="F2880" s="443" t="s">
        <v>663</v>
      </c>
      <c r="G2880" s="444" t="n">
        <v>12.89</v>
      </c>
      <c r="H2880" s="442"/>
      <c r="I2880" s="441"/>
      <c r="J2880" s="443" t="s">
        <v>664</v>
      </c>
      <c r="K2880" s="444" t="n">
        <v>71.78</v>
      </c>
    </row>
    <row r="2881" customFormat="false" ht="14.25" hidden="false" customHeight="false" outlineLevel="0" collapsed="false">
      <c r="A2881" s="134"/>
      <c r="E2881" s="134"/>
      <c r="F2881" s="134"/>
      <c r="I2881" s="134"/>
      <c r="J2881" s="134"/>
      <c r="K2881" s="263"/>
    </row>
    <row r="2882" customFormat="false" ht="14.25" hidden="false" customHeight="false" outlineLevel="0" collapsed="false">
      <c r="A2882" s="134"/>
      <c r="E2882" s="134"/>
      <c r="F2882" s="134"/>
      <c r="I2882" s="134"/>
      <c r="J2882" s="134"/>
      <c r="K2882" s="263"/>
    </row>
    <row r="2883" customFormat="false" ht="25.35" hidden="false" customHeight="false" outlineLevel="0" collapsed="false">
      <c r="A2883" s="434" t="s">
        <v>1354</v>
      </c>
      <c r="B2883" s="435" t="s">
        <v>35</v>
      </c>
      <c r="C2883" s="435" t="s">
        <v>42</v>
      </c>
      <c r="D2883" s="435" t="n">
        <v>95469</v>
      </c>
      <c r="E2883" s="436" t="s">
        <v>943</v>
      </c>
      <c r="F2883" s="436" t="s">
        <v>907</v>
      </c>
      <c r="G2883" s="435"/>
      <c r="H2883" s="435" t="s">
        <v>120</v>
      </c>
      <c r="I2883" s="436" t="n">
        <v>1</v>
      </c>
      <c r="J2883" s="436" t="n">
        <v>291.65</v>
      </c>
      <c r="K2883" s="437" t="n">
        <v>291.65</v>
      </c>
    </row>
    <row r="2884" customFormat="false" ht="14.25" hidden="false" customHeight="false" outlineLevel="0" collapsed="false">
      <c r="A2884" s="430"/>
      <c r="B2884" s="431" t="s">
        <v>25</v>
      </c>
      <c r="C2884" s="431" t="s">
        <v>26</v>
      </c>
      <c r="D2884" s="431" t="s">
        <v>27</v>
      </c>
      <c r="E2884" s="432" t="s">
        <v>18</v>
      </c>
      <c r="F2884" s="432" t="s">
        <v>649</v>
      </c>
      <c r="G2884" s="431"/>
      <c r="H2884" s="431" t="s">
        <v>650</v>
      </c>
      <c r="I2884" s="432" t="s">
        <v>651</v>
      </c>
      <c r="J2884" s="432" t="s">
        <v>652</v>
      </c>
      <c r="K2884" s="433" t="s">
        <v>19</v>
      </c>
    </row>
    <row r="2885" customFormat="false" ht="14.25" hidden="false" customHeight="false" outlineLevel="0" collapsed="false">
      <c r="A2885" s="438" t="s">
        <v>655</v>
      </c>
      <c r="B2885" s="439" t="s">
        <v>200</v>
      </c>
      <c r="C2885" s="439" t="s">
        <v>42</v>
      </c>
      <c r="D2885" s="439" t="n">
        <v>37329</v>
      </c>
      <c r="E2885" s="438" t="s">
        <v>1267</v>
      </c>
      <c r="F2885" s="438" t="s">
        <v>669</v>
      </c>
      <c r="G2885" s="439"/>
      <c r="H2885" s="439" t="s">
        <v>66</v>
      </c>
      <c r="I2885" s="438" t="n">
        <v>0.0881</v>
      </c>
      <c r="J2885" s="438" t="n">
        <v>144.912666</v>
      </c>
      <c r="K2885" s="440" t="n">
        <v>12.76</v>
      </c>
    </row>
    <row r="2886" customFormat="false" ht="28.35" hidden="false" customHeight="false" outlineLevel="0" collapsed="false">
      <c r="A2886" s="438" t="s">
        <v>655</v>
      </c>
      <c r="B2886" s="439" t="s">
        <v>200</v>
      </c>
      <c r="C2886" s="439" t="s">
        <v>42</v>
      </c>
      <c r="D2886" s="439" t="n">
        <v>10420</v>
      </c>
      <c r="E2886" s="438" t="s">
        <v>1355</v>
      </c>
      <c r="F2886" s="438" t="s">
        <v>669</v>
      </c>
      <c r="G2886" s="439"/>
      <c r="H2886" s="439" t="s">
        <v>120</v>
      </c>
      <c r="I2886" s="438" t="n">
        <v>1</v>
      </c>
      <c r="J2886" s="438" t="n">
        <v>206.13426</v>
      </c>
      <c r="K2886" s="440" t="n">
        <v>206.13</v>
      </c>
    </row>
    <row r="2887" customFormat="false" ht="28.35" hidden="false" customHeight="false" outlineLevel="0" collapsed="false">
      <c r="A2887" s="438" t="s">
        <v>655</v>
      </c>
      <c r="B2887" s="439" t="s">
        <v>200</v>
      </c>
      <c r="C2887" s="439" t="s">
        <v>42</v>
      </c>
      <c r="D2887" s="439" t="n">
        <v>6138</v>
      </c>
      <c r="E2887" s="438" t="s">
        <v>1356</v>
      </c>
      <c r="F2887" s="438" t="s">
        <v>669</v>
      </c>
      <c r="G2887" s="439"/>
      <c r="H2887" s="439" t="s">
        <v>120</v>
      </c>
      <c r="I2887" s="438" t="n">
        <v>1</v>
      </c>
      <c r="J2887" s="438" t="n">
        <v>11.698752</v>
      </c>
      <c r="K2887" s="440" t="n">
        <v>11.69</v>
      </c>
    </row>
    <row r="2888" customFormat="false" ht="14.25" hidden="false" customHeight="false" outlineLevel="0" collapsed="false">
      <c r="A2888" s="438" t="s">
        <v>655</v>
      </c>
      <c r="B2888" s="439" t="s">
        <v>656</v>
      </c>
      <c r="C2888" s="439" t="s">
        <v>42</v>
      </c>
      <c r="D2888" s="439" t="n">
        <v>88316</v>
      </c>
      <c r="E2888" s="438" t="s">
        <v>667</v>
      </c>
      <c r="F2888" s="438" t="s">
        <v>658</v>
      </c>
      <c r="G2888" s="439"/>
      <c r="H2888" s="439" t="s">
        <v>469</v>
      </c>
      <c r="I2888" s="438" t="n">
        <v>0.3495</v>
      </c>
      <c r="J2888" s="438" t="n">
        <v>20.77</v>
      </c>
      <c r="K2888" s="440" t="n">
        <v>7.25</v>
      </c>
    </row>
    <row r="2889" customFormat="false" ht="19.4" hidden="false" customHeight="false" outlineLevel="0" collapsed="false">
      <c r="A2889" s="438" t="s">
        <v>655</v>
      </c>
      <c r="B2889" s="439" t="s">
        <v>200</v>
      </c>
      <c r="C2889" s="439" t="s">
        <v>42</v>
      </c>
      <c r="D2889" s="439" t="n">
        <v>4384</v>
      </c>
      <c r="E2889" s="438" t="s">
        <v>1357</v>
      </c>
      <c r="F2889" s="438" t="s">
        <v>669</v>
      </c>
      <c r="G2889" s="439"/>
      <c r="H2889" s="439" t="s">
        <v>120</v>
      </c>
      <c r="I2889" s="438" t="n">
        <v>2</v>
      </c>
      <c r="J2889" s="438" t="n">
        <v>20.454068</v>
      </c>
      <c r="K2889" s="440" t="n">
        <v>40.9</v>
      </c>
    </row>
    <row r="2890" customFormat="false" ht="14.25" hidden="false" customHeight="false" outlineLevel="0" collapsed="false">
      <c r="A2890" s="438" t="s">
        <v>655</v>
      </c>
      <c r="B2890" s="439" t="s">
        <v>656</v>
      </c>
      <c r="C2890" s="439" t="s">
        <v>42</v>
      </c>
      <c r="D2890" s="439" t="n">
        <v>88267</v>
      </c>
      <c r="E2890" s="438" t="s">
        <v>909</v>
      </c>
      <c r="F2890" s="438" t="s">
        <v>658</v>
      </c>
      <c r="G2890" s="439"/>
      <c r="H2890" s="439" t="s">
        <v>469</v>
      </c>
      <c r="I2890" s="438" t="n">
        <v>0.4968</v>
      </c>
      <c r="J2890" s="438" t="n">
        <v>26.02</v>
      </c>
      <c r="K2890" s="440" t="n">
        <v>12.92</v>
      </c>
    </row>
    <row r="2891" customFormat="false" ht="14.25" hidden="false" customHeight="false" outlineLevel="0" collapsed="false">
      <c r="A2891" s="134"/>
      <c r="E2891" s="134"/>
      <c r="F2891" s="134"/>
      <c r="I2891" s="134"/>
      <c r="J2891" s="134"/>
      <c r="K2891" s="263"/>
    </row>
    <row r="2892" customFormat="false" ht="14.25" hidden="false" customHeight="false" outlineLevel="0" collapsed="false">
      <c r="A2892" s="441" t="s">
        <v>655</v>
      </c>
      <c r="B2892" s="442"/>
      <c r="C2892" s="442"/>
      <c r="D2892" s="442"/>
      <c r="E2892" s="441"/>
      <c r="F2892" s="443" t="s">
        <v>660</v>
      </c>
      <c r="G2892" s="444" t="n">
        <v>7.5467131378</v>
      </c>
      <c r="H2892" s="445" t="s">
        <v>661</v>
      </c>
      <c r="I2892" s="446" t="n">
        <v>8.04</v>
      </c>
      <c r="J2892" s="443" t="s">
        <v>662</v>
      </c>
      <c r="K2892" s="444" t="n">
        <v>15.59</v>
      </c>
    </row>
    <row r="2893" customFormat="false" ht="14.25" hidden="false" customHeight="false" outlineLevel="0" collapsed="false">
      <c r="A2893" s="441" t="s">
        <v>655</v>
      </c>
      <c r="B2893" s="442"/>
      <c r="C2893" s="442"/>
      <c r="D2893" s="442"/>
      <c r="E2893" s="441"/>
      <c r="F2893" s="443" t="s">
        <v>663</v>
      </c>
      <c r="G2893" s="444" t="n">
        <v>63.87</v>
      </c>
      <c r="H2893" s="442"/>
      <c r="I2893" s="441"/>
      <c r="J2893" s="443" t="s">
        <v>664</v>
      </c>
      <c r="K2893" s="444" t="n">
        <v>355.52</v>
      </c>
    </row>
    <row r="2894" customFormat="false" ht="14.25" hidden="false" customHeight="false" outlineLevel="0" collapsed="false">
      <c r="A2894" s="134"/>
      <c r="E2894" s="134"/>
      <c r="F2894" s="134"/>
      <c r="I2894" s="134"/>
      <c r="J2894" s="134"/>
      <c r="K2894" s="263"/>
    </row>
    <row r="2895" customFormat="false" ht="14.25" hidden="false" customHeight="false" outlineLevel="0" collapsed="false">
      <c r="A2895" s="134"/>
      <c r="E2895" s="134"/>
      <c r="F2895" s="134"/>
      <c r="I2895" s="134"/>
      <c r="J2895" s="134"/>
      <c r="K2895" s="263"/>
    </row>
    <row r="2896" customFormat="false" ht="37.3" hidden="false" customHeight="false" outlineLevel="0" collapsed="false">
      <c r="A2896" s="434" t="s">
        <v>1358</v>
      </c>
      <c r="B2896" s="435" t="s">
        <v>35</v>
      </c>
      <c r="C2896" s="435" t="s">
        <v>42</v>
      </c>
      <c r="D2896" s="435" t="n">
        <v>90587</v>
      </c>
      <c r="E2896" s="436" t="s">
        <v>720</v>
      </c>
      <c r="F2896" s="436" t="s">
        <v>1083</v>
      </c>
      <c r="G2896" s="435"/>
      <c r="H2896" s="435" t="s">
        <v>684</v>
      </c>
      <c r="I2896" s="436" t="n">
        <v>1</v>
      </c>
      <c r="J2896" s="436" t="n">
        <v>0.49</v>
      </c>
      <c r="K2896" s="437" t="n">
        <v>0.49</v>
      </c>
    </row>
    <row r="2897" customFormat="false" ht="14.25" hidden="false" customHeight="false" outlineLevel="0" collapsed="false">
      <c r="A2897" s="430"/>
      <c r="B2897" s="431" t="s">
        <v>25</v>
      </c>
      <c r="C2897" s="431" t="s">
        <v>26</v>
      </c>
      <c r="D2897" s="431" t="s">
        <v>27</v>
      </c>
      <c r="E2897" s="432" t="s">
        <v>18</v>
      </c>
      <c r="F2897" s="432" t="s">
        <v>649</v>
      </c>
      <c r="G2897" s="431"/>
      <c r="H2897" s="431" t="s">
        <v>650</v>
      </c>
      <c r="I2897" s="432" t="s">
        <v>651</v>
      </c>
      <c r="J2897" s="432" t="s">
        <v>652</v>
      </c>
      <c r="K2897" s="433" t="s">
        <v>19</v>
      </c>
    </row>
    <row r="2898" customFormat="false" ht="19.4" hidden="false" customHeight="false" outlineLevel="0" collapsed="false">
      <c r="A2898" s="438" t="s">
        <v>655</v>
      </c>
      <c r="B2898" s="439" t="s">
        <v>656</v>
      </c>
      <c r="C2898" s="439" t="s">
        <v>42</v>
      </c>
      <c r="D2898" s="439" t="n">
        <v>90583</v>
      </c>
      <c r="E2898" s="438" t="s">
        <v>1359</v>
      </c>
      <c r="F2898" s="438" t="s">
        <v>683</v>
      </c>
      <c r="G2898" s="439"/>
      <c r="H2898" s="439" t="s">
        <v>469</v>
      </c>
      <c r="I2898" s="438" t="n">
        <v>1</v>
      </c>
      <c r="J2898" s="438" t="n">
        <v>0.09</v>
      </c>
      <c r="K2898" s="440" t="n">
        <v>0.09</v>
      </c>
    </row>
    <row r="2899" customFormat="false" ht="19.4" hidden="false" customHeight="false" outlineLevel="0" collapsed="false">
      <c r="A2899" s="438" t="s">
        <v>655</v>
      </c>
      <c r="B2899" s="439" t="s">
        <v>656</v>
      </c>
      <c r="C2899" s="439" t="s">
        <v>42</v>
      </c>
      <c r="D2899" s="439" t="n">
        <v>90582</v>
      </c>
      <c r="E2899" s="438" t="s">
        <v>1360</v>
      </c>
      <c r="F2899" s="438" t="s">
        <v>683</v>
      </c>
      <c r="G2899" s="439"/>
      <c r="H2899" s="439" t="s">
        <v>469</v>
      </c>
      <c r="I2899" s="438" t="n">
        <v>1</v>
      </c>
      <c r="J2899" s="438" t="n">
        <v>0.4</v>
      </c>
      <c r="K2899" s="440" t="n">
        <v>0.4</v>
      </c>
    </row>
    <row r="2900" customFormat="false" ht="14.25" hidden="false" customHeight="false" outlineLevel="0" collapsed="false">
      <c r="A2900" s="134"/>
      <c r="E2900" s="134"/>
      <c r="F2900" s="134"/>
      <c r="I2900" s="134"/>
      <c r="J2900" s="134"/>
      <c r="K2900" s="263"/>
    </row>
    <row r="2901" customFormat="false" ht="14.25" hidden="false" customHeight="false" outlineLevel="0" collapsed="false">
      <c r="A2901" s="441" t="s">
        <v>655</v>
      </c>
      <c r="B2901" s="442"/>
      <c r="C2901" s="442"/>
      <c r="D2901" s="442"/>
      <c r="E2901" s="441"/>
      <c r="F2901" s="443" t="s">
        <v>660</v>
      </c>
      <c r="G2901" s="444" t="n">
        <v>0</v>
      </c>
      <c r="H2901" s="445" t="s">
        <v>661</v>
      </c>
      <c r="I2901" s="446" t="n">
        <v>0</v>
      </c>
      <c r="J2901" s="443" t="s">
        <v>662</v>
      </c>
      <c r="K2901" s="444" t="n">
        <v>0</v>
      </c>
    </row>
    <row r="2902" customFormat="false" ht="14.25" hidden="false" customHeight="false" outlineLevel="0" collapsed="false">
      <c r="A2902" s="441" t="s">
        <v>655</v>
      </c>
      <c r="B2902" s="442"/>
      <c r="C2902" s="442"/>
      <c r="D2902" s="442"/>
      <c r="E2902" s="441"/>
      <c r="F2902" s="443" t="s">
        <v>663</v>
      </c>
      <c r="G2902" s="444" t="n">
        <v>0.1</v>
      </c>
      <c r="H2902" s="442"/>
      <c r="I2902" s="441"/>
      <c r="J2902" s="443" t="s">
        <v>664</v>
      </c>
      <c r="K2902" s="444" t="n">
        <v>0.59</v>
      </c>
    </row>
    <row r="2903" customFormat="false" ht="14.25" hidden="false" customHeight="false" outlineLevel="0" collapsed="false">
      <c r="A2903" s="134"/>
      <c r="E2903" s="134"/>
      <c r="F2903" s="134"/>
      <c r="I2903" s="134"/>
      <c r="J2903" s="134"/>
      <c r="K2903" s="263"/>
    </row>
    <row r="2904" customFormat="false" ht="14.25" hidden="false" customHeight="false" outlineLevel="0" collapsed="false">
      <c r="A2904" s="134"/>
      <c r="E2904" s="134"/>
      <c r="F2904" s="134"/>
      <c r="I2904" s="134"/>
      <c r="J2904" s="134"/>
      <c r="K2904" s="263"/>
    </row>
    <row r="2905" customFormat="false" ht="37.3" hidden="false" customHeight="false" outlineLevel="0" collapsed="false">
      <c r="A2905" s="434" t="s">
        <v>1361</v>
      </c>
      <c r="B2905" s="435" t="s">
        <v>35</v>
      </c>
      <c r="C2905" s="435" t="s">
        <v>42</v>
      </c>
      <c r="D2905" s="435" t="n">
        <v>90586</v>
      </c>
      <c r="E2905" s="436" t="s">
        <v>721</v>
      </c>
      <c r="F2905" s="436" t="s">
        <v>1083</v>
      </c>
      <c r="G2905" s="435"/>
      <c r="H2905" s="435" t="s">
        <v>688</v>
      </c>
      <c r="I2905" s="436" t="n">
        <v>1</v>
      </c>
      <c r="J2905" s="436" t="n">
        <v>1.32</v>
      </c>
      <c r="K2905" s="437" t="n">
        <v>1.32</v>
      </c>
    </row>
    <row r="2906" customFormat="false" ht="14.25" hidden="false" customHeight="false" outlineLevel="0" collapsed="false">
      <c r="A2906" s="430"/>
      <c r="B2906" s="431" t="s">
        <v>25</v>
      </c>
      <c r="C2906" s="431" t="s">
        <v>26</v>
      </c>
      <c r="D2906" s="431" t="s">
        <v>27</v>
      </c>
      <c r="E2906" s="432" t="s">
        <v>18</v>
      </c>
      <c r="F2906" s="432" t="s">
        <v>649</v>
      </c>
      <c r="G2906" s="431"/>
      <c r="H2906" s="431" t="s">
        <v>650</v>
      </c>
      <c r="I2906" s="432" t="s">
        <v>651</v>
      </c>
      <c r="J2906" s="432" t="s">
        <v>652</v>
      </c>
      <c r="K2906" s="433" t="s">
        <v>19</v>
      </c>
    </row>
    <row r="2907" customFormat="false" ht="19.4" hidden="false" customHeight="false" outlineLevel="0" collapsed="false">
      <c r="A2907" s="438" t="s">
        <v>655</v>
      </c>
      <c r="B2907" s="439" t="s">
        <v>656</v>
      </c>
      <c r="C2907" s="439" t="s">
        <v>42</v>
      </c>
      <c r="D2907" s="439" t="n">
        <v>90585</v>
      </c>
      <c r="E2907" s="438" t="s">
        <v>1362</v>
      </c>
      <c r="F2907" s="438" t="s">
        <v>683</v>
      </c>
      <c r="G2907" s="439"/>
      <c r="H2907" s="439" t="s">
        <v>469</v>
      </c>
      <c r="I2907" s="438" t="n">
        <v>1</v>
      </c>
      <c r="J2907" s="438" t="n">
        <v>0.52</v>
      </c>
      <c r="K2907" s="440" t="n">
        <v>0.52</v>
      </c>
    </row>
    <row r="2908" customFormat="false" ht="19.4" hidden="false" customHeight="false" outlineLevel="0" collapsed="false">
      <c r="A2908" s="438" t="s">
        <v>655</v>
      </c>
      <c r="B2908" s="439" t="s">
        <v>656</v>
      </c>
      <c r="C2908" s="439" t="s">
        <v>42</v>
      </c>
      <c r="D2908" s="439" t="n">
        <v>90584</v>
      </c>
      <c r="E2908" s="438" t="s">
        <v>1363</v>
      </c>
      <c r="F2908" s="438" t="s">
        <v>683</v>
      </c>
      <c r="G2908" s="439"/>
      <c r="H2908" s="439" t="s">
        <v>469</v>
      </c>
      <c r="I2908" s="438" t="n">
        <v>1</v>
      </c>
      <c r="J2908" s="438" t="n">
        <v>0.31</v>
      </c>
      <c r="K2908" s="440" t="n">
        <v>0.31</v>
      </c>
    </row>
    <row r="2909" customFormat="false" ht="19.4" hidden="false" customHeight="false" outlineLevel="0" collapsed="false">
      <c r="A2909" s="438" t="s">
        <v>655</v>
      </c>
      <c r="B2909" s="439" t="s">
        <v>656</v>
      </c>
      <c r="C2909" s="439" t="s">
        <v>42</v>
      </c>
      <c r="D2909" s="439" t="n">
        <v>90583</v>
      </c>
      <c r="E2909" s="438" t="s">
        <v>1359</v>
      </c>
      <c r="F2909" s="438" t="s">
        <v>683</v>
      </c>
      <c r="G2909" s="439"/>
      <c r="H2909" s="439" t="s">
        <v>469</v>
      </c>
      <c r="I2909" s="438" t="n">
        <v>1</v>
      </c>
      <c r="J2909" s="438" t="n">
        <v>0.09</v>
      </c>
      <c r="K2909" s="440" t="n">
        <v>0.09</v>
      </c>
    </row>
    <row r="2910" customFormat="false" ht="19.4" hidden="false" customHeight="false" outlineLevel="0" collapsed="false">
      <c r="A2910" s="438" t="s">
        <v>655</v>
      </c>
      <c r="B2910" s="439" t="s">
        <v>656</v>
      </c>
      <c r="C2910" s="439" t="s">
        <v>42</v>
      </c>
      <c r="D2910" s="439" t="n">
        <v>90582</v>
      </c>
      <c r="E2910" s="438" t="s">
        <v>1360</v>
      </c>
      <c r="F2910" s="438" t="s">
        <v>683</v>
      </c>
      <c r="G2910" s="439"/>
      <c r="H2910" s="439" t="s">
        <v>469</v>
      </c>
      <c r="I2910" s="438" t="n">
        <v>1</v>
      </c>
      <c r="J2910" s="438" t="n">
        <v>0.4</v>
      </c>
      <c r="K2910" s="440" t="n">
        <v>0.4</v>
      </c>
    </row>
    <row r="2911" customFormat="false" ht="14.25" hidden="false" customHeight="false" outlineLevel="0" collapsed="false">
      <c r="A2911" s="134"/>
      <c r="E2911" s="134"/>
      <c r="F2911" s="134"/>
      <c r="I2911" s="134"/>
      <c r="J2911" s="134"/>
      <c r="K2911" s="263"/>
    </row>
    <row r="2912" customFormat="false" ht="14.25" hidden="false" customHeight="false" outlineLevel="0" collapsed="false">
      <c r="A2912" s="441" t="s">
        <v>655</v>
      </c>
      <c r="B2912" s="442"/>
      <c r="C2912" s="442"/>
      <c r="D2912" s="442"/>
      <c r="E2912" s="441"/>
      <c r="F2912" s="443" t="s">
        <v>660</v>
      </c>
      <c r="G2912" s="444" t="n">
        <v>0</v>
      </c>
      <c r="H2912" s="445" t="s">
        <v>661</v>
      </c>
      <c r="I2912" s="446" t="n">
        <v>0</v>
      </c>
      <c r="J2912" s="443" t="s">
        <v>662</v>
      </c>
      <c r="K2912" s="444" t="n">
        <v>0</v>
      </c>
    </row>
    <row r="2913" customFormat="false" ht="14.25" hidden="false" customHeight="false" outlineLevel="0" collapsed="false">
      <c r="A2913" s="441" t="s">
        <v>655</v>
      </c>
      <c r="B2913" s="442"/>
      <c r="C2913" s="442"/>
      <c r="D2913" s="442"/>
      <c r="E2913" s="441"/>
      <c r="F2913" s="443" t="s">
        <v>663</v>
      </c>
      <c r="G2913" s="444" t="n">
        <v>0.28</v>
      </c>
      <c r="H2913" s="442"/>
      <c r="I2913" s="441"/>
      <c r="J2913" s="443" t="s">
        <v>664</v>
      </c>
      <c r="K2913" s="444" t="n">
        <v>1.6</v>
      </c>
    </row>
    <row r="2914" customFormat="false" ht="14.25" hidden="false" customHeight="false" outlineLevel="0" collapsed="false">
      <c r="A2914" s="134"/>
      <c r="E2914" s="134"/>
      <c r="F2914" s="134"/>
      <c r="I2914" s="134"/>
      <c r="J2914" s="134"/>
      <c r="K2914" s="263"/>
    </row>
    <row r="2915" customFormat="false" ht="14.25" hidden="false" customHeight="false" outlineLevel="0" collapsed="false">
      <c r="A2915" s="134"/>
      <c r="E2915" s="134"/>
      <c r="F2915" s="134"/>
      <c r="I2915" s="134"/>
      <c r="J2915" s="134"/>
      <c r="K2915" s="263"/>
    </row>
    <row r="2916" customFormat="false" ht="37.3" hidden="false" customHeight="false" outlineLevel="0" collapsed="false">
      <c r="A2916" s="434" t="s">
        <v>1364</v>
      </c>
      <c r="B2916" s="435" t="s">
        <v>35</v>
      </c>
      <c r="C2916" s="435" t="s">
        <v>42</v>
      </c>
      <c r="D2916" s="435" t="n">
        <v>90582</v>
      </c>
      <c r="E2916" s="436" t="s">
        <v>1360</v>
      </c>
      <c r="F2916" s="436" t="s">
        <v>1083</v>
      </c>
      <c r="G2916" s="435"/>
      <c r="H2916" s="435" t="s">
        <v>469</v>
      </c>
      <c r="I2916" s="436" t="n">
        <v>1</v>
      </c>
      <c r="J2916" s="436" t="n">
        <v>0.4</v>
      </c>
      <c r="K2916" s="437" t="n">
        <v>0.4</v>
      </c>
    </row>
    <row r="2917" customFormat="false" ht="14.25" hidden="false" customHeight="false" outlineLevel="0" collapsed="false">
      <c r="A2917" s="430"/>
      <c r="B2917" s="431" t="s">
        <v>25</v>
      </c>
      <c r="C2917" s="431" t="s">
        <v>26</v>
      </c>
      <c r="D2917" s="431" t="s">
        <v>27</v>
      </c>
      <c r="E2917" s="432" t="s">
        <v>18</v>
      </c>
      <c r="F2917" s="432" t="s">
        <v>649</v>
      </c>
      <c r="G2917" s="431"/>
      <c r="H2917" s="431" t="s">
        <v>650</v>
      </c>
      <c r="I2917" s="432" t="s">
        <v>651</v>
      </c>
      <c r="J2917" s="432" t="s">
        <v>652</v>
      </c>
      <c r="K2917" s="433" t="s">
        <v>19</v>
      </c>
    </row>
    <row r="2918" customFormat="false" ht="14.25" hidden="false" customHeight="false" outlineLevel="0" collapsed="false">
      <c r="A2918" s="438" t="s">
        <v>655</v>
      </c>
      <c r="B2918" s="439" t="s">
        <v>200</v>
      </c>
      <c r="C2918" s="439" t="s">
        <v>42</v>
      </c>
      <c r="D2918" s="439" t="n">
        <v>13896</v>
      </c>
      <c r="E2918" s="438" t="s">
        <v>1365</v>
      </c>
      <c r="F2918" s="438" t="s">
        <v>990</v>
      </c>
      <c r="G2918" s="439"/>
      <c r="H2918" s="439" t="s">
        <v>120</v>
      </c>
      <c r="I2918" s="438" t="n">
        <v>0.000128</v>
      </c>
      <c r="J2918" s="438" t="n">
        <v>3178.714026</v>
      </c>
      <c r="K2918" s="440" t="n">
        <v>0.4</v>
      </c>
    </row>
    <row r="2919" customFormat="false" ht="14.25" hidden="false" customHeight="false" outlineLevel="0" collapsed="false">
      <c r="A2919" s="134"/>
      <c r="E2919" s="134"/>
      <c r="F2919" s="134"/>
      <c r="I2919" s="134"/>
      <c r="J2919" s="134"/>
      <c r="K2919" s="263"/>
    </row>
    <row r="2920" customFormat="false" ht="14.25" hidden="false" customHeight="false" outlineLevel="0" collapsed="false">
      <c r="A2920" s="441" t="s">
        <v>655</v>
      </c>
      <c r="B2920" s="442"/>
      <c r="C2920" s="442"/>
      <c r="D2920" s="442"/>
      <c r="E2920" s="441"/>
      <c r="F2920" s="443" t="s">
        <v>660</v>
      </c>
      <c r="G2920" s="444" t="n">
        <v>0</v>
      </c>
      <c r="H2920" s="445" t="s">
        <v>661</v>
      </c>
      <c r="I2920" s="446" t="n">
        <v>0</v>
      </c>
      <c r="J2920" s="443" t="s">
        <v>662</v>
      </c>
      <c r="K2920" s="444" t="n">
        <v>0</v>
      </c>
    </row>
    <row r="2921" customFormat="false" ht="14.25" hidden="false" customHeight="false" outlineLevel="0" collapsed="false">
      <c r="A2921" s="441" t="s">
        <v>655</v>
      </c>
      <c r="B2921" s="442"/>
      <c r="C2921" s="442"/>
      <c r="D2921" s="442"/>
      <c r="E2921" s="441"/>
      <c r="F2921" s="443" t="s">
        <v>663</v>
      </c>
      <c r="G2921" s="444" t="n">
        <v>0.08</v>
      </c>
      <c r="H2921" s="442"/>
      <c r="I2921" s="441"/>
      <c r="J2921" s="443" t="s">
        <v>664</v>
      </c>
      <c r="K2921" s="444" t="n">
        <v>0.48</v>
      </c>
    </row>
    <row r="2922" customFormat="false" ht="14.25" hidden="false" customHeight="false" outlineLevel="0" collapsed="false">
      <c r="A2922" s="134"/>
      <c r="E2922" s="134"/>
      <c r="F2922" s="134"/>
      <c r="I2922" s="134"/>
      <c r="J2922" s="134"/>
      <c r="K2922" s="263"/>
    </row>
    <row r="2923" customFormat="false" ht="14.25" hidden="false" customHeight="false" outlineLevel="0" collapsed="false">
      <c r="A2923" s="134"/>
      <c r="E2923" s="134"/>
      <c r="F2923" s="134"/>
      <c r="I2923" s="134"/>
      <c r="J2923" s="134"/>
      <c r="K2923" s="263"/>
    </row>
    <row r="2924" customFormat="false" ht="37.3" hidden="false" customHeight="false" outlineLevel="0" collapsed="false">
      <c r="A2924" s="434" t="s">
        <v>1366</v>
      </c>
      <c r="B2924" s="435" t="s">
        <v>35</v>
      </c>
      <c r="C2924" s="435" t="s">
        <v>42</v>
      </c>
      <c r="D2924" s="435" t="n">
        <v>90583</v>
      </c>
      <c r="E2924" s="436" t="s">
        <v>1359</v>
      </c>
      <c r="F2924" s="436" t="s">
        <v>1083</v>
      </c>
      <c r="G2924" s="435"/>
      <c r="H2924" s="435" t="s">
        <v>469</v>
      </c>
      <c r="I2924" s="436" t="n">
        <v>1</v>
      </c>
      <c r="J2924" s="436" t="n">
        <v>0.09</v>
      </c>
      <c r="K2924" s="437" t="n">
        <v>0.09</v>
      </c>
    </row>
    <row r="2925" customFormat="false" ht="14.25" hidden="false" customHeight="false" outlineLevel="0" collapsed="false">
      <c r="A2925" s="430"/>
      <c r="B2925" s="431" t="s">
        <v>25</v>
      </c>
      <c r="C2925" s="431" t="s">
        <v>26</v>
      </c>
      <c r="D2925" s="431" t="s">
        <v>27</v>
      </c>
      <c r="E2925" s="432" t="s">
        <v>18</v>
      </c>
      <c r="F2925" s="432" t="s">
        <v>649</v>
      </c>
      <c r="G2925" s="431"/>
      <c r="H2925" s="431" t="s">
        <v>650</v>
      </c>
      <c r="I2925" s="432" t="s">
        <v>651</v>
      </c>
      <c r="J2925" s="432" t="s">
        <v>652</v>
      </c>
      <c r="K2925" s="433" t="s">
        <v>19</v>
      </c>
    </row>
    <row r="2926" customFormat="false" ht="14.25" hidden="false" customHeight="false" outlineLevel="0" collapsed="false">
      <c r="A2926" s="438" t="s">
        <v>655</v>
      </c>
      <c r="B2926" s="439" t="s">
        <v>200</v>
      </c>
      <c r="C2926" s="439" t="s">
        <v>42</v>
      </c>
      <c r="D2926" s="439" t="n">
        <v>13896</v>
      </c>
      <c r="E2926" s="438" t="s">
        <v>1365</v>
      </c>
      <c r="F2926" s="438" t="s">
        <v>990</v>
      </c>
      <c r="G2926" s="439"/>
      <c r="H2926" s="439" t="s">
        <v>120</v>
      </c>
      <c r="I2926" s="438" t="n">
        <v>2.96E-005</v>
      </c>
      <c r="J2926" s="438" t="n">
        <v>3178.714026</v>
      </c>
      <c r="K2926" s="440" t="n">
        <v>0.09</v>
      </c>
    </row>
    <row r="2927" customFormat="false" ht="14.25" hidden="false" customHeight="false" outlineLevel="0" collapsed="false">
      <c r="A2927" s="134"/>
      <c r="E2927" s="134"/>
      <c r="F2927" s="134"/>
      <c r="I2927" s="134"/>
      <c r="J2927" s="134"/>
      <c r="K2927" s="263"/>
    </row>
    <row r="2928" customFormat="false" ht="14.25" hidden="false" customHeight="false" outlineLevel="0" collapsed="false">
      <c r="A2928" s="441" t="s">
        <v>655</v>
      </c>
      <c r="B2928" s="442"/>
      <c r="C2928" s="442"/>
      <c r="D2928" s="442"/>
      <c r="E2928" s="441"/>
      <c r="F2928" s="443" t="s">
        <v>660</v>
      </c>
      <c r="G2928" s="444" t="n">
        <v>0</v>
      </c>
      <c r="H2928" s="445" t="s">
        <v>661</v>
      </c>
      <c r="I2928" s="446" t="n">
        <v>0</v>
      </c>
      <c r="J2928" s="443" t="s">
        <v>662</v>
      </c>
      <c r="K2928" s="444" t="n">
        <v>0</v>
      </c>
    </row>
    <row r="2929" customFormat="false" ht="14.25" hidden="false" customHeight="false" outlineLevel="0" collapsed="false">
      <c r="A2929" s="441" t="s">
        <v>655</v>
      </c>
      <c r="B2929" s="442"/>
      <c r="C2929" s="442"/>
      <c r="D2929" s="442"/>
      <c r="E2929" s="441"/>
      <c r="F2929" s="443" t="s">
        <v>663</v>
      </c>
      <c r="G2929" s="444" t="n">
        <v>0.01</v>
      </c>
      <c r="H2929" s="442"/>
      <c r="I2929" s="441"/>
      <c r="J2929" s="443" t="s">
        <v>664</v>
      </c>
      <c r="K2929" s="444" t="n">
        <v>0.1</v>
      </c>
    </row>
    <row r="2930" customFormat="false" ht="39" hidden="false" customHeight="true" outlineLevel="0" collapsed="false">
      <c r="A2930" s="134"/>
      <c r="E2930" s="134"/>
      <c r="F2930" s="134"/>
      <c r="I2930" s="134"/>
      <c r="J2930" s="134"/>
      <c r="K2930" s="263"/>
    </row>
    <row r="2931" customFormat="false" ht="13.5" hidden="false" customHeight="true" outlineLevel="0" collapsed="false">
      <c r="A2931" s="134"/>
      <c r="E2931" s="134"/>
      <c r="F2931" s="134"/>
      <c r="I2931" s="134"/>
      <c r="J2931" s="134"/>
      <c r="K2931" s="263"/>
    </row>
    <row r="2932" customFormat="false" ht="37.3" hidden="false" customHeight="false" outlineLevel="0" collapsed="false">
      <c r="A2932" s="434" t="s">
        <v>1367</v>
      </c>
      <c r="B2932" s="435" t="s">
        <v>35</v>
      </c>
      <c r="C2932" s="435" t="s">
        <v>42</v>
      </c>
      <c r="D2932" s="435" t="n">
        <v>90584</v>
      </c>
      <c r="E2932" s="436" t="s">
        <v>1363</v>
      </c>
      <c r="F2932" s="436" t="s">
        <v>1083</v>
      </c>
      <c r="G2932" s="435"/>
      <c r="H2932" s="435" t="s">
        <v>469</v>
      </c>
      <c r="I2932" s="436" t="n">
        <v>1</v>
      </c>
      <c r="J2932" s="436" t="n">
        <v>0.31</v>
      </c>
      <c r="K2932" s="437" t="n">
        <v>0.31</v>
      </c>
    </row>
    <row r="2933" customFormat="false" ht="14.25" hidden="false" customHeight="false" outlineLevel="0" collapsed="false">
      <c r="A2933" s="430"/>
      <c r="B2933" s="431" t="s">
        <v>25</v>
      </c>
      <c r="C2933" s="431" t="s">
        <v>26</v>
      </c>
      <c r="D2933" s="431" t="s">
        <v>27</v>
      </c>
      <c r="E2933" s="432" t="s">
        <v>18</v>
      </c>
      <c r="F2933" s="432" t="s">
        <v>649</v>
      </c>
      <c r="G2933" s="431"/>
      <c r="H2933" s="431" t="s">
        <v>650</v>
      </c>
      <c r="I2933" s="432" t="s">
        <v>651</v>
      </c>
      <c r="J2933" s="432" t="s">
        <v>652</v>
      </c>
      <c r="K2933" s="433" t="s">
        <v>19</v>
      </c>
    </row>
    <row r="2934" customFormat="false" ht="14.25" hidden="false" customHeight="false" outlineLevel="0" collapsed="false">
      <c r="A2934" s="438" t="s">
        <v>655</v>
      </c>
      <c r="B2934" s="439" t="s">
        <v>200</v>
      </c>
      <c r="C2934" s="439" t="s">
        <v>42</v>
      </c>
      <c r="D2934" s="439" t="n">
        <v>13896</v>
      </c>
      <c r="E2934" s="438" t="s">
        <v>1365</v>
      </c>
      <c r="F2934" s="438" t="s">
        <v>990</v>
      </c>
      <c r="G2934" s="439"/>
      <c r="H2934" s="439" t="s">
        <v>120</v>
      </c>
      <c r="I2934" s="438" t="n">
        <v>0.0001</v>
      </c>
      <c r="J2934" s="438" t="n">
        <v>3178.714026</v>
      </c>
      <c r="K2934" s="440" t="n">
        <v>0.31</v>
      </c>
    </row>
    <row r="2935" customFormat="false" ht="14.25" hidden="false" customHeight="false" outlineLevel="0" collapsed="false">
      <c r="A2935" s="134"/>
      <c r="E2935" s="134"/>
      <c r="F2935" s="134"/>
      <c r="I2935" s="134"/>
      <c r="J2935" s="134"/>
      <c r="K2935" s="263"/>
    </row>
    <row r="2936" customFormat="false" ht="14.25" hidden="false" customHeight="false" outlineLevel="0" collapsed="false">
      <c r="A2936" s="441" t="s">
        <v>655</v>
      </c>
      <c r="B2936" s="442"/>
      <c r="C2936" s="442"/>
      <c r="D2936" s="442"/>
      <c r="E2936" s="441"/>
      <c r="F2936" s="443" t="s">
        <v>660</v>
      </c>
      <c r="G2936" s="444" t="n">
        <v>0</v>
      </c>
      <c r="H2936" s="445" t="s">
        <v>661</v>
      </c>
      <c r="I2936" s="446" t="n">
        <v>0</v>
      </c>
      <c r="J2936" s="443" t="s">
        <v>662</v>
      </c>
      <c r="K2936" s="444" t="n">
        <v>0</v>
      </c>
    </row>
    <row r="2937" customFormat="false" ht="14.25" hidden="false" customHeight="false" outlineLevel="0" collapsed="false">
      <c r="A2937" s="441" t="s">
        <v>655</v>
      </c>
      <c r="B2937" s="442"/>
      <c r="C2937" s="442"/>
      <c r="D2937" s="442"/>
      <c r="E2937" s="441"/>
      <c r="F2937" s="443" t="s">
        <v>663</v>
      </c>
      <c r="G2937" s="444" t="n">
        <v>0.06</v>
      </c>
      <c r="H2937" s="442"/>
      <c r="I2937" s="441"/>
      <c r="J2937" s="443" t="s">
        <v>664</v>
      </c>
      <c r="K2937" s="444" t="n">
        <v>0.37</v>
      </c>
    </row>
    <row r="2938" customFormat="false" ht="14.25" hidden="false" customHeight="false" outlineLevel="0" collapsed="false">
      <c r="A2938" s="134"/>
      <c r="E2938" s="134"/>
      <c r="F2938" s="134"/>
      <c r="I2938" s="134"/>
      <c r="J2938" s="134"/>
      <c r="K2938" s="263"/>
    </row>
    <row r="2939" customFormat="false" ht="14.25" hidden="false" customHeight="false" outlineLevel="0" collapsed="false">
      <c r="A2939" s="134"/>
      <c r="E2939" s="134"/>
      <c r="F2939" s="134"/>
      <c r="I2939" s="134"/>
      <c r="J2939" s="134"/>
      <c r="K2939" s="263"/>
    </row>
    <row r="2940" customFormat="false" ht="37.3" hidden="false" customHeight="false" outlineLevel="0" collapsed="false">
      <c r="A2940" s="434" t="s">
        <v>1368</v>
      </c>
      <c r="B2940" s="435" t="s">
        <v>35</v>
      </c>
      <c r="C2940" s="435" t="s">
        <v>42</v>
      </c>
      <c r="D2940" s="435" t="n">
        <v>90585</v>
      </c>
      <c r="E2940" s="436" t="s">
        <v>1362</v>
      </c>
      <c r="F2940" s="436" t="s">
        <v>1083</v>
      </c>
      <c r="G2940" s="435"/>
      <c r="H2940" s="435" t="s">
        <v>469</v>
      </c>
      <c r="I2940" s="436" t="n">
        <v>1</v>
      </c>
      <c r="J2940" s="436" t="n">
        <v>0.52</v>
      </c>
      <c r="K2940" s="437" t="n">
        <v>0.52</v>
      </c>
    </row>
    <row r="2941" customFormat="false" ht="14.25" hidden="false" customHeight="false" outlineLevel="0" collapsed="false">
      <c r="A2941" s="430"/>
      <c r="B2941" s="431" t="s">
        <v>25</v>
      </c>
      <c r="C2941" s="431" t="s">
        <v>26</v>
      </c>
      <c r="D2941" s="431" t="s">
        <v>27</v>
      </c>
      <c r="E2941" s="432" t="s">
        <v>18</v>
      </c>
      <c r="F2941" s="432" t="s">
        <v>649</v>
      </c>
      <c r="G2941" s="431"/>
      <c r="H2941" s="431" t="s">
        <v>650</v>
      </c>
      <c r="I2941" s="432" t="s">
        <v>651</v>
      </c>
      <c r="J2941" s="432" t="s">
        <v>652</v>
      </c>
      <c r="K2941" s="433" t="s">
        <v>19</v>
      </c>
    </row>
    <row r="2942" customFormat="false" ht="14.25" hidden="false" customHeight="false" outlineLevel="0" collapsed="false">
      <c r="A2942" s="438" t="s">
        <v>655</v>
      </c>
      <c r="B2942" s="439" t="s">
        <v>200</v>
      </c>
      <c r="C2942" s="439" t="s">
        <v>42</v>
      </c>
      <c r="D2942" s="439" t="n">
        <v>2705</v>
      </c>
      <c r="E2942" s="438" t="s">
        <v>1094</v>
      </c>
      <c r="F2942" s="438" t="s">
        <v>1095</v>
      </c>
      <c r="G2942" s="439"/>
      <c r="H2942" s="439" t="s">
        <v>1096</v>
      </c>
      <c r="I2942" s="438" t="n">
        <v>0.52</v>
      </c>
      <c r="J2942" s="438" t="n">
        <v>1.003018</v>
      </c>
      <c r="K2942" s="440" t="n">
        <v>0.52</v>
      </c>
    </row>
    <row r="2943" customFormat="false" ht="14.25" hidden="false" customHeight="false" outlineLevel="0" collapsed="false">
      <c r="A2943" s="134"/>
      <c r="E2943" s="134"/>
      <c r="F2943" s="134"/>
      <c r="I2943" s="134"/>
      <c r="J2943" s="134"/>
      <c r="K2943" s="263"/>
    </row>
    <row r="2944" customFormat="false" ht="14.25" hidden="false" customHeight="false" outlineLevel="0" collapsed="false">
      <c r="A2944" s="441" t="s">
        <v>655</v>
      </c>
      <c r="B2944" s="442"/>
      <c r="C2944" s="442"/>
      <c r="D2944" s="442"/>
      <c r="E2944" s="441"/>
      <c r="F2944" s="443" t="s">
        <v>660</v>
      </c>
      <c r="G2944" s="444" t="n">
        <v>0</v>
      </c>
      <c r="H2944" s="445" t="s">
        <v>661</v>
      </c>
      <c r="I2944" s="446" t="n">
        <v>0</v>
      </c>
      <c r="J2944" s="443" t="s">
        <v>662</v>
      </c>
      <c r="K2944" s="444" t="n">
        <v>0</v>
      </c>
    </row>
    <row r="2945" customFormat="false" ht="14.25" hidden="false" customHeight="false" outlineLevel="0" collapsed="false">
      <c r="A2945" s="441" t="s">
        <v>655</v>
      </c>
      <c r="B2945" s="442"/>
      <c r="C2945" s="442"/>
      <c r="D2945" s="442"/>
      <c r="E2945" s="441"/>
      <c r="F2945" s="443" t="s">
        <v>663</v>
      </c>
      <c r="G2945" s="444" t="n">
        <v>0.11</v>
      </c>
      <c r="H2945" s="442"/>
      <c r="I2945" s="441"/>
      <c r="J2945" s="443" t="s">
        <v>664</v>
      </c>
      <c r="K2945" s="444" t="n">
        <v>0.63</v>
      </c>
    </row>
    <row r="2948" customFormat="false" ht="14.25" hidden="false" customHeight="false" outlineLevel="0" collapsed="false">
      <c r="A2948" s="448" t="str">
        <f aca="false">'Resumo Proposta'!$A$30</f>
        <v>_____________________________________</v>
      </c>
      <c r="B2948" s="448"/>
      <c r="C2948" s="448"/>
      <c r="D2948" s="448"/>
      <c r="E2948" s="448"/>
      <c r="F2948" s="448"/>
      <c r="G2948" s="448"/>
      <c r="H2948" s="448"/>
      <c r="I2948" s="448"/>
      <c r="J2948" s="448"/>
      <c r="K2948" s="448"/>
    </row>
    <row r="2949" customFormat="false" ht="14.25" hidden="false" customHeight="false" outlineLevel="0" collapsed="false">
      <c r="A2949" s="448" t="str">
        <f aca="false">'Resumo Proposta'!$A$31</f>
        <v>MEXUM ENGENHARIA E CONSTRUÇÕES - CNPJ 27.406.174/0001-05</v>
      </c>
      <c r="B2949" s="448"/>
      <c r="C2949" s="448"/>
      <c r="D2949" s="448"/>
      <c r="E2949" s="448"/>
      <c r="F2949" s="448"/>
      <c r="G2949" s="448"/>
      <c r="H2949" s="448"/>
      <c r="I2949" s="448"/>
      <c r="J2949" s="448"/>
      <c r="K2949" s="448"/>
    </row>
    <row r="2950" customFormat="false" ht="14.25" hidden="false" customHeight="false" outlineLevel="0" collapsed="false">
      <c r="A2950" s="448" t="str">
        <f aca="false">'Resumo Proposta'!$A$32</f>
        <v>PAULO PAZETO MEDEIROS - SÓCIO PROPRIETÁRIO E ENGENHEIRO CIVIL</v>
      </c>
      <c r="B2950" s="448"/>
      <c r="C2950" s="448"/>
      <c r="D2950" s="448"/>
      <c r="E2950" s="448"/>
      <c r="F2950" s="448"/>
      <c r="G2950" s="448"/>
      <c r="H2950" s="448"/>
      <c r="I2950" s="448"/>
      <c r="J2950" s="448"/>
      <c r="K2950" s="448"/>
    </row>
    <row r="2951" customFormat="false" ht="14.25" hidden="false" customHeight="false" outlineLevel="0" collapsed="false">
      <c r="A2951" s="448" t="str">
        <f aca="false">'Resumo Proposta'!$A$33</f>
        <v>CREA MT 034442</v>
      </c>
      <c r="B2951" s="448"/>
      <c r="C2951" s="448"/>
      <c r="D2951" s="448"/>
      <c r="E2951" s="448"/>
      <c r="F2951" s="448"/>
      <c r="G2951" s="448"/>
      <c r="H2951" s="448"/>
      <c r="I2951" s="448"/>
      <c r="J2951" s="448"/>
      <c r="K2951" s="448"/>
    </row>
    <row r="2952" customFormat="false" ht="14.25" hidden="false" customHeight="false" outlineLevel="0" collapsed="false">
      <c r="A2952" s="448"/>
      <c r="B2952" s="448"/>
      <c r="C2952" s="448"/>
      <c r="D2952" s="448"/>
      <c r="E2952" s="448"/>
      <c r="F2952" s="448"/>
      <c r="G2952" s="448"/>
      <c r="H2952" s="448"/>
      <c r="I2952" s="448"/>
      <c r="J2952" s="448"/>
      <c r="K2952" s="448"/>
    </row>
  </sheetData>
  <mergeCells count="6">
    <mergeCell ref="A6:K6"/>
    <mergeCell ref="A2948:K2948"/>
    <mergeCell ref="A2949:K2949"/>
    <mergeCell ref="A2950:K2950"/>
    <mergeCell ref="A2951:K2951"/>
    <mergeCell ref="A2952:K2952"/>
  </mergeCells>
  <printOptions headings="false" gridLines="false" gridLinesSet="true" horizontalCentered="true" verticalCentered="false"/>
  <pageMargins left="0.39375" right="0.39375" top="0.7875" bottom="0.7875" header="0.315277777777778" footer="0.511811023622047"/>
  <pageSetup paperSize="9" scale="42" fitToWidth="1" fitToHeight="1" pageOrder="downThenOver" orientation="portrait" blackAndWhite="false" draft="false" cellComments="none" horizontalDpi="300" verticalDpi="300" copies="1"/>
  <headerFooter differentFirst="false" differentOddEven="false">
    <oddHeader>&amp;L </oddHeader>
    <oddFooter/>
  </headerFooter>
  <rowBreaks count="1" manualBreakCount="1">
    <brk id="1115" man="true" max="16383" min="0"/>
  </rowBreaks>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J10641"/>
  <sheetViews>
    <sheetView showFormulas="false" showGridLines="true" showRowColHeaders="true" showZeros="true" rightToLeft="false" tabSelected="false" showOutlineSymbols="false" defaultGridColor="true" view="normal" topLeftCell="A1" colorId="64" zoomScale="100" zoomScaleNormal="100" zoomScalePageLayoutView="60" workbookViewId="0">
      <selection pane="topLeft" activeCell="A1" activeCellId="0" sqref="A1"/>
    </sheetView>
  </sheetViews>
  <sheetFormatPr defaultColWidth="8.87890625" defaultRowHeight="15" customHeight="false" zeroHeight="false" outlineLevelRow="0" outlineLevelCol="0"/>
  <cols>
    <col collapsed="false" customWidth="true" hidden="false" outlineLevel="0" max="1" min="1" style="449" width="14.62"/>
    <col collapsed="false" customWidth="true" hidden="false" outlineLevel="0" max="2" min="2" style="449" width="12.12"/>
    <col collapsed="false" customWidth="true" hidden="false" outlineLevel="0" max="3" min="3" style="449" width="10"/>
    <col collapsed="false" customWidth="true" hidden="false" outlineLevel="0" max="4" min="4" style="449" width="60"/>
    <col collapsed="false" customWidth="true" hidden="false" outlineLevel="0" max="5" min="5" style="449" width="15"/>
    <col collapsed="false" customWidth="true" hidden="false" outlineLevel="0" max="7" min="6" style="449" width="12.12"/>
    <col collapsed="false" customWidth="true" hidden="false" outlineLevel="0" max="8" min="8" style="449" width="16"/>
    <col collapsed="false" customWidth="true" hidden="false" outlineLevel="0" max="9" min="9" style="450" width="13.38"/>
    <col collapsed="false" customWidth="true" hidden="false" outlineLevel="0" max="10" min="10" style="450" width="17"/>
  </cols>
  <sheetData>
    <row r="1" customFormat="false" ht="15" hidden="false" customHeight="false" outlineLevel="0" collapsed="false">
      <c r="A1" s="451" t="s">
        <v>0</v>
      </c>
      <c r="B1" s="414" t="s">
        <v>1369</v>
      </c>
      <c r="C1" s="415"/>
      <c r="D1" s="415"/>
      <c r="E1" s="415"/>
      <c r="F1" s="415"/>
      <c r="G1" s="452"/>
      <c r="H1" s="452"/>
      <c r="I1" s="452"/>
      <c r="J1" s="453"/>
    </row>
    <row r="2" customFormat="false" ht="15" hidden="false" customHeight="false" outlineLevel="0" collapsed="false">
      <c r="A2" s="454" t="s">
        <v>2</v>
      </c>
      <c r="B2" s="424" t="s">
        <v>1370</v>
      </c>
      <c r="C2" s="420"/>
      <c r="D2" s="420"/>
      <c r="E2" s="420"/>
      <c r="F2" s="420"/>
      <c r="G2" s="455"/>
      <c r="H2" s="455"/>
      <c r="I2" s="455"/>
      <c r="J2" s="456"/>
    </row>
    <row r="3" customFormat="false" ht="15" hidden="false" customHeight="false" outlineLevel="0" collapsed="false">
      <c r="A3" s="454" t="s">
        <v>4</v>
      </c>
      <c r="B3" s="424" t="s">
        <v>1371</v>
      </c>
      <c r="C3" s="420"/>
      <c r="D3" s="420"/>
      <c r="E3" s="420"/>
      <c r="F3" s="420"/>
      <c r="G3" s="455"/>
      <c r="H3" s="455"/>
      <c r="I3" s="455"/>
      <c r="J3" s="456"/>
    </row>
    <row r="4" customFormat="false" ht="15" hidden="false" customHeight="false" outlineLevel="0" collapsed="false">
      <c r="A4" s="454" t="s">
        <v>6</v>
      </c>
      <c r="B4" s="425" t="n">
        <v>0.238</v>
      </c>
      <c r="C4" s="420"/>
      <c r="D4" s="420"/>
      <c r="E4" s="420"/>
      <c r="F4" s="420"/>
      <c r="G4" s="455"/>
      <c r="H4" s="455"/>
      <c r="I4" s="455"/>
      <c r="J4" s="456"/>
    </row>
    <row r="5" customFormat="false" ht="15" hidden="false" customHeight="false" outlineLevel="0" collapsed="false">
      <c r="A5" s="457" t="s">
        <v>15</v>
      </c>
      <c r="B5" s="424" t="s">
        <v>1372</v>
      </c>
      <c r="C5" s="426"/>
      <c r="D5" s="426"/>
      <c r="E5" s="426"/>
      <c r="F5" s="426"/>
      <c r="G5" s="458"/>
      <c r="H5" s="458"/>
      <c r="I5" s="458"/>
      <c r="J5" s="459"/>
    </row>
    <row r="6" customFormat="false" ht="24" hidden="false" customHeight="true" outlineLevel="0" collapsed="false">
      <c r="A6" s="460" t="s">
        <v>1373</v>
      </c>
      <c r="B6" s="460"/>
      <c r="C6" s="460"/>
      <c r="D6" s="460"/>
      <c r="E6" s="460"/>
      <c r="F6" s="460"/>
      <c r="G6" s="460"/>
      <c r="H6" s="460"/>
      <c r="I6" s="460"/>
      <c r="J6" s="460"/>
    </row>
    <row r="7" customFormat="false" ht="24" hidden="false" customHeight="true" outlineLevel="0" collapsed="false">
      <c r="A7" s="461" t="n">
        <v>1</v>
      </c>
      <c r="B7" s="462"/>
      <c r="C7" s="462"/>
      <c r="D7" s="462" t="s">
        <v>1374</v>
      </c>
      <c r="E7" s="462"/>
      <c r="F7" s="462"/>
      <c r="G7" s="462"/>
      <c r="H7" s="463"/>
      <c r="I7" s="464"/>
      <c r="J7" s="465" t="n">
        <v>1009088.4</v>
      </c>
    </row>
    <row r="8" customFormat="false" ht="18" hidden="false" customHeight="true" outlineLevel="0" collapsed="false">
      <c r="A8" s="466" t="s">
        <v>385</v>
      </c>
      <c r="B8" s="467" t="s">
        <v>27</v>
      </c>
      <c r="C8" s="468" t="s">
        <v>26</v>
      </c>
      <c r="D8" s="468" t="s">
        <v>18</v>
      </c>
      <c r="E8" s="468" t="s">
        <v>25</v>
      </c>
      <c r="F8" s="468"/>
      <c r="G8" s="469" t="s">
        <v>1375</v>
      </c>
      <c r="H8" s="467" t="s">
        <v>1376</v>
      </c>
      <c r="I8" s="470" t="s">
        <v>1377</v>
      </c>
      <c r="J8" s="471" t="s">
        <v>19</v>
      </c>
    </row>
    <row r="9" customFormat="false" ht="24" hidden="false" customHeight="true" outlineLevel="0" collapsed="false">
      <c r="A9" s="472" t="s">
        <v>35</v>
      </c>
      <c r="B9" s="473" t="s">
        <v>1378</v>
      </c>
      <c r="C9" s="474" t="s">
        <v>36</v>
      </c>
      <c r="D9" s="474" t="s">
        <v>1379</v>
      </c>
      <c r="E9" s="474" t="s">
        <v>1380</v>
      </c>
      <c r="F9" s="474"/>
      <c r="G9" s="475" t="s">
        <v>1381</v>
      </c>
      <c r="H9" s="476" t="n">
        <v>1</v>
      </c>
      <c r="I9" s="477" t="n">
        <v>33962.32</v>
      </c>
      <c r="J9" s="478" t="n">
        <v>33962.32</v>
      </c>
    </row>
    <row r="10" customFormat="false" ht="24" hidden="false" customHeight="true" outlineLevel="0" collapsed="false">
      <c r="A10" s="479" t="s">
        <v>656</v>
      </c>
      <c r="B10" s="480" t="n">
        <v>90776</v>
      </c>
      <c r="C10" s="481" t="s">
        <v>42</v>
      </c>
      <c r="D10" s="481" t="s">
        <v>657</v>
      </c>
      <c r="E10" s="481" t="s">
        <v>1382</v>
      </c>
      <c r="F10" s="481"/>
      <c r="G10" s="482" t="s">
        <v>469</v>
      </c>
      <c r="H10" s="483" t="n">
        <v>80</v>
      </c>
      <c r="I10" s="484" t="n">
        <v>29.84</v>
      </c>
      <c r="J10" s="485" t="n">
        <v>2387.2</v>
      </c>
    </row>
    <row r="11" customFormat="false" ht="24" hidden="false" customHeight="true" outlineLevel="0" collapsed="false">
      <c r="A11" s="479" t="s">
        <v>656</v>
      </c>
      <c r="B11" s="480" t="n">
        <v>90780</v>
      </c>
      <c r="C11" s="481" t="s">
        <v>42</v>
      </c>
      <c r="D11" s="481" t="s">
        <v>1383</v>
      </c>
      <c r="E11" s="481" t="s">
        <v>1382</v>
      </c>
      <c r="F11" s="481"/>
      <c r="G11" s="482" t="s">
        <v>469</v>
      </c>
      <c r="H11" s="483" t="n">
        <v>176</v>
      </c>
      <c r="I11" s="484" t="n">
        <v>61.24</v>
      </c>
      <c r="J11" s="485" t="n">
        <v>10778.24</v>
      </c>
    </row>
    <row r="12" customFormat="false" ht="24" hidden="false" customHeight="true" outlineLevel="0" collapsed="false">
      <c r="A12" s="479" t="s">
        <v>656</v>
      </c>
      <c r="B12" s="480" t="n">
        <v>100289</v>
      </c>
      <c r="C12" s="481" t="s">
        <v>42</v>
      </c>
      <c r="D12" s="481" t="s">
        <v>1384</v>
      </c>
      <c r="E12" s="481" t="s">
        <v>1382</v>
      </c>
      <c r="F12" s="481"/>
      <c r="G12" s="482" t="s">
        <v>469</v>
      </c>
      <c r="H12" s="483" t="n">
        <v>72</v>
      </c>
      <c r="I12" s="484" t="n">
        <v>20.59</v>
      </c>
      <c r="J12" s="485" t="n">
        <v>1482.48</v>
      </c>
    </row>
    <row r="13" customFormat="false" ht="24" hidden="false" customHeight="true" outlineLevel="0" collapsed="false">
      <c r="A13" s="479" t="s">
        <v>656</v>
      </c>
      <c r="B13" s="480" t="s">
        <v>1385</v>
      </c>
      <c r="C13" s="481" t="s">
        <v>36</v>
      </c>
      <c r="D13" s="481" t="s">
        <v>1386</v>
      </c>
      <c r="E13" s="481" t="s">
        <v>1382</v>
      </c>
      <c r="F13" s="481"/>
      <c r="G13" s="482" t="s">
        <v>469</v>
      </c>
      <c r="H13" s="483" t="n">
        <v>360</v>
      </c>
      <c r="I13" s="484" t="n">
        <v>26.26</v>
      </c>
      <c r="J13" s="485" t="n">
        <v>9453.6</v>
      </c>
    </row>
    <row r="14" customFormat="false" ht="25.5" hidden="false" customHeight="true" outlineLevel="0" collapsed="false">
      <c r="A14" s="479" t="s">
        <v>656</v>
      </c>
      <c r="B14" s="480" t="n">
        <v>90778</v>
      </c>
      <c r="C14" s="481" t="s">
        <v>42</v>
      </c>
      <c r="D14" s="481" t="s">
        <v>1387</v>
      </c>
      <c r="E14" s="481" t="s">
        <v>1382</v>
      </c>
      <c r="F14" s="481"/>
      <c r="G14" s="482" t="s">
        <v>469</v>
      </c>
      <c r="H14" s="483" t="n">
        <v>80</v>
      </c>
      <c r="I14" s="484" t="n">
        <v>123.26</v>
      </c>
      <c r="J14" s="485" t="n">
        <v>9860.8</v>
      </c>
    </row>
    <row r="15" customFormat="false" ht="15" hidden="false" customHeight="false" outlineLevel="0" collapsed="false">
      <c r="A15" s="486"/>
      <c r="B15" s="487"/>
      <c r="C15" s="487"/>
      <c r="D15" s="487"/>
      <c r="E15" s="487" t="s">
        <v>1388</v>
      </c>
      <c r="F15" s="488" t="n">
        <v>30833.68</v>
      </c>
      <c r="G15" s="487" t="s">
        <v>1389</v>
      </c>
      <c r="H15" s="488" t="n">
        <v>0</v>
      </c>
      <c r="I15" s="489" t="s">
        <v>1390</v>
      </c>
      <c r="J15" s="490" t="n">
        <v>30833.68</v>
      </c>
    </row>
    <row r="16" customFormat="false" ht="15" hidden="false" customHeight="true" outlineLevel="0" collapsed="false">
      <c r="A16" s="486"/>
      <c r="B16" s="487"/>
      <c r="C16" s="487"/>
      <c r="D16" s="487"/>
      <c r="E16" s="487" t="s">
        <v>1391</v>
      </c>
      <c r="F16" s="488" t="n">
        <v>8083.03</v>
      </c>
      <c r="G16" s="487"/>
      <c r="H16" s="491" t="s">
        <v>1392</v>
      </c>
      <c r="I16" s="491"/>
      <c r="J16" s="490" t="n">
        <v>42045.35</v>
      </c>
    </row>
    <row r="17" customFormat="false" ht="49.5" hidden="false" customHeight="true" outlineLevel="0" collapsed="false">
      <c r="A17" s="492"/>
      <c r="B17" s="493"/>
      <c r="C17" s="493"/>
      <c r="D17" s="493"/>
      <c r="E17" s="493"/>
      <c r="F17" s="493"/>
      <c r="G17" s="493" t="s">
        <v>1393</v>
      </c>
      <c r="H17" s="494" t="n">
        <v>24</v>
      </c>
      <c r="I17" s="495" t="s">
        <v>1394</v>
      </c>
      <c r="J17" s="496" t="n">
        <v>1009088.4</v>
      </c>
    </row>
    <row r="18" customFormat="false" ht="0.75" hidden="false" customHeight="true" outlineLevel="0" collapsed="false">
      <c r="A18" s="497"/>
      <c r="B18" s="498"/>
      <c r="C18" s="498"/>
      <c r="D18" s="498"/>
      <c r="E18" s="498"/>
      <c r="F18" s="498"/>
      <c r="G18" s="498"/>
      <c r="H18" s="498"/>
      <c r="I18" s="499"/>
      <c r="J18" s="500"/>
    </row>
    <row r="19" customFormat="false" ht="24" hidden="false" customHeight="true" outlineLevel="0" collapsed="false">
      <c r="A19" s="461" t="n">
        <v>2</v>
      </c>
      <c r="B19" s="462"/>
      <c r="C19" s="462"/>
      <c r="D19" s="462" t="s">
        <v>40</v>
      </c>
      <c r="E19" s="462"/>
      <c r="F19" s="462"/>
      <c r="G19" s="462"/>
      <c r="H19" s="463"/>
      <c r="I19" s="464"/>
      <c r="J19" s="465" t="n">
        <v>222346.57</v>
      </c>
    </row>
    <row r="20" customFormat="false" ht="18" hidden="false" customHeight="true" outlineLevel="0" collapsed="false">
      <c r="A20" s="466" t="s">
        <v>435</v>
      </c>
      <c r="B20" s="467" t="s">
        <v>27</v>
      </c>
      <c r="C20" s="468" t="s">
        <v>26</v>
      </c>
      <c r="D20" s="468" t="s">
        <v>18</v>
      </c>
      <c r="E20" s="468" t="s">
        <v>25</v>
      </c>
      <c r="F20" s="468"/>
      <c r="G20" s="469" t="s">
        <v>1375</v>
      </c>
      <c r="H20" s="467" t="s">
        <v>1376</v>
      </c>
      <c r="I20" s="470" t="s">
        <v>1377</v>
      </c>
      <c r="J20" s="471" t="s">
        <v>19</v>
      </c>
    </row>
    <row r="21" customFormat="false" ht="24" hidden="false" customHeight="true" outlineLevel="0" collapsed="false">
      <c r="A21" s="472" t="s">
        <v>35</v>
      </c>
      <c r="B21" s="473" t="s">
        <v>1395</v>
      </c>
      <c r="C21" s="474" t="s">
        <v>36</v>
      </c>
      <c r="D21" s="474" t="s">
        <v>1396</v>
      </c>
      <c r="E21" s="474" t="s">
        <v>1397</v>
      </c>
      <c r="F21" s="474"/>
      <c r="G21" s="475" t="s">
        <v>400</v>
      </c>
      <c r="H21" s="476" t="n">
        <v>1</v>
      </c>
      <c r="I21" s="477" t="n">
        <v>569.28</v>
      </c>
      <c r="J21" s="478" t="n">
        <v>569.28</v>
      </c>
    </row>
    <row r="22" customFormat="false" ht="39" hidden="false" customHeight="true" outlineLevel="0" collapsed="false">
      <c r="A22" s="479" t="s">
        <v>656</v>
      </c>
      <c r="B22" s="480" t="n">
        <v>94962</v>
      </c>
      <c r="C22" s="481" t="s">
        <v>42</v>
      </c>
      <c r="D22" s="481" t="s">
        <v>1398</v>
      </c>
      <c r="E22" s="481" t="s">
        <v>1399</v>
      </c>
      <c r="F22" s="481"/>
      <c r="G22" s="482" t="s">
        <v>388</v>
      </c>
      <c r="H22" s="483" t="n">
        <v>0.063</v>
      </c>
      <c r="I22" s="484" t="n">
        <v>466.62</v>
      </c>
      <c r="J22" s="485" t="n">
        <v>29.39</v>
      </c>
    </row>
    <row r="23" customFormat="false" ht="24" hidden="false" customHeight="true" outlineLevel="0" collapsed="false">
      <c r="A23" s="479" t="s">
        <v>656</v>
      </c>
      <c r="B23" s="480" t="n">
        <v>88262</v>
      </c>
      <c r="C23" s="481" t="s">
        <v>42</v>
      </c>
      <c r="D23" s="481" t="s">
        <v>670</v>
      </c>
      <c r="E23" s="481" t="s">
        <v>1382</v>
      </c>
      <c r="F23" s="481"/>
      <c r="G23" s="482" t="s">
        <v>469</v>
      </c>
      <c r="H23" s="483" t="n">
        <v>1</v>
      </c>
      <c r="I23" s="484" t="n">
        <v>25.26</v>
      </c>
      <c r="J23" s="485" t="n">
        <v>25.26</v>
      </c>
    </row>
    <row r="24" customFormat="false" ht="24" hidden="false" customHeight="true" outlineLevel="0" collapsed="false">
      <c r="A24" s="479" t="s">
        <v>656</v>
      </c>
      <c r="B24" s="480" t="n">
        <v>88316</v>
      </c>
      <c r="C24" s="481" t="s">
        <v>42</v>
      </c>
      <c r="D24" s="481" t="s">
        <v>667</v>
      </c>
      <c r="E24" s="481" t="s">
        <v>1382</v>
      </c>
      <c r="F24" s="481"/>
      <c r="G24" s="482" t="s">
        <v>469</v>
      </c>
      <c r="H24" s="483" t="n">
        <v>2</v>
      </c>
      <c r="I24" s="484" t="n">
        <v>20.32</v>
      </c>
      <c r="J24" s="485" t="n">
        <v>40.64</v>
      </c>
    </row>
    <row r="25" customFormat="false" ht="24" hidden="false" customHeight="true" outlineLevel="0" collapsed="false">
      <c r="A25" s="479" t="s">
        <v>656</v>
      </c>
      <c r="B25" s="480" t="n">
        <v>93358</v>
      </c>
      <c r="C25" s="481" t="s">
        <v>42</v>
      </c>
      <c r="D25" s="481" t="s">
        <v>174</v>
      </c>
      <c r="E25" s="481" t="s">
        <v>914</v>
      </c>
      <c r="F25" s="481"/>
      <c r="G25" s="482" t="s">
        <v>388</v>
      </c>
      <c r="H25" s="483" t="n">
        <v>0.063</v>
      </c>
      <c r="I25" s="484" t="n">
        <v>80.38</v>
      </c>
      <c r="J25" s="485" t="n">
        <v>5.06</v>
      </c>
    </row>
    <row r="26" customFormat="false" ht="39" hidden="false" customHeight="true" outlineLevel="0" collapsed="false">
      <c r="A26" s="501" t="s">
        <v>200</v>
      </c>
      <c r="B26" s="502" t="n">
        <v>4813</v>
      </c>
      <c r="C26" s="503" t="s">
        <v>42</v>
      </c>
      <c r="D26" s="503" t="s">
        <v>1400</v>
      </c>
      <c r="E26" s="503" t="s">
        <v>669</v>
      </c>
      <c r="F26" s="503"/>
      <c r="G26" s="504" t="s">
        <v>400</v>
      </c>
      <c r="H26" s="505" t="n">
        <v>1</v>
      </c>
      <c r="I26" s="506" t="n">
        <v>400</v>
      </c>
      <c r="J26" s="507" t="n">
        <v>400</v>
      </c>
    </row>
    <row r="27" customFormat="false" ht="25.5" hidden="false" customHeight="true" outlineLevel="0" collapsed="false">
      <c r="A27" s="501" t="s">
        <v>200</v>
      </c>
      <c r="B27" s="502" t="n">
        <v>4491</v>
      </c>
      <c r="C27" s="503" t="s">
        <v>42</v>
      </c>
      <c r="D27" s="503" t="s">
        <v>738</v>
      </c>
      <c r="E27" s="503" t="s">
        <v>669</v>
      </c>
      <c r="F27" s="503"/>
      <c r="G27" s="504" t="s">
        <v>47</v>
      </c>
      <c r="H27" s="505" t="n">
        <v>4</v>
      </c>
      <c r="I27" s="506" t="n">
        <v>11.53</v>
      </c>
      <c r="J27" s="507" t="n">
        <v>46.12</v>
      </c>
    </row>
    <row r="28" customFormat="false" ht="25.5" hidden="false" customHeight="true" outlineLevel="0" collapsed="false">
      <c r="A28" s="501" t="s">
        <v>200</v>
      </c>
      <c r="B28" s="502" t="n">
        <v>5075</v>
      </c>
      <c r="C28" s="503" t="s">
        <v>42</v>
      </c>
      <c r="D28" s="503" t="s">
        <v>1401</v>
      </c>
      <c r="E28" s="503" t="s">
        <v>669</v>
      </c>
      <c r="F28" s="503"/>
      <c r="G28" s="504" t="s">
        <v>66</v>
      </c>
      <c r="H28" s="505" t="n">
        <v>0.11</v>
      </c>
      <c r="I28" s="506" t="n">
        <v>20.24</v>
      </c>
      <c r="J28" s="507" t="n">
        <v>2.22</v>
      </c>
    </row>
    <row r="29" customFormat="false" ht="39" hidden="false" customHeight="true" outlineLevel="0" collapsed="false">
      <c r="A29" s="501" t="s">
        <v>200</v>
      </c>
      <c r="B29" s="502" t="n">
        <v>4417</v>
      </c>
      <c r="C29" s="503" t="s">
        <v>42</v>
      </c>
      <c r="D29" s="503" t="s">
        <v>678</v>
      </c>
      <c r="E29" s="503" t="s">
        <v>669</v>
      </c>
      <c r="F29" s="503"/>
      <c r="G29" s="504" t="s">
        <v>47</v>
      </c>
      <c r="H29" s="505" t="n">
        <v>3.2083</v>
      </c>
      <c r="I29" s="506" t="n">
        <v>6.42</v>
      </c>
      <c r="J29" s="507" t="n">
        <v>20.59</v>
      </c>
    </row>
    <row r="30" customFormat="false" ht="15" hidden="false" customHeight="false" outlineLevel="0" collapsed="false">
      <c r="A30" s="486"/>
      <c r="B30" s="487"/>
      <c r="C30" s="487"/>
      <c r="D30" s="487"/>
      <c r="E30" s="487" t="s">
        <v>1388</v>
      </c>
      <c r="F30" s="488" t="n">
        <v>57.65</v>
      </c>
      <c r="G30" s="487" t="s">
        <v>1389</v>
      </c>
      <c r="H30" s="488" t="n">
        <v>0</v>
      </c>
      <c r="I30" s="489" t="s">
        <v>1390</v>
      </c>
      <c r="J30" s="490" t="n">
        <v>57.65</v>
      </c>
    </row>
    <row r="31" customFormat="false" ht="15" hidden="false" customHeight="true" outlineLevel="0" collapsed="false">
      <c r="A31" s="486"/>
      <c r="B31" s="487"/>
      <c r="C31" s="487"/>
      <c r="D31" s="487"/>
      <c r="E31" s="487" t="s">
        <v>1391</v>
      </c>
      <c r="F31" s="488" t="n">
        <v>135.48</v>
      </c>
      <c r="G31" s="487"/>
      <c r="H31" s="491" t="s">
        <v>1392</v>
      </c>
      <c r="I31" s="491"/>
      <c r="J31" s="490" t="n">
        <v>704.76</v>
      </c>
    </row>
    <row r="32" customFormat="false" ht="49.5" hidden="false" customHeight="true" outlineLevel="0" collapsed="false">
      <c r="A32" s="492"/>
      <c r="B32" s="493"/>
      <c r="C32" s="493"/>
      <c r="D32" s="493"/>
      <c r="E32" s="493"/>
      <c r="F32" s="493"/>
      <c r="G32" s="493" t="s">
        <v>1393</v>
      </c>
      <c r="H32" s="494" t="n">
        <v>12.5</v>
      </c>
      <c r="I32" s="495" t="s">
        <v>1394</v>
      </c>
      <c r="J32" s="496" t="n">
        <v>8809.5</v>
      </c>
    </row>
    <row r="33" customFormat="false" ht="0.75" hidden="false" customHeight="true" outlineLevel="0" collapsed="false">
      <c r="A33" s="497"/>
      <c r="B33" s="498"/>
      <c r="C33" s="498"/>
      <c r="D33" s="498"/>
      <c r="E33" s="498"/>
      <c r="F33" s="498"/>
      <c r="G33" s="498"/>
      <c r="H33" s="498"/>
      <c r="I33" s="499"/>
      <c r="J33" s="500"/>
    </row>
    <row r="34" customFormat="false" ht="18" hidden="false" customHeight="true" outlineLevel="0" collapsed="false">
      <c r="A34" s="466" t="s">
        <v>437</v>
      </c>
      <c r="B34" s="467" t="s">
        <v>27</v>
      </c>
      <c r="C34" s="468" t="s">
        <v>26</v>
      </c>
      <c r="D34" s="468" t="s">
        <v>18</v>
      </c>
      <c r="E34" s="468" t="s">
        <v>25</v>
      </c>
      <c r="F34" s="468"/>
      <c r="G34" s="469" t="s">
        <v>1375</v>
      </c>
      <c r="H34" s="467" t="s">
        <v>1376</v>
      </c>
      <c r="I34" s="470" t="s">
        <v>1377</v>
      </c>
      <c r="J34" s="471" t="s">
        <v>19</v>
      </c>
    </row>
    <row r="35" customFormat="false" ht="25.5" hidden="false" customHeight="true" outlineLevel="0" collapsed="false">
      <c r="A35" s="472" t="s">
        <v>35</v>
      </c>
      <c r="B35" s="473" t="s">
        <v>1402</v>
      </c>
      <c r="C35" s="474" t="s">
        <v>36</v>
      </c>
      <c r="D35" s="474" t="s">
        <v>1403</v>
      </c>
      <c r="E35" s="474" t="s">
        <v>1404</v>
      </c>
      <c r="F35" s="474"/>
      <c r="G35" s="475" t="s">
        <v>120</v>
      </c>
      <c r="H35" s="476" t="n">
        <v>1</v>
      </c>
      <c r="I35" s="477" t="n">
        <v>2826.67</v>
      </c>
      <c r="J35" s="478" t="n">
        <v>2826.67</v>
      </c>
    </row>
    <row r="36" customFormat="false" ht="24" hidden="false" customHeight="true" outlineLevel="0" collapsed="false">
      <c r="A36" s="479" t="s">
        <v>656</v>
      </c>
      <c r="B36" s="480" t="n">
        <v>88264</v>
      </c>
      <c r="C36" s="481" t="s">
        <v>42</v>
      </c>
      <c r="D36" s="481" t="s">
        <v>468</v>
      </c>
      <c r="E36" s="481" t="s">
        <v>1382</v>
      </c>
      <c r="F36" s="481"/>
      <c r="G36" s="482" t="s">
        <v>469</v>
      </c>
      <c r="H36" s="483" t="n">
        <v>8</v>
      </c>
      <c r="I36" s="484" t="n">
        <v>26.68</v>
      </c>
      <c r="J36" s="485" t="n">
        <v>213.44</v>
      </c>
    </row>
    <row r="37" customFormat="false" ht="24" hidden="false" customHeight="true" outlineLevel="0" collapsed="false">
      <c r="A37" s="479" t="s">
        <v>656</v>
      </c>
      <c r="B37" s="480" t="n">
        <v>88316</v>
      </c>
      <c r="C37" s="481" t="s">
        <v>42</v>
      </c>
      <c r="D37" s="481" t="s">
        <v>667</v>
      </c>
      <c r="E37" s="481" t="s">
        <v>1382</v>
      </c>
      <c r="F37" s="481"/>
      <c r="G37" s="482" t="s">
        <v>469</v>
      </c>
      <c r="H37" s="483" t="n">
        <v>8</v>
      </c>
      <c r="I37" s="484" t="n">
        <v>20.32</v>
      </c>
      <c r="J37" s="485" t="n">
        <v>162.56</v>
      </c>
    </row>
    <row r="38" customFormat="false" ht="25.5" hidden="false" customHeight="true" outlineLevel="0" collapsed="false">
      <c r="A38" s="501" t="s">
        <v>200</v>
      </c>
      <c r="B38" s="502" t="n">
        <v>406</v>
      </c>
      <c r="C38" s="503" t="s">
        <v>42</v>
      </c>
      <c r="D38" s="503" t="s">
        <v>1405</v>
      </c>
      <c r="E38" s="503" t="s">
        <v>669</v>
      </c>
      <c r="F38" s="503"/>
      <c r="G38" s="504" t="s">
        <v>120</v>
      </c>
      <c r="H38" s="505" t="n">
        <v>0.1333333</v>
      </c>
      <c r="I38" s="506" t="n">
        <v>93.03</v>
      </c>
      <c r="J38" s="507" t="n">
        <v>12.4</v>
      </c>
    </row>
    <row r="39" customFormat="false" ht="39" hidden="false" customHeight="true" outlineLevel="0" collapsed="false">
      <c r="A39" s="501" t="s">
        <v>200</v>
      </c>
      <c r="B39" s="502" t="n">
        <v>420</v>
      </c>
      <c r="C39" s="503" t="s">
        <v>42</v>
      </c>
      <c r="D39" s="503" t="s">
        <v>1406</v>
      </c>
      <c r="E39" s="503" t="s">
        <v>669</v>
      </c>
      <c r="F39" s="503"/>
      <c r="G39" s="504" t="s">
        <v>120</v>
      </c>
      <c r="H39" s="505" t="n">
        <v>2</v>
      </c>
      <c r="I39" s="506" t="n">
        <v>42.85</v>
      </c>
      <c r="J39" s="507" t="n">
        <v>85.7</v>
      </c>
    </row>
    <row r="40" customFormat="false" ht="24" hidden="false" customHeight="true" outlineLevel="0" collapsed="false">
      <c r="A40" s="501" t="s">
        <v>200</v>
      </c>
      <c r="B40" s="502" t="n">
        <v>857</v>
      </c>
      <c r="C40" s="503" t="s">
        <v>42</v>
      </c>
      <c r="D40" s="503" t="s">
        <v>1407</v>
      </c>
      <c r="E40" s="503" t="s">
        <v>669</v>
      </c>
      <c r="F40" s="503"/>
      <c r="G40" s="504" t="s">
        <v>47</v>
      </c>
      <c r="H40" s="505" t="n">
        <v>3</v>
      </c>
      <c r="I40" s="506" t="n">
        <v>19.39</v>
      </c>
      <c r="J40" s="507" t="n">
        <v>58.17</v>
      </c>
    </row>
    <row r="41" customFormat="false" ht="25.5" hidden="false" customHeight="true" outlineLevel="0" collapsed="false">
      <c r="A41" s="501" t="s">
        <v>200</v>
      </c>
      <c r="B41" s="502" t="n">
        <v>937</v>
      </c>
      <c r="C41" s="503" t="s">
        <v>42</v>
      </c>
      <c r="D41" s="503" t="s">
        <v>1408</v>
      </c>
      <c r="E41" s="503" t="s">
        <v>669</v>
      </c>
      <c r="F41" s="503"/>
      <c r="G41" s="504" t="s">
        <v>47</v>
      </c>
      <c r="H41" s="505" t="n">
        <v>27</v>
      </c>
      <c r="I41" s="506" t="n">
        <v>9.9</v>
      </c>
      <c r="J41" s="507" t="n">
        <v>267.3</v>
      </c>
    </row>
    <row r="42" customFormat="false" ht="39" hidden="false" customHeight="true" outlineLevel="0" collapsed="false">
      <c r="A42" s="501" t="s">
        <v>200</v>
      </c>
      <c r="B42" s="502" t="n">
        <v>1062</v>
      </c>
      <c r="C42" s="503" t="s">
        <v>42</v>
      </c>
      <c r="D42" s="503" t="s">
        <v>1409</v>
      </c>
      <c r="E42" s="503" t="s">
        <v>669</v>
      </c>
      <c r="F42" s="503"/>
      <c r="G42" s="504" t="s">
        <v>120</v>
      </c>
      <c r="H42" s="505" t="n">
        <v>1</v>
      </c>
      <c r="I42" s="506" t="n">
        <v>322.62</v>
      </c>
      <c r="J42" s="507" t="n">
        <v>322.62</v>
      </c>
    </row>
    <row r="43" customFormat="false" ht="39" hidden="false" customHeight="true" outlineLevel="0" collapsed="false">
      <c r="A43" s="501" t="s">
        <v>200</v>
      </c>
      <c r="B43" s="502" t="n">
        <v>1096</v>
      </c>
      <c r="C43" s="503" t="s">
        <v>42</v>
      </c>
      <c r="D43" s="503" t="s">
        <v>1410</v>
      </c>
      <c r="E43" s="503" t="s">
        <v>669</v>
      </c>
      <c r="F43" s="503"/>
      <c r="G43" s="504" t="s">
        <v>120</v>
      </c>
      <c r="H43" s="505" t="n">
        <v>2</v>
      </c>
      <c r="I43" s="506" t="n">
        <v>142.21</v>
      </c>
      <c r="J43" s="507" t="n">
        <v>284.42</v>
      </c>
    </row>
    <row r="44" customFormat="false" ht="25.5" hidden="false" customHeight="true" outlineLevel="0" collapsed="false">
      <c r="A44" s="501" t="s">
        <v>200</v>
      </c>
      <c r="B44" s="502" t="n">
        <v>1539</v>
      </c>
      <c r="C44" s="503" t="s">
        <v>42</v>
      </c>
      <c r="D44" s="503" t="s">
        <v>1411</v>
      </c>
      <c r="E44" s="503" t="s">
        <v>669</v>
      </c>
      <c r="F44" s="503"/>
      <c r="G44" s="504" t="s">
        <v>120</v>
      </c>
      <c r="H44" s="505" t="n">
        <v>8</v>
      </c>
      <c r="I44" s="506" t="n">
        <v>9.61</v>
      </c>
      <c r="J44" s="507" t="n">
        <v>76.88</v>
      </c>
    </row>
    <row r="45" customFormat="false" ht="25.5" hidden="false" customHeight="true" outlineLevel="0" collapsed="false">
      <c r="A45" s="501" t="s">
        <v>200</v>
      </c>
      <c r="B45" s="502" t="n">
        <v>1892</v>
      </c>
      <c r="C45" s="503" t="s">
        <v>42</v>
      </c>
      <c r="D45" s="503" t="s">
        <v>1412</v>
      </c>
      <c r="E45" s="503" t="s">
        <v>669</v>
      </c>
      <c r="F45" s="503"/>
      <c r="G45" s="504" t="s">
        <v>120</v>
      </c>
      <c r="H45" s="505" t="n">
        <v>4</v>
      </c>
      <c r="I45" s="506" t="n">
        <v>1.93</v>
      </c>
      <c r="J45" s="507" t="n">
        <v>7.72</v>
      </c>
    </row>
    <row r="46" customFormat="false" ht="25.5" hidden="false" customHeight="true" outlineLevel="0" collapsed="false">
      <c r="A46" s="501" t="s">
        <v>200</v>
      </c>
      <c r="B46" s="502" t="n">
        <v>2685</v>
      </c>
      <c r="C46" s="503" t="s">
        <v>42</v>
      </c>
      <c r="D46" s="503" t="s">
        <v>1413</v>
      </c>
      <c r="E46" s="503" t="s">
        <v>669</v>
      </c>
      <c r="F46" s="503"/>
      <c r="G46" s="504" t="s">
        <v>47</v>
      </c>
      <c r="H46" s="505" t="n">
        <v>8</v>
      </c>
      <c r="I46" s="506" t="n">
        <v>8.37</v>
      </c>
      <c r="J46" s="507" t="n">
        <v>66.96</v>
      </c>
    </row>
    <row r="47" customFormat="false" ht="25.5" hidden="false" customHeight="true" outlineLevel="0" collapsed="false">
      <c r="A47" s="501" t="s">
        <v>200</v>
      </c>
      <c r="B47" s="502" t="n">
        <v>2731</v>
      </c>
      <c r="C47" s="503" t="s">
        <v>42</v>
      </c>
      <c r="D47" s="503" t="s">
        <v>1414</v>
      </c>
      <c r="E47" s="503" t="s">
        <v>669</v>
      </c>
      <c r="F47" s="503"/>
      <c r="G47" s="504" t="s">
        <v>47</v>
      </c>
      <c r="H47" s="505" t="n">
        <v>7.96</v>
      </c>
      <c r="I47" s="506" t="n">
        <v>131.04</v>
      </c>
      <c r="J47" s="507" t="n">
        <v>1043.07</v>
      </c>
    </row>
    <row r="48" customFormat="false" ht="39" hidden="false" customHeight="true" outlineLevel="0" collapsed="false">
      <c r="A48" s="501" t="s">
        <v>200</v>
      </c>
      <c r="B48" s="502" t="n">
        <v>3379</v>
      </c>
      <c r="C48" s="503" t="s">
        <v>42</v>
      </c>
      <c r="D48" s="503" t="s">
        <v>1415</v>
      </c>
      <c r="E48" s="503" t="s">
        <v>669</v>
      </c>
      <c r="F48" s="503"/>
      <c r="G48" s="504" t="s">
        <v>120</v>
      </c>
      <c r="H48" s="505" t="n">
        <v>1</v>
      </c>
      <c r="I48" s="506" t="n">
        <v>54.31</v>
      </c>
      <c r="J48" s="507" t="n">
        <v>54.31</v>
      </c>
    </row>
    <row r="49" customFormat="false" ht="39" hidden="false" customHeight="true" outlineLevel="0" collapsed="false">
      <c r="A49" s="501" t="s">
        <v>200</v>
      </c>
      <c r="B49" s="502" t="n">
        <v>4346</v>
      </c>
      <c r="C49" s="503" t="s">
        <v>42</v>
      </c>
      <c r="D49" s="503" t="s">
        <v>1416</v>
      </c>
      <c r="E49" s="503" t="s">
        <v>669</v>
      </c>
      <c r="F49" s="503"/>
      <c r="G49" s="504" t="s">
        <v>120</v>
      </c>
      <c r="H49" s="505" t="n">
        <v>2</v>
      </c>
      <c r="I49" s="506" t="n">
        <v>10.4</v>
      </c>
      <c r="J49" s="507" t="n">
        <v>20.8</v>
      </c>
    </row>
    <row r="50" customFormat="false" ht="39" hidden="false" customHeight="true" outlineLevel="0" collapsed="false">
      <c r="A50" s="501" t="s">
        <v>200</v>
      </c>
      <c r="B50" s="502" t="n">
        <v>11267</v>
      </c>
      <c r="C50" s="503" t="s">
        <v>42</v>
      </c>
      <c r="D50" s="503" t="s">
        <v>1417</v>
      </c>
      <c r="E50" s="503" t="s">
        <v>669</v>
      </c>
      <c r="F50" s="503"/>
      <c r="G50" s="504" t="s">
        <v>120</v>
      </c>
      <c r="H50" s="505" t="n">
        <v>2</v>
      </c>
      <c r="I50" s="506" t="n">
        <v>1.43</v>
      </c>
      <c r="J50" s="507" t="n">
        <v>2.86</v>
      </c>
    </row>
    <row r="51" customFormat="false" ht="25.5" hidden="false" customHeight="true" outlineLevel="0" collapsed="false">
      <c r="A51" s="501" t="s">
        <v>200</v>
      </c>
      <c r="B51" s="502" t="n">
        <v>12034</v>
      </c>
      <c r="C51" s="503" t="s">
        <v>42</v>
      </c>
      <c r="D51" s="503" t="s">
        <v>1418</v>
      </c>
      <c r="E51" s="503" t="s">
        <v>669</v>
      </c>
      <c r="F51" s="503"/>
      <c r="G51" s="504" t="s">
        <v>120</v>
      </c>
      <c r="H51" s="505" t="n">
        <v>2</v>
      </c>
      <c r="I51" s="506" t="n">
        <v>5.47</v>
      </c>
      <c r="J51" s="507" t="n">
        <v>10.94</v>
      </c>
    </row>
    <row r="52" customFormat="false" ht="25.5" hidden="false" customHeight="true" outlineLevel="0" collapsed="false">
      <c r="A52" s="501" t="s">
        <v>200</v>
      </c>
      <c r="B52" s="502" t="n">
        <v>39176</v>
      </c>
      <c r="C52" s="503" t="s">
        <v>42</v>
      </c>
      <c r="D52" s="503" t="s">
        <v>1419</v>
      </c>
      <c r="E52" s="503" t="s">
        <v>669</v>
      </c>
      <c r="F52" s="503"/>
      <c r="G52" s="504" t="s">
        <v>120</v>
      </c>
      <c r="H52" s="505" t="n">
        <v>2</v>
      </c>
      <c r="I52" s="506" t="n">
        <v>1.21</v>
      </c>
      <c r="J52" s="507" t="n">
        <v>2.42</v>
      </c>
    </row>
    <row r="53" customFormat="false" ht="25.5" hidden="false" customHeight="true" outlineLevel="0" collapsed="false">
      <c r="A53" s="501" t="s">
        <v>200</v>
      </c>
      <c r="B53" s="502" t="n">
        <v>39210</v>
      </c>
      <c r="C53" s="503" t="s">
        <v>42</v>
      </c>
      <c r="D53" s="503" t="s">
        <v>1420</v>
      </c>
      <c r="E53" s="503" t="s">
        <v>669</v>
      </c>
      <c r="F53" s="503"/>
      <c r="G53" s="504" t="s">
        <v>120</v>
      </c>
      <c r="H53" s="505" t="n">
        <v>2</v>
      </c>
      <c r="I53" s="506" t="n">
        <v>0.9</v>
      </c>
      <c r="J53" s="507" t="n">
        <v>1.8</v>
      </c>
    </row>
    <row r="54" customFormat="false" ht="25.5" hidden="false" customHeight="true" outlineLevel="0" collapsed="false">
      <c r="A54" s="501" t="s">
        <v>200</v>
      </c>
      <c r="B54" s="502" t="n">
        <v>34709</v>
      </c>
      <c r="C54" s="503" t="s">
        <v>42</v>
      </c>
      <c r="D54" s="503" t="s">
        <v>887</v>
      </c>
      <c r="E54" s="503" t="s">
        <v>669</v>
      </c>
      <c r="F54" s="503"/>
      <c r="G54" s="504" t="s">
        <v>120</v>
      </c>
      <c r="H54" s="505" t="n">
        <v>2</v>
      </c>
      <c r="I54" s="506" t="n">
        <v>66.15</v>
      </c>
      <c r="J54" s="507" t="n">
        <v>132.3</v>
      </c>
    </row>
    <row r="55" customFormat="false" ht="15" hidden="false" customHeight="false" outlineLevel="0" collapsed="false">
      <c r="A55" s="486"/>
      <c r="B55" s="487"/>
      <c r="C55" s="487"/>
      <c r="D55" s="487"/>
      <c r="E55" s="487" t="s">
        <v>1388</v>
      </c>
      <c r="F55" s="488" t="n">
        <v>291.44</v>
      </c>
      <c r="G55" s="487" t="s">
        <v>1389</v>
      </c>
      <c r="H55" s="488" t="n">
        <v>0</v>
      </c>
      <c r="I55" s="489" t="s">
        <v>1390</v>
      </c>
      <c r="J55" s="490" t="n">
        <v>291.44</v>
      </c>
    </row>
    <row r="56" customFormat="false" ht="15" hidden="false" customHeight="true" outlineLevel="0" collapsed="false">
      <c r="A56" s="486"/>
      <c r="B56" s="487"/>
      <c r="C56" s="487"/>
      <c r="D56" s="487"/>
      <c r="E56" s="487" t="s">
        <v>1391</v>
      </c>
      <c r="F56" s="488" t="n">
        <v>672.74</v>
      </c>
      <c r="G56" s="487"/>
      <c r="H56" s="491" t="s">
        <v>1392</v>
      </c>
      <c r="I56" s="491"/>
      <c r="J56" s="490" t="n">
        <v>3499.41</v>
      </c>
    </row>
    <row r="57" customFormat="false" ht="49.5" hidden="false" customHeight="true" outlineLevel="0" collapsed="false">
      <c r="A57" s="492"/>
      <c r="B57" s="493"/>
      <c r="C57" s="493"/>
      <c r="D57" s="493"/>
      <c r="E57" s="493"/>
      <c r="F57" s="493"/>
      <c r="G57" s="493" t="s">
        <v>1393</v>
      </c>
      <c r="H57" s="494" t="n">
        <v>1</v>
      </c>
      <c r="I57" s="495" t="s">
        <v>1394</v>
      </c>
      <c r="J57" s="496" t="n">
        <v>3499.41</v>
      </c>
    </row>
    <row r="58" customFormat="false" ht="0.75" hidden="false" customHeight="true" outlineLevel="0" collapsed="false">
      <c r="A58" s="497"/>
      <c r="B58" s="498"/>
      <c r="C58" s="498"/>
      <c r="D58" s="498"/>
      <c r="E58" s="498"/>
      <c r="F58" s="498"/>
      <c r="G58" s="498"/>
      <c r="H58" s="498"/>
      <c r="I58" s="499"/>
      <c r="J58" s="500"/>
    </row>
    <row r="59" customFormat="false" ht="18" hidden="false" customHeight="true" outlineLevel="0" collapsed="false">
      <c r="A59" s="466" t="s">
        <v>438</v>
      </c>
      <c r="B59" s="467" t="s">
        <v>27</v>
      </c>
      <c r="C59" s="468" t="s">
        <v>26</v>
      </c>
      <c r="D59" s="468" t="s">
        <v>18</v>
      </c>
      <c r="E59" s="468" t="s">
        <v>25</v>
      </c>
      <c r="F59" s="468"/>
      <c r="G59" s="469" t="s">
        <v>1375</v>
      </c>
      <c r="H59" s="467" t="s">
        <v>1376</v>
      </c>
      <c r="I59" s="470" t="s">
        <v>1377</v>
      </c>
      <c r="J59" s="471" t="s">
        <v>19</v>
      </c>
    </row>
    <row r="60" customFormat="false" ht="25.5" hidden="false" customHeight="true" outlineLevel="0" collapsed="false">
      <c r="A60" s="472" t="s">
        <v>35</v>
      </c>
      <c r="B60" s="473" t="n">
        <v>95675</v>
      </c>
      <c r="C60" s="474" t="s">
        <v>42</v>
      </c>
      <c r="D60" s="474" t="s">
        <v>1421</v>
      </c>
      <c r="E60" s="474" t="s">
        <v>1422</v>
      </c>
      <c r="F60" s="474"/>
      <c r="G60" s="475" t="s">
        <v>120</v>
      </c>
      <c r="H60" s="476" t="n">
        <v>1</v>
      </c>
      <c r="I60" s="477" t="n">
        <v>139.37</v>
      </c>
      <c r="J60" s="478" t="n">
        <v>139.37</v>
      </c>
    </row>
    <row r="61" customFormat="false" ht="25.5" hidden="false" customHeight="true" outlineLevel="0" collapsed="false">
      <c r="A61" s="479" t="s">
        <v>656</v>
      </c>
      <c r="B61" s="480" t="n">
        <v>88248</v>
      </c>
      <c r="C61" s="481" t="s">
        <v>42</v>
      </c>
      <c r="D61" s="481" t="s">
        <v>910</v>
      </c>
      <c r="E61" s="481" t="s">
        <v>1382</v>
      </c>
      <c r="F61" s="481"/>
      <c r="G61" s="482" t="s">
        <v>469</v>
      </c>
      <c r="H61" s="483" t="n">
        <v>0.5343</v>
      </c>
      <c r="I61" s="484" t="n">
        <v>20.92</v>
      </c>
      <c r="J61" s="485" t="n">
        <v>11.17</v>
      </c>
    </row>
    <row r="62" customFormat="false" ht="25.5" hidden="false" customHeight="true" outlineLevel="0" collapsed="false">
      <c r="A62" s="479" t="s">
        <v>656</v>
      </c>
      <c r="B62" s="480" t="n">
        <v>88267</v>
      </c>
      <c r="C62" s="481" t="s">
        <v>42</v>
      </c>
      <c r="D62" s="481" t="s">
        <v>909</v>
      </c>
      <c r="E62" s="481" t="s">
        <v>1382</v>
      </c>
      <c r="F62" s="481"/>
      <c r="G62" s="482" t="s">
        <v>469</v>
      </c>
      <c r="H62" s="483" t="n">
        <v>0.5343</v>
      </c>
      <c r="I62" s="484" t="n">
        <v>25.55</v>
      </c>
      <c r="J62" s="485" t="n">
        <v>13.65</v>
      </c>
    </row>
    <row r="63" customFormat="false" ht="24" hidden="false" customHeight="true" outlineLevel="0" collapsed="false">
      <c r="A63" s="501" t="s">
        <v>200</v>
      </c>
      <c r="B63" s="502" t="n">
        <v>3148</v>
      </c>
      <c r="C63" s="503" t="s">
        <v>42</v>
      </c>
      <c r="D63" s="503" t="s">
        <v>1423</v>
      </c>
      <c r="E63" s="503" t="s">
        <v>669</v>
      </c>
      <c r="F63" s="503"/>
      <c r="G63" s="504" t="s">
        <v>120</v>
      </c>
      <c r="H63" s="505" t="n">
        <v>0.0132</v>
      </c>
      <c r="I63" s="506" t="n">
        <v>14.45</v>
      </c>
      <c r="J63" s="507" t="n">
        <v>0.19</v>
      </c>
    </row>
    <row r="64" customFormat="false" ht="51.75" hidden="false" customHeight="true" outlineLevel="0" collapsed="false">
      <c r="A64" s="501" t="s">
        <v>200</v>
      </c>
      <c r="B64" s="502" t="n">
        <v>12774</v>
      </c>
      <c r="C64" s="503" t="s">
        <v>42</v>
      </c>
      <c r="D64" s="503" t="s">
        <v>1424</v>
      </c>
      <c r="E64" s="503" t="s">
        <v>669</v>
      </c>
      <c r="F64" s="503"/>
      <c r="G64" s="504" t="s">
        <v>120</v>
      </c>
      <c r="H64" s="505" t="n">
        <v>1</v>
      </c>
      <c r="I64" s="506" t="n">
        <v>114.36</v>
      </c>
      <c r="J64" s="507" t="n">
        <v>114.36</v>
      </c>
    </row>
    <row r="65" customFormat="false" ht="15" hidden="false" customHeight="false" outlineLevel="0" collapsed="false">
      <c r="A65" s="486"/>
      <c r="B65" s="487"/>
      <c r="C65" s="487"/>
      <c r="D65" s="487"/>
      <c r="E65" s="487" t="s">
        <v>1388</v>
      </c>
      <c r="F65" s="488" t="n">
        <v>19.84</v>
      </c>
      <c r="G65" s="487" t="s">
        <v>1389</v>
      </c>
      <c r="H65" s="488" t="n">
        <v>0</v>
      </c>
      <c r="I65" s="489" t="s">
        <v>1390</v>
      </c>
      <c r="J65" s="490" t="n">
        <v>19.84</v>
      </c>
    </row>
    <row r="66" customFormat="false" ht="15" hidden="false" customHeight="true" outlineLevel="0" collapsed="false">
      <c r="A66" s="486"/>
      <c r="B66" s="487"/>
      <c r="C66" s="487"/>
      <c r="D66" s="487"/>
      <c r="E66" s="487" t="s">
        <v>1391</v>
      </c>
      <c r="F66" s="488" t="n">
        <v>33.17</v>
      </c>
      <c r="G66" s="487"/>
      <c r="H66" s="491" t="s">
        <v>1392</v>
      </c>
      <c r="I66" s="491"/>
      <c r="J66" s="490" t="n">
        <v>172.54</v>
      </c>
    </row>
    <row r="67" customFormat="false" ht="49.5" hidden="false" customHeight="true" outlineLevel="0" collapsed="false">
      <c r="A67" s="492"/>
      <c r="B67" s="493"/>
      <c r="C67" s="493"/>
      <c r="D67" s="493"/>
      <c r="E67" s="493"/>
      <c r="F67" s="493"/>
      <c r="G67" s="493" t="s">
        <v>1393</v>
      </c>
      <c r="H67" s="494" t="n">
        <v>1</v>
      </c>
      <c r="I67" s="495" t="s">
        <v>1394</v>
      </c>
      <c r="J67" s="496" t="n">
        <v>172.54</v>
      </c>
    </row>
    <row r="68" customFormat="false" ht="0.75" hidden="false" customHeight="true" outlineLevel="0" collapsed="false">
      <c r="A68" s="497"/>
      <c r="B68" s="498"/>
      <c r="C68" s="498"/>
      <c r="D68" s="498"/>
      <c r="E68" s="498"/>
      <c r="F68" s="498"/>
      <c r="G68" s="498"/>
      <c r="H68" s="498"/>
      <c r="I68" s="499"/>
      <c r="J68" s="500"/>
    </row>
    <row r="69" customFormat="false" ht="18" hidden="false" customHeight="true" outlineLevel="0" collapsed="false">
      <c r="A69" s="466" t="s">
        <v>440</v>
      </c>
      <c r="B69" s="467" t="s">
        <v>27</v>
      </c>
      <c r="C69" s="468" t="s">
        <v>26</v>
      </c>
      <c r="D69" s="468" t="s">
        <v>18</v>
      </c>
      <c r="E69" s="468" t="s">
        <v>25</v>
      </c>
      <c r="F69" s="468"/>
      <c r="G69" s="469" t="s">
        <v>1375</v>
      </c>
      <c r="H69" s="467" t="s">
        <v>1376</v>
      </c>
      <c r="I69" s="470" t="s">
        <v>1377</v>
      </c>
      <c r="J69" s="471" t="s">
        <v>19</v>
      </c>
    </row>
    <row r="70" customFormat="false" ht="39" hidden="false" customHeight="true" outlineLevel="0" collapsed="false">
      <c r="A70" s="472" t="s">
        <v>35</v>
      </c>
      <c r="B70" s="473" t="n">
        <v>95635</v>
      </c>
      <c r="C70" s="474" t="s">
        <v>42</v>
      </c>
      <c r="D70" s="474" t="s">
        <v>1425</v>
      </c>
      <c r="E70" s="474" t="s">
        <v>1422</v>
      </c>
      <c r="F70" s="474"/>
      <c r="G70" s="475" t="s">
        <v>120</v>
      </c>
      <c r="H70" s="476" t="n">
        <v>1</v>
      </c>
      <c r="I70" s="477" t="n">
        <v>201.2</v>
      </c>
      <c r="J70" s="478" t="n">
        <v>201.2</v>
      </c>
    </row>
    <row r="71" customFormat="false" ht="25.5" hidden="false" customHeight="true" outlineLevel="0" collapsed="false">
      <c r="A71" s="479" t="s">
        <v>656</v>
      </c>
      <c r="B71" s="480" t="n">
        <v>88248</v>
      </c>
      <c r="C71" s="481" t="s">
        <v>42</v>
      </c>
      <c r="D71" s="481" t="s">
        <v>910</v>
      </c>
      <c r="E71" s="481" t="s">
        <v>1382</v>
      </c>
      <c r="F71" s="481"/>
      <c r="G71" s="482" t="s">
        <v>469</v>
      </c>
      <c r="H71" s="483" t="n">
        <v>1.4905</v>
      </c>
      <c r="I71" s="484" t="n">
        <v>20.92</v>
      </c>
      <c r="J71" s="485" t="n">
        <v>31.18</v>
      </c>
    </row>
    <row r="72" customFormat="false" ht="25.5" hidden="false" customHeight="true" outlineLevel="0" collapsed="false">
      <c r="A72" s="479" t="s">
        <v>656</v>
      </c>
      <c r="B72" s="480" t="n">
        <v>88267</v>
      </c>
      <c r="C72" s="481" t="s">
        <v>42</v>
      </c>
      <c r="D72" s="481" t="s">
        <v>909</v>
      </c>
      <c r="E72" s="481" t="s">
        <v>1382</v>
      </c>
      <c r="F72" s="481"/>
      <c r="G72" s="482" t="s">
        <v>469</v>
      </c>
      <c r="H72" s="483" t="n">
        <v>1.4905</v>
      </c>
      <c r="I72" s="484" t="n">
        <v>25.55</v>
      </c>
      <c r="J72" s="485" t="n">
        <v>38.08</v>
      </c>
    </row>
    <row r="73" customFormat="false" ht="24" hidden="false" customHeight="true" outlineLevel="0" collapsed="false">
      <c r="A73" s="501" t="s">
        <v>200</v>
      </c>
      <c r="B73" s="502" t="n">
        <v>3148</v>
      </c>
      <c r="C73" s="503" t="s">
        <v>42</v>
      </c>
      <c r="D73" s="503" t="s">
        <v>1423</v>
      </c>
      <c r="E73" s="503" t="s">
        <v>669</v>
      </c>
      <c r="F73" s="503"/>
      <c r="G73" s="504" t="s">
        <v>120</v>
      </c>
      <c r="H73" s="505" t="n">
        <v>0.1188</v>
      </c>
      <c r="I73" s="506" t="n">
        <v>14.45</v>
      </c>
      <c r="J73" s="507" t="n">
        <v>1.71</v>
      </c>
    </row>
    <row r="74" customFormat="false" ht="25.5" hidden="false" customHeight="true" outlineLevel="0" collapsed="false">
      <c r="A74" s="501" t="s">
        <v>200</v>
      </c>
      <c r="B74" s="502" t="n">
        <v>3729</v>
      </c>
      <c r="C74" s="503" t="s">
        <v>42</v>
      </c>
      <c r="D74" s="503" t="s">
        <v>1426</v>
      </c>
      <c r="E74" s="503" t="s">
        <v>669</v>
      </c>
      <c r="F74" s="503"/>
      <c r="G74" s="504" t="s">
        <v>120</v>
      </c>
      <c r="H74" s="505" t="n">
        <v>1</v>
      </c>
      <c r="I74" s="506" t="n">
        <v>130.23</v>
      </c>
      <c r="J74" s="507" t="n">
        <v>130.23</v>
      </c>
    </row>
    <row r="75" customFormat="false" ht="15" hidden="false" customHeight="false" outlineLevel="0" collapsed="false">
      <c r="A75" s="486"/>
      <c r="B75" s="487"/>
      <c r="C75" s="487"/>
      <c r="D75" s="487"/>
      <c r="E75" s="487" t="s">
        <v>1388</v>
      </c>
      <c r="F75" s="488" t="n">
        <v>55.36</v>
      </c>
      <c r="G75" s="487" t="s">
        <v>1389</v>
      </c>
      <c r="H75" s="488" t="n">
        <v>0</v>
      </c>
      <c r="I75" s="489" t="s">
        <v>1390</v>
      </c>
      <c r="J75" s="490" t="n">
        <v>55.36</v>
      </c>
    </row>
    <row r="76" customFormat="false" ht="15" hidden="false" customHeight="true" outlineLevel="0" collapsed="false">
      <c r="A76" s="486"/>
      <c r="B76" s="487"/>
      <c r="C76" s="487"/>
      <c r="D76" s="487"/>
      <c r="E76" s="487" t="s">
        <v>1391</v>
      </c>
      <c r="F76" s="488" t="n">
        <v>47.88</v>
      </c>
      <c r="G76" s="487"/>
      <c r="H76" s="491" t="s">
        <v>1392</v>
      </c>
      <c r="I76" s="491"/>
      <c r="J76" s="490" t="n">
        <v>249.08</v>
      </c>
    </row>
    <row r="77" customFormat="false" ht="49.5" hidden="false" customHeight="true" outlineLevel="0" collapsed="false">
      <c r="A77" s="492"/>
      <c r="B77" s="493"/>
      <c r="C77" s="493"/>
      <c r="D77" s="493"/>
      <c r="E77" s="493"/>
      <c r="F77" s="493"/>
      <c r="G77" s="493" t="s">
        <v>1393</v>
      </c>
      <c r="H77" s="494" t="n">
        <v>1</v>
      </c>
      <c r="I77" s="495" t="s">
        <v>1394</v>
      </c>
      <c r="J77" s="496" t="n">
        <v>249.08</v>
      </c>
    </row>
    <row r="78" customFormat="false" ht="0.75" hidden="false" customHeight="true" outlineLevel="0" collapsed="false">
      <c r="A78" s="497"/>
      <c r="B78" s="498"/>
      <c r="C78" s="498"/>
      <c r="D78" s="498"/>
      <c r="E78" s="498"/>
      <c r="F78" s="498"/>
      <c r="G78" s="498"/>
      <c r="H78" s="498"/>
      <c r="I78" s="499"/>
      <c r="J78" s="500"/>
    </row>
    <row r="79" customFormat="false" ht="18" hidden="false" customHeight="true" outlineLevel="0" collapsed="false">
      <c r="A79" s="466" t="s">
        <v>442</v>
      </c>
      <c r="B79" s="467" t="s">
        <v>27</v>
      </c>
      <c r="C79" s="468" t="s">
        <v>26</v>
      </c>
      <c r="D79" s="468" t="s">
        <v>18</v>
      </c>
      <c r="E79" s="468" t="s">
        <v>25</v>
      </c>
      <c r="F79" s="468"/>
      <c r="G79" s="469" t="s">
        <v>1375</v>
      </c>
      <c r="H79" s="467" t="s">
        <v>1376</v>
      </c>
      <c r="I79" s="470" t="s">
        <v>1377</v>
      </c>
      <c r="J79" s="471" t="s">
        <v>19</v>
      </c>
    </row>
    <row r="80" customFormat="false" ht="39" hidden="false" customHeight="true" outlineLevel="0" collapsed="false">
      <c r="A80" s="472" t="s">
        <v>35</v>
      </c>
      <c r="B80" s="473" t="s">
        <v>1427</v>
      </c>
      <c r="C80" s="474" t="s">
        <v>36</v>
      </c>
      <c r="D80" s="474" t="s">
        <v>1428</v>
      </c>
      <c r="E80" s="474" t="s">
        <v>1397</v>
      </c>
      <c r="F80" s="474"/>
      <c r="G80" s="475" t="s">
        <v>120</v>
      </c>
      <c r="H80" s="476" t="n">
        <v>1</v>
      </c>
      <c r="I80" s="477" t="n">
        <v>7991.35</v>
      </c>
      <c r="J80" s="478" t="n">
        <v>7991.35</v>
      </c>
    </row>
    <row r="81" customFormat="false" ht="39" hidden="false" customHeight="true" outlineLevel="0" collapsed="false">
      <c r="A81" s="479" t="s">
        <v>656</v>
      </c>
      <c r="B81" s="480" t="n">
        <v>89408</v>
      </c>
      <c r="C81" s="481" t="s">
        <v>42</v>
      </c>
      <c r="D81" s="481" t="s">
        <v>1429</v>
      </c>
      <c r="E81" s="481" t="s">
        <v>1422</v>
      </c>
      <c r="F81" s="481"/>
      <c r="G81" s="482" t="s">
        <v>120</v>
      </c>
      <c r="H81" s="483" t="n">
        <v>3</v>
      </c>
      <c r="I81" s="484" t="n">
        <v>8.29</v>
      </c>
      <c r="J81" s="485" t="n">
        <v>24.87</v>
      </c>
    </row>
    <row r="82" customFormat="false" ht="39" hidden="false" customHeight="true" outlineLevel="0" collapsed="false">
      <c r="A82" s="479" t="s">
        <v>656</v>
      </c>
      <c r="B82" s="480" t="n">
        <v>89972</v>
      </c>
      <c r="C82" s="481" t="s">
        <v>42</v>
      </c>
      <c r="D82" s="481" t="s">
        <v>1430</v>
      </c>
      <c r="E82" s="481" t="s">
        <v>1422</v>
      </c>
      <c r="F82" s="481"/>
      <c r="G82" s="482" t="s">
        <v>120</v>
      </c>
      <c r="H82" s="483" t="n">
        <v>1</v>
      </c>
      <c r="I82" s="484" t="n">
        <v>47.88</v>
      </c>
      <c r="J82" s="485" t="n">
        <v>47.88</v>
      </c>
    </row>
    <row r="83" customFormat="false" ht="39" hidden="false" customHeight="true" outlineLevel="0" collapsed="false">
      <c r="A83" s="479" t="s">
        <v>656</v>
      </c>
      <c r="B83" s="480" t="n">
        <v>96648</v>
      </c>
      <c r="C83" s="481" t="s">
        <v>42</v>
      </c>
      <c r="D83" s="481" t="s">
        <v>1431</v>
      </c>
      <c r="E83" s="481" t="s">
        <v>1422</v>
      </c>
      <c r="F83" s="481"/>
      <c r="G83" s="482" t="s">
        <v>47</v>
      </c>
      <c r="H83" s="483" t="n">
        <v>19</v>
      </c>
      <c r="I83" s="484" t="n">
        <v>29.54</v>
      </c>
      <c r="J83" s="485" t="n">
        <v>561.26</v>
      </c>
    </row>
    <row r="84" customFormat="false" ht="39" hidden="false" customHeight="true" outlineLevel="0" collapsed="false">
      <c r="A84" s="479" t="s">
        <v>656</v>
      </c>
      <c r="B84" s="480" t="n">
        <v>94688</v>
      </c>
      <c r="C84" s="481" t="s">
        <v>42</v>
      </c>
      <c r="D84" s="481" t="s">
        <v>956</v>
      </c>
      <c r="E84" s="481" t="s">
        <v>1422</v>
      </c>
      <c r="F84" s="481"/>
      <c r="G84" s="482" t="s">
        <v>120</v>
      </c>
      <c r="H84" s="483" t="n">
        <v>2</v>
      </c>
      <c r="I84" s="484" t="n">
        <v>6.55</v>
      </c>
      <c r="J84" s="485" t="n">
        <v>13.1</v>
      </c>
    </row>
    <row r="85" customFormat="false" ht="51.75" hidden="false" customHeight="true" outlineLevel="0" collapsed="false">
      <c r="A85" s="479" t="s">
        <v>656</v>
      </c>
      <c r="B85" s="480" t="n">
        <v>94703</v>
      </c>
      <c r="C85" s="481" t="s">
        <v>42</v>
      </c>
      <c r="D85" s="481" t="s">
        <v>964</v>
      </c>
      <c r="E85" s="481" t="s">
        <v>1422</v>
      </c>
      <c r="F85" s="481"/>
      <c r="G85" s="482" t="s">
        <v>120</v>
      </c>
      <c r="H85" s="483" t="n">
        <v>1</v>
      </c>
      <c r="I85" s="484" t="n">
        <v>18.37</v>
      </c>
      <c r="J85" s="485" t="n">
        <v>18.37</v>
      </c>
    </row>
    <row r="86" customFormat="false" ht="25.5" hidden="false" customHeight="true" outlineLevel="0" collapsed="false">
      <c r="A86" s="479" t="s">
        <v>656</v>
      </c>
      <c r="B86" s="480" t="n">
        <v>94796</v>
      </c>
      <c r="C86" s="481" t="s">
        <v>42</v>
      </c>
      <c r="D86" s="481" t="s">
        <v>958</v>
      </c>
      <c r="E86" s="481" t="s">
        <v>1422</v>
      </c>
      <c r="F86" s="481"/>
      <c r="G86" s="482" t="s">
        <v>120</v>
      </c>
      <c r="H86" s="483" t="n">
        <v>1</v>
      </c>
      <c r="I86" s="484" t="n">
        <v>40.27</v>
      </c>
      <c r="J86" s="485" t="n">
        <v>40.27</v>
      </c>
    </row>
    <row r="87" customFormat="false" ht="25.5" hidden="false" customHeight="true" outlineLevel="0" collapsed="false">
      <c r="A87" s="479" t="s">
        <v>656</v>
      </c>
      <c r="B87" s="480" t="n">
        <v>98461</v>
      </c>
      <c r="C87" s="481" t="s">
        <v>42</v>
      </c>
      <c r="D87" s="481" t="s">
        <v>1432</v>
      </c>
      <c r="E87" s="481" t="s">
        <v>1397</v>
      </c>
      <c r="F87" s="481"/>
      <c r="G87" s="482" t="s">
        <v>120</v>
      </c>
      <c r="H87" s="483" t="n">
        <v>1</v>
      </c>
      <c r="I87" s="484" t="n">
        <v>6891.15</v>
      </c>
      <c r="J87" s="485" t="n">
        <v>6891.15</v>
      </c>
    </row>
    <row r="88" customFormat="false" ht="25.5" hidden="false" customHeight="true" outlineLevel="0" collapsed="false">
      <c r="A88" s="501" t="s">
        <v>200</v>
      </c>
      <c r="B88" s="502" t="n">
        <v>34636</v>
      </c>
      <c r="C88" s="503" t="s">
        <v>42</v>
      </c>
      <c r="D88" s="503" t="s">
        <v>1111</v>
      </c>
      <c r="E88" s="503" t="s">
        <v>669</v>
      </c>
      <c r="F88" s="503"/>
      <c r="G88" s="504" t="s">
        <v>120</v>
      </c>
      <c r="H88" s="505" t="n">
        <v>1</v>
      </c>
      <c r="I88" s="506" t="n">
        <v>394.45</v>
      </c>
      <c r="J88" s="507" t="n">
        <v>394.45</v>
      </c>
    </row>
    <row r="89" customFormat="false" ht="15" hidden="false" customHeight="false" outlineLevel="0" collapsed="false">
      <c r="A89" s="486"/>
      <c r="B89" s="487"/>
      <c r="C89" s="487"/>
      <c r="D89" s="487"/>
      <c r="E89" s="487" t="s">
        <v>1388</v>
      </c>
      <c r="F89" s="488" t="n">
        <v>1307.26</v>
      </c>
      <c r="G89" s="487" t="s">
        <v>1389</v>
      </c>
      <c r="H89" s="488" t="n">
        <v>0</v>
      </c>
      <c r="I89" s="489" t="s">
        <v>1390</v>
      </c>
      <c r="J89" s="490" t="n">
        <v>1307.26</v>
      </c>
    </row>
    <row r="90" customFormat="false" ht="15" hidden="false" customHeight="true" outlineLevel="0" collapsed="false">
      <c r="A90" s="486"/>
      <c r="B90" s="487"/>
      <c r="C90" s="487"/>
      <c r="D90" s="487"/>
      <c r="E90" s="487" t="s">
        <v>1391</v>
      </c>
      <c r="F90" s="488" t="n">
        <v>1901.94</v>
      </c>
      <c r="G90" s="487"/>
      <c r="H90" s="491" t="s">
        <v>1392</v>
      </c>
      <c r="I90" s="491"/>
      <c r="J90" s="490" t="n">
        <v>9893.29</v>
      </c>
    </row>
    <row r="91" customFormat="false" ht="49.5" hidden="false" customHeight="true" outlineLevel="0" collapsed="false">
      <c r="A91" s="492"/>
      <c r="B91" s="493"/>
      <c r="C91" s="493"/>
      <c r="D91" s="493"/>
      <c r="E91" s="493"/>
      <c r="F91" s="493"/>
      <c r="G91" s="493" t="s">
        <v>1393</v>
      </c>
      <c r="H91" s="494" t="n">
        <v>1</v>
      </c>
      <c r="I91" s="495" t="s">
        <v>1394</v>
      </c>
      <c r="J91" s="496" t="n">
        <v>9893.29</v>
      </c>
    </row>
    <row r="92" customFormat="false" ht="0.75" hidden="false" customHeight="true" outlineLevel="0" collapsed="false">
      <c r="A92" s="497"/>
      <c r="B92" s="498"/>
      <c r="C92" s="498"/>
      <c r="D92" s="498"/>
      <c r="E92" s="498"/>
      <c r="F92" s="498"/>
      <c r="G92" s="498"/>
      <c r="H92" s="498"/>
      <c r="I92" s="499"/>
      <c r="J92" s="500"/>
    </row>
    <row r="93" customFormat="false" ht="18" hidden="false" customHeight="true" outlineLevel="0" collapsed="false">
      <c r="A93" s="466" t="s">
        <v>1433</v>
      </c>
      <c r="B93" s="467" t="s">
        <v>27</v>
      </c>
      <c r="C93" s="468" t="s">
        <v>26</v>
      </c>
      <c r="D93" s="468" t="s">
        <v>18</v>
      </c>
      <c r="E93" s="468" t="s">
        <v>25</v>
      </c>
      <c r="F93" s="468"/>
      <c r="G93" s="469" t="s">
        <v>1375</v>
      </c>
      <c r="H93" s="467" t="s">
        <v>1376</v>
      </c>
      <c r="I93" s="470" t="s">
        <v>1377</v>
      </c>
      <c r="J93" s="471" t="s">
        <v>19</v>
      </c>
    </row>
    <row r="94" customFormat="false" ht="51.75" hidden="false" customHeight="true" outlineLevel="0" collapsed="false">
      <c r="A94" s="472" t="s">
        <v>35</v>
      </c>
      <c r="B94" s="473" t="s">
        <v>1434</v>
      </c>
      <c r="C94" s="474" t="s">
        <v>36</v>
      </c>
      <c r="D94" s="474" t="s">
        <v>1435</v>
      </c>
      <c r="E94" s="474" t="s">
        <v>1397</v>
      </c>
      <c r="F94" s="474"/>
      <c r="G94" s="475" t="s">
        <v>1436</v>
      </c>
      <c r="H94" s="476" t="n">
        <v>1</v>
      </c>
      <c r="I94" s="477" t="n">
        <v>650.39</v>
      </c>
      <c r="J94" s="478" t="n">
        <v>650.39</v>
      </c>
    </row>
    <row r="95" customFormat="false" ht="39" hidden="false" customHeight="true" outlineLevel="0" collapsed="false">
      <c r="A95" s="501" t="s">
        <v>200</v>
      </c>
      <c r="B95" s="502" t="n">
        <v>10776</v>
      </c>
      <c r="C95" s="503" t="s">
        <v>42</v>
      </c>
      <c r="D95" s="503" t="s">
        <v>1437</v>
      </c>
      <c r="E95" s="503" t="s">
        <v>990</v>
      </c>
      <c r="F95" s="503"/>
      <c r="G95" s="504" t="s">
        <v>1436</v>
      </c>
      <c r="H95" s="505" t="n">
        <v>1</v>
      </c>
      <c r="I95" s="506" t="n">
        <v>650.39</v>
      </c>
      <c r="J95" s="507" t="n">
        <v>650.39</v>
      </c>
    </row>
    <row r="96" customFormat="false" ht="15" hidden="false" customHeight="false" outlineLevel="0" collapsed="false">
      <c r="A96" s="486"/>
      <c r="B96" s="487"/>
      <c r="C96" s="487"/>
      <c r="D96" s="487"/>
      <c r="E96" s="487" t="s">
        <v>1388</v>
      </c>
      <c r="F96" s="488" t="n">
        <v>0</v>
      </c>
      <c r="G96" s="487" t="s">
        <v>1389</v>
      </c>
      <c r="H96" s="488" t="n">
        <v>0</v>
      </c>
      <c r="I96" s="489" t="s">
        <v>1390</v>
      </c>
      <c r="J96" s="490" t="n">
        <v>0</v>
      </c>
    </row>
    <row r="97" customFormat="false" ht="15" hidden="false" customHeight="true" outlineLevel="0" collapsed="false">
      <c r="A97" s="486"/>
      <c r="B97" s="487"/>
      <c r="C97" s="487"/>
      <c r="D97" s="487"/>
      <c r="E97" s="487" t="s">
        <v>1391</v>
      </c>
      <c r="F97" s="488" t="n">
        <v>154.79</v>
      </c>
      <c r="G97" s="487"/>
      <c r="H97" s="491" t="s">
        <v>1392</v>
      </c>
      <c r="I97" s="491"/>
      <c r="J97" s="490" t="n">
        <v>805.18</v>
      </c>
    </row>
    <row r="98" customFormat="false" ht="49.5" hidden="false" customHeight="true" outlineLevel="0" collapsed="false">
      <c r="A98" s="492"/>
      <c r="B98" s="493"/>
      <c r="C98" s="493"/>
      <c r="D98" s="493"/>
      <c r="E98" s="493"/>
      <c r="F98" s="493"/>
      <c r="G98" s="493" t="s">
        <v>1393</v>
      </c>
      <c r="H98" s="494" t="n">
        <v>24</v>
      </c>
      <c r="I98" s="495" t="s">
        <v>1394</v>
      </c>
      <c r="J98" s="496" t="n">
        <v>19324.32</v>
      </c>
    </row>
    <row r="99" customFormat="false" ht="0.75" hidden="false" customHeight="true" outlineLevel="0" collapsed="false">
      <c r="A99" s="497"/>
      <c r="B99" s="498"/>
      <c r="C99" s="498"/>
      <c r="D99" s="498"/>
      <c r="E99" s="498"/>
      <c r="F99" s="498"/>
      <c r="G99" s="498"/>
      <c r="H99" s="498"/>
      <c r="I99" s="499"/>
      <c r="J99" s="500"/>
    </row>
    <row r="100" customFormat="false" ht="18" hidden="false" customHeight="true" outlineLevel="0" collapsed="false">
      <c r="A100" s="466" t="s">
        <v>1438</v>
      </c>
      <c r="B100" s="467" t="s">
        <v>27</v>
      </c>
      <c r="C100" s="468" t="s">
        <v>26</v>
      </c>
      <c r="D100" s="468" t="s">
        <v>18</v>
      </c>
      <c r="E100" s="468" t="s">
        <v>25</v>
      </c>
      <c r="F100" s="468"/>
      <c r="G100" s="469" t="s">
        <v>1375</v>
      </c>
      <c r="H100" s="467" t="s">
        <v>1376</v>
      </c>
      <c r="I100" s="470" t="s">
        <v>1377</v>
      </c>
      <c r="J100" s="471" t="s">
        <v>19</v>
      </c>
    </row>
    <row r="101" customFormat="false" ht="64.5" hidden="false" customHeight="true" outlineLevel="0" collapsed="false">
      <c r="A101" s="472" t="s">
        <v>35</v>
      </c>
      <c r="B101" s="473" t="s">
        <v>1439</v>
      </c>
      <c r="C101" s="474" t="s">
        <v>36</v>
      </c>
      <c r="D101" s="474" t="s">
        <v>1440</v>
      </c>
      <c r="E101" s="474" t="s">
        <v>1397</v>
      </c>
      <c r="F101" s="474"/>
      <c r="G101" s="475" t="s">
        <v>1436</v>
      </c>
      <c r="H101" s="476" t="n">
        <v>1</v>
      </c>
      <c r="I101" s="477" t="n">
        <v>1170.32</v>
      </c>
      <c r="J101" s="478" t="n">
        <v>1170.32</v>
      </c>
    </row>
    <row r="102" customFormat="false" ht="51.75" hidden="false" customHeight="true" outlineLevel="0" collapsed="false">
      <c r="A102" s="501" t="s">
        <v>200</v>
      </c>
      <c r="B102" s="502" t="n">
        <v>10778</v>
      </c>
      <c r="C102" s="503" t="s">
        <v>42</v>
      </c>
      <c r="D102" s="503" t="s">
        <v>1441</v>
      </c>
      <c r="E102" s="503" t="s">
        <v>990</v>
      </c>
      <c r="F102" s="503"/>
      <c r="G102" s="504" t="s">
        <v>1436</v>
      </c>
      <c r="H102" s="505" t="n">
        <v>1</v>
      </c>
      <c r="I102" s="506" t="n">
        <v>1040.62</v>
      </c>
      <c r="J102" s="507" t="n">
        <v>1040.62</v>
      </c>
    </row>
    <row r="103" customFormat="false" ht="25.5" hidden="false" customHeight="true" outlineLevel="0" collapsed="false">
      <c r="A103" s="501" t="s">
        <v>200</v>
      </c>
      <c r="B103" s="502" t="n">
        <v>7608</v>
      </c>
      <c r="C103" s="503" t="s">
        <v>42</v>
      </c>
      <c r="D103" s="503" t="s">
        <v>1442</v>
      </c>
      <c r="E103" s="503" t="s">
        <v>669</v>
      </c>
      <c r="F103" s="503"/>
      <c r="G103" s="504" t="s">
        <v>120</v>
      </c>
      <c r="H103" s="505" t="n">
        <v>0.4</v>
      </c>
      <c r="I103" s="506" t="n">
        <v>11.49</v>
      </c>
      <c r="J103" s="507" t="n">
        <v>4.59</v>
      </c>
    </row>
    <row r="104" customFormat="false" ht="25.5" hidden="false" customHeight="true" outlineLevel="0" collapsed="false">
      <c r="A104" s="501" t="s">
        <v>200</v>
      </c>
      <c r="B104" s="502" t="n">
        <v>10420</v>
      </c>
      <c r="C104" s="503" t="s">
        <v>42</v>
      </c>
      <c r="D104" s="503" t="s">
        <v>1443</v>
      </c>
      <c r="E104" s="503" t="s">
        <v>669</v>
      </c>
      <c r="F104" s="503"/>
      <c r="G104" s="504" t="s">
        <v>120</v>
      </c>
      <c r="H104" s="505" t="n">
        <v>0.4</v>
      </c>
      <c r="I104" s="506" t="n">
        <v>202</v>
      </c>
      <c r="J104" s="507" t="n">
        <v>80.8</v>
      </c>
    </row>
    <row r="105" customFormat="false" ht="25.5" hidden="false" customHeight="true" outlineLevel="0" collapsed="false">
      <c r="A105" s="501" t="s">
        <v>200</v>
      </c>
      <c r="B105" s="502" t="n">
        <v>10425</v>
      </c>
      <c r="C105" s="503" t="s">
        <v>42</v>
      </c>
      <c r="D105" s="503" t="s">
        <v>1444</v>
      </c>
      <c r="E105" s="503" t="s">
        <v>669</v>
      </c>
      <c r="F105" s="503"/>
      <c r="G105" s="504" t="s">
        <v>120</v>
      </c>
      <c r="H105" s="505" t="n">
        <v>0.1</v>
      </c>
      <c r="I105" s="506" t="n">
        <v>91.45</v>
      </c>
      <c r="J105" s="507" t="n">
        <v>9.14</v>
      </c>
    </row>
    <row r="106" customFormat="false" ht="25.5" hidden="false" customHeight="true" outlineLevel="0" collapsed="false">
      <c r="A106" s="501" t="s">
        <v>200</v>
      </c>
      <c r="B106" s="502" t="n">
        <v>10432</v>
      </c>
      <c r="C106" s="503" t="s">
        <v>42</v>
      </c>
      <c r="D106" s="503" t="s">
        <v>1445</v>
      </c>
      <c r="E106" s="503" t="s">
        <v>669</v>
      </c>
      <c r="F106" s="503"/>
      <c r="G106" s="504" t="s">
        <v>120</v>
      </c>
      <c r="H106" s="505" t="n">
        <v>0.1</v>
      </c>
      <c r="I106" s="506" t="n">
        <v>351.7</v>
      </c>
      <c r="J106" s="507" t="n">
        <v>35.17</v>
      </c>
    </row>
    <row r="107" customFormat="false" ht="15" hidden="false" customHeight="false" outlineLevel="0" collapsed="false">
      <c r="A107" s="486"/>
      <c r="B107" s="487"/>
      <c r="C107" s="487"/>
      <c r="D107" s="487"/>
      <c r="E107" s="487" t="s">
        <v>1388</v>
      </c>
      <c r="F107" s="488" t="n">
        <v>0</v>
      </c>
      <c r="G107" s="487" t="s">
        <v>1389</v>
      </c>
      <c r="H107" s="488" t="n">
        <v>0</v>
      </c>
      <c r="I107" s="489" t="s">
        <v>1390</v>
      </c>
      <c r="J107" s="490" t="n">
        <v>0</v>
      </c>
    </row>
    <row r="108" customFormat="false" ht="15" hidden="false" customHeight="true" outlineLevel="0" collapsed="false">
      <c r="A108" s="486"/>
      <c r="B108" s="487"/>
      <c r="C108" s="487"/>
      <c r="D108" s="487"/>
      <c r="E108" s="487" t="s">
        <v>1391</v>
      </c>
      <c r="F108" s="488" t="n">
        <v>278.53</v>
      </c>
      <c r="G108" s="487"/>
      <c r="H108" s="491" t="s">
        <v>1392</v>
      </c>
      <c r="I108" s="491"/>
      <c r="J108" s="490" t="n">
        <v>1448.85</v>
      </c>
    </row>
    <row r="109" customFormat="false" ht="49.5" hidden="false" customHeight="true" outlineLevel="0" collapsed="false">
      <c r="A109" s="492"/>
      <c r="B109" s="493"/>
      <c r="C109" s="493"/>
      <c r="D109" s="493"/>
      <c r="E109" s="493"/>
      <c r="F109" s="493"/>
      <c r="G109" s="493" t="s">
        <v>1393</v>
      </c>
      <c r="H109" s="494" t="n">
        <v>24</v>
      </c>
      <c r="I109" s="495" t="s">
        <v>1394</v>
      </c>
      <c r="J109" s="496" t="n">
        <v>34772.4</v>
      </c>
    </row>
    <row r="110" customFormat="false" ht="0.75" hidden="false" customHeight="true" outlineLevel="0" collapsed="false">
      <c r="A110" s="497"/>
      <c r="B110" s="498"/>
      <c r="C110" s="498"/>
      <c r="D110" s="498"/>
      <c r="E110" s="498"/>
      <c r="F110" s="498"/>
      <c r="G110" s="498"/>
      <c r="H110" s="498"/>
      <c r="I110" s="499"/>
      <c r="J110" s="500"/>
    </row>
    <row r="111" customFormat="false" ht="18" hidden="false" customHeight="true" outlineLevel="0" collapsed="false">
      <c r="A111" s="466" t="s">
        <v>1446</v>
      </c>
      <c r="B111" s="467" t="s">
        <v>27</v>
      </c>
      <c r="C111" s="468" t="s">
        <v>26</v>
      </c>
      <c r="D111" s="468" t="s">
        <v>18</v>
      </c>
      <c r="E111" s="468" t="s">
        <v>25</v>
      </c>
      <c r="F111" s="468"/>
      <c r="G111" s="469" t="s">
        <v>1375</v>
      </c>
      <c r="H111" s="467" t="s">
        <v>1376</v>
      </c>
      <c r="I111" s="470" t="s">
        <v>1377</v>
      </c>
      <c r="J111" s="471" t="s">
        <v>19</v>
      </c>
    </row>
    <row r="112" customFormat="false" ht="39" hidden="false" customHeight="true" outlineLevel="0" collapsed="false">
      <c r="A112" s="472" t="s">
        <v>35</v>
      </c>
      <c r="B112" s="473" t="s">
        <v>1447</v>
      </c>
      <c r="C112" s="474" t="s">
        <v>36</v>
      </c>
      <c r="D112" s="474" t="s">
        <v>1448</v>
      </c>
      <c r="E112" s="474" t="s">
        <v>1397</v>
      </c>
      <c r="F112" s="474"/>
      <c r="G112" s="475" t="s">
        <v>1449</v>
      </c>
      <c r="H112" s="476" t="n">
        <v>1</v>
      </c>
      <c r="I112" s="477" t="n">
        <v>590.6</v>
      </c>
      <c r="J112" s="478" t="n">
        <v>590.6</v>
      </c>
    </row>
    <row r="113" customFormat="false" ht="64.5" hidden="false" customHeight="true" outlineLevel="0" collapsed="false">
      <c r="A113" s="479" t="s">
        <v>656</v>
      </c>
      <c r="B113" s="480" t="n">
        <v>86934</v>
      </c>
      <c r="C113" s="481" t="s">
        <v>42</v>
      </c>
      <c r="D113" s="481" t="s">
        <v>1450</v>
      </c>
      <c r="E113" s="481" t="s">
        <v>1422</v>
      </c>
      <c r="F113" s="481"/>
      <c r="G113" s="482" t="s">
        <v>120</v>
      </c>
      <c r="H113" s="483" t="n">
        <v>0.0268</v>
      </c>
      <c r="I113" s="484" t="n">
        <v>460.77</v>
      </c>
      <c r="J113" s="485" t="n">
        <v>12.34</v>
      </c>
    </row>
    <row r="114" customFormat="false" ht="64.5" hidden="false" customHeight="true" outlineLevel="0" collapsed="false">
      <c r="A114" s="479" t="s">
        <v>656</v>
      </c>
      <c r="B114" s="480" t="n">
        <v>86943</v>
      </c>
      <c r="C114" s="481" t="s">
        <v>42</v>
      </c>
      <c r="D114" s="481" t="s">
        <v>1451</v>
      </c>
      <c r="E114" s="481" t="s">
        <v>1422</v>
      </c>
      <c r="F114" s="481"/>
      <c r="G114" s="482" t="s">
        <v>120</v>
      </c>
      <c r="H114" s="483" t="n">
        <v>0.0268</v>
      </c>
      <c r="I114" s="484" t="n">
        <v>262.59</v>
      </c>
      <c r="J114" s="485" t="n">
        <v>7.03</v>
      </c>
    </row>
    <row r="115" customFormat="false" ht="24" hidden="false" customHeight="true" outlineLevel="0" collapsed="false">
      <c r="A115" s="479" t="s">
        <v>656</v>
      </c>
      <c r="B115" s="480" t="n">
        <v>88262</v>
      </c>
      <c r="C115" s="481" t="s">
        <v>42</v>
      </c>
      <c r="D115" s="481" t="s">
        <v>670</v>
      </c>
      <c r="E115" s="481" t="s">
        <v>1382</v>
      </c>
      <c r="F115" s="481"/>
      <c r="G115" s="482" t="s">
        <v>469</v>
      </c>
      <c r="H115" s="483" t="n">
        <v>1.1155</v>
      </c>
      <c r="I115" s="484" t="n">
        <v>25.26</v>
      </c>
      <c r="J115" s="485" t="n">
        <v>28.17</v>
      </c>
    </row>
    <row r="116" customFormat="false" ht="25.5" hidden="false" customHeight="true" outlineLevel="0" collapsed="false">
      <c r="A116" s="479" t="s">
        <v>656</v>
      </c>
      <c r="B116" s="480" t="n">
        <v>88489</v>
      </c>
      <c r="C116" s="481" t="s">
        <v>42</v>
      </c>
      <c r="D116" s="481" t="s">
        <v>266</v>
      </c>
      <c r="E116" s="481" t="s">
        <v>674</v>
      </c>
      <c r="F116" s="481"/>
      <c r="G116" s="482" t="s">
        <v>400</v>
      </c>
      <c r="H116" s="483" t="n">
        <v>1.4293</v>
      </c>
      <c r="I116" s="484" t="n">
        <v>11.91</v>
      </c>
      <c r="J116" s="485" t="n">
        <v>17.02</v>
      </c>
    </row>
    <row r="117" customFormat="false" ht="39" hidden="false" customHeight="true" outlineLevel="0" collapsed="false">
      <c r="A117" s="479" t="s">
        <v>656</v>
      </c>
      <c r="B117" s="480" t="n">
        <v>89711</v>
      </c>
      <c r="C117" s="481" t="s">
        <v>42</v>
      </c>
      <c r="D117" s="481" t="s">
        <v>511</v>
      </c>
      <c r="E117" s="481" t="s">
        <v>1422</v>
      </c>
      <c r="F117" s="481"/>
      <c r="G117" s="482" t="s">
        <v>47</v>
      </c>
      <c r="H117" s="483" t="n">
        <v>0.0886</v>
      </c>
      <c r="I117" s="484" t="n">
        <v>20.5</v>
      </c>
      <c r="J117" s="485" t="n">
        <v>1.81</v>
      </c>
    </row>
    <row r="118" customFormat="false" ht="39" hidden="false" customHeight="true" outlineLevel="0" collapsed="false">
      <c r="A118" s="479" t="s">
        <v>656</v>
      </c>
      <c r="B118" s="480" t="n">
        <v>89714</v>
      </c>
      <c r="C118" s="481" t="s">
        <v>42</v>
      </c>
      <c r="D118" s="481" t="s">
        <v>513</v>
      </c>
      <c r="E118" s="481" t="s">
        <v>1422</v>
      </c>
      <c r="F118" s="481"/>
      <c r="G118" s="482" t="s">
        <v>47</v>
      </c>
      <c r="H118" s="483" t="n">
        <v>0.1423</v>
      </c>
      <c r="I118" s="484" t="n">
        <v>36.42</v>
      </c>
      <c r="J118" s="485" t="n">
        <v>5.18</v>
      </c>
    </row>
    <row r="119" customFormat="false" ht="51.75" hidden="false" customHeight="true" outlineLevel="0" collapsed="false">
      <c r="A119" s="479" t="s">
        <v>656</v>
      </c>
      <c r="B119" s="480" t="n">
        <v>89724</v>
      </c>
      <c r="C119" s="481" t="s">
        <v>42</v>
      </c>
      <c r="D119" s="481" t="s">
        <v>515</v>
      </c>
      <c r="E119" s="481" t="s">
        <v>1422</v>
      </c>
      <c r="F119" s="481"/>
      <c r="G119" s="482" t="s">
        <v>120</v>
      </c>
      <c r="H119" s="483" t="n">
        <v>0.0537</v>
      </c>
      <c r="I119" s="484" t="n">
        <v>10.07</v>
      </c>
      <c r="J119" s="485" t="n">
        <v>0.54</v>
      </c>
    </row>
    <row r="120" customFormat="false" ht="51.75" hidden="false" customHeight="true" outlineLevel="0" collapsed="false">
      <c r="A120" s="479" t="s">
        <v>656</v>
      </c>
      <c r="B120" s="480" t="n">
        <v>89957</v>
      </c>
      <c r="C120" s="481" t="s">
        <v>42</v>
      </c>
      <c r="D120" s="481" t="s">
        <v>1452</v>
      </c>
      <c r="E120" s="481" t="s">
        <v>1422</v>
      </c>
      <c r="F120" s="481"/>
      <c r="G120" s="482" t="s">
        <v>120</v>
      </c>
      <c r="H120" s="483" t="n">
        <v>0.0537</v>
      </c>
      <c r="I120" s="484" t="n">
        <v>131.54</v>
      </c>
      <c r="J120" s="485" t="n">
        <v>7.06</v>
      </c>
    </row>
    <row r="121" customFormat="false" ht="39" hidden="false" customHeight="true" outlineLevel="0" collapsed="false">
      <c r="A121" s="479" t="s">
        <v>656</v>
      </c>
      <c r="B121" s="480" t="n">
        <v>90822</v>
      </c>
      <c r="C121" s="481" t="s">
        <v>42</v>
      </c>
      <c r="D121" s="481" t="s">
        <v>1453</v>
      </c>
      <c r="E121" s="481" t="s">
        <v>811</v>
      </c>
      <c r="F121" s="481"/>
      <c r="G121" s="482" t="s">
        <v>120</v>
      </c>
      <c r="H121" s="483" t="n">
        <v>0.0268</v>
      </c>
      <c r="I121" s="484" t="n">
        <v>366.7</v>
      </c>
      <c r="J121" s="485" t="n">
        <v>9.82</v>
      </c>
    </row>
    <row r="122" customFormat="false" ht="64.5" hidden="false" customHeight="true" outlineLevel="0" collapsed="false">
      <c r="A122" s="479" t="s">
        <v>656</v>
      </c>
      <c r="B122" s="480" t="n">
        <v>91170</v>
      </c>
      <c r="C122" s="481" t="s">
        <v>42</v>
      </c>
      <c r="D122" s="481" t="s">
        <v>856</v>
      </c>
      <c r="E122" s="481" t="s">
        <v>1422</v>
      </c>
      <c r="F122" s="481"/>
      <c r="G122" s="482" t="s">
        <v>47</v>
      </c>
      <c r="H122" s="483" t="n">
        <v>0.5369</v>
      </c>
      <c r="I122" s="484" t="n">
        <v>9.98</v>
      </c>
      <c r="J122" s="485" t="n">
        <v>5.35</v>
      </c>
    </row>
    <row r="123" customFormat="false" ht="64.5" hidden="false" customHeight="true" outlineLevel="0" collapsed="false">
      <c r="A123" s="479" t="s">
        <v>656</v>
      </c>
      <c r="B123" s="480" t="n">
        <v>91173</v>
      </c>
      <c r="C123" s="481" t="s">
        <v>42</v>
      </c>
      <c r="D123" s="481" t="s">
        <v>1454</v>
      </c>
      <c r="E123" s="481" t="s">
        <v>1422</v>
      </c>
      <c r="F123" s="481"/>
      <c r="G123" s="482" t="s">
        <v>47</v>
      </c>
      <c r="H123" s="483" t="n">
        <v>0.5369</v>
      </c>
      <c r="I123" s="484" t="n">
        <v>3.72</v>
      </c>
      <c r="J123" s="485" t="n">
        <v>1.99</v>
      </c>
    </row>
    <row r="124" customFormat="false" ht="39" hidden="false" customHeight="true" outlineLevel="0" collapsed="false">
      <c r="A124" s="479" t="s">
        <v>656</v>
      </c>
      <c r="B124" s="480" t="n">
        <v>91862</v>
      </c>
      <c r="C124" s="481" t="s">
        <v>42</v>
      </c>
      <c r="D124" s="481" t="s">
        <v>1455</v>
      </c>
      <c r="E124" s="481" t="s">
        <v>1404</v>
      </c>
      <c r="F124" s="481"/>
      <c r="G124" s="482" t="s">
        <v>47</v>
      </c>
      <c r="H124" s="483" t="n">
        <v>0.3221</v>
      </c>
      <c r="I124" s="484" t="n">
        <v>9.47</v>
      </c>
      <c r="J124" s="485" t="n">
        <v>3.05</v>
      </c>
    </row>
    <row r="125" customFormat="false" ht="39" hidden="false" customHeight="true" outlineLevel="0" collapsed="false">
      <c r="A125" s="479" t="s">
        <v>656</v>
      </c>
      <c r="B125" s="480" t="n">
        <v>91870</v>
      </c>
      <c r="C125" s="481" t="s">
        <v>42</v>
      </c>
      <c r="D125" s="481" t="s">
        <v>1456</v>
      </c>
      <c r="E125" s="481" t="s">
        <v>1404</v>
      </c>
      <c r="F125" s="481"/>
      <c r="G125" s="482" t="s">
        <v>47</v>
      </c>
      <c r="H125" s="483" t="n">
        <v>0.5369</v>
      </c>
      <c r="I125" s="484" t="n">
        <v>12.28</v>
      </c>
      <c r="J125" s="485" t="n">
        <v>6.59</v>
      </c>
    </row>
    <row r="126" customFormat="false" ht="39" hidden="false" customHeight="true" outlineLevel="0" collapsed="false">
      <c r="A126" s="479" t="s">
        <v>656</v>
      </c>
      <c r="B126" s="480" t="n">
        <v>91911</v>
      </c>
      <c r="C126" s="481" t="s">
        <v>42</v>
      </c>
      <c r="D126" s="481" t="s">
        <v>1457</v>
      </c>
      <c r="E126" s="481" t="s">
        <v>1404</v>
      </c>
      <c r="F126" s="481"/>
      <c r="G126" s="482" t="s">
        <v>120</v>
      </c>
      <c r="H126" s="483" t="n">
        <v>0.1074</v>
      </c>
      <c r="I126" s="484" t="n">
        <v>16.37</v>
      </c>
      <c r="J126" s="485" t="n">
        <v>1.75</v>
      </c>
    </row>
    <row r="127" customFormat="false" ht="39" hidden="false" customHeight="true" outlineLevel="0" collapsed="false">
      <c r="A127" s="479" t="s">
        <v>656</v>
      </c>
      <c r="B127" s="480" t="n">
        <v>91924</v>
      </c>
      <c r="C127" s="481" t="s">
        <v>42</v>
      </c>
      <c r="D127" s="481" t="s">
        <v>1458</v>
      </c>
      <c r="E127" s="481" t="s">
        <v>1404</v>
      </c>
      <c r="F127" s="481"/>
      <c r="G127" s="482" t="s">
        <v>47</v>
      </c>
      <c r="H127" s="483" t="n">
        <v>0.8591</v>
      </c>
      <c r="I127" s="484" t="n">
        <v>3.07</v>
      </c>
      <c r="J127" s="485" t="n">
        <v>2.63</v>
      </c>
    </row>
    <row r="128" customFormat="false" ht="39" hidden="false" customHeight="true" outlineLevel="0" collapsed="false">
      <c r="A128" s="479" t="s">
        <v>656</v>
      </c>
      <c r="B128" s="480" t="n">
        <v>91926</v>
      </c>
      <c r="C128" s="481" t="s">
        <v>42</v>
      </c>
      <c r="D128" s="481" t="s">
        <v>1459</v>
      </c>
      <c r="E128" s="481" t="s">
        <v>1404</v>
      </c>
      <c r="F128" s="481"/>
      <c r="G128" s="482" t="s">
        <v>47</v>
      </c>
      <c r="H128" s="483" t="n">
        <v>2.5503</v>
      </c>
      <c r="I128" s="484" t="n">
        <v>4.49</v>
      </c>
      <c r="J128" s="485" t="n">
        <v>11.45</v>
      </c>
    </row>
    <row r="129" customFormat="false" ht="25.5" hidden="false" customHeight="true" outlineLevel="0" collapsed="false">
      <c r="A129" s="479" t="s">
        <v>656</v>
      </c>
      <c r="B129" s="480" t="n">
        <v>91937</v>
      </c>
      <c r="C129" s="481" t="s">
        <v>42</v>
      </c>
      <c r="D129" s="481" t="s">
        <v>1460</v>
      </c>
      <c r="E129" s="481" t="s">
        <v>1404</v>
      </c>
      <c r="F129" s="481"/>
      <c r="G129" s="482" t="s">
        <v>120</v>
      </c>
      <c r="H129" s="483" t="n">
        <v>0.1611</v>
      </c>
      <c r="I129" s="484" t="n">
        <v>15.72</v>
      </c>
      <c r="J129" s="485" t="n">
        <v>2.53</v>
      </c>
    </row>
    <row r="130" customFormat="false" ht="39" hidden="false" customHeight="true" outlineLevel="0" collapsed="false">
      <c r="A130" s="479" t="s">
        <v>656</v>
      </c>
      <c r="B130" s="480" t="n">
        <v>92000</v>
      </c>
      <c r="C130" s="481" t="s">
        <v>42</v>
      </c>
      <c r="D130" s="481" t="s">
        <v>212</v>
      </c>
      <c r="E130" s="481" t="s">
        <v>1404</v>
      </c>
      <c r="F130" s="481"/>
      <c r="G130" s="482" t="s">
        <v>120</v>
      </c>
      <c r="H130" s="483" t="n">
        <v>0.0268</v>
      </c>
      <c r="I130" s="484" t="n">
        <v>29.97</v>
      </c>
      <c r="J130" s="485" t="n">
        <v>0.8</v>
      </c>
    </row>
    <row r="131" customFormat="false" ht="39" hidden="false" customHeight="true" outlineLevel="0" collapsed="false">
      <c r="A131" s="479" t="s">
        <v>656</v>
      </c>
      <c r="B131" s="480" t="n">
        <v>92008</v>
      </c>
      <c r="C131" s="481" t="s">
        <v>42</v>
      </c>
      <c r="D131" s="481" t="s">
        <v>1461</v>
      </c>
      <c r="E131" s="481" t="s">
        <v>1404</v>
      </c>
      <c r="F131" s="481"/>
      <c r="G131" s="482" t="s">
        <v>120</v>
      </c>
      <c r="H131" s="483" t="n">
        <v>0.1342</v>
      </c>
      <c r="I131" s="484" t="n">
        <v>46.34</v>
      </c>
      <c r="J131" s="485" t="n">
        <v>6.21</v>
      </c>
    </row>
    <row r="132" customFormat="false" ht="39" hidden="false" customHeight="true" outlineLevel="0" collapsed="false">
      <c r="A132" s="479" t="s">
        <v>656</v>
      </c>
      <c r="B132" s="480" t="n">
        <v>92023</v>
      </c>
      <c r="C132" s="481" t="s">
        <v>42</v>
      </c>
      <c r="D132" s="481" t="s">
        <v>1462</v>
      </c>
      <c r="E132" s="481" t="s">
        <v>1404</v>
      </c>
      <c r="F132" s="481"/>
      <c r="G132" s="482" t="s">
        <v>120</v>
      </c>
      <c r="H132" s="483" t="n">
        <v>0.0268</v>
      </c>
      <c r="I132" s="484" t="n">
        <v>48.57</v>
      </c>
      <c r="J132" s="485" t="n">
        <v>1.3</v>
      </c>
    </row>
    <row r="133" customFormat="false" ht="51.75" hidden="false" customHeight="true" outlineLevel="0" collapsed="false">
      <c r="A133" s="479" t="s">
        <v>656</v>
      </c>
      <c r="B133" s="480" t="n">
        <v>92543</v>
      </c>
      <c r="C133" s="481" t="s">
        <v>42</v>
      </c>
      <c r="D133" s="481" t="s">
        <v>1463</v>
      </c>
      <c r="E133" s="481" t="s">
        <v>769</v>
      </c>
      <c r="F133" s="481"/>
      <c r="G133" s="482" t="s">
        <v>400</v>
      </c>
      <c r="H133" s="483" t="n">
        <v>1.451</v>
      </c>
      <c r="I133" s="484" t="n">
        <v>21.03</v>
      </c>
      <c r="J133" s="485" t="n">
        <v>30.51</v>
      </c>
    </row>
    <row r="134" customFormat="false" ht="24" hidden="false" customHeight="true" outlineLevel="0" collapsed="false">
      <c r="A134" s="479" t="s">
        <v>656</v>
      </c>
      <c r="B134" s="480" t="n">
        <v>93358</v>
      </c>
      <c r="C134" s="481" t="s">
        <v>42</v>
      </c>
      <c r="D134" s="481" t="s">
        <v>174</v>
      </c>
      <c r="E134" s="481" t="s">
        <v>914</v>
      </c>
      <c r="F134" s="481"/>
      <c r="G134" s="482" t="s">
        <v>388</v>
      </c>
      <c r="H134" s="483" t="n">
        <v>0.039</v>
      </c>
      <c r="I134" s="484" t="n">
        <v>80.38</v>
      </c>
      <c r="J134" s="485" t="n">
        <v>3.13</v>
      </c>
    </row>
    <row r="135" customFormat="false" ht="25.5" hidden="false" customHeight="true" outlineLevel="0" collapsed="false">
      <c r="A135" s="479" t="s">
        <v>656</v>
      </c>
      <c r="B135" s="480" t="n">
        <v>93382</v>
      </c>
      <c r="C135" s="481" t="s">
        <v>42</v>
      </c>
      <c r="D135" s="481" t="s">
        <v>1464</v>
      </c>
      <c r="E135" s="481" t="s">
        <v>914</v>
      </c>
      <c r="F135" s="481"/>
      <c r="G135" s="482" t="s">
        <v>388</v>
      </c>
      <c r="H135" s="483" t="n">
        <v>0.01</v>
      </c>
      <c r="I135" s="484" t="n">
        <v>23.64</v>
      </c>
      <c r="J135" s="485" t="n">
        <v>0.23</v>
      </c>
    </row>
    <row r="136" customFormat="false" ht="51.75" hidden="false" customHeight="true" outlineLevel="0" collapsed="false">
      <c r="A136" s="479" t="s">
        <v>656</v>
      </c>
      <c r="B136" s="480" t="n">
        <v>94210</v>
      </c>
      <c r="C136" s="481" t="s">
        <v>42</v>
      </c>
      <c r="D136" s="481" t="s">
        <v>1465</v>
      </c>
      <c r="E136" s="481" t="s">
        <v>769</v>
      </c>
      <c r="F136" s="481"/>
      <c r="G136" s="482" t="s">
        <v>400</v>
      </c>
      <c r="H136" s="483" t="n">
        <v>1.451</v>
      </c>
      <c r="I136" s="484" t="n">
        <v>51.49</v>
      </c>
      <c r="J136" s="485" t="n">
        <v>74.71</v>
      </c>
    </row>
    <row r="137" customFormat="false" ht="39" hidden="false" customHeight="true" outlineLevel="0" collapsed="false">
      <c r="A137" s="479" t="s">
        <v>656</v>
      </c>
      <c r="B137" s="480" t="n">
        <v>95240</v>
      </c>
      <c r="C137" s="481" t="s">
        <v>42</v>
      </c>
      <c r="D137" s="481" t="s">
        <v>1466</v>
      </c>
      <c r="E137" s="481" t="s">
        <v>1399</v>
      </c>
      <c r="F137" s="481"/>
      <c r="G137" s="482" t="s">
        <v>400</v>
      </c>
      <c r="H137" s="483" t="n">
        <v>0.009</v>
      </c>
      <c r="I137" s="484" t="n">
        <v>20.81</v>
      </c>
      <c r="J137" s="485" t="n">
        <v>0.18</v>
      </c>
    </row>
    <row r="138" customFormat="false" ht="39" hidden="false" customHeight="true" outlineLevel="0" collapsed="false">
      <c r="A138" s="479" t="s">
        <v>656</v>
      </c>
      <c r="B138" s="480" t="n">
        <v>95241</v>
      </c>
      <c r="C138" s="481" t="s">
        <v>42</v>
      </c>
      <c r="D138" s="481" t="s">
        <v>149</v>
      </c>
      <c r="E138" s="481" t="s">
        <v>1399</v>
      </c>
      <c r="F138" s="481"/>
      <c r="G138" s="482" t="s">
        <v>400</v>
      </c>
      <c r="H138" s="483" t="n">
        <v>1.451</v>
      </c>
      <c r="I138" s="484" t="n">
        <v>40.42</v>
      </c>
      <c r="J138" s="485" t="n">
        <v>58.64</v>
      </c>
    </row>
    <row r="139" customFormat="false" ht="39" hidden="false" customHeight="true" outlineLevel="0" collapsed="false">
      <c r="A139" s="479" t="s">
        <v>656</v>
      </c>
      <c r="B139" s="480" t="n">
        <v>95805</v>
      </c>
      <c r="C139" s="481" t="s">
        <v>42</v>
      </c>
      <c r="D139" s="481" t="s">
        <v>1467</v>
      </c>
      <c r="E139" s="481" t="s">
        <v>1404</v>
      </c>
      <c r="F139" s="481"/>
      <c r="G139" s="482" t="s">
        <v>120</v>
      </c>
      <c r="H139" s="483" t="n">
        <v>0.1879</v>
      </c>
      <c r="I139" s="484" t="n">
        <v>23.62</v>
      </c>
      <c r="J139" s="485" t="n">
        <v>4.43</v>
      </c>
    </row>
    <row r="140" customFormat="false" ht="39" hidden="false" customHeight="true" outlineLevel="0" collapsed="false">
      <c r="A140" s="479" t="s">
        <v>656</v>
      </c>
      <c r="B140" s="480" t="n">
        <v>95811</v>
      </c>
      <c r="C140" s="481" t="s">
        <v>42</v>
      </c>
      <c r="D140" s="481" t="s">
        <v>1468</v>
      </c>
      <c r="E140" s="481" t="s">
        <v>1404</v>
      </c>
      <c r="F140" s="481"/>
      <c r="G140" s="482" t="s">
        <v>120</v>
      </c>
      <c r="H140" s="483" t="n">
        <v>0.0268</v>
      </c>
      <c r="I140" s="484" t="n">
        <v>20.37</v>
      </c>
      <c r="J140" s="485" t="n">
        <v>0.54</v>
      </c>
    </row>
    <row r="141" customFormat="false" ht="51.75" hidden="false" customHeight="true" outlineLevel="0" collapsed="false">
      <c r="A141" s="479" t="s">
        <v>656</v>
      </c>
      <c r="B141" s="480" t="n">
        <v>97586</v>
      </c>
      <c r="C141" s="481" t="s">
        <v>42</v>
      </c>
      <c r="D141" s="481" t="s">
        <v>1469</v>
      </c>
      <c r="E141" s="481" t="s">
        <v>1404</v>
      </c>
      <c r="F141" s="481"/>
      <c r="G141" s="482" t="s">
        <v>120</v>
      </c>
      <c r="H141" s="483" t="n">
        <v>0.1611</v>
      </c>
      <c r="I141" s="484" t="n">
        <v>165.48</v>
      </c>
      <c r="J141" s="485" t="n">
        <v>26.65</v>
      </c>
    </row>
    <row r="142" customFormat="false" ht="39" hidden="false" customHeight="true" outlineLevel="0" collapsed="false">
      <c r="A142" s="479" t="s">
        <v>656</v>
      </c>
      <c r="B142" s="480" t="n">
        <v>97906</v>
      </c>
      <c r="C142" s="481" t="s">
        <v>42</v>
      </c>
      <c r="D142" s="481" t="s">
        <v>1470</v>
      </c>
      <c r="E142" s="481" t="s">
        <v>1422</v>
      </c>
      <c r="F142" s="481"/>
      <c r="G142" s="482" t="s">
        <v>120</v>
      </c>
      <c r="H142" s="483" t="n">
        <v>0.0268</v>
      </c>
      <c r="I142" s="484" t="n">
        <v>453.96</v>
      </c>
      <c r="J142" s="485" t="n">
        <v>12.16</v>
      </c>
    </row>
    <row r="143" customFormat="false" ht="39" hidden="false" customHeight="true" outlineLevel="0" collapsed="false">
      <c r="A143" s="479" t="s">
        <v>656</v>
      </c>
      <c r="B143" s="480" t="n">
        <v>98102</v>
      </c>
      <c r="C143" s="481" t="s">
        <v>42</v>
      </c>
      <c r="D143" s="481" t="s">
        <v>1471</v>
      </c>
      <c r="E143" s="481" t="s">
        <v>1422</v>
      </c>
      <c r="F143" s="481"/>
      <c r="G143" s="482" t="s">
        <v>120</v>
      </c>
      <c r="H143" s="483" t="n">
        <v>0.0268</v>
      </c>
      <c r="I143" s="484" t="n">
        <v>184.97</v>
      </c>
      <c r="J143" s="485" t="n">
        <v>4.95</v>
      </c>
    </row>
    <row r="144" customFormat="false" ht="39" hidden="false" customHeight="true" outlineLevel="0" collapsed="false">
      <c r="A144" s="479" t="s">
        <v>656</v>
      </c>
      <c r="B144" s="480" t="n">
        <v>98441</v>
      </c>
      <c r="C144" s="481" t="s">
        <v>42</v>
      </c>
      <c r="D144" s="481" t="s">
        <v>1472</v>
      </c>
      <c r="E144" s="481" t="s">
        <v>1397</v>
      </c>
      <c r="F144" s="481"/>
      <c r="G144" s="482" t="s">
        <v>400</v>
      </c>
      <c r="H144" s="483" t="n">
        <v>0.1449</v>
      </c>
      <c r="I144" s="484" t="n">
        <v>112.95</v>
      </c>
      <c r="J144" s="485" t="n">
        <v>16.36</v>
      </c>
    </row>
    <row r="145" customFormat="false" ht="39" hidden="false" customHeight="true" outlineLevel="0" collapsed="false">
      <c r="A145" s="479" t="s">
        <v>656</v>
      </c>
      <c r="B145" s="480" t="n">
        <v>98442</v>
      </c>
      <c r="C145" s="481" t="s">
        <v>42</v>
      </c>
      <c r="D145" s="481" t="s">
        <v>1473</v>
      </c>
      <c r="E145" s="481" t="s">
        <v>1397</v>
      </c>
      <c r="F145" s="481"/>
      <c r="G145" s="482" t="s">
        <v>400</v>
      </c>
      <c r="H145" s="483" t="n">
        <v>0.1668</v>
      </c>
      <c r="I145" s="484" t="n">
        <v>152.78</v>
      </c>
      <c r="J145" s="485" t="n">
        <v>25.48</v>
      </c>
    </row>
    <row r="146" customFormat="false" ht="39" hidden="false" customHeight="true" outlineLevel="0" collapsed="false">
      <c r="A146" s="479" t="s">
        <v>656</v>
      </c>
      <c r="B146" s="480" t="n">
        <v>98445</v>
      </c>
      <c r="C146" s="481" t="s">
        <v>42</v>
      </c>
      <c r="D146" s="481" t="s">
        <v>1474</v>
      </c>
      <c r="E146" s="481" t="s">
        <v>1397</v>
      </c>
      <c r="F146" s="481"/>
      <c r="G146" s="482" t="s">
        <v>400</v>
      </c>
      <c r="H146" s="483" t="n">
        <v>0.2264</v>
      </c>
      <c r="I146" s="484" t="n">
        <v>130.33</v>
      </c>
      <c r="J146" s="485" t="n">
        <v>29.5</v>
      </c>
    </row>
    <row r="147" customFormat="false" ht="39" hidden="false" customHeight="true" outlineLevel="0" collapsed="false">
      <c r="A147" s="479" t="s">
        <v>656</v>
      </c>
      <c r="B147" s="480" t="n">
        <v>98446</v>
      </c>
      <c r="C147" s="481" t="s">
        <v>42</v>
      </c>
      <c r="D147" s="481" t="s">
        <v>1475</v>
      </c>
      <c r="E147" s="481" t="s">
        <v>1397</v>
      </c>
      <c r="F147" s="481"/>
      <c r="G147" s="482" t="s">
        <v>400</v>
      </c>
      <c r="H147" s="483" t="n">
        <v>0.2264</v>
      </c>
      <c r="I147" s="484" t="n">
        <v>161.35</v>
      </c>
      <c r="J147" s="485" t="n">
        <v>36.52</v>
      </c>
    </row>
    <row r="148" customFormat="false" ht="39" hidden="false" customHeight="true" outlineLevel="0" collapsed="false">
      <c r="A148" s="479" t="s">
        <v>656</v>
      </c>
      <c r="B148" s="480" t="n">
        <v>101165</v>
      </c>
      <c r="C148" s="481" t="s">
        <v>42</v>
      </c>
      <c r="D148" s="481" t="s">
        <v>1476</v>
      </c>
      <c r="E148" s="481" t="s">
        <v>1399</v>
      </c>
      <c r="F148" s="481"/>
      <c r="G148" s="482" t="s">
        <v>388</v>
      </c>
      <c r="H148" s="483" t="n">
        <v>0.04</v>
      </c>
      <c r="I148" s="484" t="n">
        <v>1007.8</v>
      </c>
      <c r="J148" s="485" t="n">
        <v>40.31</v>
      </c>
    </row>
    <row r="149" customFormat="false" ht="39" hidden="false" customHeight="true" outlineLevel="0" collapsed="false">
      <c r="A149" s="479" t="s">
        <v>656</v>
      </c>
      <c r="B149" s="480" t="n">
        <v>101876</v>
      </c>
      <c r="C149" s="481" t="s">
        <v>42</v>
      </c>
      <c r="D149" s="481" t="s">
        <v>1477</v>
      </c>
      <c r="E149" s="481" t="s">
        <v>1404</v>
      </c>
      <c r="F149" s="481"/>
      <c r="G149" s="482" t="s">
        <v>120</v>
      </c>
      <c r="H149" s="483" t="n">
        <v>0.0268</v>
      </c>
      <c r="I149" s="484" t="n">
        <v>85.71</v>
      </c>
      <c r="J149" s="485" t="n">
        <v>2.29</v>
      </c>
    </row>
    <row r="150" customFormat="false" ht="39" hidden="false" customHeight="true" outlineLevel="0" collapsed="false">
      <c r="A150" s="479" t="s">
        <v>656</v>
      </c>
      <c r="B150" s="480" t="n">
        <v>101891</v>
      </c>
      <c r="C150" s="481" t="s">
        <v>42</v>
      </c>
      <c r="D150" s="481" t="s">
        <v>1478</v>
      </c>
      <c r="E150" s="481" t="s">
        <v>1404</v>
      </c>
      <c r="F150" s="481"/>
      <c r="G150" s="482" t="s">
        <v>120</v>
      </c>
      <c r="H150" s="483" t="n">
        <v>0.1074</v>
      </c>
      <c r="I150" s="484" t="n">
        <v>29.11</v>
      </c>
      <c r="J150" s="485" t="n">
        <v>3.12</v>
      </c>
    </row>
    <row r="151" customFormat="false" ht="51.75" hidden="false" customHeight="true" outlineLevel="0" collapsed="false">
      <c r="A151" s="501" t="s">
        <v>200</v>
      </c>
      <c r="B151" s="502" t="n">
        <v>3080</v>
      </c>
      <c r="C151" s="503" t="s">
        <v>42</v>
      </c>
      <c r="D151" s="503" t="s">
        <v>1479</v>
      </c>
      <c r="E151" s="503" t="s">
        <v>669</v>
      </c>
      <c r="F151" s="503"/>
      <c r="G151" s="504" t="s">
        <v>781</v>
      </c>
      <c r="H151" s="505" t="n">
        <v>0.0268</v>
      </c>
      <c r="I151" s="506" t="n">
        <v>66</v>
      </c>
      <c r="J151" s="507" t="n">
        <v>1.76</v>
      </c>
    </row>
    <row r="152" customFormat="false" ht="25.5" hidden="false" customHeight="true" outlineLevel="0" collapsed="false">
      <c r="A152" s="501" t="s">
        <v>200</v>
      </c>
      <c r="B152" s="502" t="n">
        <v>10886</v>
      </c>
      <c r="C152" s="503" t="s">
        <v>42</v>
      </c>
      <c r="D152" s="503" t="s">
        <v>1480</v>
      </c>
      <c r="E152" s="503" t="s">
        <v>669</v>
      </c>
      <c r="F152" s="503"/>
      <c r="G152" s="504" t="s">
        <v>120</v>
      </c>
      <c r="H152" s="505" t="n">
        <v>0.0268</v>
      </c>
      <c r="I152" s="506" t="n">
        <v>201.25</v>
      </c>
      <c r="J152" s="507" t="n">
        <v>5.39</v>
      </c>
    </row>
    <row r="153" customFormat="false" ht="25.5" hidden="false" customHeight="true" outlineLevel="0" collapsed="false">
      <c r="A153" s="501" t="s">
        <v>200</v>
      </c>
      <c r="B153" s="502" t="n">
        <v>10891</v>
      </c>
      <c r="C153" s="503" t="s">
        <v>42</v>
      </c>
      <c r="D153" s="503" t="s">
        <v>1481</v>
      </c>
      <c r="E153" s="503" t="s">
        <v>669</v>
      </c>
      <c r="F153" s="503"/>
      <c r="G153" s="504" t="s">
        <v>120</v>
      </c>
      <c r="H153" s="505" t="n">
        <v>0.0268</v>
      </c>
      <c r="I153" s="506" t="n">
        <v>194.61</v>
      </c>
      <c r="J153" s="507" t="n">
        <v>5.21</v>
      </c>
    </row>
    <row r="154" customFormat="false" ht="39" hidden="false" customHeight="true" outlineLevel="0" collapsed="false">
      <c r="A154" s="501" t="s">
        <v>200</v>
      </c>
      <c r="B154" s="502" t="n">
        <v>11587</v>
      </c>
      <c r="C154" s="503" t="s">
        <v>42</v>
      </c>
      <c r="D154" s="503" t="s">
        <v>1482</v>
      </c>
      <c r="E154" s="503" t="s">
        <v>669</v>
      </c>
      <c r="F154" s="503"/>
      <c r="G154" s="504" t="s">
        <v>400</v>
      </c>
      <c r="H154" s="505" t="n">
        <v>1</v>
      </c>
      <c r="I154" s="506" t="n">
        <v>71.2</v>
      </c>
      <c r="J154" s="507" t="n">
        <v>71.2</v>
      </c>
    </row>
    <row r="155" customFormat="false" ht="39" hidden="false" customHeight="true" outlineLevel="0" collapsed="false">
      <c r="A155" s="501" t="s">
        <v>200</v>
      </c>
      <c r="B155" s="502" t="n">
        <v>37525</v>
      </c>
      <c r="C155" s="503" t="s">
        <v>42</v>
      </c>
      <c r="D155" s="503" t="s">
        <v>1483</v>
      </c>
      <c r="E155" s="503" t="s">
        <v>669</v>
      </c>
      <c r="F155" s="503"/>
      <c r="G155" s="504" t="s">
        <v>47</v>
      </c>
      <c r="H155" s="505" t="n">
        <v>1.2782</v>
      </c>
      <c r="I155" s="506" t="n">
        <v>3.69</v>
      </c>
      <c r="J155" s="507" t="n">
        <v>4.71</v>
      </c>
    </row>
    <row r="156" customFormat="false" ht="15" hidden="false" customHeight="false" outlineLevel="0" collapsed="false">
      <c r="A156" s="486"/>
      <c r="B156" s="487"/>
      <c r="C156" s="487"/>
      <c r="D156" s="487"/>
      <c r="E156" s="487" t="s">
        <v>1388</v>
      </c>
      <c r="F156" s="488" t="n">
        <v>134.75</v>
      </c>
      <c r="G156" s="487" t="s">
        <v>1389</v>
      </c>
      <c r="H156" s="488" t="n">
        <v>0</v>
      </c>
      <c r="I156" s="489" t="s">
        <v>1390</v>
      </c>
      <c r="J156" s="490" t="n">
        <v>134.75</v>
      </c>
    </row>
    <row r="157" customFormat="false" ht="15" hidden="false" customHeight="true" outlineLevel="0" collapsed="false">
      <c r="A157" s="486"/>
      <c r="B157" s="487"/>
      <c r="C157" s="487"/>
      <c r="D157" s="487"/>
      <c r="E157" s="487" t="s">
        <v>1391</v>
      </c>
      <c r="F157" s="488" t="n">
        <v>140.56</v>
      </c>
      <c r="G157" s="487"/>
      <c r="H157" s="491" t="s">
        <v>1392</v>
      </c>
      <c r="I157" s="491"/>
      <c r="J157" s="490" t="n">
        <v>731.16</v>
      </c>
    </row>
    <row r="158" customFormat="false" ht="49.5" hidden="false" customHeight="true" outlineLevel="0" collapsed="false">
      <c r="A158" s="492"/>
      <c r="B158" s="493"/>
      <c r="C158" s="493"/>
      <c r="D158" s="493"/>
      <c r="E158" s="493"/>
      <c r="F158" s="493"/>
      <c r="G158" s="493" t="s">
        <v>1393</v>
      </c>
      <c r="H158" s="494" t="n">
        <v>18</v>
      </c>
      <c r="I158" s="495" t="s">
        <v>1394</v>
      </c>
      <c r="J158" s="496" t="n">
        <v>13160.88</v>
      </c>
    </row>
    <row r="159" customFormat="false" ht="0.75" hidden="false" customHeight="true" outlineLevel="0" collapsed="false">
      <c r="A159" s="497"/>
      <c r="B159" s="498"/>
      <c r="C159" s="498"/>
      <c r="D159" s="498"/>
      <c r="E159" s="498"/>
      <c r="F159" s="498"/>
      <c r="G159" s="498"/>
      <c r="H159" s="498"/>
      <c r="I159" s="499"/>
      <c r="J159" s="500"/>
    </row>
    <row r="160" customFormat="false" ht="18" hidden="false" customHeight="true" outlineLevel="0" collapsed="false">
      <c r="A160" s="466" t="s">
        <v>1484</v>
      </c>
      <c r="B160" s="467" t="s">
        <v>27</v>
      </c>
      <c r="C160" s="468" t="s">
        <v>26</v>
      </c>
      <c r="D160" s="468" t="s">
        <v>18</v>
      </c>
      <c r="E160" s="468" t="s">
        <v>25</v>
      </c>
      <c r="F160" s="468"/>
      <c r="G160" s="469" t="s">
        <v>1375</v>
      </c>
      <c r="H160" s="467" t="s">
        <v>1376</v>
      </c>
      <c r="I160" s="470" t="s">
        <v>1377</v>
      </c>
      <c r="J160" s="471" t="s">
        <v>19</v>
      </c>
    </row>
    <row r="161" customFormat="false" ht="25.5" hidden="false" customHeight="true" outlineLevel="0" collapsed="false">
      <c r="A161" s="472" t="s">
        <v>35</v>
      </c>
      <c r="B161" s="473" t="s">
        <v>1485</v>
      </c>
      <c r="C161" s="474" t="s">
        <v>36</v>
      </c>
      <c r="D161" s="474" t="s">
        <v>1486</v>
      </c>
      <c r="E161" s="474" t="s">
        <v>1397</v>
      </c>
      <c r="F161" s="474"/>
      <c r="G161" s="475" t="s">
        <v>1449</v>
      </c>
      <c r="H161" s="476" t="n">
        <v>1</v>
      </c>
      <c r="I161" s="477" t="n">
        <v>831.54</v>
      </c>
      <c r="J161" s="478" t="n">
        <v>831.54</v>
      </c>
    </row>
    <row r="162" customFormat="false" ht="24" hidden="false" customHeight="true" outlineLevel="0" collapsed="false">
      <c r="A162" s="479" t="s">
        <v>656</v>
      </c>
      <c r="B162" s="480" t="n">
        <v>88262</v>
      </c>
      <c r="C162" s="481" t="s">
        <v>42</v>
      </c>
      <c r="D162" s="481" t="s">
        <v>670</v>
      </c>
      <c r="E162" s="481" t="s">
        <v>1382</v>
      </c>
      <c r="F162" s="481"/>
      <c r="G162" s="482" t="s">
        <v>469</v>
      </c>
      <c r="H162" s="483" t="n">
        <v>0.9794</v>
      </c>
      <c r="I162" s="484" t="n">
        <v>25.26</v>
      </c>
      <c r="J162" s="485" t="n">
        <v>24.73</v>
      </c>
    </row>
    <row r="163" customFormat="false" ht="25.5" hidden="false" customHeight="true" outlineLevel="0" collapsed="false">
      <c r="A163" s="479" t="s">
        <v>656</v>
      </c>
      <c r="B163" s="480" t="n">
        <v>88489</v>
      </c>
      <c r="C163" s="481" t="s">
        <v>42</v>
      </c>
      <c r="D163" s="481" t="s">
        <v>266</v>
      </c>
      <c r="E163" s="481" t="s">
        <v>674</v>
      </c>
      <c r="F163" s="481"/>
      <c r="G163" s="482" t="s">
        <v>400</v>
      </c>
      <c r="H163" s="483" t="n">
        <v>3.7457</v>
      </c>
      <c r="I163" s="484" t="n">
        <v>11.91</v>
      </c>
      <c r="J163" s="485" t="n">
        <v>44.61</v>
      </c>
    </row>
    <row r="164" customFormat="false" ht="64.5" hidden="false" customHeight="true" outlineLevel="0" collapsed="false">
      <c r="A164" s="479" t="s">
        <v>656</v>
      </c>
      <c r="B164" s="480" t="n">
        <v>91170</v>
      </c>
      <c r="C164" s="481" t="s">
        <v>42</v>
      </c>
      <c r="D164" s="481" t="s">
        <v>856</v>
      </c>
      <c r="E164" s="481" t="s">
        <v>1422</v>
      </c>
      <c r="F164" s="481"/>
      <c r="G164" s="482" t="s">
        <v>47</v>
      </c>
      <c r="H164" s="483" t="n">
        <v>0.2518</v>
      </c>
      <c r="I164" s="484" t="n">
        <v>9.98</v>
      </c>
      <c r="J164" s="485" t="n">
        <v>2.51</v>
      </c>
    </row>
    <row r="165" customFormat="false" ht="64.5" hidden="false" customHeight="true" outlineLevel="0" collapsed="false">
      <c r="A165" s="479" t="s">
        <v>656</v>
      </c>
      <c r="B165" s="480" t="n">
        <v>91173</v>
      </c>
      <c r="C165" s="481" t="s">
        <v>42</v>
      </c>
      <c r="D165" s="481" t="s">
        <v>1454</v>
      </c>
      <c r="E165" s="481" t="s">
        <v>1422</v>
      </c>
      <c r="F165" s="481"/>
      <c r="G165" s="482" t="s">
        <v>47</v>
      </c>
      <c r="H165" s="483" t="n">
        <v>0.2266</v>
      </c>
      <c r="I165" s="484" t="n">
        <v>3.72</v>
      </c>
      <c r="J165" s="485" t="n">
        <v>0.84</v>
      </c>
    </row>
    <row r="166" customFormat="false" ht="39" hidden="false" customHeight="true" outlineLevel="0" collapsed="false">
      <c r="A166" s="479" t="s">
        <v>656</v>
      </c>
      <c r="B166" s="480" t="n">
        <v>91341</v>
      </c>
      <c r="C166" s="481" t="s">
        <v>42</v>
      </c>
      <c r="D166" s="481" t="s">
        <v>1487</v>
      </c>
      <c r="E166" s="481" t="s">
        <v>811</v>
      </c>
      <c r="F166" s="481"/>
      <c r="G166" s="482" t="s">
        <v>400</v>
      </c>
      <c r="H166" s="483" t="n">
        <v>0.0634</v>
      </c>
      <c r="I166" s="484" t="n">
        <v>634.66</v>
      </c>
      <c r="J166" s="485" t="n">
        <v>40.23</v>
      </c>
    </row>
    <row r="167" customFormat="false" ht="39" hidden="false" customHeight="true" outlineLevel="0" collapsed="false">
      <c r="A167" s="479" t="s">
        <v>656</v>
      </c>
      <c r="B167" s="480" t="n">
        <v>91862</v>
      </c>
      <c r="C167" s="481" t="s">
        <v>42</v>
      </c>
      <c r="D167" s="481" t="s">
        <v>1455</v>
      </c>
      <c r="E167" s="481" t="s">
        <v>1404</v>
      </c>
      <c r="F167" s="481"/>
      <c r="G167" s="482" t="s">
        <v>47</v>
      </c>
      <c r="H167" s="483" t="n">
        <v>0.2518</v>
      </c>
      <c r="I167" s="484" t="n">
        <v>9.47</v>
      </c>
      <c r="J167" s="485" t="n">
        <v>2.38</v>
      </c>
    </row>
    <row r="168" customFormat="false" ht="39" hidden="false" customHeight="true" outlineLevel="0" collapsed="false">
      <c r="A168" s="479" t="s">
        <v>656</v>
      </c>
      <c r="B168" s="480" t="n">
        <v>91870</v>
      </c>
      <c r="C168" s="481" t="s">
        <v>42</v>
      </c>
      <c r="D168" s="481" t="s">
        <v>1456</v>
      </c>
      <c r="E168" s="481" t="s">
        <v>1404</v>
      </c>
      <c r="F168" s="481"/>
      <c r="G168" s="482" t="s">
        <v>47</v>
      </c>
      <c r="H168" s="483" t="n">
        <v>0.2266</v>
      </c>
      <c r="I168" s="484" t="n">
        <v>12.28</v>
      </c>
      <c r="J168" s="485" t="n">
        <v>2.78</v>
      </c>
    </row>
    <row r="169" customFormat="false" ht="39" hidden="false" customHeight="true" outlineLevel="0" collapsed="false">
      <c r="A169" s="479" t="s">
        <v>656</v>
      </c>
      <c r="B169" s="480" t="n">
        <v>91911</v>
      </c>
      <c r="C169" s="481" t="s">
        <v>42</v>
      </c>
      <c r="D169" s="481" t="s">
        <v>1457</v>
      </c>
      <c r="E169" s="481" t="s">
        <v>1404</v>
      </c>
      <c r="F169" s="481"/>
      <c r="G169" s="482" t="s">
        <v>120</v>
      </c>
      <c r="H169" s="483" t="n">
        <v>0.0755</v>
      </c>
      <c r="I169" s="484" t="n">
        <v>16.37</v>
      </c>
      <c r="J169" s="485" t="n">
        <v>1.23</v>
      </c>
    </row>
    <row r="170" customFormat="false" ht="39" hidden="false" customHeight="true" outlineLevel="0" collapsed="false">
      <c r="A170" s="479" t="s">
        <v>656</v>
      </c>
      <c r="B170" s="480" t="n">
        <v>91924</v>
      </c>
      <c r="C170" s="481" t="s">
        <v>42</v>
      </c>
      <c r="D170" s="481" t="s">
        <v>1458</v>
      </c>
      <c r="E170" s="481" t="s">
        <v>1404</v>
      </c>
      <c r="F170" s="481"/>
      <c r="G170" s="482" t="s">
        <v>47</v>
      </c>
      <c r="H170" s="483" t="n">
        <v>0.6219</v>
      </c>
      <c r="I170" s="484" t="n">
        <v>3.07</v>
      </c>
      <c r="J170" s="485" t="n">
        <v>1.9</v>
      </c>
    </row>
    <row r="171" customFormat="false" ht="39" hidden="false" customHeight="true" outlineLevel="0" collapsed="false">
      <c r="A171" s="479" t="s">
        <v>656</v>
      </c>
      <c r="B171" s="480" t="n">
        <v>91926</v>
      </c>
      <c r="C171" s="481" t="s">
        <v>42</v>
      </c>
      <c r="D171" s="481" t="s">
        <v>1459</v>
      </c>
      <c r="E171" s="481" t="s">
        <v>1404</v>
      </c>
      <c r="F171" s="481"/>
      <c r="G171" s="482" t="s">
        <v>47</v>
      </c>
      <c r="H171" s="483" t="n">
        <v>0.6798</v>
      </c>
      <c r="I171" s="484" t="n">
        <v>4.49</v>
      </c>
      <c r="J171" s="485" t="n">
        <v>3.05</v>
      </c>
    </row>
    <row r="172" customFormat="false" ht="25.5" hidden="false" customHeight="true" outlineLevel="0" collapsed="false">
      <c r="A172" s="479" t="s">
        <v>656</v>
      </c>
      <c r="B172" s="480" t="n">
        <v>91937</v>
      </c>
      <c r="C172" s="481" t="s">
        <v>42</v>
      </c>
      <c r="D172" s="481" t="s">
        <v>1460</v>
      </c>
      <c r="E172" s="481" t="s">
        <v>1404</v>
      </c>
      <c r="F172" s="481"/>
      <c r="G172" s="482" t="s">
        <v>120</v>
      </c>
      <c r="H172" s="483" t="n">
        <v>0.1259</v>
      </c>
      <c r="I172" s="484" t="n">
        <v>15.72</v>
      </c>
      <c r="J172" s="485" t="n">
        <v>1.97</v>
      </c>
    </row>
    <row r="173" customFormat="false" ht="39" hidden="false" customHeight="true" outlineLevel="0" collapsed="false">
      <c r="A173" s="479" t="s">
        <v>656</v>
      </c>
      <c r="B173" s="480" t="n">
        <v>92000</v>
      </c>
      <c r="C173" s="481" t="s">
        <v>42</v>
      </c>
      <c r="D173" s="481" t="s">
        <v>212</v>
      </c>
      <c r="E173" s="481" t="s">
        <v>1404</v>
      </c>
      <c r="F173" s="481"/>
      <c r="G173" s="482" t="s">
        <v>120</v>
      </c>
      <c r="H173" s="483" t="n">
        <v>0.0504</v>
      </c>
      <c r="I173" s="484" t="n">
        <v>29.97</v>
      </c>
      <c r="J173" s="485" t="n">
        <v>1.51</v>
      </c>
    </row>
    <row r="174" customFormat="false" ht="39" hidden="false" customHeight="true" outlineLevel="0" collapsed="false">
      <c r="A174" s="479" t="s">
        <v>656</v>
      </c>
      <c r="B174" s="480" t="n">
        <v>92025</v>
      </c>
      <c r="C174" s="481" t="s">
        <v>42</v>
      </c>
      <c r="D174" s="481" t="s">
        <v>1488</v>
      </c>
      <c r="E174" s="481" t="s">
        <v>1404</v>
      </c>
      <c r="F174" s="481"/>
      <c r="G174" s="482" t="s">
        <v>120</v>
      </c>
      <c r="H174" s="483" t="n">
        <v>0.0252</v>
      </c>
      <c r="I174" s="484" t="n">
        <v>68.63</v>
      </c>
      <c r="J174" s="485" t="n">
        <v>1.72</v>
      </c>
    </row>
    <row r="175" customFormat="false" ht="51.75" hidden="false" customHeight="true" outlineLevel="0" collapsed="false">
      <c r="A175" s="479" t="s">
        <v>656</v>
      </c>
      <c r="B175" s="480" t="n">
        <v>92543</v>
      </c>
      <c r="C175" s="481" t="s">
        <v>42</v>
      </c>
      <c r="D175" s="481" t="s">
        <v>1463</v>
      </c>
      <c r="E175" s="481" t="s">
        <v>769</v>
      </c>
      <c r="F175" s="481"/>
      <c r="G175" s="482" t="s">
        <v>400</v>
      </c>
      <c r="H175" s="483" t="n">
        <v>1.4396</v>
      </c>
      <c r="I175" s="484" t="n">
        <v>21.03</v>
      </c>
      <c r="J175" s="485" t="n">
        <v>30.27</v>
      </c>
    </row>
    <row r="176" customFormat="false" ht="24" hidden="false" customHeight="true" outlineLevel="0" collapsed="false">
      <c r="A176" s="479" t="s">
        <v>656</v>
      </c>
      <c r="B176" s="480" t="n">
        <v>93358</v>
      </c>
      <c r="C176" s="481" t="s">
        <v>42</v>
      </c>
      <c r="D176" s="481" t="s">
        <v>174</v>
      </c>
      <c r="E176" s="481" t="s">
        <v>914</v>
      </c>
      <c r="F176" s="481"/>
      <c r="G176" s="482" t="s">
        <v>388</v>
      </c>
      <c r="H176" s="483" t="n">
        <v>0.0262</v>
      </c>
      <c r="I176" s="484" t="n">
        <v>80.38</v>
      </c>
      <c r="J176" s="485" t="n">
        <v>2.1</v>
      </c>
    </row>
    <row r="177" customFormat="false" ht="25.5" hidden="false" customHeight="true" outlineLevel="0" collapsed="false">
      <c r="A177" s="479" t="s">
        <v>656</v>
      </c>
      <c r="B177" s="480" t="n">
        <v>93382</v>
      </c>
      <c r="C177" s="481" t="s">
        <v>42</v>
      </c>
      <c r="D177" s="481" t="s">
        <v>1464</v>
      </c>
      <c r="E177" s="481" t="s">
        <v>914</v>
      </c>
      <c r="F177" s="481"/>
      <c r="G177" s="482" t="s">
        <v>388</v>
      </c>
      <c r="H177" s="483" t="n">
        <v>0.0067</v>
      </c>
      <c r="I177" s="484" t="n">
        <v>23.64</v>
      </c>
      <c r="J177" s="485" t="n">
        <v>0.15</v>
      </c>
    </row>
    <row r="178" customFormat="false" ht="51.75" hidden="false" customHeight="true" outlineLevel="0" collapsed="false">
      <c r="A178" s="479" t="s">
        <v>656</v>
      </c>
      <c r="B178" s="480" t="n">
        <v>94210</v>
      </c>
      <c r="C178" s="481" t="s">
        <v>42</v>
      </c>
      <c r="D178" s="481" t="s">
        <v>1465</v>
      </c>
      <c r="E178" s="481" t="s">
        <v>769</v>
      </c>
      <c r="F178" s="481"/>
      <c r="G178" s="482" t="s">
        <v>400</v>
      </c>
      <c r="H178" s="483" t="n">
        <v>1.4396</v>
      </c>
      <c r="I178" s="484" t="n">
        <v>51.49</v>
      </c>
      <c r="J178" s="485" t="n">
        <v>74.12</v>
      </c>
    </row>
    <row r="179" customFormat="false" ht="51.75" hidden="false" customHeight="true" outlineLevel="0" collapsed="false">
      <c r="A179" s="479" t="s">
        <v>656</v>
      </c>
      <c r="B179" s="480" t="n">
        <v>94559</v>
      </c>
      <c r="C179" s="481" t="s">
        <v>42</v>
      </c>
      <c r="D179" s="481" t="s">
        <v>1489</v>
      </c>
      <c r="E179" s="481" t="s">
        <v>811</v>
      </c>
      <c r="F179" s="481"/>
      <c r="G179" s="482" t="s">
        <v>400</v>
      </c>
      <c r="H179" s="483" t="n">
        <v>0.0755</v>
      </c>
      <c r="I179" s="484" t="n">
        <v>665.41</v>
      </c>
      <c r="J179" s="485" t="n">
        <v>50.23</v>
      </c>
    </row>
    <row r="180" customFormat="false" ht="39" hidden="false" customHeight="true" outlineLevel="0" collapsed="false">
      <c r="A180" s="479" t="s">
        <v>656</v>
      </c>
      <c r="B180" s="480" t="n">
        <v>95240</v>
      </c>
      <c r="C180" s="481" t="s">
        <v>42</v>
      </c>
      <c r="D180" s="481" t="s">
        <v>1466</v>
      </c>
      <c r="E180" s="481" t="s">
        <v>1399</v>
      </c>
      <c r="F180" s="481"/>
      <c r="G180" s="482" t="s">
        <v>400</v>
      </c>
      <c r="H180" s="483" t="n">
        <v>0.006</v>
      </c>
      <c r="I180" s="484" t="n">
        <v>20.81</v>
      </c>
      <c r="J180" s="485" t="n">
        <v>0.12</v>
      </c>
    </row>
    <row r="181" customFormat="false" ht="39" hidden="false" customHeight="true" outlineLevel="0" collapsed="false">
      <c r="A181" s="479" t="s">
        <v>656</v>
      </c>
      <c r="B181" s="480" t="n">
        <v>95241</v>
      </c>
      <c r="C181" s="481" t="s">
        <v>42</v>
      </c>
      <c r="D181" s="481" t="s">
        <v>149</v>
      </c>
      <c r="E181" s="481" t="s">
        <v>1399</v>
      </c>
      <c r="F181" s="481"/>
      <c r="G181" s="482" t="s">
        <v>400</v>
      </c>
      <c r="H181" s="483" t="n">
        <v>1.4396</v>
      </c>
      <c r="I181" s="484" t="n">
        <v>40.42</v>
      </c>
      <c r="J181" s="485" t="n">
        <v>58.18</v>
      </c>
    </row>
    <row r="182" customFormat="false" ht="39" hidden="false" customHeight="true" outlineLevel="0" collapsed="false">
      <c r="A182" s="479" t="s">
        <v>656</v>
      </c>
      <c r="B182" s="480" t="n">
        <v>95805</v>
      </c>
      <c r="C182" s="481" t="s">
        <v>42</v>
      </c>
      <c r="D182" s="481" t="s">
        <v>1467</v>
      </c>
      <c r="E182" s="481" t="s">
        <v>1404</v>
      </c>
      <c r="F182" s="481"/>
      <c r="G182" s="482" t="s">
        <v>120</v>
      </c>
      <c r="H182" s="483" t="n">
        <v>0.0504</v>
      </c>
      <c r="I182" s="484" t="n">
        <v>23.62</v>
      </c>
      <c r="J182" s="485" t="n">
        <v>1.19</v>
      </c>
    </row>
    <row r="183" customFormat="false" ht="39" hidden="false" customHeight="true" outlineLevel="0" collapsed="false">
      <c r="A183" s="479" t="s">
        <v>656</v>
      </c>
      <c r="B183" s="480" t="n">
        <v>95811</v>
      </c>
      <c r="C183" s="481" t="s">
        <v>42</v>
      </c>
      <c r="D183" s="481" t="s">
        <v>1468</v>
      </c>
      <c r="E183" s="481" t="s">
        <v>1404</v>
      </c>
      <c r="F183" s="481"/>
      <c r="G183" s="482" t="s">
        <v>120</v>
      </c>
      <c r="H183" s="483" t="n">
        <v>0.0252</v>
      </c>
      <c r="I183" s="484" t="n">
        <v>20.37</v>
      </c>
      <c r="J183" s="485" t="n">
        <v>0.51</v>
      </c>
    </row>
    <row r="184" customFormat="false" ht="51.75" hidden="false" customHeight="true" outlineLevel="0" collapsed="false">
      <c r="A184" s="479" t="s">
        <v>656</v>
      </c>
      <c r="B184" s="480" t="n">
        <v>97586</v>
      </c>
      <c r="C184" s="481" t="s">
        <v>42</v>
      </c>
      <c r="D184" s="481" t="s">
        <v>1469</v>
      </c>
      <c r="E184" s="481" t="s">
        <v>1404</v>
      </c>
      <c r="F184" s="481"/>
      <c r="G184" s="482" t="s">
        <v>120</v>
      </c>
      <c r="H184" s="483" t="n">
        <v>0.1007</v>
      </c>
      <c r="I184" s="484" t="n">
        <v>165.48</v>
      </c>
      <c r="J184" s="485" t="n">
        <v>16.66</v>
      </c>
    </row>
    <row r="185" customFormat="false" ht="39" hidden="false" customHeight="true" outlineLevel="0" collapsed="false">
      <c r="A185" s="479" t="s">
        <v>656</v>
      </c>
      <c r="B185" s="480" t="n">
        <v>97593</v>
      </c>
      <c r="C185" s="481" t="s">
        <v>42</v>
      </c>
      <c r="D185" s="481" t="s">
        <v>1490</v>
      </c>
      <c r="E185" s="481" t="s">
        <v>1404</v>
      </c>
      <c r="F185" s="481"/>
      <c r="G185" s="482" t="s">
        <v>120</v>
      </c>
      <c r="H185" s="483" t="n">
        <v>0.0252</v>
      </c>
      <c r="I185" s="484" t="n">
        <v>144.24</v>
      </c>
      <c r="J185" s="485" t="n">
        <v>3.63</v>
      </c>
    </row>
    <row r="186" customFormat="false" ht="25.5" hidden="false" customHeight="true" outlineLevel="0" collapsed="false">
      <c r="A186" s="479" t="s">
        <v>656</v>
      </c>
      <c r="B186" s="480" t="n">
        <v>97611</v>
      </c>
      <c r="C186" s="481" t="s">
        <v>42</v>
      </c>
      <c r="D186" s="481" t="s">
        <v>1491</v>
      </c>
      <c r="E186" s="481" t="s">
        <v>1404</v>
      </c>
      <c r="F186" s="481"/>
      <c r="G186" s="482" t="s">
        <v>120</v>
      </c>
      <c r="H186" s="483" t="n">
        <v>0.0252</v>
      </c>
      <c r="I186" s="484" t="n">
        <v>18.4</v>
      </c>
      <c r="J186" s="485" t="n">
        <v>0.46</v>
      </c>
    </row>
    <row r="187" customFormat="false" ht="39" hidden="false" customHeight="true" outlineLevel="0" collapsed="false">
      <c r="A187" s="479" t="s">
        <v>656</v>
      </c>
      <c r="B187" s="480" t="n">
        <v>98441</v>
      </c>
      <c r="C187" s="481" t="s">
        <v>42</v>
      </c>
      <c r="D187" s="481" t="s">
        <v>1472</v>
      </c>
      <c r="E187" s="481" t="s">
        <v>1397</v>
      </c>
      <c r="F187" s="481"/>
      <c r="G187" s="482" t="s">
        <v>400</v>
      </c>
      <c r="H187" s="483" t="n">
        <v>0.3517</v>
      </c>
      <c r="I187" s="484" t="n">
        <v>112.95</v>
      </c>
      <c r="J187" s="485" t="n">
        <v>39.72</v>
      </c>
    </row>
    <row r="188" customFormat="false" ht="39" hidden="false" customHeight="true" outlineLevel="0" collapsed="false">
      <c r="A188" s="479" t="s">
        <v>656</v>
      </c>
      <c r="B188" s="480" t="n">
        <v>98442</v>
      </c>
      <c r="C188" s="481" t="s">
        <v>42</v>
      </c>
      <c r="D188" s="481" t="s">
        <v>1473</v>
      </c>
      <c r="E188" s="481" t="s">
        <v>1397</v>
      </c>
      <c r="F188" s="481"/>
      <c r="G188" s="482" t="s">
        <v>400</v>
      </c>
      <c r="H188" s="483" t="n">
        <v>0.4048</v>
      </c>
      <c r="I188" s="484" t="n">
        <v>152.78</v>
      </c>
      <c r="J188" s="485" t="n">
        <v>61.84</v>
      </c>
    </row>
    <row r="189" customFormat="false" ht="39" hidden="false" customHeight="true" outlineLevel="0" collapsed="false">
      <c r="A189" s="479" t="s">
        <v>656</v>
      </c>
      <c r="B189" s="480" t="n">
        <v>98443</v>
      </c>
      <c r="C189" s="481" t="s">
        <v>42</v>
      </c>
      <c r="D189" s="481" t="s">
        <v>1492</v>
      </c>
      <c r="E189" s="481" t="s">
        <v>1397</v>
      </c>
      <c r="F189" s="481"/>
      <c r="G189" s="482" t="s">
        <v>400</v>
      </c>
      <c r="H189" s="483" t="n">
        <v>0.0281</v>
      </c>
      <c r="I189" s="484" t="n">
        <v>93.37</v>
      </c>
      <c r="J189" s="485" t="n">
        <v>2.62</v>
      </c>
    </row>
    <row r="190" customFormat="false" ht="39" hidden="false" customHeight="true" outlineLevel="0" collapsed="false">
      <c r="A190" s="479" t="s">
        <v>656</v>
      </c>
      <c r="B190" s="480" t="n">
        <v>98444</v>
      </c>
      <c r="C190" s="481" t="s">
        <v>42</v>
      </c>
      <c r="D190" s="481" t="s">
        <v>1493</v>
      </c>
      <c r="E190" s="481" t="s">
        <v>1397</v>
      </c>
      <c r="F190" s="481"/>
      <c r="G190" s="482" t="s">
        <v>400</v>
      </c>
      <c r="H190" s="483" t="n">
        <v>0.0323</v>
      </c>
      <c r="I190" s="484" t="n">
        <v>134.07</v>
      </c>
      <c r="J190" s="485" t="n">
        <v>4.33</v>
      </c>
    </row>
    <row r="191" customFormat="false" ht="39" hidden="false" customHeight="true" outlineLevel="0" collapsed="false">
      <c r="A191" s="479" t="s">
        <v>656</v>
      </c>
      <c r="B191" s="480" t="n">
        <v>98445</v>
      </c>
      <c r="C191" s="481" t="s">
        <v>42</v>
      </c>
      <c r="D191" s="481" t="s">
        <v>1474</v>
      </c>
      <c r="E191" s="481" t="s">
        <v>1397</v>
      </c>
      <c r="F191" s="481"/>
      <c r="G191" s="482" t="s">
        <v>400</v>
      </c>
      <c r="H191" s="483" t="n">
        <v>0.5495</v>
      </c>
      <c r="I191" s="484" t="n">
        <v>130.33</v>
      </c>
      <c r="J191" s="485" t="n">
        <v>71.61</v>
      </c>
    </row>
    <row r="192" customFormat="false" ht="39" hidden="false" customHeight="true" outlineLevel="0" collapsed="false">
      <c r="A192" s="479" t="s">
        <v>656</v>
      </c>
      <c r="B192" s="480" t="n">
        <v>98446</v>
      </c>
      <c r="C192" s="481" t="s">
        <v>42</v>
      </c>
      <c r="D192" s="481" t="s">
        <v>1475</v>
      </c>
      <c r="E192" s="481" t="s">
        <v>1397</v>
      </c>
      <c r="F192" s="481"/>
      <c r="G192" s="482" t="s">
        <v>400</v>
      </c>
      <c r="H192" s="483" t="n">
        <v>0.4284</v>
      </c>
      <c r="I192" s="484" t="n">
        <v>161.35</v>
      </c>
      <c r="J192" s="485" t="n">
        <v>69.12</v>
      </c>
    </row>
    <row r="193" customFormat="false" ht="39" hidden="false" customHeight="true" outlineLevel="0" collapsed="false">
      <c r="A193" s="479" t="s">
        <v>656</v>
      </c>
      <c r="B193" s="480" t="n">
        <v>98447</v>
      </c>
      <c r="C193" s="481" t="s">
        <v>42</v>
      </c>
      <c r="D193" s="481" t="s">
        <v>1494</v>
      </c>
      <c r="E193" s="481" t="s">
        <v>1397</v>
      </c>
      <c r="F193" s="481"/>
      <c r="G193" s="482" t="s">
        <v>400</v>
      </c>
      <c r="H193" s="483" t="n">
        <v>0.0439</v>
      </c>
      <c r="I193" s="484" t="n">
        <v>107.65</v>
      </c>
      <c r="J193" s="485" t="n">
        <v>4.72</v>
      </c>
    </row>
    <row r="194" customFormat="false" ht="39" hidden="false" customHeight="true" outlineLevel="0" collapsed="false">
      <c r="A194" s="479" t="s">
        <v>656</v>
      </c>
      <c r="B194" s="480" t="n">
        <v>98448</v>
      </c>
      <c r="C194" s="481" t="s">
        <v>42</v>
      </c>
      <c r="D194" s="481" t="s">
        <v>1495</v>
      </c>
      <c r="E194" s="481" t="s">
        <v>1397</v>
      </c>
      <c r="F194" s="481"/>
      <c r="G194" s="482" t="s">
        <v>400</v>
      </c>
      <c r="H194" s="483" t="n">
        <v>0.0342</v>
      </c>
      <c r="I194" s="484" t="n">
        <v>133.5</v>
      </c>
      <c r="J194" s="485" t="n">
        <v>4.56</v>
      </c>
    </row>
    <row r="195" customFormat="false" ht="39" hidden="false" customHeight="true" outlineLevel="0" collapsed="false">
      <c r="A195" s="479" t="s">
        <v>656</v>
      </c>
      <c r="B195" s="480" t="n">
        <v>101165</v>
      </c>
      <c r="C195" s="481" t="s">
        <v>42</v>
      </c>
      <c r="D195" s="481" t="s">
        <v>1476</v>
      </c>
      <c r="E195" s="481" t="s">
        <v>1399</v>
      </c>
      <c r="F195" s="481"/>
      <c r="G195" s="482" t="s">
        <v>388</v>
      </c>
      <c r="H195" s="483" t="n">
        <v>0.0269</v>
      </c>
      <c r="I195" s="484" t="n">
        <v>1007.8</v>
      </c>
      <c r="J195" s="485" t="n">
        <v>27.1</v>
      </c>
    </row>
    <row r="196" customFormat="false" ht="39" hidden="false" customHeight="true" outlineLevel="0" collapsed="false">
      <c r="A196" s="479" t="s">
        <v>656</v>
      </c>
      <c r="B196" s="480" t="n">
        <v>101876</v>
      </c>
      <c r="C196" s="481" t="s">
        <v>42</v>
      </c>
      <c r="D196" s="481" t="s">
        <v>1477</v>
      </c>
      <c r="E196" s="481" t="s">
        <v>1404</v>
      </c>
      <c r="F196" s="481"/>
      <c r="G196" s="482" t="s">
        <v>120</v>
      </c>
      <c r="H196" s="483" t="n">
        <v>0.0252</v>
      </c>
      <c r="I196" s="484" t="n">
        <v>85.71</v>
      </c>
      <c r="J196" s="485" t="n">
        <v>2.15</v>
      </c>
    </row>
    <row r="197" customFormat="false" ht="39" hidden="false" customHeight="true" outlineLevel="0" collapsed="false">
      <c r="A197" s="479" t="s">
        <v>656</v>
      </c>
      <c r="B197" s="480" t="n">
        <v>101891</v>
      </c>
      <c r="C197" s="481" t="s">
        <v>42</v>
      </c>
      <c r="D197" s="481" t="s">
        <v>1478</v>
      </c>
      <c r="E197" s="481" t="s">
        <v>1404</v>
      </c>
      <c r="F197" s="481"/>
      <c r="G197" s="482" t="s">
        <v>120</v>
      </c>
      <c r="H197" s="483" t="n">
        <v>0.0504</v>
      </c>
      <c r="I197" s="484" t="n">
        <v>29.11</v>
      </c>
      <c r="J197" s="485" t="n">
        <v>1.46</v>
      </c>
    </row>
    <row r="198" customFormat="false" ht="25.5" hidden="false" customHeight="true" outlineLevel="0" collapsed="false">
      <c r="A198" s="501" t="s">
        <v>200</v>
      </c>
      <c r="B198" s="502" t="n">
        <v>4513</v>
      </c>
      <c r="C198" s="503" t="s">
        <v>42</v>
      </c>
      <c r="D198" s="503" t="s">
        <v>1496</v>
      </c>
      <c r="E198" s="503" t="s">
        <v>669</v>
      </c>
      <c r="F198" s="503"/>
      <c r="G198" s="504" t="s">
        <v>47</v>
      </c>
      <c r="H198" s="505" t="n">
        <v>3.4844</v>
      </c>
      <c r="I198" s="506" t="n">
        <v>8.11</v>
      </c>
      <c r="J198" s="507" t="n">
        <v>28.25</v>
      </c>
    </row>
    <row r="199" customFormat="false" ht="39" hidden="false" customHeight="true" outlineLevel="0" collapsed="false">
      <c r="A199" s="501" t="s">
        <v>200</v>
      </c>
      <c r="B199" s="502" t="n">
        <v>6193</v>
      </c>
      <c r="C199" s="503" t="s">
        <v>42</v>
      </c>
      <c r="D199" s="503" t="s">
        <v>752</v>
      </c>
      <c r="E199" s="503" t="s">
        <v>669</v>
      </c>
      <c r="F199" s="503"/>
      <c r="G199" s="504" t="s">
        <v>47</v>
      </c>
      <c r="H199" s="505" t="n">
        <v>3.9174</v>
      </c>
      <c r="I199" s="506" t="n">
        <v>16.67</v>
      </c>
      <c r="J199" s="507" t="n">
        <v>65.3</v>
      </c>
    </row>
    <row r="200" customFormat="false" ht="25.5" hidden="false" customHeight="true" outlineLevel="0" collapsed="false">
      <c r="A200" s="501" t="s">
        <v>200</v>
      </c>
      <c r="B200" s="502" t="n">
        <v>10886</v>
      </c>
      <c r="C200" s="503" t="s">
        <v>42</v>
      </c>
      <c r="D200" s="503" t="s">
        <v>1480</v>
      </c>
      <c r="E200" s="503" t="s">
        <v>669</v>
      </c>
      <c r="F200" s="503"/>
      <c r="G200" s="504" t="s">
        <v>120</v>
      </c>
      <c r="H200" s="505" t="n">
        <v>0.0252</v>
      </c>
      <c r="I200" s="506" t="n">
        <v>201.25</v>
      </c>
      <c r="J200" s="507" t="n">
        <v>5.07</v>
      </c>
    </row>
    <row r="201" customFormat="false" ht="25.5" hidden="false" customHeight="true" outlineLevel="0" collapsed="false">
      <c r="A201" s="501" t="s">
        <v>200</v>
      </c>
      <c r="B201" s="502" t="n">
        <v>10891</v>
      </c>
      <c r="C201" s="503" t="s">
        <v>42</v>
      </c>
      <c r="D201" s="503" t="s">
        <v>1481</v>
      </c>
      <c r="E201" s="503" t="s">
        <v>669</v>
      </c>
      <c r="F201" s="503"/>
      <c r="G201" s="504" t="s">
        <v>120</v>
      </c>
      <c r="H201" s="505" t="n">
        <v>0.0252</v>
      </c>
      <c r="I201" s="506" t="n">
        <v>194.61</v>
      </c>
      <c r="J201" s="507" t="n">
        <v>4.9</v>
      </c>
    </row>
    <row r="202" customFormat="false" ht="39" hidden="false" customHeight="true" outlineLevel="0" collapsed="false">
      <c r="A202" s="501" t="s">
        <v>200</v>
      </c>
      <c r="B202" s="502" t="n">
        <v>11455</v>
      </c>
      <c r="C202" s="503" t="s">
        <v>42</v>
      </c>
      <c r="D202" s="503" t="s">
        <v>1497</v>
      </c>
      <c r="E202" s="503" t="s">
        <v>669</v>
      </c>
      <c r="F202" s="503"/>
      <c r="G202" s="504" t="s">
        <v>120</v>
      </c>
      <c r="H202" s="505" t="n">
        <v>0.0252</v>
      </c>
      <c r="I202" s="506" t="n">
        <v>20.33</v>
      </c>
      <c r="J202" s="507" t="n">
        <v>0.51</v>
      </c>
    </row>
    <row r="203" customFormat="false" ht="39" hidden="false" customHeight="true" outlineLevel="0" collapsed="false">
      <c r="A203" s="501" t="s">
        <v>200</v>
      </c>
      <c r="B203" s="502" t="n">
        <v>11587</v>
      </c>
      <c r="C203" s="503" t="s">
        <v>42</v>
      </c>
      <c r="D203" s="503" t="s">
        <v>1482</v>
      </c>
      <c r="E203" s="503" t="s">
        <v>669</v>
      </c>
      <c r="F203" s="503"/>
      <c r="G203" s="504" t="s">
        <v>400</v>
      </c>
      <c r="H203" s="505" t="n">
        <v>1</v>
      </c>
      <c r="I203" s="506" t="n">
        <v>71.2</v>
      </c>
      <c r="J203" s="507" t="n">
        <v>71.2</v>
      </c>
    </row>
    <row r="204" customFormat="false" ht="15" hidden="false" customHeight="false" outlineLevel="0" collapsed="false">
      <c r="A204" s="486"/>
      <c r="B204" s="487"/>
      <c r="C204" s="487"/>
      <c r="D204" s="487"/>
      <c r="E204" s="487" t="s">
        <v>1388</v>
      </c>
      <c r="F204" s="488" t="n">
        <v>155.14</v>
      </c>
      <c r="G204" s="487" t="s">
        <v>1389</v>
      </c>
      <c r="H204" s="488" t="n">
        <v>0</v>
      </c>
      <c r="I204" s="489" t="s">
        <v>1390</v>
      </c>
      <c r="J204" s="490" t="n">
        <v>155.14</v>
      </c>
    </row>
    <row r="205" customFormat="false" ht="15" hidden="false" customHeight="true" outlineLevel="0" collapsed="false">
      <c r="A205" s="486"/>
      <c r="B205" s="487"/>
      <c r="C205" s="487"/>
      <c r="D205" s="487"/>
      <c r="E205" s="487" t="s">
        <v>1391</v>
      </c>
      <c r="F205" s="488" t="n">
        <v>197.9</v>
      </c>
      <c r="G205" s="487"/>
      <c r="H205" s="491" t="s">
        <v>1392</v>
      </c>
      <c r="I205" s="491"/>
      <c r="J205" s="490" t="n">
        <v>1029.44</v>
      </c>
    </row>
    <row r="206" customFormat="false" ht="49.5" hidden="false" customHeight="true" outlineLevel="0" collapsed="false">
      <c r="A206" s="492"/>
      <c r="B206" s="493"/>
      <c r="C206" s="493"/>
      <c r="D206" s="493"/>
      <c r="E206" s="493"/>
      <c r="F206" s="493"/>
      <c r="G206" s="493" t="s">
        <v>1393</v>
      </c>
      <c r="H206" s="494" t="n">
        <v>27.5</v>
      </c>
      <c r="I206" s="495" t="s">
        <v>1394</v>
      </c>
      <c r="J206" s="496" t="n">
        <v>28309.6</v>
      </c>
    </row>
    <row r="207" customFormat="false" ht="0.75" hidden="false" customHeight="true" outlineLevel="0" collapsed="false">
      <c r="A207" s="497"/>
      <c r="B207" s="498"/>
      <c r="C207" s="498"/>
      <c r="D207" s="498"/>
      <c r="E207" s="498"/>
      <c r="F207" s="498"/>
      <c r="G207" s="498"/>
      <c r="H207" s="498"/>
      <c r="I207" s="499"/>
      <c r="J207" s="500"/>
    </row>
    <row r="208" customFormat="false" ht="18" hidden="false" customHeight="true" outlineLevel="0" collapsed="false">
      <c r="A208" s="466" t="s">
        <v>1498</v>
      </c>
      <c r="B208" s="467" t="s">
        <v>27</v>
      </c>
      <c r="C208" s="468" t="s">
        <v>26</v>
      </c>
      <c r="D208" s="468" t="s">
        <v>18</v>
      </c>
      <c r="E208" s="468" t="s">
        <v>25</v>
      </c>
      <c r="F208" s="468"/>
      <c r="G208" s="469" t="s">
        <v>1375</v>
      </c>
      <c r="H208" s="467" t="s">
        <v>1376</v>
      </c>
      <c r="I208" s="470" t="s">
        <v>1377</v>
      </c>
      <c r="J208" s="471" t="s">
        <v>19</v>
      </c>
    </row>
    <row r="209" customFormat="false" ht="25.5" hidden="false" customHeight="true" outlineLevel="0" collapsed="false">
      <c r="A209" s="472" t="s">
        <v>35</v>
      </c>
      <c r="B209" s="473" t="s">
        <v>1499</v>
      </c>
      <c r="C209" s="474" t="s">
        <v>36</v>
      </c>
      <c r="D209" s="474" t="s">
        <v>1500</v>
      </c>
      <c r="E209" s="474" t="s">
        <v>1397</v>
      </c>
      <c r="F209" s="474"/>
      <c r="G209" s="475" t="s">
        <v>1449</v>
      </c>
      <c r="H209" s="476" t="n">
        <v>1</v>
      </c>
      <c r="I209" s="477" t="n">
        <v>274.27</v>
      </c>
      <c r="J209" s="478" t="n">
        <v>274.27</v>
      </c>
    </row>
    <row r="210" customFormat="false" ht="25.5" hidden="false" customHeight="true" outlineLevel="0" collapsed="false">
      <c r="A210" s="479" t="s">
        <v>656</v>
      </c>
      <c r="B210" s="480" t="n">
        <v>88489</v>
      </c>
      <c r="C210" s="481" t="s">
        <v>42</v>
      </c>
      <c r="D210" s="481" t="s">
        <v>266</v>
      </c>
      <c r="E210" s="481" t="s">
        <v>674</v>
      </c>
      <c r="F210" s="481"/>
      <c r="G210" s="482" t="s">
        <v>400</v>
      </c>
      <c r="H210" s="483" t="n">
        <v>0.4837</v>
      </c>
      <c r="I210" s="484" t="n">
        <v>11.91</v>
      </c>
      <c r="J210" s="485" t="n">
        <v>5.76</v>
      </c>
    </row>
    <row r="211" customFormat="false" ht="64.5" hidden="false" customHeight="true" outlineLevel="0" collapsed="false">
      <c r="A211" s="479" t="s">
        <v>656</v>
      </c>
      <c r="B211" s="480" t="n">
        <v>91170</v>
      </c>
      <c r="C211" s="481" t="s">
        <v>42</v>
      </c>
      <c r="D211" s="481" t="s">
        <v>856</v>
      </c>
      <c r="E211" s="481" t="s">
        <v>1422</v>
      </c>
      <c r="F211" s="481"/>
      <c r="G211" s="482" t="s">
        <v>47</v>
      </c>
      <c r="H211" s="483" t="n">
        <v>0.2219</v>
      </c>
      <c r="I211" s="484" t="n">
        <v>9.98</v>
      </c>
      <c r="J211" s="485" t="n">
        <v>2.21</v>
      </c>
    </row>
    <row r="212" customFormat="false" ht="39" hidden="false" customHeight="true" outlineLevel="0" collapsed="false">
      <c r="A212" s="479" t="s">
        <v>656</v>
      </c>
      <c r="B212" s="480" t="n">
        <v>91862</v>
      </c>
      <c r="C212" s="481" t="s">
        <v>42</v>
      </c>
      <c r="D212" s="481" t="s">
        <v>1455</v>
      </c>
      <c r="E212" s="481" t="s">
        <v>1404</v>
      </c>
      <c r="F212" s="481"/>
      <c r="G212" s="482" t="s">
        <v>47</v>
      </c>
      <c r="H212" s="483" t="n">
        <v>0.3397</v>
      </c>
      <c r="I212" s="484" t="n">
        <v>9.47</v>
      </c>
      <c r="J212" s="485" t="n">
        <v>3.21</v>
      </c>
    </row>
    <row r="213" customFormat="false" ht="39" hidden="false" customHeight="true" outlineLevel="0" collapsed="false">
      <c r="A213" s="479" t="s">
        <v>656</v>
      </c>
      <c r="B213" s="480" t="n">
        <v>91924</v>
      </c>
      <c r="C213" s="481" t="s">
        <v>42</v>
      </c>
      <c r="D213" s="481" t="s">
        <v>1458</v>
      </c>
      <c r="E213" s="481" t="s">
        <v>1404</v>
      </c>
      <c r="F213" s="481"/>
      <c r="G213" s="482" t="s">
        <v>47</v>
      </c>
      <c r="H213" s="483" t="n">
        <v>0.9334</v>
      </c>
      <c r="I213" s="484" t="n">
        <v>3.07</v>
      </c>
      <c r="J213" s="485" t="n">
        <v>2.86</v>
      </c>
    </row>
    <row r="214" customFormat="false" ht="39" hidden="false" customHeight="true" outlineLevel="0" collapsed="false">
      <c r="A214" s="479" t="s">
        <v>656</v>
      </c>
      <c r="B214" s="480" t="n">
        <v>91926</v>
      </c>
      <c r="C214" s="481" t="s">
        <v>42</v>
      </c>
      <c r="D214" s="481" t="s">
        <v>1459</v>
      </c>
      <c r="E214" s="481" t="s">
        <v>1404</v>
      </c>
      <c r="F214" s="481"/>
      <c r="G214" s="482" t="s">
        <v>47</v>
      </c>
      <c r="H214" s="483" t="n">
        <v>0.9472</v>
      </c>
      <c r="I214" s="484" t="n">
        <v>4.49</v>
      </c>
      <c r="J214" s="485" t="n">
        <v>4.25</v>
      </c>
    </row>
    <row r="215" customFormat="false" ht="39" hidden="false" customHeight="true" outlineLevel="0" collapsed="false">
      <c r="A215" s="479" t="s">
        <v>656</v>
      </c>
      <c r="B215" s="480" t="n">
        <v>91959</v>
      </c>
      <c r="C215" s="481" t="s">
        <v>42</v>
      </c>
      <c r="D215" s="481" t="s">
        <v>1501</v>
      </c>
      <c r="E215" s="481" t="s">
        <v>1404</v>
      </c>
      <c r="F215" s="481"/>
      <c r="G215" s="482" t="s">
        <v>120</v>
      </c>
      <c r="H215" s="483" t="n">
        <v>0.0166</v>
      </c>
      <c r="I215" s="484" t="n">
        <v>43.55</v>
      </c>
      <c r="J215" s="485" t="n">
        <v>0.72</v>
      </c>
    </row>
    <row r="216" customFormat="false" ht="39" hidden="false" customHeight="true" outlineLevel="0" collapsed="false">
      <c r="A216" s="479" t="s">
        <v>656</v>
      </c>
      <c r="B216" s="480" t="n">
        <v>92000</v>
      </c>
      <c r="C216" s="481" t="s">
        <v>42</v>
      </c>
      <c r="D216" s="481" t="s">
        <v>212</v>
      </c>
      <c r="E216" s="481" t="s">
        <v>1404</v>
      </c>
      <c r="F216" s="481"/>
      <c r="G216" s="482" t="s">
        <v>120</v>
      </c>
      <c r="H216" s="483" t="n">
        <v>0.0331</v>
      </c>
      <c r="I216" s="484" t="n">
        <v>29.97</v>
      </c>
      <c r="J216" s="485" t="n">
        <v>0.99</v>
      </c>
    </row>
    <row r="217" customFormat="false" ht="39" hidden="false" customHeight="true" outlineLevel="0" collapsed="false">
      <c r="A217" s="479" t="s">
        <v>656</v>
      </c>
      <c r="B217" s="480" t="n">
        <v>92001</v>
      </c>
      <c r="C217" s="481" t="s">
        <v>42</v>
      </c>
      <c r="D217" s="481" t="s">
        <v>1502</v>
      </c>
      <c r="E217" s="481" t="s">
        <v>1404</v>
      </c>
      <c r="F217" s="481"/>
      <c r="G217" s="482" t="s">
        <v>120</v>
      </c>
      <c r="H217" s="483" t="n">
        <v>0.0331</v>
      </c>
      <c r="I217" s="484" t="n">
        <v>32.11</v>
      </c>
      <c r="J217" s="485" t="n">
        <v>1.06</v>
      </c>
    </row>
    <row r="218" customFormat="false" ht="51.75" hidden="false" customHeight="true" outlineLevel="0" collapsed="false">
      <c r="A218" s="479" t="s">
        <v>656</v>
      </c>
      <c r="B218" s="480" t="n">
        <v>92543</v>
      </c>
      <c r="C218" s="481" t="s">
        <v>42</v>
      </c>
      <c r="D218" s="481" t="s">
        <v>1463</v>
      </c>
      <c r="E218" s="481" t="s">
        <v>769</v>
      </c>
      <c r="F218" s="481"/>
      <c r="G218" s="482" t="s">
        <v>400</v>
      </c>
      <c r="H218" s="483" t="n">
        <v>1.2467</v>
      </c>
      <c r="I218" s="484" t="n">
        <v>21.03</v>
      </c>
      <c r="J218" s="485" t="n">
        <v>26.21</v>
      </c>
    </row>
    <row r="219" customFormat="false" ht="39" hidden="false" customHeight="true" outlineLevel="0" collapsed="false">
      <c r="A219" s="479" t="s">
        <v>656</v>
      </c>
      <c r="B219" s="480" t="n">
        <v>92981</v>
      </c>
      <c r="C219" s="481" t="s">
        <v>42</v>
      </c>
      <c r="D219" s="481" t="s">
        <v>1503</v>
      </c>
      <c r="E219" s="481" t="s">
        <v>1404</v>
      </c>
      <c r="F219" s="481"/>
      <c r="G219" s="482" t="s">
        <v>47</v>
      </c>
      <c r="H219" s="483" t="n">
        <v>0.1656</v>
      </c>
      <c r="I219" s="484" t="n">
        <v>17.1</v>
      </c>
      <c r="J219" s="485" t="n">
        <v>2.83</v>
      </c>
    </row>
    <row r="220" customFormat="false" ht="24" hidden="false" customHeight="true" outlineLevel="0" collapsed="false">
      <c r="A220" s="479" t="s">
        <v>656</v>
      </c>
      <c r="B220" s="480" t="n">
        <v>93358</v>
      </c>
      <c r="C220" s="481" t="s">
        <v>42</v>
      </c>
      <c r="D220" s="481" t="s">
        <v>174</v>
      </c>
      <c r="E220" s="481" t="s">
        <v>914</v>
      </c>
      <c r="F220" s="481"/>
      <c r="G220" s="482" t="s">
        <v>388</v>
      </c>
      <c r="H220" s="483" t="n">
        <v>0.0013</v>
      </c>
      <c r="I220" s="484" t="n">
        <v>80.38</v>
      </c>
      <c r="J220" s="485" t="n">
        <v>0.1</v>
      </c>
    </row>
    <row r="221" customFormat="false" ht="51.75" hidden="false" customHeight="true" outlineLevel="0" collapsed="false">
      <c r="A221" s="479" t="s">
        <v>656</v>
      </c>
      <c r="B221" s="480" t="n">
        <v>94210</v>
      </c>
      <c r="C221" s="481" t="s">
        <v>42</v>
      </c>
      <c r="D221" s="481" t="s">
        <v>1465</v>
      </c>
      <c r="E221" s="481" t="s">
        <v>769</v>
      </c>
      <c r="F221" s="481"/>
      <c r="G221" s="482" t="s">
        <v>400</v>
      </c>
      <c r="H221" s="483" t="n">
        <v>1.2467</v>
      </c>
      <c r="I221" s="484" t="n">
        <v>51.49</v>
      </c>
      <c r="J221" s="485" t="n">
        <v>64.19</v>
      </c>
    </row>
    <row r="222" customFormat="false" ht="39" hidden="false" customHeight="true" outlineLevel="0" collapsed="false">
      <c r="A222" s="479" t="s">
        <v>656</v>
      </c>
      <c r="B222" s="480" t="n">
        <v>95241</v>
      </c>
      <c r="C222" s="481" t="s">
        <v>42</v>
      </c>
      <c r="D222" s="481" t="s">
        <v>149</v>
      </c>
      <c r="E222" s="481" t="s">
        <v>1399</v>
      </c>
      <c r="F222" s="481"/>
      <c r="G222" s="482" t="s">
        <v>400</v>
      </c>
      <c r="H222" s="483" t="n">
        <v>1.2467</v>
      </c>
      <c r="I222" s="484" t="n">
        <v>40.42</v>
      </c>
      <c r="J222" s="485" t="n">
        <v>50.39</v>
      </c>
    </row>
    <row r="223" customFormat="false" ht="39" hidden="false" customHeight="true" outlineLevel="0" collapsed="false">
      <c r="A223" s="479" t="s">
        <v>656</v>
      </c>
      <c r="B223" s="480" t="n">
        <v>95805</v>
      </c>
      <c r="C223" s="481" t="s">
        <v>42</v>
      </c>
      <c r="D223" s="481" t="s">
        <v>1467</v>
      </c>
      <c r="E223" s="481" t="s">
        <v>1404</v>
      </c>
      <c r="F223" s="481"/>
      <c r="G223" s="482" t="s">
        <v>120</v>
      </c>
      <c r="H223" s="483" t="n">
        <v>0.0662</v>
      </c>
      <c r="I223" s="484" t="n">
        <v>23.62</v>
      </c>
      <c r="J223" s="485" t="n">
        <v>1.56</v>
      </c>
    </row>
    <row r="224" customFormat="false" ht="25.5" hidden="false" customHeight="true" outlineLevel="0" collapsed="false">
      <c r="A224" s="479" t="s">
        <v>656</v>
      </c>
      <c r="B224" s="480" t="n">
        <v>96985</v>
      </c>
      <c r="C224" s="481" t="s">
        <v>42</v>
      </c>
      <c r="D224" s="481" t="s">
        <v>1504</v>
      </c>
      <c r="E224" s="481" t="s">
        <v>1404</v>
      </c>
      <c r="F224" s="481"/>
      <c r="G224" s="482" t="s">
        <v>120</v>
      </c>
      <c r="H224" s="483" t="n">
        <v>0.0331</v>
      </c>
      <c r="I224" s="484" t="n">
        <v>66.38</v>
      </c>
      <c r="J224" s="485" t="n">
        <v>2.19</v>
      </c>
    </row>
    <row r="225" customFormat="false" ht="51.75" hidden="false" customHeight="true" outlineLevel="0" collapsed="false">
      <c r="A225" s="479" t="s">
        <v>656</v>
      </c>
      <c r="B225" s="480" t="n">
        <v>97586</v>
      </c>
      <c r="C225" s="481" t="s">
        <v>42</v>
      </c>
      <c r="D225" s="481" t="s">
        <v>1469</v>
      </c>
      <c r="E225" s="481" t="s">
        <v>1404</v>
      </c>
      <c r="F225" s="481"/>
      <c r="G225" s="482" t="s">
        <v>120</v>
      </c>
      <c r="H225" s="483" t="n">
        <v>0.1325</v>
      </c>
      <c r="I225" s="484" t="n">
        <v>165.48</v>
      </c>
      <c r="J225" s="485" t="n">
        <v>21.92</v>
      </c>
    </row>
    <row r="226" customFormat="false" ht="39" hidden="false" customHeight="true" outlineLevel="0" collapsed="false">
      <c r="A226" s="479" t="s">
        <v>656</v>
      </c>
      <c r="B226" s="480" t="n">
        <v>97886</v>
      </c>
      <c r="C226" s="481" t="s">
        <v>42</v>
      </c>
      <c r="D226" s="481" t="s">
        <v>1505</v>
      </c>
      <c r="E226" s="481" t="s">
        <v>1404</v>
      </c>
      <c r="F226" s="481"/>
      <c r="G226" s="482" t="s">
        <v>120</v>
      </c>
      <c r="H226" s="483" t="n">
        <v>0.0331</v>
      </c>
      <c r="I226" s="484" t="n">
        <v>177.32</v>
      </c>
      <c r="J226" s="485" t="n">
        <v>5.86</v>
      </c>
    </row>
    <row r="227" customFormat="false" ht="39" hidden="false" customHeight="true" outlineLevel="0" collapsed="false">
      <c r="A227" s="479" t="s">
        <v>656</v>
      </c>
      <c r="B227" s="480" t="n">
        <v>98441</v>
      </c>
      <c r="C227" s="481" t="s">
        <v>42</v>
      </c>
      <c r="D227" s="481" t="s">
        <v>1472</v>
      </c>
      <c r="E227" s="481" t="s">
        <v>1397</v>
      </c>
      <c r="F227" s="481"/>
      <c r="G227" s="482" t="s">
        <v>400</v>
      </c>
      <c r="H227" s="483" t="n">
        <v>0.0981</v>
      </c>
      <c r="I227" s="484" t="n">
        <v>112.95</v>
      </c>
      <c r="J227" s="485" t="n">
        <v>11.08</v>
      </c>
    </row>
    <row r="228" customFormat="false" ht="39" hidden="false" customHeight="true" outlineLevel="0" collapsed="false">
      <c r="A228" s="479" t="s">
        <v>656</v>
      </c>
      <c r="B228" s="480" t="n">
        <v>98442</v>
      </c>
      <c r="C228" s="481" t="s">
        <v>42</v>
      </c>
      <c r="D228" s="481" t="s">
        <v>1473</v>
      </c>
      <c r="E228" s="481" t="s">
        <v>1397</v>
      </c>
      <c r="F228" s="481"/>
      <c r="G228" s="482" t="s">
        <v>400</v>
      </c>
      <c r="H228" s="483" t="n">
        <v>0.1129</v>
      </c>
      <c r="I228" s="484" t="n">
        <v>152.78</v>
      </c>
      <c r="J228" s="485" t="n">
        <v>17.24</v>
      </c>
    </row>
    <row r="229" customFormat="false" ht="39" hidden="false" customHeight="true" outlineLevel="0" collapsed="false">
      <c r="A229" s="479" t="s">
        <v>656</v>
      </c>
      <c r="B229" s="480" t="n">
        <v>98445</v>
      </c>
      <c r="C229" s="481" t="s">
        <v>42</v>
      </c>
      <c r="D229" s="481" t="s">
        <v>1474</v>
      </c>
      <c r="E229" s="481" t="s">
        <v>1397</v>
      </c>
      <c r="F229" s="481"/>
      <c r="G229" s="482" t="s">
        <v>400</v>
      </c>
      <c r="H229" s="483" t="n">
        <v>0.1532</v>
      </c>
      <c r="I229" s="484" t="n">
        <v>130.33</v>
      </c>
      <c r="J229" s="485" t="n">
        <v>19.96</v>
      </c>
    </row>
    <row r="230" customFormat="false" ht="39" hidden="false" customHeight="true" outlineLevel="0" collapsed="false">
      <c r="A230" s="479" t="s">
        <v>656</v>
      </c>
      <c r="B230" s="480" t="n">
        <v>98446</v>
      </c>
      <c r="C230" s="481" t="s">
        <v>42</v>
      </c>
      <c r="D230" s="481" t="s">
        <v>1475</v>
      </c>
      <c r="E230" s="481" t="s">
        <v>1397</v>
      </c>
      <c r="F230" s="481"/>
      <c r="G230" s="482" t="s">
        <v>400</v>
      </c>
      <c r="H230" s="483" t="n">
        <v>0.1195</v>
      </c>
      <c r="I230" s="484" t="n">
        <v>161.35</v>
      </c>
      <c r="J230" s="485" t="n">
        <v>19.28</v>
      </c>
    </row>
    <row r="231" customFormat="false" ht="39" hidden="false" customHeight="true" outlineLevel="0" collapsed="false">
      <c r="A231" s="479" t="s">
        <v>656</v>
      </c>
      <c r="B231" s="480" t="n">
        <v>101876</v>
      </c>
      <c r="C231" s="481" t="s">
        <v>42</v>
      </c>
      <c r="D231" s="481" t="s">
        <v>1477</v>
      </c>
      <c r="E231" s="481" t="s">
        <v>1404</v>
      </c>
      <c r="F231" s="481"/>
      <c r="G231" s="482" t="s">
        <v>120</v>
      </c>
      <c r="H231" s="483" t="n">
        <v>0.0166</v>
      </c>
      <c r="I231" s="484" t="n">
        <v>85.71</v>
      </c>
      <c r="J231" s="485" t="n">
        <v>1.42</v>
      </c>
    </row>
    <row r="232" customFormat="false" ht="39" hidden="false" customHeight="true" outlineLevel="0" collapsed="false">
      <c r="A232" s="479" t="s">
        <v>656</v>
      </c>
      <c r="B232" s="480" t="n">
        <v>101891</v>
      </c>
      <c r="C232" s="481" t="s">
        <v>42</v>
      </c>
      <c r="D232" s="481" t="s">
        <v>1478</v>
      </c>
      <c r="E232" s="481" t="s">
        <v>1404</v>
      </c>
      <c r="F232" s="481"/>
      <c r="G232" s="482" t="s">
        <v>120</v>
      </c>
      <c r="H232" s="483" t="n">
        <v>0.0828</v>
      </c>
      <c r="I232" s="484" t="n">
        <v>29.11</v>
      </c>
      <c r="J232" s="485" t="n">
        <v>2.41</v>
      </c>
    </row>
    <row r="233" customFormat="false" ht="25.5" hidden="false" customHeight="true" outlineLevel="0" collapsed="false">
      <c r="A233" s="501" t="s">
        <v>200</v>
      </c>
      <c r="B233" s="502" t="n">
        <v>10886</v>
      </c>
      <c r="C233" s="503" t="s">
        <v>42</v>
      </c>
      <c r="D233" s="503" t="s">
        <v>1480</v>
      </c>
      <c r="E233" s="503" t="s">
        <v>669</v>
      </c>
      <c r="F233" s="503"/>
      <c r="G233" s="504" t="s">
        <v>120</v>
      </c>
      <c r="H233" s="505" t="n">
        <v>0.0166</v>
      </c>
      <c r="I233" s="506" t="n">
        <v>201.25</v>
      </c>
      <c r="J233" s="507" t="n">
        <v>3.34</v>
      </c>
    </row>
    <row r="234" customFormat="false" ht="25.5" hidden="false" customHeight="true" outlineLevel="0" collapsed="false">
      <c r="A234" s="501" t="s">
        <v>200</v>
      </c>
      <c r="B234" s="502" t="n">
        <v>10891</v>
      </c>
      <c r="C234" s="503" t="s">
        <v>42</v>
      </c>
      <c r="D234" s="503" t="s">
        <v>1481</v>
      </c>
      <c r="E234" s="503" t="s">
        <v>669</v>
      </c>
      <c r="F234" s="503"/>
      <c r="G234" s="504" t="s">
        <v>120</v>
      </c>
      <c r="H234" s="505" t="n">
        <v>0.0166</v>
      </c>
      <c r="I234" s="506" t="n">
        <v>194.61</v>
      </c>
      <c r="J234" s="507" t="n">
        <v>3.23</v>
      </c>
    </row>
    <row r="235" customFormat="false" ht="15" hidden="false" customHeight="false" outlineLevel="0" collapsed="false">
      <c r="A235" s="486"/>
      <c r="B235" s="487"/>
      <c r="C235" s="487"/>
      <c r="D235" s="487"/>
      <c r="E235" s="487" t="s">
        <v>1388</v>
      </c>
      <c r="F235" s="488" t="n">
        <v>53.12</v>
      </c>
      <c r="G235" s="487" t="s">
        <v>1389</v>
      </c>
      <c r="H235" s="488" t="n">
        <v>0</v>
      </c>
      <c r="I235" s="489" t="s">
        <v>1390</v>
      </c>
      <c r="J235" s="490" t="n">
        <v>53.12</v>
      </c>
    </row>
    <row r="236" customFormat="false" ht="15" hidden="false" customHeight="true" outlineLevel="0" collapsed="false">
      <c r="A236" s="486"/>
      <c r="B236" s="487"/>
      <c r="C236" s="487"/>
      <c r="D236" s="487"/>
      <c r="E236" s="487" t="s">
        <v>1391</v>
      </c>
      <c r="F236" s="488" t="n">
        <v>65.27</v>
      </c>
      <c r="G236" s="487"/>
      <c r="H236" s="491" t="s">
        <v>1392</v>
      </c>
      <c r="I236" s="491"/>
      <c r="J236" s="490" t="n">
        <v>339.54</v>
      </c>
    </row>
    <row r="237" customFormat="false" ht="49.5" hidden="false" customHeight="true" outlineLevel="0" collapsed="false">
      <c r="A237" s="492"/>
      <c r="B237" s="493"/>
      <c r="C237" s="493"/>
      <c r="D237" s="493"/>
      <c r="E237" s="493"/>
      <c r="F237" s="493"/>
      <c r="G237" s="493" t="s">
        <v>1393</v>
      </c>
      <c r="H237" s="494" t="n">
        <v>24</v>
      </c>
      <c r="I237" s="495" t="s">
        <v>1394</v>
      </c>
      <c r="J237" s="496" t="n">
        <v>8148.96</v>
      </c>
    </row>
    <row r="238" customFormat="false" ht="0.75" hidden="false" customHeight="true" outlineLevel="0" collapsed="false">
      <c r="A238" s="497"/>
      <c r="B238" s="498"/>
      <c r="C238" s="498"/>
      <c r="D238" s="498"/>
      <c r="E238" s="498"/>
      <c r="F238" s="498"/>
      <c r="G238" s="498"/>
      <c r="H238" s="498"/>
      <c r="I238" s="499"/>
      <c r="J238" s="500"/>
    </row>
    <row r="239" customFormat="false" ht="18" hidden="false" customHeight="true" outlineLevel="0" collapsed="false">
      <c r="A239" s="466" t="s">
        <v>1506</v>
      </c>
      <c r="B239" s="467" t="s">
        <v>27</v>
      </c>
      <c r="C239" s="468" t="s">
        <v>26</v>
      </c>
      <c r="D239" s="468" t="s">
        <v>18</v>
      </c>
      <c r="E239" s="468" t="s">
        <v>25</v>
      </c>
      <c r="F239" s="468"/>
      <c r="G239" s="469" t="s">
        <v>1375</v>
      </c>
      <c r="H239" s="467" t="s">
        <v>1376</v>
      </c>
      <c r="I239" s="470" t="s">
        <v>1377</v>
      </c>
      <c r="J239" s="471" t="s">
        <v>19</v>
      </c>
    </row>
    <row r="240" customFormat="false" ht="39" hidden="false" customHeight="true" outlineLevel="0" collapsed="false">
      <c r="A240" s="472" t="s">
        <v>35</v>
      </c>
      <c r="B240" s="473" t="s">
        <v>1507</v>
      </c>
      <c r="C240" s="474" t="s">
        <v>36</v>
      </c>
      <c r="D240" s="474" t="s">
        <v>1508</v>
      </c>
      <c r="E240" s="474" t="s">
        <v>1397</v>
      </c>
      <c r="F240" s="474"/>
      <c r="G240" s="475" t="s">
        <v>1449</v>
      </c>
      <c r="H240" s="476" t="n">
        <v>1</v>
      </c>
      <c r="I240" s="477" t="n">
        <v>456.95</v>
      </c>
      <c r="J240" s="478" t="n">
        <v>456.95</v>
      </c>
    </row>
    <row r="241" customFormat="false" ht="25.5" hidden="false" customHeight="true" outlineLevel="0" collapsed="false">
      <c r="A241" s="479" t="s">
        <v>656</v>
      </c>
      <c r="B241" s="480" t="n">
        <v>88489</v>
      </c>
      <c r="C241" s="481" t="s">
        <v>42</v>
      </c>
      <c r="D241" s="481" t="s">
        <v>266</v>
      </c>
      <c r="E241" s="481" t="s">
        <v>674</v>
      </c>
      <c r="F241" s="481"/>
      <c r="G241" s="482" t="s">
        <v>400</v>
      </c>
      <c r="H241" s="483" t="n">
        <v>0.4761</v>
      </c>
      <c r="I241" s="484" t="n">
        <v>11.91</v>
      </c>
      <c r="J241" s="485" t="n">
        <v>5.67</v>
      </c>
    </row>
    <row r="242" customFormat="false" ht="64.5" hidden="false" customHeight="true" outlineLevel="0" collapsed="false">
      <c r="A242" s="479" t="s">
        <v>656</v>
      </c>
      <c r="B242" s="480" t="n">
        <v>91170</v>
      </c>
      <c r="C242" s="481" t="s">
        <v>42</v>
      </c>
      <c r="D242" s="481" t="s">
        <v>856</v>
      </c>
      <c r="E242" s="481" t="s">
        <v>1422</v>
      </c>
      <c r="F242" s="481"/>
      <c r="G242" s="482" t="s">
        <v>47</v>
      </c>
      <c r="H242" s="483" t="n">
        <v>0.4251</v>
      </c>
      <c r="I242" s="484" t="n">
        <v>9.98</v>
      </c>
      <c r="J242" s="485" t="n">
        <v>4.24</v>
      </c>
    </row>
    <row r="243" customFormat="false" ht="39" hidden="false" customHeight="true" outlineLevel="0" collapsed="false">
      <c r="A243" s="479" t="s">
        <v>656</v>
      </c>
      <c r="B243" s="480" t="n">
        <v>91862</v>
      </c>
      <c r="C243" s="481" t="s">
        <v>42</v>
      </c>
      <c r="D243" s="481" t="s">
        <v>1455</v>
      </c>
      <c r="E243" s="481" t="s">
        <v>1404</v>
      </c>
      <c r="F243" s="481"/>
      <c r="G243" s="482" t="s">
        <v>47</v>
      </c>
      <c r="H243" s="483" t="n">
        <v>0.4251</v>
      </c>
      <c r="I243" s="484" t="n">
        <v>9.47</v>
      </c>
      <c r="J243" s="485" t="n">
        <v>4.02</v>
      </c>
    </row>
    <row r="244" customFormat="false" ht="39" hidden="false" customHeight="true" outlineLevel="0" collapsed="false">
      <c r="A244" s="479" t="s">
        <v>656</v>
      </c>
      <c r="B244" s="480" t="n">
        <v>91924</v>
      </c>
      <c r="C244" s="481" t="s">
        <v>42</v>
      </c>
      <c r="D244" s="481" t="s">
        <v>1458</v>
      </c>
      <c r="E244" s="481" t="s">
        <v>1404</v>
      </c>
      <c r="F244" s="481"/>
      <c r="G244" s="482" t="s">
        <v>47</v>
      </c>
      <c r="H244" s="483" t="n">
        <v>1.0821</v>
      </c>
      <c r="I244" s="484" t="n">
        <v>3.07</v>
      </c>
      <c r="J244" s="485" t="n">
        <v>3.32</v>
      </c>
    </row>
    <row r="245" customFormat="false" ht="39" hidden="false" customHeight="true" outlineLevel="0" collapsed="false">
      <c r="A245" s="479" t="s">
        <v>656</v>
      </c>
      <c r="B245" s="480" t="n">
        <v>91926</v>
      </c>
      <c r="C245" s="481" t="s">
        <v>42</v>
      </c>
      <c r="D245" s="481" t="s">
        <v>1459</v>
      </c>
      <c r="E245" s="481" t="s">
        <v>1404</v>
      </c>
      <c r="F245" s="481"/>
      <c r="G245" s="482" t="s">
        <v>47</v>
      </c>
      <c r="H245" s="483" t="n">
        <v>2.087</v>
      </c>
      <c r="I245" s="484" t="n">
        <v>4.49</v>
      </c>
      <c r="J245" s="485" t="n">
        <v>9.37</v>
      </c>
    </row>
    <row r="246" customFormat="false" ht="51.75" hidden="false" customHeight="true" outlineLevel="0" collapsed="false">
      <c r="A246" s="479" t="s">
        <v>656</v>
      </c>
      <c r="B246" s="480" t="n">
        <v>92543</v>
      </c>
      <c r="C246" s="481" t="s">
        <v>42</v>
      </c>
      <c r="D246" s="481" t="s">
        <v>1463</v>
      </c>
      <c r="E246" s="481" t="s">
        <v>769</v>
      </c>
      <c r="F246" s="481"/>
      <c r="G246" s="482" t="s">
        <v>400</v>
      </c>
      <c r="H246" s="483" t="n">
        <v>1.9256</v>
      </c>
      <c r="I246" s="484" t="n">
        <v>21.03</v>
      </c>
      <c r="J246" s="485" t="n">
        <v>40.49</v>
      </c>
    </row>
    <row r="247" customFormat="false" ht="39" hidden="false" customHeight="true" outlineLevel="0" collapsed="false">
      <c r="A247" s="479" t="s">
        <v>656</v>
      </c>
      <c r="B247" s="480" t="n">
        <v>92981</v>
      </c>
      <c r="C247" s="481" t="s">
        <v>42</v>
      </c>
      <c r="D247" s="481" t="s">
        <v>1503</v>
      </c>
      <c r="E247" s="481" t="s">
        <v>1404</v>
      </c>
      <c r="F247" s="481"/>
      <c r="G247" s="482" t="s">
        <v>47</v>
      </c>
      <c r="H247" s="483" t="n">
        <v>0.4831</v>
      </c>
      <c r="I247" s="484" t="n">
        <v>17.1</v>
      </c>
      <c r="J247" s="485" t="n">
        <v>8.26</v>
      </c>
    </row>
    <row r="248" customFormat="false" ht="24" hidden="false" customHeight="true" outlineLevel="0" collapsed="false">
      <c r="A248" s="479" t="s">
        <v>656</v>
      </c>
      <c r="B248" s="480" t="n">
        <v>93358</v>
      </c>
      <c r="C248" s="481" t="s">
        <v>42</v>
      </c>
      <c r="D248" s="481" t="s">
        <v>174</v>
      </c>
      <c r="E248" s="481" t="s">
        <v>914</v>
      </c>
      <c r="F248" s="481"/>
      <c r="G248" s="482" t="s">
        <v>388</v>
      </c>
      <c r="H248" s="483" t="n">
        <v>0.0078</v>
      </c>
      <c r="I248" s="484" t="n">
        <v>80.38</v>
      </c>
      <c r="J248" s="485" t="n">
        <v>0.62</v>
      </c>
    </row>
    <row r="249" customFormat="false" ht="51.75" hidden="false" customHeight="true" outlineLevel="0" collapsed="false">
      <c r="A249" s="479" t="s">
        <v>656</v>
      </c>
      <c r="B249" s="480" t="n">
        <v>94210</v>
      </c>
      <c r="C249" s="481" t="s">
        <v>42</v>
      </c>
      <c r="D249" s="481" t="s">
        <v>1465</v>
      </c>
      <c r="E249" s="481" t="s">
        <v>769</v>
      </c>
      <c r="F249" s="481"/>
      <c r="G249" s="482" t="s">
        <v>400</v>
      </c>
      <c r="H249" s="483" t="n">
        <v>1.9256</v>
      </c>
      <c r="I249" s="484" t="n">
        <v>51.49</v>
      </c>
      <c r="J249" s="485" t="n">
        <v>99.14</v>
      </c>
    </row>
    <row r="250" customFormat="false" ht="39" hidden="false" customHeight="true" outlineLevel="0" collapsed="false">
      <c r="A250" s="479" t="s">
        <v>656</v>
      </c>
      <c r="B250" s="480" t="n">
        <v>95241</v>
      </c>
      <c r="C250" s="481" t="s">
        <v>42</v>
      </c>
      <c r="D250" s="481" t="s">
        <v>149</v>
      </c>
      <c r="E250" s="481" t="s">
        <v>1399</v>
      </c>
      <c r="F250" s="481"/>
      <c r="G250" s="482" t="s">
        <v>400</v>
      </c>
      <c r="H250" s="483" t="n">
        <v>1.9256</v>
      </c>
      <c r="I250" s="484" t="n">
        <v>40.42</v>
      </c>
      <c r="J250" s="485" t="n">
        <v>77.83</v>
      </c>
    </row>
    <row r="251" customFormat="false" ht="39" hidden="false" customHeight="true" outlineLevel="0" collapsed="false">
      <c r="A251" s="479" t="s">
        <v>656</v>
      </c>
      <c r="B251" s="480" t="n">
        <v>95805</v>
      </c>
      <c r="C251" s="481" t="s">
        <v>42</v>
      </c>
      <c r="D251" s="481" t="s">
        <v>1467</v>
      </c>
      <c r="E251" s="481" t="s">
        <v>1404</v>
      </c>
      <c r="F251" s="481"/>
      <c r="G251" s="482" t="s">
        <v>120</v>
      </c>
      <c r="H251" s="483" t="n">
        <v>0.3865</v>
      </c>
      <c r="I251" s="484" t="n">
        <v>23.62</v>
      </c>
      <c r="J251" s="485" t="n">
        <v>9.12</v>
      </c>
    </row>
    <row r="252" customFormat="false" ht="25.5" hidden="false" customHeight="true" outlineLevel="0" collapsed="false">
      <c r="A252" s="479" t="s">
        <v>656</v>
      </c>
      <c r="B252" s="480" t="n">
        <v>96985</v>
      </c>
      <c r="C252" s="481" t="s">
        <v>42</v>
      </c>
      <c r="D252" s="481" t="s">
        <v>1504</v>
      </c>
      <c r="E252" s="481" t="s">
        <v>1404</v>
      </c>
      <c r="F252" s="481"/>
      <c r="G252" s="482" t="s">
        <v>120</v>
      </c>
      <c r="H252" s="483" t="n">
        <v>0.0966</v>
      </c>
      <c r="I252" s="484" t="n">
        <v>66.38</v>
      </c>
      <c r="J252" s="485" t="n">
        <v>6.41</v>
      </c>
    </row>
    <row r="253" customFormat="false" ht="51.75" hidden="false" customHeight="true" outlineLevel="0" collapsed="false">
      <c r="A253" s="479" t="s">
        <v>656</v>
      </c>
      <c r="B253" s="480" t="n">
        <v>97586</v>
      </c>
      <c r="C253" s="481" t="s">
        <v>42</v>
      </c>
      <c r="D253" s="481" t="s">
        <v>1469</v>
      </c>
      <c r="E253" s="481" t="s">
        <v>1404</v>
      </c>
      <c r="F253" s="481"/>
      <c r="G253" s="482" t="s">
        <v>120</v>
      </c>
      <c r="H253" s="483" t="n">
        <v>0.1932</v>
      </c>
      <c r="I253" s="484" t="n">
        <v>165.48</v>
      </c>
      <c r="J253" s="485" t="n">
        <v>31.97</v>
      </c>
    </row>
    <row r="254" customFormat="false" ht="39" hidden="false" customHeight="true" outlineLevel="0" collapsed="false">
      <c r="A254" s="479" t="s">
        <v>656</v>
      </c>
      <c r="B254" s="480" t="n">
        <v>97886</v>
      </c>
      <c r="C254" s="481" t="s">
        <v>42</v>
      </c>
      <c r="D254" s="481" t="s">
        <v>1505</v>
      </c>
      <c r="E254" s="481" t="s">
        <v>1404</v>
      </c>
      <c r="F254" s="481"/>
      <c r="G254" s="482" t="s">
        <v>120</v>
      </c>
      <c r="H254" s="483" t="n">
        <v>0.0966</v>
      </c>
      <c r="I254" s="484" t="n">
        <v>177.32</v>
      </c>
      <c r="J254" s="485" t="n">
        <v>17.12</v>
      </c>
    </row>
    <row r="255" customFormat="false" ht="39" hidden="false" customHeight="true" outlineLevel="0" collapsed="false">
      <c r="A255" s="479" t="s">
        <v>656</v>
      </c>
      <c r="B255" s="480" t="n">
        <v>98441</v>
      </c>
      <c r="C255" s="481" t="s">
        <v>42</v>
      </c>
      <c r="D255" s="481" t="s">
        <v>1472</v>
      </c>
      <c r="E255" s="481" t="s">
        <v>1397</v>
      </c>
      <c r="F255" s="481"/>
      <c r="G255" s="482" t="s">
        <v>400</v>
      </c>
      <c r="H255" s="483" t="n">
        <v>0.0966</v>
      </c>
      <c r="I255" s="484" t="n">
        <v>112.95</v>
      </c>
      <c r="J255" s="485" t="n">
        <v>10.91</v>
      </c>
    </row>
    <row r="256" customFormat="false" ht="39" hidden="false" customHeight="true" outlineLevel="0" collapsed="false">
      <c r="A256" s="479" t="s">
        <v>656</v>
      </c>
      <c r="B256" s="480" t="n">
        <v>98442</v>
      </c>
      <c r="C256" s="481" t="s">
        <v>42</v>
      </c>
      <c r="D256" s="481" t="s">
        <v>1473</v>
      </c>
      <c r="E256" s="481" t="s">
        <v>1397</v>
      </c>
      <c r="F256" s="481"/>
      <c r="G256" s="482" t="s">
        <v>400</v>
      </c>
      <c r="H256" s="483" t="n">
        <v>0.1111</v>
      </c>
      <c r="I256" s="484" t="n">
        <v>152.78</v>
      </c>
      <c r="J256" s="485" t="n">
        <v>16.97</v>
      </c>
    </row>
    <row r="257" customFormat="false" ht="39" hidden="false" customHeight="true" outlineLevel="0" collapsed="false">
      <c r="A257" s="479" t="s">
        <v>656</v>
      </c>
      <c r="B257" s="480" t="n">
        <v>98445</v>
      </c>
      <c r="C257" s="481" t="s">
        <v>42</v>
      </c>
      <c r="D257" s="481" t="s">
        <v>1474</v>
      </c>
      <c r="E257" s="481" t="s">
        <v>1397</v>
      </c>
      <c r="F257" s="481"/>
      <c r="G257" s="482" t="s">
        <v>400</v>
      </c>
      <c r="H257" s="483" t="n">
        <v>0.1508</v>
      </c>
      <c r="I257" s="484" t="n">
        <v>130.33</v>
      </c>
      <c r="J257" s="485" t="n">
        <v>19.65</v>
      </c>
    </row>
    <row r="258" customFormat="false" ht="39" hidden="false" customHeight="true" outlineLevel="0" collapsed="false">
      <c r="A258" s="479" t="s">
        <v>656</v>
      </c>
      <c r="B258" s="480" t="n">
        <v>98446</v>
      </c>
      <c r="C258" s="481" t="s">
        <v>42</v>
      </c>
      <c r="D258" s="481" t="s">
        <v>1475</v>
      </c>
      <c r="E258" s="481" t="s">
        <v>1397</v>
      </c>
      <c r="F258" s="481"/>
      <c r="G258" s="482" t="s">
        <v>400</v>
      </c>
      <c r="H258" s="483" t="n">
        <v>0.1176</v>
      </c>
      <c r="I258" s="484" t="n">
        <v>161.35</v>
      </c>
      <c r="J258" s="485" t="n">
        <v>18.97</v>
      </c>
    </row>
    <row r="259" customFormat="false" ht="39" hidden="false" customHeight="true" outlineLevel="0" collapsed="false">
      <c r="A259" s="479" t="s">
        <v>656</v>
      </c>
      <c r="B259" s="480" t="n">
        <v>101876</v>
      </c>
      <c r="C259" s="481" t="s">
        <v>42</v>
      </c>
      <c r="D259" s="481" t="s">
        <v>1477</v>
      </c>
      <c r="E259" s="481" t="s">
        <v>1404</v>
      </c>
      <c r="F259" s="481"/>
      <c r="G259" s="482" t="s">
        <v>120</v>
      </c>
      <c r="H259" s="483" t="n">
        <v>0.0966</v>
      </c>
      <c r="I259" s="484" t="n">
        <v>85.71</v>
      </c>
      <c r="J259" s="485" t="n">
        <v>8.27</v>
      </c>
    </row>
    <row r="260" customFormat="false" ht="39" hidden="false" customHeight="true" outlineLevel="0" collapsed="false">
      <c r="A260" s="479" t="s">
        <v>656</v>
      </c>
      <c r="B260" s="480" t="n">
        <v>101891</v>
      </c>
      <c r="C260" s="481" t="s">
        <v>42</v>
      </c>
      <c r="D260" s="481" t="s">
        <v>1478</v>
      </c>
      <c r="E260" s="481" t="s">
        <v>1404</v>
      </c>
      <c r="F260" s="481"/>
      <c r="G260" s="482" t="s">
        <v>120</v>
      </c>
      <c r="H260" s="483" t="n">
        <v>0.02899</v>
      </c>
      <c r="I260" s="484" t="n">
        <v>29.11</v>
      </c>
      <c r="J260" s="485" t="n">
        <v>0.84</v>
      </c>
    </row>
    <row r="261" customFormat="false" ht="64.5" hidden="false" customHeight="true" outlineLevel="0" collapsed="false">
      <c r="A261" s="479" t="s">
        <v>656</v>
      </c>
      <c r="B261" s="480" t="n">
        <v>91173</v>
      </c>
      <c r="C261" s="481" t="s">
        <v>42</v>
      </c>
      <c r="D261" s="481" t="s">
        <v>1454</v>
      </c>
      <c r="E261" s="481" t="s">
        <v>1422</v>
      </c>
      <c r="F261" s="481"/>
      <c r="G261" s="482" t="s">
        <v>47</v>
      </c>
      <c r="H261" s="483" t="n">
        <v>0.4638</v>
      </c>
      <c r="I261" s="484" t="n">
        <v>3.72</v>
      </c>
      <c r="J261" s="485" t="n">
        <v>1.72</v>
      </c>
    </row>
    <row r="262" customFormat="false" ht="39" hidden="false" customHeight="true" outlineLevel="0" collapsed="false">
      <c r="A262" s="479" t="s">
        <v>656</v>
      </c>
      <c r="B262" s="480" t="n">
        <v>91870</v>
      </c>
      <c r="C262" s="481" t="s">
        <v>42</v>
      </c>
      <c r="D262" s="481" t="s">
        <v>1456</v>
      </c>
      <c r="E262" s="481" t="s">
        <v>1404</v>
      </c>
      <c r="F262" s="481"/>
      <c r="G262" s="482" t="s">
        <v>47</v>
      </c>
      <c r="H262" s="483" t="n">
        <v>0.4638</v>
      </c>
      <c r="I262" s="484" t="n">
        <v>12.28</v>
      </c>
      <c r="J262" s="485" t="n">
        <v>5.69</v>
      </c>
    </row>
    <row r="263" customFormat="false" ht="39" hidden="false" customHeight="true" outlineLevel="0" collapsed="false">
      <c r="A263" s="479" t="s">
        <v>656</v>
      </c>
      <c r="B263" s="480" t="n">
        <v>92008</v>
      </c>
      <c r="C263" s="481" t="s">
        <v>42</v>
      </c>
      <c r="D263" s="481" t="s">
        <v>1461</v>
      </c>
      <c r="E263" s="481" t="s">
        <v>1404</v>
      </c>
      <c r="F263" s="481"/>
      <c r="G263" s="482" t="s">
        <v>120</v>
      </c>
      <c r="H263" s="483" t="n">
        <v>0.2899</v>
      </c>
      <c r="I263" s="484" t="n">
        <v>46.34</v>
      </c>
      <c r="J263" s="485" t="n">
        <v>13.43</v>
      </c>
    </row>
    <row r="264" customFormat="false" ht="39" hidden="false" customHeight="true" outlineLevel="0" collapsed="false">
      <c r="A264" s="479" t="s">
        <v>656</v>
      </c>
      <c r="B264" s="480" t="n">
        <v>92023</v>
      </c>
      <c r="C264" s="481" t="s">
        <v>42</v>
      </c>
      <c r="D264" s="481" t="s">
        <v>1462</v>
      </c>
      <c r="E264" s="481" t="s">
        <v>1404</v>
      </c>
      <c r="F264" s="481"/>
      <c r="G264" s="482" t="s">
        <v>120</v>
      </c>
      <c r="H264" s="483" t="n">
        <v>0.0966</v>
      </c>
      <c r="I264" s="484" t="n">
        <v>48.57</v>
      </c>
      <c r="J264" s="485" t="n">
        <v>4.69</v>
      </c>
    </row>
    <row r="265" customFormat="false" ht="25.5" hidden="false" customHeight="true" outlineLevel="0" collapsed="false">
      <c r="A265" s="501" t="s">
        <v>200</v>
      </c>
      <c r="B265" s="502" t="n">
        <v>10886</v>
      </c>
      <c r="C265" s="503" t="s">
        <v>42</v>
      </c>
      <c r="D265" s="503" t="s">
        <v>1480</v>
      </c>
      <c r="E265" s="503" t="s">
        <v>669</v>
      </c>
      <c r="F265" s="503"/>
      <c r="G265" s="504" t="s">
        <v>120</v>
      </c>
      <c r="H265" s="505" t="n">
        <v>0.0966</v>
      </c>
      <c r="I265" s="506" t="n">
        <v>201.25</v>
      </c>
      <c r="J265" s="507" t="n">
        <v>19.44</v>
      </c>
    </row>
    <row r="266" customFormat="false" ht="25.5" hidden="false" customHeight="true" outlineLevel="0" collapsed="false">
      <c r="A266" s="501" t="s">
        <v>200</v>
      </c>
      <c r="B266" s="502" t="n">
        <v>10891</v>
      </c>
      <c r="C266" s="503" t="s">
        <v>42</v>
      </c>
      <c r="D266" s="503" t="s">
        <v>1481</v>
      </c>
      <c r="E266" s="503" t="s">
        <v>669</v>
      </c>
      <c r="F266" s="503"/>
      <c r="G266" s="504" t="s">
        <v>120</v>
      </c>
      <c r="H266" s="505" t="n">
        <v>0.0966</v>
      </c>
      <c r="I266" s="506" t="n">
        <v>194.61</v>
      </c>
      <c r="J266" s="507" t="n">
        <v>18.79</v>
      </c>
    </row>
    <row r="267" customFormat="false" ht="15" hidden="false" customHeight="false" outlineLevel="0" collapsed="false">
      <c r="A267" s="486"/>
      <c r="B267" s="487"/>
      <c r="C267" s="487"/>
      <c r="D267" s="487"/>
      <c r="E267" s="487" t="s">
        <v>1388</v>
      </c>
      <c r="F267" s="488" t="n">
        <v>89.32</v>
      </c>
      <c r="G267" s="487" t="s">
        <v>1389</v>
      </c>
      <c r="H267" s="488" t="n">
        <v>0</v>
      </c>
      <c r="I267" s="489" t="s">
        <v>1390</v>
      </c>
      <c r="J267" s="490" t="n">
        <v>89.32</v>
      </c>
    </row>
    <row r="268" customFormat="false" ht="15" hidden="false" customHeight="true" outlineLevel="0" collapsed="false">
      <c r="A268" s="486"/>
      <c r="B268" s="487"/>
      <c r="C268" s="487"/>
      <c r="D268" s="487"/>
      <c r="E268" s="487" t="s">
        <v>1391</v>
      </c>
      <c r="F268" s="488" t="n">
        <v>108.75</v>
      </c>
      <c r="G268" s="487"/>
      <c r="H268" s="491" t="s">
        <v>1392</v>
      </c>
      <c r="I268" s="491"/>
      <c r="J268" s="490" t="n">
        <v>565.7</v>
      </c>
    </row>
    <row r="269" customFormat="false" ht="49.5" hidden="false" customHeight="true" outlineLevel="0" collapsed="false">
      <c r="A269" s="492"/>
      <c r="B269" s="493"/>
      <c r="C269" s="493"/>
      <c r="D269" s="493"/>
      <c r="E269" s="493"/>
      <c r="F269" s="493"/>
      <c r="G269" s="493" t="s">
        <v>1393</v>
      </c>
      <c r="H269" s="494" t="n">
        <v>24</v>
      </c>
      <c r="I269" s="495" t="s">
        <v>1394</v>
      </c>
      <c r="J269" s="496" t="n">
        <v>13576.8</v>
      </c>
    </row>
    <row r="270" customFormat="false" ht="0.75" hidden="false" customHeight="true" outlineLevel="0" collapsed="false">
      <c r="A270" s="497"/>
      <c r="B270" s="498"/>
      <c r="C270" s="498"/>
      <c r="D270" s="498"/>
      <c r="E270" s="498"/>
      <c r="F270" s="498"/>
      <c r="G270" s="498"/>
      <c r="H270" s="498"/>
      <c r="I270" s="499"/>
      <c r="J270" s="500"/>
    </row>
    <row r="271" customFormat="false" ht="18" hidden="false" customHeight="true" outlineLevel="0" collapsed="false">
      <c r="A271" s="466" t="s">
        <v>1509</v>
      </c>
      <c r="B271" s="467" t="s">
        <v>27</v>
      </c>
      <c r="C271" s="468" t="s">
        <v>26</v>
      </c>
      <c r="D271" s="468" t="s">
        <v>18</v>
      </c>
      <c r="E271" s="468" t="s">
        <v>25</v>
      </c>
      <c r="F271" s="468"/>
      <c r="G271" s="469" t="s">
        <v>1375</v>
      </c>
      <c r="H271" s="467" t="s">
        <v>1376</v>
      </c>
      <c r="I271" s="470" t="s">
        <v>1377</v>
      </c>
      <c r="J271" s="471" t="s">
        <v>19</v>
      </c>
    </row>
    <row r="272" customFormat="false" ht="39" hidden="false" customHeight="true" outlineLevel="0" collapsed="false">
      <c r="A272" s="472" t="s">
        <v>35</v>
      </c>
      <c r="B272" s="473" t="n">
        <v>100322</v>
      </c>
      <c r="C272" s="474" t="s">
        <v>42</v>
      </c>
      <c r="D272" s="474" t="s">
        <v>1510</v>
      </c>
      <c r="E272" s="474" t="s">
        <v>1399</v>
      </c>
      <c r="F272" s="474"/>
      <c r="G272" s="475" t="s">
        <v>388</v>
      </c>
      <c r="H272" s="476" t="n">
        <v>1</v>
      </c>
      <c r="I272" s="477" t="n">
        <v>232.57</v>
      </c>
      <c r="J272" s="478" t="n">
        <v>232.57</v>
      </c>
    </row>
    <row r="273" customFormat="false" ht="24" hidden="false" customHeight="true" outlineLevel="0" collapsed="false">
      <c r="A273" s="479" t="s">
        <v>656</v>
      </c>
      <c r="B273" s="480" t="n">
        <v>88309</v>
      </c>
      <c r="C273" s="481" t="s">
        <v>42</v>
      </c>
      <c r="D273" s="481" t="s">
        <v>696</v>
      </c>
      <c r="E273" s="481" t="s">
        <v>1382</v>
      </c>
      <c r="F273" s="481"/>
      <c r="G273" s="482" t="s">
        <v>469</v>
      </c>
      <c r="H273" s="483" t="n">
        <v>1.579</v>
      </c>
      <c r="I273" s="484" t="n">
        <v>25.62</v>
      </c>
      <c r="J273" s="485" t="n">
        <v>40.45</v>
      </c>
    </row>
    <row r="274" customFormat="false" ht="24" hidden="false" customHeight="true" outlineLevel="0" collapsed="false">
      <c r="A274" s="479" t="s">
        <v>656</v>
      </c>
      <c r="B274" s="480" t="n">
        <v>88316</v>
      </c>
      <c r="C274" s="481" t="s">
        <v>42</v>
      </c>
      <c r="D274" s="481" t="s">
        <v>667</v>
      </c>
      <c r="E274" s="481" t="s">
        <v>1382</v>
      </c>
      <c r="F274" s="481"/>
      <c r="G274" s="482" t="s">
        <v>469</v>
      </c>
      <c r="H274" s="483" t="n">
        <v>0.634</v>
      </c>
      <c r="I274" s="484" t="n">
        <v>20.32</v>
      </c>
      <c r="J274" s="485" t="n">
        <v>12.88</v>
      </c>
    </row>
    <row r="275" customFormat="false" ht="39" hidden="false" customHeight="true" outlineLevel="0" collapsed="false">
      <c r="A275" s="479" t="s">
        <v>656</v>
      </c>
      <c r="B275" s="480" t="n">
        <v>91277</v>
      </c>
      <c r="C275" s="481" t="s">
        <v>42</v>
      </c>
      <c r="D275" s="481" t="s">
        <v>1511</v>
      </c>
      <c r="E275" s="481" t="s">
        <v>683</v>
      </c>
      <c r="F275" s="481"/>
      <c r="G275" s="482" t="s">
        <v>688</v>
      </c>
      <c r="H275" s="483" t="n">
        <v>0.032</v>
      </c>
      <c r="I275" s="484" t="n">
        <v>10.18</v>
      </c>
      <c r="J275" s="485" t="n">
        <v>0.32</v>
      </c>
    </row>
    <row r="276" customFormat="false" ht="39" hidden="false" customHeight="true" outlineLevel="0" collapsed="false">
      <c r="A276" s="479" t="s">
        <v>656</v>
      </c>
      <c r="B276" s="480" t="n">
        <v>91278</v>
      </c>
      <c r="C276" s="481" t="s">
        <v>42</v>
      </c>
      <c r="D276" s="481" t="s">
        <v>1512</v>
      </c>
      <c r="E276" s="481" t="s">
        <v>683</v>
      </c>
      <c r="F276" s="481"/>
      <c r="G276" s="482" t="s">
        <v>684</v>
      </c>
      <c r="H276" s="483" t="n">
        <v>0.03</v>
      </c>
      <c r="I276" s="484" t="n">
        <v>0.71</v>
      </c>
      <c r="J276" s="485" t="n">
        <v>0.02</v>
      </c>
    </row>
    <row r="277" customFormat="false" ht="25.5" hidden="false" customHeight="true" outlineLevel="0" collapsed="false">
      <c r="A277" s="501" t="s">
        <v>200</v>
      </c>
      <c r="B277" s="502" t="n">
        <v>4722</v>
      </c>
      <c r="C277" s="503" t="s">
        <v>42</v>
      </c>
      <c r="D277" s="503" t="s">
        <v>1513</v>
      </c>
      <c r="E277" s="503" t="s">
        <v>669</v>
      </c>
      <c r="F277" s="503"/>
      <c r="G277" s="504" t="s">
        <v>388</v>
      </c>
      <c r="H277" s="505" t="n">
        <v>1.19</v>
      </c>
      <c r="I277" s="506" t="n">
        <v>150.34</v>
      </c>
      <c r="J277" s="507" t="n">
        <v>178.9</v>
      </c>
    </row>
    <row r="278" customFormat="false" ht="15" hidden="false" customHeight="false" outlineLevel="0" collapsed="false">
      <c r="A278" s="486"/>
      <c r="B278" s="487"/>
      <c r="C278" s="487"/>
      <c r="D278" s="487"/>
      <c r="E278" s="487" t="s">
        <v>1388</v>
      </c>
      <c r="F278" s="488" t="n">
        <v>41.56</v>
      </c>
      <c r="G278" s="487" t="s">
        <v>1389</v>
      </c>
      <c r="H278" s="488" t="n">
        <v>0</v>
      </c>
      <c r="I278" s="489" t="s">
        <v>1390</v>
      </c>
      <c r="J278" s="490" t="n">
        <v>41.56</v>
      </c>
    </row>
    <row r="279" customFormat="false" ht="15" hidden="false" customHeight="true" outlineLevel="0" collapsed="false">
      <c r="A279" s="486"/>
      <c r="B279" s="487"/>
      <c r="C279" s="487"/>
      <c r="D279" s="487"/>
      <c r="E279" s="487" t="s">
        <v>1391</v>
      </c>
      <c r="F279" s="488" t="n">
        <v>55.35</v>
      </c>
      <c r="G279" s="487"/>
      <c r="H279" s="491" t="s">
        <v>1392</v>
      </c>
      <c r="I279" s="491"/>
      <c r="J279" s="490" t="n">
        <v>287.92</v>
      </c>
    </row>
    <row r="280" customFormat="false" ht="49.5" hidden="false" customHeight="true" outlineLevel="0" collapsed="false">
      <c r="A280" s="492"/>
      <c r="B280" s="493"/>
      <c r="C280" s="493"/>
      <c r="D280" s="493"/>
      <c r="E280" s="493"/>
      <c r="F280" s="493"/>
      <c r="G280" s="493" t="s">
        <v>1393</v>
      </c>
      <c r="H280" s="494" t="n">
        <v>5</v>
      </c>
      <c r="I280" s="495" t="s">
        <v>1394</v>
      </c>
      <c r="J280" s="496" t="n">
        <v>1439.6</v>
      </c>
    </row>
    <row r="281" customFormat="false" ht="0.75" hidden="false" customHeight="true" outlineLevel="0" collapsed="false">
      <c r="A281" s="497"/>
      <c r="B281" s="498"/>
      <c r="C281" s="498"/>
      <c r="D281" s="498"/>
      <c r="E281" s="498"/>
      <c r="F281" s="498"/>
      <c r="G281" s="498"/>
      <c r="H281" s="498"/>
      <c r="I281" s="499"/>
      <c r="J281" s="500"/>
    </row>
    <row r="282" customFormat="false" ht="18" hidden="false" customHeight="true" outlineLevel="0" collapsed="false">
      <c r="A282" s="466" t="s">
        <v>1514</v>
      </c>
      <c r="B282" s="467" t="s">
        <v>27</v>
      </c>
      <c r="C282" s="468" t="s">
        <v>26</v>
      </c>
      <c r="D282" s="468" t="s">
        <v>18</v>
      </c>
      <c r="E282" s="468" t="s">
        <v>25</v>
      </c>
      <c r="F282" s="468"/>
      <c r="G282" s="469" t="s">
        <v>1375</v>
      </c>
      <c r="H282" s="467" t="s">
        <v>1376</v>
      </c>
      <c r="I282" s="470" t="s">
        <v>1377</v>
      </c>
      <c r="J282" s="471" t="s">
        <v>19</v>
      </c>
    </row>
    <row r="283" customFormat="false" ht="25.5" hidden="false" customHeight="true" outlineLevel="0" collapsed="false">
      <c r="A283" s="472" t="s">
        <v>35</v>
      </c>
      <c r="B283" s="473" t="s">
        <v>1515</v>
      </c>
      <c r="C283" s="474" t="s">
        <v>36</v>
      </c>
      <c r="D283" s="474" t="s">
        <v>1516</v>
      </c>
      <c r="E283" s="474" t="s">
        <v>1517</v>
      </c>
      <c r="F283" s="474"/>
      <c r="G283" s="475" t="s">
        <v>1518</v>
      </c>
      <c r="H283" s="476" t="n">
        <v>1</v>
      </c>
      <c r="I283" s="477" t="n">
        <v>59.34</v>
      </c>
      <c r="J283" s="478" t="n">
        <v>59.34</v>
      </c>
    </row>
    <row r="284" customFormat="false" ht="25.5" hidden="false" customHeight="true" outlineLevel="0" collapsed="false">
      <c r="A284" s="479" t="s">
        <v>656</v>
      </c>
      <c r="B284" s="480" t="n">
        <v>97064</v>
      </c>
      <c r="C284" s="481" t="s">
        <v>42</v>
      </c>
      <c r="D284" s="481" t="s">
        <v>1519</v>
      </c>
      <c r="E284" s="481" t="s">
        <v>1382</v>
      </c>
      <c r="F284" s="481"/>
      <c r="G284" s="482" t="s">
        <v>47</v>
      </c>
      <c r="H284" s="483" t="n">
        <v>1</v>
      </c>
      <c r="I284" s="484" t="n">
        <v>23.34</v>
      </c>
      <c r="J284" s="485" t="n">
        <v>23.34</v>
      </c>
    </row>
    <row r="285" customFormat="false" ht="64.5" hidden="false" customHeight="true" outlineLevel="0" collapsed="false">
      <c r="A285" s="501" t="s">
        <v>200</v>
      </c>
      <c r="B285" s="502" t="n">
        <v>10527</v>
      </c>
      <c r="C285" s="503" t="s">
        <v>42</v>
      </c>
      <c r="D285" s="503" t="s">
        <v>1520</v>
      </c>
      <c r="E285" s="503" t="s">
        <v>990</v>
      </c>
      <c r="F285" s="503"/>
      <c r="G285" s="504" t="s">
        <v>1518</v>
      </c>
      <c r="H285" s="505" t="n">
        <v>1</v>
      </c>
      <c r="I285" s="506" t="n">
        <v>36</v>
      </c>
      <c r="J285" s="507" t="n">
        <v>36</v>
      </c>
    </row>
    <row r="286" customFormat="false" ht="15" hidden="false" customHeight="false" outlineLevel="0" collapsed="false">
      <c r="A286" s="486"/>
      <c r="B286" s="487"/>
      <c r="C286" s="487"/>
      <c r="D286" s="487"/>
      <c r="E286" s="487" t="s">
        <v>1388</v>
      </c>
      <c r="F286" s="488" t="n">
        <v>18.46</v>
      </c>
      <c r="G286" s="487" t="s">
        <v>1389</v>
      </c>
      <c r="H286" s="488" t="n">
        <v>0</v>
      </c>
      <c r="I286" s="489" t="s">
        <v>1390</v>
      </c>
      <c r="J286" s="490" t="n">
        <v>18.46</v>
      </c>
    </row>
    <row r="287" customFormat="false" ht="15" hidden="false" customHeight="true" outlineLevel="0" collapsed="false">
      <c r="A287" s="486"/>
      <c r="B287" s="487"/>
      <c r="C287" s="487"/>
      <c r="D287" s="487"/>
      <c r="E287" s="487" t="s">
        <v>1391</v>
      </c>
      <c r="F287" s="488" t="n">
        <v>14.12</v>
      </c>
      <c r="G287" s="487"/>
      <c r="H287" s="491" t="s">
        <v>1392</v>
      </c>
      <c r="I287" s="491"/>
      <c r="J287" s="490" t="n">
        <v>73.46</v>
      </c>
    </row>
    <row r="288" customFormat="false" ht="49.5" hidden="false" customHeight="true" outlineLevel="0" collapsed="false">
      <c r="A288" s="492"/>
      <c r="B288" s="493"/>
      <c r="C288" s="493"/>
      <c r="D288" s="493"/>
      <c r="E288" s="493"/>
      <c r="F288" s="493"/>
      <c r="G288" s="493" t="s">
        <v>1393</v>
      </c>
      <c r="H288" s="494" t="n">
        <v>550.03</v>
      </c>
      <c r="I288" s="495" t="s">
        <v>1394</v>
      </c>
      <c r="J288" s="496" t="n">
        <v>40405.2</v>
      </c>
    </row>
    <row r="289" customFormat="false" ht="0.75" hidden="false" customHeight="true" outlineLevel="0" collapsed="false">
      <c r="A289" s="497"/>
      <c r="B289" s="498"/>
      <c r="C289" s="498"/>
      <c r="D289" s="498"/>
      <c r="E289" s="498"/>
      <c r="F289" s="498"/>
      <c r="G289" s="498"/>
      <c r="H289" s="498"/>
      <c r="I289" s="499"/>
      <c r="J289" s="500"/>
    </row>
    <row r="290" customFormat="false" ht="18" hidden="false" customHeight="true" outlineLevel="0" collapsed="false">
      <c r="A290" s="466" t="s">
        <v>1521</v>
      </c>
      <c r="B290" s="467" t="s">
        <v>27</v>
      </c>
      <c r="C290" s="468" t="s">
        <v>26</v>
      </c>
      <c r="D290" s="468" t="s">
        <v>18</v>
      </c>
      <c r="E290" s="468" t="s">
        <v>25</v>
      </c>
      <c r="F290" s="468"/>
      <c r="G290" s="469" t="s">
        <v>1375</v>
      </c>
      <c r="H290" s="467" t="s">
        <v>1376</v>
      </c>
      <c r="I290" s="470" t="s">
        <v>1377</v>
      </c>
      <c r="J290" s="471" t="s">
        <v>19</v>
      </c>
    </row>
    <row r="291" customFormat="false" ht="25.5" hidden="false" customHeight="true" outlineLevel="0" collapsed="false">
      <c r="A291" s="472" t="s">
        <v>35</v>
      </c>
      <c r="B291" s="473" t="s">
        <v>1522</v>
      </c>
      <c r="C291" s="474" t="s">
        <v>36</v>
      </c>
      <c r="D291" s="474" t="s">
        <v>1523</v>
      </c>
      <c r="E291" s="474" t="s">
        <v>1397</v>
      </c>
      <c r="F291" s="474"/>
      <c r="G291" s="475" t="s">
        <v>120</v>
      </c>
      <c r="H291" s="476" t="n">
        <v>1</v>
      </c>
      <c r="I291" s="477" t="n">
        <v>1166</v>
      </c>
      <c r="J291" s="478" t="n">
        <v>1166</v>
      </c>
    </row>
    <row r="292" customFormat="false" ht="24" hidden="false" customHeight="true" outlineLevel="0" collapsed="false">
      <c r="A292" s="501" t="s">
        <v>200</v>
      </c>
      <c r="B292" s="502" t="s">
        <v>1524</v>
      </c>
      <c r="C292" s="503" t="s">
        <v>36</v>
      </c>
      <c r="D292" s="503" t="s">
        <v>1525</v>
      </c>
      <c r="E292" s="503" t="s">
        <v>669</v>
      </c>
      <c r="F292" s="503"/>
      <c r="G292" s="504" t="s">
        <v>120</v>
      </c>
      <c r="H292" s="505" t="n">
        <v>1</v>
      </c>
      <c r="I292" s="506" t="n">
        <v>1166</v>
      </c>
      <c r="J292" s="507" t="n">
        <v>1166</v>
      </c>
    </row>
    <row r="293" customFormat="false" ht="15" hidden="false" customHeight="false" outlineLevel="0" collapsed="false">
      <c r="A293" s="486"/>
      <c r="B293" s="487"/>
      <c r="C293" s="487"/>
      <c r="D293" s="487"/>
      <c r="E293" s="487" t="s">
        <v>1388</v>
      </c>
      <c r="F293" s="488" t="n">
        <v>0</v>
      </c>
      <c r="G293" s="487" t="s">
        <v>1389</v>
      </c>
      <c r="H293" s="488" t="n">
        <v>0</v>
      </c>
      <c r="I293" s="489" t="s">
        <v>1390</v>
      </c>
      <c r="J293" s="490" t="n">
        <v>0</v>
      </c>
    </row>
    <row r="294" customFormat="false" ht="15" hidden="false" customHeight="true" outlineLevel="0" collapsed="false">
      <c r="A294" s="486"/>
      <c r="B294" s="487"/>
      <c r="C294" s="487"/>
      <c r="D294" s="487"/>
      <c r="E294" s="487" t="s">
        <v>1391</v>
      </c>
      <c r="F294" s="488" t="n">
        <v>277.5</v>
      </c>
      <c r="G294" s="487"/>
      <c r="H294" s="491" t="s">
        <v>1392</v>
      </c>
      <c r="I294" s="491"/>
      <c r="J294" s="490" t="n">
        <v>1443.5</v>
      </c>
    </row>
    <row r="295" customFormat="false" ht="49.5" hidden="false" customHeight="true" outlineLevel="0" collapsed="false">
      <c r="A295" s="492"/>
      <c r="B295" s="493"/>
      <c r="C295" s="493"/>
      <c r="D295" s="493"/>
      <c r="E295" s="493"/>
      <c r="F295" s="493"/>
      <c r="G295" s="493" t="s">
        <v>1393</v>
      </c>
      <c r="H295" s="494" t="n">
        <v>4</v>
      </c>
      <c r="I295" s="495" t="s">
        <v>1394</v>
      </c>
      <c r="J295" s="496" t="n">
        <v>5774</v>
      </c>
    </row>
    <row r="296" customFormat="false" ht="0.75" hidden="false" customHeight="true" outlineLevel="0" collapsed="false">
      <c r="A296" s="497"/>
      <c r="B296" s="498"/>
      <c r="C296" s="498"/>
      <c r="D296" s="498"/>
      <c r="E296" s="498"/>
      <c r="F296" s="498"/>
      <c r="G296" s="498"/>
      <c r="H296" s="498"/>
      <c r="I296" s="499"/>
      <c r="J296" s="500"/>
    </row>
    <row r="297" customFormat="false" ht="18" hidden="false" customHeight="true" outlineLevel="0" collapsed="false">
      <c r="A297" s="466" t="s">
        <v>1526</v>
      </c>
      <c r="B297" s="467" t="s">
        <v>27</v>
      </c>
      <c r="C297" s="468" t="s">
        <v>26</v>
      </c>
      <c r="D297" s="468" t="s">
        <v>18</v>
      </c>
      <c r="E297" s="468" t="s">
        <v>25</v>
      </c>
      <c r="F297" s="468"/>
      <c r="G297" s="469" t="s">
        <v>1375</v>
      </c>
      <c r="H297" s="467" t="s">
        <v>1376</v>
      </c>
      <c r="I297" s="470" t="s">
        <v>1377</v>
      </c>
      <c r="J297" s="471" t="s">
        <v>19</v>
      </c>
    </row>
    <row r="298" customFormat="false" ht="24" hidden="false" customHeight="true" outlineLevel="0" collapsed="false">
      <c r="A298" s="472" t="s">
        <v>35</v>
      </c>
      <c r="B298" s="473" t="n">
        <v>98458</v>
      </c>
      <c r="C298" s="474" t="s">
        <v>42</v>
      </c>
      <c r="D298" s="474" t="s">
        <v>1527</v>
      </c>
      <c r="E298" s="474" t="s">
        <v>1397</v>
      </c>
      <c r="F298" s="474"/>
      <c r="G298" s="475" t="s">
        <v>400</v>
      </c>
      <c r="H298" s="476" t="n">
        <v>1</v>
      </c>
      <c r="I298" s="477" t="n">
        <v>114.9</v>
      </c>
      <c r="J298" s="478" t="n">
        <v>114.9</v>
      </c>
    </row>
    <row r="299" customFormat="false" ht="25.5" hidden="false" customHeight="true" outlineLevel="0" collapsed="false">
      <c r="A299" s="479" t="s">
        <v>656</v>
      </c>
      <c r="B299" s="480" t="n">
        <v>88239</v>
      </c>
      <c r="C299" s="481" t="s">
        <v>42</v>
      </c>
      <c r="D299" s="481" t="s">
        <v>691</v>
      </c>
      <c r="E299" s="481" t="s">
        <v>1382</v>
      </c>
      <c r="F299" s="481"/>
      <c r="G299" s="482" t="s">
        <v>469</v>
      </c>
      <c r="H299" s="483" t="n">
        <v>0.529</v>
      </c>
      <c r="I299" s="484" t="n">
        <v>21.42</v>
      </c>
      <c r="J299" s="485" t="n">
        <v>11.33</v>
      </c>
    </row>
    <row r="300" customFormat="false" ht="24" hidden="false" customHeight="true" outlineLevel="0" collapsed="false">
      <c r="A300" s="479" t="s">
        <v>656</v>
      </c>
      <c r="B300" s="480" t="n">
        <v>88262</v>
      </c>
      <c r="C300" s="481" t="s">
        <v>42</v>
      </c>
      <c r="D300" s="481" t="s">
        <v>670</v>
      </c>
      <c r="E300" s="481" t="s">
        <v>1382</v>
      </c>
      <c r="F300" s="481"/>
      <c r="G300" s="482" t="s">
        <v>469</v>
      </c>
      <c r="H300" s="483" t="n">
        <v>0.79</v>
      </c>
      <c r="I300" s="484" t="n">
        <v>25.26</v>
      </c>
      <c r="J300" s="485" t="n">
        <v>19.95</v>
      </c>
    </row>
    <row r="301" customFormat="false" ht="39" hidden="false" customHeight="true" outlineLevel="0" collapsed="false">
      <c r="A301" s="479" t="s">
        <v>656</v>
      </c>
      <c r="B301" s="480" t="n">
        <v>91692</v>
      </c>
      <c r="C301" s="481" t="s">
        <v>42</v>
      </c>
      <c r="D301" s="481" t="s">
        <v>687</v>
      </c>
      <c r="E301" s="481" t="s">
        <v>683</v>
      </c>
      <c r="F301" s="481"/>
      <c r="G301" s="482" t="s">
        <v>688</v>
      </c>
      <c r="H301" s="483" t="n">
        <v>0.0066</v>
      </c>
      <c r="I301" s="484" t="n">
        <v>23.38</v>
      </c>
      <c r="J301" s="485" t="n">
        <v>0.15</v>
      </c>
    </row>
    <row r="302" customFormat="false" ht="39" hidden="false" customHeight="true" outlineLevel="0" collapsed="false">
      <c r="A302" s="479" t="s">
        <v>656</v>
      </c>
      <c r="B302" s="480" t="n">
        <v>91693</v>
      </c>
      <c r="C302" s="481" t="s">
        <v>42</v>
      </c>
      <c r="D302" s="481" t="s">
        <v>682</v>
      </c>
      <c r="E302" s="481" t="s">
        <v>683</v>
      </c>
      <c r="F302" s="481"/>
      <c r="G302" s="482" t="s">
        <v>684</v>
      </c>
      <c r="H302" s="483" t="n">
        <v>0.0264</v>
      </c>
      <c r="I302" s="484" t="n">
        <v>21.85</v>
      </c>
      <c r="J302" s="485" t="n">
        <v>0.57</v>
      </c>
    </row>
    <row r="303" customFormat="false" ht="39" hidden="false" customHeight="true" outlineLevel="0" collapsed="false">
      <c r="A303" s="479" t="s">
        <v>656</v>
      </c>
      <c r="B303" s="480" t="n">
        <v>94974</v>
      </c>
      <c r="C303" s="481" t="s">
        <v>42</v>
      </c>
      <c r="D303" s="481" t="s">
        <v>679</v>
      </c>
      <c r="E303" s="481" t="s">
        <v>1399</v>
      </c>
      <c r="F303" s="481"/>
      <c r="G303" s="482" t="s">
        <v>388</v>
      </c>
      <c r="H303" s="483" t="n">
        <v>0.0061</v>
      </c>
      <c r="I303" s="484" t="n">
        <v>528.52</v>
      </c>
      <c r="J303" s="485" t="n">
        <v>3.22</v>
      </c>
    </row>
    <row r="304" customFormat="false" ht="25.5" hidden="false" customHeight="true" outlineLevel="0" collapsed="false">
      <c r="A304" s="501" t="s">
        <v>200</v>
      </c>
      <c r="B304" s="502" t="n">
        <v>4491</v>
      </c>
      <c r="C304" s="503" t="s">
        <v>42</v>
      </c>
      <c r="D304" s="503" t="s">
        <v>738</v>
      </c>
      <c r="E304" s="503" t="s">
        <v>669</v>
      </c>
      <c r="F304" s="503"/>
      <c r="G304" s="504" t="s">
        <v>47</v>
      </c>
      <c r="H304" s="505" t="n">
        <v>1.2273</v>
      </c>
      <c r="I304" s="506" t="n">
        <v>11.53</v>
      </c>
      <c r="J304" s="507" t="n">
        <v>14.15</v>
      </c>
    </row>
    <row r="305" customFormat="false" ht="25.5" hidden="false" customHeight="true" outlineLevel="0" collapsed="false">
      <c r="A305" s="501" t="s">
        <v>200</v>
      </c>
      <c r="B305" s="502" t="n">
        <v>5061</v>
      </c>
      <c r="C305" s="503" t="s">
        <v>42</v>
      </c>
      <c r="D305" s="503" t="s">
        <v>1528</v>
      </c>
      <c r="E305" s="503" t="s">
        <v>669</v>
      </c>
      <c r="F305" s="503"/>
      <c r="G305" s="504" t="s">
        <v>66</v>
      </c>
      <c r="H305" s="505" t="n">
        <v>0.068</v>
      </c>
      <c r="I305" s="506" t="n">
        <v>19.9</v>
      </c>
      <c r="J305" s="507" t="n">
        <v>1.35</v>
      </c>
    </row>
    <row r="306" customFormat="false" ht="25.5" hidden="false" customHeight="true" outlineLevel="0" collapsed="false">
      <c r="A306" s="501" t="s">
        <v>200</v>
      </c>
      <c r="B306" s="502" t="n">
        <v>6194</v>
      </c>
      <c r="C306" s="503" t="s">
        <v>42</v>
      </c>
      <c r="D306" s="503" t="s">
        <v>1529</v>
      </c>
      <c r="E306" s="503" t="s">
        <v>669</v>
      </c>
      <c r="F306" s="503"/>
      <c r="G306" s="504" t="s">
        <v>47</v>
      </c>
      <c r="H306" s="505" t="n">
        <v>2</v>
      </c>
      <c r="I306" s="506" t="n">
        <v>8.23</v>
      </c>
      <c r="J306" s="507" t="n">
        <v>16.46</v>
      </c>
    </row>
    <row r="307" customFormat="false" ht="39" hidden="false" customHeight="true" outlineLevel="0" collapsed="false">
      <c r="A307" s="501" t="s">
        <v>200</v>
      </c>
      <c r="B307" s="502" t="n">
        <v>43681</v>
      </c>
      <c r="C307" s="503" t="s">
        <v>42</v>
      </c>
      <c r="D307" s="503" t="s">
        <v>1530</v>
      </c>
      <c r="E307" s="503" t="s">
        <v>669</v>
      </c>
      <c r="F307" s="503"/>
      <c r="G307" s="504" t="s">
        <v>400</v>
      </c>
      <c r="H307" s="505" t="n">
        <v>1.050038</v>
      </c>
      <c r="I307" s="506" t="n">
        <v>45.45</v>
      </c>
      <c r="J307" s="507" t="n">
        <v>47.72</v>
      </c>
    </row>
    <row r="308" customFormat="false" ht="15" hidden="false" customHeight="false" outlineLevel="0" collapsed="false">
      <c r="A308" s="486"/>
      <c r="B308" s="487"/>
      <c r="C308" s="487"/>
      <c r="D308" s="487"/>
      <c r="E308" s="487" t="s">
        <v>1388</v>
      </c>
      <c r="F308" s="488" t="n">
        <v>25.54</v>
      </c>
      <c r="G308" s="487" t="s">
        <v>1389</v>
      </c>
      <c r="H308" s="488" t="n">
        <v>0</v>
      </c>
      <c r="I308" s="489" t="s">
        <v>1390</v>
      </c>
      <c r="J308" s="490" t="n">
        <v>25.54</v>
      </c>
    </row>
    <row r="309" customFormat="false" ht="15" hidden="false" customHeight="true" outlineLevel="0" collapsed="false">
      <c r="A309" s="486"/>
      <c r="B309" s="487"/>
      <c r="C309" s="487"/>
      <c r="D309" s="487"/>
      <c r="E309" s="487" t="s">
        <v>1391</v>
      </c>
      <c r="F309" s="488" t="n">
        <v>27.34</v>
      </c>
      <c r="G309" s="487"/>
      <c r="H309" s="491" t="s">
        <v>1392</v>
      </c>
      <c r="I309" s="491"/>
      <c r="J309" s="490" t="n">
        <v>142.24</v>
      </c>
    </row>
    <row r="310" customFormat="false" ht="49.5" hidden="false" customHeight="true" outlineLevel="0" collapsed="false">
      <c r="A310" s="492"/>
      <c r="B310" s="493"/>
      <c r="C310" s="493"/>
      <c r="D310" s="493"/>
      <c r="E310" s="493"/>
      <c r="F310" s="493"/>
      <c r="G310" s="493" t="s">
        <v>1393</v>
      </c>
      <c r="H310" s="494" t="n">
        <v>114.4</v>
      </c>
      <c r="I310" s="495" t="s">
        <v>1394</v>
      </c>
      <c r="J310" s="496" t="n">
        <v>16272.25</v>
      </c>
    </row>
    <row r="311" customFormat="false" ht="0.75" hidden="false" customHeight="true" outlineLevel="0" collapsed="false">
      <c r="A311" s="497"/>
      <c r="B311" s="498"/>
      <c r="C311" s="498"/>
      <c r="D311" s="498"/>
      <c r="E311" s="498"/>
      <c r="F311" s="498"/>
      <c r="G311" s="498"/>
      <c r="H311" s="498"/>
      <c r="I311" s="499"/>
      <c r="J311" s="500"/>
    </row>
    <row r="312" customFormat="false" ht="18" hidden="false" customHeight="true" outlineLevel="0" collapsed="false">
      <c r="A312" s="466" t="s">
        <v>1531</v>
      </c>
      <c r="B312" s="467" t="s">
        <v>27</v>
      </c>
      <c r="C312" s="468" t="s">
        <v>26</v>
      </c>
      <c r="D312" s="468" t="s">
        <v>18</v>
      </c>
      <c r="E312" s="468" t="s">
        <v>25</v>
      </c>
      <c r="F312" s="468"/>
      <c r="G312" s="469" t="s">
        <v>1375</v>
      </c>
      <c r="H312" s="467" t="s">
        <v>1376</v>
      </c>
      <c r="I312" s="470" t="s">
        <v>1377</v>
      </c>
      <c r="J312" s="471" t="s">
        <v>19</v>
      </c>
    </row>
    <row r="313" customFormat="false" ht="25.5" hidden="false" customHeight="true" outlineLevel="0" collapsed="false">
      <c r="A313" s="472" t="s">
        <v>35</v>
      </c>
      <c r="B313" s="473" t="n">
        <v>97637</v>
      </c>
      <c r="C313" s="474" t="s">
        <v>42</v>
      </c>
      <c r="D313" s="474" t="s">
        <v>1532</v>
      </c>
      <c r="E313" s="474" t="s">
        <v>1533</v>
      </c>
      <c r="F313" s="474"/>
      <c r="G313" s="475" t="s">
        <v>400</v>
      </c>
      <c r="H313" s="476" t="n">
        <v>1</v>
      </c>
      <c r="I313" s="477" t="n">
        <v>2.68</v>
      </c>
      <c r="J313" s="478" t="n">
        <v>2.68</v>
      </c>
    </row>
    <row r="314" customFormat="false" ht="25.5" hidden="false" customHeight="true" outlineLevel="0" collapsed="false">
      <c r="A314" s="479" t="s">
        <v>656</v>
      </c>
      <c r="B314" s="480" t="n">
        <v>88278</v>
      </c>
      <c r="C314" s="481" t="s">
        <v>42</v>
      </c>
      <c r="D314" s="481" t="s">
        <v>771</v>
      </c>
      <c r="E314" s="481" t="s">
        <v>1382</v>
      </c>
      <c r="F314" s="481"/>
      <c r="G314" s="482" t="s">
        <v>469</v>
      </c>
      <c r="H314" s="483" t="n">
        <v>0.0337</v>
      </c>
      <c r="I314" s="484" t="n">
        <v>22.44</v>
      </c>
      <c r="J314" s="485" t="n">
        <v>0.75</v>
      </c>
    </row>
    <row r="315" customFormat="false" ht="24" hidden="false" customHeight="true" outlineLevel="0" collapsed="false">
      <c r="A315" s="479" t="s">
        <v>656</v>
      </c>
      <c r="B315" s="480" t="n">
        <v>88316</v>
      </c>
      <c r="C315" s="481" t="s">
        <v>42</v>
      </c>
      <c r="D315" s="481" t="s">
        <v>667</v>
      </c>
      <c r="E315" s="481" t="s">
        <v>1382</v>
      </c>
      <c r="F315" s="481"/>
      <c r="G315" s="482" t="s">
        <v>469</v>
      </c>
      <c r="H315" s="483" t="n">
        <v>0.0952</v>
      </c>
      <c r="I315" s="484" t="n">
        <v>20.32</v>
      </c>
      <c r="J315" s="485" t="n">
        <v>1.93</v>
      </c>
    </row>
    <row r="316" customFormat="false" ht="15" hidden="false" customHeight="false" outlineLevel="0" collapsed="false">
      <c r="A316" s="486"/>
      <c r="B316" s="487"/>
      <c r="C316" s="487"/>
      <c r="D316" s="487"/>
      <c r="E316" s="487" t="s">
        <v>1388</v>
      </c>
      <c r="F316" s="488" t="n">
        <v>2.04</v>
      </c>
      <c r="G316" s="487" t="s">
        <v>1389</v>
      </c>
      <c r="H316" s="488" t="n">
        <v>0</v>
      </c>
      <c r="I316" s="489" t="s">
        <v>1390</v>
      </c>
      <c r="J316" s="490" t="n">
        <v>2.04</v>
      </c>
    </row>
    <row r="317" customFormat="false" ht="15" hidden="false" customHeight="true" outlineLevel="0" collapsed="false">
      <c r="A317" s="486"/>
      <c r="B317" s="487"/>
      <c r="C317" s="487"/>
      <c r="D317" s="487"/>
      <c r="E317" s="487" t="s">
        <v>1391</v>
      </c>
      <c r="F317" s="488" t="n">
        <v>0.63</v>
      </c>
      <c r="G317" s="487"/>
      <c r="H317" s="491" t="s">
        <v>1392</v>
      </c>
      <c r="I317" s="491"/>
      <c r="J317" s="490" t="n">
        <v>3.31</v>
      </c>
    </row>
    <row r="318" customFormat="false" ht="49.5" hidden="false" customHeight="true" outlineLevel="0" collapsed="false">
      <c r="A318" s="492"/>
      <c r="B318" s="493"/>
      <c r="C318" s="493"/>
      <c r="D318" s="493"/>
      <c r="E318" s="493"/>
      <c r="F318" s="493"/>
      <c r="G318" s="493" t="s">
        <v>1393</v>
      </c>
      <c r="H318" s="494" t="n">
        <v>79.2</v>
      </c>
      <c r="I318" s="495" t="s">
        <v>1394</v>
      </c>
      <c r="J318" s="496" t="n">
        <v>262.15</v>
      </c>
    </row>
    <row r="319" customFormat="false" ht="0.75" hidden="false" customHeight="true" outlineLevel="0" collapsed="false">
      <c r="A319" s="497"/>
      <c r="B319" s="498"/>
      <c r="C319" s="498"/>
      <c r="D319" s="498"/>
      <c r="E319" s="498"/>
      <c r="F319" s="498"/>
      <c r="G319" s="498"/>
      <c r="H319" s="498"/>
      <c r="I319" s="499"/>
      <c r="J319" s="500"/>
    </row>
    <row r="320" customFormat="false" ht="18" hidden="false" customHeight="true" outlineLevel="0" collapsed="false">
      <c r="A320" s="466" t="s">
        <v>1534</v>
      </c>
      <c r="B320" s="467" t="s">
        <v>27</v>
      </c>
      <c r="C320" s="468" t="s">
        <v>26</v>
      </c>
      <c r="D320" s="468" t="s">
        <v>18</v>
      </c>
      <c r="E320" s="468" t="s">
        <v>25</v>
      </c>
      <c r="F320" s="468"/>
      <c r="G320" s="469" t="s">
        <v>1375</v>
      </c>
      <c r="H320" s="467" t="s">
        <v>1376</v>
      </c>
      <c r="I320" s="470" t="s">
        <v>1377</v>
      </c>
      <c r="J320" s="471" t="s">
        <v>19</v>
      </c>
    </row>
    <row r="321" customFormat="false" ht="39" hidden="false" customHeight="true" outlineLevel="0" collapsed="false">
      <c r="A321" s="472" t="s">
        <v>35</v>
      </c>
      <c r="B321" s="473" t="n">
        <v>99059</v>
      </c>
      <c r="C321" s="474" t="s">
        <v>42</v>
      </c>
      <c r="D321" s="474" t="s">
        <v>46</v>
      </c>
      <c r="E321" s="474" t="s">
        <v>1380</v>
      </c>
      <c r="F321" s="474"/>
      <c r="G321" s="475" t="s">
        <v>47</v>
      </c>
      <c r="H321" s="476" t="n">
        <v>1</v>
      </c>
      <c r="I321" s="477" t="n">
        <v>61.09</v>
      </c>
      <c r="J321" s="478" t="n">
        <v>61.09</v>
      </c>
    </row>
    <row r="322" customFormat="false" ht="25.5" hidden="false" customHeight="true" outlineLevel="0" collapsed="false">
      <c r="A322" s="479" t="s">
        <v>656</v>
      </c>
      <c r="B322" s="480" t="n">
        <v>88239</v>
      </c>
      <c r="C322" s="481" t="s">
        <v>42</v>
      </c>
      <c r="D322" s="481" t="s">
        <v>691</v>
      </c>
      <c r="E322" s="481" t="s">
        <v>1382</v>
      </c>
      <c r="F322" s="481"/>
      <c r="G322" s="482" t="s">
        <v>469</v>
      </c>
      <c r="H322" s="483" t="n">
        <v>0.7247</v>
      </c>
      <c r="I322" s="484" t="n">
        <v>21.42</v>
      </c>
      <c r="J322" s="485" t="n">
        <v>15.52</v>
      </c>
    </row>
    <row r="323" customFormat="false" ht="24" hidden="false" customHeight="true" outlineLevel="0" collapsed="false">
      <c r="A323" s="479" t="s">
        <v>656</v>
      </c>
      <c r="B323" s="480" t="n">
        <v>88262</v>
      </c>
      <c r="C323" s="481" t="s">
        <v>42</v>
      </c>
      <c r="D323" s="481" t="s">
        <v>670</v>
      </c>
      <c r="E323" s="481" t="s">
        <v>1382</v>
      </c>
      <c r="F323" s="481"/>
      <c r="G323" s="482" t="s">
        <v>469</v>
      </c>
      <c r="H323" s="483" t="n">
        <v>0.7247</v>
      </c>
      <c r="I323" s="484" t="n">
        <v>25.26</v>
      </c>
      <c r="J323" s="485" t="n">
        <v>18.3</v>
      </c>
    </row>
    <row r="324" customFormat="false" ht="39" hidden="false" customHeight="true" outlineLevel="0" collapsed="false">
      <c r="A324" s="479" t="s">
        <v>656</v>
      </c>
      <c r="B324" s="480" t="n">
        <v>91692</v>
      </c>
      <c r="C324" s="481" t="s">
        <v>42</v>
      </c>
      <c r="D324" s="481" t="s">
        <v>687</v>
      </c>
      <c r="E324" s="481" t="s">
        <v>683</v>
      </c>
      <c r="F324" s="481"/>
      <c r="G324" s="482" t="s">
        <v>688</v>
      </c>
      <c r="H324" s="483" t="n">
        <v>0.007</v>
      </c>
      <c r="I324" s="484" t="n">
        <v>23.38</v>
      </c>
      <c r="J324" s="485" t="n">
        <v>0.16</v>
      </c>
    </row>
    <row r="325" customFormat="false" ht="39" hidden="false" customHeight="true" outlineLevel="0" collapsed="false">
      <c r="A325" s="479" t="s">
        <v>656</v>
      </c>
      <c r="B325" s="480" t="n">
        <v>91693</v>
      </c>
      <c r="C325" s="481" t="s">
        <v>42</v>
      </c>
      <c r="D325" s="481" t="s">
        <v>682</v>
      </c>
      <c r="E325" s="481" t="s">
        <v>683</v>
      </c>
      <c r="F325" s="481"/>
      <c r="G325" s="482" t="s">
        <v>684</v>
      </c>
      <c r="H325" s="483" t="n">
        <v>0.028</v>
      </c>
      <c r="I325" s="484" t="n">
        <v>21.85</v>
      </c>
      <c r="J325" s="485" t="n">
        <v>0.61</v>
      </c>
    </row>
    <row r="326" customFormat="false" ht="39" hidden="false" customHeight="true" outlineLevel="0" collapsed="false">
      <c r="A326" s="479" t="s">
        <v>656</v>
      </c>
      <c r="B326" s="480" t="n">
        <v>94974</v>
      </c>
      <c r="C326" s="481" t="s">
        <v>42</v>
      </c>
      <c r="D326" s="481" t="s">
        <v>679</v>
      </c>
      <c r="E326" s="481" t="s">
        <v>1399</v>
      </c>
      <c r="F326" s="481"/>
      <c r="G326" s="482" t="s">
        <v>388</v>
      </c>
      <c r="H326" s="483" t="n">
        <v>0.004</v>
      </c>
      <c r="I326" s="484" t="n">
        <v>528.52</v>
      </c>
      <c r="J326" s="485" t="n">
        <v>2.11</v>
      </c>
    </row>
    <row r="327" customFormat="false" ht="39" hidden="false" customHeight="true" outlineLevel="0" collapsed="false">
      <c r="A327" s="501" t="s">
        <v>200</v>
      </c>
      <c r="B327" s="502" t="n">
        <v>4417</v>
      </c>
      <c r="C327" s="503" t="s">
        <v>42</v>
      </c>
      <c r="D327" s="503" t="s">
        <v>678</v>
      </c>
      <c r="E327" s="503" t="s">
        <v>669</v>
      </c>
      <c r="F327" s="503"/>
      <c r="G327" s="504" t="s">
        <v>47</v>
      </c>
      <c r="H327" s="505" t="n">
        <v>0.7445</v>
      </c>
      <c r="I327" s="506" t="n">
        <v>6.42</v>
      </c>
      <c r="J327" s="507" t="n">
        <v>4.77</v>
      </c>
    </row>
    <row r="328" customFormat="false" ht="39" hidden="false" customHeight="true" outlineLevel="0" collapsed="false">
      <c r="A328" s="501" t="s">
        <v>200</v>
      </c>
      <c r="B328" s="502" t="n">
        <v>4433</v>
      </c>
      <c r="C328" s="503" t="s">
        <v>42</v>
      </c>
      <c r="D328" s="503" t="s">
        <v>690</v>
      </c>
      <c r="E328" s="503" t="s">
        <v>669</v>
      </c>
      <c r="F328" s="503"/>
      <c r="G328" s="504" t="s">
        <v>47</v>
      </c>
      <c r="H328" s="505" t="n">
        <v>0.4125</v>
      </c>
      <c r="I328" s="506" t="n">
        <v>23.07</v>
      </c>
      <c r="J328" s="507" t="n">
        <v>9.51</v>
      </c>
    </row>
    <row r="329" customFormat="false" ht="24" hidden="false" customHeight="true" outlineLevel="0" collapsed="false">
      <c r="A329" s="501" t="s">
        <v>200</v>
      </c>
      <c r="B329" s="502" t="n">
        <v>5068</v>
      </c>
      <c r="C329" s="503" t="s">
        <v>42</v>
      </c>
      <c r="D329" s="503" t="s">
        <v>1535</v>
      </c>
      <c r="E329" s="503" t="s">
        <v>669</v>
      </c>
      <c r="F329" s="503"/>
      <c r="G329" s="504" t="s">
        <v>66</v>
      </c>
      <c r="H329" s="505" t="n">
        <v>0.111</v>
      </c>
      <c r="I329" s="506" t="n">
        <v>20.24</v>
      </c>
      <c r="J329" s="507" t="n">
        <v>2.24</v>
      </c>
    </row>
    <row r="330" customFormat="false" ht="24" hidden="false" customHeight="true" outlineLevel="0" collapsed="false">
      <c r="A330" s="501" t="s">
        <v>200</v>
      </c>
      <c r="B330" s="502" t="n">
        <v>7356</v>
      </c>
      <c r="C330" s="503" t="s">
        <v>42</v>
      </c>
      <c r="D330" s="503" t="s">
        <v>1536</v>
      </c>
      <c r="E330" s="503" t="s">
        <v>669</v>
      </c>
      <c r="F330" s="503"/>
      <c r="G330" s="504" t="s">
        <v>686</v>
      </c>
      <c r="H330" s="505" t="n">
        <v>0.0256</v>
      </c>
      <c r="I330" s="506" t="n">
        <v>28</v>
      </c>
      <c r="J330" s="507" t="n">
        <v>0.71</v>
      </c>
    </row>
    <row r="331" customFormat="false" ht="25.5" hidden="false" customHeight="true" outlineLevel="0" collapsed="false">
      <c r="A331" s="501" t="s">
        <v>200</v>
      </c>
      <c r="B331" s="502" t="n">
        <v>10567</v>
      </c>
      <c r="C331" s="503" t="s">
        <v>42</v>
      </c>
      <c r="D331" s="503" t="s">
        <v>681</v>
      </c>
      <c r="E331" s="503" t="s">
        <v>669</v>
      </c>
      <c r="F331" s="503"/>
      <c r="G331" s="504" t="s">
        <v>47</v>
      </c>
      <c r="H331" s="505" t="n">
        <v>0.55</v>
      </c>
      <c r="I331" s="506" t="n">
        <v>13.03</v>
      </c>
      <c r="J331" s="507" t="n">
        <v>7.16</v>
      </c>
    </row>
    <row r="332" customFormat="false" ht="15" hidden="false" customHeight="false" outlineLevel="0" collapsed="false">
      <c r="A332" s="486"/>
      <c r="B332" s="487"/>
      <c r="C332" s="487"/>
      <c r="D332" s="487"/>
      <c r="E332" s="487" t="s">
        <v>1388</v>
      </c>
      <c r="F332" s="488" t="n">
        <v>27.25</v>
      </c>
      <c r="G332" s="487" t="s">
        <v>1389</v>
      </c>
      <c r="H332" s="488" t="n">
        <v>0</v>
      </c>
      <c r="I332" s="489" t="s">
        <v>1390</v>
      </c>
      <c r="J332" s="490" t="n">
        <v>27.25</v>
      </c>
    </row>
    <row r="333" customFormat="false" ht="15" hidden="false" customHeight="true" outlineLevel="0" collapsed="false">
      <c r="A333" s="486"/>
      <c r="B333" s="487"/>
      <c r="C333" s="487"/>
      <c r="D333" s="487"/>
      <c r="E333" s="487" t="s">
        <v>1391</v>
      </c>
      <c r="F333" s="488" t="n">
        <v>14.53</v>
      </c>
      <c r="G333" s="487"/>
      <c r="H333" s="491" t="s">
        <v>1392</v>
      </c>
      <c r="I333" s="491"/>
      <c r="J333" s="490" t="n">
        <v>75.62</v>
      </c>
    </row>
    <row r="334" customFormat="false" ht="49.5" hidden="false" customHeight="true" outlineLevel="0" collapsed="false">
      <c r="A334" s="492"/>
      <c r="B334" s="493"/>
      <c r="C334" s="493"/>
      <c r="D334" s="493"/>
      <c r="E334" s="493"/>
      <c r="F334" s="493"/>
      <c r="G334" s="493" t="s">
        <v>1393</v>
      </c>
      <c r="H334" s="494" t="n">
        <v>241.69</v>
      </c>
      <c r="I334" s="495" t="s">
        <v>1394</v>
      </c>
      <c r="J334" s="496" t="n">
        <v>18276.59</v>
      </c>
    </row>
    <row r="335" customFormat="false" ht="0.75" hidden="false" customHeight="true" outlineLevel="0" collapsed="false">
      <c r="A335" s="497"/>
      <c r="B335" s="498"/>
      <c r="C335" s="498"/>
      <c r="D335" s="498"/>
      <c r="E335" s="498"/>
      <c r="F335" s="498"/>
      <c r="G335" s="498"/>
      <c r="H335" s="498"/>
      <c r="I335" s="499"/>
      <c r="J335" s="500"/>
    </row>
    <row r="336" customFormat="false" ht="90.75" hidden="false" customHeight="true" outlineLevel="0" collapsed="false">
      <c r="A336" s="461" t="n">
        <v>3</v>
      </c>
      <c r="B336" s="462"/>
      <c r="C336" s="462"/>
      <c r="D336" s="462" t="s">
        <v>1537</v>
      </c>
      <c r="E336" s="462"/>
      <c r="F336" s="462"/>
      <c r="G336" s="462"/>
      <c r="H336" s="463"/>
      <c r="I336" s="464"/>
      <c r="J336" s="465" t="n">
        <v>223079.46</v>
      </c>
    </row>
    <row r="337" customFormat="false" ht="18" hidden="false" customHeight="true" outlineLevel="0" collapsed="false">
      <c r="A337" s="466" t="s">
        <v>445</v>
      </c>
      <c r="B337" s="467" t="s">
        <v>27</v>
      </c>
      <c r="C337" s="468" t="s">
        <v>26</v>
      </c>
      <c r="D337" s="468" t="s">
        <v>18</v>
      </c>
      <c r="E337" s="468" t="s">
        <v>25</v>
      </c>
      <c r="F337" s="468"/>
      <c r="G337" s="469" t="s">
        <v>1375</v>
      </c>
      <c r="H337" s="467" t="s">
        <v>1376</v>
      </c>
      <c r="I337" s="470" t="s">
        <v>1377</v>
      </c>
      <c r="J337" s="471" t="s">
        <v>19</v>
      </c>
    </row>
    <row r="338" customFormat="false" ht="25.5" hidden="false" customHeight="true" outlineLevel="0" collapsed="false">
      <c r="A338" s="472" t="s">
        <v>35</v>
      </c>
      <c r="B338" s="473" t="n">
        <v>97633</v>
      </c>
      <c r="C338" s="474" t="s">
        <v>42</v>
      </c>
      <c r="D338" s="474" t="s">
        <v>1538</v>
      </c>
      <c r="E338" s="474" t="s">
        <v>1533</v>
      </c>
      <c r="F338" s="474"/>
      <c r="G338" s="475" t="s">
        <v>400</v>
      </c>
      <c r="H338" s="476" t="n">
        <v>1</v>
      </c>
      <c r="I338" s="477" t="n">
        <v>21.58</v>
      </c>
      <c r="J338" s="478" t="n">
        <v>21.58</v>
      </c>
    </row>
    <row r="339" customFormat="false" ht="25.5" hidden="false" customHeight="true" outlineLevel="0" collapsed="false">
      <c r="A339" s="479" t="s">
        <v>656</v>
      </c>
      <c r="B339" s="480" t="n">
        <v>88256</v>
      </c>
      <c r="C339" s="481" t="s">
        <v>42</v>
      </c>
      <c r="D339" s="481" t="s">
        <v>837</v>
      </c>
      <c r="E339" s="481" t="s">
        <v>1382</v>
      </c>
      <c r="F339" s="481"/>
      <c r="G339" s="482" t="s">
        <v>469</v>
      </c>
      <c r="H339" s="483" t="n">
        <v>0.2301</v>
      </c>
      <c r="I339" s="484" t="n">
        <v>25.47</v>
      </c>
      <c r="J339" s="485" t="n">
        <v>5.86</v>
      </c>
    </row>
    <row r="340" customFormat="false" ht="24" hidden="false" customHeight="true" outlineLevel="0" collapsed="false">
      <c r="A340" s="479" t="s">
        <v>656</v>
      </c>
      <c r="B340" s="480" t="n">
        <v>88316</v>
      </c>
      <c r="C340" s="481" t="s">
        <v>42</v>
      </c>
      <c r="D340" s="481" t="s">
        <v>667</v>
      </c>
      <c r="E340" s="481" t="s">
        <v>1382</v>
      </c>
      <c r="F340" s="481"/>
      <c r="G340" s="482" t="s">
        <v>469</v>
      </c>
      <c r="H340" s="483" t="n">
        <v>0.774</v>
      </c>
      <c r="I340" s="484" t="n">
        <v>20.32</v>
      </c>
      <c r="J340" s="485" t="n">
        <v>15.72</v>
      </c>
    </row>
    <row r="341" customFormat="false" ht="15" hidden="false" customHeight="false" outlineLevel="0" collapsed="false">
      <c r="A341" s="486"/>
      <c r="B341" s="487"/>
      <c r="C341" s="487"/>
      <c r="D341" s="487"/>
      <c r="E341" s="487" t="s">
        <v>1388</v>
      </c>
      <c r="F341" s="488" t="n">
        <v>16.29</v>
      </c>
      <c r="G341" s="487" t="s">
        <v>1389</v>
      </c>
      <c r="H341" s="488" t="n">
        <v>0</v>
      </c>
      <c r="I341" s="489" t="s">
        <v>1390</v>
      </c>
      <c r="J341" s="490" t="n">
        <v>16.29</v>
      </c>
    </row>
    <row r="342" customFormat="false" ht="15" hidden="false" customHeight="true" outlineLevel="0" collapsed="false">
      <c r="A342" s="486"/>
      <c r="B342" s="487"/>
      <c r="C342" s="487"/>
      <c r="D342" s="487"/>
      <c r="E342" s="487" t="s">
        <v>1391</v>
      </c>
      <c r="F342" s="488" t="n">
        <v>5.13</v>
      </c>
      <c r="G342" s="487"/>
      <c r="H342" s="491" t="s">
        <v>1392</v>
      </c>
      <c r="I342" s="491"/>
      <c r="J342" s="490" t="n">
        <v>26.71</v>
      </c>
    </row>
    <row r="343" customFormat="false" ht="49.5" hidden="false" customHeight="true" outlineLevel="0" collapsed="false">
      <c r="A343" s="492"/>
      <c r="B343" s="493"/>
      <c r="C343" s="493"/>
      <c r="D343" s="493"/>
      <c r="E343" s="493"/>
      <c r="F343" s="493"/>
      <c r="G343" s="493" t="s">
        <v>1393</v>
      </c>
      <c r="H343" s="494" t="n">
        <v>115.25</v>
      </c>
      <c r="I343" s="495" t="s">
        <v>1394</v>
      </c>
      <c r="J343" s="496" t="n">
        <v>3078.32</v>
      </c>
    </row>
    <row r="344" customFormat="false" ht="0.75" hidden="false" customHeight="true" outlineLevel="0" collapsed="false">
      <c r="A344" s="497"/>
      <c r="B344" s="498"/>
      <c r="C344" s="498"/>
      <c r="D344" s="498"/>
      <c r="E344" s="498"/>
      <c r="F344" s="498"/>
      <c r="G344" s="498"/>
      <c r="H344" s="498"/>
      <c r="I344" s="499"/>
      <c r="J344" s="500"/>
    </row>
    <row r="345" customFormat="false" ht="18" hidden="false" customHeight="true" outlineLevel="0" collapsed="false">
      <c r="A345" s="466" t="s">
        <v>1539</v>
      </c>
      <c r="B345" s="467" t="s">
        <v>27</v>
      </c>
      <c r="C345" s="468" t="s">
        <v>26</v>
      </c>
      <c r="D345" s="468" t="s">
        <v>18</v>
      </c>
      <c r="E345" s="468" t="s">
        <v>25</v>
      </c>
      <c r="F345" s="468"/>
      <c r="G345" s="469" t="s">
        <v>1375</v>
      </c>
      <c r="H345" s="467" t="s">
        <v>1376</v>
      </c>
      <c r="I345" s="470" t="s">
        <v>1377</v>
      </c>
      <c r="J345" s="471" t="s">
        <v>19</v>
      </c>
    </row>
    <row r="346" customFormat="false" ht="39" hidden="false" customHeight="true" outlineLevel="0" collapsed="false">
      <c r="A346" s="472" t="s">
        <v>35</v>
      </c>
      <c r="B346" s="473" t="n">
        <v>104790</v>
      </c>
      <c r="C346" s="474" t="s">
        <v>42</v>
      </c>
      <c r="D346" s="474" t="s">
        <v>1540</v>
      </c>
      <c r="E346" s="474" t="s">
        <v>1533</v>
      </c>
      <c r="F346" s="474"/>
      <c r="G346" s="475" t="s">
        <v>388</v>
      </c>
      <c r="H346" s="476" t="n">
        <v>1</v>
      </c>
      <c r="I346" s="477" t="n">
        <v>101.83</v>
      </c>
      <c r="J346" s="478" t="n">
        <v>101.83</v>
      </c>
    </row>
    <row r="347" customFormat="false" ht="25.5" hidden="false" customHeight="true" outlineLevel="0" collapsed="false">
      <c r="A347" s="479" t="s">
        <v>656</v>
      </c>
      <c r="B347" s="480" t="n">
        <v>5795</v>
      </c>
      <c r="C347" s="481" t="s">
        <v>42</v>
      </c>
      <c r="D347" s="481" t="s">
        <v>1541</v>
      </c>
      <c r="E347" s="481" t="s">
        <v>683</v>
      </c>
      <c r="F347" s="481"/>
      <c r="G347" s="482" t="s">
        <v>688</v>
      </c>
      <c r="H347" s="483" t="n">
        <v>1.137</v>
      </c>
      <c r="I347" s="484" t="n">
        <v>23.88</v>
      </c>
      <c r="J347" s="485" t="n">
        <v>27.15</v>
      </c>
    </row>
    <row r="348" customFormat="false" ht="25.5" hidden="false" customHeight="true" outlineLevel="0" collapsed="false">
      <c r="A348" s="479" t="s">
        <v>656</v>
      </c>
      <c r="B348" s="480" t="n">
        <v>5952</v>
      </c>
      <c r="C348" s="481" t="s">
        <v>42</v>
      </c>
      <c r="D348" s="481" t="s">
        <v>1542</v>
      </c>
      <c r="E348" s="481" t="s">
        <v>683</v>
      </c>
      <c r="F348" s="481"/>
      <c r="G348" s="482" t="s">
        <v>684</v>
      </c>
      <c r="H348" s="483" t="n">
        <v>0.8695</v>
      </c>
      <c r="I348" s="484" t="n">
        <v>21.47</v>
      </c>
      <c r="J348" s="485" t="n">
        <v>18.66</v>
      </c>
    </row>
    <row r="349" customFormat="false" ht="24" hidden="false" customHeight="true" outlineLevel="0" collapsed="false">
      <c r="A349" s="479" t="s">
        <v>656</v>
      </c>
      <c r="B349" s="480" t="n">
        <v>88309</v>
      </c>
      <c r="C349" s="481" t="s">
        <v>42</v>
      </c>
      <c r="D349" s="481" t="s">
        <v>696</v>
      </c>
      <c r="E349" s="481" t="s">
        <v>1382</v>
      </c>
      <c r="F349" s="481"/>
      <c r="G349" s="482" t="s">
        <v>469</v>
      </c>
      <c r="H349" s="483" t="n">
        <v>0.0722</v>
      </c>
      <c r="I349" s="484" t="n">
        <v>25.62</v>
      </c>
      <c r="J349" s="485" t="n">
        <v>1.84</v>
      </c>
    </row>
    <row r="350" customFormat="false" ht="24" hidden="false" customHeight="true" outlineLevel="0" collapsed="false">
      <c r="A350" s="479" t="s">
        <v>656</v>
      </c>
      <c r="B350" s="480" t="n">
        <v>88316</v>
      </c>
      <c r="C350" s="481" t="s">
        <v>42</v>
      </c>
      <c r="D350" s="481" t="s">
        <v>667</v>
      </c>
      <c r="E350" s="481" t="s">
        <v>1382</v>
      </c>
      <c r="F350" s="481"/>
      <c r="G350" s="482" t="s">
        <v>469</v>
      </c>
      <c r="H350" s="483" t="n">
        <v>0.4479</v>
      </c>
      <c r="I350" s="484" t="n">
        <v>20.32</v>
      </c>
      <c r="J350" s="485" t="n">
        <v>9.1</v>
      </c>
    </row>
    <row r="351" customFormat="false" ht="39" hidden="false" customHeight="true" outlineLevel="0" collapsed="false">
      <c r="A351" s="479" t="s">
        <v>656</v>
      </c>
      <c r="B351" s="480" t="n">
        <v>90964</v>
      </c>
      <c r="C351" s="481" t="s">
        <v>42</v>
      </c>
      <c r="D351" s="481" t="s">
        <v>1543</v>
      </c>
      <c r="E351" s="481" t="s">
        <v>683</v>
      </c>
      <c r="F351" s="481"/>
      <c r="G351" s="482" t="s">
        <v>688</v>
      </c>
      <c r="H351" s="483" t="n">
        <v>1.137</v>
      </c>
      <c r="I351" s="484" t="n">
        <v>32.81</v>
      </c>
      <c r="J351" s="485" t="n">
        <v>37.3</v>
      </c>
    </row>
    <row r="352" customFormat="false" ht="39" hidden="false" customHeight="true" outlineLevel="0" collapsed="false">
      <c r="A352" s="479" t="s">
        <v>656</v>
      </c>
      <c r="B352" s="480" t="n">
        <v>90965</v>
      </c>
      <c r="C352" s="481" t="s">
        <v>42</v>
      </c>
      <c r="D352" s="481" t="s">
        <v>1544</v>
      </c>
      <c r="E352" s="481" t="s">
        <v>683</v>
      </c>
      <c r="F352" s="481"/>
      <c r="G352" s="482" t="s">
        <v>684</v>
      </c>
      <c r="H352" s="483" t="n">
        <v>0.8695</v>
      </c>
      <c r="I352" s="484" t="n">
        <v>8.95</v>
      </c>
      <c r="J352" s="485" t="n">
        <v>7.78</v>
      </c>
    </row>
    <row r="353" customFormat="false" ht="15" hidden="false" customHeight="false" outlineLevel="0" collapsed="false">
      <c r="A353" s="486"/>
      <c r="B353" s="487"/>
      <c r="C353" s="487"/>
      <c r="D353" s="487"/>
      <c r="E353" s="487" t="s">
        <v>1388</v>
      </c>
      <c r="F353" s="488" t="n">
        <v>38.18</v>
      </c>
      <c r="G353" s="487" t="s">
        <v>1389</v>
      </c>
      <c r="H353" s="488" t="n">
        <v>0</v>
      </c>
      <c r="I353" s="489" t="s">
        <v>1390</v>
      </c>
      <c r="J353" s="490" t="n">
        <v>38.18</v>
      </c>
    </row>
    <row r="354" customFormat="false" ht="15" hidden="false" customHeight="true" outlineLevel="0" collapsed="false">
      <c r="A354" s="486"/>
      <c r="B354" s="487"/>
      <c r="C354" s="487"/>
      <c r="D354" s="487"/>
      <c r="E354" s="487" t="s">
        <v>1391</v>
      </c>
      <c r="F354" s="488" t="n">
        <v>24.23</v>
      </c>
      <c r="G354" s="487"/>
      <c r="H354" s="491" t="s">
        <v>1392</v>
      </c>
      <c r="I354" s="491"/>
      <c r="J354" s="490" t="n">
        <v>126.06</v>
      </c>
    </row>
    <row r="355" customFormat="false" ht="49.5" hidden="false" customHeight="true" outlineLevel="0" collapsed="false">
      <c r="A355" s="492"/>
      <c r="B355" s="493"/>
      <c r="C355" s="493"/>
      <c r="D355" s="493"/>
      <c r="E355" s="493"/>
      <c r="F355" s="493"/>
      <c r="G355" s="493" t="s">
        <v>1393</v>
      </c>
      <c r="H355" s="494" t="n">
        <v>114.6</v>
      </c>
      <c r="I355" s="495" t="s">
        <v>1394</v>
      </c>
      <c r="J355" s="496" t="n">
        <v>14446.47</v>
      </c>
    </row>
    <row r="356" customFormat="false" ht="0.75" hidden="false" customHeight="true" outlineLevel="0" collapsed="false">
      <c r="A356" s="497"/>
      <c r="B356" s="498"/>
      <c r="C356" s="498"/>
      <c r="D356" s="498"/>
      <c r="E356" s="498"/>
      <c r="F356" s="498"/>
      <c r="G356" s="498"/>
      <c r="H356" s="498"/>
      <c r="I356" s="499"/>
      <c r="J356" s="500"/>
    </row>
    <row r="357" customFormat="false" ht="18" hidden="false" customHeight="true" outlineLevel="0" collapsed="false">
      <c r="A357" s="466" t="s">
        <v>1545</v>
      </c>
      <c r="B357" s="467" t="s">
        <v>27</v>
      </c>
      <c r="C357" s="468" t="s">
        <v>26</v>
      </c>
      <c r="D357" s="468" t="s">
        <v>18</v>
      </c>
      <c r="E357" s="468" t="s">
        <v>25</v>
      </c>
      <c r="F357" s="468"/>
      <c r="G357" s="469" t="s">
        <v>1375</v>
      </c>
      <c r="H357" s="467" t="s">
        <v>1376</v>
      </c>
      <c r="I357" s="470" t="s">
        <v>1377</v>
      </c>
      <c r="J357" s="471" t="s">
        <v>19</v>
      </c>
    </row>
    <row r="358" customFormat="false" ht="25.5" hidden="false" customHeight="true" outlineLevel="0" collapsed="false">
      <c r="A358" s="472" t="s">
        <v>35</v>
      </c>
      <c r="B358" s="473" t="s">
        <v>1546</v>
      </c>
      <c r="C358" s="474" t="s">
        <v>36</v>
      </c>
      <c r="D358" s="474" t="s">
        <v>1547</v>
      </c>
      <c r="E358" s="474" t="s">
        <v>1533</v>
      </c>
      <c r="F358" s="474"/>
      <c r="G358" s="475" t="s">
        <v>400</v>
      </c>
      <c r="H358" s="476" t="n">
        <v>1</v>
      </c>
      <c r="I358" s="477" t="n">
        <v>11.4</v>
      </c>
      <c r="J358" s="478" t="n">
        <v>11.4</v>
      </c>
    </row>
    <row r="359" customFormat="false" ht="25.5" hidden="false" customHeight="true" outlineLevel="0" collapsed="false">
      <c r="A359" s="479" t="s">
        <v>656</v>
      </c>
      <c r="B359" s="480" t="n">
        <v>5795</v>
      </c>
      <c r="C359" s="481" t="s">
        <v>42</v>
      </c>
      <c r="D359" s="481" t="s">
        <v>1541</v>
      </c>
      <c r="E359" s="481" t="s">
        <v>683</v>
      </c>
      <c r="F359" s="481"/>
      <c r="G359" s="482" t="s">
        <v>688</v>
      </c>
      <c r="H359" s="483" t="n">
        <v>0.0699</v>
      </c>
      <c r="I359" s="484" t="n">
        <v>23.88</v>
      </c>
      <c r="J359" s="485" t="n">
        <v>1.66</v>
      </c>
    </row>
    <row r="360" customFormat="false" ht="25.5" hidden="false" customHeight="true" outlineLevel="0" collapsed="false">
      <c r="A360" s="479" t="s">
        <v>656</v>
      </c>
      <c r="B360" s="480" t="n">
        <v>5952</v>
      </c>
      <c r="C360" s="481" t="s">
        <v>42</v>
      </c>
      <c r="D360" s="481" t="s">
        <v>1542</v>
      </c>
      <c r="E360" s="481" t="s">
        <v>683</v>
      </c>
      <c r="F360" s="481"/>
      <c r="G360" s="482" t="s">
        <v>684</v>
      </c>
      <c r="H360" s="483" t="n">
        <v>0.0482</v>
      </c>
      <c r="I360" s="484" t="n">
        <v>21.47</v>
      </c>
      <c r="J360" s="485" t="n">
        <v>1.03</v>
      </c>
    </row>
    <row r="361" customFormat="false" ht="25.5" hidden="false" customHeight="true" outlineLevel="0" collapsed="false">
      <c r="A361" s="479" t="s">
        <v>656</v>
      </c>
      <c r="B361" s="480" t="n">
        <v>88256</v>
      </c>
      <c r="C361" s="481" t="s">
        <v>42</v>
      </c>
      <c r="D361" s="481" t="s">
        <v>837</v>
      </c>
      <c r="E361" s="481" t="s">
        <v>1382</v>
      </c>
      <c r="F361" s="481"/>
      <c r="G361" s="482" t="s">
        <v>469</v>
      </c>
      <c r="H361" s="483" t="n">
        <v>0.1055</v>
      </c>
      <c r="I361" s="484" t="n">
        <v>25.47</v>
      </c>
      <c r="J361" s="485" t="n">
        <v>2.68</v>
      </c>
    </row>
    <row r="362" customFormat="false" ht="24" hidden="false" customHeight="true" outlineLevel="0" collapsed="false">
      <c r="A362" s="479" t="s">
        <v>656</v>
      </c>
      <c r="B362" s="480" t="n">
        <v>88316</v>
      </c>
      <c r="C362" s="481" t="s">
        <v>42</v>
      </c>
      <c r="D362" s="481" t="s">
        <v>667</v>
      </c>
      <c r="E362" s="481" t="s">
        <v>1382</v>
      </c>
      <c r="F362" s="481"/>
      <c r="G362" s="482" t="s">
        <v>469</v>
      </c>
      <c r="H362" s="483" t="n">
        <v>0.2972</v>
      </c>
      <c r="I362" s="484" t="n">
        <v>20.32</v>
      </c>
      <c r="J362" s="485" t="n">
        <v>6.03</v>
      </c>
    </row>
    <row r="363" customFormat="false" ht="15" hidden="false" customHeight="false" outlineLevel="0" collapsed="false">
      <c r="A363" s="486"/>
      <c r="B363" s="487"/>
      <c r="C363" s="487"/>
      <c r="D363" s="487"/>
      <c r="E363" s="487" t="s">
        <v>1388</v>
      </c>
      <c r="F363" s="488" t="n">
        <v>8.36</v>
      </c>
      <c r="G363" s="487" t="s">
        <v>1389</v>
      </c>
      <c r="H363" s="488" t="n">
        <v>0</v>
      </c>
      <c r="I363" s="489" t="s">
        <v>1390</v>
      </c>
      <c r="J363" s="490" t="n">
        <v>8.36</v>
      </c>
    </row>
    <row r="364" customFormat="false" ht="15" hidden="false" customHeight="true" outlineLevel="0" collapsed="false">
      <c r="A364" s="486"/>
      <c r="B364" s="487"/>
      <c r="C364" s="487"/>
      <c r="D364" s="487"/>
      <c r="E364" s="487" t="s">
        <v>1391</v>
      </c>
      <c r="F364" s="488" t="n">
        <v>2.71</v>
      </c>
      <c r="G364" s="487"/>
      <c r="H364" s="491" t="s">
        <v>1392</v>
      </c>
      <c r="I364" s="491"/>
      <c r="J364" s="490" t="n">
        <v>14.11</v>
      </c>
    </row>
    <row r="365" customFormat="false" ht="49.5" hidden="false" customHeight="true" outlineLevel="0" collapsed="false">
      <c r="A365" s="492"/>
      <c r="B365" s="493"/>
      <c r="C365" s="493"/>
      <c r="D365" s="493"/>
      <c r="E365" s="493"/>
      <c r="F365" s="493"/>
      <c r="G365" s="493" t="s">
        <v>1393</v>
      </c>
      <c r="H365" s="494" t="n">
        <v>248.92</v>
      </c>
      <c r="I365" s="495" t="s">
        <v>1394</v>
      </c>
      <c r="J365" s="496" t="n">
        <v>3512.26</v>
      </c>
    </row>
    <row r="366" customFormat="false" ht="0.75" hidden="false" customHeight="true" outlineLevel="0" collapsed="false">
      <c r="A366" s="497"/>
      <c r="B366" s="498"/>
      <c r="C366" s="498"/>
      <c r="D366" s="498"/>
      <c r="E366" s="498"/>
      <c r="F366" s="498"/>
      <c r="G366" s="498"/>
      <c r="H366" s="498"/>
      <c r="I366" s="499"/>
      <c r="J366" s="500"/>
    </row>
    <row r="367" customFormat="false" ht="18" hidden="false" customHeight="true" outlineLevel="0" collapsed="false">
      <c r="A367" s="466" t="s">
        <v>1548</v>
      </c>
      <c r="B367" s="467" t="s">
        <v>27</v>
      </c>
      <c r="C367" s="468" t="s">
        <v>26</v>
      </c>
      <c r="D367" s="468" t="s">
        <v>18</v>
      </c>
      <c r="E367" s="468" t="s">
        <v>25</v>
      </c>
      <c r="F367" s="468"/>
      <c r="G367" s="469" t="s">
        <v>1375</v>
      </c>
      <c r="H367" s="467" t="s">
        <v>1376</v>
      </c>
      <c r="I367" s="470" t="s">
        <v>1377</v>
      </c>
      <c r="J367" s="471" t="s">
        <v>19</v>
      </c>
    </row>
    <row r="368" customFormat="false" ht="24" hidden="false" customHeight="true" outlineLevel="0" collapsed="false">
      <c r="A368" s="472" t="s">
        <v>35</v>
      </c>
      <c r="B368" s="473" t="s">
        <v>1549</v>
      </c>
      <c r="C368" s="474" t="s">
        <v>36</v>
      </c>
      <c r="D368" s="474" t="s">
        <v>1550</v>
      </c>
      <c r="E368" s="474" t="s">
        <v>1533</v>
      </c>
      <c r="F368" s="474"/>
      <c r="G368" s="475" t="s">
        <v>1449</v>
      </c>
      <c r="H368" s="476" t="n">
        <v>1</v>
      </c>
      <c r="I368" s="477" t="n">
        <v>20.58</v>
      </c>
      <c r="J368" s="478" t="n">
        <v>20.58</v>
      </c>
    </row>
    <row r="369" customFormat="false" ht="24" hidden="false" customHeight="true" outlineLevel="0" collapsed="false">
      <c r="A369" s="479" t="s">
        <v>656</v>
      </c>
      <c r="B369" s="480" t="n">
        <v>88309</v>
      </c>
      <c r="C369" s="481" t="s">
        <v>42</v>
      </c>
      <c r="D369" s="481" t="s">
        <v>696</v>
      </c>
      <c r="E369" s="481" t="s">
        <v>1382</v>
      </c>
      <c r="F369" s="481"/>
      <c r="G369" s="482" t="s">
        <v>469</v>
      </c>
      <c r="H369" s="483" t="n">
        <v>0.09</v>
      </c>
      <c r="I369" s="484" t="n">
        <v>25.62</v>
      </c>
      <c r="J369" s="485" t="n">
        <v>2.3</v>
      </c>
    </row>
    <row r="370" customFormat="false" ht="24" hidden="false" customHeight="true" outlineLevel="0" collapsed="false">
      <c r="A370" s="479" t="s">
        <v>656</v>
      </c>
      <c r="B370" s="480" t="n">
        <v>88316</v>
      </c>
      <c r="C370" s="481" t="s">
        <v>42</v>
      </c>
      <c r="D370" s="481" t="s">
        <v>667</v>
      </c>
      <c r="E370" s="481" t="s">
        <v>1382</v>
      </c>
      <c r="F370" s="481"/>
      <c r="G370" s="482" t="s">
        <v>469</v>
      </c>
      <c r="H370" s="483" t="n">
        <v>0.9</v>
      </c>
      <c r="I370" s="484" t="n">
        <v>20.32</v>
      </c>
      <c r="J370" s="485" t="n">
        <v>18.28</v>
      </c>
    </row>
    <row r="371" customFormat="false" ht="15" hidden="false" customHeight="false" outlineLevel="0" collapsed="false">
      <c r="A371" s="486"/>
      <c r="B371" s="487"/>
      <c r="C371" s="487"/>
      <c r="D371" s="487"/>
      <c r="E371" s="487" t="s">
        <v>1388</v>
      </c>
      <c r="F371" s="488" t="n">
        <v>15.4</v>
      </c>
      <c r="G371" s="487" t="s">
        <v>1389</v>
      </c>
      <c r="H371" s="488" t="n">
        <v>0</v>
      </c>
      <c r="I371" s="489" t="s">
        <v>1390</v>
      </c>
      <c r="J371" s="490" t="n">
        <v>15.4</v>
      </c>
    </row>
    <row r="372" customFormat="false" ht="15" hidden="false" customHeight="true" outlineLevel="0" collapsed="false">
      <c r="A372" s="486"/>
      <c r="B372" s="487"/>
      <c r="C372" s="487"/>
      <c r="D372" s="487"/>
      <c r="E372" s="487" t="s">
        <v>1391</v>
      </c>
      <c r="F372" s="488" t="n">
        <v>4.89</v>
      </c>
      <c r="G372" s="487"/>
      <c r="H372" s="491" t="s">
        <v>1392</v>
      </c>
      <c r="I372" s="491"/>
      <c r="J372" s="490" t="n">
        <v>25.47</v>
      </c>
    </row>
    <row r="373" customFormat="false" ht="49.5" hidden="false" customHeight="true" outlineLevel="0" collapsed="false">
      <c r="A373" s="492"/>
      <c r="B373" s="493"/>
      <c r="C373" s="493"/>
      <c r="D373" s="493"/>
      <c r="E373" s="493"/>
      <c r="F373" s="493"/>
      <c r="G373" s="493" t="s">
        <v>1393</v>
      </c>
      <c r="H373" s="494" t="n">
        <v>312.77</v>
      </c>
      <c r="I373" s="495" t="s">
        <v>1394</v>
      </c>
      <c r="J373" s="496" t="n">
        <v>7966.25</v>
      </c>
    </row>
    <row r="374" customFormat="false" ht="0.75" hidden="false" customHeight="true" outlineLevel="0" collapsed="false">
      <c r="A374" s="497"/>
      <c r="B374" s="498"/>
      <c r="C374" s="498"/>
      <c r="D374" s="498"/>
      <c r="E374" s="498"/>
      <c r="F374" s="498"/>
      <c r="G374" s="498"/>
      <c r="H374" s="498"/>
      <c r="I374" s="499"/>
      <c r="J374" s="500"/>
    </row>
    <row r="375" customFormat="false" ht="18" hidden="false" customHeight="true" outlineLevel="0" collapsed="false">
      <c r="A375" s="466" t="s">
        <v>1551</v>
      </c>
      <c r="B375" s="467" t="s">
        <v>27</v>
      </c>
      <c r="C375" s="468" t="s">
        <v>26</v>
      </c>
      <c r="D375" s="468" t="s">
        <v>18</v>
      </c>
      <c r="E375" s="468" t="s">
        <v>25</v>
      </c>
      <c r="F375" s="468"/>
      <c r="G375" s="469" t="s">
        <v>1375</v>
      </c>
      <c r="H375" s="467" t="s">
        <v>1376</v>
      </c>
      <c r="I375" s="470" t="s">
        <v>1377</v>
      </c>
      <c r="J375" s="471" t="s">
        <v>19</v>
      </c>
    </row>
    <row r="376" customFormat="false" ht="25.5" hidden="false" customHeight="true" outlineLevel="0" collapsed="false">
      <c r="A376" s="472" t="s">
        <v>35</v>
      </c>
      <c r="B376" s="473" t="s">
        <v>1552</v>
      </c>
      <c r="C376" s="474" t="s">
        <v>36</v>
      </c>
      <c r="D376" s="474" t="s">
        <v>1553</v>
      </c>
      <c r="E376" s="474" t="s">
        <v>1554</v>
      </c>
      <c r="F376" s="474"/>
      <c r="G376" s="475" t="s">
        <v>1449</v>
      </c>
      <c r="H376" s="476" t="n">
        <v>1</v>
      </c>
      <c r="I376" s="477" t="n">
        <v>6.85</v>
      </c>
      <c r="J376" s="478" t="n">
        <v>6.85</v>
      </c>
    </row>
    <row r="377" customFormat="false" ht="24" hidden="false" customHeight="true" outlineLevel="0" collapsed="false">
      <c r="A377" s="479" t="s">
        <v>656</v>
      </c>
      <c r="B377" s="480" t="n">
        <v>88309</v>
      </c>
      <c r="C377" s="481" t="s">
        <v>42</v>
      </c>
      <c r="D377" s="481" t="s">
        <v>696</v>
      </c>
      <c r="E377" s="481" t="s">
        <v>1382</v>
      </c>
      <c r="F377" s="481"/>
      <c r="G377" s="482" t="s">
        <v>469</v>
      </c>
      <c r="H377" s="483" t="n">
        <v>0.03</v>
      </c>
      <c r="I377" s="484" t="n">
        <v>25.62</v>
      </c>
      <c r="J377" s="485" t="n">
        <v>0.76</v>
      </c>
    </row>
    <row r="378" customFormat="false" ht="24" hidden="false" customHeight="true" outlineLevel="0" collapsed="false">
      <c r="A378" s="479" t="s">
        <v>656</v>
      </c>
      <c r="B378" s="480" t="n">
        <v>88316</v>
      </c>
      <c r="C378" s="481" t="s">
        <v>42</v>
      </c>
      <c r="D378" s="481" t="s">
        <v>667</v>
      </c>
      <c r="E378" s="481" t="s">
        <v>1382</v>
      </c>
      <c r="F378" s="481"/>
      <c r="G378" s="482" t="s">
        <v>469</v>
      </c>
      <c r="H378" s="483" t="n">
        <v>0.3</v>
      </c>
      <c r="I378" s="484" t="n">
        <v>20.32</v>
      </c>
      <c r="J378" s="485" t="n">
        <v>6.09</v>
      </c>
    </row>
    <row r="379" customFormat="false" ht="15" hidden="false" customHeight="false" outlineLevel="0" collapsed="false">
      <c r="A379" s="486"/>
      <c r="B379" s="487"/>
      <c r="C379" s="487"/>
      <c r="D379" s="487"/>
      <c r="E379" s="487" t="s">
        <v>1388</v>
      </c>
      <c r="F379" s="488" t="n">
        <v>5.12</v>
      </c>
      <c r="G379" s="487" t="s">
        <v>1389</v>
      </c>
      <c r="H379" s="488" t="n">
        <v>0</v>
      </c>
      <c r="I379" s="489" t="s">
        <v>1390</v>
      </c>
      <c r="J379" s="490" t="n">
        <v>5.12</v>
      </c>
    </row>
    <row r="380" customFormat="false" ht="15" hidden="false" customHeight="true" outlineLevel="0" collapsed="false">
      <c r="A380" s="486"/>
      <c r="B380" s="487"/>
      <c r="C380" s="487"/>
      <c r="D380" s="487"/>
      <c r="E380" s="487" t="s">
        <v>1391</v>
      </c>
      <c r="F380" s="488" t="n">
        <v>1.63</v>
      </c>
      <c r="G380" s="487"/>
      <c r="H380" s="491" t="s">
        <v>1392</v>
      </c>
      <c r="I380" s="491"/>
      <c r="J380" s="490" t="n">
        <v>8.48</v>
      </c>
    </row>
    <row r="381" customFormat="false" ht="49.5" hidden="false" customHeight="true" outlineLevel="0" collapsed="false">
      <c r="A381" s="492"/>
      <c r="B381" s="493"/>
      <c r="C381" s="493"/>
      <c r="D381" s="493"/>
      <c r="E381" s="493"/>
      <c r="F381" s="493"/>
      <c r="G381" s="493" t="s">
        <v>1393</v>
      </c>
      <c r="H381" s="494" t="n">
        <v>103.67</v>
      </c>
      <c r="I381" s="495" t="s">
        <v>1394</v>
      </c>
      <c r="J381" s="496" t="n">
        <v>879.12</v>
      </c>
    </row>
    <row r="382" customFormat="false" ht="0.75" hidden="false" customHeight="true" outlineLevel="0" collapsed="false">
      <c r="A382" s="497"/>
      <c r="B382" s="498"/>
      <c r="C382" s="498"/>
      <c r="D382" s="498"/>
      <c r="E382" s="498"/>
      <c r="F382" s="498"/>
      <c r="G382" s="498"/>
      <c r="H382" s="498"/>
      <c r="I382" s="499"/>
      <c r="J382" s="500"/>
    </row>
    <row r="383" customFormat="false" ht="18" hidden="false" customHeight="true" outlineLevel="0" collapsed="false">
      <c r="A383" s="466" t="s">
        <v>1555</v>
      </c>
      <c r="B383" s="467" t="s">
        <v>27</v>
      </c>
      <c r="C383" s="468" t="s">
        <v>26</v>
      </c>
      <c r="D383" s="468" t="s">
        <v>18</v>
      </c>
      <c r="E383" s="468" t="s">
        <v>25</v>
      </c>
      <c r="F383" s="468"/>
      <c r="G383" s="469" t="s">
        <v>1375</v>
      </c>
      <c r="H383" s="467" t="s">
        <v>1376</v>
      </c>
      <c r="I383" s="470" t="s">
        <v>1377</v>
      </c>
      <c r="J383" s="471" t="s">
        <v>19</v>
      </c>
    </row>
    <row r="384" customFormat="false" ht="24" hidden="false" customHeight="true" outlineLevel="0" collapsed="false">
      <c r="A384" s="472" t="s">
        <v>35</v>
      </c>
      <c r="B384" s="473" t="s">
        <v>1556</v>
      </c>
      <c r="C384" s="474" t="s">
        <v>36</v>
      </c>
      <c r="D384" s="474" t="s">
        <v>1557</v>
      </c>
      <c r="E384" s="474" t="s">
        <v>1554</v>
      </c>
      <c r="F384" s="474"/>
      <c r="G384" s="475" t="s">
        <v>1449</v>
      </c>
      <c r="H384" s="476" t="n">
        <v>1</v>
      </c>
      <c r="I384" s="477" t="n">
        <v>5.45</v>
      </c>
      <c r="J384" s="478" t="n">
        <v>5.45</v>
      </c>
    </row>
    <row r="385" customFormat="false" ht="24" hidden="false" customHeight="true" outlineLevel="0" collapsed="false">
      <c r="A385" s="479" t="s">
        <v>656</v>
      </c>
      <c r="B385" s="480" t="n">
        <v>88309</v>
      </c>
      <c r="C385" s="481" t="s">
        <v>42</v>
      </c>
      <c r="D385" s="481" t="s">
        <v>696</v>
      </c>
      <c r="E385" s="481" t="s">
        <v>1382</v>
      </c>
      <c r="F385" s="481"/>
      <c r="G385" s="482" t="s">
        <v>469</v>
      </c>
      <c r="H385" s="483" t="n">
        <v>0.08</v>
      </c>
      <c r="I385" s="484" t="n">
        <v>25.62</v>
      </c>
      <c r="J385" s="485" t="n">
        <v>2.04</v>
      </c>
    </row>
    <row r="386" customFormat="false" ht="25.5" hidden="false" customHeight="true" outlineLevel="0" collapsed="false">
      <c r="A386" s="479" t="s">
        <v>656</v>
      </c>
      <c r="B386" s="480" t="n">
        <v>88241</v>
      </c>
      <c r="C386" s="481" t="s">
        <v>42</v>
      </c>
      <c r="D386" s="481" t="s">
        <v>1558</v>
      </c>
      <c r="E386" s="481" t="s">
        <v>1382</v>
      </c>
      <c r="F386" s="481"/>
      <c r="G386" s="482" t="s">
        <v>469</v>
      </c>
      <c r="H386" s="483" t="n">
        <v>0.16</v>
      </c>
      <c r="I386" s="484" t="n">
        <v>21.33</v>
      </c>
      <c r="J386" s="485" t="n">
        <v>3.41</v>
      </c>
    </row>
    <row r="387" customFormat="false" ht="15" hidden="false" customHeight="false" outlineLevel="0" collapsed="false">
      <c r="A387" s="486"/>
      <c r="B387" s="487"/>
      <c r="C387" s="487"/>
      <c r="D387" s="487"/>
      <c r="E387" s="487" t="s">
        <v>1388</v>
      </c>
      <c r="F387" s="488" t="n">
        <v>4.17</v>
      </c>
      <c r="G387" s="487" t="s">
        <v>1389</v>
      </c>
      <c r="H387" s="488" t="n">
        <v>0</v>
      </c>
      <c r="I387" s="489" t="s">
        <v>1390</v>
      </c>
      <c r="J387" s="490" t="n">
        <v>4.17</v>
      </c>
    </row>
    <row r="388" customFormat="false" ht="15" hidden="false" customHeight="true" outlineLevel="0" collapsed="false">
      <c r="A388" s="486"/>
      <c r="B388" s="487"/>
      <c r="C388" s="487"/>
      <c r="D388" s="487"/>
      <c r="E388" s="487" t="s">
        <v>1391</v>
      </c>
      <c r="F388" s="488" t="n">
        <v>1.29</v>
      </c>
      <c r="G388" s="487"/>
      <c r="H388" s="491" t="s">
        <v>1392</v>
      </c>
      <c r="I388" s="491"/>
      <c r="J388" s="490" t="n">
        <v>6.74</v>
      </c>
    </row>
    <row r="389" customFormat="false" ht="49.5" hidden="false" customHeight="true" outlineLevel="0" collapsed="false">
      <c r="A389" s="492"/>
      <c r="B389" s="493"/>
      <c r="C389" s="493"/>
      <c r="D389" s="493"/>
      <c r="E389" s="493"/>
      <c r="F389" s="493"/>
      <c r="G389" s="493" t="s">
        <v>1393</v>
      </c>
      <c r="H389" s="494" t="n">
        <v>44.94</v>
      </c>
      <c r="I389" s="495" t="s">
        <v>1394</v>
      </c>
      <c r="J389" s="496" t="n">
        <v>302.89</v>
      </c>
    </row>
    <row r="390" customFormat="false" ht="0.75" hidden="false" customHeight="true" outlineLevel="0" collapsed="false">
      <c r="A390" s="497"/>
      <c r="B390" s="498"/>
      <c r="C390" s="498"/>
      <c r="D390" s="498"/>
      <c r="E390" s="498"/>
      <c r="F390" s="498"/>
      <c r="G390" s="498"/>
      <c r="H390" s="498"/>
      <c r="I390" s="499"/>
      <c r="J390" s="500"/>
    </row>
    <row r="391" customFormat="false" ht="18" hidden="false" customHeight="true" outlineLevel="0" collapsed="false">
      <c r="A391" s="466" t="s">
        <v>1559</v>
      </c>
      <c r="B391" s="467" t="s">
        <v>27</v>
      </c>
      <c r="C391" s="468" t="s">
        <v>26</v>
      </c>
      <c r="D391" s="468" t="s">
        <v>18</v>
      </c>
      <c r="E391" s="468" t="s">
        <v>25</v>
      </c>
      <c r="F391" s="468"/>
      <c r="G391" s="469" t="s">
        <v>1375</v>
      </c>
      <c r="H391" s="467" t="s">
        <v>1376</v>
      </c>
      <c r="I391" s="470" t="s">
        <v>1377</v>
      </c>
      <c r="J391" s="471" t="s">
        <v>19</v>
      </c>
    </row>
    <row r="392" customFormat="false" ht="25.5" hidden="false" customHeight="true" outlineLevel="0" collapsed="false">
      <c r="A392" s="472" t="s">
        <v>35</v>
      </c>
      <c r="B392" s="473" t="n">
        <v>97622</v>
      </c>
      <c r="C392" s="474" t="s">
        <v>42</v>
      </c>
      <c r="D392" s="474" t="s">
        <v>52</v>
      </c>
      <c r="E392" s="474" t="s">
        <v>1533</v>
      </c>
      <c r="F392" s="474"/>
      <c r="G392" s="475" t="s">
        <v>388</v>
      </c>
      <c r="H392" s="476" t="n">
        <v>1</v>
      </c>
      <c r="I392" s="477" t="n">
        <v>53.68</v>
      </c>
      <c r="J392" s="478" t="n">
        <v>53.68</v>
      </c>
    </row>
    <row r="393" customFormat="false" ht="24" hidden="false" customHeight="true" outlineLevel="0" collapsed="false">
      <c r="A393" s="479" t="s">
        <v>656</v>
      </c>
      <c r="B393" s="480" t="n">
        <v>88309</v>
      </c>
      <c r="C393" s="481" t="s">
        <v>42</v>
      </c>
      <c r="D393" s="481" t="s">
        <v>696</v>
      </c>
      <c r="E393" s="481" t="s">
        <v>1382</v>
      </c>
      <c r="F393" s="481"/>
      <c r="G393" s="482" t="s">
        <v>469</v>
      </c>
      <c r="H393" s="483" t="n">
        <v>0.3541</v>
      </c>
      <c r="I393" s="484" t="n">
        <v>25.62</v>
      </c>
      <c r="J393" s="485" t="n">
        <v>9.07</v>
      </c>
    </row>
    <row r="394" customFormat="false" ht="24" hidden="false" customHeight="true" outlineLevel="0" collapsed="false">
      <c r="A394" s="479" t="s">
        <v>656</v>
      </c>
      <c r="B394" s="480" t="n">
        <v>88316</v>
      </c>
      <c r="C394" s="481" t="s">
        <v>42</v>
      </c>
      <c r="D394" s="481" t="s">
        <v>667</v>
      </c>
      <c r="E394" s="481" t="s">
        <v>1382</v>
      </c>
      <c r="F394" s="481"/>
      <c r="G394" s="482" t="s">
        <v>469</v>
      </c>
      <c r="H394" s="483" t="n">
        <v>2.1957</v>
      </c>
      <c r="I394" s="484" t="n">
        <v>20.32</v>
      </c>
      <c r="J394" s="485" t="n">
        <v>44.61</v>
      </c>
    </row>
    <row r="395" customFormat="false" ht="15" hidden="false" customHeight="false" outlineLevel="0" collapsed="false">
      <c r="A395" s="486"/>
      <c r="B395" s="487"/>
      <c r="C395" s="487"/>
      <c r="D395" s="487"/>
      <c r="E395" s="487" t="s">
        <v>1388</v>
      </c>
      <c r="F395" s="488" t="n">
        <v>40.3</v>
      </c>
      <c r="G395" s="487" t="s">
        <v>1389</v>
      </c>
      <c r="H395" s="488" t="n">
        <v>0</v>
      </c>
      <c r="I395" s="489" t="s">
        <v>1390</v>
      </c>
      <c r="J395" s="490" t="n">
        <v>40.3</v>
      </c>
    </row>
    <row r="396" customFormat="false" ht="15" hidden="false" customHeight="true" outlineLevel="0" collapsed="false">
      <c r="A396" s="486"/>
      <c r="B396" s="487"/>
      <c r="C396" s="487"/>
      <c r="D396" s="487"/>
      <c r="E396" s="487" t="s">
        <v>1391</v>
      </c>
      <c r="F396" s="488" t="n">
        <v>12.77</v>
      </c>
      <c r="G396" s="487"/>
      <c r="H396" s="491" t="s">
        <v>1392</v>
      </c>
      <c r="I396" s="491"/>
      <c r="J396" s="490" t="n">
        <v>66.45</v>
      </c>
    </row>
    <row r="397" customFormat="false" ht="49.5" hidden="false" customHeight="true" outlineLevel="0" collapsed="false">
      <c r="A397" s="492"/>
      <c r="B397" s="493"/>
      <c r="C397" s="493"/>
      <c r="D397" s="493"/>
      <c r="E397" s="493"/>
      <c r="F397" s="493"/>
      <c r="G397" s="493" t="s">
        <v>1393</v>
      </c>
      <c r="H397" s="494" t="n">
        <v>106.69</v>
      </c>
      <c r="I397" s="495" t="s">
        <v>1394</v>
      </c>
      <c r="J397" s="496" t="n">
        <v>7089.55</v>
      </c>
    </row>
    <row r="398" customFormat="false" ht="0.75" hidden="false" customHeight="true" outlineLevel="0" collapsed="false">
      <c r="A398" s="497"/>
      <c r="B398" s="498"/>
      <c r="C398" s="498"/>
      <c r="D398" s="498"/>
      <c r="E398" s="498"/>
      <c r="F398" s="498"/>
      <c r="G398" s="498"/>
      <c r="H398" s="498"/>
      <c r="I398" s="499"/>
      <c r="J398" s="500"/>
    </row>
    <row r="399" customFormat="false" ht="18" hidden="false" customHeight="true" outlineLevel="0" collapsed="false">
      <c r="A399" s="466" t="s">
        <v>1560</v>
      </c>
      <c r="B399" s="467" t="s">
        <v>27</v>
      </c>
      <c r="C399" s="468" t="s">
        <v>26</v>
      </c>
      <c r="D399" s="468" t="s">
        <v>18</v>
      </c>
      <c r="E399" s="468" t="s">
        <v>25</v>
      </c>
      <c r="F399" s="468"/>
      <c r="G399" s="469" t="s">
        <v>1375</v>
      </c>
      <c r="H399" s="467" t="s">
        <v>1376</v>
      </c>
      <c r="I399" s="470" t="s">
        <v>1377</v>
      </c>
      <c r="J399" s="471" t="s">
        <v>19</v>
      </c>
    </row>
    <row r="400" customFormat="false" ht="39" hidden="false" customHeight="true" outlineLevel="0" collapsed="false">
      <c r="A400" s="472" t="s">
        <v>35</v>
      </c>
      <c r="B400" s="473" t="n">
        <v>97634</v>
      </c>
      <c r="C400" s="474" t="s">
        <v>42</v>
      </c>
      <c r="D400" s="474" t="s">
        <v>1561</v>
      </c>
      <c r="E400" s="474" t="s">
        <v>1533</v>
      </c>
      <c r="F400" s="474"/>
      <c r="G400" s="475" t="s">
        <v>400</v>
      </c>
      <c r="H400" s="476" t="n">
        <v>1</v>
      </c>
      <c r="I400" s="477" t="n">
        <v>6.04</v>
      </c>
      <c r="J400" s="478" t="n">
        <v>6.04</v>
      </c>
    </row>
    <row r="401" customFormat="false" ht="39" hidden="false" customHeight="true" outlineLevel="0" collapsed="false">
      <c r="A401" s="479" t="s">
        <v>656</v>
      </c>
      <c r="B401" s="480" t="n">
        <v>102274</v>
      </c>
      <c r="C401" s="481" t="s">
        <v>42</v>
      </c>
      <c r="D401" s="481" t="s">
        <v>1562</v>
      </c>
      <c r="E401" s="481" t="s">
        <v>683</v>
      </c>
      <c r="F401" s="481"/>
      <c r="G401" s="482" t="s">
        <v>684</v>
      </c>
      <c r="H401" s="483" t="n">
        <v>0.0603</v>
      </c>
      <c r="I401" s="484" t="n">
        <v>20.13</v>
      </c>
      <c r="J401" s="485" t="n">
        <v>1.21</v>
      </c>
    </row>
    <row r="402" customFormat="false" ht="39" hidden="false" customHeight="true" outlineLevel="0" collapsed="false">
      <c r="A402" s="479" t="s">
        <v>656</v>
      </c>
      <c r="B402" s="480" t="n">
        <v>102275</v>
      </c>
      <c r="C402" s="481" t="s">
        <v>42</v>
      </c>
      <c r="D402" s="481" t="s">
        <v>1563</v>
      </c>
      <c r="E402" s="481" t="s">
        <v>683</v>
      </c>
      <c r="F402" s="481"/>
      <c r="G402" s="482" t="s">
        <v>688</v>
      </c>
      <c r="H402" s="483" t="n">
        <v>0.0788</v>
      </c>
      <c r="I402" s="484" t="n">
        <v>23.01</v>
      </c>
      <c r="J402" s="485" t="n">
        <v>1.81</v>
      </c>
    </row>
    <row r="403" customFormat="false" ht="25.5" hidden="false" customHeight="true" outlineLevel="0" collapsed="false">
      <c r="A403" s="479" t="s">
        <v>656</v>
      </c>
      <c r="B403" s="480" t="n">
        <v>88256</v>
      </c>
      <c r="C403" s="481" t="s">
        <v>42</v>
      </c>
      <c r="D403" s="481" t="s">
        <v>837</v>
      </c>
      <c r="E403" s="481" t="s">
        <v>1382</v>
      </c>
      <c r="F403" s="481"/>
      <c r="G403" s="482" t="s">
        <v>469</v>
      </c>
      <c r="H403" s="483" t="n">
        <v>0.0323</v>
      </c>
      <c r="I403" s="484" t="n">
        <v>25.47</v>
      </c>
      <c r="J403" s="485" t="n">
        <v>0.82</v>
      </c>
    </row>
    <row r="404" customFormat="false" ht="24" hidden="false" customHeight="true" outlineLevel="0" collapsed="false">
      <c r="A404" s="479" t="s">
        <v>656</v>
      </c>
      <c r="B404" s="480" t="n">
        <v>88316</v>
      </c>
      <c r="C404" s="481" t="s">
        <v>42</v>
      </c>
      <c r="D404" s="481" t="s">
        <v>667</v>
      </c>
      <c r="E404" s="481" t="s">
        <v>1382</v>
      </c>
      <c r="F404" s="481"/>
      <c r="G404" s="482" t="s">
        <v>469</v>
      </c>
      <c r="H404" s="483" t="n">
        <v>0.1085</v>
      </c>
      <c r="I404" s="484" t="n">
        <v>20.32</v>
      </c>
      <c r="J404" s="485" t="n">
        <v>2.2</v>
      </c>
    </row>
    <row r="405" customFormat="false" ht="15" hidden="false" customHeight="false" outlineLevel="0" collapsed="false">
      <c r="A405" s="486"/>
      <c r="B405" s="487"/>
      <c r="C405" s="487"/>
      <c r="D405" s="487"/>
      <c r="E405" s="487" t="s">
        <v>1388</v>
      </c>
      <c r="F405" s="488" t="n">
        <v>4.34</v>
      </c>
      <c r="G405" s="487" t="s">
        <v>1389</v>
      </c>
      <c r="H405" s="488" t="n">
        <v>0</v>
      </c>
      <c r="I405" s="489" t="s">
        <v>1390</v>
      </c>
      <c r="J405" s="490" t="n">
        <v>4.34</v>
      </c>
    </row>
    <row r="406" customFormat="false" ht="15" hidden="false" customHeight="true" outlineLevel="0" collapsed="false">
      <c r="A406" s="486"/>
      <c r="B406" s="487"/>
      <c r="C406" s="487"/>
      <c r="D406" s="487"/>
      <c r="E406" s="487" t="s">
        <v>1391</v>
      </c>
      <c r="F406" s="488" t="n">
        <v>1.43</v>
      </c>
      <c r="G406" s="487"/>
      <c r="H406" s="491" t="s">
        <v>1392</v>
      </c>
      <c r="I406" s="491"/>
      <c r="J406" s="490" t="n">
        <v>7.47</v>
      </c>
    </row>
    <row r="407" customFormat="false" ht="49.5" hidden="false" customHeight="true" outlineLevel="0" collapsed="false">
      <c r="A407" s="492"/>
      <c r="B407" s="493"/>
      <c r="C407" s="493"/>
      <c r="D407" s="493"/>
      <c r="E407" s="493"/>
      <c r="F407" s="493"/>
      <c r="G407" s="493" t="s">
        <v>1393</v>
      </c>
      <c r="H407" s="494" t="n">
        <v>555.75</v>
      </c>
      <c r="I407" s="495" t="s">
        <v>1394</v>
      </c>
      <c r="J407" s="496" t="n">
        <v>4151.45</v>
      </c>
    </row>
    <row r="408" customFormat="false" ht="0.75" hidden="false" customHeight="true" outlineLevel="0" collapsed="false">
      <c r="A408" s="497"/>
      <c r="B408" s="498"/>
      <c r="C408" s="498"/>
      <c r="D408" s="498"/>
      <c r="E408" s="498"/>
      <c r="F408" s="498"/>
      <c r="G408" s="498"/>
      <c r="H408" s="498"/>
      <c r="I408" s="499"/>
      <c r="J408" s="500"/>
    </row>
    <row r="409" customFormat="false" ht="18" hidden="false" customHeight="true" outlineLevel="0" collapsed="false">
      <c r="A409" s="466" t="s">
        <v>1564</v>
      </c>
      <c r="B409" s="467" t="s">
        <v>27</v>
      </c>
      <c r="C409" s="468" t="s">
        <v>26</v>
      </c>
      <c r="D409" s="468" t="s">
        <v>18</v>
      </c>
      <c r="E409" s="468" t="s">
        <v>25</v>
      </c>
      <c r="F409" s="468"/>
      <c r="G409" s="469" t="s">
        <v>1375</v>
      </c>
      <c r="H409" s="467" t="s">
        <v>1376</v>
      </c>
      <c r="I409" s="470" t="s">
        <v>1377</v>
      </c>
      <c r="J409" s="471" t="s">
        <v>19</v>
      </c>
    </row>
    <row r="410" customFormat="false" ht="25.5" hidden="false" customHeight="true" outlineLevel="0" collapsed="false">
      <c r="A410" s="472" t="s">
        <v>35</v>
      </c>
      <c r="B410" s="473" t="n">
        <v>97631</v>
      </c>
      <c r="C410" s="474" t="s">
        <v>42</v>
      </c>
      <c r="D410" s="474" t="s">
        <v>1565</v>
      </c>
      <c r="E410" s="474" t="s">
        <v>1533</v>
      </c>
      <c r="F410" s="474"/>
      <c r="G410" s="475" t="s">
        <v>400</v>
      </c>
      <c r="H410" s="476" t="n">
        <v>1</v>
      </c>
      <c r="I410" s="477" t="n">
        <v>10.8</v>
      </c>
      <c r="J410" s="478" t="n">
        <v>10.8</v>
      </c>
    </row>
    <row r="411" customFormat="false" ht="24" hidden="false" customHeight="true" outlineLevel="0" collapsed="false">
      <c r="A411" s="479" t="s">
        <v>656</v>
      </c>
      <c r="B411" s="480" t="n">
        <v>88309</v>
      </c>
      <c r="C411" s="481" t="s">
        <v>42</v>
      </c>
      <c r="D411" s="481" t="s">
        <v>696</v>
      </c>
      <c r="E411" s="481" t="s">
        <v>1382</v>
      </c>
      <c r="F411" s="481"/>
      <c r="G411" s="482" t="s">
        <v>469</v>
      </c>
      <c r="H411" s="483" t="n">
        <v>0.1151</v>
      </c>
      <c r="I411" s="484" t="n">
        <v>25.62</v>
      </c>
      <c r="J411" s="485" t="n">
        <v>2.94</v>
      </c>
    </row>
    <row r="412" customFormat="false" ht="24" hidden="false" customHeight="true" outlineLevel="0" collapsed="false">
      <c r="A412" s="479" t="s">
        <v>656</v>
      </c>
      <c r="B412" s="480" t="n">
        <v>88316</v>
      </c>
      <c r="C412" s="481" t="s">
        <v>42</v>
      </c>
      <c r="D412" s="481" t="s">
        <v>667</v>
      </c>
      <c r="E412" s="481" t="s">
        <v>1382</v>
      </c>
      <c r="F412" s="481"/>
      <c r="G412" s="482" t="s">
        <v>469</v>
      </c>
      <c r="H412" s="483" t="n">
        <v>0.3872</v>
      </c>
      <c r="I412" s="484" t="n">
        <v>20.32</v>
      </c>
      <c r="J412" s="485" t="n">
        <v>7.86</v>
      </c>
    </row>
    <row r="413" customFormat="false" ht="15" hidden="false" customHeight="false" outlineLevel="0" collapsed="false">
      <c r="A413" s="486"/>
      <c r="B413" s="487"/>
      <c r="C413" s="487"/>
      <c r="D413" s="487"/>
      <c r="E413" s="487" t="s">
        <v>1388</v>
      </c>
      <c r="F413" s="488" t="n">
        <v>8.17</v>
      </c>
      <c r="G413" s="487" t="s">
        <v>1389</v>
      </c>
      <c r="H413" s="488" t="n">
        <v>0</v>
      </c>
      <c r="I413" s="489" t="s">
        <v>1390</v>
      </c>
      <c r="J413" s="490" t="n">
        <v>8.17</v>
      </c>
    </row>
    <row r="414" customFormat="false" ht="15" hidden="false" customHeight="true" outlineLevel="0" collapsed="false">
      <c r="A414" s="486"/>
      <c r="B414" s="487"/>
      <c r="C414" s="487"/>
      <c r="D414" s="487"/>
      <c r="E414" s="487" t="s">
        <v>1391</v>
      </c>
      <c r="F414" s="488" t="n">
        <v>2.57</v>
      </c>
      <c r="G414" s="487"/>
      <c r="H414" s="491" t="s">
        <v>1392</v>
      </c>
      <c r="I414" s="491"/>
      <c r="J414" s="490" t="n">
        <v>13.37</v>
      </c>
    </row>
    <row r="415" customFormat="false" ht="49.5" hidden="false" customHeight="true" outlineLevel="0" collapsed="false">
      <c r="A415" s="492"/>
      <c r="B415" s="493"/>
      <c r="C415" s="493"/>
      <c r="D415" s="493"/>
      <c r="E415" s="493"/>
      <c r="F415" s="493"/>
      <c r="G415" s="493" t="s">
        <v>1393</v>
      </c>
      <c r="H415" s="494" t="n">
        <v>1524.61</v>
      </c>
      <c r="I415" s="495" t="s">
        <v>1394</v>
      </c>
      <c r="J415" s="496" t="n">
        <v>20384.03</v>
      </c>
    </row>
    <row r="416" customFormat="false" ht="0.75" hidden="false" customHeight="true" outlineLevel="0" collapsed="false">
      <c r="A416" s="497"/>
      <c r="B416" s="498"/>
      <c r="C416" s="498"/>
      <c r="D416" s="498"/>
      <c r="E416" s="498"/>
      <c r="F416" s="498"/>
      <c r="G416" s="498"/>
      <c r="H416" s="498"/>
      <c r="I416" s="499"/>
      <c r="J416" s="500"/>
    </row>
    <row r="417" customFormat="false" ht="18" hidden="false" customHeight="true" outlineLevel="0" collapsed="false">
      <c r="A417" s="466" t="s">
        <v>1566</v>
      </c>
      <c r="B417" s="467" t="s">
        <v>27</v>
      </c>
      <c r="C417" s="468" t="s">
        <v>26</v>
      </c>
      <c r="D417" s="468" t="s">
        <v>18</v>
      </c>
      <c r="E417" s="468" t="s">
        <v>25</v>
      </c>
      <c r="F417" s="468"/>
      <c r="G417" s="469" t="s">
        <v>1375</v>
      </c>
      <c r="H417" s="467" t="s">
        <v>1376</v>
      </c>
      <c r="I417" s="470" t="s">
        <v>1377</v>
      </c>
      <c r="J417" s="471" t="s">
        <v>19</v>
      </c>
    </row>
    <row r="418" customFormat="false" ht="25.5" hidden="false" customHeight="true" outlineLevel="0" collapsed="false">
      <c r="A418" s="472" t="s">
        <v>35</v>
      </c>
      <c r="B418" s="473" t="s">
        <v>1567</v>
      </c>
      <c r="C418" s="474" t="s">
        <v>36</v>
      </c>
      <c r="D418" s="474" t="s">
        <v>1568</v>
      </c>
      <c r="E418" s="474" t="s">
        <v>1533</v>
      </c>
      <c r="F418" s="474"/>
      <c r="G418" s="475" t="s">
        <v>388</v>
      </c>
      <c r="H418" s="476" t="n">
        <v>1</v>
      </c>
      <c r="I418" s="477" t="n">
        <v>233.67</v>
      </c>
      <c r="J418" s="478" t="n">
        <v>233.67</v>
      </c>
    </row>
    <row r="419" customFormat="false" ht="25.5" hidden="false" customHeight="true" outlineLevel="0" collapsed="false">
      <c r="A419" s="479" t="s">
        <v>656</v>
      </c>
      <c r="B419" s="480" t="n">
        <v>5795</v>
      </c>
      <c r="C419" s="481" t="s">
        <v>42</v>
      </c>
      <c r="D419" s="481" t="s">
        <v>1541</v>
      </c>
      <c r="E419" s="481" t="s">
        <v>683</v>
      </c>
      <c r="F419" s="481"/>
      <c r="G419" s="482" t="s">
        <v>688</v>
      </c>
      <c r="H419" s="483" t="n">
        <v>3.5562</v>
      </c>
      <c r="I419" s="484" t="n">
        <v>23.88</v>
      </c>
      <c r="J419" s="485" t="n">
        <v>84.92</v>
      </c>
    </row>
    <row r="420" customFormat="false" ht="25.5" hidden="false" customHeight="true" outlineLevel="0" collapsed="false">
      <c r="A420" s="479" t="s">
        <v>656</v>
      </c>
      <c r="B420" s="480" t="n">
        <v>5952</v>
      </c>
      <c r="C420" s="481" t="s">
        <v>42</v>
      </c>
      <c r="D420" s="481" t="s">
        <v>1542</v>
      </c>
      <c r="E420" s="481" t="s">
        <v>683</v>
      </c>
      <c r="F420" s="481"/>
      <c r="G420" s="482" t="s">
        <v>684</v>
      </c>
      <c r="H420" s="483" t="n">
        <v>1.4411</v>
      </c>
      <c r="I420" s="484" t="n">
        <v>21.47</v>
      </c>
      <c r="J420" s="485" t="n">
        <v>30.94</v>
      </c>
    </row>
    <row r="421" customFormat="false" ht="24" hidden="false" customHeight="true" outlineLevel="0" collapsed="false">
      <c r="A421" s="479" t="s">
        <v>656</v>
      </c>
      <c r="B421" s="480" t="n">
        <v>88309</v>
      </c>
      <c r="C421" s="481" t="s">
        <v>42</v>
      </c>
      <c r="D421" s="481" t="s">
        <v>696</v>
      </c>
      <c r="E421" s="481" t="s">
        <v>1382</v>
      </c>
      <c r="F421" s="481"/>
      <c r="G421" s="482" t="s">
        <v>469</v>
      </c>
      <c r="H421" s="483" t="n">
        <v>1.3051</v>
      </c>
      <c r="I421" s="484" t="n">
        <v>25.62</v>
      </c>
      <c r="J421" s="485" t="n">
        <v>33.43</v>
      </c>
    </row>
    <row r="422" customFormat="false" ht="24" hidden="false" customHeight="true" outlineLevel="0" collapsed="false">
      <c r="A422" s="479" t="s">
        <v>656</v>
      </c>
      <c r="B422" s="480" t="n">
        <v>88316</v>
      </c>
      <c r="C422" s="481" t="s">
        <v>42</v>
      </c>
      <c r="D422" s="481" t="s">
        <v>667</v>
      </c>
      <c r="E422" s="481" t="s">
        <v>1382</v>
      </c>
      <c r="F422" s="481"/>
      <c r="G422" s="482" t="s">
        <v>469</v>
      </c>
      <c r="H422" s="483" t="n">
        <v>4.153</v>
      </c>
      <c r="I422" s="484" t="n">
        <v>20.32</v>
      </c>
      <c r="J422" s="485" t="n">
        <v>84.38</v>
      </c>
    </row>
    <row r="423" customFormat="false" ht="15" hidden="false" customHeight="false" outlineLevel="0" collapsed="false">
      <c r="A423" s="486"/>
      <c r="B423" s="487"/>
      <c r="C423" s="487"/>
      <c r="D423" s="487"/>
      <c r="E423" s="487" t="s">
        <v>1388</v>
      </c>
      <c r="F423" s="488" t="n">
        <v>163.76</v>
      </c>
      <c r="G423" s="487" t="s">
        <v>1389</v>
      </c>
      <c r="H423" s="488" t="n">
        <v>0</v>
      </c>
      <c r="I423" s="489" t="s">
        <v>1390</v>
      </c>
      <c r="J423" s="490" t="n">
        <v>163.76</v>
      </c>
    </row>
    <row r="424" customFormat="false" ht="15" hidden="false" customHeight="true" outlineLevel="0" collapsed="false">
      <c r="A424" s="486"/>
      <c r="B424" s="487"/>
      <c r="C424" s="487"/>
      <c r="D424" s="487"/>
      <c r="E424" s="487" t="s">
        <v>1391</v>
      </c>
      <c r="F424" s="488" t="n">
        <v>55.61</v>
      </c>
      <c r="G424" s="487"/>
      <c r="H424" s="491" t="s">
        <v>1392</v>
      </c>
      <c r="I424" s="491"/>
      <c r="J424" s="490" t="n">
        <v>289.28</v>
      </c>
    </row>
    <row r="425" customFormat="false" ht="49.5" hidden="false" customHeight="true" outlineLevel="0" collapsed="false">
      <c r="A425" s="492"/>
      <c r="B425" s="493"/>
      <c r="C425" s="493"/>
      <c r="D425" s="493"/>
      <c r="E425" s="493"/>
      <c r="F425" s="493"/>
      <c r="G425" s="493" t="s">
        <v>1393</v>
      </c>
      <c r="H425" s="494" t="n">
        <v>3.23</v>
      </c>
      <c r="I425" s="495" t="s">
        <v>1394</v>
      </c>
      <c r="J425" s="496" t="n">
        <v>934.37</v>
      </c>
    </row>
    <row r="426" customFormat="false" ht="0.75" hidden="false" customHeight="true" outlineLevel="0" collapsed="false">
      <c r="A426" s="497"/>
      <c r="B426" s="498"/>
      <c r="C426" s="498"/>
      <c r="D426" s="498"/>
      <c r="E426" s="498"/>
      <c r="F426" s="498"/>
      <c r="G426" s="498"/>
      <c r="H426" s="498"/>
      <c r="I426" s="499"/>
      <c r="J426" s="500"/>
    </row>
    <row r="427" customFormat="false" ht="18" hidden="false" customHeight="true" outlineLevel="0" collapsed="false">
      <c r="A427" s="466" t="s">
        <v>1569</v>
      </c>
      <c r="B427" s="467" t="s">
        <v>27</v>
      </c>
      <c r="C427" s="468" t="s">
        <v>26</v>
      </c>
      <c r="D427" s="468" t="s">
        <v>18</v>
      </c>
      <c r="E427" s="468" t="s">
        <v>25</v>
      </c>
      <c r="F427" s="468"/>
      <c r="G427" s="469" t="s">
        <v>1375</v>
      </c>
      <c r="H427" s="467" t="s">
        <v>1376</v>
      </c>
      <c r="I427" s="470" t="s">
        <v>1377</v>
      </c>
      <c r="J427" s="471" t="s">
        <v>19</v>
      </c>
    </row>
    <row r="428" customFormat="false" ht="24" hidden="false" customHeight="true" outlineLevel="0" collapsed="false">
      <c r="A428" s="472" t="s">
        <v>35</v>
      </c>
      <c r="B428" s="473" t="s">
        <v>1570</v>
      </c>
      <c r="C428" s="474" t="s">
        <v>36</v>
      </c>
      <c r="D428" s="474" t="s">
        <v>1571</v>
      </c>
      <c r="E428" s="474" t="s">
        <v>1382</v>
      </c>
      <c r="F428" s="474"/>
      <c r="G428" s="475" t="s">
        <v>47</v>
      </c>
      <c r="H428" s="476" t="n">
        <v>1</v>
      </c>
      <c r="I428" s="477" t="n">
        <v>6.86</v>
      </c>
      <c r="J428" s="478" t="n">
        <v>6.86</v>
      </c>
    </row>
    <row r="429" customFormat="false" ht="24" hidden="false" customHeight="true" outlineLevel="0" collapsed="false">
      <c r="A429" s="479" t="s">
        <v>656</v>
      </c>
      <c r="B429" s="480" t="n">
        <v>88309</v>
      </c>
      <c r="C429" s="481" t="s">
        <v>42</v>
      </c>
      <c r="D429" s="481" t="s">
        <v>696</v>
      </c>
      <c r="E429" s="481" t="s">
        <v>1382</v>
      </c>
      <c r="F429" s="481"/>
      <c r="G429" s="482" t="s">
        <v>469</v>
      </c>
      <c r="H429" s="483" t="n">
        <v>0.268</v>
      </c>
      <c r="I429" s="484" t="n">
        <v>25.62</v>
      </c>
      <c r="J429" s="485" t="n">
        <v>6.86</v>
      </c>
    </row>
    <row r="430" customFormat="false" ht="15" hidden="false" customHeight="false" outlineLevel="0" collapsed="false">
      <c r="A430" s="486"/>
      <c r="B430" s="487"/>
      <c r="C430" s="487"/>
      <c r="D430" s="487"/>
      <c r="E430" s="487" t="s">
        <v>1388</v>
      </c>
      <c r="F430" s="488" t="n">
        <v>5.43</v>
      </c>
      <c r="G430" s="487" t="s">
        <v>1389</v>
      </c>
      <c r="H430" s="488" t="n">
        <v>0</v>
      </c>
      <c r="I430" s="489" t="s">
        <v>1390</v>
      </c>
      <c r="J430" s="490" t="n">
        <v>5.43</v>
      </c>
    </row>
    <row r="431" customFormat="false" ht="15" hidden="false" customHeight="true" outlineLevel="0" collapsed="false">
      <c r="A431" s="486"/>
      <c r="B431" s="487"/>
      <c r="C431" s="487"/>
      <c r="D431" s="487"/>
      <c r="E431" s="487" t="s">
        <v>1391</v>
      </c>
      <c r="F431" s="488" t="n">
        <v>1.63</v>
      </c>
      <c r="G431" s="487"/>
      <c r="H431" s="491" t="s">
        <v>1392</v>
      </c>
      <c r="I431" s="491"/>
      <c r="J431" s="490" t="n">
        <v>8.49</v>
      </c>
    </row>
    <row r="432" customFormat="false" ht="49.5" hidden="false" customHeight="true" outlineLevel="0" collapsed="false">
      <c r="A432" s="492"/>
      <c r="B432" s="493"/>
      <c r="C432" s="493"/>
      <c r="D432" s="493"/>
      <c r="E432" s="493"/>
      <c r="F432" s="493"/>
      <c r="G432" s="493" t="s">
        <v>1393</v>
      </c>
      <c r="H432" s="494" t="n">
        <v>119.31</v>
      </c>
      <c r="I432" s="495" t="s">
        <v>1394</v>
      </c>
      <c r="J432" s="496" t="n">
        <v>1012.94</v>
      </c>
    </row>
    <row r="433" customFormat="false" ht="0.75" hidden="false" customHeight="true" outlineLevel="0" collapsed="false">
      <c r="A433" s="497"/>
      <c r="B433" s="498"/>
      <c r="C433" s="498"/>
      <c r="D433" s="498"/>
      <c r="E433" s="498"/>
      <c r="F433" s="498"/>
      <c r="G433" s="498"/>
      <c r="H433" s="498"/>
      <c r="I433" s="499"/>
      <c r="J433" s="500"/>
    </row>
    <row r="434" customFormat="false" ht="18" hidden="false" customHeight="true" outlineLevel="0" collapsed="false">
      <c r="A434" s="466" t="s">
        <v>1572</v>
      </c>
      <c r="B434" s="467" t="s">
        <v>27</v>
      </c>
      <c r="C434" s="468" t="s">
        <v>26</v>
      </c>
      <c r="D434" s="468" t="s">
        <v>18</v>
      </c>
      <c r="E434" s="468" t="s">
        <v>25</v>
      </c>
      <c r="F434" s="468"/>
      <c r="G434" s="469" t="s">
        <v>1375</v>
      </c>
      <c r="H434" s="467" t="s">
        <v>1376</v>
      </c>
      <c r="I434" s="470" t="s">
        <v>1377</v>
      </c>
      <c r="J434" s="471" t="s">
        <v>19</v>
      </c>
    </row>
    <row r="435" customFormat="false" ht="25.5" hidden="false" customHeight="true" outlineLevel="0" collapsed="false">
      <c r="A435" s="472" t="s">
        <v>35</v>
      </c>
      <c r="B435" s="473" t="n">
        <v>97650</v>
      </c>
      <c r="C435" s="474" t="s">
        <v>42</v>
      </c>
      <c r="D435" s="474" t="s">
        <v>402</v>
      </c>
      <c r="E435" s="474" t="s">
        <v>1533</v>
      </c>
      <c r="F435" s="474"/>
      <c r="G435" s="475" t="s">
        <v>400</v>
      </c>
      <c r="H435" s="476" t="n">
        <v>1</v>
      </c>
      <c r="I435" s="477" t="n">
        <v>7.24</v>
      </c>
      <c r="J435" s="478" t="n">
        <v>7.24</v>
      </c>
    </row>
    <row r="436" customFormat="false" ht="24" hidden="false" customHeight="true" outlineLevel="0" collapsed="false">
      <c r="A436" s="479" t="s">
        <v>656</v>
      </c>
      <c r="B436" s="480" t="n">
        <v>88316</v>
      </c>
      <c r="C436" s="481" t="s">
        <v>42</v>
      </c>
      <c r="D436" s="481" t="s">
        <v>667</v>
      </c>
      <c r="E436" s="481" t="s">
        <v>1382</v>
      </c>
      <c r="F436" s="481"/>
      <c r="G436" s="482" t="s">
        <v>469</v>
      </c>
      <c r="H436" s="483" t="n">
        <v>0.2487</v>
      </c>
      <c r="I436" s="484" t="n">
        <v>20.32</v>
      </c>
      <c r="J436" s="485" t="n">
        <v>5.05</v>
      </c>
    </row>
    <row r="437" customFormat="false" ht="24" hidden="false" customHeight="true" outlineLevel="0" collapsed="false">
      <c r="A437" s="479" t="s">
        <v>656</v>
      </c>
      <c r="B437" s="480" t="n">
        <v>88323</v>
      </c>
      <c r="C437" s="481" t="s">
        <v>42</v>
      </c>
      <c r="D437" s="481" t="s">
        <v>782</v>
      </c>
      <c r="E437" s="481" t="s">
        <v>1382</v>
      </c>
      <c r="F437" s="481"/>
      <c r="G437" s="482" t="s">
        <v>469</v>
      </c>
      <c r="H437" s="483" t="n">
        <v>0.0879</v>
      </c>
      <c r="I437" s="484" t="n">
        <v>25</v>
      </c>
      <c r="J437" s="485" t="n">
        <v>2.19</v>
      </c>
    </row>
    <row r="438" customFormat="false" ht="15" hidden="false" customHeight="false" outlineLevel="0" collapsed="false">
      <c r="A438" s="486"/>
      <c r="B438" s="487"/>
      <c r="C438" s="487"/>
      <c r="D438" s="487"/>
      <c r="E438" s="487" t="s">
        <v>1388</v>
      </c>
      <c r="F438" s="488" t="n">
        <v>5.48</v>
      </c>
      <c r="G438" s="487" t="s">
        <v>1389</v>
      </c>
      <c r="H438" s="488" t="n">
        <v>0</v>
      </c>
      <c r="I438" s="489" t="s">
        <v>1390</v>
      </c>
      <c r="J438" s="490" t="n">
        <v>5.48</v>
      </c>
    </row>
    <row r="439" customFormat="false" ht="15" hidden="false" customHeight="true" outlineLevel="0" collapsed="false">
      <c r="A439" s="486"/>
      <c r="B439" s="487"/>
      <c r="C439" s="487"/>
      <c r="D439" s="487"/>
      <c r="E439" s="487" t="s">
        <v>1391</v>
      </c>
      <c r="F439" s="488" t="n">
        <v>1.72</v>
      </c>
      <c r="G439" s="487"/>
      <c r="H439" s="491" t="s">
        <v>1392</v>
      </c>
      <c r="I439" s="491"/>
      <c r="J439" s="490" t="n">
        <v>8.96</v>
      </c>
    </row>
    <row r="440" customFormat="false" ht="49.5" hidden="false" customHeight="true" outlineLevel="0" collapsed="false">
      <c r="A440" s="492"/>
      <c r="B440" s="493"/>
      <c r="C440" s="493"/>
      <c r="D440" s="493"/>
      <c r="E440" s="493"/>
      <c r="F440" s="493"/>
      <c r="G440" s="493" t="s">
        <v>1393</v>
      </c>
      <c r="H440" s="494" t="n">
        <v>212.86</v>
      </c>
      <c r="I440" s="495" t="s">
        <v>1394</v>
      </c>
      <c r="J440" s="496" t="n">
        <v>1907.22</v>
      </c>
    </row>
    <row r="441" customFormat="false" ht="0.75" hidden="false" customHeight="true" outlineLevel="0" collapsed="false">
      <c r="A441" s="497"/>
      <c r="B441" s="498"/>
      <c r="C441" s="498"/>
      <c r="D441" s="498"/>
      <c r="E441" s="498"/>
      <c r="F441" s="498"/>
      <c r="G441" s="498"/>
      <c r="H441" s="498"/>
      <c r="I441" s="499"/>
      <c r="J441" s="500"/>
    </row>
    <row r="442" customFormat="false" ht="18" hidden="false" customHeight="true" outlineLevel="0" collapsed="false">
      <c r="A442" s="466" t="s">
        <v>1573</v>
      </c>
      <c r="B442" s="467" t="s">
        <v>27</v>
      </c>
      <c r="C442" s="468" t="s">
        <v>26</v>
      </c>
      <c r="D442" s="468" t="s">
        <v>18</v>
      </c>
      <c r="E442" s="468" t="s">
        <v>25</v>
      </c>
      <c r="F442" s="468"/>
      <c r="G442" s="469" t="s">
        <v>1375</v>
      </c>
      <c r="H442" s="467" t="s">
        <v>1376</v>
      </c>
      <c r="I442" s="470" t="s">
        <v>1377</v>
      </c>
      <c r="J442" s="471" t="s">
        <v>19</v>
      </c>
    </row>
    <row r="443" customFormat="false" ht="25.5" hidden="false" customHeight="true" outlineLevel="0" collapsed="false">
      <c r="A443" s="472" t="s">
        <v>35</v>
      </c>
      <c r="B443" s="473" t="s">
        <v>1574</v>
      </c>
      <c r="C443" s="474" t="s">
        <v>36</v>
      </c>
      <c r="D443" s="474" t="s">
        <v>1575</v>
      </c>
      <c r="E443" s="474" t="s">
        <v>1533</v>
      </c>
      <c r="F443" s="474"/>
      <c r="G443" s="475" t="s">
        <v>1449</v>
      </c>
      <c r="H443" s="476" t="n">
        <v>1</v>
      </c>
      <c r="I443" s="477" t="n">
        <v>19.25</v>
      </c>
      <c r="J443" s="478" t="n">
        <v>19.25</v>
      </c>
    </row>
    <row r="444" customFormat="false" ht="24" hidden="false" customHeight="true" outlineLevel="0" collapsed="false">
      <c r="A444" s="479" t="s">
        <v>656</v>
      </c>
      <c r="B444" s="480" t="n">
        <v>88323</v>
      </c>
      <c r="C444" s="481" t="s">
        <v>42</v>
      </c>
      <c r="D444" s="481" t="s">
        <v>782</v>
      </c>
      <c r="E444" s="481" t="s">
        <v>1382</v>
      </c>
      <c r="F444" s="481"/>
      <c r="G444" s="482" t="s">
        <v>469</v>
      </c>
      <c r="H444" s="483" t="n">
        <v>0.267</v>
      </c>
      <c r="I444" s="484" t="n">
        <v>25</v>
      </c>
      <c r="J444" s="485" t="n">
        <v>6.67</v>
      </c>
    </row>
    <row r="445" customFormat="false" ht="24" hidden="false" customHeight="true" outlineLevel="0" collapsed="false">
      <c r="A445" s="479" t="s">
        <v>656</v>
      </c>
      <c r="B445" s="480" t="n">
        <v>88316</v>
      </c>
      <c r="C445" s="481" t="s">
        <v>42</v>
      </c>
      <c r="D445" s="481" t="s">
        <v>667</v>
      </c>
      <c r="E445" s="481" t="s">
        <v>1382</v>
      </c>
      <c r="F445" s="481"/>
      <c r="G445" s="482" t="s">
        <v>469</v>
      </c>
      <c r="H445" s="483" t="n">
        <v>0.6</v>
      </c>
      <c r="I445" s="484" t="n">
        <v>20.32</v>
      </c>
      <c r="J445" s="485" t="n">
        <v>12.19</v>
      </c>
    </row>
    <row r="446" customFormat="false" ht="24" hidden="false" customHeight="true" outlineLevel="0" collapsed="false">
      <c r="A446" s="501" t="s">
        <v>200</v>
      </c>
      <c r="B446" s="502" t="n">
        <v>44329</v>
      </c>
      <c r="C446" s="503" t="s">
        <v>42</v>
      </c>
      <c r="D446" s="503" t="s">
        <v>998</v>
      </c>
      <c r="E446" s="503" t="s">
        <v>669</v>
      </c>
      <c r="F446" s="503"/>
      <c r="G446" s="504" t="s">
        <v>686</v>
      </c>
      <c r="H446" s="505" t="n">
        <v>0.034</v>
      </c>
      <c r="I446" s="506" t="n">
        <v>11.49</v>
      </c>
      <c r="J446" s="507" t="n">
        <v>0.39</v>
      </c>
    </row>
    <row r="447" customFormat="false" ht="15" hidden="false" customHeight="false" outlineLevel="0" collapsed="false">
      <c r="A447" s="486"/>
      <c r="B447" s="487"/>
      <c r="C447" s="487"/>
      <c r="D447" s="487"/>
      <c r="E447" s="487" t="s">
        <v>1388</v>
      </c>
      <c r="F447" s="488" t="n">
        <v>14.33</v>
      </c>
      <c r="G447" s="487" t="s">
        <v>1389</v>
      </c>
      <c r="H447" s="488" t="n">
        <v>0</v>
      </c>
      <c r="I447" s="489" t="s">
        <v>1390</v>
      </c>
      <c r="J447" s="490" t="n">
        <v>14.33</v>
      </c>
    </row>
    <row r="448" customFormat="false" ht="15" hidden="false" customHeight="true" outlineLevel="0" collapsed="false">
      <c r="A448" s="486"/>
      <c r="B448" s="487"/>
      <c r="C448" s="487"/>
      <c r="D448" s="487"/>
      <c r="E448" s="487" t="s">
        <v>1391</v>
      </c>
      <c r="F448" s="488" t="n">
        <v>4.58</v>
      </c>
      <c r="G448" s="487"/>
      <c r="H448" s="491" t="s">
        <v>1392</v>
      </c>
      <c r="I448" s="491"/>
      <c r="J448" s="490" t="n">
        <v>23.83</v>
      </c>
    </row>
    <row r="449" customFormat="false" ht="49.5" hidden="false" customHeight="true" outlineLevel="0" collapsed="false">
      <c r="A449" s="492"/>
      <c r="B449" s="493"/>
      <c r="C449" s="493"/>
      <c r="D449" s="493"/>
      <c r="E449" s="493"/>
      <c r="F449" s="493"/>
      <c r="G449" s="493" t="s">
        <v>1393</v>
      </c>
      <c r="H449" s="494" t="n">
        <v>2750.96</v>
      </c>
      <c r="I449" s="495" t="s">
        <v>1394</v>
      </c>
      <c r="J449" s="496" t="n">
        <v>65555.37</v>
      </c>
    </row>
    <row r="450" customFormat="false" ht="0.75" hidden="false" customHeight="true" outlineLevel="0" collapsed="false">
      <c r="A450" s="497"/>
      <c r="B450" s="498"/>
      <c r="C450" s="498"/>
      <c r="D450" s="498"/>
      <c r="E450" s="498"/>
      <c r="F450" s="498"/>
      <c r="G450" s="498"/>
      <c r="H450" s="498"/>
      <c r="I450" s="499"/>
      <c r="J450" s="500"/>
    </row>
    <row r="451" customFormat="false" ht="18" hidden="false" customHeight="true" outlineLevel="0" collapsed="false">
      <c r="A451" s="466" t="s">
        <v>1576</v>
      </c>
      <c r="B451" s="467" t="s">
        <v>27</v>
      </c>
      <c r="C451" s="468" t="s">
        <v>26</v>
      </c>
      <c r="D451" s="468" t="s">
        <v>18</v>
      </c>
      <c r="E451" s="468" t="s">
        <v>25</v>
      </c>
      <c r="F451" s="468"/>
      <c r="G451" s="469" t="s">
        <v>1375</v>
      </c>
      <c r="H451" s="467" t="s">
        <v>1376</v>
      </c>
      <c r="I451" s="470" t="s">
        <v>1377</v>
      </c>
      <c r="J451" s="471" t="s">
        <v>19</v>
      </c>
    </row>
    <row r="452" customFormat="false" ht="39" hidden="false" customHeight="true" outlineLevel="0" collapsed="false">
      <c r="A452" s="472" t="s">
        <v>35</v>
      </c>
      <c r="B452" s="473" t="n">
        <v>97649</v>
      </c>
      <c r="C452" s="474" t="s">
        <v>42</v>
      </c>
      <c r="D452" s="474" t="s">
        <v>1577</v>
      </c>
      <c r="E452" s="474" t="s">
        <v>1533</v>
      </c>
      <c r="F452" s="474"/>
      <c r="G452" s="475" t="s">
        <v>400</v>
      </c>
      <c r="H452" s="476" t="n">
        <v>1</v>
      </c>
      <c r="I452" s="477" t="n">
        <v>4.31</v>
      </c>
      <c r="J452" s="478" t="n">
        <v>4.31</v>
      </c>
    </row>
    <row r="453" customFormat="false" ht="24" hidden="false" customHeight="true" outlineLevel="0" collapsed="false">
      <c r="A453" s="479" t="s">
        <v>656</v>
      </c>
      <c r="B453" s="480" t="n">
        <v>88316</v>
      </c>
      <c r="C453" s="481" t="s">
        <v>42</v>
      </c>
      <c r="D453" s="481" t="s">
        <v>667</v>
      </c>
      <c r="E453" s="481" t="s">
        <v>1382</v>
      </c>
      <c r="F453" s="481"/>
      <c r="G453" s="482" t="s">
        <v>469</v>
      </c>
      <c r="H453" s="483" t="n">
        <v>0.1222</v>
      </c>
      <c r="I453" s="484" t="n">
        <v>20.32</v>
      </c>
      <c r="J453" s="485" t="n">
        <v>2.48</v>
      </c>
    </row>
    <row r="454" customFormat="false" ht="24" hidden="false" customHeight="true" outlineLevel="0" collapsed="false">
      <c r="A454" s="479" t="s">
        <v>656</v>
      </c>
      <c r="B454" s="480" t="n">
        <v>88323</v>
      </c>
      <c r="C454" s="481" t="s">
        <v>42</v>
      </c>
      <c r="D454" s="481" t="s">
        <v>782</v>
      </c>
      <c r="E454" s="481" t="s">
        <v>1382</v>
      </c>
      <c r="F454" s="481"/>
      <c r="G454" s="482" t="s">
        <v>469</v>
      </c>
      <c r="H454" s="483" t="n">
        <v>0.0432</v>
      </c>
      <c r="I454" s="484" t="n">
        <v>25</v>
      </c>
      <c r="J454" s="485" t="n">
        <v>1.08</v>
      </c>
    </row>
    <row r="455" customFormat="false" ht="39" hidden="false" customHeight="true" outlineLevel="0" collapsed="false">
      <c r="A455" s="479" t="s">
        <v>656</v>
      </c>
      <c r="B455" s="480" t="n">
        <v>93287</v>
      </c>
      <c r="C455" s="481" t="s">
        <v>42</v>
      </c>
      <c r="D455" s="481" t="s">
        <v>1249</v>
      </c>
      <c r="E455" s="481" t="s">
        <v>683</v>
      </c>
      <c r="F455" s="481"/>
      <c r="G455" s="482" t="s">
        <v>688</v>
      </c>
      <c r="H455" s="483" t="n">
        <v>0.0006</v>
      </c>
      <c r="I455" s="484" t="n">
        <v>350.64</v>
      </c>
      <c r="J455" s="485" t="n">
        <v>0.21</v>
      </c>
    </row>
    <row r="456" customFormat="false" ht="39" hidden="false" customHeight="true" outlineLevel="0" collapsed="false">
      <c r="A456" s="479" t="s">
        <v>656</v>
      </c>
      <c r="B456" s="480" t="n">
        <v>93288</v>
      </c>
      <c r="C456" s="481" t="s">
        <v>42</v>
      </c>
      <c r="D456" s="481" t="s">
        <v>1243</v>
      </c>
      <c r="E456" s="481" t="s">
        <v>683</v>
      </c>
      <c r="F456" s="481"/>
      <c r="G456" s="482" t="s">
        <v>684</v>
      </c>
      <c r="H456" s="483" t="n">
        <v>0.0031</v>
      </c>
      <c r="I456" s="484" t="n">
        <v>175.18</v>
      </c>
      <c r="J456" s="485" t="n">
        <v>0.54</v>
      </c>
    </row>
    <row r="457" customFormat="false" ht="15" hidden="false" customHeight="false" outlineLevel="0" collapsed="false">
      <c r="A457" s="486"/>
      <c r="B457" s="487"/>
      <c r="C457" s="487"/>
      <c r="D457" s="487"/>
      <c r="E457" s="487" t="s">
        <v>1388</v>
      </c>
      <c r="F457" s="488" t="n">
        <v>2.76</v>
      </c>
      <c r="G457" s="487" t="s">
        <v>1389</v>
      </c>
      <c r="H457" s="488" t="n">
        <v>0</v>
      </c>
      <c r="I457" s="489" t="s">
        <v>1390</v>
      </c>
      <c r="J457" s="490" t="n">
        <v>2.76</v>
      </c>
    </row>
    <row r="458" customFormat="false" ht="15" hidden="false" customHeight="true" outlineLevel="0" collapsed="false">
      <c r="A458" s="486"/>
      <c r="B458" s="487"/>
      <c r="C458" s="487"/>
      <c r="D458" s="487"/>
      <c r="E458" s="487" t="s">
        <v>1391</v>
      </c>
      <c r="F458" s="488" t="n">
        <v>1.02</v>
      </c>
      <c r="G458" s="487"/>
      <c r="H458" s="491" t="s">
        <v>1392</v>
      </c>
      <c r="I458" s="491"/>
      <c r="J458" s="490" t="n">
        <v>5.33</v>
      </c>
    </row>
    <row r="459" customFormat="false" ht="49.5" hidden="false" customHeight="true" outlineLevel="0" collapsed="false">
      <c r="A459" s="492"/>
      <c r="B459" s="493"/>
      <c r="C459" s="493"/>
      <c r="D459" s="493"/>
      <c r="E459" s="493"/>
      <c r="F459" s="493"/>
      <c r="G459" s="493" t="s">
        <v>1393</v>
      </c>
      <c r="H459" s="494" t="n">
        <v>838.32</v>
      </c>
      <c r="I459" s="495" t="s">
        <v>1394</v>
      </c>
      <c r="J459" s="496" t="n">
        <v>4468.24</v>
      </c>
    </row>
    <row r="460" customFormat="false" ht="0.75" hidden="false" customHeight="true" outlineLevel="0" collapsed="false">
      <c r="A460" s="497"/>
      <c r="B460" s="498"/>
      <c r="C460" s="498"/>
      <c r="D460" s="498"/>
      <c r="E460" s="498"/>
      <c r="F460" s="498"/>
      <c r="G460" s="498"/>
      <c r="H460" s="498"/>
      <c r="I460" s="499"/>
      <c r="J460" s="500"/>
    </row>
    <row r="461" customFormat="false" ht="18" hidden="false" customHeight="true" outlineLevel="0" collapsed="false">
      <c r="A461" s="466" t="s">
        <v>1578</v>
      </c>
      <c r="B461" s="467" t="s">
        <v>27</v>
      </c>
      <c r="C461" s="468" t="s">
        <v>26</v>
      </c>
      <c r="D461" s="468" t="s">
        <v>18</v>
      </c>
      <c r="E461" s="468" t="s">
        <v>25</v>
      </c>
      <c r="F461" s="468"/>
      <c r="G461" s="469" t="s">
        <v>1375</v>
      </c>
      <c r="H461" s="467" t="s">
        <v>1376</v>
      </c>
      <c r="I461" s="470" t="s">
        <v>1377</v>
      </c>
      <c r="J461" s="471" t="s">
        <v>19</v>
      </c>
    </row>
    <row r="462" customFormat="false" ht="25.5" hidden="false" customHeight="true" outlineLevel="0" collapsed="false">
      <c r="A462" s="472" t="s">
        <v>35</v>
      </c>
      <c r="B462" s="473" t="n">
        <v>104803</v>
      </c>
      <c r="C462" s="474" t="s">
        <v>42</v>
      </c>
      <c r="D462" s="474" t="s">
        <v>1579</v>
      </c>
      <c r="E462" s="474" t="s">
        <v>1533</v>
      </c>
      <c r="F462" s="474"/>
      <c r="G462" s="475" t="s">
        <v>47</v>
      </c>
      <c r="H462" s="476" t="n">
        <v>1</v>
      </c>
      <c r="I462" s="477" t="n">
        <v>4.32</v>
      </c>
      <c r="J462" s="478" t="n">
        <v>4.32</v>
      </c>
    </row>
    <row r="463" customFormat="false" ht="24" hidden="false" customHeight="true" outlineLevel="0" collapsed="false">
      <c r="A463" s="479" t="s">
        <v>656</v>
      </c>
      <c r="B463" s="480" t="n">
        <v>88316</v>
      </c>
      <c r="C463" s="481" t="s">
        <v>42</v>
      </c>
      <c r="D463" s="481" t="s">
        <v>667</v>
      </c>
      <c r="E463" s="481" t="s">
        <v>1382</v>
      </c>
      <c r="F463" s="481"/>
      <c r="G463" s="482" t="s">
        <v>469</v>
      </c>
      <c r="H463" s="483" t="n">
        <v>0.111</v>
      </c>
      <c r="I463" s="484" t="n">
        <v>20.32</v>
      </c>
      <c r="J463" s="485" t="n">
        <v>2.25</v>
      </c>
    </row>
    <row r="464" customFormat="false" ht="24" hidden="false" customHeight="true" outlineLevel="0" collapsed="false">
      <c r="A464" s="479" t="s">
        <v>656</v>
      </c>
      <c r="B464" s="480" t="n">
        <v>88323</v>
      </c>
      <c r="C464" s="481" t="s">
        <v>42</v>
      </c>
      <c r="D464" s="481" t="s">
        <v>782</v>
      </c>
      <c r="E464" s="481" t="s">
        <v>1382</v>
      </c>
      <c r="F464" s="481"/>
      <c r="G464" s="482" t="s">
        <v>469</v>
      </c>
      <c r="H464" s="483" t="n">
        <v>0.0829</v>
      </c>
      <c r="I464" s="484" t="n">
        <v>25</v>
      </c>
      <c r="J464" s="485" t="n">
        <v>2.07</v>
      </c>
    </row>
    <row r="465" customFormat="false" ht="15" hidden="false" customHeight="false" outlineLevel="0" collapsed="false">
      <c r="A465" s="486"/>
      <c r="B465" s="487"/>
      <c r="C465" s="487"/>
      <c r="D465" s="487"/>
      <c r="E465" s="487" t="s">
        <v>1388</v>
      </c>
      <c r="F465" s="488" t="n">
        <v>3.31</v>
      </c>
      <c r="G465" s="487" t="s">
        <v>1389</v>
      </c>
      <c r="H465" s="488" t="n">
        <v>0</v>
      </c>
      <c r="I465" s="489" t="s">
        <v>1390</v>
      </c>
      <c r="J465" s="490" t="n">
        <v>3.31</v>
      </c>
    </row>
    <row r="466" customFormat="false" ht="15" hidden="false" customHeight="true" outlineLevel="0" collapsed="false">
      <c r="A466" s="486"/>
      <c r="B466" s="487"/>
      <c r="C466" s="487"/>
      <c r="D466" s="487"/>
      <c r="E466" s="487" t="s">
        <v>1391</v>
      </c>
      <c r="F466" s="488" t="n">
        <v>1.02</v>
      </c>
      <c r="G466" s="487"/>
      <c r="H466" s="491" t="s">
        <v>1392</v>
      </c>
      <c r="I466" s="491"/>
      <c r="J466" s="490" t="n">
        <v>5.34</v>
      </c>
    </row>
    <row r="467" customFormat="false" ht="49.5" hidden="false" customHeight="true" outlineLevel="0" collapsed="false">
      <c r="A467" s="492"/>
      <c r="B467" s="493"/>
      <c r="C467" s="493"/>
      <c r="D467" s="493"/>
      <c r="E467" s="493"/>
      <c r="F467" s="493"/>
      <c r="G467" s="493" t="s">
        <v>1393</v>
      </c>
      <c r="H467" s="494" t="n">
        <v>49.06</v>
      </c>
      <c r="I467" s="495" t="s">
        <v>1394</v>
      </c>
      <c r="J467" s="496" t="n">
        <v>261.98</v>
      </c>
    </row>
    <row r="468" customFormat="false" ht="0.75" hidden="false" customHeight="true" outlineLevel="0" collapsed="false">
      <c r="A468" s="497"/>
      <c r="B468" s="498"/>
      <c r="C468" s="498"/>
      <c r="D468" s="498"/>
      <c r="E468" s="498"/>
      <c r="F468" s="498"/>
      <c r="G468" s="498"/>
      <c r="H468" s="498"/>
      <c r="I468" s="499"/>
      <c r="J468" s="500"/>
    </row>
    <row r="469" customFormat="false" ht="18" hidden="false" customHeight="true" outlineLevel="0" collapsed="false">
      <c r="A469" s="466" t="s">
        <v>1580</v>
      </c>
      <c r="B469" s="467" t="s">
        <v>27</v>
      </c>
      <c r="C469" s="468" t="s">
        <v>26</v>
      </c>
      <c r="D469" s="468" t="s">
        <v>18</v>
      </c>
      <c r="E469" s="468" t="s">
        <v>25</v>
      </c>
      <c r="F469" s="468"/>
      <c r="G469" s="469" t="s">
        <v>1375</v>
      </c>
      <c r="H469" s="467" t="s">
        <v>1376</v>
      </c>
      <c r="I469" s="470" t="s">
        <v>1377</v>
      </c>
      <c r="J469" s="471" t="s">
        <v>19</v>
      </c>
    </row>
    <row r="470" customFormat="false" ht="25.5" hidden="false" customHeight="true" outlineLevel="0" collapsed="false">
      <c r="A470" s="472" t="s">
        <v>35</v>
      </c>
      <c r="B470" s="473" t="n">
        <v>97638</v>
      </c>
      <c r="C470" s="474" t="s">
        <v>42</v>
      </c>
      <c r="D470" s="474" t="s">
        <v>1581</v>
      </c>
      <c r="E470" s="474" t="s">
        <v>1533</v>
      </c>
      <c r="F470" s="474"/>
      <c r="G470" s="475" t="s">
        <v>400</v>
      </c>
      <c r="H470" s="476" t="n">
        <v>1</v>
      </c>
      <c r="I470" s="477" t="n">
        <v>7.81</v>
      </c>
      <c r="J470" s="478" t="n">
        <v>7.81</v>
      </c>
    </row>
    <row r="471" customFormat="false" ht="25.5" hidden="false" customHeight="true" outlineLevel="0" collapsed="false">
      <c r="A471" s="479" t="s">
        <v>656</v>
      </c>
      <c r="B471" s="480" t="n">
        <v>88278</v>
      </c>
      <c r="C471" s="481" t="s">
        <v>42</v>
      </c>
      <c r="D471" s="481" t="s">
        <v>771</v>
      </c>
      <c r="E471" s="481" t="s">
        <v>1382</v>
      </c>
      <c r="F471" s="481"/>
      <c r="G471" s="482" t="s">
        <v>469</v>
      </c>
      <c r="H471" s="483" t="n">
        <v>0.0978</v>
      </c>
      <c r="I471" s="484" t="n">
        <v>22.44</v>
      </c>
      <c r="J471" s="485" t="n">
        <v>2.19</v>
      </c>
    </row>
    <row r="472" customFormat="false" ht="24" hidden="false" customHeight="true" outlineLevel="0" collapsed="false">
      <c r="A472" s="479" t="s">
        <v>656</v>
      </c>
      <c r="B472" s="480" t="n">
        <v>88316</v>
      </c>
      <c r="C472" s="481" t="s">
        <v>42</v>
      </c>
      <c r="D472" s="481" t="s">
        <v>667</v>
      </c>
      <c r="E472" s="481" t="s">
        <v>1382</v>
      </c>
      <c r="F472" s="481"/>
      <c r="G472" s="482" t="s">
        <v>469</v>
      </c>
      <c r="H472" s="483" t="n">
        <v>0.2767</v>
      </c>
      <c r="I472" s="484" t="n">
        <v>20.32</v>
      </c>
      <c r="J472" s="485" t="n">
        <v>5.62</v>
      </c>
    </row>
    <row r="473" customFormat="false" ht="15" hidden="false" customHeight="false" outlineLevel="0" collapsed="false">
      <c r="A473" s="486"/>
      <c r="B473" s="487"/>
      <c r="C473" s="487"/>
      <c r="D473" s="487"/>
      <c r="E473" s="487" t="s">
        <v>1388</v>
      </c>
      <c r="F473" s="488" t="n">
        <v>5.95</v>
      </c>
      <c r="G473" s="487" t="s">
        <v>1389</v>
      </c>
      <c r="H473" s="488" t="n">
        <v>0</v>
      </c>
      <c r="I473" s="489" t="s">
        <v>1390</v>
      </c>
      <c r="J473" s="490" t="n">
        <v>5.95</v>
      </c>
    </row>
    <row r="474" customFormat="false" ht="15" hidden="false" customHeight="true" outlineLevel="0" collapsed="false">
      <c r="A474" s="486"/>
      <c r="B474" s="487"/>
      <c r="C474" s="487"/>
      <c r="D474" s="487"/>
      <c r="E474" s="487" t="s">
        <v>1391</v>
      </c>
      <c r="F474" s="488" t="n">
        <v>1.85</v>
      </c>
      <c r="G474" s="487"/>
      <c r="H474" s="491" t="s">
        <v>1392</v>
      </c>
      <c r="I474" s="491"/>
      <c r="J474" s="490" t="n">
        <v>9.66</v>
      </c>
    </row>
    <row r="475" customFormat="false" ht="49.5" hidden="false" customHeight="true" outlineLevel="0" collapsed="false">
      <c r="A475" s="492"/>
      <c r="B475" s="493"/>
      <c r="C475" s="493"/>
      <c r="D475" s="493"/>
      <c r="E475" s="493"/>
      <c r="F475" s="493"/>
      <c r="G475" s="493" t="s">
        <v>1393</v>
      </c>
      <c r="H475" s="494" t="n">
        <v>137.36</v>
      </c>
      <c r="I475" s="495" t="s">
        <v>1394</v>
      </c>
      <c r="J475" s="496" t="n">
        <v>1326.89</v>
      </c>
    </row>
    <row r="476" customFormat="false" ht="0.75" hidden="false" customHeight="true" outlineLevel="0" collapsed="false">
      <c r="A476" s="497"/>
      <c r="B476" s="498"/>
      <c r="C476" s="498"/>
      <c r="D476" s="498"/>
      <c r="E476" s="498"/>
      <c r="F476" s="498"/>
      <c r="G476" s="498"/>
      <c r="H476" s="498"/>
      <c r="I476" s="499"/>
      <c r="J476" s="500"/>
    </row>
    <row r="477" customFormat="false" ht="18" hidden="false" customHeight="true" outlineLevel="0" collapsed="false">
      <c r="A477" s="466" t="s">
        <v>1582</v>
      </c>
      <c r="B477" s="467" t="s">
        <v>27</v>
      </c>
      <c r="C477" s="468" t="s">
        <v>26</v>
      </c>
      <c r="D477" s="468" t="s">
        <v>18</v>
      </c>
      <c r="E477" s="468" t="s">
        <v>25</v>
      </c>
      <c r="F477" s="468"/>
      <c r="G477" s="469" t="s">
        <v>1375</v>
      </c>
      <c r="H477" s="467" t="s">
        <v>1376</v>
      </c>
      <c r="I477" s="470" t="s">
        <v>1377</v>
      </c>
      <c r="J477" s="471" t="s">
        <v>19</v>
      </c>
    </row>
    <row r="478" customFormat="false" ht="25.5" hidden="false" customHeight="true" outlineLevel="0" collapsed="false">
      <c r="A478" s="472" t="s">
        <v>35</v>
      </c>
      <c r="B478" s="473" t="n">
        <v>97644</v>
      </c>
      <c r="C478" s="474" t="s">
        <v>42</v>
      </c>
      <c r="D478" s="474" t="s">
        <v>1583</v>
      </c>
      <c r="E478" s="474" t="s">
        <v>1533</v>
      </c>
      <c r="F478" s="474"/>
      <c r="G478" s="475" t="s">
        <v>400</v>
      </c>
      <c r="H478" s="476" t="n">
        <v>1</v>
      </c>
      <c r="I478" s="477" t="n">
        <v>9.02</v>
      </c>
      <c r="J478" s="478" t="n">
        <v>9.02</v>
      </c>
    </row>
    <row r="479" customFormat="false" ht="24" hidden="false" customHeight="true" outlineLevel="0" collapsed="false">
      <c r="A479" s="479" t="s">
        <v>656</v>
      </c>
      <c r="B479" s="480" t="n">
        <v>88309</v>
      </c>
      <c r="C479" s="481" t="s">
        <v>42</v>
      </c>
      <c r="D479" s="481" t="s">
        <v>696</v>
      </c>
      <c r="E479" s="481" t="s">
        <v>1382</v>
      </c>
      <c r="F479" s="481"/>
      <c r="G479" s="482" t="s">
        <v>469</v>
      </c>
      <c r="H479" s="483" t="n">
        <v>0.1087</v>
      </c>
      <c r="I479" s="484" t="n">
        <v>25.62</v>
      </c>
      <c r="J479" s="485" t="n">
        <v>2.78</v>
      </c>
    </row>
    <row r="480" customFormat="false" ht="24" hidden="false" customHeight="true" outlineLevel="0" collapsed="false">
      <c r="A480" s="479" t="s">
        <v>656</v>
      </c>
      <c r="B480" s="480" t="n">
        <v>88316</v>
      </c>
      <c r="C480" s="481" t="s">
        <v>42</v>
      </c>
      <c r="D480" s="481" t="s">
        <v>667</v>
      </c>
      <c r="E480" s="481" t="s">
        <v>1382</v>
      </c>
      <c r="F480" s="481"/>
      <c r="G480" s="482" t="s">
        <v>469</v>
      </c>
      <c r="H480" s="483" t="n">
        <v>0.3075</v>
      </c>
      <c r="I480" s="484" t="n">
        <v>20.32</v>
      </c>
      <c r="J480" s="485" t="n">
        <v>6.24</v>
      </c>
    </row>
    <row r="481" customFormat="false" ht="15" hidden="false" customHeight="false" outlineLevel="0" collapsed="false">
      <c r="A481" s="486"/>
      <c r="B481" s="487"/>
      <c r="C481" s="487"/>
      <c r="D481" s="487"/>
      <c r="E481" s="487" t="s">
        <v>1388</v>
      </c>
      <c r="F481" s="488" t="n">
        <v>6.84</v>
      </c>
      <c r="G481" s="487" t="s">
        <v>1389</v>
      </c>
      <c r="H481" s="488" t="n">
        <v>0</v>
      </c>
      <c r="I481" s="489" t="s">
        <v>1390</v>
      </c>
      <c r="J481" s="490" t="n">
        <v>6.84</v>
      </c>
    </row>
    <row r="482" customFormat="false" ht="15" hidden="false" customHeight="true" outlineLevel="0" collapsed="false">
      <c r="A482" s="486"/>
      <c r="B482" s="487"/>
      <c r="C482" s="487"/>
      <c r="D482" s="487"/>
      <c r="E482" s="487" t="s">
        <v>1391</v>
      </c>
      <c r="F482" s="488" t="n">
        <v>2.14</v>
      </c>
      <c r="G482" s="487"/>
      <c r="H482" s="491" t="s">
        <v>1392</v>
      </c>
      <c r="I482" s="491"/>
      <c r="J482" s="490" t="n">
        <v>11.16</v>
      </c>
    </row>
    <row r="483" customFormat="false" ht="49.5" hidden="false" customHeight="true" outlineLevel="0" collapsed="false">
      <c r="A483" s="492"/>
      <c r="B483" s="493"/>
      <c r="C483" s="493"/>
      <c r="D483" s="493"/>
      <c r="E483" s="493"/>
      <c r="F483" s="493"/>
      <c r="G483" s="493" t="s">
        <v>1393</v>
      </c>
      <c r="H483" s="494" t="n">
        <v>214.66</v>
      </c>
      <c r="I483" s="495" t="s">
        <v>1394</v>
      </c>
      <c r="J483" s="496" t="n">
        <v>2395.6</v>
      </c>
    </row>
    <row r="484" customFormat="false" ht="0.75" hidden="false" customHeight="true" outlineLevel="0" collapsed="false">
      <c r="A484" s="497"/>
      <c r="B484" s="498"/>
      <c r="C484" s="498"/>
      <c r="D484" s="498"/>
      <c r="E484" s="498"/>
      <c r="F484" s="498"/>
      <c r="G484" s="498"/>
      <c r="H484" s="498"/>
      <c r="I484" s="499"/>
      <c r="J484" s="500"/>
    </row>
    <row r="485" customFormat="false" ht="18" hidden="false" customHeight="true" outlineLevel="0" collapsed="false">
      <c r="A485" s="466" t="s">
        <v>1584</v>
      </c>
      <c r="B485" s="467" t="s">
        <v>27</v>
      </c>
      <c r="C485" s="468" t="s">
        <v>26</v>
      </c>
      <c r="D485" s="468" t="s">
        <v>18</v>
      </c>
      <c r="E485" s="468" t="s">
        <v>25</v>
      </c>
      <c r="F485" s="468"/>
      <c r="G485" s="469" t="s">
        <v>1375</v>
      </c>
      <c r="H485" s="467" t="s">
        <v>1376</v>
      </c>
      <c r="I485" s="470" t="s">
        <v>1377</v>
      </c>
      <c r="J485" s="471" t="s">
        <v>19</v>
      </c>
    </row>
    <row r="486" customFormat="false" ht="25.5" hidden="false" customHeight="true" outlineLevel="0" collapsed="false">
      <c r="A486" s="472" t="s">
        <v>35</v>
      </c>
      <c r="B486" s="473" t="n">
        <v>97645</v>
      </c>
      <c r="C486" s="474" t="s">
        <v>42</v>
      </c>
      <c r="D486" s="474" t="s">
        <v>1585</v>
      </c>
      <c r="E486" s="474" t="s">
        <v>1533</v>
      </c>
      <c r="F486" s="474"/>
      <c r="G486" s="475" t="s">
        <v>400</v>
      </c>
      <c r="H486" s="476" t="n">
        <v>1</v>
      </c>
      <c r="I486" s="477" t="n">
        <v>23.31</v>
      </c>
      <c r="J486" s="478" t="n">
        <v>23.31</v>
      </c>
    </row>
    <row r="487" customFormat="false" ht="24" hidden="false" customHeight="true" outlineLevel="0" collapsed="false">
      <c r="A487" s="479" t="s">
        <v>656</v>
      </c>
      <c r="B487" s="480" t="n">
        <v>88309</v>
      </c>
      <c r="C487" s="481" t="s">
        <v>42</v>
      </c>
      <c r="D487" s="481" t="s">
        <v>696</v>
      </c>
      <c r="E487" s="481" t="s">
        <v>1382</v>
      </c>
      <c r="F487" s="481"/>
      <c r="G487" s="482" t="s">
        <v>469</v>
      </c>
      <c r="H487" s="483" t="n">
        <v>0.2807</v>
      </c>
      <c r="I487" s="484" t="n">
        <v>25.62</v>
      </c>
      <c r="J487" s="485" t="n">
        <v>7.19</v>
      </c>
    </row>
    <row r="488" customFormat="false" ht="24" hidden="false" customHeight="true" outlineLevel="0" collapsed="false">
      <c r="A488" s="479" t="s">
        <v>656</v>
      </c>
      <c r="B488" s="480" t="n">
        <v>88316</v>
      </c>
      <c r="C488" s="481" t="s">
        <v>42</v>
      </c>
      <c r="D488" s="481" t="s">
        <v>667</v>
      </c>
      <c r="E488" s="481" t="s">
        <v>1382</v>
      </c>
      <c r="F488" s="481"/>
      <c r="G488" s="482" t="s">
        <v>469</v>
      </c>
      <c r="H488" s="483" t="n">
        <v>0.7936</v>
      </c>
      <c r="I488" s="484" t="n">
        <v>20.32</v>
      </c>
      <c r="J488" s="485" t="n">
        <v>16.12</v>
      </c>
    </row>
    <row r="489" customFormat="false" ht="15" hidden="false" customHeight="false" outlineLevel="0" collapsed="false">
      <c r="A489" s="486"/>
      <c r="B489" s="487"/>
      <c r="C489" s="487"/>
      <c r="D489" s="487"/>
      <c r="E489" s="487" t="s">
        <v>1388</v>
      </c>
      <c r="F489" s="488" t="n">
        <v>17.65</v>
      </c>
      <c r="G489" s="487" t="s">
        <v>1389</v>
      </c>
      <c r="H489" s="488" t="n">
        <v>0</v>
      </c>
      <c r="I489" s="489" t="s">
        <v>1390</v>
      </c>
      <c r="J489" s="490" t="n">
        <v>17.65</v>
      </c>
    </row>
    <row r="490" customFormat="false" ht="15" hidden="false" customHeight="true" outlineLevel="0" collapsed="false">
      <c r="A490" s="486"/>
      <c r="B490" s="487"/>
      <c r="C490" s="487"/>
      <c r="D490" s="487"/>
      <c r="E490" s="487" t="s">
        <v>1391</v>
      </c>
      <c r="F490" s="488" t="n">
        <v>5.54</v>
      </c>
      <c r="G490" s="487"/>
      <c r="H490" s="491" t="s">
        <v>1392</v>
      </c>
      <c r="I490" s="491"/>
      <c r="J490" s="490" t="n">
        <v>28.85</v>
      </c>
    </row>
    <row r="491" customFormat="false" ht="49.5" hidden="false" customHeight="true" outlineLevel="0" collapsed="false">
      <c r="A491" s="492"/>
      <c r="B491" s="493"/>
      <c r="C491" s="493"/>
      <c r="D491" s="493"/>
      <c r="E491" s="493"/>
      <c r="F491" s="493"/>
      <c r="G491" s="493" t="s">
        <v>1393</v>
      </c>
      <c r="H491" s="494" t="n">
        <v>226</v>
      </c>
      <c r="I491" s="495" t="s">
        <v>1394</v>
      </c>
      <c r="J491" s="496" t="n">
        <v>6520.1</v>
      </c>
    </row>
    <row r="492" customFormat="false" ht="0.75" hidden="false" customHeight="true" outlineLevel="0" collapsed="false">
      <c r="A492" s="497"/>
      <c r="B492" s="498"/>
      <c r="C492" s="498"/>
      <c r="D492" s="498"/>
      <c r="E492" s="498"/>
      <c r="F492" s="498"/>
      <c r="G492" s="498"/>
      <c r="H492" s="498"/>
      <c r="I492" s="499"/>
      <c r="J492" s="500"/>
    </row>
    <row r="493" customFormat="false" ht="18" hidden="false" customHeight="true" outlineLevel="0" collapsed="false">
      <c r="A493" s="466" t="s">
        <v>1586</v>
      </c>
      <c r="B493" s="467" t="s">
        <v>27</v>
      </c>
      <c r="C493" s="468" t="s">
        <v>26</v>
      </c>
      <c r="D493" s="468" t="s">
        <v>18</v>
      </c>
      <c r="E493" s="468" t="s">
        <v>25</v>
      </c>
      <c r="F493" s="468"/>
      <c r="G493" s="469" t="s">
        <v>1375</v>
      </c>
      <c r="H493" s="467" t="s">
        <v>1376</v>
      </c>
      <c r="I493" s="470" t="s">
        <v>1377</v>
      </c>
      <c r="J493" s="471" t="s">
        <v>19</v>
      </c>
    </row>
    <row r="494" customFormat="false" ht="25.5" hidden="false" customHeight="true" outlineLevel="0" collapsed="false">
      <c r="A494" s="472" t="s">
        <v>35</v>
      </c>
      <c r="B494" s="473" t="s">
        <v>1587</v>
      </c>
      <c r="C494" s="474" t="s">
        <v>36</v>
      </c>
      <c r="D494" s="474" t="s">
        <v>1588</v>
      </c>
      <c r="E494" s="474" t="s">
        <v>1382</v>
      </c>
      <c r="F494" s="474"/>
      <c r="G494" s="475" t="s">
        <v>1449</v>
      </c>
      <c r="H494" s="476" t="n">
        <v>1</v>
      </c>
      <c r="I494" s="477" t="n">
        <v>8.53</v>
      </c>
      <c r="J494" s="478" t="n">
        <v>8.53</v>
      </c>
    </row>
    <row r="495" customFormat="false" ht="24" hidden="false" customHeight="true" outlineLevel="0" collapsed="false">
      <c r="A495" s="479" t="s">
        <v>656</v>
      </c>
      <c r="B495" s="480" t="n">
        <v>88316</v>
      </c>
      <c r="C495" s="481" t="s">
        <v>42</v>
      </c>
      <c r="D495" s="481" t="s">
        <v>667</v>
      </c>
      <c r="E495" s="481" t="s">
        <v>1382</v>
      </c>
      <c r="F495" s="481"/>
      <c r="G495" s="482" t="s">
        <v>469</v>
      </c>
      <c r="H495" s="483" t="n">
        <v>0.42</v>
      </c>
      <c r="I495" s="484" t="n">
        <v>20.32</v>
      </c>
      <c r="J495" s="485" t="n">
        <v>8.53</v>
      </c>
    </row>
    <row r="496" customFormat="false" ht="15" hidden="false" customHeight="false" outlineLevel="0" collapsed="false">
      <c r="A496" s="486"/>
      <c r="B496" s="487"/>
      <c r="C496" s="487"/>
      <c r="D496" s="487"/>
      <c r="E496" s="487" t="s">
        <v>1388</v>
      </c>
      <c r="F496" s="488" t="n">
        <v>6.33</v>
      </c>
      <c r="G496" s="487" t="s">
        <v>1389</v>
      </c>
      <c r="H496" s="488" t="n">
        <v>0</v>
      </c>
      <c r="I496" s="489" t="s">
        <v>1390</v>
      </c>
      <c r="J496" s="490" t="n">
        <v>6.33</v>
      </c>
    </row>
    <row r="497" customFormat="false" ht="15" hidden="false" customHeight="true" outlineLevel="0" collapsed="false">
      <c r="A497" s="486"/>
      <c r="B497" s="487"/>
      <c r="C497" s="487"/>
      <c r="D497" s="487"/>
      <c r="E497" s="487" t="s">
        <v>1391</v>
      </c>
      <c r="F497" s="488" t="n">
        <v>2.03</v>
      </c>
      <c r="G497" s="487"/>
      <c r="H497" s="491" t="s">
        <v>1392</v>
      </c>
      <c r="I497" s="491"/>
      <c r="J497" s="490" t="n">
        <v>10.56</v>
      </c>
    </row>
    <row r="498" customFormat="false" ht="49.5" hidden="false" customHeight="true" outlineLevel="0" collapsed="false">
      <c r="A498" s="492"/>
      <c r="B498" s="493"/>
      <c r="C498" s="493"/>
      <c r="D498" s="493"/>
      <c r="E498" s="493"/>
      <c r="F498" s="493"/>
      <c r="G498" s="493" t="s">
        <v>1393</v>
      </c>
      <c r="H498" s="494" t="n">
        <v>209.37</v>
      </c>
      <c r="I498" s="495" t="s">
        <v>1394</v>
      </c>
      <c r="J498" s="496" t="n">
        <v>2210.94</v>
      </c>
    </row>
    <row r="499" customFormat="false" ht="0.75" hidden="false" customHeight="true" outlineLevel="0" collapsed="false">
      <c r="A499" s="497"/>
      <c r="B499" s="498"/>
      <c r="C499" s="498"/>
      <c r="D499" s="498"/>
      <c r="E499" s="498"/>
      <c r="F499" s="498"/>
      <c r="G499" s="498"/>
      <c r="H499" s="498"/>
      <c r="I499" s="499"/>
      <c r="J499" s="500"/>
    </row>
    <row r="500" customFormat="false" ht="18" hidden="false" customHeight="true" outlineLevel="0" collapsed="false">
      <c r="A500" s="466" t="s">
        <v>1589</v>
      </c>
      <c r="B500" s="467" t="s">
        <v>27</v>
      </c>
      <c r="C500" s="468" t="s">
        <v>26</v>
      </c>
      <c r="D500" s="468" t="s">
        <v>18</v>
      </c>
      <c r="E500" s="468" t="s">
        <v>25</v>
      </c>
      <c r="F500" s="468"/>
      <c r="G500" s="469" t="s">
        <v>1375</v>
      </c>
      <c r="H500" s="467" t="s">
        <v>1376</v>
      </c>
      <c r="I500" s="470" t="s">
        <v>1377</v>
      </c>
      <c r="J500" s="471" t="s">
        <v>19</v>
      </c>
    </row>
    <row r="501" customFormat="false" ht="25.5" hidden="false" customHeight="true" outlineLevel="0" collapsed="false">
      <c r="A501" s="472" t="s">
        <v>35</v>
      </c>
      <c r="B501" s="473" t="n">
        <v>102190</v>
      </c>
      <c r="C501" s="474" t="s">
        <v>42</v>
      </c>
      <c r="D501" s="474" t="s">
        <v>1590</v>
      </c>
      <c r="E501" s="474" t="s">
        <v>811</v>
      </c>
      <c r="F501" s="474"/>
      <c r="G501" s="475" t="s">
        <v>400</v>
      </c>
      <c r="H501" s="476" t="n">
        <v>1</v>
      </c>
      <c r="I501" s="477" t="n">
        <v>17.01</v>
      </c>
      <c r="J501" s="478" t="n">
        <v>17.01</v>
      </c>
    </row>
    <row r="502" customFormat="false" ht="24" hidden="false" customHeight="true" outlineLevel="0" collapsed="false">
      <c r="A502" s="479" t="s">
        <v>656</v>
      </c>
      <c r="B502" s="480" t="n">
        <v>88316</v>
      </c>
      <c r="C502" s="481" t="s">
        <v>42</v>
      </c>
      <c r="D502" s="481" t="s">
        <v>667</v>
      </c>
      <c r="E502" s="481" t="s">
        <v>1382</v>
      </c>
      <c r="F502" s="481"/>
      <c r="G502" s="482" t="s">
        <v>469</v>
      </c>
      <c r="H502" s="483" t="n">
        <v>0.39</v>
      </c>
      <c r="I502" s="484" t="n">
        <v>20.32</v>
      </c>
      <c r="J502" s="485" t="n">
        <v>7.92</v>
      </c>
    </row>
    <row r="503" customFormat="false" ht="24" hidden="false" customHeight="true" outlineLevel="0" collapsed="false">
      <c r="A503" s="479" t="s">
        <v>656</v>
      </c>
      <c r="B503" s="480" t="n">
        <v>88325</v>
      </c>
      <c r="C503" s="481" t="s">
        <v>42</v>
      </c>
      <c r="D503" s="481" t="s">
        <v>1591</v>
      </c>
      <c r="E503" s="481" t="s">
        <v>1382</v>
      </c>
      <c r="F503" s="481"/>
      <c r="G503" s="482" t="s">
        <v>469</v>
      </c>
      <c r="H503" s="483" t="n">
        <v>0.401</v>
      </c>
      <c r="I503" s="484" t="n">
        <v>22.69</v>
      </c>
      <c r="J503" s="485" t="n">
        <v>9.09</v>
      </c>
    </row>
    <row r="504" customFormat="false" ht="15" hidden="false" customHeight="false" outlineLevel="0" collapsed="false">
      <c r="A504" s="486"/>
      <c r="B504" s="487"/>
      <c r="C504" s="487"/>
      <c r="D504" s="487"/>
      <c r="E504" s="487" t="s">
        <v>1388</v>
      </c>
      <c r="F504" s="488" t="n">
        <v>12.83</v>
      </c>
      <c r="G504" s="487" t="s">
        <v>1389</v>
      </c>
      <c r="H504" s="488" t="n">
        <v>0</v>
      </c>
      <c r="I504" s="489" t="s">
        <v>1390</v>
      </c>
      <c r="J504" s="490" t="n">
        <v>12.83</v>
      </c>
    </row>
    <row r="505" customFormat="false" ht="15" hidden="false" customHeight="true" outlineLevel="0" collapsed="false">
      <c r="A505" s="486"/>
      <c r="B505" s="487"/>
      <c r="C505" s="487"/>
      <c r="D505" s="487"/>
      <c r="E505" s="487" t="s">
        <v>1391</v>
      </c>
      <c r="F505" s="488" t="n">
        <v>4.04</v>
      </c>
      <c r="G505" s="487"/>
      <c r="H505" s="491" t="s">
        <v>1392</v>
      </c>
      <c r="I505" s="491"/>
      <c r="J505" s="490" t="n">
        <v>21.05</v>
      </c>
    </row>
    <row r="506" customFormat="false" ht="49.5" hidden="false" customHeight="true" outlineLevel="0" collapsed="false">
      <c r="A506" s="492"/>
      <c r="B506" s="493"/>
      <c r="C506" s="493"/>
      <c r="D506" s="493"/>
      <c r="E506" s="493"/>
      <c r="F506" s="493"/>
      <c r="G506" s="493" t="s">
        <v>1393</v>
      </c>
      <c r="H506" s="494" t="n">
        <v>410.15</v>
      </c>
      <c r="I506" s="495" t="s">
        <v>1394</v>
      </c>
      <c r="J506" s="496" t="n">
        <v>8633.65</v>
      </c>
    </row>
    <row r="507" customFormat="false" ht="0.75" hidden="false" customHeight="true" outlineLevel="0" collapsed="false">
      <c r="A507" s="497"/>
      <c r="B507" s="498"/>
      <c r="C507" s="498"/>
      <c r="D507" s="498"/>
      <c r="E507" s="498"/>
      <c r="F507" s="498"/>
      <c r="G507" s="498"/>
      <c r="H507" s="498"/>
      <c r="I507" s="499"/>
      <c r="J507" s="500"/>
    </row>
    <row r="508" customFormat="false" ht="18" hidden="false" customHeight="true" outlineLevel="0" collapsed="false">
      <c r="A508" s="466" t="s">
        <v>1592</v>
      </c>
      <c r="B508" s="467" t="s">
        <v>27</v>
      </c>
      <c r="C508" s="468" t="s">
        <v>26</v>
      </c>
      <c r="D508" s="468" t="s">
        <v>18</v>
      </c>
      <c r="E508" s="468" t="s">
        <v>25</v>
      </c>
      <c r="F508" s="468"/>
      <c r="G508" s="469" t="s">
        <v>1375</v>
      </c>
      <c r="H508" s="467" t="s">
        <v>1376</v>
      </c>
      <c r="I508" s="470" t="s">
        <v>1377</v>
      </c>
      <c r="J508" s="471" t="s">
        <v>19</v>
      </c>
    </row>
    <row r="509" customFormat="false" ht="25.5" hidden="false" customHeight="true" outlineLevel="0" collapsed="false">
      <c r="A509" s="472" t="s">
        <v>35</v>
      </c>
      <c r="B509" s="473" t="s">
        <v>1593</v>
      </c>
      <c r="C509" s="474" t="s">
        <v>36</v>
      </c>
      <c r="D509" s="474" t="s">
        <v>1594</v>
      </c>
      <c r="E509" s="474" t="s">
        <v>1533</v>
      </c>
      <c r="F509" s="474"/>
      <c r="G509" s="475" t="s">
        <v>400</v>
      </c>
      <c r="H509" s="476" t="n">
        <v>1</v>
      </c>
      <c r="I509" s="477" t="n">
        <v>28.66</v>
      </c>
      <c r="J509" s="478" t="n">
        <v>28.66</v>
      </c>
    </row>
    <row r="510" customFormat="false" ht="24" hidden="false" customHeight="true" outlineLevel="0" collapsed="false">
      <c r="A510" s="479" t="s">
        <v>656</v>
      </c>
      <c r="B510" s="480" t="n">
        <v>88316</v>
      </c>
      <c r="C510" s="481" t="s">
        <v>42</v>
      </c>
      <c r="D510" s="481" t="s">
        <v>667</v>
      </c>
      <c r="E510" s="481" t="s">
        <v>1382</v>
      </c>
      <c r="F510" s="481"/>
      <c r="G510" s="482" t="s">
        <v>469</v>
      </c>
      <c r="H510" s="483" t="n">
        <v>0.15</v>
      </c>
      <c r="I510" s="484" t="n">
        <v>20.32</v>
      </c>
      <c r="J510" s="485" t="n">
        <v>3.04</v>
      </c>
    </row>
    <row r="511" customFormat="false" ht="24" hidden="false" customHeight="true" outlineLevel="0" collapsed="false">
      <c r="A511" s="479" t="s">
        <v>656</v>
      </c>
      <c r="B511" s="480" t="n">
        <v>88309</v>
      </c>
      <c r="C511" s="481" t="s">
        <v>42</v>
      </c>
      <c r="D511" s="481" t="s">
        <v>696</v>
      </c>
      <c r="E511" s="481" t="s">
        <v>1382</v>
      </c>
      <c r="F511" s="481"/>
      <c r="G511" s="482" t="s">
        <v>469</v>
      </c>
      <c r="H511" s="483" t="n">
        <v>1</v>
      </c>
      <c r="I511" s="484" t="n">
        <v>25.62</v>
      </c>
      <c r="J511" s="485" t="n">
        <v>25.62</v>
      </c>
    </row>
    <row r="512" customFormat="false" ht="15" hidden="false" customHeight="false" outlineLevel="0" collapsed="false">
      <c r="A512" s="486"/>
      <c r="B512" s="487"/>
      <c r="C512" s="487"/>
      <c r="D512" s="487"/>
      <c r="E512" s="487" t="s">
        <v>1388</v>
      </c>
      <c r="F512" s="488" t="n">
        <v>22.53</v>
      </c>
      <c r="G512" s="487" t="s">
        <v>1389</v>
      </c>
      <c r="H512" s="488" t="n">
        <v>0</v>
      </c>
      <c r="I512" s="489" t="s">
        <v>1390</v>
      </c>
      <c r="J512" s="490" t="n">
        <v>22.53</v>
      </c>
    </row>
    <row r="513" customFormat="false" ht="15" hidden="false" customHeight="true" outlineLevel="0" collapsed="false">
      <c r="A513" s="486"/>
      <c r="B513" s="487"/>
      <c r="C513" s="487"/>
      <c r="D513" s="487"/>
      <c r="E513" s="487" t="s">
        <v>1391</v>
      </c>
      <c r="F513" s="488" t="n">
        <v>6.82</v>
      </c>
      <c r="G513" s="487"/>
      <c r="H513" s="491" t="s">
        <v>1392</v>
      </c>
      <c r="I513" s="491"/>
      <c r="J513" s="490" t="n">
        <v>35.48</v>
      </c>
    </row>
    <row r="514" customFormat="false" ht="49.5" hidden="false" customHeight="true" outlineLevel="0" collapsed="false">
      <c r="A514" s="492"/>
      <c r="B514" s="493"/>
      <c r="C514" s="493"/>
      <c r="D514" s="493"/>
      <c r="E514" s="493"/>
      <c r="F514" s="493"/>
      <c r="G514" s="493" t="s">
        <v>1393</v>
      </c>
      <c r="H514" s="494" t="n">
        <v>1.925</v>
      </c>
      <c r="I514" s="495" t="s">
        <v>1394</v>
      </c>
      <c r="J514" s="496" t="n">
        <v>68.29</v>
      </c>
    </row>
    <row r="515" customFormat="false" ht="0.75" hidden="false" customHeight="true" outlineLevel="0" collapsed="false">
      <c r="A515" s="497"/>
      <c r="B515" s="498"/>
      <c r="C515" s="498"/>
      <c r="D515" s="498"/>
      <c r="E515" s="498"/>
      <c r="F515" s="498"/>
      <c r="G515" s="498"/>
      <c r="H515" s="498"/>
      <c r="I515" s="499"/>
      <c r="J515" s="500"/>
    </row>
    <row r="516" customFormat="false" ht="18" hidden="false" customHeight="true" outlineLevel="0" collapsed="false">
      <c r="A516" s="466" t="s">
        <v>1595</v>
      </c>
      <c r="B516" s="467" t="s">
        <v>27</v>
      </c>
      <c r="C516" s="468" t="s">
        <v>26</v>
      </c>
      <c r="D516" s="468" t="s">
        <v>18</v>
      </c>
      <c r="E516" s="468" t="s">
        <v>25</v>
      </c>
      <c r="F516" s="468"/>
      <c r="G516" s="469" t="s">
        <v>1375</v>
      </c>
      <c r="H516" s="467" t="s">
        <v>1376</v>
      </c>
      <c r="I516" s="470" t="s">
        <v>1377</v>
      </c>
      <c r="J516" s="471" t="s">
        <v>19</v>
      </c>
    </row>
    <row r="517" customFormat="false" ht="25.5" hidden="false" customHeight="true" outlineLevel="0" collapsed="false">
      <c r="A517" s="472" t="s">
        <v>35</v>
      </c>
      <c r="B517" s="473" t="n">
        <v>97640</v>
      </c>
      <c r="C517" s="474" t="s">
        <v>42</v>
      </c>
      <c r="D517" s="474" t="s">
        <v>1596</v>
      </c>
      <c r="E517" s="474" t="s">
        <v>1533</v>
      </c>
      <c r="F517" s="474"/>
      <c r="G517" s="475" t="s">
        <v>400</v>
      </c>
      <c r="H517" s="476" t="n">
        <v>1</v>
      </c>
      <c r="I517" s="477" t="n">
        <v>1.82</v>
      </c>
      <c r="J517" s="478" t="n">
        <v>1.82</v>
      </c>
    </row>
    <row r="518" customFormat="false" ht="25.5" hidden="false" customHeight="true" outlineLevel="0" collapsed="false">
      <c r="A518" s="479" t="s">
        <v>656</v>
      </c>
      <c r="B518" s="480" t="n">
        <v>88278</v>
      </c>
      <c r="C518" s="481" t="s">
        <v>42</v>
      </c>
      <c r="D518" s="481" t="s">
        <v>771</v>
      </c>
      <c r="E518" s="481" t="s">
        <v>1382</v>
      </c>
      <c r="F518" s="481"/>
      <c r="G518" s="482" t="s">
        <v>469</v>
      </c>
      <c r="H518" s="483" t="n">
        <v>0.0229</v>
      </c>
      <c r="I518" s="484" t="n">
        <v>22.44</v>
      </c>
      <c r="J518" s="485" t="n">
        <v>0.51</v>
      </c>
    </row>
    <row r="519" customFormat="false" ht="24" hidden="false" customHeight="true" outlineLevel="0" collapsed="false">
      <c r="A519" s="479" t="s">
        <v>656</v>
      </c>
      <c r="B519" s="480" t="n">
        <v>88316</v>
      </c>
      <c r="C519" s="481" t="s">
        <v>42</v>
      </c>
      <c r="D519" s="481" t="s">
        <v>667</v>
      </c>
      <c r="E519" s="481" t="s">
        <v>1382</v>
      </c>
      <c r="F519" s="481"/>
      <c r="G519" s="482" t="s">
        <v>469</v>
      </c>
      <c r="H519" s="483" t="n">
        <v>0.0647</v>
      </c>
      <c r="I519" s="484" t="n">
        <v>20.32</v>
      </c>
      <c r="J519" s="485" t="n">
        <v>1.31</v>
      </c>
    </row>
    <row r="520" customFormat="false" ht="15" hidden="false" customHeight="false" outlineLevel="0" collapsed="false">
      <c r="A520" s="486"/>
      <c r="B520" s="487"/>
      <c r="C520" s="487"/>
      <c r="D520" s="487"/>
      <c r="E520" s="487" t="s">
        <v>1388</v>
      </c>
      <c r="F520" s="488" t="n">
        <v>1.38</v>
      </c>
      <c r="G520" s="487" t="s">
        <v>1389</v>
      </c>
      <c r="H520" s="488" t="n">
        <v>0</v>
      </c>
      <c r="I520" s="489" t="s">
        <v>1390</v>
      </c>
      <c r="J520" s="490" t="n">
        <v>1.38</v>
      </c>
    </row>
    <row r="521" customFormat="false" ht="15" hidden="false" customHeight="true" outlineLevel="0" collapsed="false">
      <c r="A521" s="486"/>
      <c r="B521" s="487"/>
      <c r="C521" s="487"/>
      <c r="D521" s="487"/>
      <c r="E521" s="487" t="s">
        <v>1391</v>
      </c>
      <c r="F521" s="488" t="n">
        <v>0.43</v>
      </c>
      <c r="G521" s="487"/>
      <c r="H521" s="491" t="s">
        <v>1392</v>
      </c>
      <c r="I521" s="491"/>
      <c r="J521" s="490" t="n">
        <v>2.25</v>
      </c>
    </row>
    <row r="522" customFormat="false" ht="49.5" hidden="false" customHeight="true" outlineLevel="0" collapsed="false">
      <c r="A522" s="492"/>
      <c r="B522" s="493"/>
      <c r="C522" s="493"/>
      <c r="D522" s="493"/>
      <c r="E522" s="493"/>
      <c r="F522" s="493"/>
      <c r="G522" s="493" t="s">
        <v>1393</v>
      </c>
      <c r="H522" s="494" t="n">
        <v>16.88</v>
      </c>
      <c r="I522" s="495" t="s">
        <v>1394</v>
      </c>
      <c r="J522" s="496" t="n">
        <v>37.98</v>
      </c>
    </row>
    <row r="523" customFormat="false" ht="0.75" hidden="false" customHeight="true" outlineLevel="0" collapsed="false">
      <c r="A523" s="497"/>
      <c r="B523" s="498"/>
      <c r="C523" s="498"/>
      <c r="D523" s="498"/>
      <c r="E523" s="498"/>
      <c r="F523" s="498"/>
      <c r="G523" s="498"/>
      <c r="H523" s="498"/>
      <c r="I523" s="499"/>
      <c r="J523" s="500"/>
    </row>
    <row r="524" customFormat="false" ht="18" hidden="false" customHeight="true" outlineLevel="0" collapsed="false">
      <c r="A524" s="466" t="s">
        <v>1597</v>
      </c>
      <c r="B524" s="467" t="s">
        <v>27</v>
      </c>
      <c r="C524" s="468" t="s">
        <v>26</v>
      </c>
      <c r="D524" s="468" t="s">
        <v>18</v>
      </c>
      <c r="E524" s="468" t="s">
        <v>25</v>
      </c>
      <c r="F524" s="468"/>
      <c r="G524" s="469" t="s">
        <v>1375</v>
      </c>
      <c r="H524" s="467" t="s">
        <v>1376</v>
      </c>
      <c r="I524" s="470" t="s">
        <v>1377</v>
      </c>
      <c r="J524" s="471" t="s">
        <v>19</v>
      </c>
    </row>
    <row r="525" customFormat="false" ht="24" hidden="false" customHeight="true" outlineLevel="0" collapsed="false">
      <c r="A525" s="472" t="s">
        <v>35</v>
      </c>
      <c r="B525" s="473" t="s">
        <v>1598</v>
      </c>
      <c r="C525" s="474" t="s">
        <v>36</v>
      </c>
      <c r="D525" s="474" t="s">
        <v>1599</v>
      </c>
      <c r="E525" s="474" t="s">
        <v>1554</v>
      </c>
      <c r="F525" s="474"/>
      <c r="G525" s="475" t="s">
        <v>39</v>
      </c>
      <c r="H525" s="476" t="n">
        <v>1</v>
      </c>
      <c r="I525" s="477" t="n">
        <v>375.2</v>
      </c>
      <c r="J525" s="478" t="n">
        <v>375.2</v>
      </c>
    </row>
    <row r="526" customFormat="false" ht="24" hidden="false" customHeight="true" outlineLevel="0" collapsed="false">
      <c r="A526" s="479" t="s">
        <v>656</v>
      </c>
      <c r="B526" s="480" t="n">
        <v>88315</v>
      </c>
      <c r="C526" s="481" t="s">
        <v>42</v>
      </c>
      <c r="D526" s="481" t="s">
        <v>1600</v>
      </c>
      <c r="E526" s="481" t="s">
        <v>1382</v>
      </c>
      <c r="F526" s="481"/>
      <c r="G526" s="482" t="s">
        <v>469</v>
      </c>
      <c r="H526" s="483" t="n">
        <v>8</v>
      </c>
      <c r="I526" s="484" t="n">
        <v>25.4</v>
      </c>
      <c r="J526" s="485" t="n">
        <v>203.2</v>
      </c>
    </row>
    <row r="527" customFormat="false" ht="25.5" hidden="false" customHeight="true" outlineLevel="0" collapsed="false">
      <c r="A527" s="479" t="s">
        <v>656</v>
      </c>
      <c r="B527" s="480" t="n">
        <v>88251</v>
      </c>
      <c r="C527" s="481" t="s">
        <v>42</v>
      </c>
      <c r="D527" s="481" t="s">
        <v>1601</v>
      </c>
      <c r="E527" s="481" t="s">
        <v>1382</v>
      </c>
      <c r="F527" s="481"/>
      <c r="G527" s="482" t="s">
        <v>469</v>
      </c>
      <c r="H527" s="483" t="n">
        <v>8</v>
      </c>
      <c r="I527" s="484" t="n">
        <v>21.5</v>
      </c>
      <c r="J527" s="485" t="n">
        <v>172</v>
      </c>
    </row>
    <row r="528" customFormat="false" ht="15" hidden="false" customHeight="false" outlineLevel="0" collapsed="false">
      <c r="A528" s="486"/>
      <c r="B528" s="487"/>
      <c r="C528" s="487"/>
      <c r="D528" s="487"/>
      <c r="E528" s="487" t="s">
        <v>1388</v>
      </c>
      <c r="F528" s="488" t="n">
        <v>289.6</v>
      </c>
      <c r="G528" s="487" t="s">
        <v>1389</v>
      </c>
      <c r="H528" s="488" t="n">
        <v>0</v>
      </c>
      <c r="I528" s="489" t="s">
        <v>1390</v>
      </c>
      <c r="J528" s="490" t="n">
        <v>289.6</v>
      </c>
    </row>
    <row r="529" customFormat="false" ht="15" hidden="false" customHeight="true" outlineLevel="0" collapsed="false">
      <c r="A529" s="486"/>
      <c r="B529" s="487"/>
      <c r="C529" s="487"/>
      <c r="D529" s="487"/>
      <c r="E529" s="487" t="s">
        <v>1391</v>
      </c>
      <c r="F529" s="488" t="n">
        <v>89.29</v>
      </c>
      <c r="G529" s="487"/>
      <c r="H529" s="491" t="s">
        <v>1392</v>
      </c>
      <c r="I529" s="491"/>
      <c r="J529" s="490" t="n">
        <v>464.49</v>
      </c>
    </row>
    <row r="530" customFormat="false" ht="49.5" hidden="false" customHeight="true" outlineLevel="0" collapsed="false">
      <c r="A530" s="492"/>
      <c r="B530" s="493"/>
      <c r="C530" s="493"/>
      <c r="D530" s="493"/>
      <c r="E530" s="493"/>
      <c r="F530" s="493"/>
      <c r="G530" s="493" t="s">
        <v>1393</v>
      </c>
      <c r="H530" s="494" t="n">
        <v>1</v>
      </c>
      <c r="I530" s="495" t="s">
        <v>1394</v>
      </c>
      <c r="J530" s="496" t="n">
        <v>464.49</v>
      </c>
    </row>
    <row r="531" customFormat="false" ht="0.75" hidden="false" customHeight="true" outlineLevel="0" collapsed="false">
      <c r="A531" s="497"/>
      <c r="B531" s="498"/>
      <c r="C531" s="498"/>
      <c r="D531" s="498"/>
      <c r="E531" s="498"/>
      <c r="F531" s="498"/>
      <c r="G531" s="498"/>
      <c r="H531" s="498"/>
      <c r="I531" s="499"/>
      <c r="J531" s="500"/>
    </row>
    <row r="532" customFormat="false" ht="18" hidden="false" customHeight="true" outlineLevel="0" collapsed="false">
      <c r="A532" s="466" t="s">
        <v>1602</v>
      </c>
      <c r="B532" s="467" t="s">
        <v>27</v>
      </c>
      <c r="C532" s="468" t="s">
        <v>26</v>
      </c>
      <c r="D532" s="468" t="s">
        <v>18</v>
      </c>
      <c r="E532" s="468" t="s">
        <v>25</v>
      </c>
      <c r="F532" s="468"/>
      <c r="G532" s="469" t="s">
        <v>1375</v>
      </c>
      <c r="H532" s="467" t="s">
        <v>1376</v>
      </c>
      <c r="I532" s="470" t="s">
        <v>1377</v>
      </c>
      <c r="J532" s="471" t="s">
        <v>19</v>
      </c>
    </row>
    <row r="533" customFormat="false" ht="39" hidden="false" customHeight="true" outlineLevel="0" collapsed="false">
      <c r="A533" s="472" t="s">
        <v>35</v>
      </c>
      <c r="B533" s="473" t="n">
        <v>98534</v>
      </c>
      <c r="C533" s="474" t="s">
        <v>42</v>
      </c>
      <c r="D533" s="474" t="s">
        <v>1603</v>
      </c>
      <c r="E533" s="474" t="s">
        <v>1604</v>
      </c>
      <c r="F533" s="474"/>
      <c r="G533" s="475" t="s">
        <v>120</v>
      </c>
      <c r="H533" s="476" t="n">
        <v>1</v>
      </c>
      <c r="I533" s="477" t="n">
        <v>311.38</v>
      </c>
      <c r="J533" s="478" t="n">
        <v>311.38</v>
      </c>
    </row>
    <row r="534" customFormat="false" ht="64.5" hidden="false" customHeight="true" outlineLevel="0" collapsed="false">
      <c r="A534" s="479" t="s">
        <v>656</v>
      </c>
      <c r="B534" s="480" t="n">
        <v>5928</v>
      </c>
      <c r="C534" s="481" t="s">
        <v>42</v>
      </c>
      <c r="D534" s="481" t="s">
        <v>1605</v>
      </c>
      <c r="E534" s="481" t="s">
        <v>683</v>
      </c>
      <c r="F534" s="481"/>
      <c r="G534" s="482" t="s">
        <v>688</v>
      </c>
      <c r="H534" s="483" t="n">
        <v>0.4842</v>
      </c>
      <c r="I534" s="484" t="n">
        <v>280.56</v>
      </c>
      <c r="J534" s="485" t="n">
        <v>135.84</v>
      </c>
    </row>
    <row r="535" customFormat="false" ht="64.5" hidden="false" customHeight="true" outlineLevel="0" collapsed="false">
      <c r="A535" s="479" t="s">
        <v>656</v>
      </c>
      <c r="B535" s="480" t="n">
        <v>5930</v>
      </c>
      <c r="C535" s="481" t="s">
        <v>42</v>
      </c>
      <c r="D535" s="481" t="s">
        <v>1606</v>
      </c>
      <c r="E535" s="481" t="s">
        <v>683</v>
      </c>
      <c r="F535" s="481"/>
      <c r="G535" s="482" t="s">
        <v>684</v>
      </c>
      <c r="H535" s="483" t="n">
        <v>0.3966</v>
      </c>
      <c r="I535" s="484" t="n">
        <v>75.48</v>
      </c>
      <c r="J535" s="485" t="n">
        <v>29.93</v>
      </c>
    </row>
    <row r="536" customFormat="false" ht="24" hidden="false" customHeight="true" outlineLevel="0" collapsed="false">
      <c r="A536" s="479" t="s">
        <v>656</v>
      </c>
      <c r="B536" s="480" t="n">
        <v>88316</v>
      </c>
      <c r="C536" s="481" t="s">
        <v>42</v>
      </c>
      <c r="D536" s="481" t="s">
        <v>667</v>
      </c>
      <c r="E536" s="481" t="s">
        <v>1382</v>
      </c>
      <c r="F536" s="481"/>
      <c r="G536" s="482" t="s">
        <v>469</v>
      </c>
      <c r="H536" s="483" t="n">
        <v>4.0278</v>
      </c>
      <c r="I536" s="484" t="n">
        <v>20.32</v>
      </c>
      <c r="J536" s="485" t="n">
        <v>81.84</v>
      </c>
    </row>
    <row r="537" customFormat="false" ht="24" hidden="false" customHeight="true" outlineLevel="0" collapsed="false">
      <c r="A537" s="479" t="s">
        <v>656</v>
      </c>
      <c r="B537" s="480" t="n">
        <v>88441</v>
      </c>
      <c r="C537" s="481" t="s">
        <v>42</v>
      </c>
      <c r="D537" s="481" t="s">
        <v>1607</v>
      </c>
      <c r="E537" s="481" t="s">
        <v>1382</v>
      </c>
      <c r="F537" s="481"/>
      <c r="G537" s="482" t="s">
        <v>469</v>
      </c>
      <c r="H537" s="483" t="n">
        <v>3.0209</v>
      </c>
      <c r="I537" s="484" t="n">
        <v>21.11</v>
      </c>
      <c r="J537" s="485" t="n">
        <v>63.77</v>
      </c>
    </row>
    <row r="538" customFormat="false" ht="15" hidden="false" customHeight="false" outlineLevel="0" collapsed="false">
      <c r="A538" s="486"/>
      <c r="B538" s="487"/>
      <c r="C538" s="487"/>
      <c r="D538" s="487"/>
      <c r="E538" s="487" t="s">
        <v>1388</v>
      </c>
      <c r="F538" s="488" t="n">
        <v>134.71</v>
      </c>
      <c r="G538" s="487" t="s">
        <v>1389</v>
      </c>
      <c r="H538" s="488" t="n">
        <v>0</v>
      </c>
      <c r="I538" s="489" t="s">
        <v>1390</v>
      </c>
      <c r="J538" s="490" t="n">
        <v>134.71</v>
      </c>
    </row>
    <row r="539" customFormat="false" ht="15" hidden="false" customHeight="true" outlineLevel="0" collapsed="false">
      <c r="A539" s="486"/>
      <c r="B539" s="487"/>
      <c r="C539" s="487"/>
      <c r="D539" s="487"/>
      <c r="E539" s="487" t="s">
        <v>1391</v>
      </c>
      <c r="F539" s="488" t="n">
        <v>74.1</v>
      </c>
      <c r="G539" s="487"/>
      <c r="H539" s="491" t="s">
        <v>1392</v>
      </c>
      <c r="I539" s="491"/>
      <c r="J539" s="490" t="n">
        <v>385.48</v>
      </c>
    </row>
    <row r="540" customFormat="false" ht="49.5" hidden="false" customHeight="true" outlineLevel="0" collapsed="false">
      <c r="A540" s="492"/>
      <c r="B540" s="493"/>
      <c r="C540" s="493"/>
      <c r="D540" s="493"/>
      <c r="E540" s="493"/>
      <c r="F540" s="493"/>
      <c r="G540" s="493" t="s">
        <v>1393</v>
      </c>
      <c r="H540" s="494" t="n">
        <v>6</v>
      </c>
      <c r="I540" s="495" t="s">
        <v>1394</v>
      </c>
      <c r="J540" s="496" t="n">
        <v>2312.88</v>
      </c>
    </row>
    <row r="541" customFormat="false" ht="0.75" hidden="false" customHeight="true" outlineLevel="0" collapsed="false">
      <c r="A541" s="497"/>
      <c r="B541" s="498"/>
      <c r="C541" s="498"/>
      <c r="D541" s="498"/>
      <c r="E541" s="498"/>
      <c r="F541" s="498"/>
      <c r="G541" s="498"/>
      <c r="H541" s="498"/>
      <c r="I541" s="499"/>
      <c r="J541" s="500"/>
    </row>
    <row r="542" customFormat="false" ht="18" hidden="false" customHeight="true" outlineLevel="0" collapsed="false">
      <c r="A542" s="466" t="s">
        <v>1608</v>
      </c>
      <c r="B542" s="467" t="s">
        <v>27</v>
      </c>
      <c r="C542" s="468" t="s">
        <v>26</v>
      </c>
      <c r="D542" s="468" t="s">
        <v>18</v>
      </c>
      <c r="E542" s="468" t="s">
        <v>25</v>
      </c>
      <c r="F542" s="468"/>
      <c r="G542" s="469" t="s">
        <v>1375</v>
      </c>
      <c r="H542" s="467" t="s">
        <v>1376</v>
      </c>
      <c r="I542" s="470" t="s">
        <v>1377</v>
      </c>
      <c r="J542" s="471" t="s">
        <v>19</v>
      </c>
    </row>
    <row r="543" customFormat="false" ht="25.5" hidden="false" customHeight="true" outlineLevel="0" collapsed="false">
      <c r="A543" s="472" t="s">
        <v>35</v>
      </c>
      <c r="B543" s="473" t="n">
        <v>98532</v>
      </c>
      <c r="C543" s="474" t="s">
        <v>42</v>
      </c>
      <c r="D543" s="474" t="s">
        <v>1609</v>
      </c>
      <c r="E543" s="474" t="s">
        <v>1604</v>
      </c>
      <c r="F543" s="474"/>
      <c r="G543" s="475" t="s">
        <v>120</v>
      </c>
      <c r="H543" s="476" t="n">
        <v>1</v>
      </c>
      <c r="I543" s="477" t="n">
        <v>30.16</v>
      </c>
      <c r="J543" s="478" t="n">
        <v>30.16</v>
      </c>
    </row>
    <row r="544" customFormat="false" ht="64.5" hidden="false" customHeight="true" outlineLevel="0" collapsed="false">
      <c r="A544" s="479" t="s">
        <v>656</v>
      </c>
      <c r="B544" s="480" t="n">
        <v>5928</v>
      </c>
      <c r="C544" s="481" t="s">
        <v>42</v>
      </c>
      <c r="D544" s="481" t="s">
        <v>1605</v>
      </c>
      <c r="E544" s="481" t="s">
        <v>683</v>
      </c>
      <c r="F544" s="481"/>
      <c r="G544" s="482" t="s">
        <v>688</v>
      </c>
      <c r="H544" s="483" t="n">
        <v>0.0563</v>
      </c>
      <c r="I544" s="484" t="n">
        <v>280.56</v>
      </c>
      <c r="J544" s="485" t="n">
        <v>15.79</v>
      </c>
    </row>
    <row r="545" customFormat="false" ht="64.5" hidden="false" customHeight="true" outlineLevel="0" collapsed="false">
      <c r="A545" s="479" t="s">
        <v>656</v>
      </c>
      <c r="B545" s="480" t="n">
        <v>5930</v>
      </c>
      <c r="C545" s="481" t="s">
        <v>42</v>
      </c>
      <c r="D545" s="481" t="s">
        <v>1606</v>
      </c>
      <c r="E545" s="481" t="s">
        <v>683</v>
      </c>
      <c r="F545" s="481"/>
      <c r="G545" s="482" t="s">
        <v>684</v>
      </c>
      <c r="H545" s="483" t="n">
        <v>0.0461</v>
      </c>
      <c r="I545" s="484" t="n">
        <v>75.48</v>
      </c>
      <c r="J545" s="485" t="n">
        <v>3.47</v>
      </c>
    </row>
    <row r="546" customFormat="false" ht="24" hidden="false" customHeight="true" outlineLevel="0" collapsed="false">
      <c r="A546" s="479" t="s">
        <v>656</v>
      </c>
      <c r="B546" s="480" t="n">
        <v>88316</v>
      </c>
      <c r="C546" s="481" t="s">
        <v>42</v>
      </c>
      <c r="D546" s="481" t="s">
        <v>667</v>
      </c>
      <c r="E546" s="481" t="s">
        <v>1382</v>
      </c>
      <c r="F546" s="481"/>
      <c r="G546" s="482" t="s">
        <v>469</v>
      </c>
      <c r="H546" s="483" t="n">
        <v>0.3018</v>
      </c>
      <c r="I546" s="484" t="n">
        <v>20.32</v>
      </c>
      <c r="J546" s="485" t="n">
        <v>6.13</v>
      </c>
    </row>
    <row r="547" customFormat="false" ht="24" hidden="false" customHeight="true" outlineLevel="0" collapsed="false">
      <c r="A547" s="479" t="s">
        <v>656</v>
      </c>
      <c r="B547" s="480" t="n">
        <v>88441</v>
      </c>
      <c r="C547" s="481" t="s">
        <v>42</v>
      </c>
      <c r="D547" s="481" t="s">
        <v>1607</v>
      </c>
      <c r="E547" s="481" t="s">
        <v>1382</v>
      </c>
      <c r="F547" s="481"/>
      <c r="G547" s="482" t="s">
        <v>469</v>
      </c>
      <c r="H547" s="483" t="n">
        <v>0.2263</v>
      </c>
      <c r="I547" s="484" t="n">
        <v>21.11</v>
      </c>
      <c r="J547" s="485" t="n">
        <v>4.77</v>
      </c>
    </row>
    <row r="548" customFormat="false" ht="15" hidden="false" customHeight="false" outlineLevel="0" collapsed="false">
      <c r="A548" s="486"/>
      <c r="B548" s="487"/>
      <c r="C548" s="487"/>
      <c r="D548" s="487"/>
      <c r="E548" s="487" t="s">
        <v>1388</v>
      </c>
      <c r="F548" s="488" t="n">
        <v>11.16</v>
      </c>
      <c r="G548" s="487" t="s">
        <v>1389</v>
      </c>
      <c r="H548" s="488" t="n">
        <v>0</v>
      </c>
      <c r="I548" s="489" t="s">
        <v>1390</v>
      </c>
      <c r="J548" s="490" t="n">
        <v>11.16</v>
      </c>
    </row>
    <row r="549" customFormat="false" ht="15" hidden="false" customHeight="true" outlineLevel="0" collapsed="false">
      <c r="A549" s="486"/>
      <c r="B549" s="487"/>
      <c r="C549" s="487"/>
      <c r="D549" s="487"/>
      <c r="E549" s="487" t="s">
        <v>1391</v>
      </c>
      <c r="F549" s="488" t="n">
        <v>7.17</v>
      </c>
      <c r="G549" s="487"/>
      <c r="H549" s="491" t="s">
        <v>1392</v>
      </c>
      <c r="I549" s="491"/>
      <c r="J549" s="490" t="n">
        <v>37.33</v>
      </c>
    </row>
    <row r="550" customFormat="false" ht="49.5" hidden="false" customHeight="true" outlineLevel="0" collapsed="false">
      <c r="A550" s="492"/>
      <c r="B550" s="493"/>
      <c r="C550" s="493"/>
      <c r="D550" s="493"/>
      <c r="E550" s="493"/>
      <c r="F550" s="493"/>
      <c r="G550" s="493" t="s">
        <v>1393</v>
      </c>
      <c r="H550" s="494" t="n">
        <v>25</v>
      </c>
      <c r="I550" s="495" t="s">
        <v>1394</v>
      </c>
      <c r="J550" s="496" t="n">
        <v>933.25</v>
      </c>
    </row>
    <row r="551" customFormat="false" ht="0.75" hidden="false" customHeight="true" outlineLevel="0" collapsed="false">
      <c r="A551" s="497"/>
      <c r="B551" s="498"/>
      <c r="C551" s="498"/>
      <c r="D551" s="498"/>
      <c r="E551" s="498"/>
      <c r="F551" s="498"/>
      <c r="G551" s="498"/>
      <c r="H551" s="498"/>
      <c r="I551" s="499"/>
      <c r="J551" s="500"/>
    </row>
    <row r="552" customFormat="false" ht="18" hidden="false" customHeight="true" outlineLevel="0" collapsed="false">
      <c r="A552" s="466" t="s">
        <v>1610</v>
      </c>
      <c r="B552" s="467" t="s">
        <v>27</v>
      </c>
      <c r="C552" s="468" t="s">
        <v>26</v>
      </c>
      <c r="D552" s="468" t="s">
        <v>18</v>
      </c>
      <c r="E552" s="468" t="s">
        <v>25</v>
      </c>
      <c r="F552" s="468"/>
      <c r="G552" s="469" t="s">
        <v>1375</v>
      </c>
      <c r="H552" s="467" t="s">
        <v>1376</v>
      </c>
      <c r="I552" s="470" t="s">
        <v>1377</v>
      </c>
      <c r="J552" s="471" t="s">
        <v>19</v>
      </c>
    </row>
    <row r="553" customFormat="false" ht="39" hidden="false" customHeight="true" outlineLevel="0" collapsed="false">
      <c r="A553" s="472" t="s">
        <v>35</v>
      </c>
      <c r="B553" s="473" t="n">
        <v>104792</v>
      </c>
      <c r="C553" s="474" t="s">
        <v>42</v>
      </c>
      <c r="D553" s="474" t="s">
        <v>1611</v>
      </c>
      <c r="E553" s="474" t="s">
        <v>1533</v>
      </c>
      <c r="F553" s="474"/>
      <c r="G553" s="475" t="s">
        <v>47</v>
      </c>
      <c r="H553" s="476" t="n">
        <v>1</v>
      </c>
      <c r="I553" s="477" t="n">
        <v>0.38</v>
      </c>
      <c r="J553" s="478" t="n">
        <v>0.38</v>
      </c>
    </row>
    <row r="554" customFormat="false" ht="24" hidden="false" customHeight="true" outlineLevel="0" collapsed="false">
      <c r="A554" s="479" t="s">
        <v>656</v>
      </c>
      <c r="B554" s="480" t="n">
        <v>88264</v>
      </c>
      <c r="C554" s="481" t="s">
        <v>42</v>
      </c>
      <c r="D554" s="481" t="s">
        <v>468</v>
      </c>
      <c r="E554" s="481" t="s">
        <v>1382</v>
      </c>
      <c r="F554" s="481"/>
      <c r="G554" s="482" t="s">
        <v>469</v>
      </c>
      <c r="H554" s="483" t="n">
        <v>0.0045</v>
      </c>
      <c r="I554" s="484" t="n">
        <v>26.68</v>
      </c>
      <c r="J554" s="485" t="n">
        <v>0.12</v>
      </c>
    </row>
    <row r="555" customFormat="false" ht="24" hidden="false" customHeight="true" outlineLevel="0" collapsed="false">
      <c r="A555" s="479" t="s">
        <v>656</v>
      </c>
      <c r="B555" s="480" t="n">
        <v>88316</v>
      </c>
      <c r="C555" s="481" t="s">
        <v>42</v>
      </c>
      <c r="D555" s="481" t="s">
        <v>667</v>
      </c>
      <c r="E555" s="481" t="s">
        <v>1382</v>
      </c>
      <c r="F555" s="481"/>
      <c r="G555" s="482" t="s">
        <v>469</v>
      </c>
      <c r="H555" s="483" t="n">
        <v>0.0128</v>
      </c>
      <c r="I555" s="484" t="n">
        <v>20.32</v>
      </c>
      <c r="J555" s="485" t="n">
        <v>0.26</v>
      </c>
    </row>
    <row r="556" customFormat="false" ht="15" hidden="false" customHeight="false" outlineLevel="0" collapsed="false">
      <c r="A556" s="486"/>
      <c r="B556" s="487"/>
      <c r="C556" s="487"/>
      <c r="D556" s="487"/>
      <c r="E556" s="487" t="s">
        <v>1388</v>
      </c>
      <c r="F556" s="488" t="n">
        <v>0.28</v>
      </c>
      <c r="G556" s="487" t="s">
        <v>1389</v>
      </c>
      <c r="H556" s="488" t="n">
        <v>0</v>
      </c>
      <c r="I556" s="489" t="s">
        <v>1390</v>
      </c>
      <c r="J556" s="490" t="n">
        <v>0.28</v>
      </c>
    </row>
    <row r="557" customFormat="false" ht="15" hidden="false" customHeight="true" outlineLevel="0" collapsed="false">
      <c r="A557" s="486"/>
      <c r="B557" s="487"/>
      <c r="C557" s="487"/>
      <c r="D557" s="487"/>
      <c r="E557" s="487" t="s">
        <v>1391</v>
      </c>
      <c r="F557" s="488" t="n">
        <v>0.09</v>
      </c>
      <c r="G557" s="487"/>
      <c r="H557" s="491" t="s">
        <v>1392</v>
      </c>
      <c r="I557" s="491"/>
      <c r="J557" s="490" t="n">
        <v>0.47</v>
      </c>
    </row>
    <row r="558" customFormat="false" ht="49.5" hidden="false" customHeight="true" outlineLevel="0" collapsed="false">
      <c r="A558" s="492"/>
      <c r="B558" s="493"/>
      <c r="C558" s="493"/>
      <c r="D558" s="493"/>
      <c r="E558" s="493"/>
      <c r="F558" s="493"/>
      <c r="G558" s="493" t="s">
        <v>1393</v>
      </c>
      <c r="H558" s="494" t="n">
        <v>29281</v>
      </c>
      <c r="I558" s="495" t="s">
        <v>1394</v>
      </c>
      <c r="J558" s="496" t="n">
        <v>13762.07</v>
      </c>
    </row>
    <row r="559" customFormat="false" ht="0.75" hidden="false" customHeight="true" outlineLevel="0" collapsed="false">
      <c r="A559" s="497"/>
      <c r="B559" s="498"/>
      <c r="C559" s="498"/>
      <c r="D559" s="498"/>
      <c r="E559" s="498"/>
      <c r="F559" s="498"/>
      <c r="G559" s="498"/>
      <c r="H559" s="498"/>
      <c r="I559" s="499"/>
      <c r="J559" s="500"/>
    </row>
    <row r="560" customFormat="false" ht="18" hidden="false" customHeight="true" outlineLevel="0" collapsed="false">
      <c r="A560" s="466" t="s">
        <v>1612</v>
      </c>
      <c r="B560" s="467" t="s">
        <v>27</v>
      </c>
      <c r="C560" s="468" t="s">
        <v>26</v>
      </c>
      <c r="D560" s="468" t="s">
        <v>18</v>
      </c>
      <c r="E560" s="468" t="s">
        <v>25</v>
      </c>
      <c r="F560" s="468"/>
      <c r="G560" s="469" t="s">
        <v>1375</v>
      </c>
      <c r="H560" s="467" t="s">
        <v>1376</v>
      </c>
      <c r="I560" s="470" t="s">
        <v>1377</v>
      </c>
      <c r="J560" s="471" t="s">
        <v>19</v>
      </c>
    </row>
    <row r="561" customFormat="false" ht="39" hidden="false" customHeight="true" outlineLevel="0" collapsed="false">
      <c r="A561" s="472" t="s">
        <v>35</v>
      </c>
      <c r="B561" s="473" t="n">
        <v>104793</v>
      </c>
      <c r="C561" s="474" t="s">
        <v>42</v>
      </c>
      <c r="D561" s="474" t="s">
        <v>1613</v>
      </c>
      <c r="E561" s="474" t="s">
        <v>1533</v>
      </c>
      <c r="F561" s="474"/>
      <c r="G561" s="475" t="s">
        <v>47</v>
      </c>
      <c r="H561" s="476" t="n">
        <v>1</v>
      </c>
      <c r="I561" s="477" t="n">
        <v>0.51</v>
      </c>
      <c r="J561" s="478" t="n">
        <v>0.51</v>
      </c>
    </row>
    <row r="562" customFormat="false" ht="24" hidden="false" customHeight="true" outlineLevel="0" collapsed="false">
      <c r="A562" s="479" t="s">
        <v>656</v>
      </c>
      <c r="B562" s="480" t="n">
        <v>88264</v>
      </c>
      <c r="C562" s="481" t="s">
        <v>42</v>
      </c>
      <c r="D562" s="481" t="s">
        <v>468</v>
      </c>
      <c r="E562" s="481" t="s">
        <v>1382</v>
      </c>
      <c r="F562" s="481"/>
      <c r="G562" s="482" t="s">
        <v>469</v>
      </c>
      <c r="H562" s="483" t="n">
        <v>0.0062</v>
      </c>
      <c r="I562" s="484" t="n">
        <v>26.68</v>
      </c>
      <c r="J562" s="485" t="n">
        <v>0.16</v>
      </c>
    </row>
    <row r="563" customFormat="false" ht="24" hidden="false" customHeight="true" outlineLevel="0" collapsed="false">
      <c r="A563" s="479" t="s">
        <v>656</v>
      </c>
      <c r="B563" s="480" t="n">
        <v>88316</v>
      </c>
      <c r="C563" s="481" t="s">
        <v>42</v>
      </c>
      <c r="D563" s="481" t="s">
        <v>667</v>
      </c>
      <c r="E563" s="481" t="s">
        <v>1382</v>
      </c>
      <c r="F563" s="481"/>
      <c r="G563" s="482" t="s">
        <v>469</v>
      </c>
      <c r="H563" s="483" t="n">
        <v>0.0176</v>
      </c>
      <c r="I563" s="484" t="n">
        <v>20.32</v>
      </c>
      <c r="J563" s="485" t="n">
        <v>0.35</v>
      </c>
    </row>
    <row r="564" customFormat="false" ht="15" hidden="false" customHeight="false" outlineLevel="0" collapsed="false">
      <c r="A564" s="486"/>
      <c r="B564" s="487"/>
      <c r="C564" s="487"/>
      <c r="D564" s="487"/>
      <c r="E564" s="487" t="s">
        <v>1388</v>
      </c>
      <c r="F564" s="488" t="n">
        <v>0.39</v>
      </c>
      <c r="G564" s="487" t="s">
        <v>1389</v>
      </c>
      <c r="H564" s="488" t="n">
        <v>0</v>
      </c>
      <c r="I564" s="489" t="s">
        <v>1390</v>
      </c>
      <c r="J564" s="490" t="n">
        <v>0.39</v>
      </c>
    </row>
    <row r="565" customFormat="false" ht="15" hidden="false" customHeight="true" outlineLevel="0" collapsed="false">
      <c r="A565" s="486"/>
      <c r="B565" s="487"/>
      <c r="C565" s="487"/>
      <c r="D565" s="487"/>
      <c r="E565" s="487" t="s">
        <v>1391</v>
      </c>
      <c r="F565" s="488" t="n">
        <v>0.12</v>
      </c>
      <c r="G565" s="487"/>
      <c r="H565" s="491" t="s">
        <v>1392</v>
      </c>
      <c r="I565" s="491"/>
      <c r="J565" s="490" t="n">
        <v>0.63</v>
      </c>
    </row>
    <row r="566" customFormat="false" ht="49.5" hidden="false" customHeight="true" outlineLevel="0" collapsed="false">
      <c r="A566" s="492"/>
      <c r="B566" s="493"/>
      <c r="C566" s="493"/>
      <c r="D566" s="493"/>
      <c r="E566" s="493"/>
      <c r="F566" s="493"/>
      <c r="G566" s="493" t="s">
        <v>1393</v>
      </c>
      <c r="H566" s="494" t="n">
        <v>10457.5</v>
      </c>
      <c r="I566" s="495" t="s">
        <v>1394</v>
      </c>
      <c r="J566" s="496" t="n">
        <v>6588.22</v>
      </c>
    </row>
    <row r="567" customFormat="false" ht="0.75" hidden="false" customHeight="true" outlineLevel="0" collapsed="false">
      <c r="A567" s="497"/>
      <c r="B567" s="498"/>
      <c r="C567" s="498"/>
      <c r="D567" s="498"/>
      <c r="E567" s="498"/>
      <c r="F567" s="498"/>
      <c r="G567" s="498"/>
      <c r="H567" s="498"/>
      <c r="I567" s="499"/>
      <c r="J567" s="500"/>
    </row>
    <row r="568" customFormat="false" ht="18" hidden="false" customHeight="true" outlineLevel="0" collapsed="false">
      <c r="A568" s="466" t="s">
        <v>1614</v>
      </c>
      <c r="B568" s="467" t="s">
        <v>27</v>
      </c>
      <c r="C568" s="468" t="s">
        <v>26</v>
      </c>
      <c r="D568" s="468" t="s">
        <v>18</v>
      </c>
      <c r="E568" s="468" t="s">
        <v>25</v>
      </c>
      <c r="F568" s="468"/>
      <c r="G568" s="469" t="s">
        <v>1375</v>
      </c>
      <c r="H568" s="467" t="s">
        <v>1376</v>
      </c>
      <c r="I568" s="470" t="s">
        <v>1377</v>
      </c>
      <c r="J568" s="471" t="s">
        <v>19</v>
      </c>
    </row>
    <row r="569" customFormat="false" ht="25.5" hidden="false" customHeight="true" outlineLevel="0" collapsed="false">
      <c r="A569" s="472" t="s">
        <v>35</v>
      </c>
      <c r="B569" s="473" t="n">
        <v>104794</v>
      </c>
      <c r="C569" s="474" t="s">
        <v>42</v>
      </c>
      <c r="D569" s="474" t="s">
        <v>1615</v>
      </c>
      <c r="E569" s="474" t="s">
        <v>1533</v>
      </c>
      <c r="F569" s="474"/>
      <c r="G569" s="475" t="s">
        <v>47</v>
      </c>
      <c r="H569" s="476" t="n">
        <v>1</v>
      </c>
      <c r="I569" s="477" t="n">
        <v>0.92</v>
      </c>
      <c r="J569" s="478" t="n">
        <v>0.92</v>
      </c>
    </row>
    <row r="570" customFormat="false" ht="24" hidden="false" customHeight="true" outlineLevel="0" collapsed="false">
      <c r="A570" s="479" t="s">
        <v>656</v>
      </c>
      <c r="B570" s="480" t="n">
        <v>88264</v>
      </c>
      <c r="C570" s="481" t="s">
        <v>42</v>
      </c>
      <c r="D570" s="481" t="s">
        <v>468</v>
      </c>
      <c r="E570" s="481" t="s">
        <v>1382</v>
      </c>
      <c r="F570" s="481"/>
      <c r="G570" s="482" t="s">
        <v>469</v>
      </c>
      <c r="H570" s="483" t="n">
        <v>0.011</v>
      </c>
      <c r="I570" s="484" t="n">
        <v>26.68</v>
      </c>
      <c r="J570" s="485" t="n">
        <v>0.29</v>
      </c>
    </row>
    <row r="571" customFormat="false" ht="24" hidden="false" customHeight="true" outlineLevel="0" collapsed="false">
      <c r="A571" s="479" t="s">
        <v>656</v>
      </c>
      <c r="B571" s="480" t="n">
        <v>88316</v>
      </c>
      <c r="C571" s="481" t="s">
        <v>42</v>
      </c>
      <c r="D571" s="481" t="s">
        <v>667</v>
      </c>
      <c r="E571" s="481" t="s">
        <v>1382</v>
      </c>
      <c r="F571" s="481"/>
      <c r="G571" s="482" t="s">
        <v>469</v>
      </c>
      <c r="H571" s="483" t="n">
        <v>0.0312</v>
      </c>
      <c r="I571" s="484" t="n">
        <v>20.32</v>
      </c>
      <c r="J571" s="485" t="n">
        <v>0.63</v>
      </c>
    </row>
    <row r="572" customFormat="false" ht="15" hidden="false" customHeight="false" outlineLevel="0" collapsed="false">
      <c r="A572" s="486"/>
      <c r="B572" s="487"/>
      <c r="C572" s="487"/>
      <c r="D572" s="487"/>
      <c r="E572" s="487" t="s">
        <v>1388</v>
      </c>
      <c r="F572" s="488" t="n">
        <v>0.7</v>
      </c>
      <c r="G572" s="487" t="s">
        <v>1389</v>
      </c>
      <c r="H572" s="488" t="n">
        <v>0</v>
      </c>
      <c r="I572" s="489" t="s">
        <v>1390</v>
      </c>
      <c r="J572" s="490" t="n">
        <v>0.7</v>
      </c>
    </row>
    <row r="573" customFormat="false" ht="15" hidden="false" customHeight="true" outlineLevel="0" collapsed="false">
      <c r="A573" s="486"/>
      <c r="B573" s="487"/>
      <c r="C573" s="487"/>
      <c r="D573" s="487"/>
      <c r="E573" s="487" t="s">
        <v>1391</v>
      </c>
      <c r="F573" s="488" t="n">
        <v>0.21</v>
      </c>
      <c r="G573" s="487"/>
      <c r="H573" s="491" t="s">
        <v>1392</v>
      </c>
      <c r="I573" s="491"/>
      <c r="J573" s="490" t="n">
        <v>1.13</v>
      </c>
    </row>
    <row r="574" customFormat="false" ht="49.5" hidden="false" customHeight="true" outlineLevel="0" collapsed="false">
      <c r="A574" s="492"/>
      <c r="B574" s="493"/>
      <c r="C574" s="493"/>
      <c r="D574" s="493"/>
      <c r="E574" s="493"/>
      <c r="F574" s="493"/>
      <c r="G574" s="493" t="s">
        <v>1393</v>
      </c>
      <c r="H574" s="494" t="n">
        <v>2091.5</v>
      </c>
      <c r="I574" s="495" t="s">
        <v>1394</v>
      </c>
      <c r="J574" s="496" t="n">
        <v>2363.39</v>
      </c>
    </row>
    <row r="575" customFormat="false" ht="0.75" hidden="false" customHeight="true" outlineLevel="0" collapsed="false">
      <c r="A575" s="497"/>
      <c r="B575" s="498"/>
      <c r="C575" s="498"/>
      <c r="D575" s="498"/>
      <c r="E575" s="498"/>
      <c r="F575" s="498"/>
      <c r="G575" s="498"/>
      <c r="H575" s="498"/>
      <c r="I575" s="499"/>
      <c r="J575" s="500"/>
    </row>
    <row r="576" customFormat="false" ht="18" hidden="false" customHeight="true" outlineLevel="0" collapsed="false">
      <c r="A576" s="466" t="s">
        <v>1616</v>
      </c>
      <c r="B576" s="467" t="s">
        <v>27</v>
      </c>
      <c r="C576" s="468" t="s">
        <v>26</v>
      </c>
      <c r="D576" s="468" t="s">
        <v>18</v>
      </c>
      <c r="E576" s="468" t="s">
        <v>25</v>
      </c>
      <c r="F576" s="468"/>
      <c r="G576" s="469" t="s">
        <v>1375</v>
      </c>
      <c r="H576" s="467" t="s">
        <v>1376</v>
      </c>
      <c r="I576" s="470" t="s">
        <v>1377</v>
      </c>
      <c r="J576" s="471" t="s">
        <v>19</v>
      </c>
    </row>
    <row r="577" customFormat="false" ht="25.5" hidden="false" customHeight="true" outlineLevel="0" collapsed="false">
      <c r="A577" s="472" t="s">
        <v>35</v>
      </c>
      <c r="B577" s="473" t="n">
        <v>97660</v>
      </c>
      <c r="C577" s="474" t="s">
        <v>42</v>
      </c>
      <c r="D577" s="474" t="s">
        <v>1617</v>
      </c>
      <c r="E577" s="474" t="s">
        <v>1533</v>
      </c>
      <c r="F577" s="474"/>
      <c r="G577" s="475" t="s">
        <v>120</v>
      </c>
      <c r="H577" s="476" t="n">
        <v>1</v>
      </c>
      <c r="I577" s="477" t="n">
        <v>0.63</v>
      </c>
      <c r="J577" s="478" t="n">
        <v>0.63</v>
      </c>
    </row>
    <row r="578" customFormat="false" ht="24" hidden="false" customHeight="true" outlineLevel="0" collapsed="false">
      <c r="A578" s="479" t="s">
        <v>656</v>
      </c>
      <c r="B578" s="480" t="n">
        <v>88264</v>
      </c>
      <c r="C578" s="481" t="s">
        <v>42</v>
      </c>
      <c r="D578" s="481" t="s">
        <v>468</v>
      </c>
      <c r="E578" s="481" t="s">
        <v>1382</v>
      </c>
      <c r="F578" s="481"/>
      <c r="G578" s="482" t="s">
        <v>469</v>
      </c>
      <c r="H578" s="483" t="n">
        <v>0.0076</v>
      </c>
      <c r="I578" s="484" t="n">
        <v>26.68</v>
      </c>
      <c r="J578" s="485" t="n">
        <v>0.2</v>
      </c>
    </row>
    <row r="579" customFormat="false" ht="24" hidden="false" customHeight="true" outlineLevel="0" collapsed="false">
      <c r="A579" s="479" t="s">
        <v>656</v>
      </c>
      <c r="B579" s="480" t="n">
        <v>88316</v>
      </c>
      <c r="C579" s="481" t="s">
        <v>42</v>
      </c>
      <c r="D579" s="481" t="s">
        <v>667</v>
      </c>
      <c r="E579" s="481" t="s">
        <v>1382</v>
      </c>
      <c r="F579" s="481"/>
      <c r="G579" s="482" t="s">
        <v>469</v>
      </c>
      <c r="H579" s="483" t="n">
        <v>0.0215</v>
      </c>
      <c r="I579" s="484" t="n">
        <v>20.32</v>
      </c>
      <c r="J579" s="485" t="n">
        <v>0.43</v>
      </c>
    </row>
    <row r="580" customFormat="false" ht="15" hidden="false" customHeight="false" outlineLevel="0" collapsed="false">
      <c r="A580" s="486"/>
      <c r="B580" s="487"/>
      <c r="C580" s="487"/>
      <c r="D580" s="487"/>
      <c r="E580" s="487" t="s">
        <v>1388</v>
      </c>
      <c r="F580" s="488" t="n">
        <v>0.48</v>
      </c>
      <c r="G580" s="487" t="s">
        <v>1389</v>
      </c>
      <c r="H580" s="488" t="n">
        <v>0</v>
      </c>
      <c r="I580" s="489" t="s">
        <v>1390</v>
      </c>
      <c r="J580" s="490" t="n">
        <v>0.48</v>
      </c>
    </row>
    <row r="581" customFormat="false" ht="15" hidden="false" customHeight="true" outlineLevel="0" collapsed="false">
      <c r="A581" s="486"/>
      <c r="B581" s="487"/>
      <c r="C581" s="487"/>
      <c r="D581" s="487"/>
      <c r="E581" s="487" t="s">
        <v>1391</v>
      </c>
      <c r="F581" s="488" t="n">
        <v>0.14</v>
      </c>
      <c r="G581" s="487"/>
      <c r="H581" s="491" t="s">
        <v>1392</v>
      </c>
      <c r="I581" s="491"/>
      <c r="J581" s="490" t="n">
        <v>0.77</v>
      </c>
    </row>
    <row r="582" customFormat="false" ht="49.5" hidden="false" customHeight="true" outlineLevel="0" collapsed="false">
      <c r="A582" s="492"/>
      <c r="B582" s="493"/>
      <c r="C582" s="493"/>
      <c r="D582" s="493"/>
      <c r="E582" s="493"/>
      <c r="F582" s="493"/>
      <c r="G582" s="493" t="s">
        <v>1393</v>
      </c>
      <c r="H582" s="494" t="n">
        <v>1264</v>
      </c>
      <c r="I582" s="495" t="s">
        <v>1394</v>
      </c>
      <c r="J582" s="496" t="n">
        <v>973.28</v>
      </c>
    </row>
    <row r="583" customFormat="false" ht="0.75" hidden="false" customHeight="true" outlineLevel="0" collapsed="false">
      <c r="A583" s="497"/>
      <c r="B583" s="498"/>
      <c r="C583" s="498"/>
      <c r="D583" s="498"/>
      <c r="E583" s="498"/>
      <c r="F583" s="498"/>
      <c r="G583" s="498"/>
      <c r="H583" s="498"/>
      <c r="I583" s="499"/>
      <c r="J583" s="500"/>
    </row>
    <row r="584" customFormat="false" ht="18" hidden="false" customHeight="true" outlineLevel="0" collapsed="false">
      <c r="A584" s="466" t="s">
        <v>1618</v>
      </c>
      <c r="B584" s="467" t="s">
        <v>27</v>
      </c>
      <c r="C584" s="468" t="s">
        <v>26</v>
      </c>
      <c r="D584" s="468" t="s">
        <v>18</v>
      </c>
      <c r="E584" s="468" t="s">
        <v>25</v>
      </c>
      <c r="F584" s="468"/>
      <c r="G584" s="469" t="s">
        <v>1375</v>
      </c>
      <c r="H584" s="467" t="s">
        <v>1376</v>
      </c>
      <c r="I584" s="470" t="s">
        <v>1377</v>
      </c>
      <c r="J584" s="471" t="s">
        <v>19</v>
      </c>
    </row>
    <row r="585" customFormat="false" ht="25.5" hidden="false" customHeight="true" outlineLevel="0" collapsed="false">
      <c r="A585" s="472" t="s">
        <v>35</v>
      </c>
      <c r="B585" s="473" t="n">
        <v>97665</v>
      </c>
      <c r="C585" s="474" t="s">
        <v>42</v>
      </c>
      <c r="D585" s="474" t="s">
        <v>1619</v>
      </c>
      <c r="E585" s="474" t="s">
        <v>1533</v>
      </c>
      <c r="F585" s="474"/>
      <c r="G585" s="475" t="s">
        <v>120</v>
      </c>
      <c r="H585" s="476" t="n">
        <v>1</v>
      </c>
      <c r="I585" s="477" t="n">
        <v>1.71</v>
      </c>
      <c r="J585" s="478" t="n">
        <v>1.71</v>
      </c>
    </row>
    <row r="586" customFormat="false" ht="24" hidden="false" customHeight="true" outlineLevel="0" collapsed="false">
      <c r="A586" s="479" t="s">
        <v>656</v>
      </c>
      <c r="B586" s="480" t="n">
        <v>88264</v>
      </c>
      <c r="C586" s="481" t="s">
        <v>42</v>
      </c>
      <c r="D586" s="481" t="s">
        <v>468</v>
      </c>
      <c r="E586" s="481" t="s">
        <v>1382</v>
      </c>
      <c r="F586" s="481"/>
      <c r="G586" s="482" t="s">
        <v>469</v>
      </c>
      <c r="H586" s="483" t="n">
        <v>0.0205</v>
      </c>
      <c r="I586" s="484" t="n">
        <v>26.68</v>
      </c>
      <c r="J586" s="485" t="n">
        <v>0.54</v>
      </c>
    </row>
    <row r="587" customFormat="false" ht="24" hidden="false" customHeight="true" outlineLevel="0" collapsed="false">
      <c r="A587" s="479" t="s">
        <v>656</v>
      </c>
      <c r="B587" s="480" t="n">
        <v>88316</v>
      </c>
      <c r="C587" s="481" t="s">
        <v>42</v>
      </c>
      <c r="D587" s="481" t="s">
        <v>667</v>
      </c>
      <c r="E587" s="481" t="s">
        <v>1382</v>
      </c>
      <c r="F587" s="481"/>
      <c r="G587" s="482" t="s">
        <v>469</v>
      </c>
      <c r="H587" s="483" t="n">
        <v>0.058</v>
      </c>
      <c r="I587" s="484" t="n">
        <v>20.32</v>
      </c>
      <c r="J587" s="485" t="n">
        <v>1.17</v>
      </c>
    </row>
    <row r="588" customFormat="false" ht="15" hidden="false" customHeight="false" outlineLevel="0" collapsed="false">
      <c r="A588" s="486"/>
      <c r="B588" s="487"/>
      <c r="C588" s="487"/>
      <c r="D588" s="487"/>
      <c r="E588" s="487" t="s">
        <v>1388</v>
      </c>
      <c r="F588" s="488" t="n">
        <v>1.3</v>
      </c>
      <c r="G588" s="487" t="s">
        <v>1389</v>
      </c>
      <c r="H588" s="488" t="n">
        <v>0</v>
      </c>
      <c r="I588" s="489" t="s">
        <v>1390</v>
      </c>
      <c r="J588" s="490" t="n">
        <v>1.3</v>
      </c>
    </row>
    <row r="589" customFormat="false" ht="15" hidden="false" customHeight="true" outlineLevel="0" collapsed="false">
      <c r="A589" s="486"/>
      <c r="B589" s="487"/>
      <c r="C589" s="487"/>
      <c r="D589" s="487"/>
      <c r="E589" s="487" t="s">
        <v>1391</v>
      </c>
      <c r="F589" s="488" t="n">
        <v>0.4</v>
      </c>
      <c r="G589" s="487"/>
      <c r="H589" s="491" t="s">
        <v>1392</v>
      </c>
      <c r="I589" s="491"/>
      <c r="J589" s="490" t="n">
        <v>2.11</v>
      </c>
    </row>
    <row r="590" customFormat="false" ht="49.5" hidden="false" customHeight="true" outlineLevel="0" collapsed="false">
      <c r="A590" s="492"/>
      <c r="B590" s="493"/>
      <c r="C590" s="493"/>
      <c r="D590" s="493"/>
      <c r="E590" s="493"/>
      <c r="F590" s="493"/>
      <c r="G590" s="493" t="s">
        <v>1393</v>
      </c>
      <c r="H590" s="494" t="n">
        <v>632</v>
      </c>
      <c r="I590" s="495" t="s">
        <v>1394</v>
      </c>
      <c r="J590" s="496" t="n">
        <v>1333.52</v>
      </c>
    </row>
    <row r="591" customFormat="false" ht="0.75" hidden="false" customHeight="true" outlineLevel="0" collapsed="false">
      <c r="A591" s="497"/>
      <c r="B591" s="498"/>
      <c r="C591" s="498"/>
      <c r="D591" s="498"/>
      <c r="E591" s="498"/>
      <c r="F591" s="498"/>
      <c r="G591" s="498"/>
      <c r="H591" s="498"/>
      <c r="I591" s="499"/>
      <c r="J591" s="500"/>
    </row>
    <row r="592" customFormat="false" ht="18" hidden="false" customHeight="true" outlineLevel="0" collapsed="false">
      <c r="A592" s="466" t="s">
        <v>1620</v>
      </c>
      <c r="B592" s="467" t="s">
        <v>27</v>
      </c>
      <c r="C592" s="468" t="s">
        <v>26</v>
      </c>
      <c r="D592" s="468" t="s">
        <v>18</v>
      </c>
      <c r="E592" s="468" t="s">
        <v>25</v>
      </c>
      <c r="F592" s="468"/>
      <c r="G592" s="469" t="s">
        <v>1375</v>
      </c>
      <c r="H592" s="467" t="s">
        <v>1376</v>
      </c>
      <c r="I592" s="470" t="s">
        <v>1377</v>
      </c>
      <c r="J592" s="471" t="s">
        <v>19</v>
      </c>
    </row>
    <row r="593" customFormat="false" ht="25.5" hidden="false" customHeight="true" outlineLevel="0" collapsed="false">
      <c r="A593" s="472" t="s">
        <v>35</v>
      </c>
      <c r="B593" s="473" t="s">
        <v>1621</v>
      </c>
      <c r="C593" s="474" t="s">
        <v>36</v>
      </c>
      <c r="D593" s="474" t="s">
        <v>1622</v>
      </c>
      <c r="E593" s="474" t="s">
        <v>1404</v>
      </c>
      <c r="F593" s="474"/>
      <c r="G593" s="475" t="s">
        <v>47</v>
      </c>
      <c r="H593" s="476" t="n">
        <v>1</v>
      </c>
      <c r="I593" s="477" t="n">
        <v>1.49</v>
      </c>
      <c r="J593" s="478" t="n">
        <v>1.49</v>
      </c>
    </row>
    <row r="594" customFormat="false" ht="24" hidden="false" customHeight="true" outlineLevel="0" collapsed="false">
      <c r="A594" s="479" t="s">
        <v>656</v>
      </c>
      <c r="B594" s="480" t="n">
        <v>88264</v>
      </c>
      <c r="C594" s="481" t="s">
        <v>42</v>
      </c>
      <c r="D594" s="481" t="s">
        <v>468</v>
      </c>
      <c r="E594" s="481" t="s">
        <v>1382</v>
      </c>
      <c r="F594" s="481"/>
      <c r="G594" s="482" t="s">
        <v>469</v>
      </c>
      <c r="H594" s="483" t="n">
        <v>0.0205</v>
      </c>
      <c r="I594" s="484" t="n">
        <v>26.68</v>
      </c>
      <c r="J594" s="485" t="n">
        <v>0.54</v>
      </c>
    </row>
    <row r="595" customFormat="false" ht="25.5" hidden="false" customHeight="true" outlineLevel="0" collapsed="false">
      <c r="A595" s="479" t="s">
        <v>656</v>
      </c>
      <c r="B595" s="480" t="n">
        <v>88247</v>
      </c>
      <c r="C595" s="481" t="s">
        <v>42</v>
      </c>
      <c r="D595" s="481" t="s">
        <v>852</v>
      </c>
      <c r="E595" s="481" t="s">
        <v>1382</v>
      </c>
      <c r="F595" s="481"/>
      <c r="G595" s="482" t="s">
        <v>469</v>
      </c>
      <c r="H595" s="483" t="n">
        <v>0.0251</v>
      </c>
      <c r="I595" s="484" t="n">
        <v>21.96</v>
      </c>
      <c r="J595" s="485" t="n">
        <v>0.55</v>
      </c>
    </row>
    <row r="596" customFormat="false" ht="24" hidden="false" customHeight="true" outlineLevel="0" collapsed="false">
      <c r="A596" s="479" t="s">
        <v>656</v>
      </c>
      <c r="B596" s="480" t="n">
        <v>88316</v>
      </c>
      <c r="C596" s="481" t="s">
        <v>42</v>
      </c>
      <c r="D596" s="481" t="s">
        <v>667</v>
      </c>
      <c r="E596" s="481" t="s">
        <v>1382</v>
      </c>
      <c r="F596" s="481"/>
      <c r="G596" s="482" t="s">
        <v>469</v>
      </c>
      <c r="H596" s="483" t="n">
        <v>0.0125</v>
      </c>
      <c r="I596" s="484" t="n">
        <v>20.32</v>
      </c>
      <c r="J596" s="485" t="n">
        <v>0.25</v>
      </c>
    </row>
    <row r="597" customFormat="false" ht="24" hidden="false" customHeight="true" outlineLevel="0" collapsed="false">
      <c r="A597" s="479" t="s">
        <v>656</v>
      </c>
      <c r="B597" s="480" t="n">
        <v>88309</v>
      </c>
      <c r="C597" s="481" t="s">
        <v>42</v>
      </c>
      <c r="D597" s="481" t="s">
        <v>696</v>
      </c>
      <c r="E597" s="481" t="s">
        <v>1382</v>
      </c>
      <c r="F597" s="481"/>
      <c r="G597" s="482" t="s">
        <v>469</v>
      </c>
      <c r="H597" s="483" t="n">
        <v>0.0062</v>
      </c>
      <c r="I597" s="484" t="n">
        <v>25.62</v>
      </c>
      <c r="J597" s="485" t="n">
        <v>0.15</v>
      </c>
    </row>
    <row r="598" customFormat="false" ht="15" hidden="false" customHeight="false" outlineLevel="0" collapsed="false">
      <c r="A598" s="486"/>
      <c r="B598" s="487"/>
      <c r="C598" s="487"/>
      <c r="D598" s="487"/>
      <c r="E598" s="487" t="s">
        <v>1388</v>
      </c>
      <c r="F598" s="488" t="n">
        <v>1.14</v>
      </c>
      <c r="G598" s="487" t="s">
        <v>1389</v>
      </c>
      <c r="H598" s="488" t="n">
        <v>0</v>
      </c>
      <c r="I598" s="489" t="s">
        <v>1390</v>
      </c>
      <c r="J598" s="490" t="n">
        <v>1.14</v>
      </c>
    </row>
    <row r="599" customFormat="false" ht="15" hidden="false" customHeight="true" outlineLevel="0" collapsed="false">
      <c r="A599" s="486"/>
      <c r="B599" s="487"/>
      <c r="C599" s="487"/>
      <c r="D599" s="487"/>
      <c r="E599" s="487" t="s">
        <v>1391</v>
      </c>
      <c r="F599" s="488" t="n">
        <v>0.35</v>
      </c>
      <c r="G599" s="487"/>
      <c r="H599" s="491" t="s">
        <v>1392</v>
      </c>
      <c r="I599" s="491"/>
      <c r="J599" s="490" t="n">
        <v>1.84</v>
      </c>
    </row>
    <row r="600" customFormat="false" ht="49.5" hidden="false" customHeight="true" outlineLevel="0" collapsed="false">
      <c r="A600" s="492"/>
      <c r="B600" s="493"/>
      <c r="C600" s="493"/>
      <c r="D600" s="493"/>
      <c r="E600" s="493"/>
      <c r="F600" s="493"/>
      <c r="G600" s="493" t="s">
        <v>1393</v>
      </c>
      <c r="H600" s="494" t="n">
        <v>4166</v>
      </c>
      <c r="I600" s="495" t="s">
        <v>1394</v>
      </c>
      <c r="J600" s="496" t="n">
        <v>7665.44</v>
      </c>
    </row>
    <row r="601" customFormat="false" ht="0.75" hidden="false" customHeight="true" outlineLevel="0" collapsed="false">
      <c r="A601" s="497"/>
      <c r="B601" s="498"/>
      <c r="C601" s="498"/>
      <c r="D601" s="498"/>
      <c r="E601" s="498"/>
      <c r="F601" s="498"/>
      <c r="G601" s="498"/>
      <c r="H601" s="498"/>
      <c r="I601" s="499"/>
      <c r="J601" s="500"/>
    </row>
    <row r="602" customFormat="false" ht="18" hidden="false" customHeight="true" outlineLevel="0" collapsed="false">
      <c r="A602" s="466" t="s">
        <v>1623</v>
      </c>
      <c r="B602" s="467" t="s">
        <v>27</v>
      </c>
      <c r="C602" s="468" t="s">
        <v>26</v>
      </c>
      <c r="D602" s="468" t="s">
        <v>18</v>
      </c>
      <c r="E602" s="468" t="s">
        <v>25</v>
      </c>
      <c r="F602" s="468"/>
      <c r="G602" s="469" t="s">
        <v>1375</v>
      </c>
      <c r="H602" s="467" t="s">
        <v>1376</v>
      </c>
      <c r="I602" s="470" t="s">
        <v>1377</v>
      </c>
      <c r="J602" s="471" t="s">
        <v>19</v>
      </c>
    </row>
    <row r="603" customFormat="false" ht="25.5" hidden="false" customHeight="true" outlineLevel="0" collapsed="false">
      <c r="A603" s="472" t="s">
        <v>35</v>
      </c>
      <c r="B603" s="473" t="s">
        <v>1624</v>
      </c>
      <c r="C603" s="474" t="s">
        <v>36</v>
      </c>
      <c r="D603" s="474" t="s">
        <v>1625</v>
      </c>
      <c r="E603" s="474" t="s">
        <v>1533</v>
      </c>
      <c r="F603" s="474"/>
      <c r="G603" s="475" t="s">
        <v>120</v>
      </c>
      <c r="H603" s="476" t="n">
        <v>1</v>
      </c>
      <c r="I603" s="477" t="n">
        <v>1.5</v>
      </c>
      <c r="J603" s="478" t="n">
        <v>1.5</v>
      </c>
    </row>
    <row r="604" customFormat="false" ht="24" hidden="false" customHeight="true" outlineLevel="0" collapsed="false">
      <c r="A604" s="479" t="s">
        <v>656</v>
      </c>
      <c r="B604" s="480" t="n">
        <v>88264</v>
      </c>
      <c r="C604" s="481" t="s">
        <v>42</v>
      </c>
      <c r="D604" s="481" t="s">
        <v>468</v>
      </c>
      <c r="E604" s="481" t="s">
        <v>1382</v>
      </c>
      <c r="F604" s="481"/>
      <c r="G604" s="482" t="s">
        <v>469</v>
      </c>
      <c r="H604" s="483" t="n">
        <v>0.0219</v>
      </c>
      <c r="I604" s="484" t="n">
        <v>26.68</v>
      </c>
      <c r="J604" s="485" t="n">
        <v>0.58</v>
      </c>
    </row>
    <row r="605" customFormat="false" ht="24" hidden="false" customHeight="true" outlineLevel="0" collapsed="false">
      <c r="A605" s="479" t="s">
        <v>656</v>
      </c>
      <c r="B605" s="480" t="n">
        <v>88242</v>
      </c>
      <c r="C605" s="481" t="s">
        <v>42</v>
      </c>
      <c r="D605" s="481" t="s">
        <v>1626</v>
      </c>
      <c r="E605" s="481" t="s">
        <v>1382</v>
      </c>
      <c r="F605" s="481"/>
      <c r="G605" s="482" t="s">
        <v>469</v>
      </c>
      <c r="H605" s="483" t="n">
        <v>0.0431</v>
      </c>
      <c r="I605" s="484" t="n">
        <v>21.56</v>
      </c>
      <c r="J605" s="485" t="n">
        <v>0.92</v>
      </c>
    </row>
    <row r="606" customFormat="false" ht="15" hidden="false" customHeight="false" outlineLevel="0" collapsed="false">
      <c r="A606" s="486"/>
      <c r="B606" s="487"/>
      <c r="C606" s="487"/>
      <c r="D606" s="487"/>
      <c r="E606" s="487" t="s">
        <v>1388</v>
      </c>
      <c r="F606" s="488" t="n">
        <v>1.15</v>
      </c>
      <c r="G606" s="487" t="s">
        <v>1389</v>
      </c>
      <c r="H606" s="488" t="n">
        <v>0</v>
      </c>
      <c r="I606" s="489" t="s">
        <v>1390</v>
      </c>
      <c r="J606" s="490" t="n">
        <v>1.15</v>
      </c>
    </row>
    <row r="607" customFormat="false" ht="15" hidden="false" customHeight="true" outlineLevel="0" collapsed="false">
      <c r="A607" s="486"/>
      <c r="B607" s="487"/>
      <c r="C607" s="487"/>
      <c r="D607" s="487"/>
      <c r="E607" s="487" t="s">
        <v>1391</v>
      </c>
      <c r="F607" s="488" t="n">
        <v>0.35</v>
      </c>
      <c r="G607" s="487"/>
      <c r="H607" s="491" t="s">
        <v>1392</v>
      </c>
      <c r="I607" s="491"/>
      <c r="J607" s="490" t="n">
        <v>1.85</v>
      </c>
    </row>
    <row r="608" customFormat="false" ht="49.5" hidden="false" customHeight="true" outlineLevel="0" collapsed="false">
      <c r="A608" s="492"/>
      <c r="B608" s="493"/>
      <c r="C608" s="493"/>
      <c r="D608" s="493"/>
      <c r="E608" s="493"/>
      <c r="F608" s="493"/>
      <c r="G608" s="493" t="s">
        <v>1393</v>
      </c>
      <c r="H608" s="494" t="n">
        <v>350</v>
      </c>
      <c r="I608" s="495" t="s">
        <v>1394</v>
      </c>
      <c r="J608" s="496" t="n">
        <v>647.5</v>
      </c>
    </row>
    <row r="609" customFormat="false" ht="0.75" hidden="false" customHeight="true" outlineLevel="0" collapsed="false">
      <c r="A609" s="497"/>
      <c r="B609" s="498"/>
      <c r="C609" s="498"/>
      <c r="D609" s="498"/>
      <c r="E609" s="498"/>
      <c r="F609" s="498"/>
      <c r="G609" s="498"/>
      <c r="H609" s="498"/>
      <c r="I609" s="499"/>
      <c r="J609" s="500"/>
    </row>
    <row r="610" customFormat="false" ht="18" hidden="false" customHeight="true" outlineLevel="0" collapsed="false">
      <c r="A610" s="466" t="s">
        <v>1627</v>
      </c>
      <c r="B610" s="467" t="s">
        <v>27</v>
      </c>
      <c r="C610" s="468" t="s">
        <v>26</v>
      </c>
      <c r="D610" s="468" t="s">
        <v>18</v>
      </c>
      <c r="E610" s="468" t="s">
        <v>25</v>
      </c>
      <c r="F610" s="468"/>
      <c r="G610" s="469" t="s">
        <v>1375</v>
      </c>
      <c r="H610" s="467" t="s">
        <v>1376</v>
      </c>
      <c r="I610" s="470" t="s">
        <v>1377</v>
      </c>
      <c r="J610" s="471" t="s">
        <v>19</v>
      </c>
    </row>
    <row r="611" customFormat="false" ht="25.5" hidden="false" customHeight="true" outlineLevel="0" collapsed="false">
      <c r="A611" s="472" t="s">
        <v>35</v>
      </c>
      <c r="B611" s="473" t="s">
        <v>1628</v>
      </c>
      <c r="C611" s="474" t="s">
        <v>36</v>
      </c>
      <c r="D611" s="474" t="s">
        <v>1629</v>
      </c>
      <c r="E611" s="474" t="s">
        <v>1533</v>
      </c>
      <c r="F611" s="474"/>
      <c r="G611" s="475" t="s">
        <v>120</v>
      </c>
      <c r="H611" s="476" t="n">
        <v>1</v>
      </c>
      <c r="I611" s="477" t="n">
        <v>23.87</v>
      </c>
      <c r="J611" s="478" t="n">
        <v>23.87</v>
      </c>
    </row>
    <row r="612" customFormat="false" ht="24" hidden="false" customHeight="true" outlineLevel="0" collapsed="false">
      <c r="A612" s="479" t="s">
        <v>656</v>
      </c>
      <c r="B612" s="480" t="n">
        <v>88309</v>
      </c>
      <c r="C612" s="481" t="s">
        <v>42</v>
      </c>
      <c r="D612" s="481" t="s">
        <v>696</v>
      </c>
      <c r="E612" s="481" t="s">
        <v>1382</v>
      </c>
      <c r="F612" s="481"/>
      <c r="G612" s="482" t="s">
        <v>469</v>
      </c>
      <c r="H612" s="483" t="n">
        <v>0.3643</v>
      </c>
      <c r="I612" s="484" t="n">
        <v>25.62</v>
      </c>
      <c r="J612" s="485" t="n">
        <v>9.33</v>
      </c>
    </row>
    <row r="613" customFormat="false" ht="24" hidden="false" customHeight="true" outlineLevel="0" collapsed="false">
      <c r="A613" s="479" t="s">
        <v>656</v>
      </c>
      <c r="B613" s="480" t="n">
        <v>88316</v>
      </c>
      <c r="C613" s="481" t="s">
        <v>42</v>
      </c>
      <c r="D613" s="481" t="s">
        <v>667</v>
      </c>
      <c r="E613" s="481" t="s">
        <v>1382</v>
      </c>
      <c r="F613" s="481"/>
      <c r="G613" s="482" t="s">
        <v>469</v>
      </c>
      <c r="H613" s="483" t="n">
        <v>0.7156</v>
      </c>
      <c r="I613" s="484" t="n">
        <v>20.32</v>
      </c>
      <c r="J613" s="485" t="n">
        <v>14.54</v>
      </c>
    </row>
    <row r="614" customFormat="false" ht="15" hidden="false" customHeight="false" outlineLevel="0" collapsed="false">
      <c r="A614" s="486"/>
      <c r="B614" s="487"/>
      <c r="C614" s="487"/>
      <c r="D614" s="487"/>
      <c r="E614" s="487" t="s">
        <v>1388</v>
      </c>
      <c r="F614" s="488" t="n">
        <v>18.17</v>
      </c>
      <c r="G614" s="487" t="s">
        <v>1389</v>
      </c>
      <c r="H614" s="488" t="n">
        <v>0</v>
      </c>
      <c r="I614" s="489" t="s">
        <v>1390</v>
      </c>
      <c r="J614" s="490" t="n">
        <v>18.17</v>
      </c>
    </row>
    <row r="615" customFormat="false" ht="15" hidden="false" customHeight="true" outlineLevel="0" collapsed="false">
      <c r="A615" s="486"/>
      <c r="B615" s="487"/>
      <c r="C615" s="487"/>
      <c r="D615" s="487"/>
      <c r="E615" s="487" t="s">
        <v>1391</v>
      </c>
      <c r="F615" s="488" t="n">
        <v>5.68</v>
      </c>
      <c r="G615" s="487"/>
      <c r="H615" s="491" t="s">
        <v>1392</v>
      </c>
      <c r="I615" s="491"/>
      <c r="J615" s="490" t="n">
        <v>29.55</v>
      </c>
    </row>
    <row r="616" customFormat="false" ht="49.5" hidden="false" customHeight="true" outlineLevel="0" collapsed="false">
      <c r="A616" s="492"/>
      <c r="B616" s="493"/>
      <c r="C616" s="493"/>
      <c r="D616" s="493"/>
      <c r="E616" s="493"/>
      <c r="F616" s="493"/>
      <c r="G616" s="493" t="s">
        <v>1393</v>
      </c>
      <c r="H616" s="494" t="n">
        <v>25</v>
      </c>
      <c r="I616" s="495" t="s">
        <v>1394</v>
      </c>
      <c r="J616" s="496" t="n">
        <v>738.75</v>
      </c>
    </row>
    <row r="617" customFormat="false" ht="0.75" hidden="false" customHeight="true" outlineLevel="0" collapsed="false">
      <c r="A617" s="497"/>
      <c r="B617" s="498"/>
      <c r="C617" s="498"/>
      <c r="D617" s="498"/>
      <c r="E617" s="498"/>
      <c r="F617" s="498"/>
      <c r="G617" s="498"/>
      <c r="H617" s="498"/>
      <c r="I617" s="499"/>
      <c r="J617" s="500"/>
    </row>
    <row r="618" customFormat="false" ht="18" hidden="false" customHeight="true" outlineLevel="0" collapsed="false">
      <c r="A618" s="466" t="s">
        <v>1630</v>
      </c>
      <c r="B618" s="467" t="s">
        <v>27</v>
      </c>
      <c r="C618" s="468" t="s">
        <v>26</v>
      </c>
      <c r="D618" s="468" t="s">
        <v>18</v>
      </c>
      <c r="E618" s="468" t="s">
        <v>25</v>
      </c>
      <c r="F618" s="468"/>
      <c r="G618" s="469" t="s">
        <v>1375</v>
      </c>
      <c r="H618" s="467" t="s">
        <v>1376</v>
      </c>
      <c r="I618" s="470" t="s">
        <v>1377</v>
      </c>
      <c r="J618" s="471" t="s">
        <v>19</v>
      </c>
    </row>
    <row r="619" customFormat="false" ht="51.75" hidden="false" customHeight="true" outlineLevel="0" collapsed="false">
      <c r="A619" s="472" t="s">
        <v>35</v>
      </c>
      <c r="B619" s="473" t="n">
        <v>100982</v>
      </c>
      <c r="C619" s="474" t="s">
        <v>42</v>
      </c>
      <c r="D619" s="474" t="s">
        <v>1631</v>
      </c>
      <c r="E619" s="474" t="s">
        <v>1632</v>
      </c>
      <c r="F619" s="474"/>
      <c r="G619" s="475" t="s">
        <v>388</v>
      </c>
      <c r="H619" s="476" t="n">
        <v>1</v>
      </c>
      <c r="I619" s="477" t="n">
        <v>8.98</v>
      </c>
      <c r="J619" s="478" t="n">
        <v>8.98</v>
      </c>
    </row>
    <row r="620" customFormat="false" ht="39" hidden="false" customHeight="true" outlineLevel="0" collapsed="false">
      <c r="A620" s="479" t="s">
        <v>656</v>
      </c>
      <c r="B620" s="480" t="n">
        <v>5631</v>
      </c>
      <c r="C620" s="481" t="s">
        <v>42</v>
      </c>
      <c r="D620" s="481" t="s">
        <v>1633</v>
      </c>
      <c r="E620" s="481" t="s">
        <v>683</v>
      </c>
      <c r="F620" s="481"/>
      <c r="G620" s="482" t="s">
        <v>688</v>
      </c>
      <c r="H620" s="483" t="n">
        <v>0.0083</v>
      </c>
      <c r="I620" s="484" t="n">
        <v>205.47</v>
      </c>
      <c r="J620" s="485" t="n">
        <v>1.7</v>
      </c>
    </row>
    <row r="621" customFormat="false" ht="39" hidden="false" customHeight="true" outlineLevel="0" collapsed="false">
      <c r="A621" s="479" t="s">
        <v>656</v>
      </c>
      <c r="B621" s="480" t="n">
        <v>5632</v>
      </c>
      <c r="C621" s="481" t="s">
        <v>42</v>
      </c>
      <c r="D621" s="481" t="s">
        <v>1634</v>
      </c>
      <c r="E621" s="481" t="s">
        <v>683</v>
      </c>
      <c r="F621" s="481"/>
      <c r="G621" s="482" t="s">
        <v>684</v>
      </c>
      <c r="H621" s="483" t="n">
        <v>0.0105</v>
      </c>
      <c r="I621" s="484" t="n">
        <v>82.81</v>
      </c>
      <c r="J621" s="485" t="n">
        <v>0.86</v>
      </c>
    </row>
    <row r="622" customFormat="false" ht="64.5" hidden="false" customHeight="true" outlineLevel="0" collapsed="false">
      <c r="A622" s="479" t="s">
        <v>656</v>
      </c>
      <c r="B622" s="480" t="n">
        <v>91386</v>
      </c>
      <c r="C622" s="481" t="s">
        <v>42</v>
      </c>
      <c r="D622" s="481" t="s">
        <v>1635</v>
      </c>
      <c r="E622" s="481" t="s">
        <v>683</v>
      </c>
      <c r="F622" s="481"/>
      <c r="G622" s="482" t="s">
        <v>688</v>
      </c>
      <c r="H622" s="483" t="n">
        <v>0.0198</v>
      </c>
      <c r="I622" s="484" t="n">
        <v>271.48</v>
      </c>
      <c r="J622" s="485" t="n">
        <v>5.37</v>
      </c>
    </row>
    <row r="623" customFormat="false" ht="64.5" hidden="false" customHeight="true" outlineLevel="0" collapsed="false">
      <c r="A623" s="479" t="s">
        <v>656</v>
      </c>
      <c r="B623" s="480" t="n">
        <v>91387</v>
      </c>
      <c r="C623" s="481" t="s">
        <v>42</v>
      </c>
      <c r="D623" s="481" t="s">
        <v>1636</v>
      </c>
      <c r="E623" s="481" t="s">
        <v>683</v>
      </c>
      <c r="F623" s="481"/>
      <c r="G623" s="482" t="s">
        <v>684</v>
      </c>
      <c r="H623" s="483" t="n">
        <v>0.0138</v>
      </c>
      <c r="I623" s="484" t="n">
        <v>76.43</v>
      </c>
      <c r="J623" s="485" t="n">
        <v>1.05</v>
      </c>
    </row>
    <row r="624" customFormat="false" ht="15" hidden="false" customHeight="false" outlineLevel="0" collapsed="false">
      <c r="A624" s="486"/>
      <c r="B624" s="487"/>
      <c r="C624" s="487"/>
      <c r="D624" s="487"/>
      <c r="E624" s="487" t="s">
        <v>1388</v>
      </c>
      <c r="F624" s="488" t="n">
        <v>1.27</v>
      </c>
      <c r="G624" s="487" t="s">
        <v>1389</v>
      </c>
      <c r="H624" s="488" t="n">
        <v>0</v>
      </c>
      <c r="I624" s="489" t="s">
        <v>1390</v>
      </c>
      <c r="J624" s="490" t="n">
        <v>1.27</v>
      </c>
    </row>
    <row r="625" customFormat="false" ht="15" hidden="false" customHeight="true" outlineLevel="0" collapsed="false">
      <c r="A625" s="486"/>
      <c r="B625" s="487"/>
      <c r="C625" s="487"/>
      <c r="D625" s="487"/>
      <c r="E625" s="487" t="s">
        <v>1391</v>
      </c>
      <c r="F625" s="488" t="n">
        <v>2.13</v>
      </c>
      <c r="G625" s="487"/>
      <c r="H625" s="491" t="s">
        <v>1392</v>
      </c>
      <c r="I625" s="491"/>
      <c r="J625" s="490" t="n">
        <v>11.11</v>
      </c>
    </row>
    <row r="626" customFormat="false" ht="49.5" hidden="false" customHeight="true" outlineLevel="0" collapsed="false">
      <c r="A626" s="492"/>
      <c r="B626" s="493"/>
      <c r="C626" s="493"/>
      <c r="D626" s="493"/>
      <c r="E626" s="493"/>
      <c r="F626" s="493"/>
      <c r="G626" s="493" t="s">
        <v>1393</v>
      </c>
      <c r="H626" s="494" t="n">
        <v>876.76</v>
      </c>
      <c r="I626" s="495" t="s">
        <v>1394</v>
      </c>
      <c r="J626" s="496" t="n">
        <v>9740.8</v>
      </c>
    </row>
    <row r="627" customFormat="false" ht="0.75" hidden="false" customHeight="true" outlineLevel="0" collapsed="false">
      <c r="A627" s="497"/>
      <c r="B627" s="498"/>
      <c r="C627" s="498"/>
      <c r="D627" s="498"/>
      <c r="E627" s="498"/>
      <c r="F627" s="498"/>
      <c r="G627" s="498"/>
      <c r="H627" s="498"/>
      <c r="I627" s="499"/>
      <c r="J627" s="500"/>
    </row>
    <row r="628" customFormat="false" ht="18" hidden="false" customHeight="true" outlineLevel="0" collapsed="false">
      <c r="A628" s="466" t="s">
        <v>1637</v>
      </c>
      <c r="B628" s="467" t="s">
        <v>27</v>
      </c>
      <c r="C628" s="468" t="s">
        <v>26</v>
      </c>
      <c r="D628" s="468" t="s">
        <v>18</v>
      </c>
      <c r="E628" s="468" t="s">
        <v>25</v>
      </c>
      <c r="F628" s="468"/>
      <c r="G628" s="469" t="s">
        <v>1375</v>
      </c>
      <c r="H628" s="467" t="s">
        <v>1376</v>
      </c>
      <c r="I628" s="470" t="s">
        <v>1377</v>
      </c>
      <c r="J628" s="471" t="s">
        <v>19</v>
      </c>
    </row>
    <row r="629" customFormat="false" ht="39" hidden="false" customHeight="true" outlineLevel="0" collapsed="false">
      <c r="A629" s="472" t="s">
        <v>35</v>
      </c>
      <c r="B629" s="473" t="n">
        <v>95878</v>
      </c>
      <c r="C629" s="474" t="s">
        <v>42</v>
      </c>
      <c r="D629" s="474" t="s">
        <v>1638</v>
      </c>
      <c r="E629" s="474" t="s">
        <v>1632</v>
      </c>
      <c r="F629" s="474"/>
      <c r="G629" s="475" t="s">
        <v>397</v>
      </c>
      <c r="H629" s="476" t="n">
        <v>1</v>
      </c>
      <c r="I629" s="477" t="n">
        <v>1.7</v>
      </c>
      <c r="J629" s="478" t="n">
        <v>1.7</v>
      </c>
    </row>
    <row r="630" customFormat="false" ht="64.5" hidden="false" customHeight="true" outlineLevel="0" collapsed="false">
      <c r="A630" s="479" t="s">
        <v>656</v>
      </c>
      <c r="B630" s="480" t="n">
        <v>91386</v>
      </c>
      <c r="C630" s="481" t="s">
        <v>42</v>
      </c>
      <c r="D630" s="481" t="s">
        <v>1635</v>
      </c>
      <c r="E630" s="481" t="s">
        <v>683</v>
      </c>
      <c r="F630" s="481"/>
      <c r="G630" s="482" t="s">
        <v>688</v>
      </c>
      <c r="H630" s="483" t="n">
        <v>0.0056</v>
      </c>
      <c r="I630" s="484" t="n">
        <v>271.48</v>
      </c>
      <c r="J630" s="485" t="n">
        <v>1.52</v>
      </c>
    </row>
    <row r="631" customFormat="false" ht="64.5" hidden="false" customHeight="true" outlineLevel="0" collapsed="false">
      <c r="A631" s="479" t="s">
        <v>656</v>
      </c>
      <c r="B631" s="480" t="n">
        <v>91387</v>
      </c>
      <c r="C631" s="481" t="s">
        <v>42</v>
      </c>
      <c r="D631" s="481" t="s">
        <v>1636</v>
      </c>
      <c r="E631" s="481" t="s">
        <v>683</v>
      </c>
      <c r="F631" s="481"/>
      <c r="G631" s="482" t="s">
        <v>684</v>
      </c>
      <c r="H631" s="483" t="n">
        <v>0.0024</v>
      </c>
      <c r="I631" s="484" t="n">
        <v>76.43</v>
      </c>
      <c r="J631" s="485" t="n">
        <v>0.18</v>
      </c>
    </row>
    <row r="632" customFormat="false" ht="15" hidden="false" customHeight="false" outlineLevel="0" collapsed="false">
      <c r="A632" s="486"/>
      <c r="B632" s="487"/>
      <c r="C632" s="487"/>
      <c r="D632" s="487"/>
      <c r="E632" s="487" t="s">
        <v>1388</v>
      </c>
      <c r="F632" s="488" t="n">
        <v>0.21</v>
      </c>
      <c r="G632" s="487" t="s">
        <v>1389</v>
      </c>
      <c r="H632" s="488" t="n">
        <v>0</v>
      </c>
      <c r="I632" s="489" t="s">
        <v>1390</v>
      </c>
      <c r="J632" s="490" t="n">
        <v>0.21</v>
      </c>
    </row>
    <row r="633" customFormat="false" ht="15" hidden="false" customHeight="true" outlineLevel="0" collapsed="false">
      <c r="A633" s="486"/>
      <c r="B633" s="487"/>
      <c r="C633" s="487"/>
      <c r="D633" s="487"/>
      <c r="E633" s="487" t="s">
        <v>1391</v>
      </c>
      <c r="F633" s="488" t="n">
        <v>0.4</v>
      </c>
      <c r="G633" s="487"/>
      <c r="H633" s="491" t="s">
        <v>1392</v>
      </c>
      <c r="I633" s="491"/>
      <c r="J633" s="490" t="n">
        <v>2.1</v>
      </c>
    </row>
    <row r="634" customFormat="false" ht="49.5" hidden="false" customHeight="true" outlineLevel="0" collapsed="false">
      <c r="A634" s="492"/>
      <c r="B634" s="493"/>
      <c r="C634" s="493"/>
      <c r="D634" s="493"/>
      <c r="E634" s="493"/>
      <c r="F634" s="493"/>
      <c r="G634" s="493" t="s">
        <v>1393</v>
      </c>
      <c r="H634" s="494" t="n">
        <v>8767.6</v>
      </c>
      <c r="I634" s="495" t="s">
        <v>1394</v>
      </c>
      <c r="J634" s="496" t="n">
        <v>18411.96</v>
      </c>
    </row>
    <row r="635" customFormat="false" ht="0.75" hidden="false" customHeight="true" outlineLevel="0" collapsed="false">
      <c r="A635" s="497"/>
      <c r="B635" s="498"/>
      <c r="C635" s="498"/>
      <c r="D635" s="498"/>
      <c r="E635" s="498"/>
      <c r="F635" s="498"/>
      <c r="G635" s="498"/>
      <c r="H635" s="498"/>
      <c r="I635" s="499"/>
      <c r="J635" s="500"/>
    </row>
    <row r="636" customFormat="false" ht="24" hidden="false" customHeight="true" outlineLevel="0" collapsed="false">
      <c r="A636" s="461" t="n">
        <v>4</v>
      </c>
      <c r="B636" s="462"/>
      <c r="C636" s="462"/>
      <c r="D636" s="462" t="s">
        <v>1639</v>
      </c>
      <c r="E636" s="462"/>
      <c r="F636" s="462"/>
      <c r="G636" s="462"/>
      <c r="H636" s="463"/>
      <c r="I636" s="464"/>
      <c r="J636" s="465" t="n">
        <v>556932.88</v>
      </c>
    </row>
    <row r="637" customFormat="false" ht="24" hidden="false" customHeight="true" outlineLevel="0" collapsed="false">
      <c r="A637" s="461" t="s">
        <v>471</v>
      </c>
      <c r="B637" s="462"/>
      <c r="C637" s="462"/>
      <c r="D637" s="462" t="s">
        <v>1640</v>
      </c>
      <c r="E637" s="462"/>
      <c r="F637" s="462"/>
      <c r="G637" s="462"/>
      <c r="H637" s="463"/>
      <c r="I637" s="464"/>
      <c r="J637" s="465" t="n">
        <v>46871.64</v>
      </c>
    </row>
    <row r="638" customFormat="false" ht="24" hidden="false" customHeight="true" outlineLevel="0" collapsed="false">
      <c r="A638" s="461" t="s">
        <v>1641</v>
      </c>
      <c r="B638" s="462"/>
      <c r="C638" s="462"/>
      <c r="D638" s="462" t="s">
        <v>1642</v>
      </c>
      <c r="E638" s="462"/>
      <c r="F638" s="462"/>
      <c r="G638" s="462"/>
      <c r="H638" s="463"/>
      <c r="I638" s="464"/>
      <c r="J638" s="465" t="n">
        <v>5082.63</v>
      </c>
    </row>
    <row r="639" customFormat="false" ht="18" hidden="false" customHeight="true" outlineLevel="0" collapsed="false">
      <c r="A639" s="466" t="s">
        <v>1643</v>
      </c>
      <c r="B639" s="467" t="s">
        <v>27</v>
      </c>
      <c r="C639" s="468" t="s">
        <v>26</v>
      </c>
      <c r="D639" s="468" t="s">
        <v>18</v>
      </c>
      <c r="E639" s="468" t="s">
        <v>25</v>
      </c>
      <c r="F639" s="468"/>
      <c r="G639" s="469" t="s">
        <v>1375</v>
      </c>
      <c r="H639" s="467" t="s">
        <v>1376</v>
      </c>
      <c r="I639" s="470" t="s">
        <v>1377</v>
      </c>
      <c r="J639" s="471" t="s">
        <v>19</v>
      </c>
    </row>
    <row r="640" customFormat="false" ht="39" hidden="false" customHeight="true" outlineLevel="0" collapsed="false">
      <c r="A640" s="472" t="s">
        <v>35</v>
      </c>
      <c r="B640" s="473" t="n">
        <v>96521</v>
      </c>
      <c r="C640" s="474" t="s">
        <v>42</v>
      </c>
      <c r="D640" s="474" t="s">
        <v>1644</v>
      </c>
      <c r="E640" s="474" t="s">
        <v>914</v>
      </c>
      <c r="F640" s="474"/>
      <c r="G640" s="475" t="s">
        <v>388</v>
      </c>
      <c r="H640" s="476" t="n">
        <v>1</v>
      </c>
      <c r="I640" s="477" t="n">
        <v>38.29</v>
      </c>
      <c r="J640" s="478" t="n">
        <v>38.29</v>
      </c>
    </row>
    <row r="641" customFormat="false" ht="64.5" hidden="false" customHeight="true" outlineLevel="0" collapsed="false">
      <c r="A641" s="479" t="s">
        <v>656</v>
      </c>
      <c r="B641" s="480" t="n">
        <v>5678</v>
      </c>
      <c r="C641" s="481" t="s">
        <v>42</v>
      </c>
      <c r="D641" s="481" t="s">
        <v>931</v>
      </c>
      <c r="E641" s="481" t="s">
        <v>683</v>
      </c>
      <c r="F641" s="481"/>
      <c r="G641" s="482" t="s">
        <v>688</v>
      </c>
      <c r="H641" s="483" t="n">
        <v>0.192</v>
      </c>
      <c r="I641" s="484" t="n">
        <v>139.68</v>
      </c>
      <c r="J641" s="485" t="n">
        <v>26.81</v>
      </c>
    </row>
    <row r="642" customFormat="false" ht="64.5" hidden="false" customHeight="true" outlineLevel="0" collapsed="false">
      <c r="A642" s="479" t="s">
        <v>656</v>
      </c>
      <c r="B642" s="480" t="n">
        <v>5679</v>
      </c>
      <c r="C642" s="481" t="s">
        <v>42</v>
      </c>
      <c r="D642" s="481" t="s">
        <v>929</v>
      </c>
      <c r="E642" s="481" t="s">
        <v>683</v>
      </c>
      <c r="F642" s="481"/>
      <c r="G642" s="482" t="s">
        <v>684</v>
      </c>
      <c r="H642" s="483" t="n">
        <v>0.096</v>
      </c>
      <c r="I642" s="484" t="n">
        <v>56.5</v>
      </c>
      <c r="J642" s="485" t="n">
        <v>5.42</v>
      </c>
    </row>
    <row r="643" customFormat="false" ht="24" hidden="false" customHeight="true" outlineLevel="0" collapsed="false">
      <c r="A643" s="479" t="s">
        <v>656</v>
      </c>
      <c r="B643" s="480" t="n">
        <v>88309</v>
      </c>
      <c r="C643" s="481" t="s">
        <v>42</v>
      </c>
      <c r="D643" s="481" t="s">
        <v>696</v>
      </c>
      <c r="E643" s="481" t="s">
        <v>1382</v>
      </c>
      <c r="F643" s="481"/>
      <c r="G643" s="482" t="s">
        <v>469</v>
      </c>
      <c r="H643" s="483" t="n">
        <v>0.105</v>
      </c>
      <c r="I643" s="484" t="n">
        <v>25.62</v>
      </c>
      <c r="J643" s="485" t="n">
        <v>2.69</v>
      </c>
    </row>
    <row r="644" customFormat="false" ht="24" hidden="false" customHeight="true" outlineLevel="0" collapsed="false">
      <c r="A644" s="479" t="s">
        <v>656</v>
      </c>
      <c r="B644" s="480" t="n">
        <v>88316</v>
      </c>
      <c r="C644" s="481" t="s">
        <v>42</v>
      </c>
      <c r="D644" s="481" t="s">
        <v>667</v>
      </c>
      <c r="E644" s="481" t="s">
        <v>1382</v>
      </c>
      <c r="F644" s="481"/>
      <c r="G644" s="482" t="s">
        <v>469</v>
      </c>
      <c r="H644" s="483" t="n">
        <v>0.166</v>
      </c>
      <c r="I644" s="484" t="n">
        <v>20.32</v>
      </c>
      <c r="J644" s="485" t="n">
        <v>3.37</v>
      </c>
    </row>
    <row r="645" customFormat="false" ht="15" hidden="false" customHeight="false" outlineLevel="0" collapsed="false">
      <c r="A645" s="486"/>
      <c r="B645" s="487"/>
      <c r="C645" s="487"/>
      <c r="D645" s="487"/>
      <c r="E645" s="487" t="s">
        <v>1388</v>
      </c>
      <c r="F645" s="488" t="n">
        <v>10.38</v>
      </c>
      <c r="G645" s="487" t="s">
        <v>1389</v>
      </c>
      <c r="H645" s="488" t="n">
        <v>0</v>
      </c>
      <c r="I645" s="489" t="s">
        <v>1390</v>
      </c>
      <c r="J645" s="490" t="n">
        <v>10.38</v>
      </c>
    </row>
    <row r="646" customFormat="false" ht="15" hidden="false" customHeight="true" outlineLevel="0" collapsed="false">
      <c r="A646" s="486"/>
      <c r="B646" s="487"/>
      <c r="C646" s="487"/>
      <c r="D646" s="487"/>
      <c r="E646" s="487" t="s">
        <v>1391</v>
      </c>
      <c r="F646" s="488" t="n">
        <v>9.11</v>
      </c>
      <c r="G646" s="487"/>
      <c r="H646" s="491" t="s">
        <v>1392</v>
      </c>
      <c r="I646" s="491"/>
      <c r="J646" s="490" t="n">
        <v>47.4</v>
      </c>
    </row>
    <row r="647" customFormat="false" ht="49.5" hidden="false" customHeight="true" outlineLevel="0" collapsed="false">
      <c r="A647" s="492"/>
      <c r="B647" s="493"/>
      <c r="C647" s="493"/>
      <c r="D647" s="493"/>
      <c r="E647" s="493"/>
      <c r="F647" s="493"/>
      <c r="G647" s="493" t="s">
        <v>1393</v>
      </c>
      <c r="H647" s="494" t="n">
        <v>33.02</v>
      </c>
      <c r="I647" s="495" t="s">
        <v>1394</v>
      </c>
      <c r="J647" s="496" t="n">
        <v>1565.14</v>
      </c>
    </row>
    <row r="648" customFormat="false" ht="0.75" hidden="false" customHeight="true" outlineLevel="0" collapsed="false">
      <c r="A648" s="497"/>
      <c r="B648" s="498"/>
      <c r="C648" s="498"/>
      <c r="D648" s="498"/>
      <c r="E648" s="498"/>
      <c r="F648" s="498"/>
      <c r="G648" s="498"/>
      <c r="H648" s="498"/>
      <c r="I648" s="499"/>
      <c r="J648" s="500"/>
    </row>
    <row r="649" customFormat="false" ht="18" hidden="false" customHeight="true" outlineLevel="0" collapsed="false">
      <c r="A649" s="466" t="s">
        <v>1645</v>
      </c>
      <c r="B649" s="467" t="s">
        <v>27</v>
      </c>
      <c r="C649" s="468" t="s">
        <v>26</v>
      </c>
      <c r="D649" s="468" t="s">
        <v>18</v>
      </c>
      <c r="E649" s="468" t="s">
        <v>25</v>
      </c>
      <c r="F649" s="468"/>
      <c r="G649" s="469" t="s">
        <v>1375</v>
      </c>
      <c r="H649" s="467" t="s">
        <v>1376</v>
      </c>
      <c r="I649" s="470" t="s">
        <v>1377</v>
      </c>
      <c r="J649" s="471" t="s">
        <v>19</v>
      </c>
    </row>
    <row r="650" customFormat="false" ht="25.5" hidden="false" customHeight="true" outlineLevel="0" collapsed="false">
      <c r="A650" s="472" t="s">
        <v>35</v>
      </c>
      <c r="B650" s="473" t="n">
        <v>101616</v>
      </c>
      <c r="C650" s="474" t="s">
        <v>42</v>
      </c>
      <c r="D650" s="474" t="s">
        <v>913</v>
      </c>
      <c r="E650" s="474" t="s">
        <v>914</v>
      </c>
      <c r="F650" s="474"/>
      <c r="G650" s="475" t="s">
        <v>400</v>
      </c>
      <c r="H650" s="476" t="n">
        <v>1</v>
      </c>
      <c r="I650" s="477" t="n">
        <v>5.9</v>
      </c>
      <c r="J650" s="478" t="n">
        <v>5.9</v>
      </c>
    </row>
    <row r="651" customFormat="false" ht="24" hidden="false" customHeight="true" outlineLevel="0" collapsed="false">
      <c r="A651" s="479" t="s">
        <v>656</v>
      </c>
      <c r="B651" s="480" t="n">
        <v>88309</v>
      </c>
      <c r="C651" s="481" t="s">
        <v>42</v>
      </c>
      <c r="D651" s="481" t="s">
        <v>696</v>
      </c>
      <c r="E651" s="481" t="s">
        <v>1382</v>
      </c>
      <c r="F651" s="481"/>
      <c r="G651" s="482" t="s">
        <v>469</v>
      </c>
      <c r="H651" s="483" t="n">
        <v>0.102</v>
      </c>
      <c r="I651" s="484" t="n">
        <v>25.62</v>
      </c>
      <c r="J651" s="485" t="n">
        <v>2.61</v>
      </c>
    </row>
    <row r="652" customFormat="false" ht="24" hidden="false" customHeight="true" outlineLevel="0" collapsed="false">
      <c r="A652" s="479" t="s">
        <v>656</v>
      </c>
      <c r="B652" s="480" t="n">
        <v>88316</v>
      </c>
      <c r="C652" s="481" t="s">
        <v>42</v>
      </c>
      <c r="D652" s="481" t="s">
        <v>667</v>
      </c>
      <c r="E652" s="481" t="s">
        <v>1382</v>
      </c>
      <c r="F652" s="481"/>
      <c r="G652" s="482" t="s">
        <v>469</v>
      </c>
      <c r="H652" s="483" t="n">
        <v>0.1531</v>
      </c>
      <c r="I652" s="484" t="n">
        <v>20.32</v>
      </c>
      <c r="J652" s="485" t="n">
        <v>3.11</v>
      </c>
    </row>
    <row r="653" customFormat="false" ht="39" hidden="false" customHeight="true" outlineLevel="0" collapsed="false">
      <c r="A653" s="479" t="s">
        <v>656</v>
      </c>
      <c r="B653" s="480" t="n">
        <v>91533</v>
      </c>
      <c r="C653" s="481" t="s">
        <v>42</v>
      </c>
      <c r="D653" s="481" t="s">
        <v>1124</v>
      </c>
      <c r="E653" s="481" t="s">
        <v>683</v>
      </c>
      <c r="F653" s="481"/>
      <c r="G653" s="482" t="s">
        <v>688</v>
      </c>
      <c r="H653" s="483" t="n">
        <v>0.0036</v>
      </c>
      <c r="I653" s="484" t="n">
        <v>30.1</v>
      </c>
      <c r="J653" s="485" t="n">
        <v>0.1</v>
      </c>
    </row>
    <row r="654" customFormat="false" ht="39" hidden="false" customHeight="true" outlineLevel="0" collapsed="false">
      <c r="A654" s="479" t="s">
        <v>656</v>
      </c>
      <c r="B654" s="480" t="n">
        <v>91534</v>
      </c>
      <c r="C654" s="481" t="s">
        <v>42</v>
      </c>
      <c r="D654" s="481" t="s">
        <v>1119</v>
      </c>
      <c r="E654" s="481" t="s">
        <v>683</v>
      </c>
      <c r="F654" s="481"/>
      <c r="G654" s="482" t="s">
        <v>684</v>
      </c>
      <c r="H654" s="483" t="n">
        <v>0.0036</v>
      </c>
      <c r="I654" s="484" t="n">
        <v>22.78</v>
      </c>
      <c r="J654" s="485" t="n">
        <v>0.08</v>
      </c>
    </row>
    <row r="655" customFormat="false" ht="15" hidden="false" customHeight="false" outlineLevel="0" collapsed="false">
      <c r="A655" s="486"/>
      <c r="B655" s="487"/>
      <c r="C655" s="487"/>
      <c r="D655" s="487"/>
      <c r="E655" s="487" t="s">
        <v>1388</v>
      </c>
      <c r="F655" s="488" t="n">
        <v>4.49</v>
      </c>
      <c r="G655" s="487" t="s">
        <v>1389</v>
      </c>
      <c r="H655" s="488" t="n">
        <v>0</v>
      </c>
      <c r="I655" s="489" t="s">
        <v>1390</v>
      </c>
      <c r="J655" s="490" t="n">
        <v>4.49</v>
      </c>
    </row>
    <row r="656" customFormat="false" ht="15" hidden="false" customHeight="true" outlineLevel="0" collapsed="false">
      <c r="A656" s="486"/>
      <c r="B656" s="487"/>
      <c r="C656" s="487"/>
      <c r="D656" s="487"/>
      <c r="E656" s="487" t="s">
        <v>1391</v>
      </c>
      <c r="F656" s="488" t="n">
        <v>1.4</v>
      </c>
      <c r="G656" s="487"/>
      <c r="H656" s="491" t="s">
        <v>1392</v>
      </c>
      <c r="I656" s="491"/>
      <c r="J656" s="490" t="n">
        <v>7.3</v>
      </c>
    </row>
    <row r="657" customFormat="false" ht="49.5" hidden="false" customHeight="true" outlineLevel="0" collapsed="false">
      <c r="A657" s="492"/>
      <c r="B657" s="493"/>
      <c r="C657" s="493"/>
      <c r="D657" s="493"/>
      <c r="E657" s="493"/>
      <c r="F657" s="493"/>
      <c r="G657" s="493" t="s">
        <v>1393</v>
      </c>
      <c r="H657" s="494" t="n">
        <v>19.43</v>
      </c>
      <c r="I657" s="495" t="s">
        <v>1394</v>
      </c>
      <c r="J657" s="496" t="n">
        <v>141.83</v>
      </c>
    </row>
    <row r="658" customFormat="false" ht="0.75" hidden="false" customHeight="true" outlineLevel="0" collapsed="false">
      <c r="A658" s="497"/>
      <c r="B658" s="498"/>
      <c r="C658" s="498"/>
      <c r="D658" s="498"/>
      <c r="E658" s="498"/>
      <c r="F658" s="498"/>
      <c r="G658" s="498"/>
      <c r="H658" s="498"/>
      <c r="I658" s="499"/>
      <c r="J658" s="500"/>
    </row>
    <row r="659" customFormat="false" ht="18" hidden="false" customHeight="true" outlineLevel="0" collapsed="false">
      <c r="A659" s="466" t="s">
        <v>1646</v>
      </c>
      <c r="B659" s="467" t="s">
        <v>27</v>
      </c>
      <c r="C659" s="468" t="s">
        <v>26</v>
      </c>
      <c r="D659" s="468" t="s">
        <v>18</v>
      </c>
      <c r="E659" s="468" t="s">
        <v>25</v>
      </c>
      <c r="F659" s="468"/>
      <c r="G659" s="469" t="s">
        <v>1375</v>
      </c>
      <c r="H659" s="467" t="s">
        <v>1376</v>
      </c>
      <c r="I659" s="470" t="s">
        <v>1377</v>
      </c>
      <c r="J659" s="471" t="s">
        <v>19</v>
      </c>
    </row>
    <row r="660" customFormat="false" ht="39" hidden="false" customHeight="true" outlineLevel="0" collapsed="false">
      <c r="A660" s="472" t="s">
        <v>35</v>
      </c>
      <c r="B660" s="473" t="n">
        <v>96619</v>
      </c>
      <c r="C660" s="474" t="s">
        <v>42</v>
      </c>
      <c r="D660" s="474" t="s">
        <v>1647</v>
      </c>
      <c r="E660" s="474" t="s">
        <v>1399</v>
      </c>
      <c r="F660" s="474"/>
      <c r="G660" s="475" t="s">
        <v>400</v>
      </c>
      <c r="H660" s="476" t="n">
        <v>1</v>
      </c>
      <c r="I660" s="477" t="n">
        <v>43.22</v>
      </c>
      <c r="J660" s="478" t="n">
        <v>43.22</v>
      </c>
    </row>
    <row r="661" customFormat="false" ht="24" hidden="false" customHeight="true" outlineLevel="0" collapsed="false">
      <c r="A661" s="479" t="s">
        <v>656</v>
      </c>
      <c r="B661" s="480" t="n">
        <v>88309</v>
      </c>
      <c r="C661" s="481" t="s">
        <v>42</v>
      </c>
      <c r="D661" s="481" t="s">
        <v>696</v>
      </c>
      <c r="E661" s="481" t="s">
        <v>1382</v>
      </c>
      <c r="F661" s="481"/>
      <c r="G661" s="482" t="s">
        <v>469</v>
      </c>
      <c r="H661" s="483" t="n">
        <v>0.33905</v>
      </c>
      <c r="I661" s="484" t="n">
        <v>25.62</v>
      </c>
      <c r="J661" s="485" t="n">
        <v>8.68</v>
      </c>
    </row>
    <row r="662" customFormat="false" ht="24" hidden="false" customHeight="true" outlineLevel="0" collapsed="false">
      <c r="A662" s="479" t="s">
        <v>656</v>
      </c>
      <c r="B662" s="480" t="n">
        <v>88316</v>
      </c>
      <c r="C662" s="481" t="s">
        <v>42</v>
      </c>
      <c r="D662" s="481" t="s">
        <v>667</v>
      </c>
      <c r="E662" s="481" t="s">
        <v>1382</v>
      </c>
      <c r="F662" s="481"/>
      <c r="G662" s="482" t="s">
        <v>469</v>
      </c>
      <c r="H662" s="483" t="n">
        <v>0.12265</v>
      </c>
      <c r="I662" s="484" t="n">
        <v>20.32</v>
      </c>
      <c r="J662" s="485" t="n">
        <v>2.49</v>
      </c>
    </row>
    <row r="663" customFormat="false" ht="39" hidden="false" customHeight="true" outlineLevel="0" collapsed="false">
      <c r="A663" s="479" t="s">
        <v>656</v>
      </c>
      <c r="B663" s="480" t="n">
        <v>94968</v>
      </c>
      <c r="C663" s="481" t="s">
        <v>42</v>
      </c>
      <c r="D663" s="481" t="s">
        <v>702</v>
      </c>
      <c r="E663" s="481" t="s">
        <v>1399</v>
      </c>
      <c r="F663" s="481"/>
      <c r="G663" s="482" t="s">
        <v>388</v>
      </c>
      <c r="H663" s="483" t="n">
        <v>0.069</v>
      </c>
      <c r="I663" s="484" t="n">
        <v>464.58</v>
      </c>
      <c r="J663" s="485" t="n">
        <v>32.05</v>
      </c>
    </row>
    <row r="664" customFormat="false" ht="15" hidden="false" customHeight="false" outlineLevel="0" collapsed="false">
      <c r="A664" s="486"/>
      <c r="B664" s="487"/>
      <c r="C664" s="487"/>
      <c r="D664" s="487"/>
      <c r="E664" s="487" t="s">
        <v>1388</v>
      </c>
      <c r="F664" s="488" t="n">
        <v>12.33</v>
      </c>
      <c r="G664" s="487" t="s">
        <v>1389</v>
      </c>
      <c r="H664" s="488" t="n">
        <v>0</v>
      </c>
      <c r="I664" s="489" t="s">
        <v>1390</v>
      </c>
      <c r="J664" s="490" t="n">
        <v>12.33</v>
      </c>
    </row>
    <row r="665" customFormat="false" ht="15" hidden="false" customHeight="true" outlineLevel="0" collapsed="false">
      <c r="A665" s="486"/>
      <c r="B665" s="487"/>
      <c r="C665" s="487"/>
      <c r="D665" s="487"/>
      <c r="E665" s="487" t="s">
        <v>1391</v>
      </c>
      <c r="F665" s="488" t="n">
        <v>10.28</v>
      </c>
      <c r="G665" s="487"/>
      <c r="H665" s="491" t="s">
        <v>1392</v>
      </c>
      <c r="I665" s="491"/>
      <c r="J665" s="490" t="n">
        <v>53.5</v>
      </c>
    </row>
    <row r="666" customFormat="false" ht="49.5" hidden="false" customHeight="true" outlineLevel="0" collapsed="false">
      <c r="A666" s="492"/>
      <c r="B666" s="493"/>
      <c r="C666" s="493"/>
      <c r="D666" s="493"/>
      <c r="E666" s="493"/>
      <c r="F666" s="493"/>
      <c r="G666" s="493" t="s">
        <v>1393</v>
      </c>
      <c r="H666" s="494" t="n">
        <v>19.43</v>
      </c>
      <c r="I666" s="495" t="s">
        <v>1394</v>
      </c>
      <c r="J666" s="496" t="n">
        <v>1039.5</v>
      </c>
    </row>
    <row r="667" customFormat="false" ht="0.75" hidden="false" customHeight="true" outlineLevel="0" collapsed="false">
      <c r="A667" s="497"/>
      <c r="B667" s="498"/>
      <c r="C667" s="498"/>
      <c r="D667" s="498"/>
      <c r="E667" s="498"/>
      <c r="F667" s="498"/>
      <c r="G667" s="498"/>
      <c r="H667" s="498"/>
      <c r="I667" s="499"/>
      <c r="J667" s="500"/>
    </row>
    <row r="668" customFormat="false" ht="18" hidden="false" customHeight="true" outlineLevel="0" collapsed="false">
      <c r="A668" s="466" t="s">
        <v>1648</v>
      </c>
      <c r="B668" s="467" t="s">
        <v>27</v>
      </c>
      <c r="C668" s="468" t="s">
        <v>26</v>
      </c>
      <c r="D668" s="468" t="s">
        <v>18</v>
      </c>
      <c r="E668" s="468" t="s">
        <v>25</v>
      </c>
      <c r="F668" s="468"/>
      <c r="G668" s="469" t="s">
        <v>1375</v>
      </c>
      <c r="H668" s="467" t="s">
        <v>1376</v>
      </c>
      <c r="I668" s="470" t="s">
        <v>1377</v>
      </c>
      <c r="J668" s="471" t="s">
        <v>19</v>
      </c>
    </row>
    <row r="669" customFormat="false" ht="64.5" hidden="false" customHeight="true" outlineLevel="0" collapsed="false">
      <c r="A669" s="472" t="s">
        <v>35</v>
      </c>
      <c r="B669" s="473" t="n">
        <v>93378</v>
      </c>
      <c r="C669" s="474" t="s">
        <v>42</v>
      </c>
      <c r="D669" s="474" t="s">
        <v>1649</v>
      </c>
      <c r="E669" s="474" t="s">
        <v>914</v>
      </c>
      <c r="F669" s="474"/>
      <c r="G669" s="475" t="s">
        <v>388</v>
      </c>
      <c r="H669" s="476" t="n">
        <v>1</v>
      </c>
      <c r="I669" s="477" t="n">
        <v>21.05</v>
      </c>
      <c r="J669" s="478" t="n">
        <v>21.05</v>
      </c>
    </row>
    <row r="670" customFormat="false" ht="64.5" hidden="false" customHeight="true" outlineLevel="0" collapsed="false">
      <c r="A670" s="479" t="s">
        <v>656</v>
      </c>
      <c r="B670" s="480" t="n">
        <v>5678</v>
      </c>
      <c r="C670" s="481" t="s">
        <v>42</v>
      </c>
      <c r="D670" s="481" t="s">
        <v>931</v>
      </c>
      <c r="E670" s="481" t="s">
        <v>683</v>
      </c>
      <c r="F670" s="481"/>
      <c r="G670" s="482" t="s">
        <v>688</v>
      </c>
      <c r="H670" s="483" t="n">
        <v>0.0538</v>
      </c>
      <c r="I670" s="484" t="n">
        <v>139.68</v>
      </c>
      <c r="J670" s="485" t="n">
        <v>7.51</v>
      </c>
    </row>
    <row r="671" customFormat="false" ht="64.5" hidden="false" customHeight="true" outlineLevel="0" collapsed="false">
      <c r="A671" s="479" t="s">
        <v>656</v>
      </c>
      <c r="B671" s="480" t="n">
        <v>5679</v>
      </c>
      <c r="C671" s="481" t="s">
        <v>42</v>
      </c>
      <c r="D671" s="481" t="s">
        <v>929</v>
      </c>
      <c r="E671" s="481" t="s">
        <v>683</v>
      </c>
      <c r="F671" s="481"/>
      <c r="G671" s="482" t="s">
        <v>684</v>
      </c>
      <c r="H671" s="483" t="n">
        <v>0.0777</v>
      </c>
      <c r="I671" s="484" t="n">
        <v>56.5</v>
      </c>
      <c r="J671" s="485" t="n">
        <v>4.39</v>
      </c>
    </row>
    <row r="672" customFormat="false" ht="64.5" hidden="false" customHeight="true" outlineLevel="0" collapsed="false">
      <c r="A672" s="479" t="s">
        <v>656</v>
      </c>
      <c r="B672" s="480" t="n">
        <v>5901</v>
      </c>
      <c r="C672" s="481" t="s">
        <v>42</v>
      </c>
      <c r="D672" s="481" t="s">
        <v>1650</v>
      </c>
      <c r="E672" s="481" t="s">
        <v>683</v>
      </c>
      <c r="F672" s="481"/>
      <c r="G672" s="482" t="s">
        <v>688</v>
      </c>
      <c r="H672" s="483" t="n">
        <v>0.0054</v>
      </c>
      <c r="I672" s="484" t="n">
        <v>320.21</v>
      </c>
      <c r="J672" s="485" t="n">
        <v>1.72</v>
      </c>
    </row>
    <row r="673" customFormat="false" ht="64.5" hidden="false" customHeight="true" outlineLevel="0" collapsed="false">
      <c r="A673" s="479" t="s">
        <v>656</v>
      </c>
      <c r="B673" s="480" t="n">
        <v>5903</v>
      </c>
      <c r="C673" s="481" t="s">
        <v>42</v>
      </c>
      <c r="D673" s="481" t="s">
        <v>1651</v>
      </c>
      <c r="E673" s="481" t="s">
        <v>683</v>
      </c>
      <c r="F673" s="481"/>
      <c r="G673" s="482" t="s">
        <v>684</v>
      </c>
      <c r="H673" s="483" t="n">
        <v>0.0006</v>
      </c>
      <c r="I673" s="484" t="n">
        <v>75.31</v>
      </c>
      <c r="J673" s="485" t="n">
        <v>0.04</v>
      </c>
    </row>
    <row r="674" customFormat="false" ht="24" hidden="false" customHeight="true" outlineLevel="0" collapsed="false">
      <c r="A674" s="479" t="s">
        <v>656</v>
      </c>
      <c r="B674" s="480" t="n">
        <v>88316</v>
      </c>
      <c r="C674" s="481" t="s">
        <v>42</v>
      </c>
      <c r="D674" s="481" t="s">
        <v>667</v>
      </c>
      <c r="E674" s="481" t="s">
        <v>1382</v>
      </c>
      <c r="F674" s="481"/>
      <c r="G674" s="482" t="s">
        <v>469</v>
      </c>
      <c r="H674" s="483" t="n">
        <v>0.0734</v>
      </c>
      <c r="I674" s="484" t="n">
        <v>20.32</v>
      </c>
      <c r="J674" s="485" t="n">
        <v>1.49</v>
      </c>
    </row>
    <row r="675" customFormat="false" ht="39" hidden="false" customHeight="true" outlineLevel="0" collapsed="false">
      <c r="A675" s="479" t="s">
        <v>656</v>
      </c>
      <c r="B675" s="480" t="n">
        <v>91533</v>
      </c>
      <c r="C675" s="481" t="s">
        <v>42</v>
      </c>
      <c r="D675" s="481" t="s">
        <v>1124</v>
      </c>
      <c r="E675" s="481" t="s">
        <v>683</v>
      </c>
      <c r="F675" s="481"/>
      <c r="G675" s="482" t="s">
        <v>688</v>
      </c>
      <c r="H675" s="483" t="n">
        <v>0.1962</v>
      </c>
      <c r="I675" s="484" t="n">
        <v>30.1</v>
      </c>
      <c r="J675" s="485" t="n">
        <v>5.9</v>
      </c>
    </row>
    <row r="676" customFormat="false" ht="15" hidden="false" customHeight="false" outlineLevel="0" collapsed="false">
      <c r="A676" s="486"/>
      <c r="B676" s="487"/>
      <c r="C676" s="487"/>
      <c r="D676" s="487"/>
      <c r="E676" s="487" t="s">
        <v>1388</v>
      </c>
      <c r="F676" s="488" t="n">
        <v>7.31</v>
      </c>
      <c r="G676" s="487" t="s">
        <v>1389</v>
      </c>
      <c r="H676" s="488" t="n">
        <v>0</v>
      </c>
      <c r="I676" s="489" t="s">
        <v>1390</v>
      </c>
      <c r="J676" s="490" t="n">
        <v>7.31</v>
      </c>
    </row>
    <row r="677" customFormat="false" ht="15" hidden="false" customHeight="true" outlineLevel="0" collapsed="false">
      <c r="A677" s="486"/>
      <c r="B677" s="487"/>
      <c r="C677" s="487"/>
      <c r="D677" s="487"/>
      <c r="E677" s="487" t="s">
        <v>1391</v>
      </c>
      <c r="F677" s="488" t="n">
        <v>5</v>
      </c>
      <c r="G677" s="487"/>
      <c r="H677" s="491" t="s">
        <v>1392</v>
      </c>
      <c r="I677" s="491"/>
      <c r="J677" s="490" t="n">
        <v>26.05</v>
      </c>
    </row>
    <row r="678" customFormat="false" ht="49.5" hidden="false" customHeight="true" outlineLevel="0" collapsed="false">
      <c r="A678" s="492"/>
      <c r="B678" s="493"/>
      <c r="C678" s="493"/>
      <c r="D678" s="493"/>
      <c r="E678" s="493"/>
      <c r="F678" s="493"/>
      <c r="G678" s="493" t="s">
        <v>1393</v>
      </c>
      <c r="H678" s="494" t="n">
        <v>24.89</v>
      </c>
      <c r="I678" s="495" t="s">
        <v>1394</v>
      </c>
      <c r="J678" s="496" t="n">
        <v>648.38</v>
      </c>
    </row>
    <row r="679" customFormat="false" ht="0.75" hidden="false" customHeight="true" outlineLevel="0" collapsed="false">
      <c r="A679" s="497"/>
      <c r="B679" s="498"/>
      <c r="C679" s="498"/>
      <c r="D679" s="498"/>
      <c r="E679" s="498"/>
      <c r="F679" s="498"/>
      <c r="G679" s="498"/>
      <c r="H679" s="498"/>
      <c r="I679" s="499"/>
      <c r="J679" s="500"/>
    </row>
    <row r="680" customFormat="false" ht="18" hidden="false" customHeight="true" outlineLevel="0" collapsed="false">
      <c r="A680" s="466" t="s">
        <v>1652</v>
      </c>
      <c r="B680" s="467" t="s">
        <v>27</v>
      </c>
      <c r="C680" s="468" t="s">
        <v>26</v>
      </c>
      <c r="D680" s="468" t="s">
        <v>18</v>
      </c>
      <c r="E680" s="468" t="s">
        <v>25</v>
      </c>
      <c r="F680" s="468"/>
      <c r="G680" s="469" t="s">
        <v>1375</v>
      </c>
      <c r="H680" s="467" t="s">
        <v>1376</v>
      </c>
      <c r="I680" s="470" t="s">
        <v>1377</v>
      </c>
      <c r="J680" s="471" t="s">
        <v>19</v>
      </c>
    </row>
    <row r="681" customFormat="false" ht="51.75" hidden="false" customHeight="true" outlineLevel="0" collapsed="false">
      <c r="A681" s="472" t="s">
        <v>35</v>
      </c>
      <c r="B681" s="473" t="n">
        <v>100982</v>
      </c>
      <c r="C681" s="474" t="s">
        <v>42</v>
      </c>
      <c r="D681" s="474" t="s">
        <v>1631</v>
      </c>
      <c r="E681" s="474" t="s">
        <v>1632</v>
      </c>
      <c r="F681" s="474"/>
      <c r="G681" s="475" t="s">
        <v>388</v>
      </c>
      <c r="H681" s="476" t="n">
        <v>1</v>
      </c>
      <c r="I681" s="477" t="n">
        <v>8.98</v>
      </c>
      <c r="J681" s="478" t="n">
        <v>8.98</v>
      </c>
    </row>
    <row r="682" customFormat="false" ht="39" hidden="false" customHeight="true" outlineLevel="0" collapsed="false">
      <c r="A682" s="479" t="s">
        <v>656</v>
      </c>
      <c r="B682" s="480" t="n">
        <v>5631</v>
      </c>
      <c r="C682" s="481" t="s">
        <v>42</v>
      </c>
      <c r="D682" s="481" t="s">
        <v>1633</v>
      </c>
      <c r="E682" s="481" t="s">
        <v>683</v>
      </c>
      <c r="F682" s="481"/>
      <c r="G682" s="482" t="s">
        <v>688</v>
      </c>
      <c r="H682" s="483" t="n">
        <v>0.0083</v>
      </c>
      <c r="I682" s="484" t="n">
        <v>205.47</v>
      </c>
      <c r="J682" s="485" t="n">
        <v>1.7</v>
      </c>
    </row>
    <row r="683" customFormat="false" ht="39" hidden="false" customHeight="true" outlineLevel="0" collapsed="false">
      <c r="A683" s="479" t="s">
        <v>656</v>
      </c>
      <c r="B683" s="480" t="n">
        <v>5632</v>
      </c>
      <c r="C683" s="481" t="s">
        <v>42</v>
      </c>
      <c r="D683" s="481" t="s">
        <v>1634</v>
      </c>
      <c r="E683" s="481" t="s">
        <v>683</v>
      </c>
      <c r="F683" s="481"/>
      <c r="G683" s="482" t="s">
        <v>684</v>
      </c>
      <c r="H683" s="483" t="n">
        <v>0.0105</v>
      </c>
      <c r="I683" s="484" t="n">
        <v>82.81</v>
      </c>
      <c r="J683" s="485" t="n">
        <v>0.86</v>
      </c>
    </row>
    <row r="684" customFormat="false" ht="64.5" hidden="false" customHeight="true" outlineLevel="0" collapsed="false">
      <c r="A684" s="479" t="s">
        <v>656</v>
      </c>
      <c r="B684" s="480" t="n">
        <v>91386</v>
      </c>
      <c r="C684" s="481" t="s">
        <v>42</v>
      </c>
      <c r="D684" s="481" t="s">
        <v>1635</v>
      </c>
      <c r="E684" s="481" t="s">
        <v>683</v>
      </c>
      <c r="F684" s="481"/>
      <c r="G684" s="482" t="s">
        <v>688</v>
      </c>
      <c r="H684" s="483" t="n">
        <v>0.0198</v>
      </c>
      <c r="I684" s="484" t="n">
        <v>271.48</v>
      </c>
      <c r="J684" s="485" t="n">
        <v>5.37</v>
      </c>
    </row>
    <row r="685" customFormat="false" ht="64.5" hidden="false" customHeight="true" outlineLevel="0" collapsed="false">
      <c r="A685" s="479" t="s">
        <v>656</v>
      </c>
      <c r="B685" s="480" t="n">
        <v>91387</v>
      </c>
      <c r="C685" s="481" t="s">
        <v>42</v>
      </c>
      <c r="D685" s="481" t="s">
        <v>1636</v>
      </c>
      <c r="E685" s="481" t="s">
        <v>683</v>
      </c>
      <c r="F685" s="481"/>
      <c r="G685" s="482" t="s">
        <v>684</v>
      </c>
      <c r="H685" s="483" t="n">
        <v>0.0138</v>
      </c>
      <c r="I685" s="484" t="n">
        <v>76.43</v>
      </c>
      <c r="J685" s="485" t="n">
        <v>1.05</v>
      </c>
    </row>
    <row r="686" customFormat="false" ht="15" hidden="false" customHeight="false" outlineLevel="0" collapsed="false">
      <c r="A686" s="486"/>
      <c r="B686" s="487"/>
      <c r="C686" s="487"/>
      <c r="D686" s="487"/>
      <c r="E686" s="487" t="s">
        <v>1388</v>
      </c>
      <c r="F686" s="488" t="n">
        <v>1.27</v>
      </c>
      <c r="G686" s="487" t="s">
        <v>1389</v>
      </c>
      <c r="H686" s="488" t="n">
        <v>0</v>
      </c>
      <c r="I686" s="489" t="s">
        <v>1390</v>
      </c>
      <c r="J686" s="490" t="n">
        <v>1.27</v>
      </c>
    </row>
    <row r="687" customFormat="false" ht="15" hidden="false" customHeight="true" outlineLevel="0" collapsed="false">
      <c r="A687" s="486"/>
      <c r="B687" s="487"/>
      <c r="C687" s="487"/>
      <c r="D687" s="487"/>
      <c r="E687" s="487" t="s">
        <v>1391</v>
      </c>
      <c r="F687" s="488" t="n">
        <v>2.13</v>
      </c>
      <c r="G687" s="487"/>
      <c r="H687" s="491" t="s">
        <v>1392</v>
      </c>
      <c r="I687" s="491"/>
      <c r="J687" s="490" t="n">
        <v>11.11</v>
      </c>
    </row>
    <row r="688" customFormat="false" ht="49.5" hidden="false" customHeight="true" outlineLevel="0" collapsed="false">
      <c r="A688" s="492"/>
      <c r="B688" s="493"/>
      <c r="C688" s="493"/>
      <c r="D688" s="493"/>
      <c r="E688" s="493"/>
      <c r="F688" s="493"/>
      <c r="G688" s="493" t="s">
        <v>1393</v>
      </c>
      <c r="H688" s="494" t="n">
        <v>34.85</v>
      </c>
      <c r="I688" s="495" t="s">
        <v>1394</v>
      </c>
      <c r="J688" s="496" t="n">
        <v>387.18</v>
      </c>
    </row>
    <row r="689" customFormat="false" ht="0.75" hidden="false" customHeight="true" outlineLevel="0" collapsed="false">
      <c r="A689" s="497"/>
      <c r="B689" s="498"/>
      <c r="C689" s="498"/>
      <c r="D689" s="498"/>
      <c r="E689" s="498"/>
      <c r="F689" s="498"/>
      <c r="G689" s="498"/>
      <c r="H689" s="498"/>
      <c r="I689" s="499"/>
      <c r="J689" s="500"/>
    </row>
    <row r="690" customFormat="false" ht="18" hidden="false" customHeight="true" outlineLevel="0" collapsed="false">
      <c r="A690" s="466" t="s">
        <v>1653</v>
      </c>
      <c r="B690" s="467" t="s">
        <v>27</v>
      </c>
      <c r="C690" s="468" t="s">
        <v>26</v>
      </c>
      <c r="D690" s="468" t="s">
        <v>18</v>
      </c>
      <c r="E690" s="468" t="s">
        <v>25</v>
      </c>
      <c r="F690" s="468"/>
      <c r="G690" s="469" t="s">
        <v>1375</v>
      </c>
      <c r="H690" s="467" t="s">
        <v>1376</v>
      </c>
      <c r="I690" s="470" t="s">
        <v>1377</v>
      </c>
      <c r="J690" s="471" t="s">
        <v>19</v>
      </c>
    </row>
    <row r="691" customFormat="false" ht="39" hidden="false" customHeight="true" outlineLevel="0" collapsed="false">
      <c r="A691" s="472" t="s">
        <v>35</v>
      </c>
      <c r="B691" s="473" t="n">
        <v>95875</v>
      </c>
      <c r="C691" s="474" t="s">
        <v>42</v>
      </c>
      <c r="D691" s="474" t="s">
        <v>1654</v>
      </c>
      <c r="E691" s="474" t="s">
        <v>1632</v>
      </c>
      <c r="F691" s="474"/>
      <c r="G691" s="475" t="s">
        <v>1655</v>
      </c>
      <c r="H691" s="476" t="n">
        <v>1</v>
      </c>
      <c r="I691" s="477" t="n">
        <v>2.52</v>
      </c>
      <c r="J691" s="478" t="n">
        <v>2.52</v>
      </c>
    </row>
    <row r="692" customFormat="false" ht="64.5" hidden="false" customHeight="true" outlineLevel="0" collapsed="false">
      <c r="A692" s="479" t="s">
        <v>656</v>
      </c>
      <c r="B692" s="480" t="n">
        <v>91386</v>
      </c>
      <c r="C692" s="481" t="s">
        <v>42</v>
      </c>
      <c r="D692" s="481" t="s">
        <v>1635</v>
      </c>
      <c r="E692" s="481" t="s">
        <v>683</v>
      </c>
      <c r="F692" s="481"/>
      <c r="G692" s="482" t="s">
        <v>688</v>
      </c>
      <c r="H692" s="483" t="n">
        <v>0.0083</v>
      </c>
      <c r="I692" s="484" t="n">
        <v>271.48</v>
      </c>
      <c r="J692" s="485" t="n">
        <v>2.25</v>
      </c>
    </row>
    <row r="693" customFormat="false" ht="64.5" hidden="false" customHeight="true" outlineLevel="0" collapsed="false">
      <c r="A693" s="479" t="s">
        <v>656</v>
      </c>
      <c r="B693" s="480" t="n">
        <v>91387</v>
      </c>
      <c r="C693" s="481" t="s">
        <v>42</v>
      </c>
      <c r="D693" s="481" t="s">
        <v>1636</v>
      </c>
      <c r="E693" s="481" t="s">
        <v>683</v>
      </c>
      <c r="F693" s="481"/>
      <c r="G693" s="482" t="s">
        <v>684</v>
      </c>
      <c r="H693" s="483" t="n">
        <v>0.0036</v>
      </c>
      <c r="I693" s="484" t="n">
        <v>76.43</v>
      </c>
      <c r="J693" s="485" t="n">
        <v>0.27</v>
      </c>
    </row>
    <row r="694" customFormat="false" ht="15" hidden="false" customHeight="false" outlineLevel="0" collapsed="false">
      <c r="A694" s="486"/>
      <c r="B694" s="487"/>
      <c r="C694" s="487"/>
      <c r="D694" s="487"/>
      <c r="E694" s="487" t="s">
        <v>1388</v>
      </c>
      <c r="F694" s="488" t="n">
        <v>0.31</v>
      </c>
      <c r="G694" s="487" t="s">
        <v>1389</v>
      </c>
      <c r="H694" s="488" t="n">
        <v>0</v>
      </c>
      <c r="I694" s="489" t="s">
        <v>1390</v>
      </c>
      <c r="J694" s="490" t="n">
        <v>0.31</v>
      </c>
    </row>
    <row r="695" customFormat="false" ht="15" hidden="false" customHeight="true" outlineLevel="0" collapsed="false">
      <c r="A695" s="486"/>
      <c r="B695" s="487"/>
      <c r="C695" s="487"/>
      <c r="D695" s="487"/>
      <c r="E695" s="487" t="s">
        <v>1391</v>
      </c>
      <c r="F695" s="488" t="n">
        <v>0.59</v>
      </c>
      <c r="G695" s="487"/>
      <c r="H695" s="491" t="s">
        <v>1392</v>
      </c>
      <c r="I695" s="491"/>
      <c r="J695" s="490" t="n">
        <v>3.11</v>
      </c>
    </row>
    <row r="696" customFormat="false" ht="49.5" hidden="false" customHeight="true" outlineLevel="0" collapsed="false">
      <c r="A696" s="492"/>
      <c r="B696" s="493"/>
      <c r="C696" s="493"/>
      <c r="D696" s="493"/>
      <c r="E696" s="493"/>
      <c r="F696" s="493"/>
      <c r="G696" s="493" t="s">
        <v>1393</v>
      </c>
      <c r="H696" s="494" t="n">
        <v>418.2</v>
      </c>
      <c r="I696" s="495" t="s">
        <v>1394</v>
      </c>
      <c r="J696" s="496" t="n">
        <v>1300.6</v>
      </c>
    </row>
    <row r="697" customFormat="false" ht="0.75" hidden="false" customHeight="true" outlineLevel="0" collapsed="false">
      <c r="A697" s="497"/>
      <c r="B697" s="498"/>
      <c r="C697" s="498"/>
      <c r="D697" s="498"/>
      <c r="E697" s="498"/>
      <c r="F697" s="498"/>
      <c r="G697" s="498"/>
      <c r="H697" s="498"/>
      <c r="I697" s="499"/>
      <c r="J697" s="500"/>
    </row>
    <row r="698" customFormat="false" ht="24" hidden="false" customHeight="true" outlineLevel="0" collapsed="false">
      <c r="A698" s="461" t="s">
        <v>1656</v>
      </c>
      <c r="B698" s="462"/>
      <c r="C698" s="462"/>
      <c r="D698" s="462" t="s">
        <v>1657</v>
      </c>
      <c r="E698" s="462"/>
      <c r="F698" s="462"/>
      <c r="G698" s="462"/>
      <c r="H698" s="463"/>
      <c r="I698" s="464"/>
      <c r="J698" s="465" t="n">
        <v>41789.01</v>
      </c>
    </row>
    <row r="699" customFormat="false" ht="18" hidden="false" customHeight="true" outlineLevel="0" collapsed="false">
      <c r="A699" s="466" t="s">
        <v>1658</v>
      </c>
      <c r="B699" s="467" t="s">
        <v>27</v>
      </c>
      <c r="C699" s="468" t="s">
        <v>26</v>
      </c>
      <c r="D699" s="468" t="s">
        <v>18</v>
      </c>
      <c r="E699" s="468" t="s">
        <v>25</v>
      </c>
      <c r="F699" s="468"/>
      <c r="G699" s="469" t="s">
        <v>1375</v>
      </c>
      <c r="H699" s="467" t="s">
        <v>1376</v>
      </c>
      <c r="I699" s="470" t="s">
        <v>1377</v>
      </c>
      <c r="J699" s="471" t="s">
        <v>19</v>
      </c>
    </row>
    <row r="700" customFormat="false" ht="39" hidden="false" customHeight="true" outlineLevel="0" collapsed="false">
      <c r="A700" s="472" t="s">
        <v>35</v>
      </c>
      <c r="B700" s="473" t="n">
        <v>92518</v>
      </c>
      <c r="C700" s="474" t="s">
        <v>42</v>
      </c>
      <c r="D700" s="474" t="s">
        <v>1659</v>
      </c>
      <c r="E700" s="474" t="s">
        <v>1399</v>
      </c>
      <c r="F700" s="474"/>
      <c r="G700" s="475" t="s">
        <v>400</v>
      </c>
      <c r="H700" s="476" t="n">
        <v>1</v>
      </c>
      <c r="I700" s="477" t="n">
        <v>53.24</v>
      </c>
      <c r="J700" s="478" t="n">
        <v>53.24</v>
      </c>
    </row>
    <row r="701" customFormat="false" ht="25.5" hidden="false" customHeight="true" outlineLevel="0" collapsed="false">
      <c r="A701" s="479" t="s">
        <v>656</v>
      </c>
      <c r="B701" s="480" t="n">
        <v>88239</v>
      </c>
      <c r="C701" s="481" t="s">
        <v>42</v>
      </c>
      <c r="D701" s="481" t="s">
        <v>691</v>
      </c>
      <c r="E701" s="481" t="s">
        <v>1382</v>
      </c>
      <c r="F701" s="481"/>
      <c r="G701" s="482" t="s">
        <v>469</v>
      </c>
      <c r="H701" s="483" t="n">
        <v>0.108</v>
      </c>
      <c r="I701" s="484" t="n">
        <v>21.42</v>
      </c>
      <c r="J701" s="485" t="n">
        <v>2.31</v>
      </c>
    </row>
    <row r="702" customFormat="false" ht="24" hidden="false" customHeight="true" outlineLevel="0" collapsed="false">
      <c r="A702" s="479" t="s">
        <v>656</v>
      </c>
      <c r="B702" s="480" t="n">
        <v>88262</v>
      </c>
      <c r="C702" s="481" t="s">
        <v>42</v>
      </c>
      <c r="D702" s="481" t="s">
        <v>670</v>
      </c>
      <c r="E702" s="481" t="s">
        <v>1382</v>
      </c>
      <c r="F702" s="481"/>
      <c r="G702" s="482" t="s">
        <v>469</v>
      </c>
      <c r="H702" s="483" t="n">
        <v>0.587</v>
      </c>
      <c r="I702" s="484" t="n">
        <v>25.26</v>
      </c>
      <c r="J702" s="485" t="n">
        <v>14.82</v>
      </c>
    </row>
    <row r="703" customFormat="false" ht="25.5" hidden="false" customHeight="true" outlineLevel="0" collapsed="false">
      <c r="A703" s="479" t="s">
        <v>656</v>
      </c>
      <c r="B703" s="480" t="n">
        <v>92267</v>
      </c>
      <c r="C703" s="481" t="s">
        <v>42</v>
      </c>
      <c r="D703" s="481" t="s">
        <v>1660</v>
      </c>
      <c r="E703" s="481" t="s">
        <v>1399</v>
      </c>
      <c r="F703" s="481"/>
      <c r="G703" s="482" t="s">
        <v>400</v>
      </c>
      <c r="H703" s="483" t="n">
        <v>0.245</v>
      </c>
      <c r="I703" s="484" t="n">
        <v>76.55</v>
      </c>
      <c r="J703" s="485" t="n">
        <v>18.75</v>
      </c>
    </row>
    <row r="704" customFormat="false" ht="25.5" hidden="false" customHeight="true" outlineLevel="0" collapsed="false">
      <c r="A704" s="501" t="s">
        <v>200</v>
      </c>
      <c r="B704" s="502" t="n">
        <v>2692</v>
      </c>
      <c r="C704" s="503" t="s">
        <v>42</v>
      </c>
      <c r="D704" s="503" t="s">
        <v>724</v>
      </c>
      <c r="E704" s="503" t="s">
        <v>669</v>
      </c>
      <c r="F704" s="503"/>
      <c r="G704" s="504" t="s">
        <v>686</v>
      </c>
      <c r="H704" s="505" t="n">
        <v>0.01</v>
      </c>
      <c r="I704" s="506" t="n">
        <v>7.52</v>
      </c>
      <c r="J704" s="507" t="n">
        <v>0.07</v>
      </c>
    </row>
    <row r="705" customFormat="false" ht="51.75" hidden="false" customHeight="true" outlineLevel="0" collapsed="false">
      <c r="A705" s="501" t="s">
        <v>200</v>
      </c>
      <c r="B705" s="502" t="n">
        <v>10749</v>
      </c>
      <c r="C705" s="503" t="s">
        <v>42</v>
      </c>
      <c r="D705" s="503" t="s">
        <v>1661</v>
      </c>
      <c r="E705" s="503" t="s">
        <v>990</v>
      </c>
      <c r="F705" s="503"/>
      <c r="G705" s="504" t="s">
        <v>1662</v>
      </c>
      <c r="H705" s="505" t="n">
        <v>0.397</v>
      </c>
      <c r="I705" s="506" t="n">
        <v>31.95</v>
      </c>
      <c r="J705" s="507" t="n">
        <v>12.68</v>
      </c>
    </row>
    <row r="706" customFormat="false" ht="25.5" hidden="false" customHeight="true" outlineLevel="0" collapsed="false">
      <c r="A706" s="501" t="s">
        <v>200</v>
      </c>
      <c r="B706" s="502" t="n">
        <v>40270</v>
      </c>
      <c r="C706" s="503" t="s">
        <v>42</v>
      </c>
      <c r="D706" s="503" t="s">
        <v>1663</v>
      </c>
      <c r="E706" s="503" t="s">
        <v>669</v>
      </c>
      <c r="F706" s="503"/>
      <c r="G706" s="504" t="s">
        <v>47</v>
      </c>
      <c r="H706" s="505" t="n">
        <v>0.038</v>
      </c>
      <c r="I706" s="506" t="n">
        <v>121.53</v>
      </c>
      <c r="J706" s="507" t="n">
        <v>4.61</v>
      </c>
    </row>
    <row r="707" customFormat="false" ht="15" hidden="false" customHeight="false" outlineLevel="0" collapsed="false">
      <c r="A707" s="486"/>
      <c r="B707" s="487"/>
      <c r="C707" s="487"/>
      <c r="D707" s="487"/>
      <c r="E707" s="487" t="s">
        <v>1388</v>
      </c>
      <c r="F707" s="488" t="n">
        <v>13.66</v>
      </c>
      <c r="G707" s="487" t="s">
        <v>1389</v>
      </c>
      <c r="H707" s="488" t="n">
        <v>0</v>
      </c>
      <c r="I707" s="489" t="s">
        <v>1390</v>
      </c>
      <c r="J707" s="490" t="n">
        <v>13.66</v>
      </c>
    </row>
    <row r="708" customFormat="false" ht="15" hidden="false" customHeight="true" outlineLevel="0" collapsed="false">
      <c r="A708" s="486"/>
      <c r="B708" s="487"/>
      <c r="C708" s="487"/>
      <c r="D708" s="487"/>
      <c r="E708" s="487" t="s">
        <v>1391</v>
      </c>
      <c r="F708" s="488" t="n">
        <v>12.67</v>
      </c>
      <c r="G708" s="487"/>
      <c r="H708" s="491" t="s">
        <v>1392</v>
      </c>
      <c r="I708" s="491"/>
      <c r="J708" s="490" t="n">
        <v>65.91</v>
      </c>
    </row>
    <row r="709" customFormat="false" ht="49.5" hidden="false" customHeight="true" outlineLevel="0" collapsed="false">
      <c r="A709" s="492"/>
      <c r="B709" s="493"/>
      <c r="C709" s="493"/>
      <c r="D709" s="493"/>
      <c r="E709" s="493"/>
      <c r="F709" s="493"/>
      <c r="G709" s="493" t="s">
        <v>1393</v>
      </c>
      <c r="H709" s="494" t="n">
        <v>67.05</v>
      </c>
      <c r="I709" s="495" t="s">
        <v>1394</v>
      </c>
      <c r="J709" s="496" t="n">
        <v>4419.26</v>
      </c>
    </row>
    <row r="710" customFormat="false" ht="0.75" hidden="false" customHeight="true" outlineLevel="0" collapsed="false">
      <c r="A710" s="497"/>
      <c r="B710" s="498"/>
      <c r="C710" s="498"/>
      <c r="D710" s="498"/>
      <c r="E710" s="498"/>
      <c r="F710" s="498"/>
      <c r="G710" s="498"/>
      <c r="H710" s="498"/>
      <c r="I710" s="499"/>
      <c r="J710" s="500"/>
    </row>
    <row r="711" customFormat="false" ht="18" hidden="false" customHeight="true" outlineLevel="0" collapsed="false">
      <c r="A711" s="466" t="s">
        <v>1664</v>
      </c>
      <c r="B711" s="467" t="s">
        <v>27</v>
      </c>
      <c r="C711" s="468" t="s">
        <v>26</v>
      </c>
      <c r="D711" s="468" t="s">
        <v>18</v>
      </c>
      <c r="E711" s="468" t="s">
        <v>25</v>
      </c>
      <c r="F711" s="468"/>
      <c r="G711" s="469" t="s">
        <v>1375</v>
      </c>
      <c r="H711" s="467" t="s">
        <v>1376</v>
      </c>
      <c r="I711" s="470" t="s">
        <v>1377</v>
      </c>
      <c r="J711" s="471" t="s">
        <v>19</v>
      </c>
    </row>
    <row r="712" customFormat="false" ht="39" hidden="false" customHeight="true" outlineLevel="0" collapsed="false">
      <c r="A712" s="472" t="s">
        <v>35</v>
      </c>
      <c r="B712" s="473" t="s">
        <v>1665</v>
      </c>
      <c r="C712" s="474" t="s">
        <v>36</v>
      </c>
      <c r="D712" s="474" t="s">
        <v>1666</v>
      </c>
      <c r="E712" s="474" t="s">
        <v>1399</v>
      </c>
      <c r="F712" s="474"/>
      <c r="G712" s="475" t="s">
        <v>388</v>
      </c>
      <c r="H712" s="476" t="n">
        <v>1</v>
      </c>
      <c r="I712" s="477" t="n">
        <v>885.14</v>
      </c>
      <c r="J712" s="478" t="n">
        <v>885.14</v>
      </c>
    </row>
    <row r="713" customFormat="false" ht="24" hidden="false" customHeight="true" outlineLevel="0" collapsed="false">
      <c r="A713" s="479" t="s">
        <v>656</v>
      </c>
      <c r="B713" s="480" t="n">
        <v>88309</v>
      </c>
      <c r="C713" s="481" t="s">
        <v>42</v>
      </c>
      <c r="D713" s="481" t="s">
        <v>696</v>
      </c>
      <c r="E713" s="481" t="s">
        <v>1382</v>
      </c>
      <c r="F713" s="481"/>
      <c r="G713" s="482" t="s">
        <v>469</v>
      </c>
      <c r="H713" s="483" t="n">
        <v>0.363</v>
      </c>
      <c r="I713" s="484" t="n">
        <v>25.62</v>
      </c>
      <c r="J713" s="485" t="n">
        <v>9.3</v>
      </c>
    </row>
    <row r="714" customFormat="false" ht="24" hidden="false" customHeight="true" outlineLevel="0" collapsed="false">
      <c r="A714" s="479" t="s">
        <v>656</v>
      </c>
      <c r="B714" s="480" t="n">
        <v>88316</v>
      </c>
      <c r="C714" s="481" t="s">
        <v>42</v>
      </c>
      <c r="D714" s="481" t="s">
        <v>667</v>
      </c>
      <c r="E714" s="481" t="s">
        <v>1382</v>
      </c>
      <c r="F714" s="481"/>
      <c r="G714" s="482" t="s">
        <v>469</v>
      </c>
      <c r="H714" s="483" t="n">
        <v>0.544</v>
      </c>
      <c r="I714" s="484" t="n">
        <v>20.32</v>
      </c>
      <c r="J714" s="485" t="n">
        <v>11.05</v>
      </c>
    </row>
    <row r="715" customFormat="false" ht="39" hidden="false" customHeight="true" outlineLevel="0" collapsed="false">
      <c r="A715" s="479" t="s">
        <v>656</v>
      </c>
      <c r="B715" s="480" t="n">
        <v>90586</v>
      </c>
      <c r="C715" s="481" t="s">
        <v>42</v>
      </c>
      <c r="D715" s="481" t="s">
        <v>721</v>
      </c>
      <c r="E715" s="481" t="s">
        <v>683</v>
      </c>
      <c r="F715" s="481"/>
      <c r="G715" s="482" t="s">
        <v>688</v>
      </c>
      <c r="H715" s="483" t="n">
        <v>0.088</v>
      </c>
      <c r="I715" s="484" t="n">
        <v>1.42</v>
      </c>
      <c r="J715" s="485" t="n">
        <v>0.12</v>
      </c>
    </row>
    <row r="716" customFormat="false" ht="39" hidden="false" customHeight="true" outlineLevel="0" collapsed="false">
      <c r="A716" s="479" t="s">
        <v>656</v>
      </c>
      <c r="B716" s="480" t="n">
        <v>90587</v>
      </c>
      <c r="C716" s="481" t="s">
        <v>42</v>
      </c>
      <c r="D716" s="481" t="s">
        <v>720</v>
      </c>
      <c r="E716" s="481" t="s">
        <v>683</v>
      </c>
      <c r="F716" s="481"/>
      <c r="G716" s="482" t="s">
        <v>684</v>
      </c>
      <c r="H716" s="483" t="n">
        <v>0.093</v>
      </c>
      <c r="I716" s="484" t="n">
        <v>0.53</v>
      </c>
      <c r="J716" s="485" t="n">
        <v>0.04</v>
      </c>
    </row>
    <row r="717" customFormat="false" ht="51.75" hidden="false" customHeight="true" outlineLevel="0" collapsed="false">
      <c r="A717" s="501" t="s">
        <v>200</v>
      </c>
      <c r="B717" s="502" t="n">
        <v>1527</v>
      </c>
      <c r="C717" s="503" t="s">
        <v>42</v>
      </c>
      <c r="D717" s="503" t="s">
        <v>1667</v>
      </c>
      <c r="E717" s="503" t="s">
        <v>669</v>
      </c>
      <c r="F717" s="503"/>
      <c r="G717" s="504" t="s">
        <v>388</v>
      </c>
      <c r="H717" s="505" t="n">
        <v>1.15</v>
      </c>
      <c r="I717" s="506" t="n">
        <v>751.86</v>
      </c>
      <c r="J717" s="507" t="n">
        <v>864.63</v>
      </c>
    </row>
    <row r="718" customFormat="false" ht="15" hidden="false" customHeight="false" outlineLevel="0" collapsed="false">
      <c r="A718" s="486"/>
      <c r="B718" s="487"/>
      <c r="C718" s="487"/>
      <c r="D718" s="487"/>
      <c r="E718" s="487" t="s">
        <v>1388</v>
      </c>
      <c r="F718" s="488" t="n">
        <v>15.55</v>
      </c>
      <c r="G718" s="487" t="s">
        <v>1389</v>
      </c>
      <c r="H718" s="488" t="n">
        <v>0</v>
      </c>
      <c r="I718" s="489" t="s">
        <v>1390</v>
      </c>
      <c r="J718" s="490" t="n">
        <v>15.55</v>
      </c>
    </row>
    <row r="719" customFormat="false" ht="15" hidden="false" customHeight="true" outlineLevel="0" collapsed="false">
      <c r="A719" s="486"/>
      <c r="B719" s="487"/>
      <c r="C719" s="487"/>
      <c r="D719" s="487"/>
      <c r="E719" s="487" t="s">
        <v>1391</v>
      </c>
      <c r="F719" s="488" t="n">
        <v>210.66</v>
      </c>
      <c r="G719" s="487"/>
      <c r="H719" s="491" t="s">
        <v>1392</v>
      </c>
      <c r="I719" s="491"/>
      <c r="J719" s="490" t="n">
        <v>1095.8</v>
      </c>
    </row>
    <row r="720" customFormat="false" ht="49.5" hidden="false" customHeight="true" outlineLevel="0" collapsed="false">
      <c r="A720" s="492"/>
      <c r="B720" s="493"/>
      <c r="C720" s="493"/>
      <c r="D720" s="493"/>
      <c r="E720" s="493"/>
      <c r="F720" s="493"/>
      <c r="G720" s="493" t="s">
        <v>1393</v>
      </c>
      <c r="H720" s="494" t="n">
        <v>8.13</v>
      </c>
      <c r="I720" s="495" t="s">
        <v>1394</v>
      </c>
      <c r="J720" s="496" t="n">
        <v>8908.85</v>
      </c>
    </row>
    <row r="721" customFormat="false" ht="0.75" hidden="false" customHeight="true" outlineLevel="0" collapsed="false">
      <c r="A721" s="497"/>
      <c r="B721" s="498"/>
      <c r="C721" s="498"/>
      <c r="D721" s="498"/>
      <c r="E721" s="498"/>
      <c r="F721" s="498"/>
      <c r="G721" s="498"/>
      <c r="H721" s="498"/>
      <c r="I721" s="499"/>
      <c r="J721" s="500"/>
    </row>
    <row r="722" customFormat="false" ht="18" hidden="false" customHeight="true" outlineLevel="0" collapsed="false">
      <c r="A722" s="466" t="s">
        <v>1668</v>
      </c>
      <c r="B722" s="467" t="s">
        <v>27</v>
      </c>
      <c r="C722" s="468" t="s">
        <v>26</v>
      </c>
      <c r="D722" s="468" t="s">
        <v>18</v>
      </c>
      <c r="E722" s="468" t="s">
        <v>25</v>
      </c>
      <c r="F722" s="468"/>
      <c r="G722" s="469" t="s">
        <v>1375</v>
      </c>
      <c r="H722" s="467" t="s">
        <v>1376</v>
      </c>
      <c r="I722" s="470" t="s">
        <v>1377</v>
      </c>
      <c r="J722" s="471" t="s">
        <v>19</v>
      </c>
    </row>
    <row r="723" customFormat="false" ht="25.5" hidden="false" customHeight="true" outlineLevel="0" collapsed="false">
      <c r="A723" s="472" t="s">
        <v>35</v>
      </c>
      <c r="B723" s="473" t="n">
        <v>98554</v>
      </c>
      <c r="C723" s="474" t="s">
        <v>42</v>
      </c>
      <c r="D723" s="474" t="s">
        <v>1669</v>
      </c>
      <c r="E723" s="474" t="s">
        <v>1670</v>
      </c>
      <c r="F723" s="474"/>
      <c r="G723" s="475" t="s">
        <v>400</v>
      </c>
      <c r="H723" s="476" t="n">
        <v>1</v>
      </c>
      <c r="I723" s="477" t="n">
        <v>46.17</v>
      </c>
      <c r="J723" s="478" t="n">
        <v>46.17</v>
      </c>
    </row>
    <row r="724" customFormat="false" ht="25.5" hidden="false" customHeight="true" outlineLevel="0" collapsed="false">
      <c r="A724" s="479" t="s">
        <v>656</v>
      </c>
      <c r="B724" s="480" t="n">
        <v>88243</v>
      </c>
      <c r="C724" s="481" t="s">
        <v>42</v>
      </c>
      <c r="D724" s="481" t="s">
        <v>987</v>
      </c>
      <c r="E724" s="481" t="s">
        <v>1382</v>
      </c>
      <c r="F724" s="481"/>
      <c r="G724" s="482" t="s">
        <v>469</v>
      </c>
      <c r="H724" s="483" t="n">
        <v>0.1286</v>
      </c>
      <c r="I724" s="484" t="n">
        <v>21.21</v>
      </c>
      <c r="J724" s="485" t="n">
        <v>2.72</v>
      </c>
    </row>
    <row r="725" customFormat="false" ht="24" hidden="false" customHeight="true" outlineLevel="0" collapsed="false">
      <c r="A725" s="479" t="s">
        <v>656</v>
      </c>
      <c r="B725" s="480" t="n">
        <v>88270</v>
      </c>
      <c r="C725" s="481" t="s">
        <v>42</v>
      </c>
      <c r="D725" s="481" t="s">
        <v>1671</v>
      </c>
      <c r="E725" s="481" t="s">
        <v>1382</v>
      </c>
      <c r="F725" s="481"/>
      <c r="G725" s="482" t="s">
        <v>469</v>
      </c>
      <c r="H725" s="483" t="n">
        <v>0.5703</v>
      </c>
      <c r="I725" s="484" t="n">
        <v>23.14</v>
      </c>
      <c r="J725" s="485" t="n">
        <v>13.19</v>
      </c>
    </row>
    <row r="726" customFormat="false" ht="25.5" hidden="false" customHeight="true" outlineLevel="0" collapsed="false">
      <c r="A726" s="501" t="s">
        <v>200</v>
      </c>
      <c r="B726" s="502" t="n">
        <v>43147</v>
      </c>
      <c r="C726" s="503" t="s">
        <v>42</v>
      </c>
      <c r="D726" s="503" t="s">
        <v>1672</v>
      </c>
      <c r="E726" s="503" t="s">
        <v>669</v>
      </c>
      <c r="F726" s="503"/>
      <c r="G726" s="504" t="s">
        <v>66</v>
      </c>
      <c r="H726" s="505" t="n">
        <v>1.2</v>
      </c>
      <c r="I726" s="506" t="n">
        <v>25.22</v>
      </c>
      <c r="J726" s="507" t="n">
        <v>30.26</v>
      </c>
    </row>
    <row r="727" customFormat="false" ht="15" hidden="false" customHeight="false" outlineLevel="0" collapsed="false">
      <c r="A727" s="486"/>
      <c r="B727" s="487"/>
      <c r="C727" s="487"/>
      <c r="D727" s="487"/>
      <c r="E727" s="487" t="s">
        <v>1388</v>
      </c>
      <c r="F727" s="488" t="n">
        <v>12.19</v>
      </c>
      <c r="G727" s="487" t="s">
        <v>1389</v>
      </c>
      <c r="H727" s="488" t="n">
        <v>0</v>
      </c>
      <c r="I727" s="489" t="s">
        <v>1390</v>
      </c>
      <c r="J727" s="490" t="n">
        <v>12.19</v>
      </c>
    </row>
    <row r="728" customFormat="false" ht="15" hidden="false" customHeight="true" outlineLevel="0" collapsed="false">
      <c r="A728" s="486"/>
      <c r="B728" s="487"/>
      <c r="C728" s="487"/>
      <c r="D728" s="487"/>
      <c r="E728" s="487" t="s">
        <v>1391</v>
      </c>
      <c r="F728" s="488" t="n">
        <v>10.98</v>
      </c>
      <c r="G728" s="487"/>
      <c r="H728" s="491" t="s">
        <v>1392</v>
      </c>
      <c r="I728" s="491"/>
      <c r="J728" s="490" t="n">
        <v>57.15</v>
      </c>
    </row>
    <row r="729" customFormat="false" ht="49.5" hidden="false" customHeight="true" outlineLevel="0" collapsed="false">
      <c r="A729" s="492"/>
      <c r="B729" s="493"/>
      <c r="C729" s="493"/>
      <c r="D729" s="493"/>
      <c r="E729" s="493"/>
      <c r="F729" s="493"/>
      <c r="G729" s="493" t="s">
        <v>1393</v>
      </c>
      <c r="H729" s="494" t="n">
        <v>268.2</v>
      </c>
      <c r="I729" s="495" t="s">
        <v>1394</v>
      </c>
      <c r="J729" s="496" t="n">
        <v>15327.63</v>
      </c>
    </row>
    <row r="730" customFormat="false" ht="0.75" hidden="false" customHeight="true" outlineLevel="0" collapsed="false">
      <c r="A730" s="497"/>
      <c r="B730" s="498"/>
      <c r="C730" s="498"/>
      <c r="D730" s="498"/>
      <c r="E730" s="498"/>
      <c r="F730" s="498"/>
      <c r="G730" s="498"/>
      <c r="H730" s="498"/>
      <c r="I730" s="499"/>
      <c r="J730" s="500"/>
    </row>
    <row r="731" customFormat="false" ht="18" hidden="false" customHeight="true" outlineLevel="0" collapsed="false">
      <c r="A731" s="466" t="s">
        <v>1673</v>
      </c>
      <c r="B731" s="467" t="s">
        <v>27</v>
      </c>
      <c r="C731" s="468" t="s">
        <v>26</v>
      </c>
      <c r="D731" s="468" t="s">
        <v>18</v>
      </c>
      <c r="E731" s="468" t="s">
        <v>25</v>
      </c>
      <c r="F731" s="468"/>
      <c r="G731" s="469" t="s">
        <v>1375</v>
      </c>
      <c r="H731" s="467" t="s">
        <v>1376</v>
      </c>
      <c r="I731" s="470" t="s">
        <v>1377</v>
      </c>
      <c r="J731" s="471" t="s">
        <v>19</v>
      </c>
    </row>
    <row r="732" customFormat="false" ht="39" hidden="false" customHeight="true" outlineLevel="0" collapsed="false">
      <c r="A732" s="472" t="s">
        <v>35</v>
      </c>
      <c r="B732" s="473" t="n">
        <v>100067</v>
      </c>
      <c r="C732" s="474" t="s">
        <v>42</v>
      </c>
      <c r="D732" s="474" t="s">
        <v>1674</v>
      </c>
      <c r="E732" s="474" t="s">
        <v>1399</v>
      </c>
      <c r="F732" s="474"/>
      <c r="G732" s="475" t="s">
        <v>66</v>
      </c>
      <c r="H732" s="476" t="n">
        <v>1</v>
      </c>
      <c r="I732" s="477" t="n">
        <v>13.23</v>
      </c>
      <c r="J732" s="478" t="n">
        <v>13.23</v>
      </c>
    </row>
    <row r="733" customFormat="false" ht="24" hidden="false" customHeight="true" outlineLevel="0" collapsed="false">
      <c r="A733" s="479" t="s">
        <v>656</v>
      </c>
      <c r="B733" s="480" t="n">
        <v>88238</v>
      </c>
      <c r="C733" s="481" t="s">
        <v>42</v>
      </c>
      <c r="D733" s="481" t="s">
        <v>706</v>
      </c>
      <c r="E733" s="481" t="s">
        <v>1382</v>
      </c>
      <c r="F733" s="481"/>
      <c r="G733" s="482" t="s">
        <v>469</v>
      </c>
      <c r="H733" s="483" t="n">
        <v>0.017</v>
      </c>
      <c r="I733" s="484" t="n">
        <v>21.5</v>
      </c>
      <c r="J733" s="485" t="n">
        <v>0.36</v>
      </c>
    </row>
    <row r="734" customFormat="false" ht="24" hidden="false" customHeight="true" outlineLevel="0" collapsed="false">
      <c r="A734" s="479" t="s">
        <v>656</v>
      </c>
      <c r="B734" s="480" t="n">
        <v>88245</v>
      </c>
      <c r="C734" s="481" t="s">
        <v>42</v>
      </c>
      <c r="D734" s="481" t="s">
        <v>705</v>
      </c>
      <c r="E734" s="481" t="s">
        <v>1382</v>
      </c>
      <c r="F734" s="481"/>
      <c r="G734" s="482" t="s">
        <v>469</v>
      </c>
      <c r="H734" s="483" t="n">
        <v>0.108</v>
      </c>
      <c r="I734" s="484" t="n">
        <v>25.4</v>
      </c>
      <c r="J734" s="485" t="n">
        <v>2.74</v>
      </c>
    </row>
    <row r="735" customFormat="false" ht="25.5" hidden="false" customHeight="true" outlineLevel="0" collapsed="false">
      <c r="A735" s="501" t="s">
        <v>200</v>
      </c>
      <c r="B735" s="502" t="n">
        <v>43059</v>
      </c>
      <c r="C735" s="503" t="s">
        <v>42</v>
      </c>
      <c r="D735" s="503" t="s">
        <v>1148</v>
      </c>
      <c r="E735" s="503" t="s">
        <v>669</v>
      </c>
      <c r="F735" s="503"/>
      <c r="G735" s="504" t="s">
        <v>66</v>
      </c>
      <c r="H735" s="505" t="n">
        <v>1.11</v>
      </c>
      <c r="I735" s="506" t="n">
        <v>8.9</v>
      </c>
      <c r="J735" s="507" t="n">
        <v>9.87</v>
      </c>
    </row>
    <row r="736" customFormat="false" ht="25.5" hidden="false" customHeight="true" outlineLevel="0" collapsed="false">
      <c r="A736" s="501" t="s">
        <v>200</v>
      </c>
      <c r="B736" s="502" t="n">
        <v>43132</v>
      </c>
      <c r="C736" s="503" t="s">
        <v>42</v>
      </c>
      <c r="D736" s="503" t="s">
        <v>707</v>
      </c>
      <c r="E736" s="503" t="s">
        <v>669</v>
      </c>
      <c r="F736" s="503"/>
      <c r="G736" s="504" t="s">
        <v>66</v>
      </c>
      <c r="H736" s="505" t="n">
        <v>0.011</v>
      </c>
      <c r="I736" s="506" t="n">
        <v>23.7</v>
      </c>
      <c r="J736" s="507" t="n">
        <v>0.26</v>
      </c>
    </row>
    <row r="737" customFormat="false" ht="15" hidden="false" customHeight="false" outlineLevel="0" collapsed="false">
      <c r="A737" s="486"/>
      <c r="B737" s="487"/>
      <c r="C737" s="487"/>
      <c r="D737" s="487"/>
      <c r="E737" s="487" t="s">
        <v>1388</v>
      </c>
      <c r="F737" s="488" t="n">
        <v>2.43</v>
      </c>
      <c r="G737" s="487" t="s">
        <v>1389</v>
      </c>
      <c r="H737" s="488" t="n">
        <v>0</v>
      </c>
      <c r="I737" s="489" t="s">
        <v>1390</v>
      </c>
      <c r="J737" s="490" t="n">
        <v>2.43</v>
      </c>
    </row>
    <row r="738" customFormat="false" ht="15" hidden="false" customHeight="true" outlineLevel="0" collapsed="false">
      <c r="A738" s="486"/>
      <c r="B738" s="487"/>
      <c r="C738" s="487"/>
      <c r="D738" s="487"/>
      <c r="E738" s="487" t="s">
        <v>1391</v>
      </c>
      <c r="F738" s="488" t="n">
        <v>3.14</v>
      </c>
      <c r="G738" s="487"/>
      <c r="H738" s="491" t="s">
        <v>1392</v>
      </c>
      <c r="I738" s="491"/>
      <c r="J738" s="490" t="n">
        <v>16.37</v>
      </c>
    </row>
    <row r="739" customFormat="false" ht="49.5" hidden="false" customHeight="true" outlineLevel="0" collapsed="false">
      <c r="A739" s="492"/>
      <c r="B739" s="493"/>
      <c r="C739" s="493"/>
      <c r="D739" s="493"/>
      <c r="E739" s="493"/>
      <c r="F739" s="493"/>
      <c r="G739" s="493" t="s">
        <v>1393</v>
      </c>
      <c r="H739" s="494" t="n">
        <v>39.5</v>
      </c>
      <c r="I739" s="495" t="s">
        <v>1394</v>
      </c>
      <c r="J739" s="496" t="n">
        <v>646.61</v>
      </c>
    </row>
    <row r="740" customFormat="false" ht="0.75" hidden="false" customHeight="true" outlineLevel="0" collapsed="false">
      <c r="A740" s="497"/>
      <c r="B740" s="498"/>
      <c r="C740" s="498"/>
      <c r="D740" s="498"/>
      <c r="E740" s="498"/>
      <c r="F740" s="498"/>
      <c r="G740" s="498"/>
      <c r="H740" s="498"/>
      <c r="I740" s="499"/>
      <c r="J740" s="500"/>
    </row>
    <row r="741" customFormat="false" ht="18" hidden="false" customHeight="true" outlineLevel="0" collapsed="false">
      <c r="A741" s="466" t="s">
        <v>1675</v>
      </c>
      <c r="B741" s="467" t="s">
        <v>27</v>
      </c>
      <c r="C741" s="468" t="s">
        <v>26</v>
      </c>
      <c r="D741" s="468" t="s">
        <v>18</v>
      </c>
      <c r="E741" s="468" t="s">
        <v>25</v>
      </c>
      <c r="F741" s="468"/>
      <c r="G741" s="469" t="s">
        <v>1375</v>
      </c>
      <c r="H741" s="467" t="s">
        <v>1376</v>
      </c>
      <c r="I741" s="470" t="s">
        <v>1377</v>
      </c>
      <c r="J741" s="471" t="s">
        <v>19</v>
      </c>
    </row>
    <row r="742" customFormat="false" ht="39" hidden="false" customHeight="true" outlineLevel="0" collapsed="false">
      <c r="A742" s="472" t="s">
        <v>35</v>
      </c>
      <c r="B742" s="473" t="n">
        <v>91601</v>
      </c>
      <c r="C742" s="474" t="s">
        <v>42</v>
      </c>
      <c r="D742" s="474" t="s">
        <v>1676</v>
      </c>
      <c r="E742" s="474" t="s">
        <v>1399</v>
      </c>
      <c r="F742" s="474"/>
      <c r="G742" s="475" t="s">
        <v>66</v>
      </c>
      <c r="H742" s="476" t="n">
        <v>1</v>
      </c>
      <c r="I742" s="477" t="n">
        <v>13.75</v>
      </c>
      <c r="J742" s="478" t="n">
        <v>13.75</v>
      </c>
    </row>
    <row r="743" customFormat="false" ht="24" hidden="false" customHeight="true" outlineLevel="0" collapsed="false">
      <c r="A743" s="479" t="s">
        <v>656</v>
      </c>
      <c r="B743" s="480" t="n">
        <v>88238</v>
      </c>
      <c r="C743" s="481" t="s">
        <v>42</v>
      </c>
      <c r="D743" s="481" t="s">
        <v>706</v>
      </c>
      <c r="E743" s="481" t="s">
        <v>1382</v>
      </c>
      <c r="F743" s="481"/>
      <c r="G743" s="482" t="s">
        <v>469</v>
      </c>
      <c r="H743" s="483" t="n">
        <v>0.014</v>
      </c>
      <c r="I743" s="484" t="n">
        <v>21.5</v>
      </c>
      <c r="J743" s="485" t="n">
        <v>0.3</v>
      </c>
    </row>
    <row r="744" customFormat="false" ht="24" hidden="false" customHeight="true" outlineLevel="0" collapsed="false">
      <c r="A744" s="479" t="s">
        <v>656</v>
      </c>
      <c r="B744" s="480" t="n">
        <v>88245</v>
      </c>
      <c r="C744" s="481" t="s">
        <v>42</v>
      </c>
      <c r="D744" s="481" t="s">
        <v>705</v>
      </c>
      <c r="E744" s="481" t="s">
        <v>1382</v>
      </c>
      <c r="F744" s="481"/>
      <c r="G744" s="482" t="s">
        <v>469</v>
      </c>
      <c r="H744" s="483" t="n">
        <v>0.086</v>
      </c>
      <c r="I744" s="484" t="n">
        <v>25.4</v>
      </c>
      <c r="J744" s="485" t="n">
        <v>2.18</v>
      </c>
    </row>
    <row r="745" customFormat="false" ht="24" hidden="false" customHeight="true" outlineLevel="0" collapsed="false">
      <c r="A745" s="501" t="s">
        <v>200</v>
      </c>
      <c r="B745" s="502" t="n">
        <v>32</v>
      </c>
      <c r="C745" s="503" t="s">
        <v>42</v>
      </c>
      <c r="D745" s="503" t="s">
        <v>1677</v>
      </c>
      <c r="E745" s="503" t="s">
        <v>669</v>
      </c>
      <c r="F745" s="503"/>
      <c r="G745" s="504" t="s">
        <v>66</v>
      </c>
      <c r="H745" s="505" t="n">
        <v>1.11</v>
      </c>
      <c r="I745" s="506" t="n">
        <v>9.92</v>
      </c>
      <c r="J745" s="507" t="n">
        <v>11.01</v>
      </c>
    </row>
    <row r="746" customFormat="false" ht="25.5" hidden="false" customHeight="true" outlineLevel="0" collapsed="false">
      <c r="A746" s="501" t="s">
        <v>200</v>
      </c>
      <c r="B746" s="502" t="n">
        <v>43132</v>
      </c>
      <c r="C746" s="503" t="s">
        <v>42</v>
      </c>
      <c r="D746" s="503" t="s">
        <v>707</v>
      </c>
      <c r="E746" s="503" t="s">
        <v>669</v>
      </c>
      <c r="F746" s="503"/>
      <c r="G746" s="504" t="s">
        <v>66</v>
      </c>
      <c r="H746" s="505" t="n">
        <v>0.0111</v>
      </c>
      <c r="I746" s="506" t="n">
        <v>23.7</v>
      </c>
      <c r="J746" s="507" t="n">
        <v>0.26</v>
      </c>
    </row>
    <row r="747" customFormat="false" ht="15" hidden="false" customHeight="false" outlineLevel="0" collapsed="false">
      <c r="A747" s="486"/>
      <c r="B747" s="487"/>
      <c r="C747" s="487"/>
      <c r="D747" s="487"/>
      <c r="E747" s="487" t="s">
        <v>1388</v>
      </c>
      <c r="F747" s="488" t="n">
        <v>1.94</v>
      </c>
      <c r="G747" s="487" t="s">
        <v>1389</v>
      </c>
      <c r="H747" s="488" t="n">
        <v>0</v>
      </c>
      <c r="I747" s="489" t="s">
        <v>1390</v>
      </c>
      <c r="J747" s="490" t="n">
        <v>1.94</v>
      </c>
    </row>
    <row r="748" customFormat="false" ht="15" hidden="false" customHeight="true" outlineLevel="0" collapsed="false">
      <c r="A748" s="486"/>
      <c r="B748" s="487"/>
      <c r="C748" s="487"/>
      <c r="D748" s="487"/>
      <c r="E748" s="487" t="s">
        <v>1391</v>
      </c>
      <c r="F748" s="488" t="n">
        <v>3.27</v>
      </c>
      <c r="G748" s="487"/>
      <c r="H748" s="491" t="s">
        <v>1392</v>
      </c>
      <c r="I748" s="491"/>
      <c r="J748" s="490" t="n">
        <v>17.02</v>
      </c>
    </row>
    <row r="749" customFormat="false" ht="49.5" hidden="false" customHeight="true" outlineLevel="0" collapsed="false">
      <c r="A749" s="492"/>
      <c r="B749" s="493"/>
      <c r="C749" s="493"/>
      <c r="D749" s="493"/>
      <c r="E749" s="493"/>
      <c r="F749" s="493"/>
      <c r="G749" s="493" t="s">
        <v>1393</v>
      </c>
      <c r="H749" s="494" t="n">
        <v>356.8</v>
      </c>
      <c r="I749" s="495" t="s">
        <v>1394</v>
      </c>
      <c r="J749" s="496" t="n">
        <v>6072.73</v>
      </c>
    </row>
    <row r="750" customFormat="false" ht="0.75" hidden="false" customHeight="true" outlineLevel="0" collapsed="false">
      <c r="A750" s="497"/>
      <c r="B750" s="498"/>
      <c r="C750" s="498"/>
      <c r="D750" s="498"/>
      <c r="E750" s="498"/>
      <c r="F750" s="498"/>
      <c r="G750" s="498"/>
      <c r="H750" s="498"/>
      <c r="I750" s="499"/>
      <c r="J750" s="500"/>
    </row>
    <row r="751" customFormat="false" ht="18" hidden="false" customHeight="true" outlineLevel="0" collapsed="false">
      <c r="A751" s="466" t="s">
        <v>1678</v>
      </c>
      <c r="B751" s="467" t="s">
        <v>27</v>
      </c>
      <c r="C751" s="468" t="s">
        <v>26</v>
      </c>
      <c r="D751" s="468" t="s">
        <v>18</v>
      </c>
      <c r="E751" s="468" t="s">
        <v>25</v>
      </c>
      <c r="F751" s="468"/>
      <c r="G751" s="469" t="s">
        <v>1375</v>
      </c>
      <c r="H751" s="467" t="s">
        <v>1376</v>
      </c>
      <c r="I751" s="470" t="s">
        <v>1377</v>
      </c>
      <c r="J751" s="471" t="s">
        <v>19</v>
      </c>
    </row>
    <row r="752" customFormat="false" ht="39" hidden="false" customHeight="true" outlineLevel="0" collapsed="false">
      <c r="A752" s="472" t="s">
        <v>35</v>
      </c>
      <c r="B752" s="473" t="n">
        <v>91602</v>
      </c>
      <c r="C752" s="474" t="s">
        <v>42</v>
      </c>
      <c r="D752" s="474" t="s">
        <v>1679</v>
      </c>
      <c r="E752" s="474" t="s">
        <v>1399</v>
      </c>
      <c r="F752" s="474"/>
      <c r="G752" s="475" t="s">
        <v>66</v>
      </c>
      <c r="H752" s="476" t="n">
        <v>1</v>
      </c>
      <c r="I752" s="477" t="n">
        <v>12.82</v>
      </c>
      <c r="J752" s="478" t="n">
        <v>12.82</v>
      </c>
    </row>
    <row r="753" customFormat="false" ht="24" hidden="false" customHeight="true" outlineLevel="0" collapsed="false">
      <c r="A753" s="479" t="s">
        <v>656</v>
      </c>
      <c r="B753" s="480" t="n">
        <v>88238</v>
      </c>
      <c r="C753" s="481" t="s">
        <v>42</v>
      </c>
      <c r="D753" s="481" t="s">
        <v>706</v>
      </c>
      <c r="E753" s="481" t="s">
        <v>1382</v>
      </c>
      <c r="F753" s="481"/>
      <c r="G753" s="482" t="s">
        <v>469</v>
      </c>
      <c r="H753" s="483" t="n">
        <v>0.008</v>
      </c>
      <c r="I753" s="484" t="n">
        <v>21.5</v>
      </c>
      <c r="J753" s="485" t="n">
        <v>0.17</v>
      </c>
    </row>
    <row r="754" customFormat="false" ht="24" hidden="false" customHeight="true" outlineLevel="0" collapsed="false">
      <c r="A754" s="479" t="s">
        <v>656</v>
      </c>
      <c r="B754" s="480" t="n">
        <v>88245</v>
      </c>
      <c r="C754" s="481" t="s">
        <v>42</v>
      </c>
      <c r="D754" s="481" t="s">
        <v>705</v>
      </c>
      <c r="E754" s="481" t="s">
        <v>1382</v>
      </c>
      <c r="F754" s="481"/>
      <c r="G754" s="482" t="s">
        <v>469</v>
      </c>
      <c r="H754" s="483" t="n">
        <v>0.052</v>
      </c>
      <c r="I754" s="484" t="n">
        <v>25.4</v>
      </c>
      <c r="J754" s="485" t="n">
        <v>1.32</v>
      </c>
    </row>
    <row r="755" customFormat="false" ht="24" hidden="false" customHeight="true" outlineLevel="0" collapsed="false">
      <c r="A755" s="501" t="s">
        <v>200</v>
      </c>
      <c r="B755" s="502" t="n">
        <v>33</v>
      </c>
      <c r="C755" s="503" t="s">
        <v>42</v>
      </c>
      <c r="D755" s="503" t="s">
        <v>1680</v>
      </c>
      <c r="E755" s="503" t="s">
        <v>669</v>
      </c>
      <c r="F755" s="503"/>
      <c r="G755" s="504" t="s">
        <v>66</v>
      </c>
      <c r="H755" s="505" t="n">
        <v>1.11</v>
      </c>
      <c r="I755" s="506" t="n">
        <v>9.98</v>
      </c>
      <c r="J755" s="507" t="n">
        <v>11.07</v>
      </c>
    </row>
    <row r="756" customFormat="false" ht="25.5" hidden="false" customHeight="true" outlineLevel="0" collapsed="false">
      <c r="A756" s="501" t="s">
        <v>200</v>
      </c>
      <c r="B756" s="502" t="n">
        <v>43132</v>
      </c>
      <c r="C756" s="503" t="s">
        <v>42</v>
      </c>
      <c r="D756" s="503" t="s">
        <v>707</v>
      </c>
      <c r="E756" s="503" t="s">
        <v>669</v>
      </c>
      <c r="F756" s="503"/>
      <c r="G756" s="504" t="s">
        <v>66</v>
      </c>
      <c r="H756" s="505" t="n">
        <v>0.0111</v>
      </c>
      <c r="I756" s="506" t="n">
        <v>23.7</v>
      </c>
      <c r="J756" s="507" t="n">
        <v>0.26</v>
      </c>
    </row>
    <row r="757" customFormat="false" ht="15" hidden="false" customHeight="false" outlineLevel="0" collapsed="false">
      <c r="A757" s="486"/>
      <c r="B757" s="487"/>
      <c r="C757" s="487"/>
      <c r="D757" s="487"/>
      <c r="E757" s="487" t="s">
        <v>1388</v>
      </c>
      <c r="F757" s="488" t="n">
        <v>1.16</v>
      </c>
      <c r="G757" s="487" t="s">
        <v>1389</v>
      </c>
      <c r="H757" s="488" t="n">
        <v>0</v>
      </c>
      <c r="I757" s="489" t="s">
        <v>1390</v>
      </c>
      <c r="J757" s="490" t="n">
        <v>1.16</v>
      </c>
    </row>
    <row r="758" customFormat="false" ht="15" hidden="false" customHeight="true" outlineLevel="0" collapsed="false">
      <c r="A758" s="486"/>
      <c r="B758" s="487"/>
      <c r="C758" s="487"/>
      <c r="D758" s="487"/>
      <c r="E758" s="487" t="s">
        <v>1391</v>
      </c>
      <c r="F758" s="488" t="n">
        <v>3.05</v>
      </c>
      <c r="G758" s="487"/>
      <c r="H758" s="491" t="s">
        <v>1392</v>
      </c>
      <c r="I758" s="491"/>
      <c r="J758" s="490" t="n">
        <v>15.87</v>
      </c>
    </row>
    <row r="759" customFormat="false" ht="49.5" hidden="false" customHeight="true" outlineLevel="0" collapsed="false">
      <c r="A759" s="492"/>
      <c r="B759" s="493"/>
      <c r="C759" s="493"/>
      <c r="D759" s="493"/>
      <c r="E759" s="493"/>
      <c r="F759" s="493"/>
      <c r="G759" s="493" t="s">
        <v>1393</v>
      </c>
      <c r="H759" s="494" t="n">
        <v>161.9</v>
      </c>
      <c r="I759" s="495" t="s">
        <v>1394</v>
      </c>
      <c r="J759" s="496" t="n">
        <v>2569.35</v>
      </c>
    </row>
    <row r="760" customFormat="false" ht="0.75" hidden="false" customHeight="true" outlineLevel="0" collapsed="false">
      <c r="A760" s="497"/>
      <c r="B760" s="498"/>
      <c r="C760" s="498"/>
      <c r="D760" s="498"/>
      <c r="E760" s="498"/>
      <c r="F760" s="498"/>
      <c r="G760" s="498"/>
      <c r="H760" s="498"/>
      <c r="I760" s="499"/>
      <c r="J760" s="500"/>
    </row>
    <row r="761" customFormat="false" ht="18" hidden="false" customHeight="true" outlineLevel="0" collapsed="false">
      <c r="A761" s="466" t="s">
        <v>1681</v>
      </c>
      <c r="B761" s="467" t="s">
        <v>27</v>
      </c>
      <c r="C761" s="468" t="s">
        <v>26</v>
      </c>
      <c r="D761" s="468" t="s">
        <v>18</v>
      </c>
      <c r="E761" s="468" t="s">
        <v>25</v>
      </c>
      <c r="F761" s="468"/>
      <c r="G761" s="469" t="s">
        <v>1375</v>
      </c>
      <c r="H761" s="467" t="s">
        <v>1376</v>
      </c>
      <c r="I761" s="470" t="s">
        <v>1377</v>
      </c>
      <c r="J761" s="471" t="s">
        <v>19</v>
      </c>
    </row>
    <row r="762" customFormat="false" ht="39" hidden="false" customHeight="true" outlineLevel="0" collapsed="false">
      <c r="A762" s="472" t="s">
        <v>35</v>
      </c>
      <c r="B762" s="473" t="n">
        <v>91603</v>
      </c>
      <c r="C762" s="474" t="s">
        <v>42</v>
      </c>
      <c r="D762" s="474" t="s">
        <v>1682</v>
      </c>
      <c r="E762" s="474" t="s">
        <v>1399</v>
      </c>
      <c r="F762" s="474"/>
      <c r="G762" s="475" t="s">
        <v>66</v>
      </c>
      <c r="H762" s="476" t="n">
        <v>1</v>
      </c>
      <c r="I762" s="477" t="n">
        <v>12.11</v>
      </c>
      <c r="J762" s="478" t="n">
        <v>12.11</v>
      </c>
    </row>
    <row r="763" customFormat="false" ht="24" hidden="false" customHeight="true" outlineLevel="0" collapsed="false">
      <c r="A763" s="479" t="s">
        <v>656</v>
      </c>
      <c r="B763" s="480" t="n">
        <v>88238</v>
      </c>
      <c r="C763" s="481" t="s">
        <v>42</v>
      </c>
      <c r="D763" s="481" t="s">
        <v>706</v>
      </c>
      <c r="E763" s="481" t="s">
        <v>1382</v>
      </c>
      <c r="F763" s="481"/>
      <c r="G763" s="482" t="s">
        <v>469</v>
      </c>
      <c r="H763" s="483" t="n">
        <v>0.008</v>
      </c>
      <c r="I763" s="484" t="n">
        <v>21.5</v>
      </c>
      <c r="J763" s="485" t="n">
        <v>0.17</v>
      </c>
    </row>
    <row r="764" customFormat="false" ht="24" hidden="false" customHeight="true" outlineLevel="0" collapsed="false">
      <c r="A764" s="479" t="s">
        <v>656</v>
      </c>
      <c r="B764" s="480" t="n">
        <v>88245</v>
      </c>
      <c r="C764" s="481" t="s">
        <v>42</v>
      </c>
      <c r="D764" s="481" t="s">
        <v>705</v>
      </c>
      <c r="E764" s="481" t="s">
        <v>1382</v>
      </c>
      <c r="F764" s="481"/>
      <c r="G764" s="482" t="s">
        <v>469</v>
      </c>
      <c r="H764" s="483" t="n">
        <v>0.049</v>
      </c>
      <c r="I764" s="484" t="n">
        <v>25.4</v>
      </c>
      <c r="J764" s="485" t="n">
        <v>1.24</v>
      </c>
    </row>
    <row r="765" customFormat="false" ht="24" hidden="false" customHeight="true" outlineLevel="0" collapsed="false">
      <c r="A765" s="501" t="s">
        <v>200</v>
      </c>
      <c r="B765" s="502" t="n">
        <v>34</v>
      </c>
      <c r="C765" s="503" t="s">
        <v>42</v>
      </c>
      <c r="D765" s="503" t="s">
        <v>1683</v>
      </c>
      <c r="E765" s="503" t="s">
        <v>669</v>
      </c>
      <c r="F765" s="503"/>
      <c r="G765" s="504" t="s">
        <v>66</v>
      </c>
      <c r="H765" s="505" t="n">
        <v>1.11</v>
      </c>
      <c r="I765" s="506" t="n">
        <v>9.41</v>
      </c>
      <c r="J765" s="507" t="n">
        <v>10.44</v>
      </c>
    </row>
    <row r="766" customFormat="false" ht="25.5" hidden="false" customHeight="true" outlineLevel="0" collapsed="false">
      <c r="A766" s="501" t="s">
        <v>200</v>
      </c>
      <c r="B766" s="502" t="n">
        <v>43132</v>
      </c>
      <c r="C766" s="503" t="s">
        <v>42</v>
      </c>
      <c r="D766" s="503" t="s">
        <v>707</v>
      </c>
      <c r="E766" s="503" t="s">
        <v>669</v>
      </c>
      <c r="F766" s="503"/>
      <c r="G766" s="504" t="s">
        <v>66</v>
      </c>
      <c r="H766" s="505" t="n">
        <v>0.0111</v>
      </c>
      <c r="I766" s="506" t="n">
        <v>23.7</v>
      </c>
      <c r="J766" s="507" t="n">
        <v>0.26</v>
      </c>
    </row>
    <row r="767" customFormat="false" ht="15" hidden="false" customHeight="false" outlineLevel="0" collapsed="false">
      <c r="A767" s="486"/>
      <c r="B767" s="487"/>
      <c r="C767" s="487"/>
      <c r="D767" s="487"/>
      <c r="E767" s="487" t="s">
        <v>1388</v>
      </c>
      <c r="F767" s="488" t="n">
        <v>1.1</v>
      </c>
      <c r="G767" s="487" t="s">
        <v>1389</v>
      </c>
      <c r="H767" s="488" t="n">
        <v>0</v>
      </c>
      <c r="I767" s="489" t="s">
        <v>1390</v>
      </c>
      <c r="J767" s="490" t="n">
        <v>1.1</v>
      </c>
    </row>
    <row r="768" customFormat="false" ht="15" hidden="false" customHeight="true" outlineLevel="0" collapsed="false">
      <c r="A768" s="486"/>
      <c r="B768" s="487"/>
      <c r="C768" s="487"/>
      <c r="D768" s="487"/>
      <c r="E768" s="487" t="s">
        <v>1391</v>
      </c>
      <c r="F768" s="488" t="n">
        <v>2.88</v>
      </c>
      <c r="G768" s="487"/>
      <c r="H768" s="491" t="s">
        <v>1392</v>
      </c>
      <c r="I768" s="491"/>
      <c r="J768" s="490" t="n">
        <v>14.99</v>
      </c>
    </row>
    <row r="769" customFormat="false" ht="49.5" hidden="false" customHeight="true" outlineLevel="0" collapsed="false">
      <c r="A769" s="492"/>
      <c r="B769" s="493"/>
      <c r="C769" s="493"/>
      <c r="D769" s="493"/>
      <c r="E769" s="493"/>
      <c r="F769" s="493"/>
      <c r="G769" s="493" t="s">
        <v>1393</v>
      </c>
      <c r="H769" s="494" t="n">
        <v>204.1</v>
      </c>
      <c r="I769" s="495" t="s">
        <v>1394</v>
      </c>
      <c r="J769" s="496" t="n">
        <v>3059.45</v>
      </c>
    </row>
    <row r="770" customFormat="false" ht="0.75" hidden="false" customHeight="true" outlineLevel="0" collapsed="false">
      <c r="A770" s="497"/>
      <c r="B770" s="498"/>
      <c r="C770" s="498"/>
      <c r="D770" s="498"/>
      <c r="E770" s="498"/>
      <c r="F770" s="498"/>
      <c r="G770" s="498"/>
      <c r="H770" s="498"/>
      <c r="I770" s="499"/>
      <c r="J770" s="500"/>
    </row>
    <row r="771" customFormat="false" ht="18" hidden="false" customHeight="true" outlineLevel="0" collapsed="false">
      <c r="A771" s="466" t="s">
        <v>1684</v>
      </c>
      <c r="B771" s="467" t="s">
        <v>27</v>
      </c>
      <c r="C771" s="468" t="s">
        <v>26</v>
      </c>
      <c r="D771" s="468" t="s">
        <v>18</v>
      </c>
      <c r="E771" s="468" t="s">
        <v>25</v>
      </c>
      <c r="F771" s="468"/>
      <c r="G771" s="469" t="s">
        <v>1375</v>
      </c>
      <c r="H771" s="467" t="s">
        <v>1376</v>
      </c>
      <c r="I771" s="470" t="s">
        <v>1377</v>
      </c>
      <c r="J771" s="471" t="s">
        <v>19</v>
      </c>
    </row>
    <row r="772" customFormat="false" ht="39" hidden="false" customHeight="true" outlineLevel="0" collapsed="false">
      <c r="A772" s="472" t="s">
        <v>35</v>
      </c>
      <c r="B772" s="473" t="n">
        <v>100068</v>
      </c>
      <c r="C772" s="474" t="s">
        <v>42</v>
      </c>
      <c r="D772" s="474" t="s">
        <v>1685</v>
      </c>
      <c r="E772" s="474" t="s">
        <v>1399</v>
      </c>
      <c r="F772" s="474"/>
      <c r="G772" s="475" t="s">
        <v>66</v>
      </c>
      <c r="H772" s="476" t="n">
        <v>1</v>
      </c>
      <c r="I772" s="477" t="n">
        <v>10.38</v>
      </c>
      <c r="J772" s="478" t="n">
        <v>10.38</v>
      </c>
    </row>
    <row r="773" customFormat="false" ht="24" hidden="false" customHeight="true" outlineLevel="0" collapsed="false">
      <c r="A773" s="479" t="s">
        <v>656</v>
      </c>
      <c r="B773" s="480" t="n">
        <v>88238</v>
      </c>
      <c r="C773" s="481" t="s">
        <v>42</v>
      </c>
      <c r="D773" s="481" t="s">
        <v>706</v>
      </c>
      <c r="E773" s="481" t="s">
        <v>1382</v>
      </c>
      <c r="F773" s="481"/>
      <c r="G773" s="482" t="s">
        <v>469</v>
      </c>
      <c r="H773" s="483" t="n">
        <v>0.006</v>
      </c>
      <c r="I773" s="484" t="n">
        <v>21.5</v>
      </c>
      <c r="J773" s="485" t="n">
        <v>0.12</v>
      </c>
    </row>
    <row r="774" customFormat="false" ht="24" hidden="false" customHeight="true" outlineLevel="0" collapsed="false">
      <c r="A774" s="479" t="s">
        <v>656</v>
      </c>
      <c r="B774" s="480" t="n">
        <v>88245</v>
      </c>
      <c r="C774" s="481" t="s">
        <v>42</v>
      </c>
      <c r="D774" s="481" t="s">
        <v>705</v>
      </c>
      <c r="E774" s="481" t="s">
        <v>1382</v>
      </c>
      <c r="F774" s="481"/>
      <c r="G774" s="482" t="s">
        <v>469</v>
      </c>
      <c r="H774" s="483" t="n">
        <v>0.038</v>
      </c>
      <c r="I774" s="484" t="n">
        <v>25.4</v>
      </c>
      <c r="J774" s="485" t="n">
        <v>0.96</v>
      </c>
    </row>
    <row r="775" customFormat="false" ht="24" hidden="false" customHeight="true" outlineLevel="0" collapsed="false">
      <c r="A775" s="501" t="s">
        <v>200</v>
      </c>
      <c r="B775" s="502" t="n">
        <v>43055</v>
      </c>
      <c r="C775" s="503" t="s">
        <v>42</v>
      </c>
      <c r="D775" s="503" t="s">
        <v>1686</v>
      </c>
      <c r="E775" s="503" t="s">
        <v>669</v>
      </c>
      <c r="F775" s="503"/>
      <c r="G775" s="504" t="s">
        <v>66</v>
      </c>
      <c r="H775" s="505" t="n">
        <v>1.11</v>
      </c>
      <c r="I775" s="506" t="n">
        <v>8.15</v>
      </c>
      <c r="J775" s="507" t="n">
        <v>9.04</v>
      </c>
    </row>
    <row r="776" customFormat="false" ht="25.5" hidden="false" customHeight="true" outlineLevel="0" collapsed="false">
      <c r="A776" s="501" t="s">
        <v>200</v>
      </c>
      <c r="B776" s="502" t="n">
        <v>43132</v>
      </c>
      <c r="C776" s="503" t="s">
        <v>42</v>
      </c>
      <c r="D776" s="503" t="s">
        <v>707</v>
      </c>
      <c r="E776" s="503" t="s">
        <v>669</v>
      </c>
      <c r="F776" s="503"/>
      <c r="G776" s="504" t="s">
        <v>66</v>
      </c>
      <c r="H776" s="505" t="n">
        <v>0.011</v>
      </c>
      <c r="I776" s="506" t="n">
        <v>23.7</v>
      </c>
      <c r="J776" s="507" t="n">
        <v>0.26</v>
      </c>
    </row>
    <row r="777" customFormat="false" ht="15" hidden="false" customHeight="false" outlineLevel="0" collapsed="false">
      <c r="A777" s="486"/>
      <c r="B777" s="487"/>
      <c r="C777" s="487"/>
      <c r="D777" s="487"/>
      <c r="E777" s="487" t="s">
        <v>1388</v>
      </c>
      <c r="F777" s="488" t="n">
        <v>0.85</v>
      </c>
      <c r="G777" s="487" t="s">
        <v>1389</v>
      </c>
      <c r="H777" s="488" t="n">
        <v>0</v>
      </c>
      <c r="I777" s="489" t="s">
        <v>1390</v>
      </c>
      <c r="J777" s="490" t="n">
        <v>0.85</v>
      </c>
    </row>
    <row r="778" customFormat="false" ht="15" hidden="false" customHeight="true" outlineLevel="0" collapsed="false">
      <c r="A778" s="486"/>
      <c r="B778" s="487"/>
      <c r="C778" s="487"/>
      <c r="D778" s="487"/>
      <c r="E778" s="487" t="s">
        <v>1391</v>
      </c>
      <c r="F778" s="488" t="n">
        <v>2.47</v>
      </c>
      <c r="G778" s="487"/>
      <c r="H778" s="491" t="s">
        <v>1392</v>
      </c>
      <c r="I778" s="491"/>
      <c r="J778" s="490" t="n">
        <v>12.85</v>
      </c>
    </row>
    <row r="779" customFormat="false" ht="49.5" hidden="false" customHeight="true" outlineLevel="0" collapsed="false">
      <c r="A779" s="492"/>
      <c r="B779" s="493"/>
      <c r="C779" s="493"/>
      <c r="D779" s="493"/>
      <c r="E779" s="493"/>
      <c r="F779" s="493"/>
      <c r="G779" s="493" t="s">
        <v>1393</v>
      </c>
      <c r="H779" s="494" t="n">
        <v>61.1</v>
      </c>
      <c r="I779" s="495" t="s">
        <v>1394</v>
      </c>
      <c r="J779" s="496" t="n">
        <v>785.13</v>
      </c>
    </row>
    <row r="780" customFormat="false" ht="0.75" hidden="false" customHeight="true" outlineLevel="0" collapsed="false">
      <c r="A780" s="497"/>
      <c r="B780" s="498"/>
      <c r="C780" s="498"/>
      <c r="D780" s="498"/>
      <c r="E780" s="498"/>
      <c r="F780" s="498"/>
      <c r="G780" s="498"/>
      <c r="H780" s="498"/>
      <c r="I780" s="499"/>
      <c r="J780" s="500"/>
    </row>
    <row r="781" customFormat="false" ht="24" hidden="false" customHeight="true" outlineLevel="0" collapsed="false">
      <c r="A781" s="461" t="s">
        <v>473</v>
      </c>
      <c r="B781" s="462"/>
      <c r="C781" s="462"/>
      <c r="D781" s="462" t="s">
        <v>1687</v>
      </c>
      <c r="E781" s="462"/>
      <c r="F781" s="462"/>
      <c r="G781" s="462"/>
      <c r="H781" s="463"/>
      <c r="I781" s="464"/>
      <c r="J781" s="465" t="n">
        <v>70712.09</v>
      </c>
    </row>
    <row r="782" customFormat="false" ht="24" hidden="false" customHeight="true" outlineLevel="0" collapsed="false">
      <c r="A782" s="461" t="s">
        <v>1688</v>
      </c>
      <c r="B782" s="462"/>
      <c r="C782" s="462"/>
      <c r="D782" s="462" t="s">
        <v>1689</v>
      </c>
      <c r="E782" s="462"/>
      <c r="F782" s="462"/>
      <c r="G782" s="462"/>
      <c r="H782" s="463"/>
      <c r="I782" s="464"/>
      <c r="J782" s="465" t="n">
        <v>7962.65</v>
      </c>
    </row>
    <row r="783" customFormat="false" ht="18" hidden="false" customHeight="true" outlineLevel="0" collapsed="false">
      <c r="A783" s="466" t="s">
        <v>1690</v>
      </c>
      <c r="B783" s="467" t="s">
        <v>27</v>
      </c>
      <c r="C783" s="468" t="s">
        <v>26</v>
      </c>
      <c r="D783" s="468" t="s">
        <v>18</v>
      </c>
      <c r="E783" s="468" t="s">
        <v>25</v>
      </c>
      <c r="F783" s="468"/>
      <c r="G783" s="469" t="s">
        <v>1375</v>
      </c>
      <c r="H783" s="467" t="s">
        <v>1376</v>
      </c>
      <c r="I783" s="470" t="s">
        <v>1377</v>
      </c>
      <c r="J783" s="471" t="s">
        <v>19</v>
      </c>
    </row>
    <row r="784" customFormat="false" ht="39" hidden="false" customHeight="true" outlineLevel="0" collapsed="false">
      <c r="A784" s="472" t="s">
        <v>35</v>
      </c>
      <c r="B784" s="473" t="n">
        <v>96521</v>
      </c>
      <c r="C784" s="474" t="s">
        <v>42</v>
      </c>
      <c r="D784" s="474" t="s">
        <v>1644</v>
      </c>
      <c r="E784" s="474" t="s">
        <v>914</v>
      </c>
      <c r="F784" s="474"/>
      <c r="G784" s="475" t="s">
        <v>388</v>
      </c>
      <c r="H784" s="476" t="n">
        <v>1</v>
      </c>
      <c r="I784" s="477" t="n">
        <v>38.29</v>
      </c>
      <c r="J784" s="478" t="n">
        <v>38.29</v>
      </c>
    </row>
    <row r="785" customFormat="false" ht="64.5" hidden="false" customHeight="true" outlineLevel="0" collapsed="false">
      <c r="A785" s="479" t="s">
        <v>656</v>
      </c>
      <c r="B785" s="480" t="n">
        <v>5678</v>
      </c>
      <c r="C785" s="481" t="s">
        <v>42</v>
      </c>
      <c r="D785" s="481" t="s">
        <v>931</v>
      </c>
      <c r="E785" s="481" t="s">
        <v>683</v>
      </c>
      <c r="F785" s="481"/>
      <c r="G785" s="482" t="s">
        <v>688</v>
      </c>
      <c r="H785" s="483" t="n">
        <v>0.192</v>
      </c>
      <c r="I785" s="484" t="n">
        <v>139.68</v>
      </c>
      <c r="J785" s="485" t="n">
        <v>26.81</v>
      </c>
    </row>
    <row r="786" customFormat="false" ht="64.5" hidden="false" customHeight="true" outlineLevel="0" collapsed="false">
      <c r="A786" s="479" t="s">
        <v>656</v>
      </c>
      <c r="B786" s="480" t="n">
        <v>5679</v>
      </c>
      <c r="C786" s="481" t="s">
        <v>42</v>
      </c>
      <c r="D786" s="481" t="s">
        <v>929</v>
      </c>
      <c r="E786" s="481" t="s">
        <v>683</v>
      </c>
      <c r="F786" s="481"/>
      <c r="G786" s="482" t="s">
        <v>684</v>
      </c>
      <c r="H786" s="483" t="n">
        <v>0.096</v>
      </c>
      <c r="I786" s="484" t="n">
        <v>56.5</v>
      </c>
      <c r="J786" s="485" t="n">
        <v>5.42</v>
      </c>
    </row>
    <row r="787" customFormat="false" ht="24" hidden="false" customHeight="true" outlineLevel="0" collapsed="false">
      <c r="A787" s="479" t="s">
        <v>656</v>
      </c>
      <c r="B787" s="480" t="n">
        <v>88309</v>
      </c>
      <c r="C787" s="481" t="s">
        <v>42</v>
      </c>
      <c r="D787" s="481" t="s">
        <v>696</v>
      </c>
      <c r="E787" s="481" t="s">
        <v>1382</v>
      </c>
      <c r="F787" s="481"/>
      <c r="G787" s="482" t="s">
        <v>469</v>
      </c>
      <c r="H787" s="483" t="n">
        <v>0.105</v>
      </c>
      <c r="I787" s="484" t="n">
        <v>25.62</v>
      </c>
      <c r="J787" s="485" t="n">
        <v>2.69</v>
      </c>
    </row>
    <row r="788" customFormat="false" ht="24" hidden="false" customHeight="true" outlineLevel="0" collapsed="false">
      <c r="A788" s="479" t="s">
        <v>656</v>
      </c>
      <c r="B788" s="480" t="n">
        <v>88316</v>
      </c>
      <c r="C788" s="481" t="s">
        <v>42</v>
      </c>
      <c r="D788" s="481" t="s">
        <v>667</v>
      </c>
      <c r="E788" s="481" t="s">
        <v>1382</v>
      </c>
      <c r="F788" s="481"/>
      <c r="G788" s="482" t="s">
        <v>469</v>
      </c>
      <c r="H788" s="483" t="n">
        <v>0.166</v>
      </c>
      <c r="I788" s="484" t="n">
        <v>20.32</v>
      </c>
      <c r="J788" s="485" t="n">
        <v>3.37</v>
      </c>
    </row>
    <row r="789" customFormat="false" ht="15" hidden="false" customHeight="false" outlineLevel="0" collapsed="false">
      <c r="A789" s="486"/>
      <c r="B789" s="487"/>
      <c r="C789" s="487"/>
      <c r="D789" s="487"/>
      <c r="E789" s="487" t="s">
        <v>1388</v>
      </c>
      <c r="F789" s="488" t="n">
        <v>10.38</v>
      </c>
      <c r="G789" s="487" t="s">
        <v>1389</v>
      </c>
      <c r="H789" s="488" t="n">
        <v>0</v>
      </c>
      <c r="I789" s="489" t="s">
        <v>1390</v>
      </c>
      <c r="J789" s="490" t="n">
        <v>10.38</v>
      </c>
    </row>
    <row r="790" customFormat="false" ht="15" hidden="false" customHeight="true" outlineLevel="0" collapsed="false">
      <c r="A790" s="486"/>
      <c r="B790" s="487"/>
      <c r="C790" s="487"/>
      <c r="D790" s="487"/>
      <c r="E790" s="487" t="s">
        <v>1391</v>
      </c>
      <c r="F790" s="488" t="n">
        <v>9.11</v>
      </c>
      <c r="G790" s="487"/>
      <c r="H790" s="491" t="s">
        <v>1392</v>
      </c>
      <c r="I790" s="491"/>
      <c r="J790" s="490" t="n">
        <v>47.4</v>
      </c>
    </row>
    <row r="791" customFormat="false" ht="49.5" hidden="false" customHeight="true" outlineLevel="0" collapsed="false">
      <c r="A791" s="492"/>
      <c r="B791" s="493"/>
      <c r="C791" s="493"/>
      <c r="D791" s="493"/>
      <c r="E791" s="493"/>
      <c r="F791" s="493"/>
      <c r="G791" s="493" t="s">
        <v>1393</v>
      </c>
      <c r="H791" s="494" t="n">
        <v>51.07</v>
      </c>
      <c r="I791" s="495" t="s">
        <v>1394</v>
      </c>
      <c r="J791" s="496" t="n">
        <v>2420.71</v>
      </c>
    </row>
    <row r="792" customFormat="false" ht="0.75" hidden="false" customHeight="true" outlineLevel="0" collapsed="false">
      <c r="A792" s="497"/>
      <c r="B792" s="498"/>
      <c r="C792" s="498"/>
      <c r="D792" s="498"/>
      <c r="E792" s="498"/>
      <c r="F792" s="498"/>
      <c r="G792" s="498"/>
      <c r="H792" s="498"/>
      <c r="I792" s="499"/>
      <c r="J792" s="500"/>
    </row>
    <row r="793" customFormat="false" ht="18" hidden="false" customHeight="true" outlineLevel="0" collapsed="false">
      <c r="A793" s="466" t="s">
        <v>1691</v>
      </c>
      <c r="B793" s="467" t="s">
        <v>27</v>
      </c>
      <c r="C793" s="468" t="s">
        <v>26</v>
      </c>
      <c r="D793" s="468" t="s">
        <v>18</v>
      </c>
      <c r="E793" s="468" t="s">
        <v>25</v>
      </c>
      <c r="F793" s="468"/>
      <c r="G793" s="469" t="s">
        <v>1375</v>
      </c>
      <c r="H793" s="467" t="s">
        <v>1376</v>
      </c>
      <c r="I793" s="470" t="s">
        <v>1377</v>
      </c>
      <c r="J793" s="471" t="s">
        <v>19</v>
      </c>
    </row>
    <row r="794" customFormat="false" ht="25.5" hidden="false" customHeight="true" outlineLevel="0" collapsed="false">
      <c r="A794" s="472" t="s">
        <v>35</v>
      </c>
      <c r="B794" s="473" t="n">
        <v>101616</v>
      </c>
      <c r="C794" s="474" t="s">
        <v>42</v>
      </c>
      <c r="D794" s="474" t="s">
        <v>913</v>
      </c>
      <c r="E794" s="474" t="s">
        <v>914</v>
      </c>
      <c r="F794" s="474"/>
      <c r="G794" s="475" t="s">
        <v>400</v>
      </c>
      <c r="H794" s="476" t="n">
        <v>1</v>
      </c>
      <c r="I794" s="477" t="n">
        <v>5.9</v>
      </c>
      <c r="J794" s="478" t="n">
        <v>5.9</v>
      </c>
    </row>
    <row r="795" customFormat="false" ht="24" hidden="false" customHeight="true" outlineLevel="0" collapsed="false">
      <c r="A795" s="479" t="s">
        <v>656</v>
      </c>
      <c r="B795" s="480" t="n">
        <v>88309</v>
      </c>
      <c r="C795" s="481" t="s">
        <v>42</v>
      </c>
      <c r="D795" s="481" t="s">
        <v>696</v>
      </c>
      <c r="E795" s="481" t="s">
        <v>1382</v>
      </c>
      <c r="F795" s="481"/>
      <c r="G795" s="482" t="s">
        <v>469</v>
      </c>
      <c r="H795" s="483" t="n">
        <v>0.102</v>
      </c>
      <c r="I795" s="484" t="n">
        <v>25.62</v>
      </c>
      <c r="J795" s="485" t="n">
        <v>2.61</v>
      </c>
    </row>
    <row r="796" customFormat="false" ht="24" hidden="false" customHeight="true" outlineLevel="0" collapsed="false">
      <c r="A796" s="479" t="s">
        <v>656</v>
      </c>
      <c r="B796" s="480" t="n">
        <v>88316</v>
      </c>
      <c r="C796" s="481" t="s">
        <v>42</v>
      </c>
      <c r="D796" s="481" t="s">
        <v>667</v>
      </c>
      <c r="E796" s="481" t="s">
        <v>1382</v>
      </c>
      <c r="F796" s="481"/>
      <c r="G796" s="482" t="s">
        <v>469</v>
      </c>
      <c r="H796" s="483" t="n">
        <v>0.1531</v>
      </c>
      <c r="I796" s="484" t="n">
        <v>20.32</v>
      </c>
      <c r="J796" s="485" t="n">
        <v>3.11</v>
      </c>
    </row>
    <row r="797" customFormat="false" ht="39" hidden="false" customHeight="true" outlineLevel="0" collapsed="false">
      <c r="A797" s="479" t="s">
        <v>656</v>
      </c>
      <c r="B797" s="480" t="n">
        <v>91533</v>
      </c>
      <c r="C797" s="481" t="s">
        <v>42</v>
      </c>
      <c r="D797" s="481" t="s">
        <v>1124</v>
      </c>
      <c r="E797" s="481" t="s">
        <v>683</v>
      </c>
      <c r="F797" s="481"/>
      <c r="G797" s="482" t="s">
        <v>688</v>
      </c>
      <c r="H797" s="483" t="n">
        <v>0.0036</v>
      </c>
      <c r="I797" s="484" t="n">
        <v>30.1</v>
      </c>
      <c r="J797" s="485" t="n">
        <v>0.1</v>
      </c>
    </row>
    <row r="798" customFormat="false" ht="39" hidden="false" customHeight="true" outlineLevel="0" collapsed="false">
      <c r="A798" s="479" t="s">
        <v>656</v>
      </c>
      <c r="B798" s="480" t="n">
        <v>91534</v>
      </c>
      <c r="C798" s="481" t="s">
        <v>42</v>
      </c>
      <c r="D798" s="481" t="s">
        <v>1119</v>
      </c>
      <c r="E798" s="481" t="s">
        <v>683</v>
      </c>
      <c r="F798" s="481"/>
      <c r="G798" s="482" t="s">
        <v>684</v>
      </c>
      <c r="H798" s="483" t="n">
        <v>0.0036</v>
      </c>
      <c r="I798" s="484" t="n">
        <v>22.78</v>
      </c>
      <c r="J798" s="485" t="n">
        <v>0.08</v>
      </c>
    </row>
    <row r="799" customFormat="false" ht="15" hidden="false" customHeight="false" outlineLevel="0" collapsed="false">
      <c r="A799" s="486"/>
      <c r="B799" s="487"/>
      <c r="C799" s="487"/>
      <c r="D799" s="487"/>
      <c r="E799" s="487" t="s">
        <v>1388</v>
      </c>
      <c r="F799" s="488" t="n">
        <v>4.49</v>
      </c>
      <c r="G799" s="487" t="s">
        <v>1389</v>
      </c>
      <c r="H799" s="488" t="n">
        <v>0</v>
      </c>
      <c r="I799" s="489" t="s">
        <v>1390</v>
      </c>
      <c r="J799" s="490" t="n">
        <v>4.49</v>
      </c>
    </row>
    <row r="800" customFormat="false" ht="15" hidden="false" customHeight="true" outlineLevel="0" collapsed="false">
      <c r="A800" s="486"/>
      <c r="B800" s="487"/>
      <c r="C800" s="487"/>
      <c r="D800" s="487"/>
      <c r="E800" s="487" t="s">
        <v>1391</v>
      </c>
      <c r="F800" s="488" t="n">
        <v>1.4</v>
      </c>
      <c r="G800" s="487"/>
      <c r="H800" s="491" t="s">
        <v>1392</v>
      </c>
      <c r="I800" s="491"/>
      <c r="J800" s="490" t="n">
        <v>7.3</v>
      </c>
    </row>
    <row r="801" customFormat="false" ht="49.5" hidden="false" customHeight="true" outlineLevel="0" collapsed="false">
      <c r="A801" s="492"/>
      <c r="B801" s="493"/>
      <c r="C801" s="493"/>
      <c r="D801" s="493"/>
      <c r="E801" s="493"/>
      <c r="F801" s="493"/>
      <c r="G801" s="493" t="s">
        <v>1393</v>
      </c>
      <c r="H801" s="494" t="n">
        <v>31.92</v>
      </c>
      <c r="I801" s="495" t="s">
        <v>1394</v>
      </c>
      <c r="J801" s="496" t="n">
        <v>233.01</v>
      </c>
    </row>
    <row r="802" customFormat="false" ht="0.75" hidden="false" customHeight="true" outlineLevel="0" collapsed="false">
      <c r="A802" s="497"/>
      <c r="B802" s="498"/>
      <c r="C802" s="498"/>
      <c r="D802" s="498"/>
      <c r="E802" s="498"/>
      <c r="F802" s="498"/>
      <c r="G802" s="498"/>
      <c r="H802" s="498"/>
      <c r="I802" s="499"/>
      <c r="J802" s="500"/>
    </row>
    <row r="803" customFormat="false" ht="18" hidden="false" customHeight="true" outlineLevel="0" collapsed="false">
      <c r="A803" s="466" t="s">
        <v>1692</v>
      </c>
      <c r="B803" s="467" t="s">
        <v>27</v>
      </c>
      <c r="C803" s="468" t="s">
        <v>26</v>
      </c>
      <c r="D803" s="468" t="s">
        <v>18</v>
      </c>
      <c r="E803" s="468" t="s">
        <v>25</v>
      </c>
      <c r="F803" s="468"/>
      <c r="G803" s="469" t="s">
        <v>1375</v>
      </c>
      <c r="H803" s="467" t="s">
        <v>1376</v>
      </c>
      <c r="I803" s="470" t="s">
        <v>1377</v>
      </c>
      <c r="J803" s="471" t="s">
        <v>19</v>
      </c>
    </row>
    <row r="804" customFormat="false" ht="39" hidden="false" customHeight="true" outlineLevel="0" collapsed="false">
      <c r="A804" s="472" t="s">
        <v>35</v>
      </c>
      <c r="B804" s="473" t="n">
        <v>96619</v>
      </c>
      <c r="C804" s="474" t="s">
        <v>42</v>
      </c>
      <c r="D804" s="474" t="s">
        <v>1647</v>
      </c>
      <c r="E804" s="474" t="s">
        <v>1399</v>
      </c>
      <c r="F804" s="474"/>
      <c r="G804" s="475" t="s">
        <v>400</v>
      </c>
      <c r="H804" s="476" t="n">
        <v>1</v>
      </c>
      <c r="I804" s="477" t="n">
        <v>43.22</v>
      </c>
      <c r="J804" s="478" t="n">
        <v>43.22</v>
      </c>
    </row>
    <row r="805" customFormat="false" ht="24" hidden="false" customHeight="true" outlineLevel="0" collapsed="false">
      <c r="A805" s="479" t="s">
        <v>656</v>
      </c>
      <c r="B805" s="480" t="n">
        <v>88309</v>
      </c>
      <c r="C805" s="481" t="s">
        <v>42</v>
      </c>
      <c r="D805" s="481" t="s">
        <v>696</v>
      </c>
      <c r="E805" s="481" t="s">
        <v>1382</v>
      </c>
      <c r="F805" s="481"/>
      <c r="G805" s="482" t="s">
        <v>469</v>
      </c>
      <c r="H805" s="483" t="n">
        <v>0.33905</v>
      </c>
      <c r="I805" s="484" t="n">
        <v>25.62</v>
      </c>
      <c r="J805" s="485" t="n">
        <v>8.68</v>
      </c>
    </row>
    <row r="806" customFormat="false" ht="24" hidden="false" customHeight="true" outlineLevel="0" collapsed="false">
      <c r="A806" s="479" t="s">
        <v>656</v>
      </c>
      <c r="B806" s="480" t="n">
        <v>88316</v>
      </c>
      <c r="C806" s="481" t="s">
        <v>42</v>
      </c>
      <c r="D806" s="481" t="s">
        <v>667</v>
      </c>
      <c r="E806" s="481" t="s">
        <v>1382</v>
      </c>
      <c r="F806" s="481"/>
      <c r="G806" s="482" t="s">
        <v>469</v>
      </c>
      <c r="H806" s="483" t="n">
        <v>0.12265</v>
      </c>
      <c r="I806" s="484" t="n">
        <v>20.32</v>
      </c>
      <c r="J806" s="485" t="n">
        <v>2.49</v>
      </c>
    </row>
    <row r="807" customFormat="false" ht="39" hidden="false" customHeight="true" outlineLevel="0" collapsed="false">
      <c r="A807" s="479" t="s">
        <v>656</v>
      </c>
      <c r="B807" s="480" t="n">
        <v>94968</v>
      </c>
      <c r="C807" s="481" t="s">
        <v>42</v>
      </c>
      <c r="D807" s="481" t="s">
        <v>702</v>
      </c>
      <c r="E807" s="481" t="s">
        <v>1399</v>
      </c>
      <c r="F807" s="481"/>
      <c r="G807" s="482" t="s">
        <v>388</v>
      </c>
      <c r="H807" s="483" t="n">
        <v>0.069</v>
      </c>
      <c r="I807" s="484" t="n">
        <v>464.58</v>
      </c>
      <c r="J807" s="485" t="n">
        <v>32.05</v>
      </c>
    </row>
    <row r="808" customFormat="false" ht="15" hidden="false" customHeight="false" outlineLevel="0" collapsed="false">
      <c r="A808" s="486"/>
      <c r="B808" s="487"/>
      <c r="C808" s="487"/>
      <c r="D808" s="487"/>
      <c r="E808" s="487" t="s">
        <v>1388</v>
      </c>
      <c r="F808" s="488" t="n">
        <v>12.33</v>
      </c>
      <c r="G808" s="487" t="s">
        <v>1389</v>
      </c>
      <c r="H808" s="488" t="n">
        <v>0</v>
      </c>
      <c r="I808" s="489" t="s">
        <v>1390</v>
      </c>
      <c r="J808" s="490" t="n">
        <v>12.33</v>
      </c>
    </row>
    <row r="809" customFormat="false" ht="15" hidden="false" customHeight="true" outlineLevel="0" collapsed="false">
      <c r="A809" s="486"/>
      <c r="B809" s="487"/>
      <c r="C809" s="487"/>
      <c r="D809" s="487"/>
      <c r="E809" s="487" t="s">
        <v>1391</v>
      </c>
      <c r="F809" s="488" t="n">
        <v>10.28</v>
      </c>
      <c r="G809" s="487"/>
      <c r="H809" s="491" t="s">
        <v>1392</v>
      </c>
      <c r="I809" s="491"/>
      <c r="J809" s="490" t="n">
        <v>53.5</v>
      </c>
    </row>
    <row r="810" customFormat="false" ht="49.5" hidden="false" customHeight="true" outlineLevel="0" collapsed="false">
      <c r="A810" s="492"/>
      <c r="B810" s="493"/>
      <c r="C810" s="493"/>
      <c r="D810" s="493"/>
      <c r="E810" s="493"/>
      <c r="F810" s="493"/>
      <c r="G810" s="493" t="s">
        <v>1393</v>
      </c>
      <c r="H810" s="494" t="n">
        <v>31.92</v>
      </c>
      <c r="I810" s="495" t="s">
        <v>1394</v>
      </c>
      <c r="J810" s="496" t="n">
        <v>1707.72</v>
      </c>
    </row>
    <row r="811" customFormat="false" ht="0.75" hidden="false" customHeight="true" outlineLevel="0" collapsed="false">
      <c r="A811" s="497"/>
      <c r="B811" s="498"/>
      <c r="C811" s="498"/>
      <c r="D811" s="498"/>
      <c r="E811" s="498"/>
      <c r="F811" s="498"/>
      <c r="G811" s="498"/>
      <c r="H811" s="498"/>
      <c r="I811" s="499"/>
      <c r="J811" s="500"/>
    </row>
    <row r="812" customFormat="false" ht="18" hidden="false" customHeight="true" outlineLevel="0" collapsed="false">
      <c r="A812" s="466" t="s">
        <v>1693</v>
      </c>
      <c r="B812" s="467" t="s">
        <v>27</v>
      </c>
      <c r="C812" s="468" t="s">
        <v>26</v>
      </c>
      <c r="D812" s="468" t="s">
        <v>18</v>
      </c>
      <c r="E812" s="468" t="s">
        <v>25</v>
      </c>
      <c r="F812" s="468"/>
      <c r="G812" s="469" t="s">
        <v>1375</v>
      </c>
      <c r="H812" s="467" t="s">
        <v>1376</v>
      </c>
      <c r="I812" s="470" t="s">
        <v>1377</v>
      </c>
      <c r="J812" s="471" t="s">
        <v>19</v>
      </c>
    </row>
    <row r="813" customFormat="false" ht="64.5" hidden="false" customHeight="true" outlineLevel="0" collapsed="false">
      <c r="A813" s="472" t="s">
        <v>35</v>
      </c>
      <c r="B813" s="473" t="n">
        <v>93378</v>
      </c>
      <c r="C813" s="474" t="s">
        <v>42</v>
      </c>
      <c r="D813" s="474" t="s">
        <v>1649</v>
      </c>
      <c r="E813" s="474" t="s">
        <v>914</v>
      </c>
      <c r="F813" s="474"/>
      <c r="G813" s="475" t="s">
        <v>388</v>
      </c>
      <c r="H813" s="476" t="n">
        <v>1</v>
      </c>
      <c r="I813" s="477" t="n">
        <v>21.05</v>
      </c>
      <c r="J813" s="478" t="n">
        <v>21.05</v>
      </c>
    </row>
    <row r="814" customFormat="false" ht="64.5" hidden="false" customHeight="true" outlineLevel="0" collapsed="false">
      <c r="A814" s="479" t="s">
        <v>656</v>
      </c>
      <c r="B814" s="480" t="n">
        <v>5678</v>
      </c>
      <c r="C814" s="481" t="s">
        <v>42</v>
      </c>
      <c r="D814" s="481" t="s">
        <v>931</v>
      </c>
      <c r="E814" s="481" t="s">
        <v>683</v>
      </c>
      <c r="F814" s="481"/>
      <c r="G814" s="482" t="s">
        <v>688</v>
      </c>
      <c r="H814" s="483" t="n">
        <v>0.0538</v>
      </c>
      <c r="I814" s="484" t="n">
        <v>139.68</v>
      </c>
      <c r="J814" s="485" t="n">
        <v>7.51</v>
      </c>
    </row>
    <row r="815" customFormat="false" ht="64.5" hidden="false" customHeight="true" outlineLevel="0" collapsed="false">
      <c r="A815" s="479" t="s">
        <v>656</v>
      </c>
      <c r="B815" s="480" t="n">
        <v>5679</v>
      </c>
      <c r="C815" s="481" t="s">
        <v>42</v>
      </c>
      <c r="D815" s="481" t="s">
        <v>929</v>
      </c>
      <c r="E815" s="481" t="s">
        <v>683</v>
      </c>
      <c r="F815" s="481"/>
      <c r="G815" s="482" t="s">
        <v>684</v>
      </c>
      <c r="H815" s="483" t="n">
        <v>0.0777</v>
      </c>
      <c r="I815" s="484" t="n">
        <v>56.5</v>
      </c>
      <c r="J815" s="485" t="n">
        <v>4.39</v>
      </c>
    </row>
    <row r="816" customFormat="false" ht="64.5" hidden="false" customHeight="true" outlineLevel="0" collapsed="false">
      <c r="A816" s="479" t="s">
        <v>656</v>
      </c>
      <c r="B816" s="480" t="n">
        <v>5901</v>
      </c>
      <c r="C816" s="481" t="s">
        <v>42</v>
      </c>
      <c r="D816" s="481" t="s">
        <v>1650</v>
      </c>
      <c r="E816" s="481" t="s">
        <v>683</v>
      </c>
      <c r="F816" s="481"/>
      <c r="G816" s="482" t="s">
        <v>688</v>
      </c>
      <c r="H816" s="483" t="n">
        <v>0.0054</v>
      </c>
      <c r="I816" s="484" t="n">
        <v>320.21</v>
      </c>
      <c r="J816" s="485" t="n">
        <v>1.72</v>
      </c>
    </row>
    <row r="817" customFormat="false" ht="64.5" hidden="false" customHeight="true" outlineLevel="0" collapsed="false">
      <c r="A817" s="479" t="s">
        <v>656</v>
      </c>
      <c r="B817" s="480" t="n">
        <v>5903</v>
      </c>
      <c r="C817" s="481" t="s">
        <v>42</v>
      </c>
      <c r="D817" s="481" t="s">
        <v>1651</v>
      </c>
      <c r="E817" s="481" t="s">
        <v>683</v>
      </c>
      <c r="F817" s="481"/>
      <c r="G817" s="482" t="s">
        <v>684</v>
      </c>
      <c r="H817" s="483" t="n">
        <v>0.0006</v>
      </c>
      <c r="I817" s="484" t="n">
        <v>75.31</v>
      </c>
      <c r="J817" s="485" t="n">
        <v>0.04</v>
      </c>
    </row>
    <row r="818" customFormat="false" ht="24" hidden="false" customHeight="true" outlineLevel="0" collapsed="false">
      <c r="A818" s="479" t="s">
        <v>656</v>
      </c>
      <c r="B818" s="480" t="n">
        <v>88316</v>
      </c>
      <c r="C818" s="481" t="s">
        <v>42</v>
      </c>
      <c r="D818" s="481" t="s">
        <v>667</v>
      </c>
      <c r="E818" s="481" t="s">
        <v>1382</v>
      </c>
      <c r="F818" s="481"/>
      <c r="G818" s="482" t="s">
        <v>469</v>
      </c>
      <c r="H818" s="483" t="n">
        <v>0.0734</v>
      </c>
      <c r="I818" s="484" t="n">
        <v>20.32</v>
      </c>
      <c r="J818" s="485" t="n">
        <v>1.49</v>
      </c>
    </row>
    <row r="819" customFormat="false" ht="39" hidden="false" customHeight="true" outlineLevel="0" collapsed="false">
      <c r="A819" s="479" t="s">
        <v>656</v>
      </c>
      <c r="B819" s="480" t="n">
        <v>91533</v>
      </c>
      <c r="C819" s="481" t="s">
        <v>42</v>
      </c>
      <c r="D819" s="481" t="s">
        <v>1124</v>
      </c>
      <c r="E819" s="481" t="s">
        <v>683</v>
      </c>
      <c r="F819" s="481"/>
      <c r="G819" s="482" t="s">
        <v>688</v>
      </c>
      <c r="H819" s="483" t="n">
        <v>0.1962</v>
      </c>
      <c r="I819" s="484" t="n">
        <v>30.1</v>
      </c>
      <c r="J819" s="485" t="n">
        <v>5.9</v>
      </c>
    </row>
    <row r="820" customFormat="false" ht="15" hidden="false" customHeight="false" outlineLevel="0" collapsed="false">
      <c r="A820" s="486"/>
      <c r="B820" s="487"/>
      <c r="C820" s="487"/>
      <c r="D820" s="487"/>
      <c r="E820" s="487" t="s">
        <v>1388</v>
      </c>
      <c r="F820" s="488" t="n">
        <v>7.31</v>
      </c>
      <c r="G820" s="487" t="s">
        <v>1389</v>
      </c>
      <c r="H820" s="488" t="n">
        <v>0</v>
      </c>
      <c r="I820" s="489" t="s">
        <v>1390</v>
      </c>
      <c r="J820" s="490" t="n">
        <v>7.31</v>
      </c>
    </row>
    <row r="821" customFormat="false" ht="15" hidden="false" customHeight="true" outlineLevel="0" collapsed="false">
      <c r="A821" s="486"/>
      <c r="B821" s="487"/>
      <c r="C821" s="487"/>
      <c r="D821" s="487"/>
      <c r="E821" s="487" t="s">
        <v>1391</v>
      </c>
      <c r="F821" s="488" t="n">
        <v>5</v>
      </c>
      <c r="G821" s="487"/>
      <c r="H821" s="491" t="s">
        <v>1392</v>
      </c>
      <c r="I821" s="491"/>
      <c r="J821" s="490" t="n">
        <v>26.05</v>
      </c>
    </row>
    <row r="822" customFormat="false" ht="49.5" hidden="false" customHeight="true" outlineLevel="0" collapsed="false">
      <c r="A822" s="492"/>
      <c r="B822" s="493"/>
      <c r="C822" s="493"/>
      <c r="D822" s="493"/>
      <c r="E822" s="493"/>
      <c r="F822" s="493"/>
      <c r="G822" s="493" t="s">
        <v>1393</v>
      </c>
      <c r="H822" s="494" t="n">
        <v>38.37</v>
      </c>
      <c r="I822" s="495" t="s">
        <v>1394</v>
      </c>
      <c r="J822" s="496" t="n">
        <v>999.53</v>
      </c>
    </row>
    <row r="823" customFormat="false" ht="0.75" hidden="false" customHeight="true" outlineLevel="0" collapsed="false">
      <c r="A823" s="497"/>
      <c r="B823" s="498"/>
      <c r="C823" s="498"/>
      <c r="D823" s="498"/>
      <c r="E823" s="498"/>
      <c r="F823" s="498"/>
      <c r="G823" s="498"/>
      <c r="H823" s="498"/>
      <c r="I823" s="499"/>
      <c r="J823" s="500"/>
    </row>
    <row r="824" customFormat="false" ht="18" hidden="false" customHeight="true" outlineLevel="0" collapsed="false">
      <c r="A824" s="466" t="s">
        <v>1694</v>
      </c>
      <c r="B824" s="467" t="s">
        <v>27</v>
      </c>
      <c r="C824" s="468" t="s">
        <v>26</v>
      </c>
      <c r="D824" s="468" t="s">
        <v>18</v>
      </c>
      <c r="E824" s="468" t="s">
        <v>25</v>
      </c>
      <c r="F824" s="468"/>
      <c r="G824" s="469" t="s">
        <v>1375</v>
      </c>
      <c r="H824" s="467" t="s">
        <v>1376</v>
      </c>
      <c r="I824" s="470" t="s">
        <v>1377</v>
      </c>
      <c r="J824" s="471" t="s">
        <v>19</v>
      </c>
    </row>
    <row r="825" customFormat="false" ht="51.75" hidden="false" customHeight="true" outlineLevel="0" collapsed="false">
      <c r="A825" s="472" t="s">
        <v>35</v>
      </c>
      <c r="B825" s="473" t="n">
        <v>100982</v>
      </c>
      <c r="C825" s="474" t="s">
        <v>42</v>
      </c>
      <c r="D825" s="474" t="s">
        <v>1631</v>
      </c>
      <c r="E825" s="474" t="s">
        <v>1632</v>
      </c>
      <c r="F825" s="474"/>
      <c r="G825" s="475" t="s">
        <v>388</v>
      </c>
      <c r="H825" s="476" t="n">
        <v>1</v>
      </c>
      <c r="I825" s="477" t="n">
        <v>8.98</v>
      </c>
      <c r="J825" s="478" t="n">
        <v>8.98</v>
      </c>
    </row>
    <row r="826" customFormat="false" ht="39" hidden="false" customHeight="true" outlineLevel="0" collapsed="false">
      <c r="A826" s="479" t="s">
        <v>656</v>
      </c>
      <c r="B826" s="480" t="n">
        <v>5631</v>
      </c>
      <c r="C826" s="481" t="s">
        <v>42</v>
      </c>
      <c r="D826" s="481" t="s">
        <v>1633</v>
      </c>
      <c r="E826" s="481" t="s">
        <v>683</v>
      </c>
      <c r="F826" s="481"/>
      <c r="G826" s="482" t="s">
        <v>688</v>
      </c>
      <c r="H826" s="483" t="n">
        <v>0.0083</v>
      </c>
      <c r="I826" s="484" t="n">
        <v>205.47</v>
      </c>
      <c r="J826" s="485" t="n">
        <v>1.7</v>
      </c>
    </row>
    <row r="827" customFormat="false" ht="39" hidden="false" customHeight="true" outlineLevel="0" collapsed="false">
      <c r="A827" s="479" t="s">
        <v>656</v>
      </c>
      <c r="B827" s="480" t="n">
        <v>5632</v>
      </c>
      <c r="C827" s="481" t="s">
        <v>42</v>
      </c>
      <c r="D827" s="481" t="s">
        <v>1634</v>
      </c>
      <c r="E827" s="481" t="s">
        <v>683</v>
      </c>
      <c r="F827" s="481"/>
      <c r="G827" s="482" t="s">
        <v>684</v>
      </c>
      <c r="H827" s="483" t="n">
        <v>0.0105</v>
      </c>
      <c r="I827" s="484" t="n">
        <v>82.81</v>
      </c>
      <c r="J827" s="485" t="n">
        <v>0.86</v>
      </c>
    </row>
    <row r="828" customFormat="false" ht="64.5" hidden="false" customHeight="true" outlineLevel="0" collapsed="false">
      <c r="A828" s="479" t="s">
        <v>656</v>
      </c>
      <c r="B828" s="480" t="n">
        <v>91386</v>
      </c>
      <c r="C828" s="481" t="s">
        <v>42</v>
      </c>
      <c r="D828" s="481" t="s">
        <v>1635</v>
      </c>
      <c r="E828" s="481" t="s">
        <v>683</v>
      </c>
      <c r="F828" s="481"/>
      <c r="G828" s="482" t="s">
        <v>688</v>
      </c>
      <c r="H828" s="483" t="n">
        <v>0.0198</v>
      </c>
      <c r="I828" s="484" t="n">
        <v>271.48</v>
      </c>
      <c r="J828" s="485" t="n">
        <v>5.37</v>
      </c>
    </row>
    <row r="829" customFormat="false" ht="64.5" hidden="false" customHeight="true" outlineLevel="0" collapsed="false">
      <c r="A829" s="479" t="s">
        <v>656</v>
      </c>
      <c r="B829" s="480" t="n">
        <v>91387</v>
      </c>
      <c r="C829" s="481" t="s">
        <v>42</v>
      </c>
      <c r="D829" s="481" t="s">
        <v>1636</v>
      </c>
      <c r="E829" s="481" t="s">
        <v>683</v>
      </c>
      <c r="F829" s="481"/>
      <c r="G829" s="482" t="s">
        <v>684</v>
      </c>
      <c r="H829" s="483" t="n">
        <v>0.0138</v>
      </c>
      <c r="I829" s="484" t="n">
        <v>76.43</v>
      </c>
      <c r="J829" s="485" t="n">
        <v>1.05</v>
      </c>
    </row>
    <row r="830" customFormat="false" ht="15" hidden="false" customHeight="false" outlineLevel="0" collapsed="false">
      <c r="A830" s="486"/>
      <c r="B830" s="487"/>
      <c r="C830" s="487"/>
      <c r="D830" s="487"/>
      <c r="E830" s="487" t="s">
        <v>1388</v>
      </c>
      <c r="F830" s="488" t="n">
        <v>1.27</v>
      </c>
      <c r="G830" s="487" t="s">
        <v>1389</v>
      </c>
      <c r="H830" s="488" t="n">
        <v>0</v>
      </c>
      <c r="I830" s="489" t="s">
        <v>1390</v>
      </c>
      <c r="J830" s="490" t="n">
        <v>1.27</v>
      </c>
    </row>
    <row r="831" customFormat="false" ht="15" hidden="false" customHeight="true" outlineLevel="0" collapsed="false">
      <c r="A831" s="486"/>
      <c r="B831" s="487"/>
      <c r="C831" s="487"/>
      <c r="D831" s="487"/>
      <c r="E831" s="487" t="s">
        <v>1391</v>
      </c>
      <c r="F831" s="488" t="n">
        <v>2.13</v>
      </c>
      <c r="G831" s="487"/>
      <c r="H831" s="491" t="s">
        <v>1392</v>
      </c>
      <c r="I831" s="491"/>
      <c r="J831" s="490" t="n">
        <v>11.11</v>
      </c>
    </row>
    <row r="832" customFormat="false" ht="49.5" hidden="false" customHeight="true" outlineLevel="0" collapsed="false">
      <c r="A832" s="492"/>
      <c r="B832" s="493"/>
      <c r="C832" s="493"/>
      <c r="D832" s="493"/>
      <c r="E832" s="493"/>
      <c r="F832" s="493"/>
      <c r="G832" s="493" t="s">
        <v>1393</v>
      </c>
      <c r="H832" s="494" t="n">
        <v>53.72</v>
      </c>
      <c r="I832" s="495" t="s">
        <v>1394</v>
      </c>
      <c r="J832" s="496" t="n">
        <v>596.82</v>
      </c>
    </row>
    <row r="833" customFormat="false" ht="0.75" hidden="false" customHeight="true" outlineLevel="0" collapsed="false">
      <c r="A833" s="497"/>
      <c r="B833" s="498"/>
      <c r="C833" s="498"/>
      <c r="D833" s="498"/>
      <c r="E833" s="498"/>
      <c r="F833" s="498"/>
      <c r="G833" s="498"/>
      <c r="H833" s="498"/>
      <c r="I833" s="499"/>
      <c r="J833" s="500"/>
    </row>
    <row r="834" customFormat="false" ht="18" hidden="false" customHeight="true" outlineLevel="0" collapsed="false">
      <c r="A834" s="466" t="s">
        <v>1695</v>
      </c>
      <c r="B834" s="467" t="s">
        <v>27</v>
      </c>
      <c r="C834" s="468" t="s">
        <v>26</v>
      </c>
      <c r="D834" s="468" t="s">
        <v>18</v>
      </c>
      <c r="E834" s="468" t="s">
        <v>25</v>
      </c>
      <c r="F834" s="468"/>
      <c r="G834" s="469" t="s">
        <v>1375</v>
      </c>
      <c r="H834" s="467" t="s">
        <v>1376</v>
      </c>
      <c r="I834" s="470" t="s">
        <v>1377</v>
      </c>
      <c r="J834" s="471" t="s">
        <v>19</v>
      </c>
    </row>
    <row r="835" customFormat="false" ht="39" hidden="false" customHeight="true" outlineLevel="0" collapsed="false">
      <c r="A835" s="472" t="s">
        <v>35</v>
      </c>
      <c r="B835" s="473" t="n">
        <v>95875</v>
      </c>
      <c r="C835" s="474" t="s">
        <v>42</v>
      </c>
      <c r="D835" s="474" t="s">
        <v>1654</v>
      </c>
      <c r="E835" s="474" t="s">
        <v>1632</v>
      </c>
      <c r="F835" s="474"/>
      <c r="G835" s="475" t="s">
        <v>1655</v>
      </c>
      <c r="H835" s="476" t="n">
        <v>1</v>
      </c>
      <c r="I835" s="477" t="n">
        <v>2.52</v>
      </c>
      <c r="J835" s="478" t="n">
        <v>2.52</v>
      </c>
    </row>
    <row r="836" customFormat="false" ht="64.5" hidden="false" customHeight="true" outlineLevel="0" collapsed="false">
      <c r="A836" s="479" t="s">
        <v>656</v>
      </c>
      <c r="B836" s="480" t="n">
        <v>91386</v>
      </c>
      <c r="C836" s="481" t="s">
        <v>42</v>
      </c>
      <c r="D836" s="481" t="s">
        <v>1635</v>
      </c>
      <c r="E836" s="481" t="s">
        <v>683</v>
      </c>
      <c r="F836" s="481"/>
      <c r="G836" s="482" t="s">
        <v>688</v>
      </c>
      <c r="H836" s="483" t="n">
        <v>0.0083</v>
      </c>
      <c r="I836" s="484" t="n">
        <v>271.48</v>
      </c>
      <c r="J836" s="485" t="n">
        <v>2.25</v>
      </c>
    </row>
    <row r="837" customFormat="false" ht="64.5" hidden="false" customHeight="true" outlineLevel="0" collapsed="false">
      <c r="A837" s="479" t="s">
        <v>656</v>
      </c>
      <c r="B837" s="480" t="n">
        <v>91387</v>
      </c>
      <c r="C837" s="481" t="s">
        <v>42</v>
      </c>
      <c r="D837" s="481" t="s">
        <v>1636</v>
      </c>
      <c r="E837" s="481" t="s">
        <v>683</v>
      </c>
      <c r="F837" s="481"/>
      <c r="G837" s="482" t="s">
        <v>684</v>
      </c>
      <c r="H837" s="483" t="n">
        <v>0.0036</v>
      </c>
      <c r="I837" s="484" t="n">
        <v>76.43</v>
      </c>
      <c r="J837" s="485" t="n">
        <v>0.27</v>
      </c>
    </row>
    <row r="838" customFormat="false" ht="15" hidden="false" customHeight="false" outlineLevel="0" collapsed="false">
      <c r="A838" s="486"/>
      <c r="B838" s="487"/>
      <c r="C838" s="487"/>
      <c r="D838" s="487"/>
      <c r="E838" s="487" t="s">
        <v>1388</v>
      </c>
      <c r="F838" s="488" t="n">
        <v>0.31</v>
      </c>
      <c r="G838" s="487" t="s">
        <v>1389</v>
      </c>
      <c r="H838" s="488" t="n">
        <v>0</v>
      </c>
      <c r="I838" s="489" t="s">
        <v>1390</v>
      </c>
      <c r="J838" s="490" t="n">
        <v>0.31</v>
      </c>
    </row>
    <row r="839" customFormat="false" ht="15" hidden="false" customHeight="true" outlineLevel="0" collapsed="false">
      <c r="A839" s="486"/>
      <c r="B839" s="487"/>
      <c r="C839" s="487"/>
      <c r="D839" s="487"/>
      <c r="E839" s="487" t="s">
        <v>1391</v>
      </c>
      <c r="F839" s="488" t="n">
        <v>0.59</v>
      </c>
      <c r="G839" s="487"/>
      <c r="H839" s="491" t="s">
        <v>1392</v>
      </c>
      <c r="I839" s="491"/>
      <c r="J839" s="490" t="n">
        <v>3.11</v>
      </c>
    </row>
    <row r="840" customFormat="false" ht="49.5" hidden="false" customHeight="true" outlineLevel="0" collapsed="false">
      <c r="A840" s="492"/>
      <c r="B840" s="493"/>
      <c r="C840" s="493"/>
      <c r="D840" s="493"/>
      <c r="E840" s="493"/>
      <c r="F840" s="493"/>
      <c r="G840" s="493" t="s">
        <v>1393</v>
      </c>
      <c r="H840" s="494" t="n">
        <v>644.65</v>
      </c>
      <c r="I840" s="495" t="s">
        <v>1394</v>
      </c>
      <c r="J840" s="496" t="n">
        <v>2004.86</v>
      </c>
    </row>
    <row r="841" customFormat="false" ht="0.75" hidden="false" customHeight="true" outlineLevel="0" collapsed="false">
      <c r="A841" s="497"/>
      <c r="B841" s="498"/>
      <c r="C841" s="498"/>
      <c r="D841" s="498"/>
      <c r="E841" s="498"/>
      <c r="F841" s="498"/>
      <c r="G841" s="498"/>
      <c r="H841" s="498"/>
      <c r="I841" s="499"/>
      <c r="J841" s="500"/>
    </row>
    <row r="842" customFormat="false" ht="24" hidden="false" customHeight="true" outlineLevel="0" collapsed="false">
      <c r="A842" s="461" t="s">
        <v>1696</v>
      </c>
      <c r="B842" s="462"/>
      <c r="C842" s="462"/>
      <c r="D842" s="462" t="s">
        <v>1697</v>
      </c>
      <c r="E842" s="462"/>
      <c r="F842" s="462"/>
      <c r="G842" s="462"/>
      <c r="H842" s="463"/>
      <c r="I842" s="464"/>
      <c r="J842" s="465" t="n">
        <v>61897.05</v>
      </c>
    </row>
    <row r="843" customFormat="false" ht="18" hidden="false" customHeight="true" outlineLevel="0" collapsed="false">
      <c r="A843" s="466" t="s">
        <v>1698</v>
      </c>
      <c r="B843" s="467" t="s">
        <v>27</v>
      </c>
      <c r="C843" s="468" t="s">
        <v>26</v>
      </c>
      <c r="D843" s="468" t="s">
        <v>18</v>
      </c>
      <c r="E843" s="468" t="s">
        <v>25</v>
      </c>
      <c r="F843" s="468"/>
      <c r="G843" s="469" t="s">
        <v>1375</v>
      </c>
      <c r="H843" s="467" t="s">
        <v>1376</v>
      </c>
      <c r="I843" s="470" t="s">
        <v>1377</v>
      </c>
      <c r="J843" s="471" t="s">
        <v>19</v>
      </c>
    </row>
    <row r="844" customFormat="false" ht="39" hidden="false" customHeight="true" outlineLevel="0" collapsed="false">
      <c r="A844" s="472" t="s">
        <v>35</v>
      </c>
      <c r="B844" s="473" t="n">
        <v>92518</v>
      </c>
      <c r="C844" s="474" t="s">
        <v>42</v>
      </c>
      <c r="D844" s="474" t="s">
        <v>1659</v>
      </c>
      <c r="E844" s="474" t="s">
        <v>1399</v>
      </c>
      <c r="F844" s="474"/>
      <c r="G844" s="475" t="s">
        <v>400</v>
      </c>
      <c r="H844" s="476" t="n">
        <v>1</v>
      </c>
      <c r="I844" s="477" t="n">
        <v>53.24</v>
      </c>
      <c r="J844" s="478" t="n">
        <v>53.24</v>
      </c>
    </row>
    <row r="845" customFormat="false" ht="25.5" hidden="false" customHeight="true" outlineLevel="0" collapsed="false">
      <c r="A845" s="479" t="s">
        <v>656</v>
      </c>
      <c r="B845" s="480" t="n">
        <v>88239</v>
      </c>
      <c r="C845" s="481" t="s">
        <v>42</v>
      </c>
      <c r="D845" s="481" t="s">
        <v>691</v>
      </c>
      <c r="E845" s="481" t="s">
        <v>1382</v>
      </c>
      <c r="F845" s="481"/>
      <c r="G845" s="482" t="s">
        <v>469</v>
      </c>
      <c r="H845" s="483" t="n">
        <v>0.108</v>
      </c>
      <c r="I845" s="484" t="n">
        <v>21.42</v>
      </c>
      <c r="J845" s="485" t="n">
        <v>2.31</v>
      </c>
    </row>
    <row r="846" customFormat="false" ht="24" hidden="false" customHeight="true" outlineLevel="0" collapsed="false">
      <c r="A846" s="479" t="s">
        <v>656</v>
      </c>
      <c r="B846" s="480" t="n">
        <v>88262</v>
      </c>
      <c r="C846" s="481" t="s">
        <v>42</v>
      </c>
      <c r="D846" s="481" t="s">
        <v>670</v>
      </c>
      <c r="E846" s="481" t="s">
        <v>1382</v>
      </c>
      <c r="F846" s="481"/>
      <c r="G846" s="482" t="s">
        <v>469</v>
      </c>
      <c r="H846" s="483" t="n">
        <v>0.587</v>
      </c>
      <c r="I846" s="484" t="n">
        <v>25.26</v>
      </c>
      <c r="J846" s="485" t="n">
        <v>14.82</v>
      </c>
    </row>
    <row r="847" customFormat="false" ht="25.5" hidden="false" customHeight="true" outlineLevel="0" collapsed="false">
      <c r="A847" s="479" t="s">
        <v>656</v>
      </c>
      <c r="B847" s="480" t="n">
        <v>92267</v>
      </c>
      <c r="C847" s="481" t="s">
        <v>42</v>
      </c>
      <c r="D847" s="481" t="s">
        <v>1660</v>
      </c>
      <c r="E847" s="481" t="s">
        <v>1399</v>
      </c>
      <c r="F847" s="481"/>
      <c r="G847" s="482" t="s">
        <v>400</v>
      </c>
      <c r="H847" s="483" t="n">
        <v>0.245</v>
      </c>
      <c r="I847" s="484" t="n">
        <v>76.55</v>
      </c>
      <c r="J847" s="485" t="n">
        <v>18.75</v>
      </c>
    </row>
    <row r="848" customFormat="false" ht="25.5" hidden="false" customHeight="true" outlineLevel="0" collapsed="false">
      <c r="A848" s="501" t="s">
        <v>200</v>
      </c>
      <c r="B848" s="502" t="n">
        <v>2692</v>
      </c>
      <c r="C848" s="503" t="s">
        <v>42</v>
      </c>
      <c r="D848" s="503" t="s">
        <v>724</v>
      </c>
      <c r="E848" s="503" t="s">
        <v>669</v>
      </c>
      <c r="F848" s="503"/>
      <c r="G848" s="504" t="s">
        <v>686</v>
      </c>
      <c r="H848" s="505" t="n">
        <v>0.01</v>
      </c>
      <c r="I848" s="506" t="n">
        <v>7.52</v>
      </c>
      <c r="J848" s="507" t="n">
        <v>0.07</v>
      </c>
    </row>
    <row r="849" customFormat="false" ht="51.75" hidden="false" customHeight="true" outlineLevel="0" collapsed="false">
      <c r="A849" s="501" t="s">
        <v>200</v>
      </c>
      <c r="B849" s="502" t="n">
        <v>10749</v>
      </c>
      <c r="C849" s="503" t="s">
        <v>42</v>
      </c>
      <c r="D849" s="503" t="s">
        <v>1661</v>
      </c>
      <c r="E849" s="503" t="s">
        <v>990</v>
      </c>
      <c r="F849" s="503"/>
      <c r="G849" s="504" t="s">
        <v>1662</v>
      </c>
      <c r="H849" s="505" t="n">
        <v>0.397</v>
      </c>
      <c r="I849" s="506" t="n">
        <v>31.95</v>
      </c>
      <c r="J849" s="507" t="n">
        <v>12.68</v>
      </c>
    </row>
    <row r="850" customFormat="false" ht="25.5" hidden="false" customHeight="true" outlineLevel="0" collapsed="false">
      <c r="A850" s="501" t="s">
        <v>200</v>
      </c>
      <c r="B850" s="502" t="n">
        <v>40270</v>
      </c>
      <c r="C850" s="503" t="s">
        <v>42</v>
      </c>
      <c r="D850" s="503" t="s">
        <v>1663</v>
      </c>
      <c r="E850" s="503" t="s">
        <v>669</v>
      </c>
      <c r="F850" s="503"/>
      <c r="G850" s="504" t="s">
        <v>47</v>
      </c>
      <c r="H850" s="505" t="n">
        <v>0.038</v>
      </c>
      <c r="I850" s="506" t="n">
        <v>121.53</v>
      </c>
      <c r="J850" s="507" t="n">
        <v>4.61</v>
      </c>
    </row>
    <row r="851" customFormat="false" ht="15" hidden="false" customHeight="false" outlineLevel="0" collapsed="false">
      <c r="A851" s="486"/>
      <c r="B851" s="487"/>
      <c r="C851" s="487"/>
      <c r="D851" s="487"/>
      <c r="E851" s="487" t="s">
        <v>1388</v>
      </c>
      <c r="F851" s="488" t="n">
        <v>13.66</v>
      </c>
      <c r="G851" s="487" t="s">
        <v>1389</v>
      </c>
      <c r="H851" s="488" t="n">
        <v>0</v>
      </c>
      <c r="I851" s="489" t="s">
        <v>1390</v>
      </c>
      <c r="J851" s="490" t="n">
        <v>13.66</v>
      </c>
    </row>
    <row r="852" customFormat="false" ht="15" hidden="false" customHeight="true" outlineLevel="0" collapsed="false">
      <c r="A852" s="486"/>
      <c r="B852" s="487"/>
      <c r="C852" s="487"/>
      <c r="D852" s="487"/>
      <c r="E852" s="487" t="s">
        <v>1391</v>
      </c>
      <c r="F852" s="488" t="n">
        <v>12.67</v>
      </c>
      <c r="G852" s="487"/>
      <c r="H852" s="491" t="s">
        <v>1392</v>
      </c>
      <c r="I852" s="491"/>
      <c r="J852" s="490" t="n">
        <v>65.91</v>
      </c>
    </row>
    <row r="853" customFormat="false" ht="49.5" hidden="false" customHeight="true" outlineLevel="0" collapsed="false">
      <c r="A853" s="492"/>
      <c r="B853" s="493"/>
      <c r="C853" s="493"/>
      <c r="D853" s="493"/>
      <c r="E853" s="493"/>
      <c r="F853" s="493"/>
      <c r="G853" s="493" t="s">
        <v>1393</v>
      </c>
      <c r="H853" s="494" t="n">
        <v>97.28</v>
      </c>
      <c r="I853" s="495" t="s">
        <v>1394</v>
      </c>
      <c r="J853" s="496" t="n">
        <v>6411.72</v>
      </c>
    </row>
    <row r="854" customFormat="false" ht="0.75" hidden="false" customHeight="true" outlineLevel="0" collapsed="false">
      <c r="A854" s="497"/>
      <c r="B854" s="498"/>
      <c r="C854" s="498"/>
      <c r="D854" s="498"/>
      <c r="E854" s="498"/>
      <c r="F854" s="498"/>
      <c r="G854" s="498"/>
      <c r="H854" s="498"/>
      <c r="I854" s="499"/>
      <c r="J854" s="500"/>
    </row>
    <row r="855" customFormat="false" ht="18" hidden="false" customHeight="true" outlineLevel="0" collapsed="false">
      <c r="A855" s="466" t="s">
        <v>1699</v>
      </c>
      <c r="B855" s="467" t="s">
        <v>27</v>
      </c>
      <c r="C855" s="468" t="s">
        <v>26</v>
      </c>
      <c r="D855" s="468" t="s">
        <v>18</v>
      </c>
      <c r="E855" s="468" t="s">
        <v>25</v>
      </c>
      <c r="F855" s="468"/>
      <c r="G855" s="469" t="s">
        <v>1375</v>
      </c>
      <c r="H855" s="467" t="s">
        <v>1376</v>
      </c>
      <c r="I855" s="470" t="s">
        <v>1377</v>
      </c>
      <c r="J855" s="471" t="s">
        <v>19</v>
      </c>
    </row>
    <row r="856" customFormat="false" ht="39" hidden="false" customHeight="true" outlineLevel="0" collapsed="false">
      <c r="A856" s="472" t="s">
        <v>35</v>
      </c>
      <c r="B856" s="473" t="s">
        <v>1665</v>
      </c>
      <c r="C856" s="474" t="s">
        <v>36</v>
      </c>
      <c r="D856" s="474" t="s">
        <v>1666</v>
      </c>
      <c r="E856" s="474" t="s">
        <v>1399</v>
      </c>
      <c r="F856" s="474"/>
      <c r="G856" s="475" t="s">
        <v>388</v>
      </c>
      <c r="H856" s="476" t="n">
        <v>1</v>
      </c>
      <c r="I856" s="477" t="n">
        <v>885.14</v>
      </c>
      <c r="J856" s="478" t="n">
        <v>885.14</v>
      </c>
    </row>
    <row r="857" customFormat="false" ht="24" hidden="false" customHeight="true" outlineLevel="0" collapsed="false">
      <c r="A857" s="479" t="s">
        <v>656</v>
      </c>
      <c r="B857" s="480" t="n">
        <v>88309</v>
      </c>
      <c r="C857" s="481" t="s">
        <v>42</v>
      </c>
      <c r="D857" s="481" t="s">
        <v>696</v>
      </c>
      <c r="E857" s="481" t="s">
        <v>1382</v>
      </c>
      <c r="F857" s="481"/>
      <c r="G857" s="482" t="s">
        <v>469</v>
      </c>
      <c r="H857" s="483" t="n">
        <v>0.363</v>
      </c>
      <c r="I857" s="484" t="n">
        <v>25.62</v>
      </c>
      <c r="J857" s="485" t="n">
        <v>9.3</v>
      </c>
    </row>
    <row r="858" customFormat="false" ht="24" hidden="false" customHeight="true" outlineLevel="0" collapsed="false">
      <c r="A858" s="479" t="s">
        <v>656</v>
      </c>
      <c r="B858" s="480" t="n">
        <v>88316</v>
      </c>
      <c r="C858" s="481" t="s">
        <v>42</v>
      </c>
      <c r="D858" s="481" t="s">
        <v>667</v>
      </c>
      <c r="E858" s="481" t="s">
        <v>1382</v>
      </c>
      <c r="F858" s="481"/>
      <c r="G858" s="482" t="s">
        <v>469</v>
      </c>
      <c r="H858" s="483" t="n">
        <v>0.544</v>
      </c>
      <c r="I858" s="484" t="n">
        <v>20.32</v>
      </c>
      <c r="J858" s="485" t="n">
        <v>11.05</v>
      </c>
    </row>
    <row r="859" customFormat="false" ht="39" hidden="false" customHeight="true" outlineLevel="0" collapsed="false">
      <c r="A859" s="479" t="s">
        <v>656</v>
      </c>
      <c r="B859" s="480" t="n">
        <v>90586</v>
      </c>
      <c r="C859" s="481" t="s">
        <v>42</v>
      </c>
      <c r="D859" s="481" t="s">
        <v>721</v>
      </c>
      <c r="E859" s="481" t="s">
        <v>683</v>
      </c>
      <c r="F859" s="481"/>
      <c r="G859" s="482" t="s">
        <v>688</v>
      </c>
      <c r="H859" s="483" t="n">
        <v>0.088</v>
      </c>
      <c r="I859" s="484" t="n">
        <v>1.42</v>
      </c>
      <c r="J859" s="485" t="n">
        <v>0.12</v>
      </c>
    </row>
    <row r="860" customFormat="false" ht="39" hidden="false" customHeight="true" outlineLevel="0" collapsed="false">
      <c r="A860" s="479" t="s">
        <v>656</v>
      </c>
      <c r="B860" s="480" t="n">
        <v>90587</v>
      </c>
      <c r="C860" s="481" t="s">
        <v>42</v>
      </c>
      <c r="D860" s="481" t="s">
        <v>720</v>
      </c>
      <c r="E860" s="481" t="s">
        <v>683</v>
      </c>
      <c r="F860" s="481"/>
      <c r="G860" s="482" t="s">
        <v>684</v>
      </c>
      <c r="H860" s="483" t="n">
        <v>0.093</v>
      </c>
      <c r="I860" s="484" t="n">
        <v>0.53</v>
      </c>
      <c r="J860" s="485" t="n">
        <v>0.04</v>
      </c>
    </row>
    <row r="861" customFormat="false" ht="51.75" hidden="false" customHeight="true" outlineLevel="0" collapsed="false">
      <c r="A861" s="501" t="s">
        <v>200</v>
      </c>
      <c r="B861" s="502" t="n">
        <v>1527</v>
      </c>
      <c r="C861" s="503" t="s">
        <v>42</v>
      </c>
      <c r="D861" s="503" t="s">
        <v>1667</v>
      </c>
      <c r="E861" s="503" t="s">
        <v>669</v>
      </c>
      <c r="F861" s="503"/>
      <c r="G861" s="504" t="s">
        <v>388</v>
      </c>
      <c r="H861" s="505" t="n">
        <v>1.15</v>
      </c>
      <c r="I861" s="506" t="n">
        <v>751.86</v>
      </c>
      <c r="J861" s="507" t="n">
        <v>864.63</v>
      </c>
    </row>
    <row r="862" customFormat="false" ht="15" hidden="false" customHeight="false" outlineLevel="0" collapsed="false">
      <c r="A862" s="486"/>
      <c r="B862" s="487"/>
      <c r="C862" s="487"/>
      <c r="D862" s="487"/>
      <c r="E862" s="487" t="s">
        <v>1388</v>
      </c>
      <c r="F862" s="488" t="n">
        <v>15.55</v>
      </c>
      <c r="G862" s="487" t="s">
        <v>1389</v>
      </c>
      <c r="H862" s="488" t="n">
        <v>0</v>
      </c>
      <c r="I862" s="489" t="s">
        <v>1390</v>
      </c>
      <c r="J862" s="490" t="n">
        <v>15.55</v>
      </c>
    </row>
    <row r="863" customFormat="false" ht="15" hidden="false" customHeight="true" outlineLevel="0" collapsed="false">
      <c r="A863" s="486"/>
      <c r="B863" s="487"/>
      <c r="C863" s="487"/>
      <c r="D863" s="487"/>
      <c r="E863" s="487" t="s">
        <v>1391</v>
      </c>
      <c r="F863" s="488" t="n">
        <v>210.66</v>
      </c>
      <c r="G863" s="487"/>
      <c r="H863" s="491" t="s">
        <v>1392</v>
      </c>
      <c r="I863" s="491"/>
      <c r="J863" s="490" t="n">
        <v>1095.8</v>
      </c>
    </row>
    <row r="864" customFormat="false" ht="49.5" hidden="false" customHeight="true" outlineLevel="0" collapsed="false">
      <c r="A864" s="492"/>
      <c r="B864" s="493"/>
      <c r="C864" s="493"/>
      <c r="D864" s="493"/>
      <c r="E864" s="493"/>
      <c r="F864" s="493"/>
      <c r="G864" s="493" t="s">
        <v>1393</v>
      </c>
      <c r="H864" s="494" t="n">
        <v>12.7</v>
      </c>
      <c r="I864" s="495" t="s">
        <v>1394</v>
      </c>
      <c r="J864" s="496" t="n">
        <v>13916.66</v>
      </c>
    </row>
    <row r="865" customFormat="false" ht="0.75" hidden="false" customHeight="true" outlineLevel="0" collapsed="false">
      <c r="A865" s="497"/>
      <c r="B865" s="498"/>
      <c r="C865" s="498"/>
      <c r="D865" s="498"/>
      <c r="E865" s="498"/>
      <c r="F865" s="498"/>
      <c r="G865" s="498"/>
      <c r="H865" s="498"/>
      <c r="I865" s="499"/>
      <c r="J865" s="500"/>
    </row>
    <row r="866" customFormat="false" ht="18" hidden="false" customHeight="true" outlineLevel="0" collapsed="false">
      <c r="A866" s="466" t="s">
        <v>1700</v>
      </c>
      <c r="B866" s="467" t="s">
        <v>27</v>
      </c>
      <c r="C866" s="468" t="s">
        <v>26</v>
      </c>
      <c r="D866" s="468" t="s">
        <v>18</v>
      </c>
      <c r="E866" s="468" t="s">
        <v>25</v>
      </c>
      <c r="F866" s="468"/>
      <c r="G866" s="469" t="s">
        <v>1375</v>
      </c>
      <c r="H866" s="467" t="s">
        <v>1376</v>
      </c>
      <c r="I866" s="470" t="s">
        <v>1377</v>
      </c>
      <c r="J866" s="471" t="s">
        <v>19</v>
      </c>
    </row>
    <row r="867" customFormat="false" ht="25.5" hidden="false" customHeight="true" outlineLevel="0" collapsed="false">
      <c r="A867" s="472" t="s">
        <v>35</v>
      </c>
      <c r="B867" s="473" t="n">
        <v>98554</v>
      </c>
      <c r="C867" s="474" t="s">
        <v>42</v>
      </c>
      <c r="D867" s="474" t="s">
        <v>1669</v>
      </c>
      <c r="E867" s="474" t="s">
        <v>1670</v>
      </c>
      <c r="F867" s="474"/>
      <c r="G867" s="475" t="s">
        <v>400</v>
      </c>
      <c r="H867" s="476" t="n">
        <v>1</v>
      </c>
      <c r="I867" s="477" t="n">
        <v>46.17</v>
      </c>
      <c r="J867" s="478" t="n">
        <v>46.17</v>
      </c>
    </row>
    <row r="868" customFormat="false" ht="25.5" hidden="false" customHeight="true" outlineLevel="0" collapsed="false">
      <c r="A868" s="479" t="s">
        <v>656</v>
      </c>
      <c r="B868" s="480" t="n">
        <v>88243</v>
      </c>
      <c r="C868" s="481" t="s">
        <v>42</v>
      </c>
      <c r="D868" s="481" t="s">
        <v>987</v>
      </c>
      <c r="E868" s="481" t="s">
        <v>1382</v>
      </c>
      <c r="F868" s="481"/>
      <c r="G868" s="482" t="s">
        <v>469</v>
      </c>
      <c r="H868" s="483" t="n">
        <v>0.1286</v>
      </c>
      <c r="I868" s="484" t="n">
        <v>21.21</v>
      </c>
      <c r="J868" s="485" t="n">
        <v>2.72</v>
      </c>
    </row>
    <row r="869" customFormat="false" ht="24" hidden="false" customHeight="true" outlineLevel="0" collapsed="false">
      <c r="A869" s="479" t="s">
        <v>656</v>
      </c>
      <c r="B869" s="480" t="n">
        <v>88270</v>
      </c>
      <c r="C869" s="481" t="s">
        <v>42</v>
      </c>
      <c r="D869" s="481" t="s">
        <v>1671</v>
      </c>
      <c r="E869" s="481" t="s">
        <v>1382</v>
      </c>
      <c r="F869" s="481"/>
      <c r="G869" s="482" t="s">
        <v>469</v>
      </c>
      <c r="H869" s="483" t="n">
        <v>0.5703</v>
      </c>
      <c r="I869" s="484" t="n">
        <v>23.14</v>
      </c>
      <c r="J869" s="485" t="n">
        <v>13.19</v>
      </c>
    </row>
    <row r="870" customFormat="false" ht="25.5" hidden="false" customHeight="true" outlineLevel="0" collapsed="false">
      <c r="A870" s="501" t="s">
        <v>200</v>
      </c>
      <c r="B870" s="502" t="n">
        <v>43147</v>
      </c>
      <c r="C870" s="503" t="s">
        <v>42</v>
      </c>
      <c r="D870" s="503" t="s">
        <v>1672</v>
      </c>
      <c r="E870" s="503" t="s">
        <v>669</v>
      </c>
      <c r="F870" s="503"/>
      <c r="G870" s="504" t="s">
        <v>66</v>
      </c>
      <c r="H870" s="505" t="n">
        <v>1.2</v>
      </c>
      <c r="I870" s="506" t="n">
        <v>25.22</v>
      </c>
      <c r="J870" s="507" t="n">
        <v>30.26</v>
      </c>
    </row>
    <row r="871" customFormat="false" ht="15" hidden="false" customHeight="false" outlineLevel="0" collapsed="false">
      <c r="A871" s="486"/>
      <c r="B871" s="487"/>
      <c r="C871" s="487"/>
      <c r="D871" s="487"/>
      <c r="E871" s="487" t="s">
        <v>1388</v>
      </c>
      <c r="F871" s="488" t="n">
        <v>12.19</v>
      </c>
      <c r="G871" s="487" t="s">
        <v>1389</v>
      </c>
      <c r="H871" s="488" t="n">
        <v>0</v>
      </c>
      <c r="I871" s="489" t="s">
        <v>1390</v>
      </c>
      <c r="J871" s="490" t="n">
        <v>12.19</v>
      </c>
    </row>
    <row r="872" customFormat="false" ht="15" hidden="false" customHeight="true" outlineLevel="0" collapsed="false">
      <c r="A872" s="486"/>
      <c r="B872" s="487"/>
      <c r="C872" s="487"/>
      <c r="D872" s="487"/>
      <c r="E872" s="487" t="s">
        <v>1391</v>
      </c>
      <c r="F872" s="488" t="n">
        <v>10.98</v>
      </c>
      <c r="G872" s="487"/>
      <c r="H872" s="491" t="s">
        <v>1392</v>
      </c>
      <c r="I872" s="491"/>
      <c r="J872" s="490" t="n">
        <v>57.15</v>
      </c>
    </row>
    <row r="873" customFormat="false" ht="49.5" hidden="false" customHeight="true" outlineLevel="0" collapsed="false">
      <c r="A873" s="492"/>
      <c r="B873" s="493"/>
      <c r="C873" s="493"/>
      <c r="D873" s="493"/>
      <c r="E873" s="493"/>
      <c r="F873" s="493"/>
      <c r="G873" s="493" t="s">
        <v>1393</v>
      </c>
      <c r="H873" s="494" t="n">
        <v>389.12</v>
      </c>
      <c r="I873" s="495" t="s">
        <v>1394</v>
      </c>
      <c r="J873" s="496" t="n">
        <v>22238.2</v>
      </c>
    </row>
    <row r="874" customFormat="false" ht="0.75" hidden="false" customHeight="true" outlineLevel="0" collapsed="false">
      <c r="A874" s="497"/>
      <c r="B874" s="498"/>
      <c r="C874" s="498"/>
      <c r="D874" s="498"/>
      <c r="E874" s="498"/>
      <c r="F874" s="498"/>
      <c r="G874" s="498"/>
      <c r="H874" s="498"/>
      <c r="I874" s="499"/>
      <c r="J874" s="500"/>
    </row>
    <row r="875" customFormat="false" ht="18" hidden="false" customHeight="true" outlineLevel="0" collapsed="false">
      <c r="A875" s="466" t="s">
        <v>1701</v>
      </c>
      <c r="B875" s="467" t="s">
        <v>27</v>
      </c>
      <c r="C875" s="468" t="s">
        <v>26</v>
      </c>
      <c r="D875" s="468" t="s">
        <v>18</v>
      </c>
      <c r="E875" s="468" t="s">
        <v>25</v>
      </c>
      <c r="F875" s="468"/>
      <c r="G875" s="469" t="s">
        <v>1375</v>
      </c>
      <c r="H875" s="467" t="s">
        <v>1376</v>
      </c>
      <c r="I875" s="470" t="s">
        <v>1377</v>
      </c>
      <c r="J875" s="471" t="s">
        <v>19</v>
      </c>
    </row>
    <row r="876" customFormat="false" ht="39" hidden="false" customHeight="true" outlineLevel="0" collapsed="false">
      <c r="A876" s="472" t="s">
        <v>35</v>
      </c>
      <c r="B876" s="473" t="n">
        <v>100067</v>
      </c>
      <c r="C876" s="474" t="s">
        <v>42</v>
      </c>
      <c r="D876" s="474" t="s">
        <v>1674</v>
      </c>
      <c r="E876" s="474" t="s">
        <v>1399</v>
      </c>
      <c r="F876" s="474"/>
      <c r="G876" s="475" t="s">
        <v>66</v>
      </c>
      <c r="H876" s="476" t="n">
        <v>1</v>
      </c>
      <c r="I876" s="477" t="n">
        <v>13.23</v>
      </c>
      <c r="J876" s="478" t="n">
        <v>13.23</v>
      </c>
    </row>
    <row r="877" customFormat="false" ht="24" hidden="false" customHeight="true" outlineLevel="0" collapsed="false">
      <c r="A877" s="479" t="s">
        <v>656</v>
      </c>
      <c r="B877" s="480" t="n">
        <v>88238</v>
      </c>
      <c r="C877" s="481" t="s">
        <v>42</v>
      </c>
      <c r="D877" s="481" t="s">
        <v>706</v>
      </c>
      <c r="E877" s="481" t="s">
        <v>1382</v>
      </c>
      <c r="F877" s="481"/>
      <c r="G877" s="482" t="s">
        <v>469</v>
      </c>
      <c r="H877" s="483" t="n">
        <v>0.017</v>
      </c>
      <c r="I877" s="484" t="n">
        <v>21.5</v>
      </c>
      <c r="J877" s="485" t="n">
        <v>0.36</v>
      </c>
    </row>
    <row r="878" customFormat="false" ht="24" hidden="false" customHeight="true" outlineLevel="0" collapsed="false">
      <c r="A878" s="479" t="s">
        <v>656</v>
      </c>
      <c r="B878" s="480" t="n">
        <v>88245</v>
      </c>
      <c r="C878" s="481" t="s">
        <v>42</v>
      </c>
      <c r="D878" s="481" t="s">
        <v>705</v>
      </c>
      <c r="E878" s="481" t="s">
        <v>1382</v>
      </c>
      <c r="F878" s="481"/>
      <c r="G878" s="482" t="s">
        <v>469</v>
      </c>
      <c r="H878" s="483" t="n">
        <v>0.108</v>
      </c>
      <c r="I878" s="484" t="n">
        <v>25.4</v>
      </c>
      <c r="J878" s="485" t="n">
        <v>2.74</v>
      </c>
    </row>
    <row r="879" customFormat="false" ht="25.5" hidden="false" customHeight="true" outlineLevel="0" collapsed="false">
      <c r="A879" s="501" t="s">
        <v>200</v>
      </c>
      <c r="B879" s="502" t="n">
        <v>43059</v>
      </c>
      <c r="C879" s="503" t="s">
        <v>42</v>
      </c>
      <c r="D879" s="503" t="s">
        <v>1148</v>
      </c>
      <c r="E879" s="503" t="s">
        <v>669</v>
      </c>
      <c r="F879" s="503"/>
      <c r="G879" s="504" t="s">
        <v>66</v>
      </c>
      <c r="H879" s="505" t="n">
        <v>1.11</v>
      </c>
      <c r="I879" s="506" t="n">
        <v>8.9</v>
      </c>
      <c r="J879" s="507" t="n">
        <v>9.87</v>
      </c>
    </row>
    <row r="880" customFormat="false" ht="25.5" hidden="false" customHeight="true" outlineLevel="0" collapsed="false">
      <c r="A880" s="501" t="s">
        <v>200</v>
      </c>
      <c r="B880" s="502" t="n">
        <v>43132</v>
      </c>
      <c r="C880" s="503" t="s">
        <v>42</v>
      </c>
      <c r="D880" s="503" t="s">
        <v>707</v>
      </c>
      <c r="E880" s="503" t="s">
        <v>669</v>
      </c>
      <c r="F880" s="503"/>
      <c r="G880" s="504" t="s">
        <v>66</v>
      </c>
      <c r="H880" s="505" t="n">
        <v>0.011</v>
      </c>
      <c r="I880" s="506" t="n">
        <v>23.7</v>
      </c>
      <c r="J880" s="507" t="n">
        <v>0.26</v>
      </c>
    </row>
    <row r="881" customFormat="false" ht="15" hidden="false" customHeight="false" outlineLevel="0" collapsed="false">
      <c r="A881" s="486"/>
      <c r="B881" s="487"/>
      <c r="C881" s="487"/>
      <c r="D881" s="487"/>
      <c r="E881" s="487" t="s">
        <v>1388</v>
      </c>
      <c r="F881" s="488" t="n">
        <v>2.43</v>
      </c>
      <c r="G881" s="487" t="s">
        <v>1389</v>
      </c>
      <c r="H881" s="488" t="n">
        <v>0</v>
      </c>
      <c r="I881" s="489" t="s">
        <v>1390</v>
      </c>
      <c r="J881" s="490" t="n">
        <v>2.43</v>
      </c>
    </row>
    <row r="882" customFormat="false" ht="15" hidden="false" customHeight="true" outlineLevel="0" collapsed="false">
      <c r="A882" s="486"/>
      <c r="B882" s="487"/>
      <c r="C882" s="487"/>
      <c r="D882" s="487"/>
      <c r="E882" s="487" t="s">
        <v>1391</v>
      </c>
      <c r="F882" s="488" t="n">
        <v>3.14</v>
      </c>
      <c r="G882" s="487"/>
      <c r="H882" s="491" t="s">
        <v>1392</v>
      </c>
      <c r="I882" s="491"/>
      <c r="J882" s="490" t="n">
        <v>16.37</v>
      </c>
    </row>
    <row r="883" customFormat="false" ht="49.5" hidden="false" customHeight="true" outlineLevel="0" collapsed="false">
      <c r="A883" s="492"/>
      <c r="B883" s="493"/>
      <c r="C883" s="493"/>
      <c r="D883" s="493"/>
      <c r="E883" s="493"/>
      <c r="F883" s="493"/>
      <c r="G883" s="493" t="s">
        <v>1393</v>
      </c>
      <c r="H883" s="494" t="n">
        <v>45.2</v>
      </c>
      <c r="I883" s="495" t="s">
        <v>1394</v>
      </c>
      <c r="J883" s="496" t="n">
        <v>739.92</v>
      </c>
    </row>
    <row r="884" customFormat="false" ht="0.75" hidden="false" customHeight="true" outlineLevel="0" collapsed="false">
      <c r="A884" s="497"/>
      <c r="B884" s="498"/>
      <c r="C884" s="498"/>
      <c r="D884" s="498"/>
      <c r="E884" s="498"/>
      <c r="F884" s="498"/>
      <c r="G884" s="498"/>
      <c r="H884" s="498"/>
      <c r="I884" s="499"/>
      <c r="J884" s="500"/>
    </row>
    <row r="885" customFormat="false" ht="18" hidden="false" customHeight="true" outlineLevel="0" collapsed="false">
      <c r="A885" s="466" t="s">
        <v>1702</v>
      </c>
      <c r="B885" s="467" t="s">
        <v>27</v>
      </c>
      <c r="C885" s="468" t="s">
        <v>26</v>
      </c>
      <c r="D885" s="468" t="s">
        <v>18</v>
      </c>
      <c r="E885" s="468" t="s">
        <v>25</v>
      </c>
      <c r="F885" s="468"/>
      <c r="G885" s="469" t="s">
        <v>1375</v>
      </c>
      <c r="H885" s="467" t="s">
        <v>1376</v>
      </c>
      <c r="I885" s="470" t="s">
        <v>1377</v>
      </c>
      <c r="J885" s="471" t="s">
        <v>19</v>
      </c>
    </row>
    <row r="886" customFormat="false" ht="39" hidden="false" customHeight="true" outlineLevel="0" collapsed="false">
      <c r="A886" s="472" t="s">
        <v>35</v>
      </c>
      <c r="B886" s="473" t="n">
        <v>91601</v>
      </c>
      <c r="C886" s="474" t="s">
        <v>42</v>
      </c>
      <c r="D886" s="474" t="s">
        <v>1676</v>
      </c>
      <c r="E886" s="474" t="s">
        <v>1399</v>
      </c>
      <c r="F886" s="474"/>
      <c r="G886" s="475" t="s">
        <v>66</v>
      </c>
      <c r="H886" s="476" t="n">
        <v>1</v>
      </c>
      <c r="I886" s="477" t="n">
        <v>13.75</v>
      </c>
      <c r="J886" s="478" t="n">
        <v>13.75</v>
      </c>
    </row>
    <row r="887" customFormat="false" ht="24" hidden="false" customHeight="true" outlineLevel="0" collapsed="false">
      <c r="A887" s="479" t="s">
        <v>656</v>
      </c>
      <c r="B887" s="480" t="n">
        <v>88238</v>
      </c>
      <c r="C887" s="481" t="s">
        <v>42</v>
      </c>
      <c r="D887" s="481" t="s">
        <v>706</v>
      </c>
      <c r="E887" s="481" t="s">
        <v>1382</v>
      </c>
      <c r="F887" s="481"/>
      <c r="G887" s="482" t="s">
        <v>469</v>
      </c>
      <c r="H887" s="483" t="n">
        <v>0.014</v>
      </c>
      <c r="I887" s="484" t="n">
        <v>21.5</v>
      </c>
      <c r="J887" s="485" t="n">
        <v>0.3</v>
      </c>
    </row>
    <row r="888" customFormat="false" ht="24" hidden="false" customHeight="true" outlineLevel="0" collapsed="false">
      <c r="A888" s="479" t="s">
        <v>656</v>
      </c>
      <c r="B888" s="480" t="n">
        <v>88245</v>
      </c>
      <c r="C888" s="481" t="s">
        <v>42</v>
      </c>
      <c r="D888" s="481" t="s">
        <v>705</v>
      </c>
      <c r="E888" s="481" t="s">
        <v>1382</v>
      </c>
      <c r="F888" s="481"/>
      <c r="G888" s="482" t="s">
        <v>469</v>
      </c>
      <c r="H888" s="483" t="n">
        <v>0.086</v>
      </c>
      <c r="I888" s="484" t="n">
        <v>25.4</v>
      </c>
      <c r="J888" s="485" t="n">
        <v>2.18</v>
      </c>
    </row>
    <row r="889" customFormat="false" ht="24" hidden="false" customHeight="true" outlineLevel="0" collapsed="false">
      <c r="A889" s="501" t="s">
        <v>200</v>
      </c>
      <c r="B889" s="502" t="n">
        <v>32</v>
      </c>
      <c r="C889" s="503" t="s">
        <v>42</v>
      </c>
      <c r="D889" s="503" t="s">
        <v>1677</v>
      </c>
      <c r="E889" s="503" t="s">
        <v>669</v>
      </c>
      <c r="F889" s="503"/>
      <c r="G889" s="504" t="s">
        <v>66</v>
      </c>
      <c r="H889" s="505" t="n">
        <v>1.11</v>
      </c>
      <c r="I889" s="506" t="n">
        <v>9.92</v>
      </c>
      <c r="J889" s="507" t="n">
        <v>11.01</v>
      </c>
    </row>
    <row r="890" customFormat="false" ht="25.5" hidden="false" customHeight="true" outlineLevel="0" collapsed="false">
      <c r="A890" s="501" t="s">
        <v>200</v>
      </c>
      <c r="B890" s="502" t="n">
        <v>43132</v>
      </c>
      <c r="C890" s="503" t="s">
        <v>42</v>
      </c>
      <c r="D890" s="503" t="s">
        <v>707</v>
      </c>
      <c r="E890" s="503" t="s">
        <v>669</v>
      </c>
      <c r="F890" s="503"/>
      <c r="G890" s="504" t="s">
        <v>66</v>
      </c>
      <c r="H890" s="505" t="n">
        <v>0.0111</v>
      </c>
      <c r="I890" s="506" t="n">
        <v>23.7</v>
      </c>
      <c r="J890" s="507" t="n">
        <v>0.26</v>
      </c>
    </row>
    <row r="891" customFormat="false" ht="15" hidden="false" customHeight="false" outlineLevel="0" collapsed="false">
      <c r="A891" s="486"/>
      <c r="B891" s="487"/>
      <c r="C891" s="487"/>
      <c r="D891" s="487"/>
      <c r="E891" s="487" t="s">
        <v>1388</v>
      </c>
      <c r="F891" s="488" t="n">
        <v>1.94</v>
      </c>
      <c r="G891" s="487" t="s">
        <v>1389</v>
      </c>
      <c r="H891" s="488" t="n">
        <v>0</v>
      </c>
      <c r="I891" s="489" t="s">
        <v>1390</v>
      </c>
      <c r="J891" s="490" t="n">
        <v>1.94</v>
      </c>
    </row>
    <row r="892" customFormat="false" ht="15" hidden="false" customHeight="true" outlineLevel="0" collapsed="false">
      <c r="A892" s="486"/>
      <c r="B892" s="487"/>
      <c r="C892" s="487"/>
      <c r="D892" s="487"/>
      <c r="E892" s="487" t="s">
        <v>1391</v>
      </c>
      <c r="F892" s="488" t="n">
        <v>3.27</v>
      </c>
      <c r="G892" s="487"/>
      <c r="H892" s="491" t="s">
        <v>1392</v>
      </c>
      <c r="I892" s="491"/>
      <c r="J892" s="490" t="n">
        <v>17.02</v>
      </c>
    </row>
    <row r="893" customFormat="false" ht="49.5" hidden="false" customHeight="true" outlineLevel="0" collapsed="false">
      <c r="A893" s="492"/>
      <c r="B893" s="493"/>
      <c r="C893" s="493"/>
      <c r="D893" s="493"/>
      <c r="E893" s="493"/>
      <c r="F893" s="493"/>
      <c r="G893" s="493" t="s">
        <v>1393</v>
      </c>
      <c r="H893" s="494" t="n">
        <v>540.4</v>
      </c>
      <c r="I893" s="495" t="s">
        <v>1394</v>
      </c>
      <c r="J893" s="496" t="n">
        <v>9197.6</v>
      </c>
    </row>
    <row r="894" customFormat="false" ht="0.75" hidden="false" customHeight="true" outlineLevel="0" collapsed="false">
      <c r="A894" s="497"/>
      <c r="B894" s="498"/>
      <c r="C894" s="498"/>
      <c r="D894" s="498"/>
      <c r="E894" s="498"/>
      <c r="F894" s="498"/>
      <c r="G894" s="498"/>
      <c r="H894" s="498"/>
      <c r="I894" s="499"/>
      <c r="J894" s="500"/>
    </row>
    <row r="895" customFormat="false" ht="18" hidden="false" customHeight="true" outlineLevel="0" collapsed="false">
      <c r="A895" s="466" t="s">
        <v>1703</v>
      </c>
      <c r="B895" s="467" t="s">
        <v>27</v>
      </c>
      <c r="C895" s="468" t="s">
        <v>26</v>
      </c>
      <c r="D895" s="468" t="s">
        <v>18</v>
      </c>
      <c r="E895" s="468" t="s">
        <v>25</v>
      </c>
      <c r="F895" s="468"/>
      <c r="G895" s="469" t="s">
        <v>1375</v>
      </c>
      <c r="H895" s="467" t="s">
        <v>1376</v>
      </c>
      <c r="I895" s="470" t="s">
        <v>1377</v>
      </c>
      <c r="J895" s="471" t="s">
        <v>19</v>
      </c>
    </row>
    <row r="896" customFormat="false" ht="39" hidden="false" customHeight="true" outlineLevel="0" collapsed="false">
      <c r="A896" s="472" t="s">
        <v>35</v>
      </c>
      <c r="B896" s="473" t="n">
        <v>91602</v>
      </c>
      <c r="C896" s="474" t="s">
        <v>42</v>
      </c>
      <c r="D896" s="474" t="s">
        <v>1679</v>
      </c>
      <c r="E896" s="474" t="s">
        <v>1399</v>
      </c>
      <c r="F896" s="474"/>
      <c r="G896" s="475" t="s">
        <v>66</v>
      </c>
      <c r="H896" s="476" t="n">
        <v>1</v>
      </c>
      <c r="I896" s="477" t="n">
        <v>12.82</v>
      </c>
      <c r="J896" s="478" t="n">
        <v>12.82</v>
      </c>
    </row>
    <row r="897" customFormat="false" ht="24" hidden="false" customHeight="true" outlineLevel="0" collapsed="false">
      <c r="A897" s="479" t="s">
        <v>656</v>
      </c>
      <c r="B897" s="480" t="n">
        <v>88238</v>
      </c>
      <c r="C897" s="481" t="s">
        <v>42</v>
      </c>
      <c r="D897" s="481" t="s">
        <v>706</v>
      </c>
      <c r="E897" s="481" t="s">
        <v>1382</v>
      </c>
      <c r="F897" s="481"/>
      <c r="G897" s="482" t="s">
        <v>469</v>
      </c>
      <c r="H897" s="483" t="n">
        <v>0.008</v>
      </c>
      <c r="I897" s="484" t="n">
        <v>21.5</v>
      </c>
      <c r="J897" s="485" t="n">
        <v>0.17</v>
      </c>
    </row>
    <row r="898" customFormat="false" ht="24" hidden="false" customHeight="true" outlineLevel="0" collapsed="false">
      <c r="A898" s="479" t="s">
        <v>656</v>
      </c>
      <c r="B898" s="480" t="n">
        <v>88245</v>
      </c>
      <c r="C898" s="481" t="s">
        <v>42</v>
      </c>
      <c r="D898" s="481" t="s">
        <v>705</v>
      </c>
      <c r="E898" s="481" t="s">
        <v>1382</v>
      </c>
      <c r="F898" s="481"/>
      <c r="G898" s="482" t="s">
        <v>469</v>
      </c>
      <c r="H898" s="483" t="n">
        <v>0.052</v>
      </c>
      <c r="I898" s="484" t="n">
        <v>25.4</v>
      </c>
      <c r="J898" s="485" t="n">
        <v>1.32</v>
      </c>
    </row>
    <row r="899" customFormat="false" ht="24" hidden="false" customHeight="true" outlineLevel="0" collapsed="false">
      <c r="A899" s="501" t="s">
        <v>200</v>
      </c>
      <c r="B899" s="502" t="n">
        <v>33</v>
      </c>
      <c r="C899" s="503" t="s">
        <v>42</v>
      </c>
      <c r="D899" s="503" t="s">
        <v>1680</v>
      </c>
      <c r="E899" s="503" t="s">
        <v>669</v>
      </c>
      <c r="F899" s="503"/>
      <c r="G899" s="504" t="s">
        <v>66</v>
      </c>
      <c r="H899" s="505" t="n">
        <v>1.11</v>
      </c>
      <c r="I899" s="506" t="n">
        <v>9.98</v>
      </c>
      <c r="J899" s="507" t="n">
        <v>11.07</v>
      </c>
    </row>
    <row r="900" customFormat="false" ht="25.5" hidden="false" customHeight="true" outlineLevel="0" collapsed="false">
      <c r="A900" s="501" t="s">
        <v>200</v>
      </c>
      <c r="B900" s="502" t="n">
        <v>43132</v>
      </c>
      <c r="C900" s="503" t="s">
        <v>42</v>
      </c>
      <c r="D900" s="503" t="s">
        <v>707</v>
      </c>
      <c r="E900" s="503" t="s">
        <v>669</v>
      </c>
      <c r="F900" s="503"/>
      <c r="G900" s="504" t="s">
        <v>66</v>
      </c>
      <c r="H900" s="505" t="n">
        <v>0.0111</v>
      </c>
      <c r="I900" s="506" t="n">
        <v>23.7</v>
      </c>
      <c r="J900" s="507" t="n">
        <v>0.26</v>
      </c>
    </row>
    <row r="901" customFormat="false" ht="15" hidden="false" customHeight="false" outlineLevel="0" collapsed="false">
      <c r="A901" s="486"/>
      <c r="B901" s="487"/>
      <c r="C901" s="487"/>
      <c r="D901" s="487"/>
      <c r="E901" s="487" t="s">
        <v>1388</v>
      </c>
      <c r="F901" s="488" t="n">
        <v>1.16</v>
      </c>
      <c r="G901" s="487" t="s">
        <v>1389</v>
      </c>
      <c r="H901" s="488" t="n">
        <v>0</v>
      </c>
      <c r="I901" s="489" t="s">
        <v>1390</v>
      </c>
      <c r="J901" s="490" t="n">
        <v>1.16</v>
      </c>
    </row>
    <row r="902" customFormat="false" ht="15" hidden="false" customHeight="true" outlineLevel="0" collapsed="false">
      <c r="A902" s="486"/>
      <c r="B902" s="487"/>
      <c r="C902" s="487"/>
      <c r="D902" s="487"/>
      <c r="E902" s="487" t="s">
        <v>1391</v>
      </c>
      <c r="F902" s="488" t="n">
        <v>3.05</v>
      </c>
      <c r="G902" s="487"/>
      <c r="H902" s="491" t="s">
        <v>1392</v>
      </c>
      <c r="I902" s="491"/>
      <c r="J902" s="490" t="n">
        <v>15.87</v>
      </c>
    </row>
    <row r="903" customFormat="false" ht="49.5" hidden="false" customHeight="true" outlineLevel="0" collapsed="false">
      <c r="A903" s="492"/>
      <c r="B903" s="493"/>
      <c r="C903" s="493"/>
      <c r="D903" s="493"/>
      <c r="E903" s="493"/>
      <c r="F903" s="493"/>
      <c r="G903" s="493" t="s">
        <v>1393</v>
      </c>
      <c r="H903" s="494" t="n">
        <v>518.1</v>
      </c>
      <c r="I903" s="495" t="s">
        <v>1394</v>
      </c>
      <c r="J903" s="496" t="n">
        <v>8222.24</v>
      </c>
    </row>
    <row r="904" customFormat="false" ht="0.75" hidden="false" customHeight="true" outlineLevel="0" collapsed="false">
      <c r="A904" s="497"/>
      <c r="B904" s="498"/>
      <c r="C904" s="498"/>
      <c r="D904" s="498"/>
      <c r="E904" s="498"/>
      <c r="F904" s="498"/>
      <c r="G904" s="498"/>
      <c r="H904" s="498"/>
      <c r="I904" s="499"/>
      <c r="J904" s="500"/>
    </row>
    <row r="905" customFormat="false" ht="18" hidden="false" customHeight="true" outlineLevel="0" collapsed="false">
      <c r="A905" s="466" t="s">
        <v>1704</v>
      </c>
      <c r="B905" s="467" t="s">
        <v>27</v>
      </c>
      <c r="C905" s="468" t="s">
        <v>26</v>
      </c>
      <c r="D905" s="468" t="s">
        <v>18</v>
      </c>
      <c r="E905" s="468" t="s">
        <v>25</v>
      </c>
      <c r="F905" s="468"/>
      <c r="G905" s="469" t="s">
        <v>1375</v>
      </c>
      <c r="H905" s="467" t="s">
        <v>1376</v>
      </c>
      <c r="I905" s="470" t="s">
        <v>1377</v>
      </c>
      <c r="J905" s="471" t="s">
        <v>19</v>
      </c>
    </row>
    <row r="906" customFormat="false" ht="39" hidden="false" customHeight="true" outlineLevel="0" collapsed="false">
      <c r="A906" s="472" t="s">
        <v>35</v>
      </c>
      <c r="B906" s="473" t="n">
        <v>91603</v>
      </c>
      <c r="C906" s="474" t="s">
        <v>42</v>
      </c>
      <c r="D906" s="474" t="s">
        <v>1682</v>
      </c>
      <c r="E906" s="474" t="s">
        <v>1399</v>
      </c>
      <c r="F906" s="474"/>
      <c r="G906" s="475" t="s">
        <v>66</v>
      </c>
      <c r="H906" s="476" t="n">
        <v>1</v>
      </c>
      <c r="I906" s="477" t="n">
        <v>12.11</v>
      </c>
      <c r="J906" s="478" t="n">
        <v>12.11</v>
      </c>
    </row>
    <row r="907" customFormat="false" ht="24" hidden="false" customHeight="true" outlineLevel="0" collapsed="false">
      <c r="A907" s="479" t="s">
        <v>656</v>
      </c>
      <c r="B907" s="480" t="n">
        <v>88238</v>
      </c>
      <c r="C907" s="481" t="s">
        <v>42</v>
      </c>
      <c r="D907" s="481" t="s">
        <v>706</v>
      </c>
      <c r="E907" s="481" t="s">
        <v>1382</v>
      </c>
      <c r="F907" s="481"/>
      <c r="G907" s="482" t="s">
        <v>469</v>
      </c>
      <c r="H907" s="483" t="n">
        <v>0.008</v>
      </c>
      <c r="I907" s="484" t="n">
        <v>21.5</v>
      </c>
      <c r="J907" s="485" t="n">
        <v>0.17</v>
      </c>
    </row>
    <row r="908" customFormat="false" ht="24" hidden="false" customHeight="true" outlineLevel="0" collapsed="false">
      <c r="A908" s="479" t="s">
        <v>656</v>
      </c>
      <c r="B908" s="480" t="n">
        <v>88245</v>
      </c>
      <c r="C908" s="481" t="s">
        <v>42</v>
      </c>
      <c r="D908" s="481" t="s">
        <v>705</v>
      </c>
      <c r="E908" s="481" t="s">
        <v>1382</v>
      </c>
      <c r="F908" s="481"/>
      <c r="G908" s="482" t="s">
        <v>469</v>
      </c>
      <c r="H908" s="483" t="n">
        <v>0.049</v>
      </c>
      <c r="I908" s="484" t="n">
        <v>25.4</v>
      </c>
      <c r="J908" s="485" t="n">
        <v>1.24</v>
      </c>
    </row>
    <row r="909" customFormat="false" ht="24" hidden="false" customHeight="true" outlineLevel="0" collapsed="false">
      <c r="A909" s="501" t="s">
        <v>200</v>
      </c>
      <c r="B909" s="502" t="n">
        <v>34</v>
      </c>
      <c r="C909" s="503" t="s">
        <v>42</v>
      </c>
      <c r="D909" s="503" t="s">
        <v>1683</v>
      </c>
      <c r="E909" s="503" t="s">
        <v>669</v>
      </c>
      <c r="F909" s="503"/>
      <c r="G909" s="504" t="s">
        <v>66</v>
      </c>
      <c r="H909" s="505" t="n">
        <v>1.11</v>
      </c>
      <c r="I909" s="506" t="n">
        <v>9.41</v>
      </c>
      <c r="J909" s="507" t="n">
        <v>10.44</v>
      </c>
    </row>
    <row r="910" customFormat="false" ht="25.5" hidden="false" customHeight="true" outlineLevel="0" collapsed="false">
      <c r="A910" s="501" t="s">
        <v>200</v>
      </c>
      <c r="B910" s="502" t="n">
        <v>43132</v>
      </c>
      <c r="C910" s="503" t="s">
        <v>42</v>
      </c>
      <c r="D910" s="503" t="s">
        <v>707</v>
      </c>
      <c r="E910" s="503" t="s">
        <v>669</v>
      </c>
      <c r="F910" s="503"/>
      <c r="G910" s="504" t="s">
        <v>66</v>
      </c>
      <c r="H910" s="505" t="n">
        <v>0.0111</v>
      </c>
      <c r="I910" s="506" t="n">
        <v>23.7</v>
      </c>
      <c r="J910" s="507" t="n">
        <v>0.26</v>
      </c>
    </row>
    <row r="911" customFormat="false" ht="15" hidden="false" customHeight="false" outlineLevel="0" collapsed="false">
      <c r="A911" s="486"/>
      <c r="B911" s="487"/>
      <c r="C911" s="487"/>
      <c r="D911" s="487"/>
      <c r="E911" s="487" t="s">
        <v>1388</v>
      </c>
      <c r="F911" s="488" t="n">
        <v>1.1</v>
      </c>
      <c r="G911" s="487" t="s">
        <v>1389</v>
      </c>
      <c r="H911" s="488" t="n">
        <v>0</v>
      </c>
      <c r="I911" s="489" t="s">
        <v>1390</v>
      </c>
      <c r="J911" s="490" t="n">
        <v>1.1</v>
      </c>
    </row>
    <row r="912" customFormat="false" ht="15" hidden="false" customHeight="true" outlineLevel="0" collapsed="false">
      <c r="A912" s="486"/>
      <c r="B912" s="487"/>
      <c r="C912" s="487"/>
      <c r="D912" s="487"/>
      <c r="E912" s="487" t="s">
        <v>1391</v>
      </c>
      <c r="F912" s="488" t="n">
        <v>2.88</v>
      </c>
      <c r="G912" s="487"/>
      <c r="H912" s="491" t="s">
        <v>1392</v>
      </c>
      <c r="I912" s="491"/>
      <c r="J912" s="490" t="n">
        <v>14.99</v>
      </c>
    </row>
    <row r="913" customFormat="false" ht="49.5" hidden="false" customHeight="true" outlineLevel="0" collapsed="false">
      <c r="A913" s="492"/>
      <c r="B913" s="493"/>
      <c r="C913" s="493"/>
      <c r="D913" s="493"/>
      <c r="E913" s="493"/>
      <c r="F913" s="493"/>
      <c r="G913" s="493" t="s">
        <v>1393</v>
      </c>
      <c r="H913" s="494" t="n">
        <v>78.1</v>
      </c>
      <c r="I913" s="495" t="s">
        <v>1394</v>
      </c>
      <c r="J913" s="496" t="n">
        <v>1170.71</v>
      </c>
    </row>
    <row r="914" customFormat="false" ht="0.75" hidden="false" customHeight="true" outlineLevel="0" collapsed="false">
      <c r="A914" s="497"/>
      <c r="B914" s="498"/>
      <c r="C914" s="498"/>
      <c r="D914" s="498"/>
      <c r="E914" s="498"/>
      <c r="F914" s="498"/>
      <c r="G914" s="498"/>
      <c r="H914" s="498"/>
      <c r="I914" s="499"/>
      <c r="J914" s="500"/>
    </row>
    <row r="915" customFormat="false" ht="24" hidden="false" customHeight="true" outlineLevel="0" collapsed="false">
      <c r="A915" s="461" t="s">
        <v>1705</v>
      </c>
      <c r="B915" s="462"/>
      <c r="C915" s="462"/>
      <c r="D915" s="462" t="s">
        <v>1706</v>
      </c>
      <c r="E915" s="462"/>
      <c r="F915" s="462"/>
      <c r="G915" s="462"/>
      <c r="H915" s="463"/>
      <c r="I915" s="464"/>
      <c r="J915" s="465" t="n">
        <v>852.39</v>
      </c>
    </row>
    <row r="916" customFormat="false" ht="18" hidden="false" customHeight="true" outlineLevel="0" collapsed="false">
      <c r="A916" s="466" t="s">
        <v>1707</v>
      </c>
      <c r="B916" s="467" t="s">
        <v>27</v>
      </c>
      <c r="C916" s="468" t="s">
        <v>26</v>
      </c>
      <c r="D916" s="468" t="s">
        <v>18</v>
      </c>
      <c r="E916" s="468" t="s">
        <v>25</v>
      </c>
      <c r="F916" s="468"/>
      <c r="G916" s="469" t="s">
        <v>1375</v>
      </c>
      <c r="H916" s="467" t="s">
        <v>1376</v>
      </c>
      <c r="I916" s="470" t="s">
        <v>1377</v>
      </c>
      <c r="J916" s="471" t="s">
        <v>19</v>
      </c>
    </row>
    <row r="917" customFormat="false" ht="39" hidden="false" customHeight="true" outlineLevel="0" collapsed="false">
      <c r="A917" s="472" t="s">
        <v>35</v>
      </c>
      <c r="B917" s="473" t="n">
        <v>96536</v>
      </c>
      <c r="C917" s="474" t="s">
        <v>42</v>
      </c>
      <c r="D917" s="474" t="s">
        <v>88</v>
      </c>
      <c r="E917" s="474" t="s">
        <v>1399</v>
      </c>
      <c r="F917" s="474"/>
      <c r="G917" s="475" t="s">
        <v>400</v>
      </c>
      <c r="H917" s="476" t="n">
        <v>1</v>
      </c>
      <c r="I917" s="477" t="n">
        <v>71.96</v>
      </c>
      <c r="J917" s="478" t="n">
        <v>71.96</v>
      </c>
    </row>
    <row r="918" customFormat="false" ht="25.5" hidden="false" customHeight="true" outlineLevel="0" collapsed="false">
      <c r="A918" s="479" t="s">
        <v>656</v>
      </c>
      <c r="B918" s="480" t="n">
        <v>88239</v>
      </c>
      <c r="C918" s="481" t="s">
        <v>42</v>
      </c>
      <c r="D918" s="481" t="s">
        <v>691</v>
      </c>
      <c r="E918" s="481" t="s">
        <v>1382</v>
      </c>
      <c r="F918" s="481"/>
      <c r="G918" s="482" t="s">
        <v>469</v>
      </c>
      <c r="H918" s="483" t="n">
        <v>0.477</v>
      </c>
      <c r="I918" s="484" t="n">
        <v>21.42</v>
      </c>
      <c r="J918" s="485" t="n">
        <v>10.21</v>
      </c>
    </row>
    <row r="919" customFormat="false" ht="24" hidden="false" customHeight="true" outlineLevel="0" collapsed="false">
      <c r="A919" s="479" t="s">
        <v>656</v>
      </c>
      <c r="B919" s="480" t="n">
        <v>88262</v>
      </c>
      <c r="C919" s="481" t="s">
        <v>42</v>
      </c>
      <c r="D919" s="481" t="s">
        <v>670</v>
      </c>
      <c r="E919" s="481" t="s">
        <v>1382</v>
      </c>
      <c r="F919" s="481"/>
      <c r="G919" s="482" t="s">
        <v>469</v>
      </c>
      <c r="H919" s="483" t="n">
        <v>1.088</v>
      </c>
      <c r="I919" s="484" t="n">
        <v>25.26</v>
      </c>
      <c r="J919" s="485" t="n">
        <v>27.48</v>
      </c>
    </row>
    <row r="920" customFormat="false" ht="39" hidden="false" customHeight="true" outlineLevel="0" collapsed="false">
      <c r="A920" s="479" t="s">
        <v>656</v>
      </c>
      <c r="B920" s="480" t="n">
        <v>91692</v>
      </c>
      <c r="C920" s="481" t="s">
        <v>42</v>
      </c>
      <c r="D920" s="481" t="s">
        <v>687</v>
      </c>
      <c r="E920" s="481" t="s">
        <v>683</v>
      </c>
      <c r="F920" s="481"/>
      <c r="G920" s="482" t="s">
        <v>688</v>
      </c>
      <c r="H920" s="483" t="n">
        <v>0.013</v>
      </c>
      <c r="I920" s="484" t="n">
        <v>23.38</v>
      </c>
      <c r="J920" s="485" t="n">
        <v>0.3</v>
      </c>
    </row>
    <row r="921" customFormat="false" ht="39" hidden="false" customHeight="true" outlineLevel="0" collapsed="false">
      <c r="A921" s="479" t="s">
        <v>656</v>
      </c>
      <c r="B921" s="480" t="n">
        <v>91693</v>
      </c>
      <c r="C921" s="481" t="s">
        <v>42</v>
      </c>
      <c r="D921" s="481" t="s">
        <v>682</v>
      </c>
      <c r="E921" s="481" t="s">
        <v>683</v>
      </c>
      <c r="F921" s="481"/>
      <c r="G921" s="482" t="s">
        <v>684</v>
      </c>
      <c r="H921" s="483" t="n">
        <v>0.053</v>
      </c>
      <c r="I921" s="484" t="n">
        <v>21.85</v>
      </c>
      <c r="J921" s="485" t="n">
        <v>1.15</v>
      </c>
    </row>
    <row r="922" customFormat="false" ht="25.5" hidden="false" customHeight="true" outlineLevel="0" collapsed="false">
      <c r="A922" s="501" t="s">
        <v>200</v>
      </c>
      <c r="B922" s="502" t="n">
        <v>2692</v>
      </c>
      <c r="C922" s="503" t="s">
        <v>42</v>
      </c>
      <c r="D922" s="503" t="s">
        <v>724</v>
      </c>
      <c r="E922" s="503" t="s">
        <v>669</v>
      </c>
      <c r="F922" s="503"/>
      <c r="G922" s="504" t="s">
        <v>686</v>
      </c>
      <c r="H922" s="505" t="n">
        <v>0.0167</v>
      </c>
      <c r="I922" s="506" t="n">
        <v>7.52</v>
      </c>
      <c r="J922" s="507" t="n">
        <v>0.12</v>
      </c>
    </row>
    <row r="923" customFormat="false" ht="25.5" hidden="false" customHeight="true" outlineLevel="0" collapsed="false">
      <c r="A923" s="501" t="s">
        <v>200</v>
      </c>
      <c r="B923" s="502" t="n">
        <v>4491</v>
      </c>
      <c r="C923" s="503" t="s">
        <v>42</v>
      </c>
      <c r="D923" s="503" t="s">
        <v>738</v>
      </c>
      <c r="E923" s="503" t="s">
        <v>669</v>
      </c>
      <c r="F923" s="503"/>
      <c r="G923" s="504" t="s">
        <v>47</v>
      </c>
      <c r="H923" s="505" t="n">
        <v>0.605</v>
      </c>
      <c r="I923" s="506" t="n">
        <v>11.53</v>
      </c>
      <c r="J923" s="507" t="n">
        <v>6.97</v>
      </c>
    </row>
    <row r="924" customFormat="false" ht="25.5" hidden="false" customHeight="true" outlineLevel="0" collapsed="false">
      <c r="A924" s="501" t="s">
        <v>200</v>
      </c>
      <c r="B924" s="502" t="n">
        <v>4517</v>
      </c>
      <c r="C924" s="503" t="s">
        <v>42</v>
      </c>
      <c r="D924" s="503" t="s">
        <v>737</v>
      </c>
      <c r="E924" s="503" t="s">
        <v>669</v>
      </c>
      <c r="F924" s="503"/>
      <c r="G924" s="504" t="s">
        <v>47</v>
      </c>
      <c r="H924" s="505" t="n">
        <v>0.547</v>
      </c>
      <c r="I924" s="506" t="n">
        <v>4.03</v>
      </c>
      <c r="J924" s="507" t="n">
        <v>2.2</v>
      </c>
    </row>
    <row r="925" customFormat="false" ht="25.5" hidden="false" customHeight="true" outlineLevel="0" collapsed="false">
      <c r="A925" s="501" t="s">
        <v>200</v>
      </c>
      <c r="B925" s="502" t="n">
        <v>5073</v>
      </c>
      <c r="C925" s="503" t="s">
        <v>42</v>
      </c>
      <c r="D925" s="503" t="s">
        <v>1708</v>
      </c>
      <c r="E925" s="503" t="s">
        <v>669</v>
      </c>
      <c r="F925" s="503"/>
      <c r="G925" s="504" t="s">
        <v>66</v>
      </c>
      <c r="H925" s="505" t="n">
        <v>0.026</v>
      </c>
      <c r="I925" s="506" t="n">
        <v>20.63</v>
      </c>
      <c r="J925" s="507" t="n">
        <v>0.53</v>
      </c>
    </row>
    <row r="926" customFormat="false" ht="25.5" hidden="false" customHeight="true" outlineLevel="0" collapsed="false">
      <c r="A926" s="501" t="s">
        <v>200</v>
      </c>
      <c r="B926" s="502" t="n">
        <v>6212</v>
      </c>
      <c r="C926" s="503" t="s">
        <v>42</v>
      </c>
      <c r="D926" s="503" t="s">
        <v>739</v>
      </c>
      <c r="E926" s="503" t="s">
        <v>669</v>
      </c>
      <c r="F926" s="503"/>
      <c r="G926" s="504" t="s">
        <v>47</v>
      </c>
      <c r="H926" s="505" t="n">
        <v>1.134</v>
      </c>
      <c r="I926" s="506" t="n">
        <v>19.12</v>
      </c>
      <c r="J926" s="507" t="n">
        <v>21.68</v>
      </c>
    </row>
    <row r="927" customFormat="false" ht="25.5" hidden="false" customHeight="true" outlineLevel="0" collapsed="false">
      <c r="A927" s="501" t="s">
        <v>200</v>
      </c>
      <c r="B927" s="502" t="n">
        <v>40304</v>
      </c>
      <c r="C927" s="503" t="s">
        <v>42</v>
      </c>
      <c r="D927" s="503" t="s">
        <v>1709</v>
      </c>
      <c r="E927" s="503" t="s">
        <v>669</v>
      </c>
      <c r="F927" s="503"/>
      <c r="G927" s="504" t="s">
        <v>66</v>
      </c>
      <c r="H927" s="505" t="n">
        <v>0.053</v>
      </c>
      <c r="I927" s="506" t="n">
        <v>24.98</v>
      </c>
      <c r="J927" s="507" t="n">
        <v>1.32</v>
      </c>
    </row>
    <row r="928" customFormat="false" ht="15" hidden="false" customHeight="false" outlineLevel="0" collapsed="false">
      <c r="A928" s="486"/>
      <c r="B928" s="487"/>
      <c r="C928" s="487"/>
      <c r="D928" s="487"/>
      <c r="E928" s="487" t="s">
        <v>1388</v>
      </c>
      <c r="F928" s="488" t="n">
        <v>30.69</v>
      </c>
      <c r="G928" s="487" t="s">
        <v>1389</v>
      </c>
      <c r="H928" s="488" t="n">
        <v>0</v>
      </c>
      <c r="I928" s="489" t="s">
        <v>1390</v>
      </c>
      <c r="J928" s="490" t="n">
        <v>30.69</v>
      </c>
    </row>
    <row r="929" customFormat="false" ht="15" hidden="false" customHeight="true" outlineLevel="0" collapsed="false">
      <c r="A929" s="486"/>
      <c r="B929" s="487"/>
      <c r="C929" s="487"/>
      <c r="D929" s="487"/>
      <c r="E929" s="487" t="s">
        <v>1391</v>
      </c>
      <c r="F929" s="488" t="n">
        <v>17.12</v>
      </c>
      <c r="G929" s="487"/>
      <c r="H929" s="491" t="s">
        <v>1392</v>
      </c>
      <c r="I929" s="491"/>
      <c r="J929" s="490" t="n">
        <v>89.08</v>
      </c>
    </row>
    <row r="930" customFormat="false" ht="49.5" hidden="false" customHeight="true" outlineLevel="0" collapsed="false">
      <c r="A930" s="492"/>
      <c r="B930" s="493"/>
      <c r="C930" s="493"/>
      <c r="D930" s="493"/>
      <c r="E930" s="493"/>
      <c r="F930" s="493"/>
      <c r="G930" s="493" t="s">
        <v>1393</v>
      </c>
      <c r="H930" s="494" t="n">
        <v>3.1</v>
      </c>
      <c r="I930" s="495" t="s">
        <v>1394</v>
      </c>
      <c r="J930" s="496" t="n">
        <v>276.14</v>
      </c>
    </row>
    <row r="931" customFormat="false" ht="0.75" hidden="false" customHeight="true" outlineLevel="0" collapsed="false">
      <c r="A931" s="497"/>
      <c r="B931" s="498"/>
      <c r="C931" s="498"/>
      <c r="D931" s="498"/>
      <c r="E931" s="498"/>
      <c r="F931" s="498"/>
      <c r="G931" s="498"/>
      <c r="H931" s="498"/>
      <c r="I931" s="499"/>
      <c r="J931" s="500"/>
    </row>
    <row r="932" customFormat="false" ht="18" hidden="false" customHeight="true" outlineLevel="0" collapsed="false">
      <c r="A932" s="466" t="s">
        <v>1710</v>
      </c>
      <c r="B932" s="467" t="s">
        <v>27</v>
      </c>
      <c r="C932" s="468" t="s">
        <v>26</v>
      </c>
      <c r="D932" s="468" t="s">
        <v>18</v>
      </c>
      <c r="E932" s="468" t="s">
        <v>25</v>
      </c>
      <c r="F932" s="468"/>
      <c r="G932" s="469" t="s">
        <v>1375</v>
      </c>
      <c r="H932" s="467" t="s">
        <v>1376</v>
      </c>
      <c r="I932" s="470" t="s">
        <v>1377</v>
      </c>
      <c r="J932" s="471" t="s">
        <v>19</v>
      </c>
    </row>
    <row r="933" customFormat="false" ht="39" hidden="false" customHeight="true" outlineLevel="0" collapsed="false">
      <c r="A933" s="472" t="s">
        <v>35</v>
      </c>
      <c r="B933" s="473" t="s">
        <v>1711</v>
      </c>
      <c r="C933" s="474" t="s">
        <v>36</v>
      </c>
      <c r="D933" s="474" t="s">
        <v>1712</v>
      </c>
      <c r="E933" s="474" t="s">
        <v>1399</v>
      </c>
      <c r="F933" s="474"/>
      <c r="G933" s="475" t="s">
        <v>388</v>
      </c>
      <c r="H933" s="476" t="n">
        <v>1</v>
      </c>
      <c r="I933" s="477" t="n">
        <v>885.14</v>
      </c>
      <c r="J933" s="478" t="n">
        <v>885.14</v>
      </c>
    </row>
    <row r="934" customFormat="false" ht="24" hidden="false" customHeight="true" outlineLevel="0" collapsed="false">
      <c r="A934" s="479" t="s">
        <v>656</v>
      </c>
      <c r="B934" s="480" t="n">
        <v>88309</v>
      </c>
      <c r="C934" s="481" t="s">
        <v>42</v>
      </c>
      <c r="D934" s="481" t="s">
        <v>696</v>
      </c>
      <c r="E934" s="481" t="s">
        <v>1382</v>
      </c>
      <c r="F934" s="481"/>
      <c r="G934" s="482" t="s">
        <v>469</v>
      </c>
      <c r="H934" s="483" t="n">
        <v>0.363</v>
      </c>
      <c r="I934" s="484" t="n">
        <v>25.62</v>
      </c>
      <c r="J934" s="485" t="n">
        <v>9.3</v>
      </c>
    </row>
    <row r="935" customFormat="false" ht="24" hidden="false" customHeight="true" outlineLevel="0" collapsed="false">
      <c r="A935" s="479" t="s">
        <v>656</v>
      </c>
      <c r="B935" s="480" t="n">
        <v>88316</v>
      </c>
      <c r="C935" s="481" t="s">
        <v>42</v>
      </c>
      <c r="D935" s="481" t="s">
        <v>667</v>
      </c>
      <c r="E935" s="481" t="s">
        <v>1382</v>
      </c>
      <c r="F935" s="481"/>
      <c r="G935" s="482" t="s">
        <v>469</v>
      </c>
      <c r="H935" s="483" t="n">
        <v>0.544</v>
      </c>
      <c r="I935" s="484" t="n">
        <v>20.32</v>
      </c>
      <c r="J935" s="485" t="n">
        <v>11.05</v>
      </c>
    </row>
    <row r="936" customFormat="false" ht="39" hidden="false" customHeight="true" outlineLevel="0" collapsed="false">
      <c r="A936" s="479" t="s">
        <v>656</v>
      </c>
      <c r="B936" s="480" t="n">
        <v>90586</v>
      </c>
      <c r="C936" s="481" t="s">
        <v>42</v>
      </c>
      <c r="D936" s="481" t="s">
        <v>721</v>
      </c>
      <c r="E936" s="481" t="s">
        <v>683</v>
      </c>
      <c r="F936" s="481"/>
      <c r="G936" s="482" t="s">
        <v>688</v>
      </c>
      <c r="H936" s="483" t="n">
        <v>0.088</v>
      </c>
      <c r="I936" s="484" t="n">
        <v>1.42</v>
      </c>
      <c r="J936" s="485" t="n">
        <v>0.12</v>
      </c>
    </row>
    <row r="937" customFormat="false" ht="39" hidden="false" customHeight="true" outlineLevel="0" collapsed="false">
      <c r="A937" s="479" t="s">
        <v>656</v>
      </c>
      <c r="B937" s="480" t="n">
        <v>90587</v>
      </c>
      <c r="C937" s="481" t="s">
        <v>42</v>
      </c>
      <c r="D937" s="481" t="s">
        <v>720</v>
      </c>
      <c r="E937" s="481" t="s">
        <v>683</v>
      </c>
      <c r="F937" s="481"/>
      <c r="G937" s="482" t="s">
        <v>684</v>
      </c>
      <c r="H937" s="483" t="n">
        <v>0.093</v>
      </c>
      <c r="I937" s="484" t="n">
        <v>0.53</v>
      </c>
      <c r="J937" s="485" t="n">
        <v>0.04</v>
      </c>
    </row>
    <row r="938" customFormat="false" ht="51.75" hidden="false" customHeight="true" outlineLevel="0" collapsed="false">
      <c r="A938" s="501" t="s">
        <v>200</v>
      </c>
      <c r="B938" s="502" t="n">
        <v>1527</v>
      </c>
      <c r="C938" s="503" t="s">
        <v>42</v>
      </c>
      <c r="D938" s="503" t="s">
        <v>1667</v>
      </c>
      <c r="E938" s="503" t="s">
        <v>669</v>
      </c>
      <c r="F938" s="503"/>
      <c r="G938" s="504" t="s">
        <v>388</v>
      </c>
      <c r="H938" s="505" t="n">
        <v>1.15</v>
      </c>
      <c r="I938" s="506" t="n">
        <v>751.86</v>
      </c>
      <c r="J938" s="507" t="n">
        <v>864.63</v>
      </c>
    </row>
    <row r="939" customFormat="false" ht="15" hidden="false" customHeight="false" outlineLevel="0" collapsed="false">
      <c r="A939" s="486"/>
      <c r="B939" s="487"/>
      <c r="C939" s="487"/>
      <c r="D939" s="487"/>
      <c r="E939" s="487" t="s">
        <v>1388</v>
      </c>
      <c r="F939" s="488" t="n">
        <v>15.55</v>
      </c>
      <c r="G939" s="487" t="s">
        <v>1389</v>
      </c>
      <c r="H939" s="488" t="n">
        <v>0</v>
      </c>
      <c r="I939" s="489" t="s">
        <v>1390</v>
      </c>
      <c r="J939" s="490" t="n">
        <v>15.55</v>
      </c>
    </row>
    <row r="940" customFormat="false" ht="15" hidden="false" customHeight="true" outlineLevel="0" collapsed="false">
      <c r="A940" s="486"/>
      <c r="B940" s="487"/>
      <c r="C940" s="487"/>
      <c r="D940" s="487"/>
      <c r="E940" s="487" t="s">
        <v>1391</v>
      </c>
      <c r="F940" s="488" t="n">
        <v>210.66</v>
      </c>
      <c r="G940" s="487"/>
      <c r="H940" s="491" t="s">
        <v>1392</v>
      </c>
      <c r="I940" s="491"/>
      <c r="J940" s="490" t="n">
        <v>1095.8</v>
      </c>
    </row>
    <row r="941" customFormat="false" ht="49.5" hidden="false" customHeight="true" outlineLevel="0" collapsed="false">
      <c r="A941" s="492"/>
      <c r="B941" s="493"/>
      <c r="C941" s="493"/>
      <c r="D941" s="493"/>
      <c r="E941" s="493"/>
      <c r="F941" s="493"/>
      <c r="G941" s="493" t="s">
        <v>1393</v>
      </c>
      <c r="H941" s="494" t="n">
        <v>0.2</v>
      </c>
      <c r="I941" s="495" t="s">
        <v>1394</v>
      </c>
      <c r="J941" s="496" t="n">
        <v>219.16</v>
      </c>
    </row>
    <row r="942" customFormat="false" ht="0.75" hidden="false" customHeight="true" outlineLevel="0" collapsed="false">
      <c r="A942" s="497"/>
      <c r="B942" s="498"/>
      <c r="C942" s="498"/>
      <c r="D942" s="498"/>
      <c r="E942" s="498"/>
      <c r="F942" s="498"/>
      <c r="G942" s="498"/>
      <c r="H942" s="498"/>
      <c r="I942" s="499"/>
      <c r="J942" s="500"/>
    </row>
    <row r="943" customFormat="false" ht="18" hidden="false" customHeight="true" outlineLevel="0" collapsed="false">
      <c r="A943" s="466" t="s">
        <v>1713</v>
      </c>
      <c r="B943" s="467" t="s">
        <v>27</v>
      </c>
      <c r="C943" s="468" t="s">
        <v>26</v>
      </c>
      <c r="D943" s="468" t="s">
        <v>18</v>
      </c>
      <c r="E943" s="468" t="s">
        <v>25</v>
      </c>
      <c r="F943" s="468"/>
      <c r="G943" s="469" t="s">
        <v>1375</v>
      </c>
      <c r="H943" s="467" t="s">
        <v>1376</v>
      </c>
      <c r="I943" s="470" t="s">
        <v>1377</v>
      </c>
      <c r="J943" s="471" t="s">
        <v>19</v>
      </c>
    </row>
    <row r="944" customFormat="false" ht="25.5" hidden="false" customHeight="true" outlineLevel="0" collapsed="false">
      <c r="A944" s="472" t="s">
        <v>35</v>
      </c>
      <c r="B944" s="473" t="n">
        <v>96543</v>
      </c>
      <c r="C944" s="474" t="s">
        <v>42</v>
      </c>
      <c r="D944" s="474" t="s">
        <v>1714</v>
      </c>
      <c r="E944" s="474" t="s">
        <v>1399</v>
      </c>
      <c r="F944" s="474"/>
      <c r="G944" s="475" t="s">
        <v>66</v>
      </c>
      <c r="H944" s="476" t="n">
        <v>1</v>
      </c>
      <c r="I944" s="477" t="n">
        <v>20.51</v>
      </c>
      <c r="J944" s="478" t="n">
        <v>20.51</v>
      </c>
    </row>
    <row r="945" customFormat="false" ht="24" hidden="false" customHeight="true" outlineLevel="0" collapsed="false">
      <c r="A945" s="479" t="s">
        <v>656</v>
      </c>
      <c r="B945" s="480" t="n">
        <v>88238</v>
      </c>
      <c r="C945" s="481" t="s">
        <v>42</v>
      </c>
      <c r="D945" s="481" t="s">
        <v>706</v>
      </c>
      <c r="E945" s="481" t="s">
        <v>1382</v>
      </c>
      <c r="F945" s="481"/>
      <c r="G945" s="482" t="s">
        <v>469</v>
      </c>
      <c r="H945" s="483" t="n">
        <v>0.097</v>
      </c>
      <c r="I945" s="484" t="n">
        <v>21.5</v>
      </c>
      <c r="J945" s="485" t="n">
        <v>2.08</v>
      </c>
    </row>
    <row r="946" customFormat="false" ht="24" hidden="false" customHeight="true" outlineLevel="0" collapsed="false">
      <c r="A946" s="479" t="s">
        <v>656</v>
      </c>
      <c r="B946" s="480" t="n">
        <v>88245</v>
      </c>
      <c r="C946" s="481" t="s">
        <v>42</v>
      </c>
      <c r="D946" s="481" t="s">
        <v>705</v>
      </c>
      <c r="E946" s="481" t="s">
        <v>1382</v>
      </c>
      <c r="F946" s="481"/>
      <c r="G946" s="482" t="s">
        <v>469</v>
      </c>
      <c r="H946" s="483" t="n">
        <v>0.252</v>
      </c>
      <c r="I946" s="484" t="n">
        <v>25.4</v>
      </c>
      <c r="J946" s="485" t="n">
        <v>6.4</v>
      </c>
    </row>
    <row r="947" customFormat="false" ht="25.5" hidden="false" customHeight="true" outlineLevel="0" collapsed="false">
      <c r="A947" s="479" t="s">
        <v>656</v>
      </c>
      <c r="B947" s="480" t="n">
        <v>92800</v>
      </c>
      <c r="C947" s="481" t="s">
        <v>42</v>
      </c>
      <c r="D947" s="481" t="s">
        <v>727</v>
      </c>
      <c r="E947" s="481" t="s">
        <v>1399</v>
      </c>
      <c r="F947" s="481"/>
      <c r="G947" s="482" t="s">
        <v>66</v>
      </c>
      <c r="H947" s="483" t="n">
        <v>1</v>
      </c>
      <c r="I947" s="484" t="n">
        <v>11.19</v>
      </c>
      <c r="J947" s="485" t="n">
        <v>11.19</v>
      </c>
    </row>
    <row r="948" customFormat="false" ht="39" hidden="false" customHeight="true" outlineLevel="0" collapsed="false">
      <c r="A948" s="501" t="s">
        <v>200</v>
      </c>
      <c r="B948" s="502" t="n">
        <v>39017</v>
      </c>
      <c r="C948" s="503" t="s">
        <v>42</v>
      </c>
      <c r="D948" s="503" t="s">
        <v>709</v>
      </c>
      <c r="E948" s="503" t="s">
        <v>669</v>
      </c>
      <c r="F948" s="503"/>
      <c r="G948" s="504" t="s">
        <v>120</v>
      </c>
      <c r="H948" s="505" t="n">
        <v>1.143</v>
      </c>
      <c r="I948" s="506" t="n">
        <v>0.22</v>
      </c>
      <c r="J948" s="507" t="n">
        <v>0.25</v>
      </c>
    </row>
    <row r="949" customFormat="false" ht="25.5" hidden="false" customHeight="true" outlineLevel="0" collapsed="false">
      <c r="A949" s="501" t="s">
        <v>200</v>
      </c>
      <c r="B949" s="502" t="n">
        <v>43132</v>
      </c>
      <c r="C949" s="503" t="s">
        <v>42</v>
      </c>
      <c r="D949" s="503" t="s">
        <v>707</v>
      </c>
      <c r="E949" s="503" t="s">
        <v>669</v>
      </c>
      <c r="F949" s="503"/>
      <c r="G949" s="504" t="s">
        <v>66</v>
      </c>
      <c r="H949" s="505" t="n">
        <v>0.025</v>
      </c>
      <c r="I949" s="506" t="n">
        <v>23.7</v>
      </c>
      <c r="J949" s="507" t="n">
        <v>0.59</v>
      </c>
    </row>
    <row r="950" customFormat="false" ht="15" hidden="false" customHeight="false" outlineLevel="0" collapsed="false">
      <c r="A950" s="486"/>
      <c r="B950" s="487"/>
      <c r="C950" s="487"/>
      <c r="D950" s="487"/>
      <c r="E950" s="487" t="s">
        <v>1388</v>
      </c>
      <c r="F950" s="488" t="n">
        <v>7.92</v>
      </c>
      <c r="G950" s="487" t="s">
        <v>1389</v>
      </c>
      <c r="H950" s="488" t="n">
        <v>0</v>
      </c>
      <c r="I950" s="489" t="s">
        <v>1390</v>
      </c>
      <c r="J950" s="490" t="n">
        <v>7.92</v>
      </c>
    </row>
    <row r="951" customFormat="false" ht="15" hidden="false" customHeight="true" outlineLevel="0" collapsed="false">
      <c r="A951" s="486"/>
      <c r="B951" s="487"/>
      <c r="C951" s="487"/>
      <c r="D951" s="487"/>
      <c r="E951" s="487" t="s">
        <v>1391</v>
      </c>
      <c r="F951" s="488" t="n">
        <v>4.88</v>
      </c>
      <c r="G951" s="487"/>
      <c r="H951" s="491" t="s">
        <v>1392</v>
      </c>
      <c r="I951" s="491"/>
      <c r="J951" s="490" t="n">
        <v>25.39</v>
      </c>
    </row>
    <row r="952" customFormat="false" ht="49.5" hidden="false" customHeight="true" outlineLevel="0" collapsed="false">
      <c r="A952" s="492"/>
      <c r="B952" s="493"/>
      <c r="C952" s="493"/>
      <c r="D952" s="493"/>
      <c r="E952" s="493"/>
      <c r="F952" s="493"/>
      <c r="G952" s="493" t="s">
        <v>1393</v>
      </c>
      <c r="H952" s="494" t="n">
        <v>3.5</v>
      </c>
      <c r="I952" s="495" t="s">
        <v>1394</v>
      </c>
      <c r="J952" s="496" t="n">
        <v>88.86</v>
      </c>
    </row>
    <row r="953" customFormat="false" ht="0.75" hidden="false" customHeight="true" outlineLevel="0" collapsed="false">
      <c r="A953" s="497"/>
      <c r="B953" s="498"/>
      <c r="C953" s="498"/>
      <c r="D953" s="498"/>
      <c r="E953" s="498"/>
      <c r="F953" s="498"/>
      <c r="G953" s="498"/>
      <c r="H953" s="498"/>
      <c r="I953" s="499"/>
      <c r="J953" s="500"/>
    </row>
    <row r="954" customFormat="false" ht="18" hidden="false" customHeight="true" outlineLevel="0" collapsed="false">
      <c r="A954" s="466" t="s">
        <v>1715</v>
      </c>
      <c r="B954" s="467" t="s">
        <v>27</v>
      </c>
      <c r="C954" s="468" t="s">
        <v>26</v>
      </c>
      <c r="D954" s="468" t="s">
        <v>18</v>
      </c>
      <c r="E954" s="468" t="s">
        <v>25</v>
      </c>
      <c r="F954" s="468"/>
      <c r="G954" s="469" t="s">
        <v>1375</v>
      </c>
      <c r="H954" s="467" t="s">
        <v>1376</v>
      </c>
      <c r="I954" s="470" t="s">
        <v>1377</v>
      </c>
      <c r="J954" s="471" t="s">
        <v>19</v>
      </c>
    </row>
    <row r="955" customFormat="false" ht="25.5" hidden="false" customHeight="true" outlineLevel="0" collapsed="false">
      <c r="A955" s="472" t="s">
        <v>35</v>
      </c>
      <c r="B955" s="473" t="n">
        <v>96546</v>
      </c>
      <c r="C955" s="474" t="s">
        <v>42</v>
      </c>
      <c r="D955" s="474" t="s">
        <v>1716</v>
      </c>
      <c r="E955" s="474" t="s">
        <v>1399</v>
      </c>
      <c r="F955" s="474"/>
      <c r="G955" s="475" t="s">
        <v>66</v>
      </c>
      <c r="H955" s="476" t="n">
        <v>1</v>
      </c>
      <c r="I955" s="477" t="n">
        <v>15.26</v>
      </c>
      <c r="J955" s="478" t="n">
        <v>15.26</v>
      </c>
    </row>
    <row r="956" customFormat="false" ht="24" hidden="false" customHeight="true" outlineLevel="0" collapsed="false">
      <c r="A956" s="479" t="s">
        <v>656</v>
      </c>
      <c r="B956" s="480" t="n">
        <v>88238</v>
      </c>
      <c r="C956" s="481" t="s">
        <v>42</v>
      </c>
      <c r="D956" s="481" t="s">
        <v>706</v>
      </c>
      <c r="E956" s="481" t="s">
        <v>1382</v>
      </c>
      <c r="F956" s="481"/>
      <c r="G956" s="482" t="s">
        <v>469</v>
      </c>
      <c r="H956" s="483" t="n">
        <v>0.044</v>
      </c>
      <c r="I956" s="484" t="n">
        <v>21.5</v>
      </c>
      <c r="J956" s="485" t="n">
        <v>0.94</v>
      </c>
    </row>
    <row r="957" customFormat="false" ht="24" hidden="false" customHeight="true" outlineLevel="0" collapsed="false">
      <c r="A957" s="479" t="s">
        <v>656</v>
      </c>
      <c r="B957" s="480" t="n">
        <v>88245</v>
      </c>
      <c r="C957" s="481" t="s">
        <v>42</v>
      </c>
      <c r="D957" s="481" t="s">
        <v>705</v>
      </c>
      <c r="E957" s="481" t="s">
        <v>1382</v>
      </c>
      <c r="F957" s="481"/>
      <c r="G957" s="482" t="s">
        <v>469</v>
      </c>
      <c r="H957" s="483" t="n">
        <v>0.116</v>
      </c>
      <c r="I957" s="484" t="n">
        <v>25.4</v>
      </c>
      <c r="J957" s="485" t="n">
        <v>2.94</v>
      </c>
    </row>
    <row r="958" customFormat="false" ht="25.5" hidden="false" customHeight="true" outlineLevel="0" collapsed="false">
      <c r="A958" s="479" t="s">
        <v>656</v>
      </c>
      <c r="B958" s="480" t="n">
        <v>92803</v>
      </c>
      <c r="C958" s="481" t="s">
        <v>42</v>
      </c>
      <c r="D958" s="481" t="s">
        <v>729</v>
      </c>
      <c r="E958" s="481" t="s">
        <v>1399</v>
      </c>
      <c r="F958" s="481"/>
      <c r="G958" s="482" t="s">
        <v>66</v>
      </c>
      <c r="H958" s="483" t="n">
        <v>1</v>
      </c>
      <c r="I958" s="484" t="n">
        <v>10.69</v>
      </c>
      <c r="J958" s="485" t="n">
        <v>10.69</v>
      </c>
    </row>
    <row r="959" customFormat="false" ht="39" hidden="false" customHeight="true" outlineLevel="0" collapsed="false">
      <c r="A959" s="501" t="s">
        <v>200</v>
      </c>
      <c r="B959" s="502" t="n">
        <v>39017</v>
      </c>
      <c r="C959" s="503" t="s">
        <v>42</v>
      </c>
      <c r="D959" s="503" t="s">
        <v>709</v>
      </c>
      <c r="E959" s="503" t="s">
        <v>669</v>
      </c>
      <c r="F959" s="503"/>
      <c r="G959" s="504" t="s">
        <v>120</v>
      </c>
      <c r="H959" s="505" t="n">
        <v>0.48</v>
      </c>
      <c r="I959" s="506" t="n">
        <v>0.22</v>
      </c>
      <c r="J959" s="507" t="n">
        <v>0.1</v>
      </c>
    </row>
    <row r="960" customFormat="false" ht="25.5" hidden="false" customHeight="true" outlineLevel="0" collapsed="false">
      <c r="A960" s="501" t="s">
        <v>200</v>
      </c>
      <c r="B960" s="502" t="n">
        <v>43132</v>
      </c>
      <c r="C960" s="503" t="s">
        <v>42</v>
      </c>
      <c r="D960" s="503" t="s">
        <v>707</v>
      </c>
      <c r="E960" s="503" t="s">
        <v>669</v>
      </c>
      <c r="F960" s="503"/>
      <c r="G960" s="504" t="s">
        <v>66</v>
      </c>
      <c r="H960" s="505" t="n">
        <v>0.025</v>
      </c>
      <c r="I960" s="506" t="n">
        <v>23.7</v>
      </c>
      <c r="J960" s="507" t="n">
        <v>0.59</v>
      </c>
    </row>
    <row r="961" customFormat="false" ht="15" hidden="false" customHeight="false" outlineLevel="0" collapsed="false">
      <c r="A961" s="486"/>
      <c r="B961" s="487"/>
      <c r="C961" s="487"/>
      <c r="D961" s="487"/>
      <c r="E961" s="487" t="s">
        <v>1388</v>
      </c>
      <c r="F961" s="488" t="n">
        <v>3.22</v>
      </c>
      <c r="G961" s="487" t="s">
        <v>1389</v>
      </c>
      <c r="H961" s="488" t="n">
        <v>0</v>
      </c>
      <c r="I961" s="489" t="s">
        <v>1390</v>
      </c>
      <c r="J961" s="490" t="n">
        <v>3.22</v>
      </c>
    </row>
    <row r="962" customFormat="false" ht="15" hidden="false" customHeight="true" outlineLevel="0" collapsed="false">
      <c r="A962" s="486"/>
      <c r="B962" s="487"/>
      <c r="C962" s="487"/>
      <c r="D962" s="487"/>
      <c r="E962" s="487" t="s">
        <v>1391</v>
      </c>
      <c r="F962" s="488" t="n">
        <v>3.63</v>
      </c>
      <c r="G962" s="487"/>
      <c r="H962" s="491" t="s">
        <v>1392</v>
      </c>
      <c r="I962" s="491"/>
      <c r="J962" s="490" t="n">
        <v>18.89</v>
      </c>
    </row>
    <row r="963" customFormat="false" ht="49.5" hidden="false" customHeight="true" outlineLevel="0" collapsed="false">
      <c r="A963" s="492"/>
      <c r="B963" s="493"/>
      <c r="C963" s="493"/>
      <c r="D963" s="493"/>
      <c r="E963" s="493"/>
      <c r="F963" s="493"/>
      <c r="G963" s="493" t="s">
        <v>1393</v>
      </c>
      <c r="H963" s="494" t="n">
        <v>14.2</v>
      </c>
      <c r="I963" s="495" t="s">
        <v>1394</v>
      </c>
      <c r="J963" s="496" t="n">
        <v>268.23</v>
      </c>
    </row>
    <row r="964" customFormat="false" ht="0.75" hidden="false" customHeight="true" outlineLevel="0" collapsed="false">
      <c r="A964" s="497"/>
      <c r="B964" s="498"/>
      <c r="C964" s="498"/>
      <c r="D964" s="498"/>
      <c r="E964" s="498"/>
      <c r="F964" s="498"/>
      <c r="G964" s="498"/>
      <c r="H964" s="498"/>
      <c r="I964" s="499"/>
      <c r="J964" s="500"/>
    </row>
    <row r="965" customFormat="false" ht="24" hidden="false" customHeight="true" outlineLevel="0" collapsed="false">
      <c r="A965" s="461" t="s">
        <v>475</v>
      </c>
      <c r="B965" s="462"/>
      <c r="C965" s="462"/>
      <c r="D965" s="462" t="s">
        <v>1717</v>
      </c>
      <c r="E965" s="462"/>
      <c r="F965" s="462"/>
      <c r="G965" s="462"/>
      <c r="H965" s="463"/>
      <c r="I965" s="464"/>
      <c r="J965" s="465" t="n">
        <v>15136.33</v>
      </c>
    </row>
    <row r="966" customFormat="false" ht="24" hidden="false" customHeight="true" outlineLevel="0" collapsed="false">
      <c r="A966" s="461" t="s">
        <v>1718</v>
      </c>
      <c r="B966" s="462"/>
      <c r="C966" s="462"/>
      <c r="D966" s="462" t="s">
        <v>1719</v>
      </c>
      <c r="E966" s="462"/>
      <c r="F966" s="462"/>
      <c r="G966" s="462"/>
      <c r="H966" s="463"/>
      <c r="I966" s="464"/>
      <c r="J966" s="465" t="n">
        <v>9516.13</v>
      </c>
    </row>
    <row r="967" customFormat="false" ht="18" hidden="false" customHeight="true" outlineLevel="0" collapsed="false">
      <c r="A967" s="466" t="s">
        <v>1720</v>
      </c>
      <c r="B967" s="467" t="s">
        <v>27</v>
      </c>
      <c r="C967" s="468" t="s">
        <v>26</v>
      </c>
      <c r="D967" s="468" t="s">
        <v>18</v>
      </c>
      <c r="E967" s="468" t="s">
        <v>25</v>
      </c>
      <c r="F967" s="468"/>
      <c r="G967" s="469" t="s">
        <v>1375</v>
      </c>
      <c r="H967" s="467" t="s">
        <v>1376</v>
      </c>
      <c r="I967" s="470" t="s">
        <v>1377</v>
      </c>
      <c r="J967" s="471" t="s">
        <v>19</v>
      </c>
    </row>
    <row r="968" customFormat="false" ht="39" hidden="false" customHeight="true" outlineLevel="0" collapsed="false">
      <c r="A968" s="472" t="s">
        <v>35</v>
      </c>
      <c r="B968" s="473" t="n">
        <v>97083</v>
      </c>
      <c r="C968" s="474" t="s">
        <v>42</v>
      </c>
      <c r="D968" s="474" t="s">
        <v>1721</v>
      </c>
      <c r="E968" s="474" t="s">
        <v>1399</v>
      </c>
      <c r="F968" s="474"/>
      <c r="G968" s="475" t="s">
        <v>400</v>
      </c>
      <c r="H968" s="476" t="n">
        <v>1</v>
      </c>
      <c r="I968" s="477" t="n">
        <v>3.14</v>
      </c>
      <c r="J968" s="478" t="n">
        <v>3.14</v>
      </c>
    </row>
    <row r="969" customFormat="false" ht="24" hidden="false" customHeight="true" outlineLevel="0" collapsed="false">
      <c r="A969" s="479" t="s">
        <v>656</v>
      </c>
      <c r="B969" s="480" t="n">
        <v>88309</v>
      </c>
      <c r="C969" s="481" t="s">
        <v>42</v>
      </c>
      <c r="D969" s="481" t="s">
        <v>696</v>
      </c>
      <c r="E969" s="481" t="s">
        <v>1382</v>
      </c>
      <c r="F969" s="481"/>
      <c r="G969" s="482" t="s">
        <v>469</v>
      </c>
      <c r="H969" s="483" t="n">
        <v>0.045</v>
      </c>
      <c r="I969" s="484" t="n">
        <v>25.62</v>
      </c>
      <c r="J969" s="485" t="n">
        <v>1.15</v>
      </c>
    </row>
    <row r="970" customFormat="false" ht="24" hidden="false" customHeight="true" outlineLevel="0" collapsed="false">
      <c r="A970" s="479" t="s">
        <v>656</v>
      </c>
      <c r="B970" s="480" t="n">
        <v>88316</v>
      </c>
      <c r="C970" s="481" t="s">
        <v>42</v>
      </c>
      <c r="D970" s="481" t="s">
        <v>667</v>
      </c>
      <c r="E970" s="481" t="s">
        <v>1382</v>
      </c>
      <c r="F970" s="481"/>
      <c r="G970" s="482" t="s">
        <v>469</v>
      </c>
      <c r="H970" s="483" t="n">
        <v>0.089</v>
      </c>
      <c r="I970" s="484" t="n">
        <v>20.32</v>
      </c>
      <c r="J970" s="485" t="n">
        <v>1.8</v>
      </c>
    </row>
    <row r="971" customFormat="false" ht="39" hidden="false" customHeight="true" outlineLevel="0" collapsed="false">
      <c r="A971" s="479" t="s">
        <v>656</v>
      </c>
      <c r="B971" s="480" t="n">
        <v>95264</v>
      </c>
      <c r="C971" s="481" t="s">
        <v>42</v>
      </c>
      <c r="D971" s="481" t="s">
        <v>1722</v>
      </c>
      <c r="E971" s="481" t="s">
        <v>683</v>
      </c>
      <c r="F971" s="481"/>
      <c r="G971" s="482" t="s">
        <v>688</v>
      </c>
      <c r="H971" s="483" t="n">
        <v>0.025</v>
      </c>
      <c r="I971" s="484" t="n">
        <v>6.44</v>
      </c>
      <c r="J971" s="485" t="n">
        <v>0.16</v>
      </c>
    </row>
    <row r="972" customFormat="false" ht="39" hidden="false" customHeight="true" outlineLevel="0" collapsed="false">
      <c r="A972" s="479" t="s">
        <v>656</v>
      </c>
      <c r="B972" s="480" t="n">
        <v>95265</v>
      </c>
      <c r="C972" s="481" t="s">
        <v>42</v>
      </c>
      <c r="D972" s="481" t="s">
        <v>1723</v>
      </c>
      <c r="E972" s="481" t="s">
        <v>683</v>
      </c>
      <c r="F972" s="481"/>
      <c r="G972" s="482" t="s">
        <v>684</v>
      </c>
      <c r="H972" s="483" t="n">
        <v>0.042</v>
      </c>
      <c r="I972" s="484" t="n">
        <v>0.85</v>
      </c>
      <c r="J972" s="485" t="n">
        <v>0.03</v>
      </c>
    </row>
    <row r="973" customFormat="false" ht="15" hidden="false" customHeight="false" outlineLevel="0" collapsed="false">
      <c r="A973" s="486"/>
      <c r="B973" s="487"/>
      <c r="C973" s="487"/>
      <c r="D973" s="487"/>
      <c r="E973" s="487" t="s">
        <v>1388</v>
      </c>
      <c r="F973" s="488" t="n">
        <v>2.25</v>
      </c>
      <c r="G973" s="487" t="s">
        <v>1389</v>
      </c>
      <c r="H973" s="488" t="n">
        <v>0</v>
      </c>
      <c r="I973" s="489" t="s">
        <v>1390</v>
      </c>
      <c r="J973" s="490" t="n">
        <v>2.25</v>
      </c>
    </row>
    <row r="974" customFormat="false" ht="15" hidden="false" customHeight="true" outlineLevel="0" collapsed="false">
      <c r="A974" s="486"/>
      <c r="B974" s="487"/>
      <c r="C974" s="487"/>
      <c r="D974" s="487"/>
      <c r="E974" s="487" t="s">
        <v>1391</v>
      </c>
      <c r="F974" s="488" t="n">
        <v>0.74</v>
      </c>
      <c r="G974" s="487"/>
      <c r="H974" s="491" t="s">
        <v>1392</v>
      </c>
      <c r="I974" s="491"/>
      <c r="J974" s="490" t="n">
        <v>3.88</v>
      </c>
    </row>
    <row r="975" customFormat="false" ht="49.5" hidden="false" customHeight="true" outlineLevel="0" collapsed="false">
      <c r="A975" s="492"/>
      <c r="B975" s="493"/>
      <c r="C975" s="493"/>
      <c r="D975" s="493"/>
      <c r="E975" s="493"/>
      <c r="F975" s="493"/>
      <c r="G975" s="493" t="s">
        <v>1393</v>
      </c>
      <c r="H975" s="494" t="n">
        <v>57.3</v>
      </c>
      <c r="I975" s="495" t="s">
        <v>1394</v>
      </c>
      <c r="J975" s="496" t="n">
        <v>222.32</v>
      </c>
    </row>
    <row r="976" customFormat="false" ht="0.75" hidden="false" customHeight="true" outlineLevel="0" collapsed="false">
      <c r="A976" s="497"/>
      <c r="B976" s="498"/>
      <c r="C976" s="498"/>
      <c r="D976" s="498"/>
      <c r="E976" s="498"/>
      <c r="F976" s="498"/>
      <c r="G976" s="498"/>
      <c r="H976" s="498"/>
      <c r="I976" s="499"/>
      <c r="J976" s="500"/>
    </row>
    <row r="977" customFormat="false" ht="18" hidden="false" customHeight="true" outlineLevel="0" collapsed="false">
      <c r="A977" s="466" t="s">
        <v>1724</v>
      </c>
      <c r="B977" s="467" t="s">
        <v>27</v>
      </c>
      <c r="C977" s="468" t="s">
        <v>26</v>
      </c>
      <c r="D977" s="468" t="s">
        <v>18</v>
      </c>
      <c r="E977" s="468" t="s">
        <v>25</v>
      </c>
      <c r="F977" s="468"/>
      <c r="G977" s="469" t="s">
        <v>1375</v>
      </c>
      <c r="H977" s="467" t="s">
        <v>1376</v>
      </c>
      <c r="I977" s="470" t="s">
        <v>1377</v>
      </c>
      <c r="J977" s="471" t="s">
        <v>19</v>
      </c>
    </row>
    <row r="978" customFormat="false" ht="39" hidden="false" customHeight="true" outlineLevel="0" collapsed="false">
      <c r="A978" s="472" t="s">
        <v>35</v>
      </c>
      <c r="B978" s="473" t="n">
        <v>96622</v>
      </c>
      <c r="C978" s="474" t="s">
        <v>42</v>
      </c>
      <c r="D978" s="474" t="s">
        <v>1725</v>
      </c>
      <c r="E978" s="474" t="s">
        <v>1399</v>
      </c>
      <c r="F978" s="474"/>
      <c r="G978" s="475" t="s">
        <v>388</v>
      </c>
      <c r="H978" s="476" t="n">
        <v>1</v>
      </c>
      <c r="I978" s="477" t="n">
        <v>286.43</v>
      </c>
      <c r="J978" s="478" t="n">
        <v>286.43</v>
      </c>
    </row>
    <row r="979" customFormat="false" ht="24" hidden="false" customHeight="true" outlineLevel="0" collapsed="false">
      <c r="A979" s="479" t="s">
        <v>656</v>
      </c>
      <c r="B979" s="480" t="n">
        <v>88309</v>
      </c>
      <c r="C979" s="481" t="s">
        <v>42</v>
      </c>
      <c r="D979" s="481" t="s">
        <v>696</v>
      </c>
      <c r="E979" s="481" t="s">
        <v>1382</v>
      </c>
      <c r="F979" s="481"/>
      <c r="G979" s="482" t="s">
        <v>469</v>
      </c>
      <c r="H979" s="483" t="n">
        <v>1.942</v>
      </c>
      <c r="I979" s="484" t="n">
        <v>25.62</v>
      </c>
      <c r="J979" s="485" t="n">
        <v>49.75</v>
      </c>
    </row>
    <row r="980" customFormat="false" ht="24" hidden="false" customHeight="true" outlineLevel="0" collapsed="false">
      <c r="A980" s="479" t="s">
        <v>656</v>
      </c>
      <c r="B980" s="480" t="n">
        <v>88316</v>
      </c>
      <c r="C980" s="481" t="s">
        <v>42</v>
      </c>
      <c r="D980" s="481" t="s">
        <v>667</v>
      </c>
      <c r="E980" s="481" t="s">
        <v>1382</v>
      </c>
      <c r="F980" s="481"/>
      <c r="G980" s="482" t="s">
        <v>469</v>
      </c>
      <c r="H980" s="483" t="n">
        <v>0.765</v>
      </c>
      <c r="I980" s="484" t="n">
        <v>20.32</v>
      </c>
      <c r="J980" s="485" t="n">
        <v>15.54</v>
      </c>
    </row>
    <row r="981" customFormat="false" ht="39" hidden="false" customHeight="true" outlineLevel="0" collapsed="false">
      <c r="A981" s="479" t="s">
        <v>656</v>
      </c>
      <c r="B981" s="480" t="n">
        <v>91277</v>
      </c>
      <c r="C981" s="481" t="s">
        <v>42</v>
      </c>
      <c r="D981" s="481" t="s">
        <v>1511</v>
      </c>
      <c r="E981" s="481" t="s">
        <v>683</v>
      </c>
      <c r="F981" s="481"/>
      <c r="G981" s="482" t="s">
        <v>688</v>
      </c>
      <c r="H981" s="483" t="n">
        <v>0.032</v>
      </c>
      <c r="I981" s="484" t="n">
        <v>10.18</v>
      </c>
      <c r="J981" s="485" t="n">
        <v>0.32</v>
      </c>
    </row>
    <row r="982" customFormat="false" ht="39" hidden="false" customHeight="true" outlineLevel="0" collapsed="false">
      <c r="A982" s="479" t="s">
        <v>656</v>
      </c>
      <c r="B982" s="480" t="n">
        <v>91278</v>
      </c>
      <c r="C982" s="481" t="s">
        <v>42</v>
      </c>
      <c r="D982" s="481" t="s">
        <v>1512</v>
      </c>
      <c r="E982" s="481" t="s">
        <v>683</v>
      </c>
      <c r="F982" s="481"/>
      <c r="G982" s="482" t="s">
        <v>684</v>
      </c>
      <c r="H982" s="483" t="n">
        <v>0.03</v>
      </c>
      <c r="I982" s="484" t="n">
        <v>0.71</v>
      </c>
      <c r="J982" s="485" t="n">
        <v>0.02</v>
      </c>
    </row>
    <row r="983" customFormat="false" ht="25.5" hidden="false" customHeight="true" outlineLevel="0" collapsed="false">
      <c r="A983" s="501" t="s">
        <v>200</v>
      </c>
      <c r="B983" s="502" t="n">
        <v>4718</v>
      </c>
      <c r="C983" s="503" t="s">
        <v>42</v>
      </c>
      <c r="D983" s="503" t="s">
        <v>1726</v>
      </c>
      <c r="E983" s="503" t="s">
        <v>669</v>
      </c>
      <c r="F983" s="503"/>
      <c r="G983" s="504" t="s">
        <v>388</v>
      </c>
      <c r="H983" s="505" t="n">
        <v>1.38</v>
      </c>
      <c r="I983" s="506" t="n">
        <v>160</v>
      </c>
      <c r="J983" s="507" t="n">
        <v>220.8</v>
      </c>
    </row>
    <row r="984" customFormat="false" ht="15" hidden="false" customHeight="false" outlineLevel="0" collapsed="false">
      <c r="A984" s="486"/>
      <c r="B984" s="487"/>
      <c r="C984" s="487"/>
      <c r="D984" s="487"/>
      <c r="E984" s="487" t="s">
        <v>1388</v>
      </c>
      <c r="F984" s="488" t="n">
        <v>50.9</v>
      </c>
      <c r="G984" s="487" t="s">
        <v>1389</v>
      </c>
      <c r="H984" s="488" t="n">
        <v>0</v>
      </c>
      <c r="I984" s="489" t="s">
        <v>1390</v>
      </c>
      <c r="J984" s="490" t="n">
        <v>50.9</v>
      </c>
    </row>
    <row r="985" customFormat="false" ht="15" hidden="false" customHeight="true" outlineLevel="0" collapsed="false">
      <c r="A985" s="486"/>
      <c r="B985" s="487"/>
      <c r="C985" s="487"/>
      <c r="D985" s="487"/>
      <c r="E985" s="487" t="s">
        <v>1391</v>
      </c>
      <c r="F985" s="488" t="n">
        <v>68.17</v>
      </c>
      <c r="G985" s="487"/>
      <c r="H985" s="491" t="s">
        <v>1392</v>
      </c>
      <c r="I985" s="491"/>
      <c r="J985" s="490" t="n">
        <v>354.6</v>
      </c>
    </row>
    <row r="986" customFormat="false" ht="49.5" hidden="false" customHeight="true" outlineLevel="0" collapsed="false">
      <c r="A986" s="492"/>
      <c r="B986" s="493"/>
      <c r="C986" s="493"/>
      <c r="D986" s="493"/>
      <c r="E986" s="493"/>
      <c r="F986" s="493"/>
      <c r="G986" s="493" t="s">
        <v>1393</v>
      </c>
      <c r="H986" s="494" t="n">
        <v>2.87</v>
      </c>
      <c r="I986" s="495" t="s">
        <v>1394</v>
      </c>
      <c r="J986" s="496" t="n">
        <v>1017.7</v>
      </c>
    </row>
    <row r="987" customFormat="false" ht="0.75" hidden="false" customHeight="true" outlineLevel="0" collapsed="false">
      <c r="A987" s="497"/>
      <c r="B987" s="498"/>
      <c r="C987" s="498"/>
      <c r="D987" s="498"/>
      <c r="E987" s="498"/>
      <c r="F987" s="498"/>
      <c r="G987" s="498"/>
      <c r="H987" s="498"/>
      <c r="I987" s="499"/>
      <c r="J987" s="500"/>
    </row>
    <row r="988" customFormat="false" ht="18" hidden="false" customHeight="true" outlineLevel="0" collapsed="false">
      <c r="A988" s="466" t="s">
        <v>1727</v>
      </c>
      <c r="B988" s="467" t="s">
        <v>27</v>
      </c>
      <c r="C988" s="468" t="s">
        <v>26</v>
      </c>
      <c r="D988" s="468" t="s">
        <v>18</v>
      </c>
      <c r="E988" s="468" t="s">
        <v>25</v>
      </c>
      <c r="F988" s="468"/>
      <c r="G988" s="469" t="s">
        <v>1375</v>
      </c>
      <c r="H988" s="467" t="s">
        <v>1376</v>
      </c>
      <c r="I988" s="470" t="s">
        <v>1377</v>
      </c>
      <c r="J988" s="471" t="s">
        <v>19</v>
      </c>
    </row>
    <row r="989" customFormat="false" ht="25.5" hidden="false" customHeight="true" outlineLevel="0" collapsed="false">
      <c r="A989" s="472" t="s">
        <v>35</v>
      </c>
      <c r="B989" s="473" t="n">
        <v>97113</v>
      </c>
      <c r="C989" s="474" t="s">
        <v>42</v>
      </c>
      <c r="D989" s="474" t="s">
        <v>1728</v>
      </c>
      <c r="E989" s="474" t="s">
        <v>1729</v>
      </c>
      <c r="F989" s="474"/>
      <c r="G989" s="475" t="s">
        <v>400</v>
      </c>
      <c r="H989" s="476" t="n">
        <v>1</v>
      </c>
      <c r="I989" s="477" t="n">
        <v>3.1</v>
      </c>
      <c r="J989" s="478" t="n">
        <v>3.1</v>
      </c>
    </row>
    <row r="990" customFormat="false" ht="24" hidden="false" customHeight="true" outlineLevel="0" collapsed="false">
      <c r="A990" s="479" t="s">
        <v>656</v>
      </c>
      <c r="B990" s="480" t="n">
        <v>88309</v>
      </c>
      <c r="C990" s="481" t="s">
        <v>42</v>
      </c>
      <c r="D990" s="481" t="s">
        <v>696</v>
      </c>
      <c r="E990" s="481" t="s">
        <v>1382</v>
      </c>
      <c r="F990" s="481"/>
      <c r="G990" s="482" t="s">
        <v>469</v>
      </c>
      <c r="H990" s="483" t="n">
        <v>0.00491</v>
      </c>
      <c r="I990" s="484" t="n">
        <v>25.62</v>
      </c>
      <c r="J990" s="485" t="n">
        <v>0.12</v>
      </c>
    </row>
    <row r="991" customFormat="false" ht="24" hidden="false" customHeight="true" outlineLevel="0" collapsed="false">
      <c r="A991" s="479" t="s">
        <v>656</v>
      </c>
      <c r="B991" s="480" t="n">
        <v>88316</v>
      </c>
      <c r="C991" s="481" t="s">
        <v>42</v>
      </c>
      <c r="D991" s="481" t="s">
        <v>667</v>
      </c>
      <c r="E991" s="481" t="s">
        <v>1382</v>
      </c>
      <c r="F991" s="481"/>
      <c r="G991" s="482" t="s">
        <v>469</v>
      </c>
      <c r="H991" s="483" t="n">
        <v>0.00589</v>
      </c>
      <c r="I991" s="484" t="n">
        <v>20.32</v>
      </c>
      <c r="J991" s="485" t="n">
        <v>0.11</v>
      </c>
    </row>
    <row r="992" customFormat="false" ht="24" hidden="false" customHeight="true" outlineLevel="0" collapsed="false">
      <c r="A992" s="501" t="s">
        <v>200</v>
      </c>
      <c r="B992" s="502" t="n">
        <v>42408</v>
      </c>
      <c r="C992" s="503" t="s">
        <v>42</v>
      </c>
      <c r="D992" s="503" t="s">
        <v>1730</v>
      </c>
      <c r="E992" s="503" t="s">
        <v>669</v>
      </c>
      <c r="F992" s="503"/>
      <c r="G992" s="504" t="s">
        <v>400</v>
      </c>
      <c r="H992" s="505" t="n">
        <v>1.128</v>
      </c>
      <c r="I992" s="506" t="n">
        <v>2.55</v>
      </c>
      <c r="J992" s="507" t="n">
        <v>2.87</v>
      </c>
    </row>
    <row r="993" customFormat="false" ht="15" hidden="false" customHeight="false" outlineLevel="0" collapsed="false">
      <c r="A993" s="486"/>
      <c r="B993" s="487"/>
      <c r="C993" s="487"/>
      <c r="D993" s="487"/>
      <c r="E993" s="487" t="s">
        <v>1388</v>
      </c>
      <c r="F993" s="488" t="n">
        <v>0.17</v>
      </c>
      <c r="G993" s="487" t="s">
        <v>1389</v>
      </c>
      <c r="H993" s="488" t="n">
        <v>0</v>
      </c>
      <c r="I993" s="489" t="s">
        <v>1390</v>
      </c>
      <c r="J993" s="490" t="n">
        <v>0.17</v>
      </c>
    </row>
    <row r="994" customFormat="false" ht="15" hidden="false" customHeight="true" outlineLevel="0" collapsed="false">
      <c r="A994" s="486"/>
      <c r="B994" s="487"/>
      <c r="C994" s="487"/>
      <c r="D994" s="487"/>
      <c r="E994" s="487" t="s">
        <v>1391</v>
      </c>
      <c r="F994" s="488" t="n">
        <v>0.73</v>
      </c>
      <c r="G994" s="487"/>
      <c r="H994" s="491" t="s">
        <v>1392</v>
      </c>
      <c r="I994" s="491"/>
      <c r="J994" s="490" t="n">
        <v>3.83</v>
      </c>
    </row>
    <row r="995" customFormat="false" ht="49.5" hidden="false" customHeight="true" outlineLevel="0" collapsed="false">
      <c r="A995" s="492"/>
      <c r="B995" s="493"/>
      <c r="C995" s="493"/>
      <c r="D995" s="493"/>
      <c r="E995" s="493"/>
      <c r="F995" s="493"/>
      <c r="G995" s="493" t="s">
        <v>1393</v>
      </c>
      <c r="H995" s="494" t="n">
        <v>57.3</v>
      </c>
      <c r="I995" s="495" t="s">
        <v>1394</v>
      </c>
      <c r="J995" s="496" t="n">
        <v>219.45</v>
      </c>
    </row>
    <row r="996" customFormat="false" ht="0.75" hidden="false" customHeight="true" outlineLevel="0" collapsed="false">
      <c r="A996" s="497"/>
      <c r="B996" s="498"/>
      <c r="C996" s="498"/>
      <c r="D996" s="498"/>
      <c r="E996" s="498"/>
      <c r="F996" s="498"/>
      <c r="G996" s="498"/>
      <c r="H996" s="498"/>
      <c r="I996" s="499"/>
      <c r="J996" s="500"/>
    </row>
    <row r="997" customFormat="false" ht="18" hidden="false" customHeight="true" outlineLevel="0" collapsed="false">
      <c r="A997" s="466" t="s">
        <v>1731</v>
      </c>
      <c r="B997" s="467" t="s">
        <v>27</v>
      </c>
      <c r="C997" s="468" t="s">
        <v>26</v>
      </c>
      <c r="D997" s="468" t="s">
        <v>18</v>
      </c>
      <c r="E997" s="468" t="s">
        <v>25</v>
      </c>
      <c r="F997" s="468"/>
      <c r="G997" s="469" t="s">
        <v>1375</v>
      </c>
      <c r="H997" s="467" t="s">
        <v>1376</v>
      </c>
      <c r="I997" s="470" t="s">
        <v>1377</v>
      </c>
      <c r="J997" s="471" t="s">
        <v>19</v>
      </c>
    </row>
    <row r="998" customFormat="false" ht="39" hidden="false" customHeight="true" outlineLevel="0" collapsed="false">
      <c r="A998" s="472" t="s">
        <v>35</v>
      </c>
      <c r="B998" s="473" t="n">
        <v>97090</v>
      </c>
      <c r="C998" s="474" t="s">
        <v>42</v>
      </c>
      <c r="D998" s="474" t="s">
        <v>1732</v>
      </c>
      <c r="E998" s="474" t="s">
        <v>1399</v>
      </c>
      <c r="F998" s="474"/>
      <c r="G998" s="475" t="s">
        <v>66</v>
      </c>
      <c r="H998" s="476" t="n">
        <v>1</v>
      </c>
      <c r="I998" s="477" t="n">
        <v>16.21</v>
      </c>
      <c r="J998" s="478" t="n">
        <v>16.21</v>
      </c>
    </row>
    <row r="999" customFormat="false" ht="24" hidden="false" customHeight="true" outlineLevel="0" collapsed="false">
      <c r="A999" s="479" t="s">
        <v>656</v>
      </c>
      <c r="B999" s="480" t="n">
        <v>88238</v>
      </c>
      <c r="C999" s="481" t="s">
        <v>42</v>
      </c>
      <c r="D999" s="481" t="s">
        <v>706</v>
      </c>
      <c r="E999" s="481" t="s">
        <v>1382</v>
      </c>
      <c r="F999" s="481"/>
      <c r="G999" s="482" t="s">
        <v>469</v>
      </c>
      <c r="H999" s="483" t="n">
        <v>0.011</v>
      </c>
      <c r="I999" s="484" t="n">
        <v>21.5</v>
      </c>
      <c r="J999" s="485" t="n">
        <v>0.23</v>
      </c>
    </row>
    <row r="1000" customFormat="false" ht="24" hidden="false" customHeight="true" outlineLevel="0" collapsed="false">
      <c r="A1000" s="479" t="s">
        <v>656</v>
      </c>
      <c r="B1000" s="480" t="n">
        <v>88245</v>
      </c>
      <c r="C1000" s="481" t="s">
        <v>42</v>
      </c>
      <c r="D1000" s="481" t="s">
        <v>705</v>
      </c>
      <c r="E1000" s="481" t="s">
        <v>1382</v>
      </c>
      <c r="F1000" s="481"/>
      <c r="G1000" s="482" t="s">
        <v>469</v>
      </c>
      <c r="H1000" s="483" t="n">
        <v>0.031</v>
      </c>
      <c r="I1000" s="484" t="n">
        <v>25.4</v>
      </c>
      <c r="J1000" s="485" t="n">
        <v>0.78</v>
      </c>
    </row>
    <row r="1001" customFormat="false" ht="39" hidden="false" customHeight="true" outlineLevel="0" collapsed="false">
      <c r="A1001" s="501" t="s">
        <v>200</v>
      </c>
      <c r="B1001" s="502" t="n">
        <v>7155</v>
      </c>
      <c r="C1001" s="503" t="s">
        <v>42</v>
      </c>
      <c r="D1001" s="503" t="s">
        <v>1733</v>
      </c>
      <c r="E1001" s="503" t="s">
        <v>669</v>
      </c>
      <c r="F1001" s="503"/>
      <c r="G1001" s="504" t="s">
        <v>400</v>
      </c>
      <c r="H1001" s="505" t="n">
        <v>0.555</v>
      </c>
      <c r="I1001" s="506" t="n">
        <v>21.24</v>
      </c>
      <c r="J1001" s="507" t="n">
        <v>11.78</v>
      </c>
    </row>
    <row r="1002" customFormat="false" ht="39" hidden="false" customHeight="true" outlineLevel="0" collapsed="false">
      <c r="A1002" s="501" t="s">
        <v>200</v>
      </c>
      <c r="B1002" s="502" t="n">
        <v>42407</v>
      </c>
      <c r="C1002" s="503" t="s">
        <v>42</v>
      </c>
      <c r="D1002" s="503" t="s">
        <v>1734</v>
      </c>
      <c r="E1002" s="503" t="s">
        <v>669</v>
      </c>
      <c r="F1002" s="503"/>
      <c r="G1002" s="504" t="s">
        <v>47</v>
      </c>
      <c r="H1002" s="505" t="n">
        <v>0.455</v>
      </c>
      <c r="I1002" s="506" t="n">
        <v>6.95</v>
      </c>
      <c r="J1002" s="507" t="n">
        <v>3.16</v>
      </c>
    </row>
    <row r="1003" customFormat="false" ht="25.5" hidden="false" customHeight="true" outlineLevel="0" collapsed="false">
      <c r="A1003" s="501" t="s">
        <v>200</v>
      </c>
      <c r="B1003" s="502" t="n">
        <v>43132</v>
      </c>
      <c r="C1003" s="503" t="s">
        <v>42</v>
      </c>
      <c r="D1003" s="503" t="s">
        <v>707</v>
      </c>
      <c r="E1003" s="503" t="s">
        <v>669</v>
      </c>
      <c r="F1003" s="503"/>
      <c r="G1003" s="504" t="s">
        <v>66</v>
      </c>
      <c r="H1003" s="505" t="n">
        <v>0.011</v>
      </c>
      <c r="I1003" s="506" t="n">
        <v>23.7</v>
      </c>
      <c r="J1003" s="507" t="n">
        <v>0.26</v>
      </c>
    </row>
    <row r="1004" customFormat="false" ht="15" hidden="false" customHeight="false" outlineLevel="0" collapsed="false">
      <c r="A1004" s="486"/>
      <c r="B1004" s="487"/>
      <c r="C1004" s="487"/>
      <c r="D1004" s="487"/>
      <c r="E1004" s="487" t="s">
        <v>1388</v>
      </c>
      <c r="F1004" s="488" t="n">
        <v>0.79</v>
      </c>
      <c r="G1004" s="487" t="s">
        <v>1389</v>
      </c>
      <c r="H1004" s="488" t="n">
        <v>0</v>
      </c>
      <c r="I1004" s="489" t="s">
        <v>1390</v>
      </c>
      <c r="J1004" s="490" t="n">
        <v>0.79</v>
      </c>
    </row>
    <row r="1005" customFormat="false" ht="15" hidden="false" customHeight="true" outlineLevel="0" collapsed="false">
      <c r="A1005" s="486"/>
      <c r="B1005" s="487"/>
      <c r="C1005" s="487"/>
      <c r="D1005" s="487"/>
      <c r="E1005" s="487" t="s">
        <v>1391</v>
      </c>
      <c r="F1005" s="488" t="n">
        <v>3.85</v>
      </c>
      <c r="G1005" s="487"/>
      <c r="H1005" s="491" t="s">
        <v>1392</v>
      </c>
      <c r="I1005" s="491"/>
      <c r="J1005" s="490" t="n">
        <v>20.06</v>
      </c>
    </row>
    <row r="1006" customFormat="false" ht="49.5" hidden="false" customHeight="true" outlineLevel="0" collapsed="false">
      <c r="A1006" s="492"/>
      <c r="B1006" s="493"/>
      <c r="C1006" s="493"/>
      <c r="D1006" s="493"/>
      <c r="E1006" s="493"/>
      <c r="F1006" s="493"/>
      <c r="G1006" s="493" t="s">
        <v>1393</v>
      </c>
      <c r="H1006" s="494" t="n">
        <v>151.27</v>
      </c>
      <c r="I1006" s="495" t="s">
        <v>1394</v>
      </c>
      <c r="J1006" s="496" t="n">
        <v>3034.47</v>
      </c>
    </row>
    <row r="1007" customFormat="false" ht="0.75" hidden="false" customHeight="true" outlineLevel="0" collapsed="false">
      <c r="A1007" s="497"/>
      <c r="B1007" s="498"/>
      <c r="C1007" s="498"/>
      <c r="D1007" s="498"/>
      <c r="E1007" s="498"/>
      <c r="F1007" s="498"/>
      <c r="G1007" s="498"/>
      <c r="H1007" s="498"/>
      <c r="I1007" s="499"/>
      <c r="J1007" s="500"/>
    </row>
    <row r="1008" customFormat="false" ht="18" hidden="false" customHeight="true" outlineLevel="0" collapsed="false">
      <c r="A1008" s="466" t="s">
        <v>1735</v>
      </c>
      <c r="B1008" s="467" t="s">
        <v>27</v>
      </c>
      <c r="C1008" s="468" t="s">
        <v>26</v>
      </c>
      <c r="D1008" s="468" t="s">
        <v>18</v>
      </c>
      <c r="E1008" s="468" t="s">
        <v>25</v>
      </c>
      <c r="F1008" s="468"/>
      <c r="G1008" s="469" t="s">
        <v>1375</v>
      </c>
      <c r="H1008" s="467" t="s">
        <v>1376</v>
      </c>
      <c r="I1008" s="470" t="s">
        <v>1377</v>
      </c>
      <c r="J1008" s="471" t="s">
        <v>19</v>
      </c>
    </row>
    <row r="1009" customFormat="false" ht="25.5" hidden="false" customHeight="true" outlineLevel="0" collapsed="false">
      <c r="A1009" s="472" t="s">
        <v>35</v>
      </c>
      <c r="B1009" s="473" t="s">
        <v>1736</v>
      </c>
      <c r="C1009" s="474" t="s">
        <v>36</v>
      </c>
      <c r="D1009" s="474" t="s">
        <v>1737</v>
      </c>
      <c r="E1009" s="474" t="s">
        <v>1399</v>
      </c>
      <c r="F1009" s="474"/>
      <c r="G1009" s="475" t="s">
        <v>388</v>
      </c>
      <c r="H1009" s="476" t="n">
        <v>1</v>
      </c>
      <c r="I1009" s="477" t="n">
        <v>897.68</v>
      </c>
      <c r="J1009" s="478" t="n">
        <v>897.68</v>
      </c>
    </row>
    <row r="1010" customFormat="false" ht="24" hidden="false" customHeight="true" outlineLevel="0" collapsed="false">
      <c r="A1010" s="479" t="s">
        <v>656</v>
      </c>
      <c r="B1010" s="480" t="n">
        <v>88309</v>
      </c>
      <c r="C1010" s="481" t="s">
        <v>42</v>
      </c>
      <c r="D1010" s="481" t="s">
        <v>696</v>
      </c>
      <c r="E1010" s="481" t="s">
        <v>1382</v>
      </c>
      <c r="F1010" s="481"/>
      <c r="G1010" s="482" t="s">
        <v>469</v>
      </c>
      <c r="H1010" s="483" t="n">
        <v>0.504</v>
      </c>
      <c r="I1010" s="484" t="n">
        <v>25.62</v>
      </c>
      <c r="J1010" s="485" t="n">
        <v>12.91</v>
      </c>
    </row>
    <row r="1011" customFormat="false" ht="24" hidden="false" customHeight="true" outlineLevel="0" collapsed="false">
      <c r="A1011" s="479" t="s">
        <v>656</v>
      </c>
      <c r="B1011" s="480" t="n">
        <v>88316</v>
      </c>
      <c r="C1011" s="481" t="s">
        <v>42</v>
      </c>
      <c r="D1011" s="481" t="s">
        <v>667</v>
      </c>
      <c r="E1011" s="481" t="s">
        <v>1382</v>
      </c>
      <c r="F1011" s="481"/>
      <c r="G1011" s="482" t="s">
        <v>469</v>
      </c>
      <c r="H1011" s="483" t="n">
        <v>0.504</v>
      </c>
      <c r="I1011" s="484" t="n">
        <v>20.32</v>
      </c>
      <c r="J1011" s="485" t="n">
        <v>10.24</v>
      </c>
    </row>
    <row r="1012" customFormat="false" ht="39" hidden="false" customHeight="true" outlineLevel="0" collapsed="false">
      <c r="A1012" s="479" t="s">
        <v>656</v>
      </c>
      <c r="B1012" s="480" t="n">
        <v>90586</v>
      </c>
      <c r="C1012" s="481" t="s">
        <v>42</v>
      </c>
      <c r="D1012" s="481" t="s">
        <v>721</v>
      </c>
      <c r="E1012" s="481" t="s">
        <v>683</v>
      </c>
      <c r="F1012" s="481"/>
      <c r="G1012" s="482" t="s">
        <v>688</v>
      </c>
      <c r="H1012" s="483" t="n">
        <v>0.066</v>
      </c>
      <c r="I1012" s="484" t="n">
        <v>1.42</v>
      </c>
      <c r="J1012" s="485" t="n">
        <v>0.09</v>
      </c>
    </row>
    <row r="1013" customFormat="false" ht="39" hidden="false" customHeight="true" outlineLevel="0" collapsed="false">
      <c r="A1013" s="479" t="s">
        <v>656</v>
      </c>
      <c r="B1013" s="480" t="n">
        <v>90587</v>
      </c>
      <c r="C1013" s="481" t="s">
        <v>42</v>
      </c>
      <c r="D1013" s="481" t="s">
        <v>720</v>
      </c>
      <c r="E1013" s="481" t="s">
        <v>683</v>
      </c>
      <c r="F1013" s="481"/>
      <c r="G1013" s="482" t="s">
        <v>684</v>
      </c>
      <c r="H1013" s="483" t="n">
        <v>0.066</v>
      </c>
      <c r="I1013" s="484" t="n">
        <v>0.53</v>
      </c>
      <c r="J1013" s="485" t="n">
        <v>0.03</v>
      </c>
    </row>
    <row r="1014" customFormat="false" ht="51.75" hidden="false" customHeight="true" outlineLevel="0" collapsed="false">
      <c r="A1014" s="501" t="s">
        <v>200</v>
      </c>
      <c r="B1014" s="502" t="n">
        <v>1527</v>
      </c>
      <c r="C1014" s="503" t="s">
        <v>42</v>
      </c>
      <c r="D1014" s="503" t="s">
        <v>1667</v>
      </c>
      <c r="E1014" s="503" t="s">
        <v>669</v>
      </c>
      <c r="F1014" s="503"/>
      <c r="G1014" s="504" t="s">
        <v>388</v>
      </c>
      <c r="H1014" s="505" t="n">
        <v>1.163</v>
      </c>
      <c r="I1014" s="506" t="n">
        <v>751.86</v>
      </c>
      <c r="J1014" s="507" t="n">
        <v>874.41</v>
      </c>
    </row>
    <row r="1015" customFormat="false" ht="15" hidden="false" customHeight="false" outlineLevel="0" collapsed="false">
      <c r="A1015" s="486"/>
      <c r="B1015" s="487"/>
      <c r="C1015" s="487"/>
      <c r="D1015" s="487"/>
      <c r="E1015" s="487" t="s">
        <v>1388</v>
      </c>
      <c r="F1015" s="488" t="n">
        <v>17.81</v>
      </c>
      <c r="G1015" s="487" t="s">
        <v>1389</v>
      </c>
      <c r="H1015" s="488" t="n">
        <v>0</v>
      </c>
      <c r="I1015" s="489" t="s">
        <v>1390</v>
      </c>
      <c r="J1015" s="490" t="n">
        <v>17.81</v>
      </c>
    </row>
    <row r="1016" customFormat="false" ht="15" hidden="false" customHeight="true" outlineLevel="0" collapsed="false">
      <c r="A1016" s="486"/>
      <c r="B1016" s="487"/>
      <c r="C1016" s="487"/>
      <c r="D1016" s="487"/>
      <c r="E1016" s="487" t="s">
        <v>1391</v>
      </c>
      <c r="F1016" s="488" t="n">
        <v>213.64</v>
      </c>
      <c r="G1016" s="487"/>
      <c r="H1016" s="491" t="s">
        <v>1392</v>
      </c>
      <c r="I1016" s="491"/>
      <c r="J1016" s="490" t="n">
        <v>1111.32</v>
      </c>
    </row>
    <row r="1017" customFormat="false" ht="49.5" hidden="false" customHeight="true" outlineLevel="0" collapsed="false">
      <c r="A1017" s="492"/>
      <c r="B1017" s="493"/>
      <c r="C1017" s="493"/>
      <c r="D1017" s="493"/>
      <c r="E1017" s="493"/>
      <c r="F1017" s="493"/>
      <c r="G1017" s="493" t="s">
        <v>1393</v>
      </c>
      <c r="H1017" s="494" t="n">
        <v>4.01</v>
      </c>
      <c r="I1017" s="495" t="s">
        <v>1394</v>
      </c>
      <c r="J1017" s="496" t="n">
        <v>4456.39</v>
      </c>
    </row>
    <row r="1018" customFormat="false" ht="0.75" hidden="false" customHeight="true" outlineLevel="0" collapsed="false">
      <c r="A1018" s="497"/>
      <c r="B1018" s="498"/>
      <c r="C1018" s="498"/>
      <c r="D1018" s="498"/>
      <c r="E1018" s="498"/>
      <c r="F1018" s="498"/>
      <c r="G1018" s="498"/>
      <c r="H1018" s="498"/>
      <c r="I1018" s="499"/>
      <c r="J1018" s="500"/>
    </row>
    <row r="1019" customFormat="false" ht="18" hidden="false" customHeight="true" outlineLevel="0" collapsed="false">
      <c r="A1019" s="466" t="s">
        <v>1738</v>
      </c>
      <c r="B1019" s="467" t="s">
        <v>27</v>
      </c>
      <c r="C1019" s="468" t="s">
        <v>26</v>
      </c>
      <c r="D1019" s="468" t="s">
        <v>18</v>
      </c>
      <c r="E1019" s="468" t="s">
        <v>25</v>
      </c>
      <c r="F1019" s="468"/>
      <c r="G1019" s="469" t="s">
        <v>1375</v>
      </c>
      <c r="H1019" s="467" t="s">
        <v>1376</v>
      </c>
      <c r="I1019" s="470" t="s">
        <v>1377</v>
      </c>
      <c r="J1019" s="471" t="s">
        <v>19</v>
      </c>
    </row>
    <row r="1020" customFormat="false" ht="51.75" hidden="false" customHeight="true" outlineLevel="0" collapsed="false">
      <c r="A1020" s="472" t="s">
        <v>35</v>
      </c>
      <c r="B1020" s="473" t="s">
        <v>1739</v>
      </c>
      <c r="C1020" s="474" t="s">
        <v>36</v>
      </c>
      <c r="D1020" s="474" t="s">
        <v>1740</v>
      </c>
      <c r="E1020" s="474" t="s">
        <v>1399</v>
      </c>
      <c r="F1020" s="474"/>
      <c r="G1020" s="475" t="s">
        <v>39</v>
      </c>
      <c r="H1020" s="476" t="n">
        <v>1</v>
      </c>
      <c r="I1020" s="477" t="n">
        <v>1.99</v>
      </c>
      <c r="J1020" s="478" t="n">
        <v>1.99</v>
      </c>
    </row>
    <row r="1021" customFormat="false" ht="24" hidden="false" customHeight="true" outlineLevel="0" collapsed="false">
      <c r="A1021" s="479" t="s">
        <v>656</v>
      </c>
      <c r="B1021" s="480" t="n">
        <v>88245</v>
      </c>
      <c r="C1021" s="481" t="s">
        <v>42</v>
      </c>
      <c r="D1021" s="481" t="s">
        <v>705</v>
      </c>
      <c r="E1021" s="481" t="s">
        <v>1382</v>
      </c>
      <c r="F1021" s="481"/>
      <c r="G1021" s="482" t="s">
        <v>469</v>
      </c>
      <c r="H1021" s="483" t="n">
        <v>0.008</v>
      </c>
      <c r="I1021" s="484" t="n">
        <v>25.4</v>
      </c>
      <c r="J1021" s="485" t="n">
        <v>0.2</v>
      </c>
    </row>
    <row r="1022" customFormat="false" ht="39" hidden="false" customHeight="true" outlineLevel="0" collapsed="false">
      <c r="A1022" s="501" t="s">
        <v>200</v>
      </c>
      <c r="B1022" s="502" t="n">
        <v>39481</v>
      </c>
      <c r="C1022" s="503" t="s">
        <v>42</v>
      </c>
      <c r="D1022" s="503" t="s">
        <v>1741</v>
      </c>
      <c r="E1022" s="503" t="s">
        <v>669</v>
      </c>
      <c r="F1022" s="503"/>
      <c r="G1022" s="504" t="s">
        <v>120</v>
      </c>
      <c r="H1022" s="505" t="n">
        <v>1</v>
      </c>
      <c r="I1022" s="506" t="n">
        <v>1.79</v>
      </c>
      <c r="J1022" s="507" t="n">
        <v>1.79</v>
      </c>
    </row>
    <row r="1023" customFormat="false" ht="15" hidden="false" customHeight="false" outlineLevel="0" collapsed="false">
      <c r="A1023" s="486"/>
      <c r="B1023" s="487"/>
      <c r="C1023" s="487"/>
      <c r="D1023" s="487"/>
      <c r="E1023" s="487" t="s">
        <v>1388</v>
      </c>
      <c r="F1023" s="488" t="n">
        <v>0.16</v>
      </c>
      <c r="G1023" s="487" t="s">
        <v>1389</v>
      </c>
      <c r="H1023" s="488" t="n">
        <v>0</v>
      </c>
      <c r="I1023" s="489" t="s">
        <v>1390</v>
      </c>
      <c r="J1023" s="490" t="n">
        <v>0.16</v>
      </c>
    </row>
    <row r="1024" customFormat="false" ht="15" hidden="false" customHeight="true" outlineLevel="0" collapsed="false">
      <c r="A1024" s="486"/>
      <c r="B1024" s="487"/>
      <c r="C1024" s="487"/>
      <c r="D1024" s="487"/>
      <c r="E1024" s="487" t="s">
        <v>1391</v>
      </c>
      <c r="F1024" s="488" t="n">
        <v>0.47</v>
      </c>
      <c r="G1024" s="487"/>
      <c r="H1024" s="491" t="s">
        <v>1392</v>
      </c>
      <c r="I1024" s="491"/>
      <c r="J1024" s="490" t="n">
        <v>2.46</v>
      </c>
    </row>
    <row r="1025" customFormat="false" ht="49.5" hidden="false" customHeight="true" outlineLevel="0" collapsed="false">
      <c r="A1025" s="492"/>
      <c r="B1025" s="493"/>
      <c r="C1025" s="493"/>
      <c r="D1025" s="493"/>
      <c r="E1025" s="493"/>
      <c r="F1025" s="493"/>
      <c r="G1025" s="493" t="s">
        <v>1393</v>
      </c>
      <c r="H1025" s="494" t="n">
        <v>230</v>
      </c>
      <c r="I1025" s="495" t="s">
        <v>1394</v>
      </c>
      <c r="J1025" s="496" t="n">
        <v>565.8</v>
      </c>
    </row>
    <row r="1026" customFormat="false" ht="0.75" hidden="false" customHeight="true" outlineLevel="0" collapsed="false">
      <c r="A1026" s="497"/>
      <c r="B1026" s="498"/>
      <c r="C1026" s="498"/>
      <c r="D1026" s="498"/>
      <c r="E1026" s="498"/>
      <c r="F1026" s="498"/>
      <c r="G1026" s="498"/>
      <c r="H1026" s="498"/>
      <c r="I1026" s="499"/>
      <c r="J1026" s="500"/>
    </row>
    <row r="1027" customFormat="false" ht="24" hidden="false" customHeight="true" outlineLevel="0" collapsed="false">
      <c r="A1027" s="461" t="s">
        <v>1742</v>
      </c>
      <c r="B1027" s="462"/>
      <c r="C1027" s="462"/>
      <c r="D1027" s="462" t="s">
        <v>1743</v>
      </c>
      <c r="E1027" s="462"/>
      <c r="F1027" s="462"/>
      <c r="G1027" s="462"/>
      <c r="H1027" s="463"/>
      <c r="I1027" s="464"/>
      <c r="J1027" s="465" t="n">
        <v>5620.2</v>
      </c>
    </row>
    <row r="1028" customFormat="false" ht="18" hidden="false" customHeight="true" outlineLevel="0" collapsed="false">
      <c r="A1028" s="466" t="s">
        <v>1744</v>
      </c>
      <c r="B1028" s="467" t="s">
        <v>27</v>
      </c>
      <c r="C1028" s="468" t="s">
        <v>26</v>
      </c>
      <c r="D1028" s="468" t="s">
        <v>18</v>
      </c>
      <c r="E1028" s="468" t="s">
        <v>25</v>
      </c>
      <c r="F1028" s="468"/>
      <c r="G1028" s="469" t="s">
        <v>1375</v>
      </c>
      <c r="H1028" s="467" t="s">
        <v>1376</v>
      </c>
      <c r="I1028" s="470" t="s">
        <v>1377</v>
      </c>
      <c r="J1028" s="471" t="s">
        <v>19</v>
      </c>
    </row>
    <row r="1029" customFormat="false" ht="39" hidden="false" customHeight="true" outlineLevel="0" collapsed="false">
      <c r="A1029" s="472" t="s">
        <v>35</v>
      </c>
      <c r="B1029" s="473" t="n">
        <v>98575</v>
      </c>
      <c r="C1029" s="474" t="s">
        <v>42</v>
      </c>
      <c r="D1029" s="474" t="s">
        <v>1745</v>
      </c>
      <c r="E1029" s="474" t="s">
        <v>1399</v>
      </c>
      <c r="F1029" s="474"/>
      <c r="G1029" s="475" t="s">
        <v>47</v>
      </c>
      <c r="H1029" s="476" t="n">
        <v>1</v>
      </c>
      <c r="I1029" s="477" t="n">
        <v>67.98</v>
      </c>
      <c r="J1029" s="478" t="n">
        <v>67.98</v>
      </c>
    </row>
    <row r="1030" customFormat="false" ht="24" hidden="false" customHeight="true" outlineLevel="0" collapsed="false">
      <c r="A1030" s="479" t="s">
        <v>656</v>
      </c>
      <c r="B1030" s="480" t="n">
        <v>88309</v>
      </c>
      <c r="C1030" s="481" t="s">
        <v>42</v>
      </c>
      <c r="D1030" s="481" t="s">
        <v>696</v>
      </c>
      <c r="E1030" s="481" t="s">
        <v>1382</v>
      </c>
      <c r="F1030" s="481"/>
      <c r="G1030" s="482" t="s">
        <v>469</v>
      </c>
      <c r="H1030" s="483" t="n">
        <v>1.3276</v>
      </c>
      <c r="I1030" s="484" t="n">
        <v>25.62</v>
      </c>
      <c r="J1030" s="485" t="n">
        <v>34.01</v>
      </c>
    </row>
    <row r="1031" customFormat="false" ht="24" hidden="false" customHeight="true" outlineLevel="0" collapsed="false">
      <c r="A1031" s="479" t="s">
        <v>656</v>
      </c>
      <c r="B1031" s="480" t="n">
        <v>88316</v>
      </c>
      <c r="C1031" s="481" t="s">
        <v>42</v>
      </c>
      <c r="D1031" s="481" t="s">
        <v>667</v>
      </c>
      <c r="E1031" s="481" t="s">
        <v>1382</v>
      </c>
      <c r="F1031" s="481"/>
      <c r="G1031" s="482" t="s">
        <v>469</v>
      </c>
      <c r="H1031" s="483" t="n">
        <v>0.2687</v>
      </c>
      <c r="I1031" s="484" t="n">
        <v>20.32</v>
      </c>
      <c r="J1031" s="485" t="n">
        <v>5.45</v>
      </c>
    </row>
    <row r="1032" customFormat="false" ht="25.5" hidden="false" customHeight="true" outlineLevel="0" collapsed="false">
      <c r="A1032" s="501" t="s">
        <v>200</v>
      </c>
      <c r="B1032" s="502" t="n">
        <v>142</v>
      </c>
      <c r="C1032" s="503" t="s">
        <v>42</v>
      </c>
      <c r="D1032" s="503" t="s">
        <v>789</v>
      </c>
      <c r="E1032" s="503" t="s">
        <v>669</v>
      </c>
      <c r="F1032" s="503"/>
      <c r="G1032" s="504" t="s">
        <v>790</v>
      </c>
      <c r="H1032" s="505" t="n">
        <v>0.6452</v>
      </c>
      <c r="I1032" s="506" t="n">
        <v>37.55</v>
      </c>
      <c r="J1032" s="507" t="n">
        <v>24.22</v>
      </c>
    </row>
    <row r="1033" customFormat="false" ht="25.5" hidden="false" customHeight="true" outlineLevel="0" collapsed="false">
      <c r="A1033" s="501" t="s">
        <v>200</v>
      </c>
      <c r="B1033" s="502" t="n">
        <v>44073</v>
      </c>
      <c r="C1033" s="503" t="s">
        <v>42</v>
      </c>
      <c r="D1033" s="503" t="s">
        <v>1746</v>
      </c>
      <c r="E1033" s="503" t="s">
        <v>669</v>
      </c>
      <c r="F1033" s="503"/>
      <c r="G1033" s="504" t="s">
        <v>47</v>
      </c>
      <c r="H1033" s="505" t="n">
        <v>1</v>
      </c>
      <c r="I1033" s="506" t="n">
        <v>0.65</v>
      </c>
      <c r="J1033" s="507" t="n">
        <v>0.65</v>
      </c>
    </row>
    <row r="1034" customFormat="false" ht="24" hidden="false" customHeight="true" outlineLevel="0" collapsed="false">
      <c r="A1034" s="501" t="s">
        <v>200</v>
      </c>
      <c r="B1034" s="502" t="n">
        <v>44074</v>
      </c>
      <c r="C1034" s="503" t="s">
        <v>42</v>
      </c>
      <c r="D1034" s="503" t="s">
        <v>1747</v>
      </c>
      <c r="E1034" s="503" t="s">
        <v>669</v>
      </c>
      <c r="F1034" s="503"/>
      <c r="G1034" s="504" t="s">
        <v>686</v>
      </c>
      <c r="H1034" s="505" t="n">
        <v>0.006</v>
      </c>
      <c r="I1034" s="506" t="n">
        <v>609.1</v>
      </c>
      <c r="J1034" s="507" t="n">
        <v>3.65</v>
      </c>
    </row>
    <row r="1035" customFormat="false" ht="15" hidden="false" customHeight="false" outlineLevel="0" collapsed="false">
      <c r="A1035" s="486"/>
      <c r="B1035" s="487"/>
      <c r="C1035" s="487"/>
      <c r="D1035" s="487"/>
      <c r="E1035" s="487" t="s">
        <v>1388</v>
      </c>
      <c r="F1035" s="488" t="n">
        <v>30.96</v>
      </c>
      <c r="G1035" s="487" t="s">
        <v>1389</v>
      </c>
      <c r="H1035" s="488" t="n">
        <v>0</v>
      </c>
      <c r="I1035" s="489" t="s">
        <v>1390</v>
      </c>
      <c r="J1035" s="490" t="n">
        <v>30.96</v>
      </c>
    </row>
    <row r="1036" customFormat="false" ht="15" hidden="false" customHeight="true" outlineLevel="0" collapsed="false">
      <c r="A1036" s="486"/>
      <c r="B1036" s="487"/>
      <c r="C1036" s="487"/>
      <c r="D1036" s="487"/>
      <c r="E1036" s="487" t="s">
        <v>1391</v>
      </c>
      <c r="F1036" s="488" t="n">
        <v>16.17</v>
      </c>
      <c r="G1036" s="487"/>
      <c r="H1036" s="491" t="s">
        <v>1392</v>
      </c>
      <c r="I1036" s="491"/>
      <c r="J1036" s="490" t="n">
        <v>84.15</v>
      </c>
    </row>
    <row r="1037" customFormat="false" ht="49.5" hidden="false" customHeight="true" outlineLevel="0" collapsed="false">
      <c r="A1037" s="492"/>
      <c r="B1037" s="493"/>
      <c r="C1037" s="493"/>
      <c r="D1037" s="493"/>
      <c r="E1037" s="493"/>
      <c r="F1037" s="493"/>
      <c r="G1037" s="493" t="s">
        <v>1393</v>
      </c>
      <c r="H1037" s="494" t="n">
        <v>53.7</v>
      </c>
      <c r="I1037" s="495" t="s">
        <v>1394</v>
      </c>
      <c r="J1037" s="496" t="n">
        <v>4518.85</v>
      </c>
    </row>
    <row r="1038" customFormat="false" ht="0.75" hidden="false" customHeight="true" outlineLevel="0" collapsed="false">
      <c r="A1038" s="497"/>
      <c r="B1038" s="498"/>
      <c r="C1038" s="498"/>
      <c r="D1038" s="498"/>
      <c r="E1038" s="498"/>
      <c r="F1038" s="498"/>
      <c r="G1038" s="498"/>
      <c r="H1038" s="498"/>
      <c r="I1038" s="499"/>
      <c r="J1038" s="500"/>
    </row>
    <row r="1039" customFormat="false" ht="18" hidden="false" customHeight="true" outlineLevel="0" collapsed="false">
      <c r="A1039" s="466" t="s">
        <v>1748</v>
      </c>
      <c r="B1039" s="467" t="s">
        <v>27</v>
      </c>
      <c r="C1039" s="468" t="s">
        <v>26</v>
      </c>
      <c r="D1039" s="468" t="s">
        <v>18</v>
      </c>
      <c r="E1039" s="468" t="s">
        <v>25</v>
      </c>
      <c r="F1039" s="468"/>
      <c r="G1039" s="469" t="s">
        <v>1375</v>
      </c>
      <c r="H1039" s="467" t="s">
        <v>1376</v>
      </c>
      <c r="I1039" s="470" t="s">
        <v>1377</v>
      </c>
      <c r="J1039" s="471" t="s">
        <v>19</v>
      </c>
    </row>
    <row r="1040" customFormat="false" ht="25.5" hidden="false" customHeight="true" outlineLevel="0" collapsed="false">
      <c r="A1040" s="472" t="s">
        <v>35</v>
      </c>
      <c r="B1040" s="473" t="s">
        <v>1749</v>
      </c>
      <c r="C1040" s="474" t="s">
        <v>36</v>
      </c>
      <c r="D1040" s="474" t="s">
        <v>1750</v>
      </c>
      <c r="E1040" s="474" t="s">
        <v>1751</v>
      </c>
      <c r="F1040" s="474"/>
      <c r="G1040" s="475" t="s">
        <v>1449</v>
      </c>
      <c r="H1040" s="476" t="n">
        <v>1</v>
      </c>
      <c r="I1040" s="477" t="n">
        <v>65.71</v>
      </c>
      <c r="J1040" s="478" t="n">
        <v>65.71</v>
      </c>
    </row>
    <row r="1041" customFormat="false" ht="24" hidden="false" customHeight="true" outlineLevel="0" collapsed="false">
      <c r="A1041" s="479" t="s">
        <v>656</v>
      </c>
      <c r="B1041" s="480" t="n">
        <v>88309</v>
      </c>
      <c r="C1041" s="481" t="s">
        <v>42</v>
      </c>
      <c r="D1041" s="481" t="s">
        <v>696</v>
      </c>
      <c r="E1041" s="481" t="s">
        <v>1382</v>
      </c>
      <c r="F1041" s="481"/>
      <c r="G1041" s="482" t="s">
        <v>469</v>
      </c>
      <c r="H1041" s="483" t="n">
        <v>1.34</v>
      </c>
      <c r="I1041" s="484" t="n">
        <v>25.62</v>
      </c>
      <c r="J1041" s="485" t="n">
        <v>34.33</v>
      </c>
    </row>
    <row r="1042" customFormat="false" ht="24" hidden="false" customHeight="true" outlineLevel="0" collapsed="false">
      <c r="A1042" s="479" t="s">
        <v>656</v>
      </c>
      <c r="B1042" s="480" t="n">
        <v>88242</v>
      </c>
      <c r="C1042" s="481" t="s">
        <v>42</v>
      </c>
      <c r="D1042" s="481" t="s">
        <v>1626</v>
      </c>
      <c r="E1042" s="481" t="s">
        <v>1382</v>
      </c>
      <c r="F1042" s="481"/>
      <c r="G1042" s="482" t="s">
        <v>469</v>
      </c>
      <c r="H1042" s="483" t="n">
        <v>0.67</v>
      </c>
      <c r="I1042" s="484" t="n">
        <v>21.56</v>
      </c>
      <c r="J1042" s="485" t="n">
        <v>14.44</v>
      </c>
    </row>
    <row r="1043" customFormat="false" ht="39" hidden="false" customHeight="true" outlineLevel="0" collapsed="false">
      <c r="A1043" s="501" t="s">
        <v>200</v>
      </c>
      <c r="B1043" s="502" t="n">
        <v>43143</v>
      </c>
      <c r="C1043" s="503" t="s">
        <v>42</v>
      </c>
      <c r="D1043" s="503" t="s">
        <v>1752</v>
      </c>
      <c r="E1043" s="503" t="s">
        <v>669</v>
      </c>
      <c r="F1043" s="503"/>
      <c r="G1043" s="504" t="s">
        <v>686</v>
      </c>
      <c r="H1043" s="505" t="n">
        <v>0.125</v>
      </c>
      <c r="I1043" s="506" t="n">
        <v>30.06</v>
      </c>
      <c r="J1043" s="507" t="n">
        <v>3.75</v>
      </c>
    </row>
    <row r="1044" customFormat="false" ht="25.5" hidden="false" customHeight="true" outlineLevel="0" collapsed="false">
      <c r="A1044" s="501" t="s">
        <v>200</v>
      </c>
      <c r="B1044" s="502" t="n">
        <v>130</v>
      </c>
      <c r="C1044" s="503" t="s">
        <v>42</v>
      </c>
      <c r="D1044" s="503" t="s">
        <v>1753</v>
      </c>
      <c r="E1044" s="503" t="s">
        <v>669</v>
      </c>
      <c r="F1044" s="503"/>
      <c r="G1044" s="504" t="s">
        <v>66</v>
      </c>
      <c r="H1044" s="505" t="n">
        <v>1.5</v>
      </c>
      <c r="I1044" s="506" t="n">
        <v>4.46</v>
      </c>
      <c r="J1044" s="507" t="n">
        <v>6.69</v>
      </c>
    </row>
    <row r="1045" customFormat="false" ht="24" hidden="false" customHeight="true" outlineLevel="0" collapsed="false">
      <c r="A1045" s="501" t="s">
        <v>200</v>
      </c>
      <c r="B1045" s="502" t="n">
        <v>7161</v>
      </c>
      <c r="C1045" s="503" t="s">
        <v>42</v>
      </c>
      <c r="D1045" s="503" t="s">
        <v>1754</v>
      </c>
      <c r="E1045" s="503" t="s">
        <v>669</v>
      </c>
      <c r="F1045" s="503"/>
      <c r="G1045" s="504" t="s">
        <v>400</v>
      </c>
      <c r="H1045" s="505" t="n">
        <v>1.25</v>
      </c>
      <c r="I1045" s="506" t="n">
        <v>5.2</v>
      </c>
      <c r="J1045" s="507" t="n">
        <v>6.5</v>
      </c>
    </row>
    <row r="1046" customFormat="false" ht="15" hidden="false" customHeight="false" outlineLevel="0" collapsed="false">
      <c r="A1046" s="486"/>
      <c r="B1046" s="487"/>
      <c r="C1046" s="487"/>
      <c r="D1046" s="487"/>
      <c r="E1046" s="487" t="s">
        <v>1388</v>
      </c>
      <c r="F1046" s="488" t="n">
        <v>38.02</v>
      </c>
      <c r="G1046" s="487" t="s">
        <v>1389</v>
      </c>
      <c r="H1046" s="488" t="n">
        <v>0</v>
      </c>
      <c r="I1046" s="489" t="s">
        <v>1390</v>
      </c>
      <c r="J1046" s="490" t="n">
        <v>38.02</v>
      </c>
    </row>
    <row r="1047" customFormat="false" ht="15" hidden="false" customHeight="true" outlineLevel="0" collapsed="false">
      <c r="A1047" s="486"/>
      <c r="B1047" s="487"/>
      <c r="C1047" s="487"/>
      <c r="D1047" s="487"/>
      <c r="E1047" s="487" t="s">
        <v>1391</v>
      </c>
      <c r="F1047" s="488" t="n">
        <v>15.63</v>
      </c>
      <c r="G1047" s="487"/>
      <c r="H1047" s="491" t="s">
        <v>1392</v>
      </c>
      <c r="I1047" s="491"/>
      <c r="J1047" s="490" t="n">
        <v>81.34</v>
      </c>
    </row>
    <row r="1048" customFormat="false" ht="49.5" hidden="false" customHeight="true" outlineLevel="0" collapsed="false">
      <c r="A1048" s="492"/>
      <c r="B1048" s="493"/>
      <c r="C1048" s="493"/>
      <c r="D1048" s="493"/>
      <c r="E1048" s="493"/>
      <c r="F1048" s="493"/>
      <c r="G1048" s="493" t="s">
        <v>1393</v>
      </c>
      <c r="H1048" s="494" t="n">
        <v>3</v>
      </c>
      <c r="I1048" s="495" t="s">
        <v>1394</v>
      </c>
      <c r="J1048" s="496" t="n">
        <v>244.02</v>
      </c>
    </row>
    <row r="1049" customFormat="false" ht="0.75" hidden="false" customHeight="true" outlineLevel="0" collapsed="false">
      <c r="A1049" s="497"/>
      <c r="B1049" s="498"/>
      <c r="C1049" s="498"/>
      <c r="D1049" s="498"/>
      <c r="E1049" s="498"/>
      <c r="F1049" s="498"/>
      <c r="G1049" s="498"/>
      <c r="H1049" s="498"/>
      <c r="I1049" s="499"/>
      <c r="J1049" s="500"/>
    </row>
    <row r="1050" customFormat="false" ht="18" hidden="false" customHeight="true" outlineLevel="0" collapsed="false">
      <c r="A1050" s="466" t="s">
        <v>1755</v>
      </c>
      <c r="B1050" s="467" t="s">
        <v>27</v>
      </c>
      <c r="C1050" s="468" t="s">
        <v>26</v>
      </c>
      <c r="D1050" s="468" t="s">
        <v>18</v>
      </c>
      <c r="E1050" s="468" t="s">
        <v>25</v>
      </c>
      <c r="F1050" s="468"/>
      <c r="G1050" s="469" t="s">
        <v>1375</v>
      </c>
      <c r="H1050" s="467" t="s">
        <v>1376</v>
      </c>
      <c r="I1050" s="470" t="s">
        <v>1377</v>
      </c>
      <c r="J1050" s="471" t="s">
        <v>19</v>
      </c>
    </row>
    <row r="1051" customFormat="false" ht="25.5" hidden="false" customHeight="true" outlineLevel="0" collapsed="false">
      <c r="A1051" s="472" t="s">
        <v>35</v>
      </c>
      <c r="B1051" s="473" t="s">
        <v>1756</v>
      </c>
      <c r="C1051" s="474" t="s">
        <v>36</v>
      </c>
      <c r="D1051" s="474" t="s">
        <v>1757</v>
      </c>
      <c r="E1051" s="474" t="s">
        <v>1533</v>
      </c>
      <c r="F1051" s="474"/>
      <c r="G1051" s="475" t="s">
        <v>1449</v>
      </c>
      <c r="H1051" s="476" t="n">
        <v>1</v>
      </c>
      <c r="I1051" s="477" t="n">
        <v>3.23</v>
      </c>
      <c r="J1051" s="478" t="n">
        <v>3.23</v>
      </c>
    </row>
    <row r="1052" customFormat="false" ht="24" hidden="false" customHeight="true" outlineLevel="0" collapsed="false">
      <c r="A1052" s="479" t="s">
        <v>656</v>
      </c>
      <c r="B1052" s="480" t="n">
        <v>88309</v>
      </c>
      <c r="C1052" s="481" t="s">
        <v>42</v>
      </c>
      <c r="D1052" s="481" t="s">
        <v>696</v>
      </c>
      <c r="E1052" s="481" t="s">
        <v>1382</v>
      </c>
      <c r="F1052" s="481"/>
      <c r="G1052" s="482" t="s">
        <v>469</v>
      </c>
      <c r="H1052" s="483" t="n">
        <v>0.0374</v>
      </c>
      <c r="I1052" s="484" t="n">
        <v>25.62</v>
      </c>
      <c r="J1052" s="485" t="n">
        <v>0.95</v>
      </c>
    </row>
    <row r="1053" customFormat="false" ht="24" hidden="false" customHeight="true" outlineLevel="0" collapsed="false">
      <c r="A1053" s="479" t="s">
        <v>656</v>
      </c>
      <c r="B1053" s="480" t="n">
        <v>88316</v>
      </c>
      <c r="C1053" s="481" t="s">
        <v>42</v>
      </c>
      <c r="D1053" s="481" t="s">
        <v>667</v>
      </c>
      <c r="E1053" s="481" t="s">
        <v>1382</v>
      </c>
      <c r="F1053" s="481"/>
      <c r="G1053" s="482" t="s">
        <v>469</v>
      </c>
      <c r="H1053" s="483" t="n">
        <v>0.1053</v>
      </c>
      <c r="I1053" s="484" t="n">
        <v>20.32</v>
      </c>
      <c r="J1053" s="485" t="n">
        <v>2.13</v>
      </c>
    </row>
    <row r="1054" customFormat="false" ht="24" hidden="false" customHeight="true" outlineLevel="0" collapsed="false">
      <c r="A1054" s="501" t="s">
        <v>200</v>
      </c>
      <c r="B1054" s="502" t="n">
        <v>38465</v>
      </c>
      <c r="C1054" s="503" t="s">
        <v>42</v>
      </c>
      <c r="D1054" s="503" t="s">
        <v>1758</v>
      </c>
      <c r="E1054" s="503" t="s">
        <v>669</v>
      </c>
      <c r="F1054" s="503"/>
      <c r="G1054" s="504" t="s">
        <v>120</v>
      </c>
      <c r="H1054" s="505" t="n">
        <v>0.004</v>
      </c>
      <c r="I1054" s="506" t="n">
        <v>37.6</v>
      </c>
      <c r="J1054" s="507" t="n">
        <v>0.15</v>
      </c>
    </row>
    <row r="1055" customFormat="false" ht="15" hidden="false" customHeight="false" outlineLevel="0" collapsed="false">
      <c r="A1055" s="486"/>
      <c r="B1055" s="487"/>
      <c r="C1055" s="487"/>
      <c r="D1055" s="487"/>
      <c r="E1055" s="487" t="s">
        <v>1388</v>
      </c>
      <c r="F1055" s="488" t="n">
        <v>2.33</v>
      </c>
      <c r="G1055" s="487" t="s">
        <v>1389</v>
      </c>
      <c r="H1055" s="488" t="n">
        <v>0</v>
      </c>
      <c r="I1055" s="489" t="s">
        <v>1390</v>
      </c>
      <c r="J1055" s="490" t="n">
        <v>2.33</v>
      </c>
    </row>
    <row r="1056" customFormat="false" ht="15" hidden="false" customHeight="true" outlineLevel="0" collapsed="false">
      <c r="A1056" s="486"/>
      <c r="B1056" s="487"/>
      <c r="C1056" s="487"/>
      <c r="D1056" s="487"/>
      <c r="E1056" s="487" t="s">
        <v>1391</v>
      </c>
      <c r="F1056" s="488" t="n">
        <v>0.76</v>
      </c>
      <c r="G1056" s="487"/>
      <c r="H1056" s="491" t="s">
        <v>1392</v>
      </c>
      <c r="I1056" s="491"/>
      <c r="J1056" s="490" t="n">
        <v>3.99</v>
      </c>
    </row>
    <row r="1057" customFormat="false" ht="49.5" hidden="false" customHeight="true" outlineLevel="0" collapsed="false">
      <c r="A1057" s="492"/>
      <c r="B1057" s="493"/>
      <c r="C1057" s="493"/>
      <c r="D1057" s="493"/>
      <c r="E1057" s="493"/>
      <c r="F1057" s="493"/>
      <c r="G1057" s="493" t="s">
        <v>1393</v>
      </c>
      <c r="H1057" s="494" t="n">
        <v>214.87</v>
      </c>
      <c r="I1057" s="495" t="s">
        <v>1394</v>
      </c>
      <c r="J1057" s="496" t="n">
        <v>857.33</v>
      </c>
    </row>
    <row r="1058" customFormat="false" ht="0.75" hidden="false" customHeight="true" outlineLevel="0" collapsed="false">
      <c r="A1058" s="497"/>
      <c r="B1058" s="498"/>
      <c r="C1058" s="498"/>
      <c r="D1058" s="498"/>
      <c r="E1058" s="498"/>
      <c r="F1058" s="498"/>
      <c r="G1058" s="498"/>
      <c r="H1058" s="498"/>
      <c r="I1058" s="499"/>
      <c r="J1058" s="500"/>
    </row>
    <row r="1059" customFormat="false" ht="24" hidden="false" customHeight="true" outlineLevel="0" collapsed="false">
      <c r="A1059" s="461" t="s">
        <v>477</v>
      </c>
      <c r="B1059" s="462"/>
      <c r="C1059" s="462"/>
      <c r="D1059" s="462" t="s">
        <v>1759</v>
      </c>
      <c r="E1059" s="462"/>
      <c r="F1059" s="462"/>
      <c r="G1059" s="462"/>
      <c r="H1059" s="463"/>
      <c r="I1059" s="464"/>
      <c r="J1059" s="465" t="n">
        <v>55036.17</v>
      </c>
    </row>
    <row r="1060" customFormat="false" ht="24" hidden="false" customHeight="true" outlineLevel="0" collapsed="false">
      <c r="A1060" s="461" t="s">
        <v>1760</v>
      </c>
      <c r="B1060" s="462"/>
      <c r="C1060" s="462"/>
      <c r="D1060" s="462" t="s">
        <v>1761</v>
      </c>
      <c r="E1060" s="462"/>
      <c r="F1060" s="462"/>
      <c r="G1060" s="462"/>
      <c r="H1060" s="463"/>
      <c r="I1060" s="464"/>
      <c r="J1060" s="465" t="n">
        <v>53143.03</v>
      </c>
    </row>
    <row r="1061" customFormat="false" ht="18" hidden="false" customHeight="true" outlineLevel="0" collapsed="false">
      <c r="A1061" s="466" t="s">
        <v>1762</v>
      </c>
      <c r="B1061" s="467" t="s">
        <v>27</v>
      </c>
      <c r="C1061" s="468" t="s">
        <v>26</v>
      </c>
      <c r="D1061" s="468" t="s">
        <v>18</v>
      </c>
      <c r="E1061" s="468" t="s">
        <v>25</v>
      </c>
      <c r="F1061" s="468"/>
      <c r="G1061" s="469" t="s">
        <v>1375</v>
      </c>
      <c r="H1061" s="467" t="s">
        <v>1376</v>
      </c>
      <c r="I1061" s="470" t="s">
        <v>1377</v>
      </c>
      <c r="J1061" s="471" t="s">
        <v>19</v>
      </c>
    </row>
    <row r="1062" customFormat="false" ht="39" hidden="false" customHeight="true" outlineLevel="0" collapsed="false">
      <c r="A1062" s="472" t="s">
        <v>35</v>
      </c>
      <c r="B1062" s="473" t="n">
        <v>97083</v>
      </c>
      <c r="C1062" s="474" t="s">
        <v>42</v>
      </c>
      <c r="D1062" s="474" t="s">
        <v>1721</v>
      </c>
      <c r="E1062" s="474" t="s">
        <v>1399</v>
      </c>
      <c r="F1062" s="474"/>
      <c r="G1062" s="475" t="s">
        <v>400</v>
      </c>
      <c r="H1062" s="476" t="n">
        <v>1</v>
      </c>
      <c r="I1062" s="477" t="n">
        <v>3.14</v>
      </c>
      <c r="J1062" s="478" t="n">
        <v>3.14</v>
      </c>
    </row>
    <row r="1063" customFormat="false" ht="24" hidden="false" customHeight="true" outlineLevel="0" collapsed="false">
      <c r="A1063" s="479" t="s">
        <v>656</v>
      </c>
      <c r="B1063" s="480" t="n">
        <v>88309</v>
      </c>
      <c r="C1063" s="481" t="s">
        <v>42</v>
      </c>
      <c r="D1063" s="481" t="s">
        <v>696</v>
      </c>
      <c r="E1063" s="481" t="s">
        <v>1382</v>
      </c>
      <c r="F1063" s="481"/>
      <c r="G1063" s="482" t="s">
        <v>469</v>
      </c>
      <c r="H1063" s="483" t="n">
        <v>0.045</v>
      </c>
      <c r="I1063" s="484" t="n">
        <v>25.62</v>
      </c>
      <c r="J1063" s="485" t="n">
        <v>1.15</v>
      </c>
    </row>
    <row r="1064" customFormat="false" ht="24" hidden="false" customHeight="true" outlineLevel="0" collapsed="false">
      <c r="A1064" s="479" t="s">
        <v>656</v>
      </c>
      <c r="B1064" s="480" t="n">
        <v>88316</v>
      </c>
      <c r="C1064" s="481" t="s">
        <v>42</v>
      </c>
      <c r="D1064" s="481" t="s">
        <v>667</v>
      </c>
      <c r="E1064" s="481" t="s">
        <v>1382</v>
      </c>
      <c r="F1064" s="481"/>
      <c r="G1064" s="482" t="s">
        <v>469</v>
      </c>
      <c r="H1064" s="483" t="n">
        <v>0.089</v>
      </c>
      <c r="I1064" s="484" t="n">
        <v>20.32</v>
      </c>
      <c r="J1064" s="485" t="n">
        <v>1.8</v>
      </c>
    </row>
    <row r="1065" customFormat="false" ht="39" hidden="false" customHeight="true" outlineLevel="0" collapsed="false">
      <c r="A1065" s="479" t="s">
        <v>656</v>
      </c>
      <c r="B1065" s="480" t="n">
        <v>95264</v>
      </c>
      <c r="C1065" s="481" t="s">
        <v>42</v>
      </c>
      <c r="D1065" s="481" t="s">
        <v>1722</v>
      </c>
      <c r="E1065" s="481" t="s">
        <v>683</v>
      </c>
      <c r="F1065" s="481"/>
      <c r="G1065" s="482" t="s">
        <v>688</v>
      </c>
      <c r="H1065" s="483" t="n">
        <v>0.025</v>
      </c>
      <c r="I1065" s="484" t="n">
        <v>6.44</v>
      </c>
      <c r="J1065" s="485" t="n">
        <v>0.16</v>
      </c>
    </row>
    <row r="1066" customFormat="false" ht="39" hidden="false" customHeight="true" outlineLevel="0" collapsed="false">
      <c r="A1066" s="479" t="s">
        <v>656</v>
      </c>
      <c r="B1066" s="480" t="n">
        <v>95265</v>
      </c>
      <c r="C1066" s="481" t="s">
        <v>42</v>
      </c>
      <c r="D1066" s="481" t="s">
        <v>1723</v>
      </c>
      <c r="E1066" s="481" t="s">
        <v>683</v>
      </c>
      <c r="F1066" s="481"/>
      <c r="G1066" s="482" t="s">
        <v>684</v>
      </c>
      <c r="H1066" s="483" t="n">
        <v>0.042</v>
      </c>
      <c r="I1066" s="484" t="n">
        <v>0.85</v>
      </c>
      <c r="J1066" s="485" t="n">
        <v>0.03</v>
      </c>
    </row>
    <row r="1067" customFormat="false" ht="15" hidden="false" customHeight="false" outlineLevel="0" collapsed="false">
      <c r="A1067" s="486"/>
      <c r="B1067" s="487"/>
      <c r="C1067" s="487"/>
      <c r="D1067" s="487"/>
      <c r="E1067" s="487" t="s">
        <v>1388</v>
      </c>
      <c r="F1067" s="488" t="n">
        <v>2.25</v>
      </c>
      <c r="G1067" s="487" t="s">
        <v>1389</v>
      </c>
      <c r="H1067" s="488" t="n">
        <v>0</v>
      </c>
      <c r="I1067" s="489" t="s">
        <v>1390</v>
      </c>
      <c r="J1067" s="490" t="n">
        <v>2.25</v>
      </c>
    </row>
    <row r="1068" customFormat="false" ht="15" hidden="false" customHeight="true" outlineLevel="0" collapsed="false">
      <c r="A1068" s="486"/>
      <c r="B1068" s="487"/>
      <c r="C1068" s="487"/>
      <c r="D1068" s="487"/>
      <c r="E1068" s="487" t="s">
        <v>1391</v>
      </c>
      <c r="F1068" s="488" t="n">
        <v>0.74</v>
      </c>
      <c r="G1068" s="487"/>
      <c r="H1068" s="491" t="s">
        <v>1392</v>
      </c>
      <c r="I1068" s="491"/>
      <c r="J1068" s="490" t="n">
        <v>3.88</v>
      </c>
    </row>
    <row r="1069" customFormat="false" ht="49.5" hidden="false" customHeight="true" outlineLevel="0" collapsed="false">
      <c r="A1069" s="492"/>
      <c r="B1069" s="493"/>
      <c r="C1069" s="493"/>
      <c r="D1069" s="493"/>
      <c r="E1069" s="493"/>
      <c r="F1069" s="493"/>
      <c r="G1069" s="493" t="s">
        <v>1393</v>
      </c>
      <c r="H1069" s="494" t="n">
        <v>294.9</v>
      </c>
      <c r="I1069" s="495" t="s">
        <v>1394</v>
      </c>
      <c r="J1069" s="496" t="n">
        <v>1144.21</v>
      </c>
    </row>
    <row r="1070" customFormat="false" ht="0.75" hidden="false" customHeight="true" outlineLevel="0" collapsed="false">
      <c r="A1070" s="497"/>
      <c r="B1070" s="498"/>
      <c r="C1070" s="498"/>
      <c r="D1070" s="498"/>
      <c r="E1070" s="498"/>
      <c r="F1070" s="498"/>
      <c r="G1070" s="498"/>
      <c r="H1070" s="498"/>
      <c r="I1070" s="499"/>
      <c r="J1070" s="500"/>
    </row>
    <row r="1071" customFormat="false" ht="18" hidden="false" customHeight="true" outlineLevel="0" collapsed="false">
      <c r="A1071" s="466" t="s">
        <v>1763</v>
      </c>
      <c r="B1071" s="467" t="s">
        <v>27</v>
      </c>
      <c r="C1071" s="468" t="s">
        <v>26</v>
      </c>
      <c r="D1071" s="468" t="s">
        <v>18</v>
      </c>
      <c r="E1071" s="468" t="s">
        <v>25</v>
      </c>
      <c r="F1071" s="468"/>
      <c r="G1071" s="469" t="s">
        <v>1375</v>
      </c>
      <c r="H1071" s="467" t="s">
        <v>1376</v>
      </c>
      <c r="I1071" s="470" t="s">
        <v>1377</v>
      </c>
      <c r="J1071" s="471" t="s">
        <v>19</v>
      </c>
    </row>
    <row r="1072" customFormat="false" ht="39" hidden="false" customHeight="true" outlineLevel="0" collapsed="false">
      <c r="A1072" s="472" t="s">
        <v>35</v>
      </c>
      <c r="B1072" s="473" t="n">
        <v>96622</v>
      </c>
      <c r="C1072" s="474" t="s">
        <v>42</v>
      </c>
      <c r="D1072" s="474" t="s">
        <v>1725</v>
      </c>
      <c r="E1072" s="474" t="s">
        <v>1399</v>
      </c>
      <c r="F1072" s="474"/>
      <c r="G1072" s="475" t="s">
        <v>388</v>
      </c>
      <c r="H1072" s="476" t="n">
        <v>1</v>
      </c>
      <c r="I1072" s="477" t="n">
        <v>286.43</v>
      </c>
      <c r="J1072" s="478" t="n">
        <v>286.43</v>
      </c>
    </row>
    <row r="1073" customFormat="false" ht="24" hidden="false" customHeight="true" outlineLevel="0" collapsed="false">
      <c r="A1073" s="479" t="s">
        <v>656</v>
      </c>
      <c r="B1073" s="480" t="n">
        <v>88309</v>
      </c>
      <c r="C1073" s="481" t="s">
        <v>42</v>
      </c>
      <c r="D1073" s="481" t="s">
        <v>696</v>
      </c>
      <c r="E1073" s="481" t="s">
        <v>1382</v>
      </c>
      <c r="F1073" s="481"/>
      <c r="G1073" s="482" t="s">
        <v>469</v>
      </c>
      <c r="H1073" s="483" t="n">
        <v>1.942</v>
      </c>
      <c r="I1073" s="484" t="n">
        <v>25.62</v>
      </c>
      <c r="J1073" s="485" t="n">
        <v>49.75</v>
      </c>
    </row>
    <row r="1074" customFormat="false" ht="24" hidden="false" customHeight="true" outlineLevel="0" collapsed="false">
      <c r="A1074" s="479" t="s">
        <v>656</v>
      </c>
      <c r="B1074" s="480" t="n">
        <v>88316</v>
      </c>
      <c r="C1074" s="481" t="s">
        <v>42</v>
      </c>
      <c r="D1074" s="481" t="s">
        <v>667</v>
      </c>
      <c r="E1074" s="481" t="s">
        <v>1382</v>
      </c>
      <c r="F1074" s="481"/>
      <c r="G1074" s="482" t="s">
        <v>469</v>
      </c>
      <c r="H1074" s="483" t="n">
        <v>0.765</v>
      </c>
      <c r="I1074" s="484" t="n">
        <v>20.32</v>
      </c>
      <c r="J1074" s="485" t="n">
        <v>15.54</v>
      </c>
    </row>
    <row r="1075" customFormat="false" ht="39" hidden="false" customHeight="true" outlineLevel="0" collapsed="false">
      <c r="A1075" s="479" t="s">
        <v>656</v>
      </c>
      <c r="B1075" s="480" t="n">
        <v>91277</v>
      </c>
      <c r="C1075" s="481" t="s">
        <v>42</v>
      </c>
      <c r="D1075" s="481" t="s">
        <v>1511</v>
      </c>
      <c r="E1075" s="481" t="s">
        <v>683</v>
      </c>
      <c r="F1075" s="481"/>
      <c r="G1075" s="482" t="s">
        <v>688</v>
      </c>
      <c r="H1075" s="483" t="n">
        <v>0.032</v>
      </c>
      <c r="I1075" s="484" t="n">
        <v>10.18</v>
      </c>
      <c r="J1075" s="485" t="n">
        <v>0.32</v>
      </c>
    </row>
    <row r="1076" customFormat="false" ht="39" hidden="false" customHeight="true" outlineLevel="0" collapsed="false">
      <c r="A1076" s="479" t="s">
        <v>656</v>
      </c>
      <c r="B1076" s="480" t="n">
        <v>91278</v>
      </c>
      <c r="C1076" s="481" t="s">
        <v>42</v>
      </c>
      <c r="D1076" s="481" t="s">
        <v>1512</v>
      </c>
      <c r="E1076" s="481" t="s">
        <v>683</v>
      </c>
      <c r="F1076" s="481"/>
      <c r="G1076" s="482" t="s">
        <v>684</v>
      </c>
      <c r="H1076" s="483" t="n">
        <v>0.03</v>
      </c>
      <c r="I1076" s="484" t="n">
        <v>0.71</v>
      </c>
      <c r="J1076" s="485" t="n">
        <v>0.02</v>
      </c>
    </row>
    <row r="1077" customFormat="false" ht="25.5" hidden="false" customHeight="true" outlineLevel="0" collapsed="false">
      <c r="A1077" s="501" t="s">
        <v>200</v>
      </c>
      <c r="B1077" s="502" t="n">
        <v>4718</v>
      </c>
      <c r="C1077" s="503" t="s">
        <v>42</v>
      </c>
      <c r="D1077" s="503" t="s">
        <v>1726</v>
      </c>
      <c r="E1077" s="503" t="s">
        <v>669</v>
      </c>
      <c r="F1077" s="503"/>
      <c r="G1077" s="504" t="s">
        <v>388</v>
      </c>
      <c r="H1077" s="505" t="n">
        <v>1.38</v>
      </c>
      <c r="I1077" s="506" t="n">
        <v>160</v>
      </c>
      <c r="J1077" s="507" t="n">
        <v>220.8</v>
      </c>
    </row>
    <row r="1078" customFormat="false" ht="15" hidden="false" customHeight="false" outlineLevel="0" collapsed="false">
      <c r="A1078" s="486"/>
      <c r="B1078" s="487"/>
      <c r="C1078" s="487"/>
      <c r="D1078" s="487"/>
      <c r="E1078" s="487" t="s">
        <v>1388</v>
      </c>
      <c r="F1078" s="488" t="n">
        <v>50.9</v>
      </c>
      <c r="G1078" s="487" t="s">
        <v>1389</v>
      </c>
      <c r="H1078" s="488" t="n">
        <v>0</v>
      </c>
      <c r="I1078" s="489" t="s">
        <v>1390</v>
      </c>
      <c r="J1078" s="490" t="n">
        <v>50.9</v>
      </c>
    </row>
    <row r="1079" customFormat="false" ht="15" hidden="false" customHeight="true" outlineLevel="0" collapsed="false">
      <c r="A1079" s="486"/>
      <c r="B1079" s="487"/>
      <c r="C1079" s="487"/>
      <c r="D1079" s="487"/>
      <c r="E1079" s="487" t="s">
        <v>1391</v>
      </c>
      <c r="F1079" s="488" t="n">
        <v>68.17</v>
      </c>
      <c r="G1079" s="487"/>
      <c r="H1079" s="491" t="s">
        <v>1392</v>
      </c>
      <c r="I1079" s="491"/>
      <c r="J1079" s="490" t="n">
        <v>354.6</v>
      </c>
    </row>
    <row r="1080" customFormat="false" ht="49.5" hidden="false" customHeight="true" outlineLevel="0" collapsed="false">
      <c r="A1080" s="492"/>
      <c r="B1080" s="493"/>
      <c r="C1080" s="493"/>
      <c r="D1080" s="493"/>
      <c r="E1080" s="493"/>
      <c r="F1080" s="493"/>
      <c r="G1080" s="493" t="s">
        <v>1393</v>
      </c>
      <c r="H1080" s="494" t="n">
        <v>14.75</v>
      </c>
      <c r="I1080" s="495" t="s">
        <v>1394</v>
      </c>
      <c r="J1080" s="496" t="n">
        <v>5230.35</v>
      </c>
    </row>
    <row r="1081" customFormat="false" ht="0.75" hidden="false" customHeight="true" outlineLevel="0" collapsed="false">
      <c r="A1081" s="497"/>
      <c r="B1081" s="498"/>
      <c r="C1081" s="498"/>
      <c r="D1081" s="498"/>
      <c r="E1081" s="498"/>
      <c r="F1081" s="498"/>
      <c r="G1081" s="498"/>
      <c r="H1081" s="498"/>
      <c r="I1081" s="499"/>
      <c r="J1081" s="500"/>
    </row>
    <row r="1082" customFormat="false" ht="18" hidden="false" customHeight="true" outlineLevel="0" collapsed="false">
      <c r="A1082" s="466" t="s">
        <v>1764</v>
      </c>
      <c r="B1082" s="467" t="s">
        <v>27</v>
      </c>
      <c r="C1082" s="468" t="s">
        <v>26</v>
      </c>
      <c r="D1082" s="468" t="s">
        <v>18</v>
      </c>
      <c r="E1082" s="468" t="s">
        <v>25</v>
      </c>
      <c r="F1082" s="468"/>
      <c r="G1082" s="469" t="s">
        <v>1375</v>
      </c>
      <c r="H1082" s="467" t="s">
        <v>1376</v>
      </c>
      <c r="I1082" s="470" t="s">
        <v>1377</v>
      </c>
      <c r="J1082" s="471" t="s">
        <v>19</v>
      </c>
    </row>
    <row r="1083" customFormat="false" ht="25.5" hidden="false" customHeight="true" outlineLevel="0" collapsed="false">
      <c r="A1083" s="472" t="s">
        <v>35</v>
      </c>
      <c r="B1083" s="473" t="n">
        <v>97113</v>
      </c>
      <c r="C1083" s="474" t="s">
        <v>42</v>
      </c>
      <c r="D1083" s="474" t="s">
        <v>1728</v>
      </c>
      <c r="E1083" s="474" t="s">
        <v>1729</v>
      </c>
      <c r="F1083" s="474"/>
      <c r="G1083" s="475" t="s">
        <v>400</v>
      </c>
      <c r="H1083" s="476" t="n">
        <v>1</v>
      </c>
      <c r="I1083" s="477" t="n">
        <v>3.1</v>
      </c>
      <c r="J1083" s="478" t="n">
        <v>3.1</v>
      </c>
    </row>
    <row r="1084" customFormat="false" ht="24" hidden="false" customHeight="true" outlineLevel="0" collapsed="false">
      <c r="A1084" s="479" t="s">
        <v>656</v>
      </c>
      <c r="B1084" s="480" t="n">
        <v>88309</v>
      </c>
      <c r="C1084" s="481" t="s">
        <v>42</v>
      </c>
      <c r="D1084" s="481" t="s">
        <v>696</v>
      </c>
      <c r="E1084" s="481" t="s">
        <v>1382</v>
      </c>
      <c r="F1084" s="481"/>
      <c r="G1084" s="482" t="s">
        <v>469</v>
      </c>
      <c r="H1084" s="483" t="n">
        <v>0.00491</v>
      </c>
      <c r="I1084" s="484" t="n">
        <v>25.62</v>
      </c>
      <c r="J1084" s="485" t="n">
        <v>0.12</v>
      </c>
    </row>
    <row r="1085" customFormat="false" ht="24" hidden="false" customHeight="true" outlineLevel="0" collapsed="false">
      <c r="A1085" s="479" t="s">
        <v>656</v>
      </c>
      <c r="B1085" s="480" t="n">
        <v>88316</v>
      </c>
      <c r="C1085" s="481" t="s">
        <v>42</v>
      </c>
      <c r="D1085" s="481" t="s">
        <v>667</v>
      </c>
      <c r="E1085" s="481" t="s">
        <v>1382</v>
      </c>
      <c r="F1085" s="481"/>
      <c r="G1085" s="482" t="s">
        <v>469</v>
      </c>
      <c r="H1085" s="483" t="n">
        <v>0.00589</v>
      </c>
      <c r="I1085" s="484" t="n">
        <v>20.32</v>
      </c>
      <c r="J1085" s="485" t="n">
        <v>0.11</v>
      </c>
    </row>
    <row r="1086" customFormat="false" ht="24" hidden="false" customHeight="true" outlineLevel="0" collapsed="false">
      <c r="A1086" s="501" t="s">
        <v>200</v>
      </c>
      <c r="B1086" s="502" t="n">
        <v>42408</v>
      </c>
      <c r="C1086" s="503" t="s">
        <v>42</v>
      </c>
      <c r="D1086" s="503" t="s">
        <v>1730</v>
      </c>
      <c r="E1086" s="503" t="s">
        <v>669</v>
      </c>
      <c r="F1086" s="503"/>
      <c r="G1086" s="504" t="s">
        <v>400</v>
      </c>
      <c r="H1086" s="505" t="n">
        <v>1.128</v>
      </c>
      <c r="I1086" s="506" t="n">
        <v>2.55</v>
      </c>
      <c r="J1086" s="507" t="n">
        <v>2.87</v>
      </c>
    </row>
    <row r="1087" customFormat="false" ht="15" hidden="false" customHeight="false" outlineLevel="0" collapsed="false">
      <c r="A1087" s="486"/>
      <c r="B1087" s="487"/>
      <c r="C1087" s="487"/>
      <c r="D1087" s="487"/>
      <c r="E1087" s="487" t="s">
        <v>1388</v>
      </c>
      <c r="F1087" s="488" t="n">
        <v>0.17</v>
      </c>
      <c r="G1087" s="487" t="s">
        <v>1389</v>
      </c>
      <c r="H1087" s="488" t="n">
        <v>0</v>
      </c>
      <c r="I1087" s="489" t="s">
        <v>1390</v>
      </c>
      <c r="J1087" s="490" t="n">
        <v>0.17</v>
      </c>
    </row>
    <row r="1088" customFormat="false" ht="15" hidden="false" customHeight="true" outlineLevel="0" collapsed="false">
      <c r="A1088" s="486"/>
      <c r="B1088" s="487"/>
      <c r="C1088" s="487"/>
      <c r="D1088" s="487"/>
      <c r="E1088" s="487" t="s">
        <v>1391</v>
      </c>
      <c r="F1088" s="488" t="n">
        <v>0.73</v>
      </c>
      <c r="G1088" s="487"/>
      <c r="H1088" s="491" t="s">
        <v>1392</v>
      </c>
      <c r="I1088" s="491"/>
      <c r="J1088" s="490" t="n">
        <v>3.83</v>
      </c>
    </row>
    <row r="1089" customFormat="false" ht="49.5" hidden="false" customHeight="true" outlineLevel="0" collapsed="false">
      <c r="A1089" s="492"/>
      <c r="B1089" s="493"/>
      <c r="C1089" s="493"/>
      <c r="D1089" s="493"/>
      <c r="E1089" s="493"/>
      <c r="F1089" s="493"/>
      <c r="G1089" s="493" t="s">
        <v>1393</v>
      </c>
      <c r="H1089" s="494" t="n">
        <v>294.9</v>
      </c>
      <c r="I1089" s="495" t="s">
        <v>1394</v>
      </c>
      <c r="J1089" s="496" t="n">
        <v>1129.46</v>
      </c>
    </row>
    <row r="1090" customFormat="false" ht="0.75" hidden="false" customHeight="true" outlineLevel="0" collapsed="false">
      <c r="A1090" s="497"/>
      <c r="B1090" s="498"/>
      <c r="C1090" s="498"/>
      <c r="D1090" s="498"/>
      <c r="E1090" s="498"/>
      <c r="F1090" s="498"/>
      <c r="G1090" s="498"/>
      <c r="H1090" s="498"/>
      <c r="I1090" s="499"/>
      <c r="J1090" s="500"/>
    </row>
    <row r="1091" customFormat="false" ht="18" hidden="false" customHeight="true" outlineLevel="0" collapsed="false">
      <c r="A1091" s="466" t="s">
        <v>1765</v>
      </c>
      <c r="B1091" s="467" t="s">
        <v>27</v>
      </c>
      <c r="C1091" s="468" t="s">
        <v>26</v>
      </c>
      <c r="D1091" s="468" t="s">
        <v>18</v>
      </c>
      <c r="E1091" s="468" t="s">
        <v>25</v>
      </c>
      <c r="F1091" s="468"/>
      <c r="G1091" s="469" t="s">
        <v>1375</v>
      </c>
      <c r="H1091" s="467" t="s">
        <v>1376</v>
      </c>
      <c r="I1091" s="470" t="s">
        <v>1377</v>
      </c>
      <c r="J1091" s="471" t="s">
        <v>19</v>
      </c>
    </row>
    <row r="1092" customFormat="false" ht="25.5" hidden="false" customHeight="true" outlineLevel="0" collapsed="false">
      <c r="A1092" s="472" t="s">
        <v>35</v>
      </c>
      <c r="B1092" s="473" t="s">
        <v>1736</v>
      </c>
      <c r="C1092" s="474" t="s">
        <v>36</v>
      </c>
      <c r="D1092" s="474" t="s">
        <v>1737</v>
      </c>
      <c r="E1092" s="474" t="s">
        <v>1399</v>
      </c>
      <c r="F1092" s="474"/>
      <c r="G1092" s="475" t="s">
        <v>388</v>
      </c>
      <c r="H1092" s="476" t="n">
        <v>1</v>
      </c>
      <c r="I1092" s="477" t="n">
        <v>897.68</v>
      </c>
      <c r="J1092" s="478" t="n">
        <v>897.68</v>
      </c>
    </row>
    <row r="1093" customFormat="false" ht="24" hidden="false" customHeight="true" outlineLevel="0" collapsed="false">
      <c r="A1093" s="479" t="s">
        <v>656</v>
      </c>
      <c r="B1093" s="480" t="n">
        <v>88309</v>
      </c>
      <c r="C1093" s="481" t="s">
        <v>42</v>
      </c>
      <c r="D1093" s="481" t="s">
        <v>696</v>
      </c>
      <c r="E1093" s="481" t="s">
        <v>1382</v>
      </c>
      <c r="F1093" s="481"/>
      <c r="G1093" s="482" t="s">
        <v>469</v>
      </c>
      <c r="H1093" s="483" t="n">
        <v>0.504</v>
      </c>
      <c r="I1093" s="484" t="n">
        <v>25.62</v>
      </c>
      <c r="J1093" s="485" t="n">
        <v>12.91</v>
      </c>
    </row>
    <row r="1094" customFormat="false" ht="24" hidden="false" customHeight="true" outlineLevel="0" collapsed="false">
      <c r="A1094" s="479" t="s">
        <v>656</v>
      </c>
      <c r="B1094" s="480" t="n">
        <v>88316</v>
      </c>
      <c r="C1094" s="481" t="s">
        <v>42</v>
      </c>
      <c r="D1094" s="481" t="s">
        <v>667</v>
      </c>
      <c r="E1094" s="481" t="s">
        <v>1382</v>
      </c>
      <c r="F1094" s="481"/>
      <c r="G1094" s="482" t="s">
        <v>469</v>
      </c>
      <c r="H1094" s="483" t="n">
        <v>0.504</v>
      </c>
      <c r="I1094" s="484" t="n">
        <v>20.32</v>
      </c>
      <c r="J1094" s="485" t="n">
        <v>10.24</v>
      </c>
    </row>
    <row r="1095" customFormat="false" ht="39" hidden="false" customHeight="true" outlineLevel="0" collapsed="false">
      <c r="A1095" s="479" t="s">
        <v>656</v>
      </c>
      <c r="B1095" s="480" t="n">
        <v>90586</v>
      </c>
      <c r="C1095" s="481" t="s">
        <v>42</v>
      </c>
      <c r="D1095" s="481" t="s">
        <v>721</v>
      </c>
      <c r="E1095" s="481" t="s">
        <v>683</v>
      </c>
      <c r="F1095" s="481"/>
      <c r="G1095" s="482" t="s">
        <v>688</v>
      </c>
      <c r="H1095" s="483" t="n">
        <v>0.066</v>
      </c>
      <c r="I1095" s="484" t="n">
        <v>1.42</v>
      </c>
      <c r="J1095" s="485" t="n">
        <v>0.09</v>
      </c>
    </row>
    <row r="1096" customFormat="false" ht="39" hidden="false" customHeight="true" outlineLevel="0" collapsed="false">
      <c r="A1096" s="479" t="s">
        <v>656</v>
      </c>
      <c r="B1096" s="480" t="n">
        <v>90587</v>
      </c>
      <c r="C1096" s="481" t="s">
        <v>42</v>
      </c>
      <c r="D1096" s="481" t="s">
        <v>720</v>
      </c>
      <c r="E1096" s="481" t="s">
        <v>683</v>
      </c>
      <c r="F1096" s="481"/>
      <c r="G1096" s="482" t="s">
        <v>684</v>
      </c>
      <c r="H1096" s="483" t="n">
        <v>0.066</v>
      </c>
      <c r="I1096" s="484" t="n">
        <v>0.53</v>
      </c>
      <c r="J1096" s="485" t="n">
        <v>0.03</v>
      </c>
    </row>
    <row r="1097" customFormat="false" ht="51.75" hidden="false" customHeight="true" outlineLevel="0" collapsed="false">
      <c r="A1097" s="501" t="s">
        <v>200</v>
      </c>
      <c r="B1097" s="502" t="n">
        <v>1527</v>
      </c>
      <c r="C1097" s="503" t="s">
        <v>42</v>
      </c>
      <c r="D1097" s="503" t="s">
        <v>1667</v>
      </c>
      <c r="E1097" s="503" t="s">
        <v>669</v>
      </c>
      <c r="F1097" s="503"/>
      <c r="G1097" s="504" t="s">
        <v>388</v>
      </c>
      <c r="H1097" s="505" t="n">
        <v>1.163</v>
      </c>
      <c r="I1097" s="506" t="n">
        <v>751.86</v>
      </c>
      <c r="J1097" s="507" t="n">
        <v>874.41</v>
      </c>
    </row>
    <row r="1098" customFormat="false" ht="15" hidden="false" customHeight="false" outlineLevel="0" collapsed="false">
      <c r="A1098" s="486"/>
      <c r="B1098" s="487"/>
      <c r="C1098" s="487"/>
      <c r="D1098" s="487"/>
      <c r="E1098" s="487" t="s">
        <v>1388</v>
      </c>
      <c r="F1098" s="488" t="n">
        <v>17.81</v>
      </c>
      <c r="G1098" s="487" t="s">
        <v>1389</v>
      </c>
      <c r="H1098" s="488" t="n">
        <v>0</v>
      </c>
      <c r="I1098" s="489" t="s">
        <v>1390</v>
      </c>
      <c r="J1098" s="490" t="n">
        <v>17.81</v>
      </c>
    </row>
    <row r="1099" customFormat="false" ht="15" hidden="false" customHeight="true" outlineLevel="0" collapsed="false">
      <c r="A1099" s="486"/>
      <c r="B1099" s="487"/>
      <c r="C1099" s="487"/>
      <c r="D1099" s="487"/>
      <c r="E1099" s="487" t="s">
        <v>1391</v>
      </c>
      <c r="F1099" s="488" t="n">
        <v>213.64</v>
      </c>
      <c r="G1099" s="487"/>
      <c r="H1099" s="491" t="s">
        <v>1392</v>
      </c>
      <c r="I1099" s="491"/>
      <c r="J1099" s="490" t="n">
        <v>1111.32</v>
      </c>
    </row>
    <row r="1100" customFormat="false" ht="49.5" hidden="false" customHeight="true" outlineLevel="0" collapsed="false">
      <c r="A1100" s="492"/>
      <c r="B1100" s="493"/>
      <c r="C1100" s="493"/>
      <c r="D1100" s="493"/>
      <c r="E1100" s="493"/>
      <c r="F1100" s="493"/>
      <c r="G1100" s="493" t="s">
        <v>1393</v>
      </c>
      <c r="H1100" s="494" t="n">
        <v>20.65</v>
      </c>
      <c r="I1100" s="495" t="s">
        <v>1394</v>
      </c>
      <c r="J1100" s="496" t="n">
        <v>22948.75</v>
      </c>
    </row>
    <row r="1101" customFormat="false" ht="0.75" hidden="false" customHeight="true" outlineLevel="0" collapsed="false">
      <c r="A1101" s="497"/>
      <c r="B1101" s="498"/>
      <c r="C1101" s="498"/>
      <c r="D1101" s="498"/>
      <c r="E1101" s="498"/>
      <c r="F1101" s="498"/>
      <c r="G1101" s="498"/>
      <c r="H1101" s="498"/>
      <c r="I1101" s="499"/>
      <c r="J1101" s="500"/>
    </row>
    <row r="1102" customFormat="false" ht="18" hidden="false" customHeight="true" outlineLevel="0" collapsed="false">
      <c r="A1102" s="466" t="s">
        <v>1766</v>
      </c>
      <c r="B1102" s="467" t="s">
        <v>27</v>
      </c>
      <c r="C1102" s="468" t="s">
        <v>26</v>
      </c>
      <c r="D1102" s="468" t="s">
        <v>18</v>
      </c>
      <c r="E1102" s="468" t="s">
        <v>25</v>
      </c>
      <c r="F1102" s="468"/>
      <c r="G1102" s="469" t="s">
        <v>1375</v>
      </c>
      <c r="H1102" s="467" t="s">
        <v>1376</v>
      </c>
      <c r="I1102" s="470" t="s">
        <v>1377</v>
      </c>
      <c r="J1102" s="471" t="s">
        <v>19</v>
      </c>
    </row>
    <row r="1103" customFormat="false" ht="39" hidden="false" customHeight="true" outlineLevel="0" collapsed="false">
      <c r="A1103" s="472" t="s">
        <v>35</v>
      </c>
      <c r="B1103" s="473" t="n">
        <v>97090</v>
      </c>
      <c r="C1103" s="474" t="s">
        <v>42</v>
      </c>
      <c r="D1103" s="474" t="s">
        <v>1732</v>
      </c>
      <c r="E1103" s="474" t="s">
        <v>1399</v>
      </c>
      <c r="F1103" s="474"/>
      <c r="G1103" s="475" t="s">
        <v>66</v>
      </c>
      <c r="H1103" s="476" t="n">
        <v>1</v>
      </c>
      <c r="I1103" s="477" t="n">
        <v>16.21</v>
      </c>
      <c r="J1103" s="478" t="n">
        <v>16.21</v>
      </c>
    </row>
    <row r="1104" customFormat="false" ht="24" hidden="false" customHeight="true" outlineLevel="0" collapsed="false">
      <c r="A1104" s="479" t="s">
        <v>656</v>
      </c>
      <c r="B1104" s="480" t="n">
        <v>88238</v>
      </c>
      <c r="C1104" s="481" t="s">
        <v>42</v>
      </c>
      <c r="D1104" s="481" t="s">
        <v>706</v>
      </c>
      <c r="E1104" s="481" t="s">
        <v>1382</v>
      </c>
      <c r="F1104" s="481"/>
      <c r="G1104" s="482" t="s">
        <v>469</v>
      </c>
      <c r="H1104" s="483" t="n">
        <v>0.011</v>
      </c>
      <c r="I1104" s="484" t="n">
        <v>21.5</v>
      </c>
      <c r="J1104" s="485" t="n">
        <v>0.23</v>
      </c>
    </row>
    <row r="1105" customFormat="false" ht="24" hidden="false" customHeight="true" outlineLevel="0" collapsed="false">
      <c r="A1105" s="479" t="s">
        <v>656</v>
      </c>
      <c r="B1105" s="480" t="n">
        <v>88245</v>
      </c>
      <c r="C1105" s="481" t="s">
        <v>42</v>
      </c>
      <c r="D1105" s="481" t="s">
        <v>705</v>
      </c>
      <c r="E1105" s="481" t="s">
        <v>1382</v>
      </c>
      <c r="F1105" s="481"/>
      <c r="G1105" s="482" t="s">
        <v>469</v>
      </c>
      <c r="H1105" s="483" t="n">
        <v>0.031</v>
      </c>
      <c r="I1105" s="484" t="n">
        <v>25.4</v>
      </c>
      <c r="J1105" s="485" t="n">
        <v>0.78</v>
      </c>
    </row>
    <row r="1106" customFormat="false" ht="39" hidden="false" customHeight="true" outlineLevel="0" collapsed="false">
      <c r="A1106" s="501" t="s">
        <v>200</v>
      </c>
      <c r="B1106" s="502" t="n">
        <v>7155</v>
      </c>
      <c r="C1106" s="503" t="s">
        <v>42</v>
      </c>
      <c r="D1106" s="503" t="s">
        <v>1733</v>
      </c>
      <c r="E1106" s="503" t="s">
        <v>669</v>
      </c>
      <c r="F1106" s="503"/>
      <c r="G1106" s="504" t="s">
        <v>400</v>
      </c>
      <c r="H1106" s="505" t="n">
        <v>0.555</v>
      </c>
      <c r="I1106" s="506" t="n">
        <v>21.24</v>
      </c>
      <c r="J1106" s="507" t="n">
        <v>11.78</v>
      </c>
    </row>
    <row r="1107" customFormat="false" ht="39" hidden="false" customHeight="true" outlineLevel="0" collapsed="false">
      <c r="A1107" s="501" t="s">
        <v>200</v>
      </c>
      <c r="B1107" s="502" t="n">
        <v>42407</v>
      </c>
      <c r="C1107" s="503" t="s">
        <v>42</v>
      </c>
      <c r="D1107" s="503" t="s">
        <v>1734</v>
      </c>
      <c r="E1107" s="503" t="s">
        <v>669</v>
      </c>
      <c r="F1107" s="503"/>
      <c r="G1107" s="504" t="s">
        <v>47</v>
      </c>
      <c r="H1107" s="505" t="n">
        <v>0.455</v>
      </c>
      <c r="I1107" s="506" t="n">
        <v>6.95</v>
      </c>
      <c r="J1107" s="507" t="n">
        <v>3.16</v>
      </c>
    </row>
    <row r="1108" customFormat="false" ht="25.5" hidden="false" customHeight="true" outlineLevel="0" collapsed="false">
      <c r="A1108" s="501" t="s">
        <v>200</v>
      </c>
      <c r="B1108" s="502" t="n">
        <v>43132</v>
      </c>
      <c r="C1108" s="503" t="s">
        <v>42</v>
      </c>
      <c r="D1108" s="503" t="s">
        <v>707</v>
      </c>
      <c r="E1108" s="503" t="s">
        <v>669</v>
      </c>
      <c r="F1108" s="503"/>
      <c r="G1108" s="504" t="s">
        <v>66</v>
      </c>
      <c r="H1108" s="505" t="n">
        <v>0.011</v>
      </c>
      <c r="I1108" s="506" t="n">
        <v>23.7</v>
      </c>
      <c r="J1108" s="507" t="n">
        <v>0.26</v>
      </c>
    </row>
    <row r="1109" customFormat="false" ht="15" hidden="false" customHeight="false" outlineLevel="0" collapsed="false">
      <c r="A1109" s="486"/>
      <c r="B1109" s="487"/>
      <c r="C1109" s="487"/>
      <c r="D1109" s="487"/>
      <c r="E1109" s="487" t="s">
        <v>1388</v>
      </c>
      <c r="F1109" s="488" t="n">
        <v>0.79</v>
      </c>
      <c r="G1109" s="487" t="s">
        <v>1389</v>
      </c>
      <c r="H1109" s="488" t="n">
        <v>0</v>
      </c>
      <c r="I1109" s="489" t="s">
        <v>1390</v>
      </c>
      <c r="J1109" s="490" t="n">
        <v>0.79</v>
      </c>
    </row>
    <row r="1110" customFormat="false" ht="15" hidden="false" customHeight="true" outlineLevel="0" collapsed="false">
      <c r="A1110" s="486"/>
      <c r="B1110" s="487"/>
      <c r="C1110" s="487"/>
      <c r="D1110" s="487"/>
      <c r="E1110" s="487" t="s">
        <v>1391</v>
      </c>
      <c r="F1110" s="488" t="n">
        <v>3.85</v>
      </c>
      <c r="G1110" s="487"/>
      <c r="H1110" s="491" t="s">
        <v>1392</v>
      </c>
      <c r="I1110" s="491"/>
      <c r="J1110" s="490" t="n">
        <v>20.06</v>
      </c>
    </row>
    <row r="1111" customFormat="false" ht="49.5" hidden="false" customHeight="true" outlineLevel="0" collapsed="false">
      <c r="A1111" s="492"/>
      <c r="B1111" s="493"/>
      <c r="C1111" s="493"/>
      <c r="D1111" s="493"/>
      <c r="E1111" s="493"/>
      <c r="F1111" s="493"/>
      <c r="G1111" s="493" t="s">
        <v>1393</v>
      </c>
      <c r="H1111" s="494" t="n">
        <v>778.62</v>
      </c>
      <c r="I1111" s="495" t="s">
        <v>1394</v>
      </c>
      <c r="J1111" s="496" t="n">
        <v>15619.11</v>
      </c>
    </row>
    <row r="1112" customFormat="false" ht="0.75" hidden="false" customHeight="true" outlineLevel="0" collapsed="false">
      <c r="A1112" s="497"/>
      <c r="B1112" s="498"/>
      <c r="C1112" s="498"/>
      <c r="D1112" s="498"/>
      <c r="E1112" s="498"/>
      <c r="F1112" s="498"/>
      <c r="G1112" s="498"/>
      <c r="H1112" s="498"/>
      <c r="I1112" s="499"/>
      <c r="J1112" s="500"/>
    </row>
    <row r="1113" customFormat="false" ht="18" hidden="false" customHeight="true" outlineLevel="0" collapsed="false">
      <c r="A1113" s="466" t="s">
        <v>1767</v>
      </c>
      <c r="B1113" s="467" t="s">
        <v>27</v>
      </c>
      <c r="C1113" s="468" t="s">
        <v>26</v>
      </c>
      <c r="D1113" s="468" t="s">
        <v>18</v>
      </c>
      <c r="E1113" s="468" t="s">
        <v>25</v>
      </c>
      <c r="F1113" s="468"/>
      <c r="G1113" s="469" t="s">
        <v>1375</v>
      </c>
      <c r="H1113" s="467" t="s">
        <v>1376</v>
      </c>
      <c r="I1113" s="470" t="s">
        <v>1377</v>
      </c>
      <c r="J1113" s="471" t="s">
        <v>19</v>
      </c>
    </row>
    <row r="1114" customFormat="false" ht="39" hidden="false" customHeight="true" outlineLevel="0" collapsed="false">
      <c r="A1114" s="472" t="s">
        <v>35</v>
      </c>
      <c r="B1114" s="473" t="n">
        <v>98575</v>
      </c>
      <c r="C1114" s="474" t="s">
        <v>42</v>
      </c>
      <c r="D1114" s="474" t="s">
        <v>1745</v>
      </c>
      <c r="E1114" s="474" t="s">
        <v>1399</v>
      </c>
      <c r="F1114" s="474"/>
      <c r="G1114" s="475" t="s">
        <v>47</v>
      </c>
      <c r="H1114" s="476" t="n">
        <v>1</v>
      </c>
      <c r="I1114" s="477" t="n">
        <v>67.98</v>
      </c>
      <c r="J1114" s="478" t="n">
        <v>67.98</v>
      </c>
    </row>
    <row r="1115" customFormat="false" ht="24" hidden="false" customHeight="true" outlineLevel="0" collapsed="false">
      <c r="A1115" s="479" t="s">
        <v>656</v>
      </c>
      <c r="B1115" s="480" t="n">
        <v>88309</v>
      </c>
      <c r="C1115" s="481" t="s">
        <v>42</v>
      </c>
      <c r="D1115" s="481" t="s">
        <v>696</v>
      </c>
      <c r="E1115" s="481" t="s">
        <v>1382</v>
      </c>
      <c r="F1115" s="481"/>
      <c r="G1115" s="482" t="s">
        <v>469</v>
      </c>
      <c r="H1115" s="483" t="n">
        <v>1.3276</v>
      </c>
      <c r="I1115" s="484" t="n">
        <v>25.62</v>
      </c>
      <c r="J1115" s="485" t="n">
        <v>34.01</v>
      </c>
    </row>
    <row r="1116" customFormat="false" ht="24" hidden="false" customHeight="true" outlineLevel="0" collapsed="false">
      <c r="A1116" s="479" t="s">
        <v>656</v>
      </c>
      <c r="B1116" s="480" t="n">
        <v>88316</v>
      </c>
      <c r="C1116" s="481" t="s">
        <v>42</v>
      </c>
      <c r="D1116" s="481" t="s">
        <v>667</v>
      </c>
      <c r="E1116" s="481" t="s">
        <v>1382</v>
      </c>
      <c r="F1116" s="481"/>
      <c r="G1116" s="482" t="s">
        <v>469</v>
      </c>
      <c r="H1116" s="483" t="n">
        <v>0.2687</v>
      </c>
      <c r="I1116" s="484" t="n">
        <v>20.32</v>
      </c>
      <c r="J1116" s="485" t="n">
        <v>5.45</v>
      </c>
    </row>
    <row r="1117" customFormat="false" ht="25.5" hidden="false" customHeight="true" outlineLevel="0" collapsed="false">
      <c r="A1117" s="501" t="s">
        <v>200</v>
      </c>
      <c r="B1117" s="502" t="n">
        <v>142</v>
      </c>
      <c r="C1117" s="503" t="s">
        <v>42</v>
      </c>
      <c r="D1117" s="503" t="s">
        <v>789</v>
      </c>
      <c r="E1117" s="503" t="s">
        <v>669</v>
      </c>
      <c r="F1117" s="503"/>
      <c r="G1117" s="504" t="s">
        <v>790</v>
      </c>
      <c r="H1117" s="505" t="n">
        <v>0.6452</v>
      </c>
      <c r="I1117" s="506" t="n">
        <v>37.55</v>
      </c>
      <c r="J1117" s="507" t="n">
        <v>24.22</v>
      </c>
    </row>
    <row r="1118" customFormat="false" ht="25.5" hidden="false" customHeight="true" outlineLevel="0" collapsed="false">
      <c r="A1118" s="501" t="s">
        <v>200</v>
      </c>
      <c r="B1118" s="502" t="n">
        <v>44073</v>
      </c>
      <c r="C1118" s="503" t="s">
        <v>42</v>
      </c>
      <c r="D1118" s="503" t="s">
        <v>1746</v>
      </c>
      <c r="E1118" s="503" t="s">
        <v>669</v>
      </c>
      <c r="F1118" s="503"/>
      <c r="G1118" s="504" t="s">
        <v>47</v>
      </c>
      <c r="H1118" s="505" t="n">
        <v>1</v>
      </c>
      <c r="I1118" s="506" t="n">
        <v>0.65</v>
      </c>
      <c r="J1118" s="507" t="n">
        <v>0.65</v>
      </c>
    </row>
    <row r="1119" customFormat="false" ht="24" hidden="false" customHeight="true" outlineLevel="0" collapsed="false">
      <c r="A1119" s="501" t="s">
        <v>200</v>
      </c>
      <c r="B1119" s="502" t="n">
        <v>44074</v>
      </c>
      <c r="C1119" s="503" t="s">
        <v>42</v>
      </c>
      <c r="D1119" s="503" t="s">
        <v>1747</v>
      </c>
      <c r="E1119" s="503" t="s">
        <v>669</v>
      </c>
      <c r="F1119" s="503"/>
      <c r="G1119" s="504" t="s">
        <v>686</v>
      </c>
      <c r="H1119" s="505" t="n">
        <v>0.006</v>
      </c>
      <c r="I1119" s="506" t="n">
        <v>609.1</v>
      </c>
      <c r="J1119" s="507" t="n">
        <v>3.65</v>
      </c>
    </row>
    <row r="1120" customFormat="false" ht="15" hidden="false" customHeight="false" outlineLevel="0" collapsed="false">
      <c r="A1120" s="486"/>
      <c r="B1120" s="487"/>
      <c r="C1120" s="487"/>
      <c r="D1120" s="487"/>
      <c r="E1120" s="487" t="s">
        <v>1388</v>
      </c>
      <c r="F1120" s="488" t="n">
        <v>30.96</v>
      </c>
      <c r="G1120" s="487" t="s">
        <v>1389</v>
      </c>
      <c r="H1120" s="488" t="n">
        <v>0</v>
      </c>
      <c r="I1120" s="489" t="s">
        <v>1390</v>
      </c>
      <c r="J1120" s="490" t="n">
        <v>30.96</v>
      </c>
    </row>
    <row r="1121" customFormat="false" ht="15" hidden="false" customHeight="true" outlineLevel="0" collapsed="false">
      <c r="A1121" s="486"/>
      <c r="B1121" s="487"/>
      <c r="C1121" s="487"/>
      <c r="D1121" s="487"/>
      <c r="E1121" s="487" t="s">
        <v>1391</v>
      </c>
      <c r="F1121" s="488" t="n">
        <v>16.17</v>
      </c>
      <c r="G1121" s="487"/>
      <c r="H1121" s="491" t="s">
        <v>1392</v>
      </c>
      <c r="I1121" s="491"/>
      <c r="J1121" s="490" t="n">
        <v>84.15</v>
      </c>
    </row>
    <row r="1122" customFormat="false" ht="49.5" hidden="false" customHeight="true" outlineLevel="0" collapsed="false">
      <c r="A1122" s="492"/>
      <c r="B1122" s="493"/>
      <c r="C1122" s="493"/>
      <c r="D1122" s="493"/>
      <c r="E1122" s="493"/>
      <c r="F1122" s="493"/>
      <c r="G1122" s="493" t="s">
        <v>1393</v>
      </c>
      <c r="H1122" s="494" t="n">
        <v>7.2</v>
      </c>
      <c r="I1122" s="495" t="s">
        <v>1394</v>
      </c>
      <c r="J1122" s="496" t="n">
        <v>605.88</v>
      </c>
    </row>
    <row r="1123" customFormat="false" ht="0.75" hidden="false" customHeight="true" outlineLevel="0" collapsed="false">
      <c r="A1123" s="497"/>
      <c r="B1123" s="498"/>
      <c r="C1123" s="498"/>
      <c r="D1123" s="498"/>
      <c r="E1123" s="498"/>
      <c r="F1123" s="498"/>
      <c r="G1123" s="498"/>
      <c r="H1123" s="498"/>
      <c r="I1123" s="499"/>
      <c r="J1123" s="500"/>
    </row>
    <row r="1124" customFormat="false" ht="18" hidden="false" customHeight="true" outlineLevel="0" collapsed="false">
      <c r="A1124" s="466" t="s">
        <v>1768</v>
      </c>
      <c r="B1124" s="467" t="s">
        <v>27</v>
      </c>
      <c r="C1124" s="468" t="s">
        <v>26</v>
      </c>
      <c r="D1124" s="468" t="s">
        <v>18</v>
      </c>
      <c r="E1124" s="468" t="s">
        <v>25</v>
      </c>
      <c r="F1124" s="468"/>
      <c r="G1124" s="469" t="s">
        <v>1375</v>
      </c>
      <c r="H1124" s="467" t="s">
        <v>1376</v>
      </c>
      <c r="I1124" s="470" t="s">
        <v>1377</v>
      </c>
      <c r="J1124" s="471" t="s">
        <v>19</v>
      </c>
    </row>
    <row r="1125" customFormat="false" ht="24" hidden="false" customHeight="true" outlineLevel="0" collapsed="false">
      <c r="A1125" s="472" t="s">
        <v>35</v>
      </c>
      <c r="B1125" s="473" t="s">
        <v>1769</v>
      </c>
      <c r="C1125" s="474" t="s">
        <v>36</v>
      </c>
      <c r="D1125" s="474" t="s">
        <v>1770</v>
      </c>
      <c r="E1125" s="474" t="s">
        <v>1771</v>
      </c>
      <c r="F1125" s="474"/>
      <c r="G1125" s="475" t="s">
        <v>1772</v>
      </c>
      <c r="H1125" s="476" t="n">
        <v>1</v>
      </c>
      <c r="I1125" s="477" t="n">
        <v>12.71</v>
      </c>
      <c r="J1125" s="478" t="n">
        <v>12.71</v>
      </c>
    </row>
    <row r="1126" customFormat="false" ht="24" hidden="false" customHeight="true" outlineLevel="0" collapsed="false">
      <c r="A1126" s="479" t="s">
        <v>656</v>
      </c>
      <c r="B1126" s="480" t="n">
        <v>88309</v>
      </c>
      <c r="C1126" s="481" t="s">
        <v>42</v>
      </c>
      <c r="D1126" s="481" t="s">
        <v>696</v>
      </c>
      <c r="E1126" s="481" t="s">
        <v>1382</v>
      </c>
      <c r="F1126" s="481"/>
      <c r="G1126" s="482" t="s">
        <v>469</v>
      </c>
      <c r="H1126" s="483" t="n">
        <v>0.2</v>
      </c>
      <c r="I1126" s="484" t="n">
        <v>25.62</v>
      </c>
      <c r="J1126" s="485" t="n">
        <v>5.12</v>
      </c>
    </row>
    <row r="1127" customFormat="false" ht="24" hidden="false" customHeight="true" outlineLevel="0" collapsed="false">
      <c r="A1127" s="479" t="s">
        <v>656</v>
      </c>
      <c r="B1127" s="480" t="n">
        <v>88242</v>
      </c>
      <c r="C1127" s="481" t="s">
        <v>42</v>
      </c>
      <c r="D1127" s="481" t="s">
        <v>1626</v>
      </c>
      <c r="E1127" s="481" t="s">
        <v>1382</v>
      </c>
      <c r="F1127" s="481"/>
      <c r="G1127" s="482" t="s">
        <v>469</v>
      </c>
      <c r="H1127" s="483" t="n">
        <v>0.25</v>
      </c>
      <c r="I1127" s="484" t="n">
        <v>21.56</v>
      </c>
      <c r="J1127" s="485" t="n">
        <v>5.39</v>
      </c>
    </row>
    <row r="1128" customFormat="false" ht="39" hidden="false" customHeight="true" outlineLevel="0" collapsed="false">
      <c r="A1128" s="501" t="s">
        <v>200</v>
      </c>
      <c r="B1128" s="502" t="n">
        <v>3408</v>
      </c>
      <c r="C1128" s="503" t="s">
        <v>42</v>
      </c>
      <c r="D1128" s="503" t="s">
        <v>1773</v>
      </c>
      <c r="E1128" s="503" t="s">
        <v>669</v>
      </c>
      <c r="F1128" s="503"/>
      <c r="G1128" s="504" t="s">
        <v>400</v>
      </c>
      <c r="H1128" s="505" t="n">
        <v>0.22</v>
      </c>
      <c r="I1128" s="506" t="n">
        <v>9.72</v>
      </c>
      <c r="J1128" s="507" t="n">
        <v>2.13</v>
      </c>
    </row>
    <row r="1129" customFormat="false" ht="25.5" hidden="false" customHeight="true" outlineLevel="0" collapsed="false">
      <c r="A1129" s="501" t="s">
        <v>200</v>
      </c>
      <c r="B1129" s="502" t="n">
        <v>142</v>
      </c>
      <c r="C1129" s="503" t="s">
        <v>42</v>
      </c>
      <c r="D1129" s="503" t="s">
        <v>789</v>
      </c>
      <c r="E1129" s="503" t="s">
        <v>669</v>
      </c>
      <c r="F1129" s="503"/>
      <c r="G1129" s="504" t="s">
        <v>790</v>
      </c>
      <c r="H1129" s="505" t="n">
        <v>0.00201</v>
      </c>
      <c r="I1129" s="506" t="n">
        <v>37.55</v>
      </c>
      <c r="J1129" s="507" t="n">
        <v>0.07</v>
      </c>
    </row>
    <row r="1130" customFormat="false" ht="15" hidden="false" customHeight="false" outlineLevel="0" collapsed="false">
      <c r="A1130" s="486"/>
      <c r="B1130" s="487"/>
      <c r="C1130" s="487"/>
      <c r="D1130" s="487"/>
      <c r="E1130" s="487" t="s">
        <v>1388</v>
      </c>
      <c r="F1130" s="488" t="n">
        <v>8.1</v>
      </c>
      <c r="G1130" s="487" t="s">
        <v>1389</v>
      </c>
      <c r="H1130" s="488" t="n">
        <v>0</v>
      </c>
      <c r="I1130" s="489" t="s">
        <v>1390</v>
      </c>
      <c r="J1130" s="490" t="n">
        <v>8.1</v>
      </c>
    </row>
    <row r="1131" customFormat="false" ht="15" hidden="false" customHeight="true" outlineLevel="0" collapsed="false">
      <c r="A1131" s="486"/>
      <c r="B1131" s="487"/>
      <c r="C1131" s="487"/>
      <c r="D1131" s="487"/>
      <c r="E1131" s="487" t="s">
        <v>1391</v>
      </c>
      <c r="F1131" s="488" t="n">
        <v>3.02</v>
      </c>
      <c r="G1131" s="487"/>
      <c r="H1131" s="491" t="s">
        <v>1392</v>
      </c>
      <c r="I1131" s="491"/>
      <c r="J1131" s="490" t="n">
        <v>15.73</v>
      </c>
    </row>
    <row r="1132" customFormat="false" ht="49.5" hidden="false" customHeight="true" outlineLevel="0" collapsed="false">
      <c r="A1132" s="492"/>
      <c r="B1132" s="493"/>
      <c r="C1132" s="493"/>
      <c r="D1132" s="493"/>
      <c r="E1132" s="493"/>
      <c r="F1132" s="493"/>
      <c r="G1132" s="493" t="s">
        <v>1393</v>
      </c>
      <c r="H1132" s="494" t="n">
        <v>196.46</v>
      </c>
      <c r="I1132" s="495" t="s">
        <v>1394</v>
      </c>
      <c r="J1132" s="496" t="n">
        <v>3090.31</v>
      </c>
    </row>
    <row r="1133" customFormat="false" ht="0.75" hidden="false" customHeight="true" outlineLevel="0" collapsed="false">
      <c r="A1133" s="497"/>
      <c r="B1133" s="498"/>
      <c r="C1133" s="498"/>
      <c r="D1133" s="498"/>
      <c r="E1133" s="498"/>
      <c r="F1133" s="498"/>
      <c r="G1133" s="498"/>
      <c r="H1133" s="498"/>
      <c r="I1133" s="499"/>
      <c r="J1133" s="500"/>
    </row>
    <row r="1134" customFormat="false" ht="18" hidden="false" customHeight="true" outlineLevel="0" collapsed="false">
      <c r="A1134" s="466" t="s">
        <v>1774</v>
      </c>
      <c r="B1134" s="467" t="s">
        <v>27</v>
      </c>
      <c r="C1134" s="468" t="s">
        <v>26</v>
      </c>
      <c r="D1134" s="468" t="s">
        <v>18</v>
      </c>
      <c r="E1134" s="468" t="s">
        <v>25</v>
      </c>
      <c r="F1134" s="468"/>
      <c r="G1134" s="469" t="s">
        <v>1375</v>
      </c>
      <c r="H1134" s="467" t="s">
        <v>1376</v>
      </c>
      <c r="I1134" s="470" t="s">
        <v>1377</v>
      </c>
      <c r="J1134" s="471" t="s">
        <v>19</v>
      </c>
    </row>
    <row r="1135" customFormat="false" ht="39" hidden="false" customHeight="true" outlineLevel="0" collapsed="false">
      <c r="A1135" s="472" t="s">
        <v>35</v>
      </c>
      <c r="B1135" s="473" t="n">
        <v>97116</v>
      </c>
      <c r="C1135" s="474" t="s">
        <v>42</v>
      </c>
      <c r="D1135" s="474" t="s">
        <v>1775</v>
      </c>
      <c r="E1135" s="474" t="s">
        <v>1729</v>
      </c>
      <c r="F1135" s="474"/>
      <c r="G1135" s="475" t="s">
        <v>66</v>
      </c>
      <c r="H1135" s="476" t="n">
        <v>1</v>
      </c>
      <c r="I1135" s="477" t="n">
        <v>23.84</v>
      </c>
      <c r="J1135" s="478" t="n">
        <v>23.84</v>
      </c>
    </row>
    <row r="1136" customFormat="false" ht="24" hidden="false" customHeight="true" outlineLevel="0" collapsed="false">
      <c r="A1136" s="479" t="s">
        <v>656</v>
      </c>
      <c r="B1136" s="480" t="n">
        <v>88245</v>
      </c>
      <c r="C1136" s="481" t="s">
        <v>42</v>
      </c>
      <c r="D1136" s="481" t="s">
        <v>705</v>
      </c>
      <c r="E1136" s="481" t="s">
        <v>1382</v>
      </c>
      <c r="F1136" s="481"/>
      <c r="G1136" s="482" t="s">
        <v>469</v>
      </c>
      <c r="H1136" s="483" t="n">
        <v>0.33791</v>
      </c>
      <c r="I1136" s="484" t="n">
        <v>25.4</v>
      </c>
      <c r="J1136" s="485" t="n">
        <v>8.58</v>
      </c>
    </row>
    <row r="1137" customFormat="false" ht="24" hidden="false" customHeight="true" outlineLevel="0" collapsed="false">
      <c r="A1137" s="479" t="s">
        <v>656</v>
      </c>
      <c r="B1137" s="480" t="n">
        <v>88316</v>
      </c>
      <c r="C1137" s="481" t="s">
        <v>42</v>
      </c>
      <c r="D1137" s="481" t="s">
        <v>667</v>
      </c>
      <c r="E1137" s="481" t="s">
        <v>1382</v>
      </c>
      <c r="F1137" s="481"/>
      <c r="G1137" s="482" t="s">
        <v>469</v>
      </c>
      <c r="H1137" s="483" t="n">
        <v>0.01609</v>
      </c>
      <c r="I1137" s="484" t="n">
        <v>20.32</v>
      </c>
      <c r="J1137" s="485" t="n">
        <v>0.32</v>
      </c>
    </row>
    <row r="1138" customFormat="false" ht="24" hidden="false" customHeight="true" outlineLevel="0" collapsed="false">
      <c r="A1138" s="501" t="s">
        <v>200</v>
      </c>
      <c r="B1138" s="502" t="n">
        <v>42402</v>
      </c>
      <c r="C1138" s="503" t="s">
        <v>42</v>
      </c>
      <c r="D1138" s="503" t="s">
        <v>1776</v>
      </c>
      <c r="E1138" s="503" t="s">
        <v>669</v>
      </c>
      <c r="F1138" s="503"/>
      <c r="G1138" s="504" t="s">
        <v>66</v>
      </c>
      <c r="H1138" s="505" t="n">
        <v>1</v>
      </c>
      <c r="I1138" s="506" t="n">
        <v>9.66</v>
      </c>
      <c r="J1138" s="507" t="n">
        <v>9.66</v>
      </c>
    </row>
    <row r="1139" customFormat="false" ht="39" hidden="false" customHeight="true" outlineLevel="0" collapsed="false">
      <c r="A1139" s="501" t="s">
        <v>200</v>
      </c>
      <c r="B1139" s="502" t="n">
        <v>42407</v>
      </c>
      <c r="C1139" s="503" t="s">
        <v>42</v>
      </c>
      <c r="D1139" s="503" t="s">
        <v>1734</v>
      </c>
      <c r="E1139" s="503" t="s">
        <v>669</v>
      </c>
      <c r="F1139" s="503"/>
      <c r="G1139" s="504" t="s">
        <v>47</v>
      </c>
      <c r="H1139" s="505" t="n">
        <v>0.76046</v>
      </c>
      <c r="I1139" s="506" t="n">
        <v>6.95</v>
      </c>
      <c r="J1139" s="507" t="n">
        <v>5.28</v>
      </c>
    </row>
    <row r="1140" customFormat="false" ht="15" hidden="false" customHeight="false" outlineLevel="0" collapsed="false">
      <c r="A1140" s="486"/>
      <c r="B1140" s="487"/>
      <c r="C1140" s="487"/>
      <c r="D1140" s="487"/>
      <c r="E1140" s="487" t="s">
        <v>1388</v>
      </c>
      <c r="F1140" s="488" t="n">
        <v>7.01</v>
      </c>
      <c r="G1140" s="487" t="s">
        <v>1389</v>
      </c>
      <c r="H1140" s="488" t="n">
        <v>0</v>
      </c>
      <c r="I1140" s="489" t="s">
        <v>1390</v>
      </c>
      <c r="J1140" s="490" t="n">
        <v>7.01</v>
      </c>
    </row>
    <row r="1141" customFormat="false" ht="15" hidden="false" customHeight="true" outlineLevel="0" collapsed="false">
      <c r="A1141" s="486"/>
      <c r="B1141" s="487"/>
      <c r="C1141" s="487"/>
      <c r="D1141" s="487"/>
      <c r="E1141" s="487" t="s">
        <v>1391</v>
      </c>
      <c r="F1141" s="488" t="n">
        <v>5.67</v>
      </c>
      <c r="G1141" s="487"/>
      <c r="H1141" s="491" t="s">
        <v>1392</v>
      </c>
      <c r="I1141" s="491"/>
      <c r="J1141" s="490" t="n">
        <v>29.51</v>
      </c>
    </row>
    <row r="1142" customFormat="false" ht="49.5" hidden="false" customHeight="true" outlineLevel="0" collapsed="false">
      <c r="A1142" s="492"/>
      <c r="B1142" s="493"/>
      <c r="C1142" s="493"/>
      <c r="D1142" s="493"/>
      <c r="E1142" s="493"/>
      <c r="F1142" s="493"/>
      <c r="G1142" s="493" t="s">
        <v>1393</v>
      </c>
      <c r="H1142" s="494" t="n">
        <v>16</v>
      </c>
      <c r="I1142" s="495" t="s">
        <v>1394</v>
      </c>
      <c r="J1142" s="496" t="n">
        <v>472.16</v>
      </c>
    </row>
    <row r="1143" customFormat="false" ht="0.75" hidden="false" customHeight="true" outlineLevel="0" collapsed="false">
      <c r="A1143" s="497"/>
      <c r="B1143" s="498"/>
      <c r="C1143" s="498"/>
      <c r="D1143" s="498"/>
      <c r="E1143" s="498"/>
      <c r="F1143" s="498"/>
      <c r="G1143" s="498"/>
      <c r="H1143" s="498"/>
      <c r="I1143" s="499"/>
      <c r="J1143" s="500"/>
    </row>
    <row r="1144" customFormat="false" ht="18" hidden="false" customHeight="true" outlineLevel="0" collapsed="false">
      <c r="A1144" s="466" t="s">
        <v>1777</v>
      </c>
      <c r="B1144" s="467" t="s">
        <v>27</v>
      </c>
      <c r="C1144" s="468" t="s">
        <v>26</v>
      </c>
      <c r="D1144" s="468" t="s">
        <v>18</v>
      </c>
      <c r="E1144" s="468" t="s">
        <v>25</v>
      </c>
      <c r="F1144" s="468"/>
      <c r="G1144" s="469" t="s">
        <v>1375</v>
      </c>
      <c r="H1144" s="467" t="s">
        <v>1376</v>
      </c>
      <c r="I1144" s="470" t="s">
        <v>1377</v>
      </c>
      <c r="J1144" s="471" t="s">
        <v>19</v>
      </c>
    </row>
    <row r="1145" customFormat="false" ht="51.75" hidden="false" customHeight="true" outlineLevel="0" collapsed="false">
      <c r="A1145" s="472" t="s">
        <v>35</v>
      </c>
      <c r="B1145" s="473" t="s">
        <v>1739</v>
      </c>
      <c r="C1145" s="474" t="s">
        <v>36</v>
      </c>
      <c r="D1145" s="474" t="s">
        <v>1740</v>
      </c>
      <c r="E1145" s="474" t="s">
        <v>1399</v>
      </c>
      <c r="F1145" s="474"/>
      <c r="G1145" s="475" t="s">
        <v>39</v>
      </c>
      <c r="H1145" s="476" t="n">
        <v>1</v>
      </c>
      <c r="I1145" s="477" t="n">
        <v>1.99</v>
      </c>
      <c r="J1145" s="478" t="n">
        <v>1.99</v>
      </c>
    </row>
    <row r="1146" customFormat="false" ht="24" hidden="false" customHeight="true" outlineLevel="0" collapsed="false">
      <c r="A1146" s="479" t="s">
        <v>656</v>
      </c>
      <c r="B1146" s="480" t="n">
        <v>88245</v>
      </c>
      <c r="C1146" s="481" t="s">
        <v>42</v>
      </c>
      <c r="D1146" s="481" t="s">
        <v>705</v>
      </c>
      <c r="E1146" s="481" t="s">
        <v>1382</v>
      </c>
      <c r="F1146" s="481"/>
      <c r="G1146" s="482" t="s">
        <v>469</v>
      </c>
      <c r="H1146" s="483" t="n">
        <v>0.008</v>
      </c>
      <c r="I1146" s="484" t="n">
        <v>25.4</v>
      </c>
      <c r="J1146" s="485" t="n">
        <v>0.2</v>
      </c>
    </row>
    <row r="1147" customFormat="false" ht="39" hidden="false" customHeight="true" outlineLevel="0" collapsed="false">
      <c r="A1147" s="501" t="s">
        <v>200</v>
      </c>
      <c r="B1147" s="502" t="n">
        <v>39481</v>
      </c>
      <c r="C1147" s="503" t="s">
        <v>42</v>
      </c>
      <c r="D1147" s="503" t="s">
        <v>1741</v>
      </c>
      <c r="E1147" s="503" t="s">
        <v>669</v>
      </c>
      <c r="F1147" s="503"/>
      <c r="G1147" s="504" t="s">
        <v>120</v>
      </c>
      <c r="H1147" s="505" t="n">
        <v>1</v>
      </c>
      <c r="I1147" s="506" t="n">
        <v>1.79</v>
      </c>
      <c r="J1147" s="507" t="n">
        <v>1.79</v>
      </c>
    </row>
    <row r="1148" customFormat="false" ht="15" hidden="false" customHeight="false" outlineLevel="0" collapsed="false">
      <c r="A1148" s="486"/>
      <c r="B1148" s="487"/>
      <c r="C1148" s="487"/>
      <c r="D1148" s="487"/>
      <c r="E1148" s="487" t="s">
        <v>1388</v>
      </c>
      <c r="F1148" s="488" t="n">
        <v>0.16</v>
      </c>
      <c r="G1148" s="487" t="s">
        <v>1389</v>
      </c>
      <c r="H1148" s="488" t="n">
        <v>0</v>
      </c>
      <c r="I1148" s="489" t="s">
        <v>1390</v>
      </c>
      <c r="J1148" s="490" t="n">
        <v>0.16</v>
      </c>
    </row>
    <row r="1149" customFormat="false" ht="15" hidden="false" customHeight="true" outlineLevel="0" collapsed="false">
      <c r="A1149" s="486"/>
      <c r="B1149" s="487"/>
      <c r="C1149" s="487"/>
      <c r="D1149" s="487"/>
      <c r="E1149" s="487" t="s">
        <v>1391</v>
      </c>
      <c r="F1149" s="488" t="n">
        <v>0.47</v>
      </c>
      <c r="G1149" s="487"/>
      <c r="H1149" s="491" t="s">
        <v>1392</v>
      </c>
      <c r="I1149" s="491"/>
      <c r="J1149" s="490" t="n">
        <v>2.46</v>
      </c>
    </row>
    <row r="1150" customFormat="false" ht="49.5" hidden="false" customHeight="true" outlineLevel="0" collapsed="false">
      <c r="A1150" s="492"/>
      <c r="B1150" s="493"/>
      <c r="C1150" s="493"/>
      <c r="D1150" s="493"/>
      <c r="E1150" s="493"/>
      <c r="F1150" s="493"/>
      <c r="G1150" s="493" t="s">
        <v>1393</v>
      </c>
      <c r="H1150" s="494" t="n">
        <v>1180</v>
      </c>
      <c r="I1150" s="495" t="s">
        <v>1394</v>
      </c>
      <c r="J1150" s="496" t="n">
        <v>2902.8</v>
      </c>
    </row>
    <row r="1151" customFormat="false" ht="0.75" hidden="false" customHeight="true" outlineLevel="0" collapsed="false">
      <c r="A1151" s="497"/>
      <c r="B1151" s="498"/>
      <c r="C1151" s="498"/>
      <c r="D1151" s="498"/>
      <c r="E1151" s="498"/>
      <c r="F1151" s="498"/>
      <c r="G1151" s="498"/>
      <c r="H1151" s="498"/>
      <c r="I1151" s="499"/>
      <c r="J1151" s="500"/>
    </row>
    <row r="1152" customFormat="false" ht="24" hidden="false" customHeight="true" outlineLevel="0" collapsed="false">
      <c r="A1152" s="461" t="s">
        <v>1778</v>
      </c>
      <c r="B1152" s="462"/>
      <c r="C1152" s="462"/>
      <c r="D1152" s="462" t="s">
        <v>1779</v>
      </c>
      <c r="E1152" s="462"/>
      <c r="F1152" s="462"/>
      <c r="G1152" s="462"/>
      <c r="H1152" s="463"/>
      <c r="I1152" s="464"/>
      <c r="J1152" s="465" t="n">
        <v>1893.14</v>
      </c>
    </row>
    <row r="1153" customFormat="false" ht="18" hidden="false" customHeight="true" outlineLevel="0" collapsed="false">
      <c r="A1153" s="466" t="s">
        <v>1780</v>
      </c>
      <c r="B1153" s="467" t="s">
        <v>27</v>
      </c>
      <c r="C1153" s="468" t="s">
        <v>26</v>
      </c>
      <c r="D1153" s="468" t="s">
        <v>18</v>
      </c>
      <c r="E1153" s="468" t="s">
        <v>25</v>
      </c>
      <c r="F1153" s="468"/>
      <c r="G1153" s="469" t="s">
        <v>1375</v>
      </c>
      <c r="H1153" s="467" t="s">
        <v>1376</v>
      </c>
      <c r="I1153" s="470" t="s">
        <v>1377</v>
      </c>
      <c r="J1153" s="471" t="s">
        <v>19</v>
      </c>
    </row>
    <row r="1154" customFormat="false" ht="39" hidden="false" customHeight="true" outlineLevel="0" collapsed="false">
      <c r="A1154" s="472" t="s">
        <v>35</v>
      </c>
      <c r="B1154" s="473" t="s">
        <v>1781</v>
      </c>
      <c r="C1154" s="474" t="s">
        <v>36</v>
      </c>
      <c r="D1154" s="474" t="s">
        <v>1782</v>
      </c>
      <c r="E1154" s="474" t="s">
        <v>1554</v>
      </c>
      <c r="F1154" s="474"/>
      <c r="G1154" s="475" t="s">
        <v>47</v>
      </c>
      <c r="H1154" s="476" t="n">
        <v>1</v>
      </c>
      <c r="I1154" s="477" t="n">
        <v>24.81</v>
      </c>
      <c r="J1154" s="478" t="n">
        <v>24.81</v>
      </c>
    </row>
    <row r="1155" customFormat="false" ht="24" hidden="false" customHeight="true" outlineLevel="0" collapsed="false">
      <c r="A1155" s="479" t="s">
        <v>656</v>
      </c>
      <c r="B1155" s="480" t="n">
        <v>88309</v>
      </c>
      <c r="C1155" s="481" t="s">
        <v>42</v>
      </c>
      <c r="D1155" s="481" t="s">
        <v>696</v>
      </c>
      <c r="E1155" s="481" t="s">
        <v>1382</v>
      </c>
      <c r="F1155" s="481"/>
      <c r="G1155" s="482" t="s">
        <v>469</v>
      </c>
      <c r="H1155" s="483" t="n">
        <v>0.4</v>
      </c>
      <c r="I1155" s="484" t="n">
        <v>25.62</v>
      </c>
      <c r="J1155" s="485" t="n">
        <v>10.24</v>
      </c>
    </row>
    <row r="1156" customFormat="false" ht="24" hidden="false" customHeight="true" outlineLevel="0" collapsed="false">
      <c r="A1156" s="479" t="s">
        <v>656</v>
      </c>
      <c r="B1156" s="480" t="n">
        <v>88316</v>
      </c>
      <c r="C1156" s="481" t="s">
        <v>42</v>
      </c>
      <c r="D1156" s="481" t="s">
        <v>667</v>
      </c>
      <c r="E1156" s="481" t="s">
        <v>1382</v>
      </c>
      <c r="F1156" s="481"/>
      <c r="G1156" s="482" t="s">
        <v>469</v>
      </c>
      <c r="H1156" s="483" t="n">
        <v>0.1</v>
      </c>
      <c r="I1156" s="484" t="n">
        <v>20.32</v>
      </c>
      <c r="J1156" s="485" t="n">
        <v>2.03</v>
      </c>
    </row>
    <row r="1157" customFormat="false" ht="25.5" hidden="false" customHeight="true" outlineLevel="0" collapsed="false">
      <c r="A1157" s="501" t="s">
        <v>200</v>
      </c>
      <c r="B1157" s="502" t="n">
        <v>142</v>
      </c>
      <c r="C1157" s="503" t="s">
        <v>42</v>
      </c>
      <c r="D1157" s="503" t="s">
        <v>789</v>
      </c>
      <c r="E1157" s="503" t="s">
        <v>669</v>
      </c>
      <c r="F1157" s="503"/>
      <c r="G1157" s="504" t="s">
        <v>790</v>
      </c>
      <c r="H1157" s="505" t="n">
        <v>0.334</v>
      </c>
      <c r="I1157" s="506" t="n">
        <v>37.55</v>
      </c>
      <c r="J1157" s="507" t="n">
        <v>12.54</v>
      </c>
    </row>
    <row r="1158" customFormat="false" ht="15" hidden="false" customHeight="false" outlineLevel="0" collapsed="false">
      <c r="A1158" s="486"/>
      <c r="B1158" s="487"/>
      <c r="C1158" s="487"/>
      <c r="D1158" s="487"/>
      <c r="E1158" s="487" t="s">
        <v>1388</v>
      </c>
      <c r="F1158" s="488" t="n">
        <v>9.6</v>
      </c>
      <c r="G1158" s="487" t="s">
        <v>1389</v>
      </c>
      <c r="H1158" s="488" t="n">
        <v>0</v>
      </c>
      <c r="I1158" s="489" t="s">
        <v>1390</v>
      </c>
      <c r="J1158" s="490" t="n">
        <v>9.6</v>
      </c>
    </row>
    <row r="1159" customFormat="false" ht="15" hidden="false" customHeight="true" outlineLevel="0" collapsed="false">
      <c r="A1159" s="486"/>
      <c r="B1159" s="487"/>
      <c r="C1159" s="487"/>
      <c r="D1159" s="487"/>
      <c r="E1159" s="487" t="s">
        <v>1391</v>
      </c>
      <c r="F1159" s="488" t="n">
        <v>5.9</v>
      </c>
      <c r="G1159" s="487"/>
      <c r="H1159" s="491" t="s">
        <v>1392</v>
      </c>
      <c r="I1159" s="491"/>
      <c r="J1159" s="490" t="n">
        <v>30.71</v>
      </c>
    </row>
    <row r="1160" customFormat="false" ht="49.5" hidden="false" customHeight="true" outlineLevel="0" collapsed="false">
      <c r="A1160" s="492"/>
      <c r="B1160" s="493"/>
      <c r="C1160" s="493"/>
      <c r="D1160" s="493"/>
      <c r="E1160" s="493"/>
      <c r="F1160" s="493"/>
      <c r="G1160" s="493" t="s">
        <v>1393</v>
      </c>
      <c r="H1160" s="494" t="n">
        <v>53.7</v>
      </c>
      <c r="I1160" s="495" t="s">
        <v>1394</v>
      </c>
      <c r="J1160" s="496" t="n">
        <v>1649.12</v>
      </c>
    </row>
    <row r="1161" customFormat="false" ht="0.75" hidden="false" customHeight="true" outlineLevel="0" collapsed="false">
      <c r="A1161" s="497"/>
      <c r="B1161" s="498"/>
      <c r="C1161" s="498"/>
      <c r="D1161" s="498"/>
      <c r="E1161" s="498"/>
      <c r="F1161" s="498"/>
      <c r="G1161" s="498"/>
      <c r="H1161" s="498"/>
      <c r="I1161" s="499"/>
      <c r="J1161" s="500"/>
    </row>
    <row r="1162" customFormat="false" ht="18" hidden="false" customHeight="true" outlineLevel="0" collapsed="false">
      <c r="A1162" s="466" t="s">
        <v>1783</v>
      </c>
      <c r="B1162" s="467" t="s">
        <v>27</v>
      </c>
      <c r="C1162" s="468" t="s">
        <v>26</v>
      </c>
      <c r="D1162" s="468" t="s">
        <v>18</v>
      </c>
      <c r="E1162" s="468" t="s">
        <v>25</v>
      </c>
      <c r="F1162" s="468"/>
      <c r="G1162" s="469" t="s">
        <v>1375</v>
      </c>
      <c r="H1162" s="467" t="s">
        <v>1376</v>
      </c>
      <c r="I1162" s="470" t="s">
        <v>1377</v>
      </c>
      <c r="J1162" s="471" t="s">
        <v>19</v>
      </c>
    </row>
    <row r="1163" customFormat="false" ht="25.5" hidden="false" customHeight="true" outlineLevel="0" collapsed="false">
      <c r="A1163" s="472" t="s">
        <v>35</v>
      </c>
      <c r="B1163" s="473" t="s">
        <v>1749</v>
      </c>
      <c r="C1163" s="474" t="s">
        <v>36</v>
      </c>
      <c r="D1163" s="474" t="s">
        <v>1750</v>
      </c>
      <c r="E1163" s="474" t="s">
        <v>1751</v>
      </c>
      <c r="F1163" s="474"/>
      <c r="G1163" s="475" t="s">
        <v>1449</v>
      </c>
      <c r="H1163" s="476" t="n">
        <v>1</v>
      </c>
      <c r="I1163" s="477" t="n">
        <v>65.71</v>
      </c>
      <c r="J1163" s="478" t="n">
        <v>65.71</v>
      </c>
    </row>
    <row r="1164" customFormat="false" ht="24" hidden="false" customHeight="true" outlineLevel="0" collapsed="false">
      <c r="A1164" s="479" t="s">
        <v>656</v>
      </c>
      <c r="B1164" s="480" t="n">
        <v>88309</v>
      </c>
      <c r="C1164" s="481" t="s">
        <v>42</v>
      </c>
      <c r="D1164" s="481" t="s">
        <v>696</v>
      </c>
      <c r="E1164" s="481" t="s">
        <v>1382</v>
      </c>
      <c r="F1164" s="481"/>
      <c r="G1164" s="482" t="s">
        <v>469</v>
      </c>
      <c r="H1164" s="483" t="n">
        <v>1.34</v>
      </c>
      <c r="I1164" s="484" t="n">
        <v>25.62</v>
      </c>
      <c r="J1164" s="485" t="n">
        <v>34.33</v>
      </c>
    </row>
    <row r="1165" customFormat="false" ht="24" hidden="false" customHeight="true" outlineLevel="0" collapsed="false">
      <c r="A1165" s="479" t="s">
        <v>656</v>
      </c>
      <c r="B1165" s="480" t="n">
        <v>88242</v>
      </c>
      <c r="C1165" s="481" t="s">
        <v>42</v>
      </c>
      <c r="D1165" s="481" t="s">
        <v>1626</v>
      </c>
      <c r="E1165" s="481" t="s">
        <v>1382</v>
      </c>
      <c r="F1165" s="481"/>
      <c r="G1165" s="482" t="s">
        <v>469</v>
      </c>
      <c r="H1165" s="483" t="n">
        <v>0.67</v>
      </c>
      <c r="I1165" s="484" t="n">
        <v>21.56</v>
      </c>
      <c r="J1165" s="485" t="n">
        <v>14.44</v>
      </c>
    </row>
    <row r="1166" customFormat="false" ht="39" hidden="false" customHeight="true" outlineLevel="0" collapsed="false">
      <c r="A1166" s="501" t="s">
        <v>200</v>
      </c>
      <c r="B1166" s="502" t="n">
        <v>43143</v>
      </c>
      <c r="C1166" s="503" t="s">
        <v>42</v>
      </c>
      <c r="D1166" s="503" t="s">
        <v>1752</v>
      </c>
      <c r="E1166" s="503" t="s">
        <v>669</v>
      </c>
      <c r="F1166" s="503"/>
      <c r="G1166" s="504" t="s">
        <v>686</v>
      </c>
      <c r="H1166" s="505" t="n">
        <v>0.125</v>
      </c>
      <c r="I1166" s="506" t="n">
        <v>30.06</v>
      </c>
      <c r="J1166" s="507" t="n">
        <v>3.75</v>
      </c>
    </row>
    <row r="1167" customFormat="false" ht="25.5" hidden="false" customHeight="true" outlineLevel="0" collapsed="false">
      <c r="A1167" s="501" t="s">
        <v>200</v>
      </c>
      <c r="B1167" s="502" t="n">
        <v>130</v>
      </c>
      <c r="C1167" s="503" t="s">
        <v>42</v>
      </c>
      <c r="D1167" s="503" t="s">
        <v>1753</v>
      </c>
      <c r="E1167" s="503" t="s">
        <v>669</v>
      </c>
      <c r="F1167" s="503"/>
      <c r="G1167" s="504" t="s">
        <v>66</v>
      </c>
      <c r="H1167" s="505" t="n">
        <v>1.5</v>
      </c>
      <c r="I1167" s="506" t="n">
        <v>4.46</v>
      </c>
      <c r="J1167" s="507" t="n">
        <v>6.69</v>
      </c>
    </row>
    <row r="1168" customFormat="false" ht="24" hidden="false" customHeight="true" outlineLevel="0" collapsed="false">
      <c r="A1168" s="501" t="s">
        <v>200</v>
      </c>
      <c r="B1168" s="502" t="n">
        <v>7161</v>
      </c>
      <c r="C1168" s="503" t="s">
        <v>42</v>
      </c>
      <c r="D1168" s="503" t="s">
        <v>1754</v>
      </c>
      <c r="E1168" s="503" t="s">
        <v>669</v>
      </c>
      <c r="F1168" s="503"/>
      <c r="G1168" s="504" t="s">
        <v>400</v>
      </c>
      <c r="H1168" s="505" t="n">
        <v>1.25</v>
      </c>
      <c r="I1168" s="506" t="n">
        <v>5.2</v>
      </c>
      <c r="J1168" s="507" t="n">
        <v>6.5</v>
      </c>
    </row>
    <row r="1169" customFormat="false" ht="15" hidden="false" customHeight="false" outlineLevel="0" collapsed="false">
      <c r="A1169" s="486"/>
      <c r="B1169" s="487"/>
      <c r="C1169" s="487"/>
      <c r="D1169" s="487"/>
      <c r="E1169" s="487" t="s">
        <v>1388</v>
      </c>
      <c r="F1169" s="488" t="n">
        <v>38.02</v>
      </c>
      <c r="G1169" s="487" t="s">
        <v>1389</v>
      </c>
      <c r="H1169" s="488" t="n">
        <v>0</v>
      </c>
      <c r="I1169" s="489" t="s">
        <v>1390</v>
      </c>
      <c r="J1169" s="490" t="n">
        <v>38.02</v>
      </c>
    </row>
    <row r="1170" customFormat="false" ht="15" hidden="false" customHeight="true" outlineLevel="0" collapsed="false">
      <c r="A1170" s="486"/>
      <c r="B1170" s="487"/>
      <c r="C1170" s="487"/>
      <c r="D1170" s="487"/>
      <c r="E1170" s="487" t="s">
        <v>1391</v>
      </c>
      <c r="F1170" s="488" t="n">
        <v>15.63</v>
      </c>
      <c r="G1170" s="487"/>
      <c r="H1170" s="491" t="s">
        <v>1392</v>
      </c>
      <c r="I1170" s="491"/>
      <c r="J1170" s="490" t="n">
        <v>81.34</v>
      </c>
    </row>
    <row r="1171" customFormat="false" ht="49.5" hidden="false" customHeight="true" outlineLevel="0" collapsed="false">
      <c r="A1171" s="492"/>
      <c r="B1171" s="493"/>
      <c r="C1171" s="493"/>
      <c r="D1171" s="493"/>
      <c r="E1171" s="493"/>
      <c r="F1171" s="493"/>
      <c r="G1171" s="493" t="s">
        <v>1393</v>
      </c>
      <c r="H1171" s="494" t="n">
        <v>3</v>
      </c>
      <c r="I1171" s="495" t="s">
        <v>1394</v>
      </c>
      <c r="J1171" s="496" t="n">
        <v>244.02</v>
      </c>
    </row>
    <row r="1172" customFormat="false" ht="0.75" hidden="false" customHeight="true" outlineLevel="0" collapsed="false">
      <c r="A1172" s="497"/>
      <c r="B1172" s="498"/>
      <c r="C1172" s="498"/>
      <c r="D1172" s="498"/>
      <c r="E1172" s="498"/>
      <c r="F1172" s="498"/>
      <c r="G1172" s="498"/>
      <c r="H1172" s="498"/>
      <c r="I1172" s="499"/>
      <c r="J1172" s="500"/>
    </row>
    <row r="1173" customFormat="false" ht="24" hidden="false" customHeight="true" outlineLevel="0" collapsed="false">
      <c r="A1173" s="461" t="s">
        <v>1784</v>
      </c>
      <c r="B1173" s="462"/>
      <c r="C1173" s="462"/>
      <c r="D1173" s="462" t="s">
        <v>1785</v>
      </c>
      <c r="E1173" s="462"/>
      <c r="F1173" s="462"/>
      <c r="G1173" s="462"/>
      <c r="H1173" s="463"/>
      <c r="I1173" s="464"/>
      <c r="J1173" s="465" t="n">
        <v>11021.7</v>
      </c>
    </row>
    <row r="1174" customFormat="false" ht="24" hidden="false" customHeight="true" outlineLevel="0" collapsed="false">
      <c r="A1174" s="461" t="s">
        <v>1786</v>
      </c>
      <c r="B1174" s="462"/>
      <c r="C1174" s="462"/>
      <c r="D1174" s="462" t="s">
        <v>1787</v>
      </c>
      <c r="E1174" s="462"/>
      <c r="F1174" s="462"/>
      <c r="G1174" s="462"/>
      <c r="H1174" s="463"/>
      <c r="I1174" s="464"/>
      <c r="J1174" s="465" t="n">
        <v>3368.88</v>
      </c>
    </row>
    <row r="1175" customFormat="false" ht="18" hidden="false" customHeight="true" outlineLevel="0" collapsed="false">
      <c r="A1175" s="466" t="s">
        <v>1788</v>
      </c>
      <c r="B1175" s="467" t="s">
        <v>27</v>
      </c>
      <c r="C1175" s="468" t="s">
        <v>26</v>
      </c>
      <c r="D1175" s="468" t="s">
        <v>18</v>
      </c>
      <c r="E1175" s="468" t="s">
        <v>25</v>
      </c>
      <c r="F1175" s="468"/>
      <c r="G1175" s="469" t="s">
        <v>1375</v>
      </c>
      <c r="H1175" s="467" t="s">
        <v>1376</v>
      </c>
      <c r="I1175" s="470" t="s">
        <v>1377</v>
      </c>
      <c r="J1175" s="471" t="s">
        <v>19</v>
      </c>
    </row>
    <row r="1176" customFormat="false" ht="39" hidden="false" customHeight="true" outlineLevel="0" collapsed="false">
      <c r="A1176" s="472" t="s">
        <v>35</v>
      </c>
      <c r="B1176" s="473" t="n">
        <v>96523</v>
      </c>
      <c r="C1176" s="474" t="s">
        <v>42</v>
      </c>
      <c r="D1176" s="474" t="s">
        <v>1789</v>
      </c>
      <c r="E1176" s="474" t="s">
        <v>914</v>
      </c>
      <c r="F1176" s="474"/>
      <c r="G1176" s="475" t="s">
        <v>388</v>
      </c>
      <c r="H1176" s="476" t="n">
        <v>1</v>
      </c>
      <c r="I1176" s="477" t="n">
        <v>88.26</v>
      </c>
      <c r="J1176" s="478" t="n">
        <v>88.26</v>
      </c>
    </row>
    <row r="1177" customFormat="false" ht="24" hidden="false" customHeight="true" outlineLevel="0" collapsed="false">
      <c r="A1177" s="479" t="s">
        <v>656</v>
      </c>
      <c r="B1177" s="480" t="n">
        <v>88309</v>
      </c>
      <c r="C1177" s="481" t="s">
        <v>42</v>
      </c>
      <c r="D1177" s="481" t="s">
        <v>696</v>
      </c>
      <c r="E1177" s="481" t="s">
        <v>1382</v>
      </c>
      <c r="F1177" s="481"/>
      <c r="G1177" s="482" t="s">
        <v>469</v>
      </c>
      <c r="H1177" s="483" t="n">
        <v>0.966</v>
      </c>
      <c r="I1177" s="484" t="n">
        <v>25.62</v>
      </c>
      <c r="J1177" s="485" t="n">
        <v>24.74</v>
      </c>
    </row>
    <row r="1178" customFormat="false" ht="24" hidden="false" customHeight="true" outlineLevel="0" collapsed="false">
      <c r="A1178" s="479" t="s">
        <v>656</v>
      </c>
      <c r="B1178" s="480" t="n">
        <v>88316</v>
      </c>
      <c r="C1178" s="481" t="s">
        <v>42</v>
      </c>
      <c r="D1178" s="481" t="s">
        <v>667</v>
      </c>
      <c r="E1178" s="481" t="s">
        <v>1382</v>
      </c>
      <c r="F1178" s="481"/>
      <c r="G1178" s="482" t="s">
        <v>469</v>
      </c>
      <c r="H1178" s="483" t="n">
        <v>3.126</v>
      </c>
      <c r="I1178" s="484" t="n">
        <v>20.32</v>
      </c>
      <c r="J1178" s="485" t="n">
        <v>63.52</v>
      </c>
    </row>
    <row r="1179" customFormat="false" ht="15" hidden="false" customHeight="false" outlineLevel="0" collapsed="false">
      <c r="A1179" s="486"/>
      <c r="B1179" s="487"/>
      <c r="C1179" s="487"/>
      <c r="D1179" s="487"/>
      <c r="E1179" s="487" t="s">
        <v>1388</v>
      </c>
      <c r="F1179" s="488" t="n">
        <v>66.75</v>
      </c>
      <c r="G1179" s="487" t="s">
        <v>1389</v>
      </c>
      <c r="H1179" s="488" t="n">
        <v>0</v>
      </c>
      <c r="I1179" s="489" t="s">
        <v>1390</v>
      </c>
      <c r="J1179" s="490" t="n">
        <v>66.75</v>
      </c>
    </row>
    <row r="1180" customFormat="false" ht="15" hidden="false" customHeight="true" outlineLevel="0" collapsed="false">
      <c r="A1180" s="486"/>
      <c r="B1180" s="487"/>
      <c r="C1180" s="487"/>
      <c r="D1180" s="487"/>
      <c r="E1180" s="487" t="s">
        <v>1391</v>
      </c>
      <c r="F1180" s="488" t="n">
        <v>21</v>
      </c>
      <c r="G1180" s="487"/>
      <c r="H1180" s="491" t="s">
        <v>1392</v>
      </c>
      <c r="I1180" s="491"/>
      <c r="J1180" s="490" t="n">
        <v>109.26</v>
      </c>
    </row>
    <row r="1181" customFormat="false" ht="49.5" hidden="false" customHeight="true" outlineLevel="0" collapsed="false">
      <c r="A1181" s="492"/>
      <c r="B1181" s="493"/>
      <c r="C1181" s="493"/>
      <c r="D1181" s="493"/>
      <c r="E1181" s="493"/>
      <c r="F1181" s="493"/>
      <c r="G1181" s="493" t="s">
        <v>1393</v>
      </c>
      <c r="H1181" s="494" t="n">
        <v>1.02</v>
      </c>
      <c r="I1181" s="495" t="s">
        <v>1394</v>
      </c>
      <c r="J1181" s="496" t="n">
        <v>111.44</v>
      </c>
    </row>
    <row r="1182" customFormat="false" ht="0.75" hidden="false" customHeight="true" outlineLevel="0" collapsed="false">
      <c r="A1182" s="497"/>
      <c r="B1182" s="498"/>
      <c r="C1182" s="498"/>
      <c r="D1182" s="498"/>
      <c r="E1182" s="498"/>
      <c r="F1182" s="498"/>
      <c r="G1182" s="498"/>
      <c r="H1182" s="498"/>
      <c r="I1182" s="499"/>
      <c r="J1182" s="500"/>
    </row>
    <row r="1183" customFormat="false" ht="18" hidden="false" customHeight="true" outlineLevel="0" collapsed="false">
      <c r="A1183" s="466" t="s">
        <v>1790</v>
      </c>
      <c r="B1183" s="467" t="s">
        <v>27</v>
      </c>
      <c r="C1183" s="468" t="s">
        <v>26</v>
      </c>
      <c r="D1183" s="468" t="s">
        <v>18</v>
      </c>
      <c r="E1183" s="468" t="s">
        <v>25</v>
      </c>
      <c r="F1183" s="468"/>
      <c r="G1183" s="469" t="s">
        <v>1375</v>
      </c>
      <c r="H1183" s="467" t="s">
        <v>1376</v>
      </c>
      <c r="I1183" s="470" t="s">
        <v>1377</v>
      </c>
      <c r="J1183" s="471" t="s">
        <v>19</v>
      </c>
    </row>
    <row r="1184" customFormat="false" ht="39" hidden="false" customHeight="true" outlineLevel="0" collapsed="false">
      <c r="A1184" s="472" t="s">
        <v>35</v>
      </c>
      <c r="B1184" s="473" t="n">
        <v>96527</v>
      </c>
      <c r="C1184" s="474" t="s">
        <v>42</v>
      </c>
      <c r="D1184" s="474" t="s">
        <v>1791</v>
      </c>
      <c r="E1184" s="474" t="s">
        <v>914</v>
      </c>
      <c r="F1184" s="474"/>
      <c r="G1184" s="475" t="s">
        <v>388</v>
      </c>
      <c r="H1184" s="476" t="n">
        <v>1</v>
      </c>
      <c r="I1184" s="477" t="n">
        <v>97.14</v>
      </c>
      <c r="J1184" s="478" t="n">
        <v>97.14</v>
      </c>
    </row>
    <row r="1185" customFormat="false" ht="24" hidden="false" customHeight="true" outlineLevel="0" collapsed="false">
      <c r="A1185" s="479" t="s">
        <v>656</v>
      </c>
      <c r="B1185" s="480" t="n">
        <v>88309</v>
      </c>
      <c r="C1185" s="481" t="s">
        <v>42</v>
      </c>
      <c r="D1185" s="481" t="s">
        <v>696</v>
      </c>
      <c r="E1185" s="481" t="s">
        <v>1382</v>
      </c>
      <c r="F1185" s="481"/>
      <c r="G1185" s="482" t="s">
        <v>469</v>
      </c>
      <c r="H1185" s="483" t="n">
        <v>1.004</v>
      </c>
      <c r="I1185" s="484" t="n">
        <v>25.62</v>
      </c>
      <c r="J1185" s="485" t="n">
        <v>25.72</v>
      </c>
    </row>
    <row r="1186" customFormat="false" ht="24" hidden="false" customHeight="true" outlineLevel="0" collapsed="false">
      <c r="A1186" s="479" t="s">
        <v>656</v>
      </c>
      <c r="B1186" s="480" t="n">
        <v>88316</v>
      </c>
      <c r="C1186" s="481" t="s">
        <v>42</v>
      </c>
      <c r="D1186" s="481" t="s">
        <v>667</v>
      </c>
      <c r="E1186" s="481" t="s">
        <v>1382</v>
      </c>
      <c r="F1186" s="481"/>
      <c r="G1186" s="482" t="s">
        <v>469</v>
      </c>
      <c r="H1186" s="483" t="n">
        <v>3.515</v>
      </c>
      <c r="I1186" s="484" t="n">
        <v>20.32</v>
      </c>
      <c r="J1186" s="485" t="n">
        <v>71.42</v>
      </c>
    </row>
    <row r="1187" customFormat="false" ht="15" hidden="false" customHeight="false" outlineLevel="0" collapsed="false">
      <c r="A1187" s="486"/>
      <c r="B1187" s="487"/>
      <c r="C1187" s="487"/>
      <c r="D1187" s="487"/>
      <c r="E1187" s="487" t="s">
        <v>1388</v>
      </c>
      <c r="F1187" s="488" t="n">
        <v>73.39</v>
      </c>
      <c r="G1187" s="487" t="s">
        <v>1389</v>
      </c>
      <c r="H1187" s="488" t="n">
        <v>0</v>
      </c>
      <c r="I1187" s="489" t="s">
        <v>1390</v>
      </c>
      <c r="J1187" s="490" t="n">
        <v>73.39</v>
      </c>
    </row>
    <row r="1188" customFormat="false" ht="15" hidden="false" customHeight="true" outlineLevel="0" collapsed="false">
      <c r="A1188" s="486"/>
      <c r="B1188" s="487"/>
      <c r="C1188" s="487"/>
      <c r="D1188" s="487"/>
      <c r="E1188" s="487" t="s">
        <v>1391</v>
      </c>
      <c r="F1188" s="488" t="n">
        <v>23.11</v>
      </c>
      <c r="G1188" s="487"/>
      <c r="H1188" s="491" t="s">
        <v>1392</v>
      </c>
      <c r="I1188" s="491"/>
      <c r="J1188" s="490" t="n">
        <v>120.25</v>
      </c>
    </row>
    <row r="1189" customFormat="false" ht="49.5" hidden="false" customHeight="true" outlineLevel="0" collapsed="false">
      <c r="A1189" s="492"/>
      <c r="B1189" s="493"/>
      <c r="C1189" s="493"/>
      <c r="D1189" s="493"/>
      <c r="E1189" s="493"/>
      <c r="F1189" s="493"/>
      <c r="G1189" s="493" t="s">
        <v>1393</v>
      </c>
      <c r="H1189" s="494" t="n">
        <v>4.86</v>
      </c>
      <c r="I1189" s="495" t="s">
        <v>1394</v>
      </c>
      <c r="J1189" s="496" t="n">
        <v>584.41</v>
      </c>
    </row>
    <row r="1190" customFormat="false" ht="0.75" hidden="false" customHeight="true" outlineLevel="0" collapsed="false">
      <c r="A1190" s="497"/>
      <c r="B1190" s="498"/>
      <c r="C1190" s="498"/>
      <c r="D1190" s="498"/>
      <c r="E1190" s="498"/>
      <c r="F1190" s="498"/>
      <c r="G1190" s="498"/>
      <c r="H1190" s="498"/>
      <c r="I1190" s="499"/>
      <c r="J1190" s="500"/>
    </row>
    <row r="1191" customFormat="false" ht="18" hidden="false" customHeight="true" outlineLevel="0" collapsed="false">
      <c r="A1191" s="466" t="s">
        <v>1792</v>
      </c>
      <c r="B1191" s="467" t="s">
        <v>27</v>
      </c>
      <c r="C1191" s="468" t="s">
        <v>26</v>
      </c>
      <c r="D1191" s="468" t="s">
        <v>18</v>
      </c>
      <c r="E1191" s="468" t="s">
        <v>25</v>
      </c>
      <c r="F1191" s="468"/>
      <c r="G1191" s="469" t="s">
        <v>1375</v>
      </c>
      <c r="H1191" s="467" t="s">
        <v>1376</v>
      </c>
      <c r="I1191" s="470" t="s">
        <v>1377</v>
      </c>
      <c r="J1191" s="471" t="s">
        <v>19</v>
      </c>
    </row>
    <row r="1192" customFormat="false" ht="24" hidden="false" customHeight="true" outlineLevel="0" collapsed="false">
      <c r="A1192" s="472" t="s">
        <v>35</v>
      </c>
      <c r="B1192" s="473" t="s">
        <v>1793</v>
      </c>
      <c r="C1192" s="474" t="s">
        <v>36</v>
      </c>
      <c r="D1192" s="474" t="s">
        <v>1794</v>
      </c>
      <c r="E1192" s="474" t="s">
        <v>914</v>
      </c>
      <c r="F1192" s="474"/>
      <c r="G1192" s="475" t="s">
        <v>495</v>
      </c>
      <c r="H1192" s="476" t="n">
        <v>1</v>
      </c>
      <c r="I1192" s="477" t="n">
        <v>108.3</v>
      </c>
      <c r="J1192" s="478" t="n">
        <v>108.3</v>
      </c>
    </row>
    <row r="1193" customFormat="false" ht="24" hidden="false" customHeight="true" outlineLevel="0" collapsed="false">
      <c r="A1193" s="479" t="s">
        <v>656</v>
      </c>
      <c r="B1193" s="480" t="n">
        <v>88316</v>
      </c>
      <c r="C1193" s="481" t="s">
        <v>42</v>
      </c>
      <c r="D1193" s="481" t="s">
        <v>667</v>
      </c>
      <c r="E1193" s="481" t="s">
        <v>1382</v>
      </c>
      <c r="F1193" s="481"/>
      <c r="G1193" s="482" t="s">
        <v>469</v>
      </c>
      <c r="H1193" s="483" t="n">
        <v>5.33</v>
      </c>
      <c r="I1193" s="484" t="n">
        <v>20.32</v>
      </c>
      <c r="J1193" s="485" t="n">
        <v>108.3</v>
      </c>
    </row>
    <row r="1194" customFormat="false" ht="15" hidden="false" customHeight="false" outlineLevel="0" collapsed="false">
      <c r="A1194" s="486"/>
      <c r="B1194" s="487"/>
      <c r="C1194" s="487"/>
      <c r="D1194" s="487"/>
      <c r="E1194" s="487" t="s">
        <v>1388</v>
      </c>
      <c r="F1194" s="488" t="n">
        <v>80.42</v>
      </c>
      <c r="G1194" s="487" t="s">
        <v>1389</v>
      </c>
      <c r="H1194" s="488" t="n">
        <v>0</v>
      </c>
      <c r="I1194" s="489" t="s">
        <v>1390</v>
      </c>
      <c r="J1194" s="490" t="n">
        <v>80.42</v>
      </c>
    </row>
    <row r="1195" customFormat="false" ht="15" hidden="false" customHeight="true" outlineLevel="0" collapsed="false">
      <c r="A1195" s="486"/>
      <c r="B1195" s="487"/>
      <c r="C1195" s="487"/>
      <c r="D1195" s="487"/>
      <c r="E1195" s="487" t="s">
        <v>1391</v>
      </c>
      <c r="F1195" s="488" t="n">
        <v>25.77</v>
      </c>
      <c r="G1195" s="487"/>
      <c r="H1195" s="491" t="s">
        <v>1392</v>
      </c>
      <c r="I1195" s="491"/>
      <c r="J1195" s="490" t="n">
        <v>134.07</v>
      </c>
    </row>
    <row r="1196" customFormat="false" ht="49.5" hidden="false" customHeight="true" outlineLevel="0" collapsed="false">
      <c r="A1196" s="492"/>
      <c r="B1196" s="493"/>
      <c r="C1196" s="493"/>
      <c r="D1196" s="493"/>
      <c r="E1196" s="493"/>
      <c r="F1196" s="493"/>
      <c r="G1196" s="493" t="s">
        <v>1393</v>
      </c>
      <c r="H1196" s="494" t="n">
        <v>9</v>
      </c>
      <c r="I1196" s="495" t="s">
        <v>1394</v>
      </c>
      <c r="J1196" s="496" t="n">
        <v>1206.63</v>
      </c>
    </row>
    <row r="1197" customFormat="false" ht="0.75" hidden="false" customHeight="true" outlineLevel="0" collapsed="false">
      <c r="A1197" s="497"/>
      <c r="B1197" s="498"/>
      <c r="C1197" s="498"/>
      <c r="D1197" s="498"/>
      <c r="E1197" s="498"/>
      <c r="F1197" s="498"/>
      <c r="G1197" s="498"/>
      <c r="H1197" s="498"/>
      <c r="I1197" s="499"/>
      <c r="J1197" s="500"/>
    </row>
    <row r="1198" customFormat="false" ht="18" hidden="false" customHeight="true" outlineLevel="0" collapsed="false">
      <c r="A1198" s="466" t="s">
        <v>1795</v>
      </c>
      <c r="B1198" s="467" t="s">
        <v>27</v>
      </c>
      <c r="C1198" s="468" t="s">
        <v>26</v>
      </c>
      <c r="D1198" s="468" t="s">
        <v>18</v>
      </c>
      <c r="E1198" s="468" t="s">
        <v>25</v>
      </c>
      <c r="F1198" s="468"/>
      <c r="G1198" s="469" t="s">
        <v>1375</v>
      </c>
      <c r="H1198" s="467" t="s">
        <v>1376</v>
      </c>
      <c r="I1198" s="470" t="s">
        <v>1377</v>
      </c>
      <c r="J1198" s="471" t="s">
        <v>19</v>
      </c>
    </row>
    <row r="1199" customFormat="false" ht="39" hidden="false" customHeight="true" outlineLevel="0" collapsed="false">
      <c r="A1199" s="472" t="s">
        <v>35</v>
      </c>
      <c r="B1199" s="473" t="n">
        <v>101617</v>
      </c>
      <c r="C1199" s="474" t="s">
        <v>42</v>
      </c>
      <c r="D1199" s="474" t="s">
        <v>1796</v>
      </c>
      <c r="E1199" s="474" t="s">
        <v>914</v>
      </c>
      <c r="F1199" s="474"/>
      <c r="G1199" s="475" t="s">
        <v>400</v>
      </c>
      <c r="H1199" s="476" t="n">
        <v>1</v>
      </c>
      <c r="I1199" s="477" t="n">
        <v>2.9</v>
      </c>
      <c r="J1199" s="478" t="n">
        <v>2.9</v>
      </c>
    </row>
    <row r="1200" customFormat="false" ht="24" hidden="false" customHeight="true" outlineLevel="0" collapsed="false">
      <c r="A1200" s="479" t="s">
        <v>656</v>
      </c>
      <c r="B1200" s="480" t="n">
        <v>88309</v>
      </c>
      <c r="C1200" s="481" t="s">
        <v>42</v>
      </c>
      <c r="D1200" s="481" t="s">
        <v>696</v>
      </c>
      <c r="E1200" s="481" t="s">
        <v>1382</v>
      </c>
      <c r="F1200" s="481"/>
      <c r="G1200" s="482" t="s">
        <v>469</v>
      </c>
      <c r="H1200" s="483" t="n">
        <v>0.0507</v>
      </c>
      <c r="I1200" s="484" t="n">
        <v>25.62</v>
      </c>
      <c r="J1200" s="485" t="n">
        <v>1.29</v>
      </c>
    </row>
    <row r="1201" customFormat="false" ht="24" hidden="false" customHeight="true" outlineLevel="0" collapsed="false">
      <c r="A1201" s="479" t="s">
        <v>656</v>
      </c>
      <c r="B1201" s="480" t="n">
        <v>88316</v>
      </c>
      <c r="C1201" s="481" t="s">
        <v>42</v>
      </c>
      <c r="D1201" s="481" t="s">
        <v>667</v>
      </c>
      <c r="E1201" s="481" t="s">
        <v>1382</v>
      </c>
      <c r="F1201" s="481"/>
      <c r="G1201" s="482" t="s">
        <v>469</v>
      </c>
      <c r="H1201" s="483" t="n">
        <v>0.076</v>
      </c>
      <c r="I1201" s="484" t="n">
        <v>20.32</v>
      </c>
      <c r="J1201" s="485" t="n">
        <v>1.54</v>
      </c>
    </row>
    <row r="1202" customFormat="false" ht="39" hidden="false" customHeight="true" outlineLevel="0" collapsed="false">
      <c r="A1202" s="479" t="s">
        <v>656</v>
      </c>
      <c r="B1202" s="480" t="n">
        <v>91533</v>
      </c>
      <c r="C1202" s="481" t="s">
        <v>42</v>
      </c>
      <c r="D1202" s="481" t="s">
        <v>1124</v>
      </c>
      <c r="E1202" s="481" t="s">
        <v>683</v>
      </c>
      <c r="F1202" s="481"/>
      <c r="G1202" s="482" t="s">
        <v>688</v>
      </c>
      <c r="H1202" s="483" t="n">
        <v>0.0016</v>
      </c>
      <c r="I1202" s="484" t="n">
        <v>30.1</v>
      </c>
      <c r="J1202" s="485" t="n">
        <v>0.04</v>
      </c>
    </row>
    <row r="1203" customFormat="false" ht="39" hidden="false" customHeight="true" outlineLevel="0" collapsed="false">
      <c r="A1203" s="479" t="s">
        <v>656</v>
      </c>
      <c r="B1203" s="480" t="n">
        <v>91534</v>
      </c>
      <c r="C1203" s="481" t="s">
        <v>42</v>
      </c>
      <c r="D1203" s="481" t="s">
        <v>1119</v>
      </c>
      <c r="E1203" s="481" t="s">
        <v>683</v>
      </c>
      <c r="F1203" s="481"/>
      <c r="G1203" s="482" t="s">
        <v>684</v>
      </c>
      <c r="H1203" s="483" t="n">
        <v>0.0016</v>
      </c>
      <c r="I1203" s="484" t="n">
        <v>22.78</v>
      </c>
      <c r="J1203" s="485" t="n">
        <v>0.03</v>
      </c>
    </row>
    <row r="1204" customFormat="false" ht="15" hidden="false" customHeight="false" outlineLevel="0" collapsed="false">
      <c r="A1204" s="486"/>
      <c r="B1204" s="487"/>
      <c r="C1204" s="487"/>
      <c r="D1204" s="487"/>
      <c r="E1204" s="487" t="s">
        <v>1388</v>
      </c>
      <c r="F1204" s="488" t="n">
        <v>2.2</v>
      </c>
      <c r="G1204" s="487" t="s">
        <v>1389</v>
      </c>
      <c r="H1204" s="488" t="n">
        <v>0</v>
      </c>
      <c r="I1204" s="489" t="s">
        <v>1390</v>
      </c>
      <c r="J1204" s="490" t="n">
        <v>2.2</v>
      </c>
    </row>
    <row r="1205" customFormat="false" ht="15" hidden="false" customHeight="true" outlineLevel="0" collapsed="false">
      <c r="A1205" s="486"/>
      <c r="B1205" s="487"/>
      <c r="C1205" s="487"/>
      <c r="D1205" s="487"/>
      <c r="E1205" s="487" t="s">
        <v>1391</v>
      </c>
      <c r="F1205" s="488" t="n">
        <v>0.69</v>
      </c>
      <c r="G1205" s="487"/>
      <c r="H1205" s="491" t="s">
        <v>1392</v>
      </c>
      <c r="I1205" s="491"/>
      <c r="J1205" s="490" t="n">
        <v>3.59</v>
      </c>
    </row>
    <row r="1206" customFormat="false" ht="49.5" hidden="false" customHeight="true" outlineLevel="0" collapsed="false">
      <c r="A1206" s="492"/>
      <c r="B1206" s="493"/>
      <c r="C1206" s="493"/>
      <c r="D1206" s="493"/>
      <c r="E1206" s="493"/>
      <c r="F1206" s="493"/>
      <c r="G1206" s="493" t="s">
        <v>1393</v>
      </c>
      <c r="H1206" s="494" t="n">
        <v>7.42</v>
      </c>
      <c r="I1206" s="495" t="s">
        <v>1394</v>
      </c>
      <c r="J1206" s="496" t="n">
        <v>26.63</v>
      </c>
    </row>
    <row r="1207" customFormat="false" ht="0.75" hidden="false" customHeight="true" outlineLevel="0" collapsed="false">
      <c r="A1207" s="497"/>
      <c r="B1207" s="498"/>
      <c r="C1207" s="498"/>
      <c r="D1207" s="498"/>
      <c r="E1207" s="498"/>
      <c r="F1207" s="498"/>
      <c r="G1207" s="498"/>
      <c r="H1207" s="498"/>
      <c r="I1207" s="499"/>
      <c r="J1207" s="500"/>
    </row>
    <row r="1208" customFormat="false" ht="18" hidden="false" customHeight="true" outlineLevel="0" collapsed="false">
      <c r="A1208" s="466" t="s">
        <v>1797</v>
      </c>
      <c r="B1208" s="467" t="s">
        <v>27</v>
      </c>
      <c r="C1208" s="468" t="s">
        <v>26</v>
      </c>
      <c r="D1208" s="468" t="s">
        <v>18</v>
      </c>
      <c r="E1208" s="468" t="s">
        <v>25</v>
      </c>
      <c r="F1208" s="468"/>
      <c r="G1208" s="469" t="s">
        <v>1375</v>
      </c>
      <c r="H1208" s="467" t="s">
        <v>1376</v>
      </c>
      <c r="I1208" s="470" t="s">
        <v>1377</v>
      </c>
      <c r="J1208" s="471" t="s">
        <v>19</v>
      </c>
    </row>
    <row r="1209" customFormat="false" ht="39" hidden="false" customHeight="true" outlineLevel="0" collapsed="false">
      <c r="A1209" s="472" t="s">
        <v>35</v>
      </c>
      <c r="B1209" s="473" t="n">
        <v>96619</v>
      </c>
      <c r="C1209" s="474" t="s">
        <v>42</v>
      </c>
      <c r="D1209" s="474" t="s">
        <v>1647</v>
      </c>
      <c r="E1209" s="474" t="s">
        <v>1399</v>
      </c>
      <c r="F1209" s="474"/>
      <c r="G1209" s="475" t="s">
        <v>400</v>
      </c>
      <c r="H1209" s="476" t="n">
        <v>1</v>
      </c>
      <c r="I1209" s="477" t="n">
        <v>43.22</v>
      </c>
      <c r="J1209" s="478" t="n">
        <v>43.22</v>
      </c>
    </row>
    <row r="1210" customFormat="false" ht="24" hidden="false" customHeight="true" outlineLevel="0" collapsed="false">
      <c r="A1210" s="479" t="s">
        <v>656</v>
      </c>
      <c r="B1210" s="480" t="n">
        <v>88309</v>
      </c>
      <c r="C1210" s="481" t="s">
        <v>42</v>
      </c>
      <c r="D1210" s="481" t="s">
        <v>696</v>
      </c>
      <c r="E1210" s="481" t="s">
        <v>1382</v>
      </c>
      <c r="F1210" s="481"/>
      <c r="G1210" s="482" t="s">
        <v>469</v>
      </c>
      <c r="H1210" s="483" t="n">
        <v>0.33905</v>
      </c>
      <c r="I1210" s="484" t="n">
        <v>25.62</v>
      </c>
      <c r="J1210" s="485" t="n">
        <v>8.68</v>
      </c>
    </row>
    <row r="1211" customFormat="false" ht="24" hidden="false" customHeight="true" outlineLevel="0" collapsed="false">
      <c r="A1211" s="479" t="s">
        <v>656</v>
      </c>
      <c r="B1211" s="480" t="n">
        <v>88316</v>
      </c>
      <c r="C1211" s="481" t="s">
        <v>42</v>
      </c>
      <c r="D1211" s="481" t="s">
        <v>667</v>
      </c>
      <c r="E1211" s="481" t="s">
        <v>1382</v>
      </c>
      <c r="F1211" s="481"/>
      <c r="G1211" s="482" t="s">
        <v>469</v>
      </c>
      <c r="H1211" s="483" t="n">
        <v>0.12265</v>
      </c>
      <c r="I1211" s="484" t="n">
        <v>20.32</v>
      </c>
      <c r="J1211" s="485" t="n">
        <v>2.49</v>
      </c>
    </row>
    <row r="1212" customFormat="false" ht="39" hidden="false" customHeight="true" outlineLevel="0" collapsed="false">
      <c r="A1212" s="479" t="s">
        <v>656</v>
      </c>
      <c r="B1212" s="480" t="n">
        <v>94968</v>
      </c>
      <c r="C1212" s="481" t="s">
        <v>42</v>
      </c>
      <c r="D1212" s="481" t="s">
        <v>702</v>
      </c>
      <c r="E1212" s="481" t="s">
        <v>1399</v>
      </c>
      <c r="F1212" s="481"/>
      <c r="G1212" s="482" t="s">
        <v>388</v>
      </c>
      <c r="H1212" s="483" t="n">
        <v>0.069</v>
      </c>
      <c r="I1212" s="484" t="n">
        <v>464.58</v>
      </c>
      <c r="J1212" s="485" t="n">
        <v>32.05</v>
      </c>
    </row>
    <row r="1213" customFormat="false" ht="15" hidden="false" customHeight="false" outlineLevel="0" collapsed="false">
      <c r="A1213" s="486"/>
      <c r="B1213" s="487"/>
      <c r="C1213" s="487"/>
      <c r="D1213" s="487"/>
      <c r="E1213" s="487" t="s">
        <v>1388</v>
      </c>
      <c r="F1213" s="488" t="n">
        <v>12.33</v>
      </c>
      <c r="G1213" s="487" t="s">
        <v>1389</v>
      </c>
      <c r="H1213" s="488" t="n">
        <v>0</v>
      </c>
      <c r="I1213" s="489" t="s">
        <v>1390</v>
      </c>
      <c r="J1213" s="490" t="n">
        <v>12.33</v>
      </c>
    </row>
    <row r="1214" customFormat="false" ht="15" hidden="false" customHeight="true" outlineLevel="0" collapsed="false">
      <c r="A1214" s="486"/>
      <c r="B1214" s="487"/>
      <c r="C1214" s="487"/>
      <c r="D1214" s="487"/>
      <c r="E1214" s="487" t="s">
        <v>1391</v>
      </c>
      <c r="F1214" s="488" t="n">
        <v>10.28</v>
      </c>
      <c r="G1214" s="487"/>
      <c r="H1214" s="491" t="s">
        <v>1392</v>
      </c>
      <c r="I1214" s="491"/>
      <c r="J1214" s="490" t="n">
        <v>53.5</v>
      </c>
    </row>
    <row r="1215" customFormat="false" ht="49.5" hidden="false" customHeight="true" outlineLevel="0" collapsed="false">
      <c r="A1215" s="492"/>
      <c r="B1215" s="493"/>
      <c r="C1215" s="493"/>
      <c r="D1215" s="493"/>
      <c r="E1215" s="493"/>
      <c r="F1215" s="493"/>
      <c r="G1215" s="493" t="s">
        <v>1393</v>
      </c>
      <c r="H1215" s="494" t="n">
        <v>7.42</v>
      </c>
      <c r="I1215" s="495" t="s">
        <v>1394</v>
      </c>
      <c r="J1215" s="496" t="n">
        <v>396.97</v>
      </c>
    </row>
    <row r="1216" customFormat="false" ht="0.75" hidden="false" customHeight="true" outlineLevel="0" collapsed="false">
      <c r="A1216" s="497"/>
      <c r="B1216" s="498"/>
      <c r="C1216" s="498"/>
      <c r="D1216" s="498"/>
      <c r="E1216" s="498"/>
      <c r="F1216" s="498"/>
      <c r="G1216" s="498"/>
      <c r="H1216" s="498"/>
      <c r="I1216" s="499"/>
      <c r="J1216" s="500"/>
    </row>
    <row r="1217" customFormat="false" ht="18" hidden="false" customHeight="true" outlineLevel="0" collapsed="false">
      <c r="A1217" s="466" t="s">
        <v>1798</v>
      </c>
      <c r="B1217" s="467" t="s">
        <v>27</v>
      </c>
      <c r="C1217" s="468" t="s">
        <v>26</v>
      </c>
      <c r="D1217" s="468" t="s">
        <v>18</v>
      </c>
      <c r="E1217" s="468" t="s">
        <v>25</v>
      </c>
      <c r="F1217" s="468"/>
      <c r="G1217" s="469" t="s">
        <v>1375</v>
      </c>
      <c r="H1217" s="467" t="s">
        <v>1376</v>
      </c>
      <c r="I1217" s="470" t="s">
        <v>1377</v>
      </c>
      <c r="J1217" s="471" t="s">
        <v>19</v>
      </c>
    </row>
    <row r="1218" customFormat="false" ht="25.5" hidden="false" customHeight="true" outlineLevel="0" collapsed="false">
      <c r="A1218" s="472" t="s">
        <v>35</v>
      </c>
      <c r="B1218" s="473" t="n">
        <v>93382</v>
      </c>
      <c r="C1218" s="474" t="s">
        <v>42</v>
      </c>
      <c r="D1218" s="474" t="s">
        <v>1464</v>
      </c>
      <c r="E1218" s="474" t="s">
        <v>914</v>
      </c>
      <c r="F1218" s="474"/>
      <c r="G1218" s="475" t="s">
        <v>388</v>
      </c>
      <c r="H1218" s="476" t="n">
        <v>1</v>
      </c>
      <c r="I1218" s="477" t="n">
        <v>23.64</v>
      </c>
      <c r="J1218" s="478" t="n">
        <v>23.64</v>
      </c>
    </row>
    <row r="1219" customFormat="false" ht="64.5" hidden="false" customHeight="true" outlineLevel="0" collapsed="false">
      <c r="A1219" s="479" t="s">
        <v>656</v>
      </c>
      <c r="B1219" s="480" t="n">
        <v>5901</v>
      </c>
      <c r="C1219" s="481" t="s">
        <v>42</v>
      </c>
      <c r="D1219" s="481" t="s">
        <v>1650</v>
      </c>
      <c r="E1219" s="481" t="s">
        <v>683</v>
      </c>
      <c r="F1219" s="481"/>
      <c r="G1219" s="482" t="s">
        <v>688</v>
      </c>
      <c r="H1219" s="483" t="n">
        <v>0.0054</v>
      </c>
      <c r="I1219" s="484" t="n">
        <v>320.21</v>
      </c>
      <c r="J1219" s="485" t="n">
        <v>1.72</v>
      </c>
    </row>
    <row r="1220" customFormat="false" ht="64.5" hidden="false" customHeight="true" outlineLevel="0" collapsed="false">
      <c r="A1220" s="479" t="s">
        <v>656</v>
      </c>
      <c r="B1220" s="480" t="n">
        <v>5903</v>
      </c>
      <c r="C1220" s="481" t="s">
        <v>42</v>
      </c>
      <c r="D1220" s="481" t="s">
        <v>1651</v>
      </c>
      <c r="E1220" s="481" t="s">
        <v>683</v>
      </c>
      <c r="F1220" s="481"/>
      <c r="G1220" s="482" t="s">
        <v>684</v>
      </c>
      <c r="H1220" s="483" t="n">
        <v>0.0006</v>
      </c>
      <c r="I1220" s="484" t="n">
        <v>75.31</v>
      </c>
      <c r="J1220" s="485" t="n">
        <v>0.04</v>
      </c>
    </row>
    <row r="1221" customFormat="false" ht="24" hidden="false" customHeight="true" outlineLevel="0" collapsed="false">
      <c r="A1221" s="479" t="s">
        <v>656</v>
      </c>
      <c r="B1221" s="480" t="n">
        <v>88316</v>
      </c>
      <c r="C1221" s="481" t="s">
        <v>42</v>
      </c>
      <c r="D1221" s="481" t="s">
        <v>667</v>
      </c>
      <c r="E1221" s="481" t="s">
        <v>1382</v>
      </c>
      <c r="F1221" s="481"/>
      <c r="G1221" s="482" t="s">
        <v>469</v>
      </c>
      <c r="H1221" s="483" t="n">
        <v>0.7866</v>
      </c>
      <c r="I1221" s="484" t="n">
        <v>20.32</v>
      </c>
      <c r="J1221" s="485" t="n">
        <v>15.98</v>
      </c>
    </row>
    <row r="1222" customFormat="false" ht="39" hidden="false" customHeight="true" outlineLevel="0" collapsed="false">
      <c r="A1222" s="479" t="s">
        <v>656</v>
      </c>
      <c r="B1222" s="480" t="n">
        <v>91533</v>
      </c>
      <c r="C1222" s="481" t="s">
        <v>42</v>
      </c>
      <c r="D1222" s="481" t="s">
        <v>1124</v>
      </c>
      <c r="E1222" s="481" t="s">
        <v>683</v>
      </c>
      <c r="F1222" s="481"/>
      <c r="G1222" s="482" t="s">
        <v>688</v>
      </c>
      <c r="H1222" s="483" t="n">
        <v>0.1962</v>
      </c>
      <c r="I1222" s="484" t="n">
        <v>30.1</v>
      </c>
      <c r="J1222" s="485" t="n">
        <v>5.9</v>
      </c>
    </row>
    <row r="1223" customFormat="false" ht="15" hidden="false" customHeight="false" outlineLevel="0" collapsed="false">
      <c r="A1223" s="486"/>
      <c r="B1223" s="487"/>
      <c r="C1223" s="487"/>
      <c r="D1223" s="487"/>
      <c r="E1223" s="487" t="s">
        <v>1388</v>
      </c>
      <c r="F1223" s="488" t="n">
        <v>15.45</v>
      </c>
      <c r="G1223" s="487" t="s">
        <v>1389</v>
      </c>
      <c r="H1223" s="488" t="n">
        <v>0</v>
      </c>
      <c r="I1223" s="489" t="s">
        <v>1390</v>
      </c>
      <c r="J1223" s="490" t="n">
        <v>15.45</v>
      </c>
    </row>
    <row r="1224" customFormat="false" ht="15" hidden="false" customHeight="true" outlineLevel="0" collapsed="false">
      <c r="A1224" s="486"/>
      <c r="B1224" s="487"/>
      <c r="C1224" s="487"/>
      <c r="D1224" s="487"/>
      <c r="E1224" s="487" t="s">
        <v>1391</v>
      </c>
      <c r="F1224" s="488" t="n">
        <v>5.62</v>
      </c>
      <c r="G1224" s="487"/>
      <c r="H1224" s="491" t="s">
        <v>1392</v>
      </c>
      <c r="I1224" s="491"/>
      <c r="J1224" s="490" t="n">
        <v>29.26</v>
      </c>
    </row>
    <row r="1225" customFormat="false" ht="49.5" hidden="false" customHeight="true" outlineLevel="0" collapsed="false">
      <c r="A1225" s="492"/>
      <c r="B1225" s="493"/>
      <c r="C1225" s="493"/>
      <c r="D1225" s="493"/>
      <c r="E1225" s="493"/>
      <c r="F1225" s="493"/>
      <c r="G1225" s="493" t="s">
        <v>1393</v>
      </c>
      <c r="H1225" s="494" t="n">
        <v>4.37</v>
      </c>
      <c r="I1225" s="495" t="s">
        <v>1394</v>
      </c>
      <c r="J1225" s="496" t="n">
        <v>127.86</v>
      </c>
    </row>
    <row r="1226" customFormat="false" ht="0.75" hidden="false" customHeight="true" outlineLevel="0" collapsed="false">
      <c r="A1226" s="497"/>
      <c r="B1226" s="498"/>
      <c r="C1226" s="498"/>
      <c r="D1226" s="498"/>
      <c r="E1226" s="498"/>
      <c r="F1226" s="498"/>
      <c r="G1226" s="498"/>
      <c r="H1226" s="498"/>
      <c r="I1226" s="499"/>
      <c r="J1226" s="500"/>
    </row>
    <row r="1227" customFormat="false" ht="18" hidden="false" customHeight="true" outlineLevel="0" collapsed="false">
      <c r="A1227" s="466" t="s">
        <v>1799</v>
      </c>
      <c r="B1227" s="467" t="s">
        <v>27</v>
      </c>
      <c r="C1227" s="468" t="s">
        <v>26</v>
      </c>
      <c r="D1227" s="468" t="s">
        <v>18</v>
      </c>
      <c r="E1227" s="468" t="s">
        <v>25</v>
      </c>
      <c r="F1227" s="468"/>
      <c r="G1227" s="469" t="s">
        <v>1375</v>
      </c>
      <c r="H1227" s="467" t="s">
        <v>1376</v>
      </c>
      <c r="I1227" s="470" t="s">
        <v>1377</v>
      </c>
      <c r="J1227" s="471" t="s">
        <v>19</v>
      </c>
    </row>
    <row r="1228" customFormat="false" ht="25.5" hidden="false" customHeight="true" outlineLevel="0" collapsed="false">
      <c r="A1228" s="472" t="s">
        <v>35</v>
      </c>
      <c r="B1228" s="473" t="n">
        <v>98557</v>
      </c>
      <c r="C1228" s="474" t="s">
        <v>42</v>
      </c>
      <c r="D1228" s="474" t="s">
        <v>501</v>
      </c>
      <c r="E1228" s="474" t="s">
        <v>1670</v>
      </c>
      <c r="F1228" s="474"/>
      <c r="G1228" s="475" t="s">
        <v>400</v>
      </c>
      <c r="H1228" s="476" t="n">
        <v>1</v>
      </c>
      <c r="I1228" s="477" t="n">
        <v>41.06</v>
      </c>
      <c r="J1228" s="478" t="n">
        <v>41.06</v>
      </c>
    </row>
    <row r="1229" customFormat="false" ht="25.5" hidden="false" customHeight="true" outlineLevel="0" collapsed="false">
      <c r="A1229" s="479" t="s">
        <v>656</v>
      </c>
      <c r="B1229" s="480" t="n">
        <v>88243</v>
      </c>
      <c r="C1229" s="481" t="s">
        <v>42</v>
      </c>
      <c r="D1229" s="481" t="s">
        <v>987</v>
      </c>
      <c r="E1229" s="481" t="s">
        <v>1382</v>
      </c>
      <c r="F1229" s="481"/>
      <c r="G1229" s="482" t="s">
        <v>469</v>
      </c>
      <c r="H1229" s="483" t="n">
        <v>0.0969</v>
      </c>
      <c r="I1229" s="484" t="n">
        <v>21.21</v>
      </c>
      <c r="J1229" s="485" t="n">
        <v>2.05</v>
      </c>
    </row>
    <row r="1230" customFormat="false" ht="24" hidden="false" customHeight="true" outlineLevel="0" collapsed="false">
      <c r="A1230" s="479" t="s">
        <v>656</v>
      </c>
      <c r="B1230" s="480" t="n">
        <v>88270</v>
      </c>
      <c r="C1230" s="481" t="s">
        <v>42</v>
      </c>
      <c r="D1230" s="481" t="s">
        <v>1671</v>
      </c>
      <c r="E1230" s="481" t="s">
        <v>1382</v>
      </c>
      <c r="F1230" s="481"/>
      <c r="G1230" s="482" t="s">
        <v>469</v>
      </c>
      <c r="H1230" s="483" t="n">
        <v>0.4299</v>
      </c>
      <c r="I1230" s="484" t="n">
        <v>23.14</v>
      </c>
      <c r="J1230" s="485" t="n">
        <v>9.94</v>
      </c>
    </row>
    <row r="1231" customFormat="false" ht="51.75" hidden="false" customHeight="true" outlineLevel="0" collapsed="false">
      <c r="A1231" s="501" t="s">
        <v>200</v>
      </c>
      <c r="B1231" s="502" t="n">
        <v>626</v>
      </c>
      <c r="C1231" s="503" t="s">
        <v>42</v>
      </c>
      <c r="D1231" s="503" t="s">
        <v>1800</v>
      </c>
      <c r="E1231" s="503" t="s">
        <v>669</v>
      </c>
      <c r="F1231" s="503"/>
      <c r="G1231" s="504" t="s">
        <v>66</v>
      </c>
      <c r="H1231" s="505" t="n">
        <v>1.5</v>
      </c>
      <c r="I1231" s="506" t="n">
        <v>19.38</v>
      </c>
      <c r="J1231" s="507" t="n">
        <v>29.07</v>
      </c>
    </row>
    <row r="1232" customFormat="false" ht="15" hidden="false" customHeight="false" outlineLevel="0" collapsed="false">
      <c r="A1232" s="486"/>
      <c r="B1232" s="487"/>
      <c r="C1232" s="487"/>
      <c r="D1232" s="487"/>
      <c r="E1232" s="487" t="s">
        <v>1388</v>
      </c>
      <c r="F1232" s="488" t="n">
        <v>9.18</v>
      </c>
      <c r="G1232" s="487" t="s">
        <v>1389</v>
      </c>
      <c r="H1232" s="488" t="n">
        <v>0</v>
      </c>
      <c r="I1232" s="489" t="s">
        <v>1390</v>
      </c>
      <c r="J1232" s="490" t="n">
        <v>9.18</v>
      </c>
    </row>
    <row r="1233" customFormat="false" ht="15" hidden="false" customHeight="true" outlineLevel="0" collapsed="false">
      <c r="A1233" s="486"/>
      <c r="B1233" s="487"/>
      <c r="C1233" s="487"/>
      <c r="D1233" s="487"/>
      <c r="E1233" s="487" t="s">
        <v>1391</v>
      </c>
      <c r="F1233" s="488" t="n">
        <v>9.77</v>
      </c>
      <c r="G1233" s="487"/>
      <c r="H1233" s="491" t="s">
        <v>1392</v>
      </c>
      <c r="I1233" s="491"/>
      <c r="J1233" s="490" t="n">
        <v>50.83</v>
      </c>
    </row>
    <row r="1234" customFormat="false" ht="49.5" hidden="false" customHeight="true" outlineLevel="0" collapsed="false">
      <c r="A1234" s="492"/>
      <c r="B1234" s="493"/>
      <c r="C1234" s="493"/>
      <c r="D1234" s="493"/>
      <c r="E1234" s="493"/>
      <c r="F1234" s="493"/>
      <c r="G1234" s="493" t="s">
        <v>1393</v>
      </c>
      <c r="H1234" s="494" t="n">
        <v>18</v>
      </c>
      <c r="I1234" s="495" t="s">
        <v>1394</v>
      </c>
      <c r="J1234" s="496" t="n">
        <v>914.94</v>
      </c>
    </row>
    <row r="1235" customFormat="false" ht="0.75" hidden="false" customHeight="true" outlineLevel="0" collapsed="false">
      <c r="A1235" s="497"/>
      <c r="B1235" s="498"/>
      <c r="C1235" s="498"/>
      <c r="D1235" s="498"/>
      <c r="E1235" s="498"/>
      <c r="F1235" s="498"/>
      <c r="G1235" s="498"/>
      <c r="H1235" s="498"/>
      <c r="I1235" s="499"/>
      <c r="J1235" s="500"/>
    </row>
    <row r="1236" customFormat="false" ht="24" hidden="false" customHeight="true" outlineLevel="0" collapsed="false">
      <c r="A1236" s="461" t="s">
        <v>1801</v>
      </c>
      <c r="B1236" s="462"/>
      <c r="C1236" s="462"/>
      <c r="D1236" s="462" t="s">
        <v>1802</v>
      </c>
      <c r="E1236" s="462"/>
      <c r="F1236" s="462"/>
      <c r="G1236" s="462"/>
      <c r="H1236" s="463"/>
      <c r="I1236" s="464"/>
      <c r="J1236" s="465" t="n">
        <v>1270.92</v>
      </c>
    </row>
    <row r="1237" customFormat="false" ht="18" hidden="false" customHeight="true" outlineLevel="0" collapsed="false">
      <c r="A1237" s="466" t="s">
        <v>1803</v>
      </c>
      <c r="B1237" s="467" t="s">
        <v>27</v>
      </c>
      <c r="C1237" s="468" t="s">
        <v>26</v>
      </c>
      <c r="D1237" s="468" t="s">
        <v>18</v>
      </c>
      <c r="E1237" s="468" t="s">
        <v>25</v>
      </c>
      <c r="F1237" s="468"/>
      <c r="G1237" s="469" t="s">
        <v>1375</v>
      </c>
      <c r="H1237" s="467" t="s">
        <v>1376</v>
      </c>
      <c r="I1237" s="470" t="s">
        <v>1377</v>
      </c>
      <c r="J1237" s="471" t="s">
        <v>19</v>
      </c>
    </row>
    <row r="1238" customFormat="false" ht="39" hidden="false" customHeight="true" outlineLevel="0" collapsed="false">
      <c r="A1238" s="472" t="s">
        <v>35</v>
      </c>
      <c r="B1238" s="473" t="n">
        <v>101173</v>
      </c>
      <c r="C1238" s="474" t="s">
        <v>42</v>
      </c>
      <c r="D1238" s="474" t="s">
        <v>1804</v>
      </c>
      <c r="E1238" s="474" t="s">
        <v>1399</v>
      </c>
      <c r="F1238" s="474"/>
      <c r="G1238" s="475" t="s">
        <v>47</v>
      </c>
      <c r="H1238" s="476" t="n">
        <v>1</v>
      </c>
      <c r="I1238" s="477" t="n">
        <v>64.22</v>
      </c>
      <c r="J1238" s="478" t="n">
        <v>64.22</v>
      </c>
    </row>
    <row r="1239" customFormat="false" ht="24" hidden="false" customHeight="true" outlineLevel="0" collapsed="false">
      <c r="A1239" s="479" t="s">
        <v>656</v>
      </c>
      <c r="B1239" s="480" t="n">
        <v>88309</v>
      </c>
      <c r="C1239" s="481" t="s">
        <v>42</v>
      </c>
      <c r="D1239" s="481" t="s">
        <v>696</v>
      </c>
      <c r="E1239" s="481" t="s">
        <v>1382</v>
      </c>
      <c r="F1239" s="481"/>
      <c r="G1239" s="482" t="s">
        <v>469</v>
      </c>
      <c r="H1239" s="483" t="n">
        <v>0.486</v>
      </c>
      <c r="I1239" s="484" t="n">
        <v>25.62</v>
      </c>
      <c r="J1239" s="485" t="n">
        <v>12.45</v>
      </c>
    </row>
    <row r="1240" customFormat="false" ht="24" hidden="false" customHeight="true" outlineLevel="0" collapsed="false">
      <c r="A1240" s="479" t="s">
        <v>656</v>
      </c>
      <c r="B1240" s="480" t="n">
        <v>88316</v>
      </c>
      <c r="C1240" s="481" t="s">
        <v>42</v>
      </c>
      <c r="D1240" s="481" t="s">
        <v>667</v>
      </c>
      <c r="E1240" s="481" t="s">
        <v>1382</v>
      </c>
      <c r="F1240" s="481"/>
      <c r="G1240" s="482" t="s">
        <v>469</v>
      </c>
      <c r="H1240" s="483" t="n">
        <v>0.665</v>
      </c>
      <c r="I1240" s="484" t="n">
        <v>20.32</v>
      </c>
      <c r="J1240" s="485" t="n">
        <v>13.51</v>
      </c>
    </row>
    <row r="1241" customFormat="false" ht="25.5" hidden="false" customHeight="true" outlineLevel="0" collapsed="false">
      <c r="A1241" s="479" t="s">
        <v>656</v>
      </c>
      <c r="B1241" s="480" t="n">
        <v>92803</v>
      </c>
      <c r="C1241" s="481" t="s">
        <v>42</v>
      </c>
      <c r="D1241" s="481" t="s">
        <v>729</v>
      </c>
      <c r="E1241" s="481" t="s">
        <v>1399</v>
      </c>
      <c r="F1241" s="481"/>
      <c r="G1241" s="482" t="s">
        <v>66</v>
      </c>
      <c r="H1241" s="483" t="n">
        <v>1.36</v>
      </c>
      <c r="I1241" s="484" t="n">
        <v>10.69</v>
      </c>
      <c r="J1241" s="485" t="n">
        <v>14.53</v>
      </c>
    </row>
    <row r="1242" customFormat="false" ht="39" hidden="false" customHeight="true" outlineLevel="0" collapsed="false">
      <c r="A1242" s="479" t="s">
        <v>656</v>
      </c>
      <c r="B1242" s="480" t="n">
        <v>94970</v>
      </c>
      <c r="C1242" s="481" t="s">
        <v>42</v>
      </c>
      <c r="D1242" s="481" t="s">
        <v>919</v>
      </c>
      <c r="E1242" s="481" t="s">
        <v>1399</v>
      </c>
      <c r="F1242" s="481"/>
      <c r="G1242" s="482" t="s">
        <v>388</v>
      </c>
      <c r="H1242" s="483" t="n">
        <v>0.043</v>
      </c>
      <c r="I1242" s="484" t="n">
        <v>551.97</v>
      </c>
      <c r="J1242" s="485" t="n">
        <v>23.73</v>
      </c>
    </row>
    <row r="1243" customFormat="false" ht="15" hidden="false" customHeight="false" outlineLevel="0" collapsed="false">
      <c r="A1243" s="486"/>
      <c r="B1243" s="487"/>
      <c r="C1243" s="487"/>
      <c r="D1243" s="487"/>
      <c r="E1243" s="487" t="s">
        <v>1388</v>
      </c>
      <c r="F1243" s="488" t="n">
        <v>22.29</v>
      </c>
      <c r="G1243" s="487" t="s">
        <v>1389</v>
      </c>
      <c r="H1243" s="488" t="n">
        <v>0</v>
      </c>
      <c r="I1243" s="489" t="s">
        <v>1390</v>
      </c>
      <c r="J1243" s="490" t="n">
        <v>22.29</v>
      </c>
    </row>
    <row r="1244" customFormat="false" ht="15" hidden="false" customHeight="true" outlineLevel="0" collapsed="false">
      <c r="A1244" s="486"/>
      <c r="B1244" s="487"/>
      <c r="C1244" s="487"/>
      <c r="D1244" s="487"/>
      <c r="E1244" s="487" t="s">
        <v>1391</v>
      </c>
      <c r="F1244" s="488" t="n">
        <v>15.28</v>
      </c>
      <c r="G1244" s="487"/>
      <c r="H1244" s="491" t="s">
        <v>1392</v>
      </c>
      <c r="I1244" s="491"/>
      <c r="J1244" s="490" t="n">
        <v>79.5</v>
      </c>
    </row>
    <row r="1245" customFormat="false" ht="49.5" hidden="false" customHeight="true" outlineLevel="0" collapsed="false">
      <c r="A1245" s="492"/>
      <c r="B1245" s="493"/>
      <c r="C1245" s="493"/>
      <c r="D1245" s="493"/>
      <c r="E1245" s="493"/>
      <c r="F1245" s="493"/>
      <c r="G1245" s="493" t="s">
        <v>1393</v>
      </c>
      <c r="H1245" s="494" t="n">
        <v>6.4</v>
      </c>
      <c r="I1245" s="495" t="s">
        <v>1394</v>
      </c>
      <c r="J1245" s="496" t="n">
        <v>508.8</v>
      </c>
    </row>
    <row r="1246" customFormat="false" ht="0.75" hidden="false" customHeight="true" outlineLevel="0" collapsed="false">
      <c r="A1246" s="497"/>
      <c r="B1246" s="498"/>
      <c r="C1246" s="498"/>
      <c r="D1246" s="498"/>
      <c r="E1246" s="498"/>
      <c r="F1246" s="498"/>
      <c r="G1246" s="498"/>
      <c r="H1246" s="498"/>
      <c r="I1246" s="499"/>
      <c r="J1246" s="500"/>
    </row>
    <row r="1247" customFormat="false" ht="18" hidden="false" customHeight="true" outlineLevel="0" collapsed="false">
      <c r="A1247" s="466" t="s">
        <v>1805</v>
      </c>
      <c r="B1247" s="467" t="s">
        <v>27</v>
      </c>
      <c r="C1247" s="468" t="s">
        <v>26</v>
      </c>
      <c r="D1247" s="468" t="s">
        <v>18</v>
      </c>
      <c r="E1247" s="468" t="s">
        <v>25</v>
      </c>
      <c r="F1247" s="468"/>
      <c r="G1247" s="469" t="s">
        <v>1375</v>
      </c>
      <c r="H1247" s="467" t="s">
        <v>1376</v>
      </c>
      <c r="I1247" s="470" t="s">
        <v>1377</v>
      </c>
      <c r="J1247" s="471" t="s">
        <v>19</v>
      </c>
    </row>
    <row r="1248" customFormat="false" ht="39" hidden="false" customHeight="true" outlineLevel="0" collapsed="false">
      <c r="A1248" s="472" t="s">
        <v>35</v>
      </c>
      <c r="B1248" s="473" t="n">
        <v>96534</v>
      </c>
      <c r="C1248" s="474" t="s">
        <v>42</v>
      </c>
      <c r="D1248" s="474" t="s">
        <v>1806</v>
      </c>
      <c r="E1248" s="474" t="s">
        <v>1399</v>
      </c>
      <c r="F1248" s="474"/>
      <c r="G1248" s="475" t="s">
        <v>400</v>
      </c>
      <c r="H1248" s="476" t="n">
        <v>1</v>
      </c>
      <c r="I1248" s="477" t="n">
        <v>82.15</v>
      </c>
      <c r="J1248" s="478" t="n">
        <v>82.15</v>
      </c>
    </row>
    <row r="1249" customFormat="false" ht="25.5" hidden="false" customHeight="true" outlineLevel="0" collapsed="false">
      <c r="A1249" s="479" t="s">
        <v>656</v>
      </c>
      <c r="B1249" s="480" t="n">
        <v>88239</v>
      </c>
      <c r="C1249" s="481" t="s">
        <v>42</v>
      </c>
      <c r="D1249" s="481" t="s">
        <v>691</v>
      </c>
      <c r="E1249" s="481" t="s">
        <v>1382</v>
      </c>
      <c r="F1249" s="481"/>
      <c r="G1249" s="482" t="s">
        <v>469</v>
      </c>
      <c r="H1249" s="483" t="n">
        <v>0.588</v>
      </c>
      <c r="I1249" s="484" t="n">
        <v>21.42</v>
      </c>
      <c r="J1249" s="485" t="n">
        <v>12.59</v>
      </c>
    </row>
    <row r="1250" customFormat="false" ht="24" hidden="false" customHeight="true" outlineLevel="0" collapsed="false">
      <c r="A1250" s="479" t="s">
        <v>656</v>
      </c>
      <c r="B1250" s="480" t="n">
        <v>88262</v>
      </c>
      <c r="C1250" s="481" t="s">
        <v>42</v>
      </c>
      <c r="D1250" s="481" t="s">
        <v>670</v>
      </c>
      <c r="E1250" s="481" t="s">
        <v>1382</v>
      </c>
      <c r="F1250" s="481"/>
      <c r="G1250" s="482" t="s">
        <v>469</v>
      </c>
      <c r="H1250" s="483" t="n">
        <v>1.334</v>
      </c>
      <c r="I1250" s="484" t="n">
        <v>25.26</v>
      </c>
      <c r="J1250" s="485" t="n">
        <v>33.69</v>
      </c>
    </row>
    <row r="1251" customFormat="false" ht="39" hidden="false" customHeight="true" outlineLevel="0" collapsed="false">
      <c r="A1251" s="479" t="s">
        <v>656</v>
      </c>
      <c r="B1251" s="480" t="n">
        <v>91692</v>
      </c>
      <c r="C1251" s="481" t="s">
        <v>42</v>
      </c>
      <c r="D1251" s="481" t="s">
        <v>687</v>
      </c>
      <c r="E1251" s="481" t="s">
        <v>683</v>
      </c>
      <c r="F1251" s="481"/>
      <c r="G1251" s="482" t="s">
        <v>688</v>
      </c>
      <c r="H1251" s="483" t="n">
        <v>0.011</v>
      </c>
      <c r="I1251" s="484" t="n">
        <v>23.38</v>
      </c>
      <c r="J1251" s="485" t="n">
        <v>0.25</v>
      </c>
    </row>
    <row r="1252" customFormat="false" ht="39" hidden="false" customHeight="true" outlineLevel="0" collapsed="false">
      <c r="A1252" s="479" t="s">
        <v>656</v>
      </c>
      <c r="B1252" s="480" t="n">
        <v>91693</v>
      </c>
      <c r="C1252" s="481" t="s">
        <v>42</v>
      </c>
      <c r="D1252" s="481" t="s">
        <v>682</v>
      </c>
      <c r="E1252" s="481" t="s">
        <v>683</v>
      </c>
      <c r="F1252" s="481"/>
      <c r="G1252" s="482" t="s">
        <v>684</v>
      </c>
      <c r="H1252" s="483" t="n">
        <v>0.044</v>
      </c>
      <c r="I1252" s="484" t="n">
        <v>21.85</v>
      </c>
      <c r="J1252" s="485" t="n">
        <v>0.96</v>
      </c>
    </row>
    <row r="1253" customFormat="false" ht="25.5" hidden="false" customHeight="true" outlineLevel="0" collapsed="false">
      <c r="A1253" s="501" t="s">
        <v>200</v>
      </c>
      <c r="B1253" s="502" t="n">
        <v>2692</v>
      </c>
      <c r="C1253" s="503" t="s">
        <v>42</v>
      </c>
      <c r="D1253" s="503" t="s">
        <v>724</v>
      </c>
      <c r="E1253" s="503" t="s">
        <v>669</v>
      </c>
      <c r="F1253" s="503"/>
      <c r="G1253" s="504" t="s">
        <v>686</v>
      </c>
      <c r="H1253" s="505" t="n">
        <v>0.0167</v>
      </c>
      <c r="I1253" s="506" t="n">
        <v>7.52</v>
      </c>
      <c r="J1253" s="507" t="n">
        <v>0.12</v>
      </c>
    </row>
    <row r="1254" customFormat="false" ht="25.5" hidden="false" customHeight="true" outlineLevel="0" collapsed="false">
      <c r="A1254" s="501" t="s">
        <v>200</v>
      </c>
      <c r="B1254" s="502" t="n">
        <v>4491</v>
      </c>
      <c r="C1254" s="503" t="s">
        <v>42</v>
      </c>
      <c r="D1254" s="503" t="s">
        <v>738</v>
      </c>
      <c r="E1254" s="503" t="s">
        <v>669</v>
      </c>
      <c r="F1254" s="503"/>
      <c r="G1254" s="504" t="s">
        <v>47</v>
      </c>
      <c r="H1254" s="505" t="n">
        <v>0.675</v>
      </c>
      <c r="I1254" s="506" t="n">
        <v>11.53</v>
      </c>
      <c r="J1254" s="507" t="n">
        <v>7.78</v>
      </c>
    </row>
    <row r="1255" customFormat="false" ht="25.5" hidden="false" customHeight="true" outlineLevel="0" collapsed="false">
      <c r="A1255" s="501" t="s">
        <v>200</v>
      </c>
      <c r="B1255" s="502" t="n">
        <v>4517</v>
      </c>
      <c r="C1255" s="503" t="s">
        <v>42</v>
      </c>
      <c r="D1255" s="503" t="s">
        <v>737</v>
      </c>
      <c r="E1255" s="503" t="s">
        <v>669</v>
      </c>
      <c r="F1255" s="503"/>
      <c r="G1255" s="504" t="s">
        <v>47</v>
      </c>
      <c r="H1255" s="505" t="n">
        <v>0.924</v>
      </c>
      <c r="I1255" s="506" t="n">
        <v>4.03</v>
      </c>
      <c r="J1255" s="507" t="n">
        <v>3.72</v>
      </c>
    </row>
    <row r="1256" customFormat="false" ht="25.5" hidden="false" customHeight="true" outlineLevel="0" collapsed="false">
      <c r="A1256" s="501" t="s">
        <v>200</v>
      </c>
      <c r="B1256" s="502" t="n">
        <v>5074</v>
      </c>
      <c r="C1256" s="503" t="s">
        <v>42</v>
      </c>
      <c r="D1256" s="503" t="s">
        <v>1807</v>
      </c>
      <c r="E1256" s="503" t="s">
        <v>669</v>
      </c>
      <c r="F1256" s="503"/>
      <c r="G1256" s="504" t="s">
        <v>66</v>
      </c>
      <c r="H1256" s="505" t="n">
        <v>0.011</v>
      </c>
      <c r="I1256" s="506" t="n">
        <v>22.68</v>
      </c>
      <c r="J1256" s="507" t="n">
        <v>0.24</v>
      </c>
    </row>
    <row r="1257" customFormat="false" ht="25.5" hidden="false" customHeight="true" outlineLevel="0" collapsed="false">
      <c r="A1257" s="501" t="s">
        <v>200</v>
      </c>
      <c r="B1257" s="502" t="n">
        <v>6212</v>
      </c>
      <c r="C1257" s="503" t="s">
        <v>42</v>
      </c>
      <c r="D1257" s="503" t="s">
        <v>739</v>
      </c>
      <c r="E1257" s="503" t="s">
        <v>669</v>
      </c>
      <c r="F1257" s="503"/>
      <c r="G1257" s="504" t="s">
        <v>47</v>
      </c>
      <c r="H1257" s="505" t="n">
        <v>1.155</v>
      </c>
      <c r="I1257" s="506" t="n">
        <v>19.12</v>
      </c>
      <c r="J1257" s="507" t="n">
        <v>22.08</v>
      </c>
    </row>
    <row r="1258" customFormat="false" ht="25.5" hidden="false" customHeight="true" outlineLevel="0" collapsed="false">
      <c r="A1258" s="501" t="s">
        <v>200</v>
      </c>
      <c r="B1258" s="502" t="n">
        <v>40304</v>
      </c>
      <c r="C1258" s="503" t="s">
        <v>42</v>
      </c>
      <c r="D1258" s="503" t="s">
        <v>1709</v>
      </c>
      <c r="E1258" s="503" t="s">
        <v>669</v>
      </c>
      <c r="F1258" s="503"/>
      <c r="G1258" s="504" t="s">
        <v>66</v>
      </c>
      <c r="H1258" s="505" t="n">
        <v>0.029</v>
      </c>
      <c r="I1258" s="506" t="n">
        <v>24.98</v>
      </c>
      <c r="J1258" s="507" t="n">
        <v>0.72</v>
      </c>
    </row>
    <row r="1259" customFormat="false" ht="15" hidden="false" customHeight="false" outlineLevel="0" collapsed="false">
      <c r="A1259" s="486"/>
      <c r="B1259" s="487"/>
      <c r="C1259" s="487"/>
      <c r="D1259" s="487"/>
      <c r="E1259" s="487" t="s">
        <v>1388</v>
      </c>
      <c r="F1259" s="488" t="n">
        <v>37.23</v>
      </c>
      <c r="G1259" s="487" t="s">
        <v>1389</v>
      </c>
      <c r="H1259" s="488" t="n">
        <v>0</v>
      </c>
      <c r="I1259" s="489" t="s">
        <v>1390</v>
      </c>
      <c r="J1259" s="490" t="n">
        <v>37.23</v>
      </c>
    </row>
    <row r="1260" customFormat="false" ht="15" hidden="false" customHeight="true" outlineLevel="0" collapsed="false">
      <c r="A1260" s="486"/>
      <c r="B1260" s="487"/>
      <c r="C1260" s="487"/>
      <c r="D1260" s="487"/>
      <c r="E1260" s="487" t="s">
        <v>1391</v>
      </c>
      <c r="F1260" s="488" t="n">
        <v>19.55</v>
      </c>
      <c r="G1260" s="487"/>
      <c r="H1260" s="491" t="s">
        <v>1392</v>
      </c>
      <c r="I1260" s="491"/>
      <c r="J1260" s="490" t="n">
        <v>101.7</v>
      </c>
    </row>
    <row r="1261" customFormat="false" ht="49.5" hidden="false" customHeight="true" outlineLevel="0" collapsed="false">
      <c r="A1261" s="492"/>
      <c r="B1261" s="493"/>
      <c r="C1261" s="493"/>
      <c r="D1261" s="493"/>
      <c r="E1261" s="493"/>
      <c r="F1261" s="493"/>
      <c r="G1261" s="493" t="s">
        <v>1393</v>
      </c>
      <c r="H1261" s="494" t="n">
        <v>2.56</v>
      </c>
      <c r="I1261" s="495" t="s">
        <v>1394</v>
      </c>
      <c r="J1261" s="496" t="n">
        <v>260.35</v>
      </c>
    </row>
    <row r="1262" customFormat="false" ht="0.75" hidden="false" customHeight="true" outlineLevel="0" collapsed="false">
      <c r="A1262" s="497"/>
      <c r="B1262" s="498"/>
      <c r="C1262" s="498"/>
      <c r="D1262" s="498"/>
      <c r="E1262" s="498"/>
      <c r="F1262" s="498"/>
      <c r="G1262" s="498"/>
      <c r="H1262" s="498"/>
      <c r="I1262" s="499"/>
      <c r="J1262" s="500"/>
    </row>
    <row r="1263" customFormat="false" ht="18" hidden="false" customHeight="true" outlineLevel="0" collapsed="false">
      <c r="A1263" s="466" t="s">
        <v>1808</v>
      </c>
      <c r="B1263" s="467" t="s">
        <v>27</v>
      </c>
      <c r="C1263" s="468" t="s">
        <v>26</v>
      </c>
      <c r="D1263" s="468" t="s">
        <v>18</v>
      </c>
      <c r="E1263" s="468" t="s">
        <v>25</v>
      </c>
      <c r="F1263" s="468"/>
      <c r="G1263" s="469" t="s">
        <v>1375</v>
      </c>
      <c r="H1263" s="467" t="s">
        <v>1376</v>
      </c>
      <c r="I1263" s="470" t="s">
        <v>1377</v>
      </c>
      <c r="J1263" s="471" t="s">
        <v>19</v>
      </c>
    </row>
    <row r="1264" customFormat="false" ht="39" hidden="false" customHeight="true" outlineLevel="0" collapsed="false">
      <c r="A1264" s="472" t="s">
        <v>35</v>
      </c>
      <c r="B1264" s="473" t="s">
        <v>1665</v>
      </c>
      <c r="C1264" s="474" t="s">
        <v>36</v>
      </c>
      <c r="D1264" s="474" t="s">
        <v>1666</v>
      </c>
      <c r="E1264" s="474" t="s">
        <v>1399</v>
      </c>
      <c r="F1264" s="474"/>
      <c r="G1264" s="475" t="s">
        <v>388</v>
      </c>
      <c r="H1264" s="476" t="n">
        <v>1</v>
      </c>
      <c r="I1264" s="477" t="n">
        <v>885.14</v>
      </c>
      <c r="J1264" s="478" t="n">
        <v>885.14</v>
      </c>
    </row>
    <row r="1265" customFormat="false" ht="24" hidden="false" customHeight="true" outlineLevel="0" collapsed="false">
      <c r="A1265" s="479" t="s">
        <v>656</v>
      </c>
      <c r="B1265" s="480" t="n">
        <v>88309</v>
      </c>
      <c r="C1265" s="481" t="s">
        <v>42</v>
      </c>
      <c r="D1265" s="481" t="s">
        <v>696</v>
      </c>
      <c r="E1265" s="481" t="s">
        <v>1382</v>
      </c>
      <c r="F1265" s="481"/>
      <c r="G1265" s="482" t="s">
        <v>469</v>
      </c>
      <c r="H1265" s="483" t="n">
        <v>0.363</v>
      </c>
      <c r="I1265" s="484" t="n">
        <v>25.62</v>
      </c>
      <c r="J1265" s="485" t="n">
        <v>9.3</v>
      </c>
    </row>
    <row r="1266" customFormat="false" ht="24" hidden="false" customHeight="true" outlineLevel="0" collapsed="false">
      <c r="A1266" s="479" t="s">
        <v>656</v>
      </c>
      <c r="B1266" s="480" t="n">
        <v>88316</v>
      </c>
      <c r="C1266" s="481" t="s">
        <v>42</v>
      </c>
      <c r="D1266" s="481" t="s">
        <v>667</v>
      </c>
      <c r="E1266" s="481" t="s">
        <v>1382</v>
      </c>
      <c r="F1266" s="481"/>
      <c r="G1266" s="482" t="s">
        <v>469</v>
      </c>
      <c r="H1266" s="483" t="n">
        <v>0.544</v>
      </c>
      <c r="I1266" s="484" t="n">
        <v>20.32</v>
      </c>
      <c r="J1266" s="485" t="n">
        <v>11.05</v>
      </c>
    </row>
    <row r="1267" customFormat="false" ht="39" hidden="false" customHeight="true" outlineLevel="0" collapsed="false">
      <c r="A1267" s="479" t="s">
        <v>656</v>
      </c>
      <c r="B1267" s="480" t="n">
        <v>90586</v>
      </c>
      <c r="C1267" s="481" t="s">
        <v>42</v>
      </c>
      <c r="D1267" s="481" t="s">
        <v>721</v>
      </c>
      <c r="E1267" s="481" t="s">
        <v>683</v>
      </c>
      <c r="F1267" s="481"/>
      <c r="G1267" s="482" t="s">
        <v>688</v>
      </c>
      <c r="H1267" s="483" t="n">
        <v>0.088</v>
      </c>
      <c r="I1267" s="484" t="n">
        <v>1.42</v>
      </c>
      <c r="J1267" s="485" t="n">
        <v>0.12</v>
      </c>
    </row>
    <row r="1268" customFormat="false" ht="39" hidden="false" customHeight="true" outlineLevel="0" collapsed="false">
      <c r="A1268" s="479" t="s">
        <v>656</v>
      </c>
      <c r="B1268" s="480" t="n">
        <v>90587</v>
      </c>
      <c r="C1268" s="481" t="s">
        <v>42</v>
      </c>
      <c r="D1268" s="481" t="s">
        <v>720</v>
      </c>
      <c r="E1268" s="481" t="s">
        <v>683</v>
      </c>
      <c r="F1268" s="481"/>
      <c r="G1268" s="482" t="s">
        <v>684</v>
      </c>
      <c r="H1268" s="483" t="n">
        <v>0.093</v>
      </c>
      <c r="I1268" s="484" t="n">
        <v>0.53</v>
      </c>
      <c r="J1268" s="485" t="n">
        <v>0.04</v>
      </c>
    </row>
    <row r="1269" customFormat="false" ht="51.75" hidden="false" customHeight="true" outlineLevel="0" collapsed="false">
      <c r="A1269" s="501" t="s">
        <v>200</v>
      </c>
      <c r="B1269" s="502" t="n">
        <v>1527</v>
      </c>
      <c r="C1269" s="503" t="s">
        <v>42</v>
      </c>
      <c r="D1269" s="503" t="s">
        <v>1667</v>
      </c>
      <c r="E1269" s="503" t="s">
        <v>669</v>
      </c>
      <c r="F1269" s="503"/>
      <c r="G1269" s="504" t="s">
        <v>388</v>
      </c>
      <c r="H1269" s="505" t="n">
        <v>1.15</v>
      </c>
      <c r="I1269" s="506" t="n">
        <v>751.86</v>
      </c>
      <c r="J1269" s="507" t="n">
        <v>864.63</v>
      </c>
    </row>
    <row r="1270" customFormat="false" ht="15" hidden="false" customHeight="false" outlineLevel="0" collapsed="false">
      <c r="A1270" s="486"/>
      <c r="B1270" s="487"/>
      <c r="C1270" s="487"/>
      <c r="D1270" s="487"/>
      <c r="E1270" s="487" t="s">
        <v>1388</v>
      </c>
      <c r="F1270" s="488" t="n">
        <v>15.55</v>
      </c>
      <c r="G1270" s="487" t="s">
        <v>1389</v>
      </c>
      <c r="H1270" s="488" t="n">
        <v>0</v>
      </c>
      <c r="I1270" s="489" t="s">
        <v>1390</v>
      </c>
      <c r="J1270" s="490" t="n">
        <v>15.55</v>
      </c>
    </row>
    <row r="1271" customFormat="false" ht="15" hidden="false" customHeight="true" outlineLevel="0" collapsed="false">
      <c r="A1271" s="486"/>
      <c r="B1271" s="487"/>
      <c r="C1271" s="487"/>
      <c r="D1271" s="487"/>
      <c r="E1271" s="487" t="s">
        <v>1391</v>
      </c>
      <c r="F1271" s="488" t="n">
        <v>210.66</v>
      </c>
      <c r="G1271" s="487"/>
      <c r="H1271" s="491" t="s">
        <v>1392</v>
      </c>
      <c r="I1271" s="491"/>
      <c r="J1271" s="490" t="n">
        <v>1095.8</v>
      </c>
    </row>
    <row r="1272" customFormat="false" ht="49.5" hidden="false" customHeight="true" outlineLevel="0" collapsed="false">
      <c r="A1272" s="492"/>
      <c r="B1272" s="493"/>
      <c r="C1272" s="493"/>
      <c r="D1272" s="493"/>
      <c r="E1272" s="493"/>
      <c r="F1272" s="493"/>
      <c r="G1272" s="493" t="s">
        <v>1393</v>
      </c>
      <c r="H1272" s="494" t="n">
        <v>0.26</v>
      </c>
      <c r="I1272" s="495" t="s">
        <v>1394</v>
      </c>
      <c r="J1272" s="496" t="n">
        <v>284.9</v>
      </c>
    </row>
    <row r="1273" customFormat="false" ht="0.75" hidden="false" customHeight="true" outlineLevel="0" collapsed="false">
      <c r="A1273" s="497"/>
      <c r="B1273" s="498"/>
      <c r="C1273" s="498"/>
      <c r="D1273" s="498"/>
      <c r="E1273" s="498"/>
      <c r="F1273" s="498"/>
      <c r="G1273" s="498"/>
      <c r="H1273" s="498"/>
      <c r="I1273" s="499"/>
      <c r="J1273" s="500"/>
    </row>
    <row r="1274" customFormat="false" ht="18" hidden="false" customHeight="true" outlineLevel="0" collapsed="false">
      <c r="A1274" s="466" t="s">
        <v>1809</v>
      </c>
      <c r="B1274" s="467" t="s">
        <v>27</v>
      </c>
      <c r="C1274" s="468" t="s">
        <v>26</v>
      </c>
      <c r="D1274" s="468" t="s">
        <v>18</v>
      </c>
      <c r="E1274" s="468" t="s">
        <v>25</v>
      </c>
      <c r="F1274" s="468"/>
      <c r="G1274" s="469" t="s">
        <v>1375</v>
      </c>
      <c r="H1274" s="467" t="s">
        <v>1376</v>
      </c>
      <c r="I1274" s="470" t="s">
        <v>1377</v>
      </c>
      <c r="J1274" s="471" t="s">
        <v>19</v>
      </c>
    </row>
    <row r="1275" customFormat="false" ht="25.5" hidden="false" customHeight="true" outlineLevel="0" collapsed="false">
      <c r="A1275" s="472" t="s">
        <v>35</v>
      </c>
      <c r="B1275" s="473" t="n">
        <v>96544</v>
      </c>
      <c r="C1275" s="474" t="s">
        <v>42</v>
      </c>
      <c r="D1275" s="474" t="s">
        <v>1810</v>
      </c>
      <c r="E1275" s="474" t="s">
        <v>1399</v>
      </c>
      <c r="F1275" s="474"/>
      <c r="G1275" s="475" t="s">
        <v>66</v>
      </c>
      <c r="H1275" s="476" t="n">
        <v>1</v>
      </c>
      <c r="I1275" s="477" t="n">
        <v>18.84</v>
      </c>
      <c r="J1275" s="478" t="n">
        <v>18.84</v>
      </c>
    </row>
    <row r="1276" customFormat="false" ht="24" hidden="false" customHeight="true" outlineLevel="0" collapsed="false">
      <c r="A1276" s="479" t="s">
        <v>656</v>
      </c>
      <c r="B1276" s="480" t="n">
        <v>88238</v>
      </c>
      <c r="C1276" s="481" t="s">
        <v>42</v>
      </c>
      <c r="D1276" s="481" t="s">
        <v>706</v>
      </c>
      <c r="E1276" s="481" t="s">
        <v>1382</v>
      </c>
      <c r="F1276" s="481"/>
      <c r="G1276" s="482" t="s">
        <v>469</v>
      </c>
      <c r="H1276" s="483" t="n">
        <v>0.075</v>
      </c>
      <c r="I1276" s="484" t="n">
        <v>21.5</v>
      </c>
      <c r="J1276" s="485" t="n">
        <v>1.61</v>
      </c>
    </row>
    <row r="1277" customFormat="false" ht="24" hidden="false" customHeight="true" outlineLevel="0" collapsed="false">
      <c r="A1277" s="479" t="s">
        <v>656</v>
      </c>
      <c r="B1277" s="480" t="n">
        <v>88245</v>
      </c>
      <c r="C1277" s="481" t="s">
        <v>42</v>
      </c>
      <c r="D1277" s="481" t="s">
        <v>705</v>
      </c>
      <c r="E1277" s="481" t="s">
        <v>1382</v>
      </c>
      <c r="F1277" s="481"/>
      <c r="G1277" s="482" t="s">
        <v>469</v>
      </c>
      <c r="H1277" s="483" t="n">
        <v>0.196</v>
      </c>
      <c r="I1277" s="484" t="n">
        <v>25.4</v>
      </c>
      <c r="J1277" s="485" t="n">
        <v>4.97</v>
      </c>
    </row>
    <row r="1278" customFormat="false" ht="25.5" hidden="false" customHeight="true" outlineLevel="0" collapsed="false">
      <c r="A1278" s="479" t="s">
        <v>656</v>
      </c>
      <c r="B1278" s="480" t="n">
        <v>92801</v>
      </c>
      <c r="C1278" s="481" t="s">
        <v>42</v>
      </c>
      <c r="D1278" s="481" t="s">
        <v>704</v>
      </c>
      <c r="E1278" s="481" t="s">
        <v>1399</v>
      </c>
      <c r="F1278" s="481"/>
      <c r="G1278" s="482" t="s">
        <v>66</v>
      </c>
      <c r="H1278" s="483" t="n">
        <v>1</v>
      </c>
      <c r="I1278" s="484" t="n">
        <v>11.49</v>
      </c>
      <c r="J1278" s="485" t="n">
        <v>11.49</v>
      </c>
    </row>
    <row r="1279" customFormat="false" ht="39" hidden="false" customHeight="true" outlineLevel="0" collapsed="false">
      <c r="A1279" s="501" t="s">
        <v>200</v>
      </c>
      <c r="B1279" s="502" t="n">
        <v>39017</v>
      </c>
      <c r="C1279" s="503" t="s">
        <v>42</v>
      </c>
      <c r="D1279" s="503" t="s">
        <v>709</v>
      </c>
      <c r="E1279" s="503" t="s">
        <v>669</v>
      </c>
      <c r="F1279" s="503"/>
      <c r="G1279" s="504" t="s">
        <v>120</v>
      </c>
      <c r="H1279" s="505" t="n">
        <v>0.856</v>
      </c>
      <c r="I1279" s="506" t="n">
        <v>0.22</v>
      </c>
      <c r="J1279" s="507" t="n">
        <v>0.18</v>
      </c>
    </row>
    <row r="1280" customFormat="false" ht="25.5" hidden="false" customHeight="true" outlineLevel="0" collapsed="false">
      <c r="A1280" s="501" t="s">
        <v>200</v>
      </c>
      <c r="B1280" s="502" t="n">
        <v>43132</v>
      </c>
      <c r="C1280" s="503" t="s">
        <v>42</v>
      </c>
      <c r="D1280" s="503" t="s">
        <v>707</v>
      </c>
      <c r="E1280" s="503" t="s">
        <v>669</v>
      </c>
      <c r="F1280" s="503"/>
      <c r="G1280" s="504" t="s">
        <v>66</v>
      </c>
      <c r="H1280" s="505" t="n">
        <v>0.025</v>
      </c>
      <c r="I1280" s="506" t="n">
        <v>23.7</v>
      </c>
      <c r="J1280" s="507" t="n">
        <v>0.59</v>
      </c>
    </row>
    <row r="1281" customFormat="false" ht="15" hidden="false" customHeight="false" outlineLevel="0" collapsed="false">
      <c r="A1281" s="486"/>
      <c r="B1281" s="487"/>
      <c r="C1281" s="487"/>
      <c r="D1281" s="487"/>
      <c r="E1281" s="487" t="s">
        <v>1388</v>
      </c>
      <c r="F1281" s="488" t="n">
        <v>5.83</v>
      </c>
      <c r="G1281" s="487" t="s">
        <v>1389</v>
      </c>
      <c r="H1281" s="488" t="n">
        <v>0</v>
      </c>
      <c r="I1281" s="489" t="s">
        <v>1390</v>
      </c>
      <c r="J1281" s="490" t="n">
        <v>5.83</v>
      </c>
    </row>
    <row r="1282" customFormat="false" ht="15" hidden="false" customHeight="true" outlineLevel="0" collapsed="false">
      <c r="A1282" s="486"/>
      <c r="B1282" s="487"/>
      <c r="C1282" s="487"/>
      <c r="D1282" s="487"/>
      <c r="E1282" s="487" t="s">
        <v>1391</v>
      </c>
      <c r="F1282" s="488" t="n">
        <v>4.48</v>
      </c>
      <c r="G1282" s="487"/>
      <c r="H1282" s="491" t="s">
        <v>1392</v>
      </c>
      <c r="I1282" s="491"/>
      <c r="J1282" s="490" t="n">
        <v>23.32</v>
      </c>
    </row>
    <row r="1283" customFormat="false" ht="49.5" hidden="false" customHeight="true" outlineLevel="0" collapsed="false">
      <c r="A1283" s="492"/>
      <c r="B1283" s="493"/>
      <c r="C1283" s="493"/>
      <c r="D1283" s="493"/>
      <c r="E1283" s="493"/>
      <c r="F1283" s="493"/>
      <c r="G1283" s="493" t="s">
        <v>1393</v>
      </c>
      <c r="H1283" s="494" t="n">
        <v>9.3</v>
      </c>
      <c r="I1283" s="495" t="s">
        <v>1394</v>
      </c>
      <c r="J1283" s="496" t="n">
        <v>216.87</v>
      </c>
    </row>
    <row r="1284" customFormat="false" ht="0.75" hidden="false" customHeight="true" outlineLevel="0" collapsed="false">
      <c r="A1284" s="497"/>
      <c r="B1284" s="498"/>
      <c r="C1284" s="498"/>
      <c r="D1284" s="498"/>
      <c r="E1284" s="498"/>
      <c r="F1284" s="498"/>
      <c r="G1284" s="498"/>
      <c r="H1284" s="498"/>
      <c r="I1284" s="499"/>
      <c r="J1284" s="500"/>
    </row>
    <row r="1285" customFormat="false" ht="24" hidden="false" customHeight="true" outlineLevel="0" collapsed="false">
      <c r="A1285" s="461" t="s">
        <v>1811</v>
      </c>
      <c r="B1285" s="462"/>
      <c r="C1285" s="462"/>
      <c r="D1285" s="462" t="s">
        <v>1812</v>
      </c>
      <c r="E1285" s="462"/>
      <c r="F1285" s="462"/>
      <c r="G1285" s="462"/>
      <c r="H1285" s="463"/>
      <c r="I1285" s="464"/>
      <c r="J1285" s="465" t="n">
        <v>3265.86</v>
      </c>
    </row>
    <row r="1286" customFormat="false" ht="18" hidden="false" customHeight="true" outlineLevel="0" collapsed="false">
      <c r="A1286" s="466" t="s">
        <v>1813</v>
      </c>
      <c r="B1286" s="467" t="s">
        <v>27</v>
      </c>
      <c r="C1286" s="468" t="s">
        <v>26</v>
      </c>
      <c r="D1286" s="468" t="s">
        <v>18</v>
      </c>
      <c r="E1286" s="468" t="s">
        <v>25</v>
      </c>
      <c r="F1286" s="468"/>
      <c r="G1286" s="469" t="s">
        <v>1375</v>
      </c>
      <c r="H1286" s="467" t="s">
        <v>1376</v>
      </c>
      <c r="I1286" s="470" t="s">
        <v>1377</v>
      </c>
      <c r="J1286" s="471" t="s">
        <v>19</v>
      </c>
    </row>
    <row r="1287" customFormat="false" ht="39" hidden="false" customHeight="true" outlineLevel="0" collapsed="false">
      <c r="A1287" s="472" t="s">
        <v>35</v>
      </c>
      <c r="B1287" s="473" t="n">
        <v>89472</v>
      </c>
      <c r="C1287" s="474" t="s">
        <v>42</v>
      </c>
      <c r="D1287" s="474" t="s">
        <v>1814</v>
      </c>
      <c r="E1287" s="474" t="s">
        <v>1815</v>
      </c>
      <c r="F1287" s="474"/>
      <c r="G1287" s="475" t="s">
        <v>400</v>
      </c>
      <c r="H1287" s="476" t="n">
        <v>1</v>
      </c>
      <c r="I1287" s="477" t="n">
        <v>125.34</v>
      </c>
      <c r="J1287" s="478" t="n">
        <v>125.34</v>
      </c>
    </row>
    <row r="1288" customFormat="false" ht="24" hidden="false" customHeight="true" outlineLevel="0" collapsed="false">
      <c r="A1288" s="479" t="s">
        <v>656</v>
      </c>
      <c r="B1288" s="480" t="n">
        <v>88309</v>
      </c>
      <c r="C1288" s="481" t="s">
        <v>42</v>
      </c>
      <c r="D1288" s="481" t="s">
        <v>696</v>
      </c>
      <c r="E1288" s="481" t="s">
        <v>1382</v>
      </c>
      <c r="F1288" s="481"/>
      <c r="G1288" s="482" t="s">
        <v>469</v>
      </c>
      <c r="H1288" s="483" t="n">
        <v>0.67</v>
      </c>
      <c r="I1288" s="484" t="n">
        <v>25.62</v>
      </c>
      <c r="J1288" s="485" t="n">
        <v>17.16</v>
      </c>
    </row>
    <row r="1289" customFormat="false" ht="24" hidden="false" customHeight="true" outlineLevel="0" collapsed="false">
      <c r="A1289" s="479" t="s">
        <v>656</v>
      </c>
      <c r="B1289" s="480" t="n">
        <v>88316</v>
      </c>
      <c r="C1289" s="481" t="s">
        <v>42</v>
      </c>
      <c r="D1289" s="481" t="s">
        <v>667</v>
      </c>
      <c r="E1289" s="481" t="s">
        <v>1382</v>
      </c>
      <c r="F1289" s="481"/>
      <c r="G1289" s="482" t="s">
        <v>469</v>
      </c>
      <c r="H1289" s="483" t="n">
        <v>0.67</v>
      </c>
      <c r="I1289" s="484" t="n">
        <v>20.32</v>
      </c>
      <c r="J1289" s="485" t="n">
        <v>13.61</v>
      </c>
    </row>
    <row r="1290" customFormat="false" ht="39" hidden="false" customHeight="true" outlineLevel="0" collapsed="false">
      <c r="A1290" s="479" t="s">
        <v>656</v>
      </c>
      <c r="B1290" s="480" t="n">
        <v>88626</v>
      </c>
      <c r="C1290" s="481" t="s">
        <v>42</v>
      </c>
      <c r="D1290" s="481" t="s">
        <v>1816</v>
      </c>
      <c r="E1290" s="481" t="s">
        <v>1382</v>
      </c>
      <c r="F1290" s="481"/>
      <c r="G1290" s="482" t="s">
        <v>388</v>
      </c>
      <c r="H1290" s="483" t="n">
        <v>0.0168</v>
      </c>
      <c r="I1290" s="484" t="n">
        <v>603.06</v>
      </c>
      <c r="J1290" s="485" t="n">
        <v>10.13</v>
      </c>
    </row>
    <row r="1291" customFormat="false" ht="25.5" hidden="false" customHeight="true" outlineLevel="0" collapsed="false">
      <c r="A1291" s="501" t="s">
        <v>200</v>
      </c>
      <c r="B1291" s="502" t="n">
        <v>34570</v>
      </c>
      <c r="C1291" s="503" t="s">
        <v>42</v>
      </c>
      <c r="D1291" s="503" t="s">
        <v>1817</v>
      </c>
      <c r="E1291" s="503" t="s">
        <v>669</v>
      </c>
      <c r="F1291" s="503"/>
      <c r="G1291" s="504" t="s">
        <v>120</v>
      </c>
      <c r="H1291" s="505" t="n">
        <v>9.99</v>
      </c>
      <c r="I1291" s="506" t="n">
        <v>6.45</v>
      </c>
      <c r="J1291" s="507" t="n">
        <v>64.43</v>
      </c>
    </row>
    <row r="1292" customFormat="false" ht="25.5" hidden="false" customHeight="true" outlineLevel="0" collapsed="false">
      <c r="A1292" s="501" t="s">
        <v>200</v>
      </c>
      <c r="B1292" s="502" t="n">
        <v>38593</v>
      </c>
      <c r="C1292" s="503" t="s">
        <v>42</v>
      </c>
      <c r="D1292" s="503" t="s">
        <v>1818</v>
      </c>
      <c r="E1292" s="503" t="s">
        <v>669</v>
      </c>
      <c r="F1292" s="503"/>
      <c r="G1292" s="504" t="s">
        <v>120</v>
      </c>
      <c r="H1292" s="505" t="n">
        <v>1.43</v>
      </c>
      <c r="I1292" s="506" t="n">
        <v>3.65</v>
      </c>
      <c r="J1292" s="507" t="n">
        <v>5.21</v>
      </c>
    </row>
    <row r="1293" customFormat="false" ht="25.5" hidden="false" customHeight="true" outlineLevel="0" collapsed="false">
      <c r="A1293" s="501" t="s">
        <v>200</v>
      </c>
      <c r="B1293" s="502" t="n">
        <v>38594</v>
      </c>
      <c r="C1293" s="503" t="s">
        <v>42</v>
      </c>
      <c r="D1293" s="503" t="s">
        <v>1819</v>
      </c>
      <c r="E1293" s="503" t="s">
        <v>669</v>
      </c>
      <c r="F1293" s="503"/>
      <c r="G1293" s="504" t="s">
        <v>120</v>
      </c>
      <c r="H1293" s="505" t="n">
        <v>1.43</v>
      </c>
      <c r="I1293" s="506" t="n">
        <v>5.75</v>
      </c>
      <c r="J1293" s="507" t="n">
        <v>8.22</v>
      </c>
    </row>
    <row r="1294" customFormat="false" ht="25.5" hidden="false" customHeight="true" outlineLevel="0" collapsed="false">
      <c r="A1294" s="501" t="s">
        <v>200</v>
      </c>
      <c r="B1294" s="502" t="n">
        <v>38600</v>
      </c>
      <c r="C1294" s="503" t="s">
        <v>42</v>
      </c>
      <c r="D1294" s="503" t="s">
        <v>1820</v>
      </c>
      <c r="E1294" s="503" t="s">
        <v>669</v>
      </c>
      <c r="F1294" s="503"/>
      <c r="G1294" s="504" t="s">
        <v>120</v>
      </c>
      <c r="H1294" s="505" t="n">
        <v>0.95</v>
      </c>
      <c r="I1294" s="506" t="n">
        <v>6.93</v>
      </c>
      <c r="J1294" s="507" t="n">
        <v>6.58</v>
      </c>
    </row>
    <row r="1295" customFormat="false" ht="15" hidden="false" customHeight="false" outlineLevel="0" collapsed="false">
      <c r="A1295" s="486"/>
      <c r="B1295" s="487"/>
      <c r="C1295" s="487"/>
      <c r="D1295" s="487"/>
      <c r="E1295" s="487" t="s">
        <v>1388</v>
      </c>
      <c r="F1295" s="488" t="n">
        <v>24.69</v>
      </c>
      <c r="G1295" s="487" t="s">
        <v>1389</v>
      </c>
      <c r="H1295" s="488" t="n">
        <v>0</v>
      </c>
      <c r="I1295" s="489" t="s">
        <v>1390</v>
      </c>
      <c r="J1295" s="490" t="n">
        <v>24.69</v>
      </c>
    </row>
    <row r="1296" customFormat="false" ht="15" hidden="false" customHeight="true" outlineLevel="0" collapsed="false">
      <c r="A1296" s="486"/>
      <c r="B1296" s="487"/>
      <c r="C1296" s="487"/>
      <c r="D1296" s="487"/>
      <c r="E1296" s="487" t="s">
        <v>1391</v>
      </c>
      <c r="F1296" s="488" t="n">
        <v>29.83</v>
      </c>
      <c r="G1296" s="487"/>
      <c r="H1296" s="491" t="s">
        <v>1392</v>
      </c>
      <c r="I1296" s="491"/>
      <c r="J1296" s="490" t="n">
        <v>155.17</v>
      </c>
    </row>
    <row r="1297" customFormat="false" ht="49.5" hidden="false" customHeight="true" outlineLevel="0" collapsed="false">
      <c r="A1297" s="492"/>
      <c r="B1297" s="493"/>
      <c r="C1297" s="493"/>
      <c r="D1297" s="493"/>
      <c r="E1297" s="493"/>
      <c r="F1297" s="493"/>
      <c r="G1297" s="493" t="s">
        <v>1393</v>
      </c>
      <c r="H1297" s="494" t="n">
        <v>11.92</v>
      </c>
      <c r="I1297" s="495" t="s">
        <v>1394</v>
      </c>
      <c r="J1297" s="496" t="n">
        <v>1849.62</v>
      </c>
    </row>
    <row r="1298" customFormat="false" ht="0.75" hidden="false" customHeight="true" outlineLevel="0" collapsed="false">
      <c r="A1298" s="497"/>
      <c r="B1298" s="498"/>
      <c r="C1298" s="498"/>
      <c r="D1298" s="498"/>
      <c r="E1298" s="498"/>
      <c r="F1298" s="498"/>
      <c r="G1298" s="498"/>
      <c r="H1298" s="498"/>
      <c r="I1298" s="499"/>
      <c r="J1298" s="500"/>
    </row>
    <row r="1299" customFormat="false" ht="18" hidden="false" customHeight="true" outlineLevel="0" collapsed="false">
      <c r="A1299" s="466" t="s">
        <v>1821</v>
      </c>
      <c r="B1299" s="467" t="s">
        <v>27</v>
      </c>
      <c r="C1299" s="468" t="s">
        <v>26</v>
      </c>
      <c r="D1299" s="468" t="s">
        <v>18</v>
      </c>
      <c r="E1299" s="468" t="s">
        <v>25</v>
      </c>
      <c r="F1299" s="468"/>
      <c r="G1299" s="469" t="s">
        <v>1375</v>
      </c>
      <c r="H1299" s="467" t="s">
        <v>1376</v>
      </c>
      <c r="I1299" s="470" t="s">
        <v>1377</v>
      </c>
      <c r="J1299" s="471" t="s">
        <v>19</v>
      </c>
    </row>
    <row r="1300" customFormat="false" ht="39" hidden="false" customHeight="true" outlineLevel="0" collapsed="false">
      <c r="A1300" s="472" t="s">
        <v>35</v>
      </c>
      <c r="B1300" s="473" t="n">
        <v>90279</v>
      </c>
      <c r="C1300" s="474" t="s">
        <v>42</v>
      </c>
      <c r="D1300" s="474" t="s">
        <v>1822</v>
      </c>
      <c r="E1300" s="474" t="s">
        <v>1399</v>
      </c>
      <c r="F1300" s="474"/>
      <c r="G1300" s="475" t="s">
        <v>388</v>
      </c>
      <c r="H1300" s="476" t="n">
        <v>1</v>
      </c>
      <c r="I1300" s="477" t="n">
        <v>663.28</v>
      </c>
      <c r="J1300" s="478" t="n">
        <v>663.28</v>
      </c>
    </row>
    <row r="1301" customFormat="false" ht="24" hidden="false" customHeight="true" outlineLevel="0" collapsed="false">
      <c r="A1301" s="479" t="s">
        <v>656</v>
      </c>
      <c r="B1301" s="480" t="n">
        <v>88316</v>
      </c>
      <c r="C1301" s="481" t="s">
        <v>42</v>
      </c>
      <c r="D1301" s="481" t="s">
        <v>667</v>
      </c>
      <c r="E1301" s="481" t="s">
        <v>1382</v>
      </c>
      <c r="F1301" s="481"/>
      <c r="G1301" s="482" t="s">
        <v>469</v>
      </c>
      <c r="H1301" s="483" t="n">
        <v>2.5492</v>
      </c>
      <c r="I1301" s="484" t="n">
        <v>20.32</v>
      </c>
      <c r="J1301" s="485" t="n">
        <v>51.79</v>
      </c>
    </row>
    <row r="1302" customFormat="false" ht="25.5" hidden="false" customHeight="true" outlineLevel="0" collapsed="false">
      <c r="A1302" s="479" t="s">
        <v>656</v>
      </c>
      <c r="B1302" s="480" t="n">
        <v>88377</v>
      </c>
      <c r="C1302" s="481" t="s">
        <v>42</v>
      </c>
      <c r="D1302" s="481" t="s">
        <v>718</v>
      </c>
      <c r="E1302" s="481" t="s">
        <v>1382</v>
      </c>
      <c r="F1302" s="481"/>
      <c r="G1302" s="482" t="s">
        <v>469</v>
      </c>
      <c r="H1302" s="483" t="n">
        <v>1.6069</v>
      </c>
      <c r="I1302" s="484" t="n">
        <v>19.6</v>
      </c>
      <c r="J1302" s="485" t="n">
        <v>31.49</v>
      </c>
    </row>
    <row r="1303" customFormat="false" ht="51.75" hidden="false" customHeight="true" outlineLevel="0" collapsed="false">
      <c r="A1303" s="479" t="s">
        <v>656</v>
      </c>
      <c r="B1303" s="480" t="n">
        <v>88830</v>
      </c>
      <c r="C1303" s="481" t="s">
        <v>42</v>
      </c>
      <c r="D1303" s="481" t="s">
        <v>716</v>
      </c>
      <c r="E1303" s="481" t="s">
        <v>683</v>
      </c>
      <c r="F1303" s="481"/>
      <c r="G1303" s="482" t="s">
        <v>688</v>
      </c>
      <c r="H1303" s="483" t="n">
        <v>1.1138</v>
      </c>
      <c r="I1303" s="484" t="n">
        <v>2.07</v>
      </c>
      <c r="J1303" s="485" t="n">
        <v>2.3</v>
      </c>
    </row>
    <row r="1304" customFormat="false" ht="51.75" hidden="false" customHeight="true" outlineLevel="0" collapsed="false">
      <c r="A1304" s="479" t="s">
        <v>656</v>
      </c>
      <c r="B1304" s="480" t="n">
        <v>88831</v>
      </c>
      <c r="C1304" s="481" t="s">
        <v>42</v>
      </c>
      <c r="D1304" s="481" t="s">
        <v>714</v>
      </c>
      <c r="E1304" s="481" t="s">
        <v>683</v>
      </c>
      <c r="F1304" s="481"/>
      <c r="G1304" s="482" t="s">
        <v>684</v>
      </c>
      <c r="H1304" s="483" t="n">
        <v>0.4931</v>
      </c>
      <c r="I1304" s="484" t="n">
        <v>0.38</v>
      </c>
      <c r="J1304" s="485" t="n">
        <v>0.18</v>
      </c>
    </row>
    <row r="1305" customFormat="false" ht="25.5" hidden="false" customHeight="true" outlineLevel="0" collapsed="false">
      <c r="A1305" s="501" t="s">
        <v>200</v>
      </c>
      <c r="B1305" s="502" t="n">
        <v>367</v>
      </c>
      <c r="C1305" s="503" t="s">
        <v>42</v>
      </c>
      <c r="D1305" s="503" t="s">
        <v>1823</v>
      </c>
      <c r="E1305" s="503" t="s">
        <v>669</v>
      </c>
      <c r="F1305" s="503"/>
      <c r="G1305" s="504" t="s">
        <v>388</v>
      </c>
      <c r="H1305" s="505" t="n">
        <v>0.6302</v>
      </c>
      <c r="I1305" s="506" t="n">
        <v>134.23</v>
      </c>
      <c r="J1305" s="507" t="n">
        <v>84.59</v>
      </c>
    </row>
    <row r="1306" customFormat="false" ht="24" hidden="false" customHeight="true" outlineLevel="0" collapsed="false">
      <c r="A1306" s="501" t="s">
        <v>200</v>
      </c>
      <c r="B1306" s="502" t="n">
        <v>1106</v>
      </c>
      <c r="C1306" s="503" t="s">
        <v>42</v>
      </c>
      <c r="D1306" s="503" t="s">
        <v>1824</v>
      </c>
      <c r="E1306" s="503" t="s">
        <v>669</v>
      </c>
      <c r="F1306" s="503"/>
      <c r="G1306" s="504" t="s">
        <v>66</v>
      </c>
      <c r="H1306" s="505" t="n">
        <v>15.1255</v>
      </c>
      <c r="I1306" s="506" t="n">
        <v>1</v>
      </c>
      <c r="J1306" s="507" t="n">
        <v>15.12</v>
      </c>
    </row>
    <row r="1307" customFormat="false" ht="24" hidden="false" customHeight="true" outlineLevel="0" collapsed="false">
      <c r="A1307" s="501" t="s">
        <v>200</v>
      </c>
      <c r="B1307" s="502" t="n">
        <v>1379</v>
      </c>
      <c r="C1307" s="503" t="s">
        <v>42</v>
      </c>
      <c r="D1307" s="503" t="s">
        <v>1825</v>
      </c>
      <c r="E1307" s="503" t="s">
        <v>669</v>
      </c>
      <c r="F1307" s="503"/>
      <c r="G1307" s="504" t="s">
        <v>66</v>
      </c>
      <c r="H1307" s="505" t="n">
        <v>420.1527</v>
      </c>
      <c r="I1307" s="506" t="n">
        <v>0.88</v>
      </c>
      <c r="J1307" s="507" t="n">
        <v>369.73</v>
      </c>
    </row>
    <row r="1308" customFormat="false" ht="25.5" hidden="false" customHeight="true" outlineLevel="0" collapsed="false">
      <c r="A1308" s="501" t="s">
        <v>200</v>
      </c>
      <c r="B1308" s="502" t="n">
        <v>4720</v>
      </c>
      <c r="C1308" s="503" t="s">
        <v>42</v>
      </c>
      <c r="D1308" s="503" t="s">
        <v>1300</v>
      </c>
      <c r="E1308" s="503" t="s">
        <v>669</v>
      </c>
      <c r="F1308" s="503"/>
      <c r="G1308" s="504" t="s">
        <v>388</v>
      </c>
      <c r="H1308" s="505" t="n">
        <v>0.5882</v>
      </c>
      <c r="I1308" s="506" t="n">
        <v>183.75</v>
      </c>
      <c r="J1308" s="507" t="n">
        <v>108.08</v>
      </c>
    </row>
    <row r="1309" customFormat="false" ht="15" hidden="false" customHeight="false" outlineLevel="0" collapsed="false">
      <c r="A1309" s="486"/>
      <c r="B1309" s="487"/>
      <c r="C1309" s="487"/>
      <c r="D1309" s="487"/>
      <c r="E1309" s="487" t="s">
        <v>1388</v>
      </c>
      <c r="F1309" s="488" t="n">
        <v>63.27</v>
      </c>
      <c r="G1309" s="487" t="s">
        <v>1389</v>
      </c>
      <c r="H1309" s="488" t="n">
        <v>0</v>
      </c>
      <c r="I1309" s="489" t="s">
        <v>1390</v>
      </c>
      <c r="J1309" s="490" t="n">
        <v>63.27</v>
      </c>
    </row>
    <row r="1310" customFormat="false" ht="15" hidden="false" customHeight="true" outlineLevel="0" collapsed="false">
      <c r="A1310" s="486"/>
      <c r="B1310" s="487"/>
      <c r="C1310" s="487"/>
      <c r="D1310" s="487"/>
      <c r="E1310" s="487" t="s">
        <v>1391</v>
      </c>
      <c r="F1310" s="488" t="n">
        <v>157.86</v>
      </c>
      <c r="G1310" s="487"/>
      <c r="H1310" s="491" t="s">
        <v>1392</v>
      </c>
      <c r="I1310" s="491"/>
      <c r="J1310" s="490" t="n">
        <v>821.14</v>
      </c>
    </row>
    <row r="1311" customFormat="false" ht="49.5" hidden="false" customHeight="true" outlineLevel="0" collapsed="false">
      <c r="A1311" s="492"/>
      <c r="B1311" s="493"/>
      <c r="C1311" s="493"/>
      <c r="D1311" s="493"/>
      <c r="E1311" s="493"/>
      <c r="F1311" s="493"/>
      <c r="G1311" s="493" t="s">
        <v>1393</v>
      </c>
      <c r="H1311" s="494" t="n">
        <v>0.88</v>
      </c>
      <c r="I1311" s="495" t="s">
        <v>1394</v>
      </c>
      <c r="J1311" s="496" t="n">
        <v>722.6</v>
      </c>
    </row>
    <row r="1312" customFormat="false" ht="0.75" hidden="false" customHeight="true" outlineLevel="0" collapsed="false">
      <c r="A1312" s="497"/>
      <c r="B1312" s="498"/>
      <c r="C1312" s="498"/>
      <c r="D1312" s="498"/>
      <c r="E1312" s="498"/>
      <c r="F1312" s="498"/>
      <c r="G1312" s="498"/>
      <c r="H1312" s="498"/>
      <c r="I1312" s="499"/>
      <c r="J1312" s="500"/>
    </row>
    <row r="1313" customFormat="false" ht="18" hidden="false" customHeight="true" outlineLevel="0" collapsed="false">
      <c r="A1313" s="466" t="s">
        <v>1826</v>
      </c>
      <c r="B1313" s="467" t="s">
        <v>27</v>
      </c>
      <c r="C1313" s="468" t="s">
        <v>26</v>
      </c>
      <c r="D1313" s="468" t="s">
        <v>18</v>
      </c>
      <c r="E1313" s="468" t="s">
        <v>25</v>
      </c>
      <c r="F1313" s="468"/>
      <c r="G1313" s="469" t="s">
        <v>1375</v>
      </c>
      <c r="H1313" s="467" t="s">
        <v>1376</v>
      </c>
      <c r="I1313" s="470" t="s">
        <v>1377</v>
      </c>
      <c r="J1313" s="471" t="s">
        <v>19</v>
      </c>
    </row>
    <row r="1314" customFormat="false" ht="25.5" hidden="false" customHeight="true" outlineLevel="0" collapsed="false">
      <c r="A1314" s="472" t="s">
        <v>35</v>
      </c>
      <c r="B1314" s="473" t="n">
        <v>96543</v>
      </c>
      <c r="C1314" s="474" t="s">
        <v>42</v>
      </c>
      <c r="D1314" s="474" t="s">
        <v>1714</v>
      </c>
      <c r="E1314" s="474" t="s">
        <v>1399</v>
      </c>
      <c r="F1314" s="474"/>
      <c r="G1314" s="475" t="s">
        <v>66</v>
      </c>
      <c r="H1314" s="476" t="n">
        <v>1</v>
      </c>
      <c r="I1314" s="477" t="n">
        <v>20.51</v>
      </c>
      <c r="J1314" s="478" t="n">
        <v>20.51</v>
      </c>
    </row>
    <row r="1315" customFormat="false" ht="24" hidden="false" customHeight="true" outlineLevel="0" collapsed="false">
      <c r="A1315" s="479" t="s">
        <v>656</v>
      </c>
      <c r="B1315" s="480" t="n">
        <v>88238</v>
      </c>
      <c r="C1315" s="481" t="s">
        <v>42</v>
      </c>
      <c r="D1315" s="481" t="s">
        <v>706</v>
      </c>
      <c r="E1315" s="481" t="s">
        <v>1382</v>
      </c>
      <c r="F1315" s="481"/>
      <c r="G1315" s="482" t="s">
        <v>469</v>
      </c>
      <c r="H1315" s="483" t="n">
        <v>0.097</v>
      </c>
      <c r="I1315" s="484" t="n">
        <v>21.5</v>
      </c>
      <c r="J1315" s="485" t="n">
        <v>2.08</v>
      </c>
    </row>
    <row r="1316" customFormat="false" ht="24" hidden="false" customHeight="true" outlineLevel="0" collapsed="false">
      <c r="A1316" s="479" t="s">
        <v>656</v>
      </c>
      <c r="B1316" s="480" t="n">
        <v>88245</v>
      </c>
      <c r="C1316" s="481" t="s">
        <v>42</v>
      </c>
      <c r="D1316" s="481" t="s">
        <v>705</v>
      </c>
      <c r="E1316" s="481" t="s">
        <v>1382</v>
      </c>
      <c r="F1316" s="481"/>
      <c r="G1316" s="482" t="s">
        <v>469</v>
      </c>
      <c r="H1316" s="483" t="n">
        <v>0.252</v>
      </c>
      <c r="I1316" s="484" t="n">
        <v>25.4</v>
      </c>
      <c r="J1316" s="485" t="n">
        <v>6.4</v>
      </c>
    </row>
    <row r="1317" customFormat="false" ht="25.5" hidden="false" customHeight="true" outlineLevel="0" collapsed="false">
      <c r="A1317" s="479" t="s">
        <v>656</v>
      </c>
      <c r="B1317" s="480" t="n">
        <v>92800</v>
      </c>
      <c r="C1317" s="481" t="s">
        <v>42</v>
      </c>
      <c r="D1317" s="481" t="s">
        <v>727</v>
      </c>
      <c r="E1317" s="481" t="s">
        <v>1399</v>
      </c>
      <c r="F1317" s="481"/>
      <c r="G1317" s="482" t="s">
        <v>66</v>
      </c>
      <c r="H1317" s="483" t="n">
        <v>1</v>
      </c>
      <c r="I1317" s="484" t="n">
        <v>11.19</v>
      </c>
      <c r="J1317" s="485" t="n">
        <v>11.19</v>
      </c>
    </row>
    <row r="1318" customFormat="false" ht="39" hidden="false" customHeight="true" outlineLevel="0" collapsed="false">
      <c r="A1318" s="501" t="s">
        <v>200</v>
      </c>
      <c r="B1318" s="502" t="n">
        <v>39017</v>
      </c>
      <c r="C1318" s="503" t="s">
        <v>42</v>
      </c>
      <c r="D1318" s="503" t="s">
        <v>709</v>
      </c>
      <c r="E1318" s="503" t="s">
        <v>669</v>
      </c>
      <c r="F1318" s="503"/>
      <c r="G1318" s="504" t="s">
        <v>120</v>
      </c>
      <c r="H1318" s="505" t="n">
        <v>1.143</v>
      </c>
      <c r="I1318" s="506" t="n">
        <v>0.22</v>
      </c>
      <c r="J1318" s="507" t="n">
        <v>0.25</v>
      </c>
    </row>
    <row r="1319" customFormat="false" ht="25.5" hidden="false" customHeight="true" outlineLevel="0" collapsed="false">
      <c r="A1319" s="501" t="s">
        <v>200</v>
      </c>
      <c r="B1319" s="502" t="n">
        <v>43132</v>
      </c>
      <c r="C1319" s="503" t="s">
        <v>42</v>
      </c>
      <c r="D1319" s="503" t="s">
        <v>707</v>
      </c>
      <c r="E1319" s="503" t="s">
        <v>669</v>
      </c>
      <c r="F1319" s="503"/>
      <c r="G1319" s="504" t="s">
        <v>66</v>
      </c>
      <c r="H1319" s="505" t="n">
        <v>0.025</v>
      </c>
      <c r="I1319" s="506" t="n">
        <v>23.7</v>
      </c>
      <c r="J1319" s="507" t="n">
        <v>0.59</v>
      </c>
    </row>
    <row r="1320" customFormat="false" ht="15" hidden="false" customHeight="false" outlineLevel="0" collapsed="false">
      <c r="A1320" s="486"/>
      <c r="B1320" s="487"/>
      <c r="C1320" s="487"/>
      <c r="D1320" s="487"/>
      <c r="E1320" s="487" t="s">
        <v>1388</v>
      </c>
      <c r="F1320" s="488" t="n">
        <v>7.92</v>
      </c>
      <c r="G1320" s="487" t="s">
        <v>1389</v>
      </c>
      <c r="H1320" s="488" t="n">
        <v>0</v>
      </c>
      <c r="I1320" s="489" t="s">
        <v>1390</v>
      </c>
      <c r="J1320" s="490" t="n">
        <v>7.92</v>
      </c>
    </row>
    <row r="1321" customFormat="false" ht="15" hidden="false" customHeight="true" outlineLevel="0" collapsed="false">
      <c r="A1321" s="486"/>
      <c r="B1321" s="487"/>
      <c r="C1321" s="487"/>
      <c r="D1321" s="487"/>
      <c r="E1321" s="487" t="s">
        <v>1391</v>
      </c>
      <c r="F1321" s="488" t="n">
        <v>4.88</v>
      </c>
      <c r="G1321" s="487"/>
      <c r="H1321" s="491" t="s">
        <v>1392</v>
      </c>
      <c r="I1321" s="491"/>
      <c r="J1321" s="490" t="n">
        <v>25.39</v>
      </c>
    </row>
    <row r="1322" customFormat="false" ht="49.5" hidden="false" customHeight="true" outlineLevel="0" collapsed="false">
      <c r="A1322" s="492"/>
      <c r="B1322" s="493"/>
      <c r="C1322" s="493"/>
      <c r="D1322" s="493"/>
      <c r="E1322" s="493"/>
      <c r="F1322" s="493"/>
      <c r="G1322" s="493" t="s">
        <v>1393</v>
      </c>
      <c r="H1322" s="494" t="n">
        <v>4.83</v>
      </c>
      <c r="I1322" s="495" t="s">
        <v>1394</v>
      </c>
      <c r="J1322" s="496" t="n">
        <v>122.63</v>
      </c>
    </row>
    <row r="1323" customFormat="false" ht="0.75" hidden="false" customHeight="true" outlineLevel="0" collapsed="false">
      <c r="A1323" s="497"/>
      <c r="B1323" s="498"/>
      <c r="C1323" s="498"/>
      <c r="D1323" s="498"/>
      <c r="E1323" s="498"/>
      <c r="F1323" s="498"/>
      <c r="G1323" s="498"/>
      <c r="H1323" s="498"/>
      <c r="I1323" s="499"/>
      <c r="J1323" s="500"/>
    </row>
    <row r="1324" customFormat="false" ht="18" hidden="false" customHeight="true" outlineLevel="0" collapsed="false">
      <c r="A1324" s="466" t="s">
        <v>1827</v>
      </c>
      <c r="B1324" s="467" t="s">
        <v>27</v>
      </c>
      <c r="C1324" s="468" t="s">
        <v>26</v>
      </c>
      <c r="D1324" s="468" t="s">
        <v>18</v>
      </c>
      <c r="E1324" s="468" t="s">
        <v>25</v>
      </c>
      <c r="F1324" s="468"/>
      <c r="G1324" s="469" t="s">
        <v>1375</v>
      </c>
      <c r="H1324" s="467" t="s">
        <v>1376</v>
      </c>
      <c r="I1324" s="470" t="s">
        <v>1377</v>
      </c>
      <c r="J1324" s="471" t="s">
        <v>19</v>
      </c>
    </row>
    <row r="1325" customFormat="false" ht="25.5" hidden="false" customHeight="true" outlineLevel="0" collapsed="false">
      <c r="A1325" s="472" t="s">
        <v>35</v>
      </c>
      <c r="B1325" s="473" t="n">
        <v>96545</v>
      </c>
      <c r="C1325" s="474" t="s">
        <v>42</v>
      </c>
      <c r="D1325" s="474" t="s">
        <v>1828</v>
      </c>
      <c r="E1325" s="474" t="s">
        <v>1399</v>
      </c>
      <c r="F1325" s="474"/>
      <c r="G1325" s="475" t="s">
        <v>66</v>
      </c>
      <c r="H1325" s="476" t="n">
        <v>1</v>
      </c>
      <c r="I1325" s="477" t="n">
        <v>17.28</v>
      </c>
      <c r="J1325" s="478" t="n">
        <v>17.28</v>
      </c>
    </row>
    <row r="1326" customFormat="false" ht="24" hidden="false" customHeight="true" outlineLevel="0" collapsed="false">
      <c r="A1326" s="479" t="s">
        <v>656</v>
      </c>
      <c r="B1326" s="480" t="n">
        <v>88238</v>
      </c>
      <c r="C1326" s="481" t="s">
        <v>42</v>
      </c>
      <c r="D1326" s="481" t="s">
        <v>706</v>
      </c>
      <c r="E1326" s="481" t="s">
        <v>1382</v>
      </c>
      <c r="F1326" s="481"/>
      <c r="G1326" s="482" t="s">
        <v>469</v>
      </c>
      <c r="H1326" s="483" t="n">
        <v>0.057</v>
      </c>
      <c r="I1326" s="484" t="n">
        <v>21.5</v>
      </c>
      <c r="J1326" s="485" t="n">
        <v>1.22</v>
      </c>
    </row>
    <row r="1327" customFormat="false" ht="24" hidden="false" customHeight="true" outlineLevel="0" collapsed="false">
      <c r="A1327" s="479" t="s">
        <v>656</v>
      </c>
      <c r="B1327" s="480" t="n">
        <v>88245</v>
      </c>
      <c r="C1327" s="481" t="s">
        <v>42</v>
      </c>
      <c r="D1327" s="481" t="s">
        <v>705</v>
      </c>
      <c r="E1327" s="481" t="s">
        <v>1382</v>
      </c>
      <c r="F1327" s="481"/>
      <c r="G1327" s="482" t="s">
        <v>469</v>
      </c>
      <c r="H1327" s="483" t="n">
        <v>0.15</v>
      </c>
      <c r="I1327" s="484" t="n">
        <v>25.4</v>
      </c>
      <c r="J1327" s="485" t="n">
        <v>3.81</v>
      </c>
    </row>
    <row r="1328" customFormat="false" ht="25.5" hidden="false" customHeight="true" outlineLevel="0" collapsed="false">
      <c r="A1328" s="479" t="s">
        <v>656</v>
      </c>
      <c r="B1328" s="480" t="n">
        <v>92802</v>
      </c>
      <c r="C1328" s="481" t="s">
        <v>42</v>
      </c>
      <c r="D1328" s="481" t="s">
        <v>711</v>
      </c>
      <c r="E1328" s="481" t="s">
        <v>1399</v>
      </c>
      <c r="F1328" s="481"/>
      <c r="G1328" s="482" t="s">
        <v>66</v>
      </c>
      <c r="H1328" s="483" t="n">
        <v>1</v>
      </c>
      <c r="I1328" s="484" t="n">
        <v>11.53</v>
      </c>
      <c r="J1328" s="485" t="n">
        <v>11.53</v>
      </c>
    </row>
    <row r="1329" customFormat="false" ht="39" hidden="false" customHeight="true" outlineLevel="0" collapsed="false">
      <c r="A1329" s="501" t="s">
        <v>200</v>
      </c>
      <c r="B1329" s="502" t="n">
        <v>39017</v>
      </c>
      <c r="C1329" s="503" t="s">
        <v>42</v>
      </c>
      <c r="D1329" s="503" t="s">
        <v>709</v>
      </c>
      <c r="E1329" s="503" t="s">
        <v>669</v>
      </c>
      <c r="F1329" s="503"/>
      <c r="G1329" s="504" t="s">
        <v>120</v>
      </c>
      <c r="H1329" s="505" t="n">
        <v>0.635</v>
      </c>
      <c r="I1329" s="506" t="n">
        <v>0.22</v>
      </c>
      <c r="J1329" s="507" t="n">
        <v>0.13</v>
      </c>
    </row>
    <row r="1330" customFormat="false" ht="25.5" hidden="false" customHeight="true" outlineLevel="0" collapsed="false">
      <c r="A1330" s="501" t="s">
        <v>200</v>
      </c>
      <c r="B1330" s="502" t="n">
        <v>43132</v>
      </c>
      <c r="C1330" s="503" t="s">
        <v>42</v>
      </c>
      <c r="D1330" s="503" t="s">
        <v>707</v>
      </c>
      <c r="E1330" s="503" t="s">
        <v>669</v>
      </c>
      <c r="F1330" s="503"/>
      <c r="G1330" s="504" t="s">
        <v>66</v>
      </c>
      <c r="H1330" s="505" t="n">
        <v>0.025</v>
      </c>
      <c r="I1330" s="506" t="n">
        <v>23.7</v>
      </c>
      <c r="J1330" s="507" t="n">
        <v>0.59</v>
      </c>
    </row>
    <row r="1331" customFormat="false" ht="15" hidden="false" customHeight="false" outlineLevel="0" collapsed="false">
      <c r="A1331" s="486"/>
      <c r="B1331" s="487"/>
      <c r="C1331" s="487"/>
      <c r="D1331" s="487"/>
      <c r="E1331" s="487" t="s">
        <v>1388</v>
      </c>
      <c r="F1331" s="488" t="n">
        <v>4.28</v>
      </c>
      <c r="G1331" s="487" t="s">
        <v>1389</v>
      </c>
      <c r="H1331" s="488" t="n">
        <v>0</v>
      </c>
      <c r="I1331" s="489" t="s">
        <v>1390</v>
      </c>
      <c r="J1331" s="490" t="n">
        <v>4.28</v>
      </c>
    </row>
    <row r="1332" customFormat="false" ht="15" hidden="false" customHeight="true" outlineLevel="0" collapsed="false">
      <c r="A1332" s="486"/>
      <c r="B1332" s="487"/>
      <c r="C1332" s="487"/>
      <c r="D1332" s="487"/>
      <c r="E1332" s="487" t="s">
        <v>1391</v>
      </c>
      <c r="F1332" s="488" t="n">
        <v>4.11</v>
      </c>
      <c r="G1332" s="487"/>
      <c r="H1332" s="491" t="s">
        <v>1392</v>
      </c>
      <c r="I1332" s="491"/>
      <c r="J1332" s="490" t="n">
        <v>21.39</v>
      </c>
    </row>
    <row r="1333" customFormat="false" ht="49.5" hidden="false" customHeight="true" outlineLevel="0" collapsed="false">
      <c r="A1333" s="492"/>
      <c r="B1333" s="493"/>
      <c r="C1333" s="493"/>
      <c r="D1333" s="493"/>
      <c r="E1333" s="493"/>
      <c r="F1333" s="493"/>
      <c r="G1333" s="493" t="s">
        <v>1393</v>
      </c>
      <c r="H1333" s="494" t="n">
        <v>6.91</v>
      </c>
      <c r="I1333" s="495" t="s">
        <v>1394</v>
      </c>
      <c r="J1333" s="496" t="n">
        <v>147.8</v>
      </c>
    </row>
    <row r="1334" customFormat="false" ht="0.75" hidden="false" customHeight="true" outlineLevel="0" collapsed="false">
      <c r="A1334" s="497"/>
      <c r="B1334" s="498"/>
      <c r="C1334" s="498"/>
      <c r="D1334" s="498"/>
      <c r="E1334" s="498"/>
      <c r="F1334" s="498"/>
      <c r="G1334" s="498"/>
      <c r="H1334" s="498"/>
      <c r="I1334" s="499"/>
      <c r="J1334" s="500"/>
    </row>
    <row r="1335" customFormat="false" ht="18" hidden="false" customHeight="true" outlineLevel="0" collapsed="false">
      <c r="A1335" s="466" t="s">
        <v>1829</v>
      </c>
      <c r="B1335" s="467" t="s">
        <v>27</v>
      </c>
      <c r="C1335" s="468" t="s">
        <v>26</v>
      </c>
      <c r="D1335" s="468" t="s">
        <v>18</v>
      </c>
      <c r="E1335" s="468" t="s">
        <v>25</v>
      </c>
      <c r="F1335" s="468"/>
      <c r="G1335" s="469" t="s">
        <v>1375</v>
      </c>
      <c r="H1335" s="467" t="s">
        <v>1376</v>
      </c>
      <c r="I1335" s="470" t="s">
        <v>1377</v>
      </c>
      <c r="J1335" s="471" t="s">
        <v>19</v>
      </c>
    </row>
    <row r="1336" customFormat="false" ht="25.5" hidden="false" customHeight="true" outlineLevel="0" collapsed="false">
      <c r="A1336" s="472" t="s">
        <v>35</v>
      </c>
      <c r="B1336" s="473" t="n">
        <v>96546</v>
      </c>
      <c r="C1336" s="474" t="s">
        <v>42</v>
      </c>
      <c r="D1336" s="474" t="s">
        <v>1716</v>
      </c>
      <c r="E1336" s="474" t="s">
        <v>1399</v>
      </c>
      <c r="F1336" s="474"/>
      <c r="G1336" s="475" t="s">
        <v>66</v>
      </c>
      <c r="H1336" s="476" t="n">
        <v>1</v>
      </c>
      <c r="I1336" s="477" t="n">
        <v>15.26</v>
      </c>
      <c r="J1336" s="478" t="n">
        <v>15.26</v>
      </c>
    </row>
    <row r="1337" customFormat="false" ht="24" hidden="false" customHeight="true" outlineLevel="0" collapsed="false">
      <c r="A1337" s="479" t="s">
        <v>656</v>
      </c>
      <c r="B1337" s="480" t="n">
        <v>88238</v>
      </c>
      <c r="C1337" s="481" t="s">
        <v>42</v>
      </c>
      <c r="D1337" s="481" t="s">
        <v>706</v>
      </c>
      <c r="E1337" s="481" t="s">
        <v>1382</v>
      </c>
      <c r="F1337" s="481"/>
      <c r="G1337" s="482" t="s">
        <v>469</v>
      </c>
      <c r="H1337" s="483" t="n">
        <v>0.044</v>
      </c>
      <c r="I1337" s="484" t="n">
        <v>21.5</v>
      </c>
      <c r="J1337" s="485" t="n">
        <v>0.94</v>
      </c>
    </row>
    <row r="1338" customFormat="false" ht="24" hidden="false" customHeight="true" outlineLevel="0" collapsed="false">
      <c r="A1338" s="479" t="s">
        <v>656</v>
      </c>
      <c r="B1338" s="480" t="n">
        <v>88245</v>
      </c>
      <c r="C1338" s="481" t="s">
        <v>42</v>
      </c>
      <c r="D1338" s="481" t="s">
        <v>705</v>
      </c>
      <c r="E1338" s="481" t="s">
        <v>1382</v>
      </c>
      <c r="F1338" s="481"/>
      <c r="G1338" s="482" t="s">
        <v>469</v>
      </c>
      <c r="H1338" s="483" t="n">
        <v>0.116</v>
      </c>
      <c r="I1338" s="484" t="n">
        <v>25.4</v>
      </c>
      <c r="J1338" s="485" t="n">
        <v>2.94</v>
      </c>
    </row>
    <row r="1339" customFormat="false" ht="25.5" hidden="false" customHeight="true" outlineLevel="0" collapsed="false">
      <c r="A1339" s="479" t="s">
        <v>656</v>
      </c>
      <c r="B1339" s="480" t="n">
        <v>92803</v>
      </c>
      <c r="C1339" s="481" t="s">
        <v>42</v>
      </c>
      <c r="D1339" s="481" t="s">
        <v>729</v>
      </c>
      <c r="E1339" s="481" t="s">
        <v>1399</v>
      </c>
      <c r="F1339" s="481"/>
      <c r="G1339" s="482" t="s">
        <v>66</v>
      </c>
      <c r="H1339" s="483" t="n">
        <v>1</v>
      </c>
      <c r="I1339" s="484" t="n">
        <v>10.69</v>
      </c>
      <c r="J1339" s="485" t="n">
        <v>10.69</v>
      </c>
    </row>
    <row r="1340" customFormat="false" ht="39" hidden="false" customHeight="true" outlineLevel="0" collapsed="false">
      <c r="A1340" s="501" t="s">
        <v>200</v>
      </c>
      <c r="B1340" s="502" t="n">
        <v>39017</v>
      </c>
      <c r="C1340" s="503" t="s">
        <v>42</v>
      </c>
      <c r="D1340" s="503" t="s">
        <v>709</v>
      </c>
      <c r="E1340" s="503" t="s">
        <v>669</v>
      </c>
      <c r="F1340" s="503"/>
      <c r="G1340" s="504" t="s">
        <v>120</v>
      </c>
      <c r="H1340" s="505" t="n">
        <v>0.48</v>
      </c>
      <c r="I1340" s="506" t="n">
        <v>0.22</v>
      </c>
      <c r="J1340" s="507" t="n">
        <v>0.1</v>
      </c>
    </row>
    <row r="1341" customFormat="false" ht="25.5" hidden="false" customHeight="true" outlineLevel="0" collapsed="false">
      <c r="A1341" s="501" t="s">
        <v>200</v>
      </c>
      <c r="B1341" s="502" t="n">
        <v>43132</v>
      </c>
      <c r="C1341" s="503" t="s">
        <v>42</v>
      </c>
      <c r="D1341" s="503" t="s">
        <v>707</v>
      </c>
      <c r="E1341" s="503" t="s">
        <v>669</v>
      </c>
      <c r="F1341" s="503"/>
      <c r="G1341" s="504" t="s">
        <v>66</v>
      </c>
      <c r="H1341" s="505" t="n">
        <v>0.025</v>
      </c>
      <c r="I1341" s="506" t="n">
        <v>23.7</v>
      </c>
      <c r="J1341" s="507" t="n">
        <v>0.59</v>
      </c>
    </row>
    <row r="1342" customFormat="false" ht="15" hidden="false" customHeight="false" outlineLevel="0" collapsed="false">
      <c r="A1342" s="486"/>
      <c r="B1342" s="487"/>
      <c r="C1342" s="487"/>
      <c r="D1342" s="487"/>
      <c r="E1342" s="487" t="s">
        <v>1388</v>
      </c>
      <c r="F1342" s="488" t="n">
        <v>3.22</v>
      </c>
      <c r="G1342" s="487" t="s">
        <v>1389</v>
      </c>
      <c r="H1342" s="488" t="n">
        <v>0</v>
      </c>
      <c r="I1342" s="489" t="s">
        <v>1390</v>
      </c>
      <c r="J1342" s="490" t="n">
        <v>3.22</v>
      </c>
    </row>
    <row r="1343" customFormat="false" ht="15" hidden="false" customHeight="true" outlineLevel="0" collapsed="false">
      <c r="A1343" s="486"/>
      <c r="B1343" s="487"/>
      <c r="C1343" s="487"/>
      <c r="D1343" s="487"/>
      <c r="E1343" s="487" t="s">
        <v>1391</v>
      </c>
      <c r="F1343" s="488" t="n">
        <v>3.63</v>
      </c>
      <c r="G1343" s="487"/>
      <c r="H1343" s="491" t="s">
        <v>1392</v>
      </c>
      <c r="I1343" s="491"/>
      <c r="J1343" s="490" t="n">
        <v>18.89</v>
      </c>
    </row>
    <row r="1344" customFormat="false" ht="49.5" hidden="false" customHeight="true" outlineLevel="0" collapsed="false">
      <c r="A1344" s="492"/>
      <c r="B1344" s="493"/>
      <c r="C1344" s="493"/>
      <c r="D1344" s="493"/>
      <c r="E1344" s="493"/>
      <c r="F1344" s="493"/>
      <c r="G1344" s="493" t="s">
        <v>1393</v>
      </c>
      <c r="H1344" s="494" t="n">
        <v>17.03</v>
      </c>
      <c r="I1344" s="495" t="s">
        <v>1394</v>
      </c>
      <c r="J1344" s="496" t="n">
        <v>321.69</v>
      </c>
    </row>
    <row r="1345" customFormat="false" ht="0.75" hidden="false" customHeight="true" outlineLevel="0" collapsed="false">
      <c r="A1345" s="497"/>
      <c r="B1345" s="498"/>
      <c r="C1345" s="498"/>
      <c r="D1345" s="498"/>
      <c r="E1345" s="498"/>
      <c r="F1345" s="498"/>
      <c r="G1345" s="498"/>
      <c r="H1345" s="498"/>
      <c r="I1345" s="499"/>
      <c r="J1345" s="500"/>
    </row>
    <row r="1346" customFormat="false" ht="18" hidden="false" customHeight="true" outlineLevel="0" collapsed="false">
      <c r="A1346" s="466" t="s">
        <v>1830</v>
      </c>
      <c r="B1346" s="467" t="s">
        <v>27</v>
      </c>
      <c r="C1346" s="468" t="s">
        <v>26</v>
      </c>
      <c r="D1346" s="468" t="s">
        <v>18</v>
      </c>
      <c r="E1346" s="468" t="s">
        <v>25</v>
      </c>
      <c r="F1346" s="468"/>
      <c r="G1346" s="469" t="s">
        <v>1375</v>
      </c>
      <c r="H1346" s="467" t="s">
        <v>1376</v>
      </c>
      <c r="I1346" s="470" t="s">
        <v>1377</v>
      </c>
      <c r="J1346" s="471" t="s">
        <v>19</v>
      </c>
    </row>
    <row r="1347" customFormat="false" ht="25.5" hidden="false" customHeight="true" outlineLevel="0" collapsed="false">
      <c r="A1347" s="472" t="s">
        <v>35</v>
      </c>
      <c r="B1347" s="473" t="s">
        <v>1831</v>
      </c>
      <c r="C1347" s="474" t="s">
        <v>36</v>
      </c>
      <c r="D1347" s="474" t="s">
        <v>1832</v>
      </c>
      <c r="E1347" s="474" t="s">
        <v>1815</v>
      </c>
      <c r="F1347" s="474"/>
      <c r="G1347" s="475" t="s">
        <v>47</v>
      </c>
      <c r="H1347" s="476" t="n">
        <v>1</v>
      </c>
      <c r="I1347" s="477" t="n">
        <v>6.84</v>
      </c>
      <c r="J1347" s="478" t="n">
        <v>6.84</v>
      </c>
    </row>
    <row r="1348" customFormat="false" ht="24" hidden="false" customHeight="true" outlineLevel="0" collapsed="false">
      <c r="A1348" s="479" t="s">
        <v>656</v>
      </c>
      <c r="B1348" s="480" t="n">
        <v>88309</v>
      </c>
      <c r="C1348" s="481" t="s">
        <v>42</v>
      </c>
      <c r="D1348" s="481" t="s">
        <v>696</v>
      </c>
      <c r="E1348" s="481" t="s">
        <v>1382</v>
      </c>
      <c r="F1348" s="481"/>
      <c r="G1348" s="482" t="s">
        <v>469</v>
      </c>
      <c r="H1348" s="483" t="n">
        <v>0.1</v>
      </c>
      <c r="I1348" s="484" t="n">
        <v>25.62</v>
      </c>
      <c r="J1348" s="485" t="n">
        <v>2.56</v>
      </c>
    </row>
    <row r="1349" customFormat="false" ht="24" hidden="false" customHeight="true" outlineLevel="0" collapsed="false">
      <c r="A1349" s="479" t="s">
        <v>656</v>
      </c>
      <c r="B1349" s="480" t="n">
        <v>88242</v>
      </c>
      <c r="C1349" s="481" t="s">
        <v>42</v>
      </c>
      <c r="D1349" s="481" t="s">
        <v>1626</v>
      </c>
      <c r="E1349" s="481" t="s">
        <v>1382</v>
      </c>
      <c r="F1349" s="481"/>
      <c r="G1349" s="482" t="s">
        <v>469</v>
      </c>
      <c r="H1349" s="483" t="n">
        <v>0.1</v>
      </c>
      <c r="I1349" s="484" t="n">
        <v>21.56</v>
      </c>
      <c r="J1349" s="485" t="n">
        <v>2.15</v>
      </c>
    </row>
    <row r="1350" customFormat="false" ht="39" hidden="false" customHeight="true" outlineLevel="0" collapsed="false">
      <c r="A1350" s="501" t="s">
        <v>200</v>
      </c>
      <c r="B1350" s="502" t="n">
        <v>34547</v>
      </c>
      <c r="C1350" s="503" t="s">
        <v>42</v>
      </c>
      <c r="D1350" s="503" t="s">
        <v>1833</v>
      </c>
      <c r="E1350" s="503" t="s">
        <v>669</v>
      </c>
      <c r="F1350" s="503"/>
      <c r="G1350" s="504" t="s">
        <v>47</v>
      </c>
      <c r="H1350" s="505" t="n">
        <v>0.5</v>
      </c>
      <c r="I1350" s="506" t="n">
        <v>4.26</v>
      </c>
      <c r="J1350" s="507" t="n">
        <v>2.13</v>
      </c>
    </row>
    <row r="1351" customFormat="false" ht="15" hidden="false" customHeight="false" outlineLevel="0" collapsed="false">
      <c r="A1351" s="486"/>
      <c r="B1351" s="487"/>
      <c r="C1351" s="487"/>
      <c r="D1351" s="487"/>
      <c r="E1351" s="487" t="s">
        <v>1388</v>
      </c>
      <c r="F1351" s="488" t="n">
        <v>3.64</v>
      </c>
      <c r="G1351" s="487" t="s">
        <v>1389</v>
      </c>
      <c r="H1351" s="488" t="n">
        <v>0</v>
      </c>
      <c r="I1351" s="489" t="s">
        <v>1390</v>
      </c>
      <c r="J1351" s="490" t="n">
        <v>3.64</v>
      </c>
    </row>
    <row r="1352" customFormat="false" ht="15" hidden="false" customHeight="true" outlineLevel="0" collapsed="false">
      <c r="A1352" s="486"/>
      <c r="B1352" s="487"/>
      <c r="C1352" s="487"/>
      <c r="D1352" s="487"/>
      <c r="E1352" s="487" t="s">
        <v>1391</v>
      </c>
      <c r="F1352" s="488" t="n">
        <v>1.62</v>
      </c>
      <c r="G1352" s="487"/>
      <c r="H1352" s="491" t="s">
        <v>1392</v>
      </c>
      <c r="I1352" s="491"/>
      <c r="J1352" s="490" t="n">
        <v>8.46</v>
      </c>
    </row>
    <row r="1353" customFormat="false" ht="49.5" hidden="false" customHeight="true" outlineLevel="0" collapsed="false">
      <c r="A1353" s="492"/>
      <c r="B1353" s="493"/>
      <c r="C1353" s="493"/>
      <c r="D1353" s="493"/>
      <c r="E1353" s="493"/>
      <c r="F1353" s="493"/>
      <c r="G1353" s="493" t="s">
        <v>1393</v>
      </c>
      <c r="H1353" s="494" t="n">
        <v>12</v>
      </c>
      <c r="I1353" s="495" t="s">
        <v>1394</v>
      </c>
      <c r="J1353" s="496" t="n">
        <v>101.52</v>
      </c>
    </row>
    <row r="1354" customFormat="false" ht="0.75" hidden="false" customHeight="true" outlineLevel="0" collapsed="false">
      <c r="A1354" s="497"/>
      <c r="B1354" s="498"/>
      <c r="C1354" s="498"/>
      <c r="D1354" s="498"/>
      <c r="E1354" s="498"/>
      <c r="F1354" s="498"/>
      <c r="G1354" s="498"/>
      <c r="H1354" s="498"/>
      <c r="I1354" s="499"/>
      <c r="J1354" s="500"/>
    </row>
    <row r="1355" customFormat="false" ht="24" hidden="false" customHeight="true" outlineLevel="0" collapsed="false">
      <c r="A1355" s="461" t="s">
        <v>1834</v>
      </c>
      <c r="B1355" s="462"/>
      <c r="C1355" s="462"/>
      <c r="D1355" s="462" t="s">
        <v>1835</v>
      </c>
      <c r="E1355" s="462"/>
      <c r="F1355" s="462"/>
      <c r="G1355" s="462"/>
      <c r="H1355" s="463"/>
      <c r="I1355" s="464"/>
      <c r="J1355" s="465" t="n">
        <v>3116.04</v>
      </c>
    </row>
    <row r="1356" customFormat="false" ht="18" hidden="false" customHeight="true" outlineLevel="0" collapsed="false">
      <c r="A1356" s="466" t="s">
        <v>1836</v>
      </c>
      <c r="B1356" s="467" t="s">
        <v>27</v>
      </c>
      <c r="C1356" s="468" t="s">
        <v>26</v>
      </c>
      <c r="D1356" s="468" t="s">
        <v>18</v>
      </c>
      <c r="E1356" s="468" t="s">
        <v>25</v>
      </c>
      <c r="F1356" s="468"/>
      <c r="G1356" s="469" t="s">
        <v>1375</v>
      </c>
      <c r="H1356" s="467" t="s">
        <v>1376</v>
      </c>
      <c r="I1356" s="470" t="s">
        <v>1377</v>
      </c>
      <c r="J1356" s="471" t="s">
        <v>19</v>
      </c>
    </row>
    <row r="1357" customFormat="false" ht="39" hidden="false" customHeight="true" outlineLevel="0" collapsed="false">
      <c r="A1357" s="472" t="s">
        <v>35</v>
      </c>
      <c r="B1357" s="473" t="n">
        <v>97083</v>
      </c>
      <c r="C1357" s="474" t="s">
        <v>42</v>
      </c>
      <c r="D1357" s="474" t="s">
        <v>1721</v>
      </c>
      <c r="E1357" s="474" t="s">
        <v>1399</v>
      </c>
      <c r="F1357" s="474"/>
      <c r="G1357" s="475" t="s">
        <v>400</v>
      </c>
      <c r="H1357" s="476" t="n">
        <v>1</v>
      </c>
      <c r="I1357" s="477" t="n">
        <v>3.14</v>
      </c>
      <c r="J1357" s="478" t="n">
        <v>3.14</v>
      </c>
    </row>
    <row r="1358" customFormat="false" ht="24" hidden="false" customHeight="true" outlineLevel="0" collapsed="false">
      <c r="A1358" s="479" t="s">
        <v>656</v>
      </c>
      <c r="B1358" s="480" t="n">
        <v>88309</v>
      </c>
      <c r="C1358" s="481" t="s">
        <v>42</v>
      </c>
      <c r="D1358" s="481" t="s">
        <v>696</v>
      </c>
      <c r="E1358" s="481" t="s">
        <v>1382</v>
      </c>
      <c r="F1358" s="481"/>
      <c r="G1358" s="482" t="s">
        <v>469</v>
      </c>
      <c r="H1358" s="483" t="n">
        <v>0.045</v>
      </c>
      <c r="I1358" s="484" t="n">
        <v>25.62</v>
      </c>
      <c r="J1358" s="485" t="n">
        <v>1.15</v>
      </c>
    </row>
    <row r="1359" customFormat="false" ht="24" hidden="false" customHeight="true" outlineLevel="0" collapsed="false">
      <c r="A1359" s="479" t="s">
        <v>656</v>
      </c>
      <c r="B1359" s="480" t="n">
        <v>88316</v>
      </c>
      <c r="C1359" s="481" t="s">
        <v>42</v>
      </c>
      <c r="D1359" s="481" t="s">
        <v>667</v>
      </c>
      <c r="E1359" s="481" t="s">
        <v>1382</v>
      </c>
      <c r="F1359" s="481"/>
      <c r="G1359" s="482" t="s">
        <v>469</v>
      </c>
      <c r="H1359" s="483" t="n">
        <v>0.089</v>
      </c>
      <c r="I1359" s="484" t="n">
        <v>20.32</v>
      </c>
      <c r="J1359" s="485" t="n">
        <v>1.8</v>
      </c>
    </row>
    <row r="1360" customFormat="false" ht="39" hidden="false" customHeight="true" outlineLevel="0" collapsed="false">
      <c r="A1360" s="479" t="s">
        <v>656</v>
      </c>
      <c r="B1360" s="480" t="n">
        <v>95264</v>
      </c>
      <c r="C1360" s="481" t="s">
        <v>42</v>
      </c>
      <c r="D1360" s="481" t="s">
        <v>1722</v>
      </c>
      <c r="E1360" s="481" t="s">
        <v>683</v>
      </c>
      <c r="F1360" s="481"/>
      <c r="G1360" s="482" t="s">
        <v>688</v>
      </c>
      <c r="H1360" s="483" t="n">
        <v>0.025</v>
      </c>
      <c r="I1360" s="484" t="n">
        <v>6.44</v>
      </c>
      <c r="J1360" s="485" t="n">
        <v>0.16</v>
      </c>
    </row>
    <row r="1361" customFormat="false" ht="39" hidden="false" customHeight="true" outlineLevel="0" collapsed="false">
      <c r="A1361" s="479" t="s">
        <v>656</v>
      </c>
      <c r="B1361" s="480" t="n">
        <v>95265</v>
      </c>
      <c r="C1361" s="481" t="s">
        <v>42</v>
      </c>
      <c r="D1361" s="481" t="s">
        <v>1723</v>
      </c>
      <c r="E1361" s="481" t="s">
        <v>683</v>
      </c>
      <c r="F1361" s="481"/>
      <c r="G1361" s="482" t="s">
        <v>684</v>
      </c>
      <c r="H1361" s="483" t="n">
        <v>0.042</v>
      </c>
      <c r="I1361" s="484" t="n">
        <v>0.85</v>
      </c>
      <c r="J1361" s="485" t="n">
        <v>0.03</v>
      </c>
    </row>
    <row r="1362" customFormat="false" ht="15" hidden="false" customHeight="false" outlineLevel="0" collapsed="false">
      <c r="A1362" s="486"/>
      <c r="B1362" s="487"/>
      <c r="C1362" s="487"/>
      <c r="D1362" s="487"/>
      <c r="E1362" s="487" t="s">
        <v>1388</v>
      </c>
      <c r="F1362" s="488" t="n">
        <v>2.25</v>
      </c>
      <c r="G1362" s="487" t="s">
        <v>1389</v>
      </c>
      <c r="H1362" s="488" t="n">
        <v>0</v>
      </c>
      <c r="I1362" s="489" t="s">
        <v>1390</v>
      </c>
      <c r="J1362" s="490" t="n">
        <v>2.25</v>
      </c>
    </row>
    <row r="1363" customFormat="false" ht="15" hidden="false" customHeight="true" outlineLevel="0" collapsed="false">
      <c r="A1363" s="486"/>
      <c r="B1363" s="487"/>
      <c r="C1363" s="487"/>
      <c r="D1363" s="487"/>
      <c r="E1363" s="487" t="s">
        <v>1391</v>
      </c>
      <c r="F1363" s="488" t="n">
        <v>0.74</v>
      </c>
      <c r="G1363" s="487"/>
      <c r="H1363" s="491" t="s">
        <v>1392</v>
      </c>
      <c r="I1363" s="491"/>
      <c r="J1363" s="490" t="n">
        <v>3.88</v>
      </c>
    </row>
    <row r="1364" customFormat="false" ht="49.5" hidden="false" customHeight="true" outlineLevel="0" collapsed="false">
      <c r="A1364" s="492"/>
      <c r="B1364" s="493"/>
      <c r="C1364" s="493"/>
      <c r="D1364" s="493"/>
      <c r="E1364" s="493"/>
      <c r="F1364" s="493"/>
      <c r="G1364" s="493" t="s">
        <v>1393</v>
      </c>
      <c r="H1364" s="494" t="n">
        <v>18</v>
      </c>
      <c r="I1364" s="495" t="s">
        <v>1394</v>
      </c>
      <c r="J1364" s="496" t="n">
        <v>69.84</v>
      </c>
    </row>
    <row r="1365" customFormat="false" ht="0.75" hidden="false" customHeight="true" outlineLevel="0" collapsed="false">
      <c r="A1365" s="497"/>
      <c r="B1365" s="498"/>
      <c r="C1365" s="498"/>
      <c r="D1365" s="498"/>
      <c r="E1365" s="498"/>
      <c r="F1365" s="498"/>
      <c r="G1365" s="498"/>
      <c r="H1365" s="498"/>
      <c r="I1365" s="499"/>
      <c r="J1365" s="500"/>
    </row>
    <row r="1366" customFormat="false" ht="18" hidden="false" customHeight="true" outlineLevel="0" collapsed="false">
      <c r="A1366" s="466" t="s">
        <v>1837</v>
      </c>
      <c r="B1366" s="467" t="s">
        <v>27</v>
      </c>
      <c r="C1366" s="468" t="s">
        <v>26</v>
      </c>
      <c r="D1366" s="468" t="s">
        <v>18</v>
      </c>
      <c r="E1366" s="468" t="s">
        <v>25</v>
      </c>
      <c r="F1366" s="468"/>
      <c r="G1366" s="469" t="s">
        <v>1375</v>
      </c>
      <c r="H1366" s="467" t="s">
        <v>1376</v>
      </c>
      <c r="I1366" s="470" t="s">
        <v>1377</v>
      </c>
      <c r="J1366" s="471" t="s">
        <v>19</v>
      </c>
    </row>
    <row r="1367" customFormat="false" ht="39" hidden="false" customHeight="true" outlineLevel="0" collapsed="false">
      <c r="A1367" s="472" t="s">
        <v>35</v>
      </c>
      <c r="B1367" s="473" t="n">
        <v>96622</v>
      </c>
      <c r="C1367" s="474" t="s">
        <v>42</v>
      </c>
      <c r="D1367" s="474" t="s">
        <v>1725</v>
      </c>
      <c r="E1367" s="474" t="s">
        <v>1399</v>
      </c>
      <c r="F1367" s="474"/>
      <c r="G1367" s="475" t="s">
        <v>388</v>
      </c>
      <c r="H1367" s="476" t="n">
        <v>1</v>
      </c>
      <c r="I1367" s="477" t="n">
        <v>286.43</v>
      </c>
      <c r="J1367" s="478" t="n">
        <v>286.43</v>
      </c>
    </row>
    <row r="1368" customFormat="false" ht="24" hidden="false" customHeight="true" outlineLevel="0" collapsed="false">
      <c r="A1368" s="479" t="s">
        <v>656</v>
      </c>
      <c r="B1368" s="480" t="n">
        <v>88309</v>
      </c>
      <c r="C1368" s="481" t="s">
        <v>42</v>
      </c>
      <c r="D1368" s="481" t="s">
        <v>696</v>
      </c>
      <c r="E1368" s="481" t="s">
        <v>1382</v>
      </c>
      <c r="F1368" s="481"/>
      <c r="G1368" s="482" t="s">
        <v>469</v>
      </c>
      <c r="H1368" s="483" t="n">
        <v>1.942</v>
      </c>
      <c r="I1368" s="484" t="n">
        <v>25.62</v>
      </c>
      <c r="J1368" s="485" t="n">
        <v>49.75</v>
      </c>
    </row>
    <row r="1369" customFormat="false" ht="24" hidden="false" customHeight="true" outlineLevel="0" collapsed="false">
      <c r="A1369" s="479" t="s">
        <v>656</v>
      </c>
      <c r="B1369" s="480" t="n">
        <v>88316</v>
      </c>
      <c r="C1369" s="481" t="s">
        <v>42</v>
      </c>
      <c r="D1369" s="481" t="s">
        <v>667</v>
      </c>
      <c r="E1369" s="481" t="s">
        <v>1382</v>
      </c>
      <c r="F1369" s="481"/>
      <c r="G1369" s="482" t="s">
        <v>469</v>
      </c>
      <c r="H1369" s="483" t="n">
        <v>0.765</v>
      </c>
      <c r="I1369" s="484" t="n">
        <v>20.32</v>
      </c>
      <c r="J1369" s="485" t="n">
        <v>15.54</v>
      </c>
    </row>
    <row r="1370" customFormat="false" ht="39" hidden="false" customHeight="true" outlineLevel="0" collapsed="false">
      <c r="A1370" s="479" t="s">
        <v>656</v>
      </c>
      <c r="B1370" s="480" t="n">
        <v>91277</v>
      </c>
      <c r="C1370" s="481" t="s">
        <v>42</v>
      </c>
      <c r="D1370" s="481" t="s">
        <v>1511</v>
      </c>
      <c r="E1370" s="481" t="s">
        <v>683</v>
      </c>
      <c r="F1370" s="481"/>
      <c r="G1370" s="482" t="s">
        <v>688</v>
      </c>
      <c r="H1370" s="483" t="n">
        <v>0.032</v>
      </c>
      <c r="I1370" s="484" t="n">
        <v>10.18</v>
      </c>
      <c r="J1370" s="485" t="n">
        <v>0.32</v>
      </c>
    </row>
    <row r="1371" customFormat="false" ht="39" hidden="false" customHeight="true" outlineLevel="0" collapsed="false">
      <c r="A1371" s="479" t="s">
        <v>656</v>
      </c>
      <c r="B1371" s="480" t="n">
        <v>91278</v>
      </c>
      <c r="C1371" s="481" t="s">
        <v>42</v>
      </c>
      <c r="D1371" s="481" t="s">
        <v>1512</v>
      </c>
      <c r="E1371" s="481" t="s">
        <v>683</v>
      </c>
      <c r="F1371" s="481"/>
      <c r="G1371" s="482" t="s">
        <v>684</v>
      </c>
      <c r="H1371" s="483" t="n">
        <v>0.03</v>
      </c>
      <c r="I1371" s="484" t="n">
        <v>0.71</v>
      </c>
      <c r="J1371" s="485" t="n">
        <v>0.02</v>
      </c>
    </row>
    <row r="1372" customFormat="false" ht="25.5" hidden="false" customHeight="true" outlineLevel="0" collapsed="false">
      <c r="A1372" s="501" t="s">
        <v>200</v>
      </c>
      <c r="B1372" s="502" t="n">
        <v>4718</v>
      </c>
      <c r="C1372" s="503" t="s">
        <v>42</v>
      </c>
      <c r="D1372" s="503" t="s">
        <v>1726</v>
      </c>
      <c r="E1372" s="503" t="s">
        <v>669</v>
      </c>
      <c r="F1372" s="503"/>
      <c r="G1372" s="504" t="s">
        <v>388</v>
      </c>
      <c r="H1372" s="505" t="n">
        <v>1.38</v>
      </c>
      <c r="I1372" s="506" t="n">
        <v>160</v>
      </c>
      <c r="J1372" s="507" t="n">
        <v>220.8</v>
      </c>
    </row>
    <row r="1373" customFormat="false" ht="15" hidden="false" customHeight="false" outlineLevel="0" collapsed="false">
      <c r="A1373" s="486"/>
      <c r="B1373" s="487"/>
      <c r="C1373" s="487"/>
      <c r="D1373" s="487"/>
      <c r="E1373" s="487" t="s">
        <v>1388</v>
      </c>
      <c r="F1373" s="488" t="n">
        <v>50.9</v>
      </c>
      <c r="G1373" s="487" t="s">
        <v>1389</v>
      </c>
      <c r="H1373" s="488" t="n">
        <v>0</v>
      </c>
      <c r="I1373" s="489" t="s">
        <v>1390</v>
      </c>
      <c r="J1373" s="490" t="n">
        <v>50.9</v>
      </c>
    </row>
    <row r="1374" customFormat="false" ht="15" hidden="false" customHeight="true" outlineLevel="0" collapsed="false">
      <c r="A1374" s="486"/>
      <c r="B1374" s="487"/>
      <c r="C1374" s="487"/>
      <c r="D1374" s="487"/>
      <c r="E1374" s="487" t="s">
        <v>1391</v>
      </c>
      <c r="F1374" s="488" t="n">
        <v>68.17</v>
      </c>
      <c r="G1374" s="487"/>
      <c r="H1374" s="491" t="s">
        <v>1392</v>
      </c>
      <c r="I1374" s="491"/>
      <c r="J1374" s="490" t="n">
        <v>354.6</v>
      </c>
    </row>
    <row r="1375" customFormat="false" ht="49.5" hidden="false" customHeight="true" outlineLevel="0" collapsed="false">
      <c r="A1375" s="492"/>
      <c r="B1375" s="493"/>
      <c r="C1375" s="493"/>
      <c r="D1375" s="493"/>
      <c r="E1375" s="493"/>
      <c r="F1375" s="493"/>
      <c r="G1375" s="493" t="s">
        <v>1393</v>
      </c>
      <c r="H1375" s="494" t="n">
        <v>1</v>
      </c>
      <c r="I1375" s="495" t="s">
        <v>1394</v>
      </c>
      <c r="J1375" s="496" t="n">
        <v>354.6</v>
      </c>
    </row>
    <row r="1376" customFormat="false" ht="0.75" hidden="false" customHeight="true" outlineLevel="0" collapsed="false">
      <c r="A1376" s="497"/>
      <c r="B1376" s="498"/>
      <c r="C1376" s="498"/>
      <c r="D1376" s="498"/>
      <c r="E1376" s="498"/>
      <c r="F1376" s="498"/>
      <c r="G1376" s="498"/>
      <c r="H1376" s="498"/>
      <c r="I1376" s="499"/>
      <c r="J1376" s="500"/>
    </row>
    <row r="1377" customFormat="false" ht="18" hidden="false" customHeight="true" outlineLevel="0" collapsed="false">
      <c r="A1377" s="466" t="s">
        <v>1838</v>
      </c>
      <c r="B1377" s="467" t="s">
        <v>27</v>
      </c>
      <c r="C1377" s="468" t="s">
        <v>26</v>
      </c>
      <c r="D1377" s="468" t="s">
        <v>18</v>
      </c>
      <c r="E1377" s="468" t="s">
        <v>25</v>
      </c>
      <c r="F1377" s="468"/>
      <c r="G1377" s="469" t="s">
        <v>1375</v>
      </c>
      <c r="H1377" s="467" t="s">
        <v>1376</v>
      </c>
      <c r="I1377" s="470" t="s">
        <v>1377</v>
      </c>
      <c r="J1377" s="471" t="s">
        <v>19</v>
      </c>
    </row>
    <row r="1378" customFormat="false" ht="25.5" hidden="false" customHeight="true" outlineLevel="0" collapsed="false">
      <c r="A1378" s="472" t="s">
        <v>35</v>
      </c>
      <c r="B1378" s="473" t="n">
        <v>97113</v>
      </c>
      <c r="C1378" s="474" t="s">
        <v>42</v>
      </c>
      <c r="D1378" s="474" t="s">
        <v>1728</v>
      </c>
      <c r="E1378" s="474" t="s">
        <v>1729</v>
      </c>
      <c r="F1378" s="474"/>
      <c r="G1378" s="475" t="s">
        <v>400</v>
      </c>
      <c r="H1378" s="476" t="n">
        <v>1</v>
      </c>
      <c r="I1378" s="477" t="n">
        <v>3.1</v>
      </c>
      <c r="J1378" s="478" t="n">
        <v>3.1</v>
      </c>
    </row>
    <row r="1379" customFormat="false" ht="24" hidden="false" customHeight="true" outlineLevel="0" collapsed="false">
      <c r="A1379" s="479" t="s">
        <v>656</v>
      </c>
      <c r="B1379" s="480" t="n">
        <v>88309</v>
      </c>
      <c r="C1379" s="481" t="s">
        <v>42</v>
      </c>
      <c r="D1379" s="481" t="s">
        <v>696</v>
      </c>
      <c r="E1379" s="481" t="s">
        <v>1382</v>
      </c>
      <c r="F1379" s="481"/>
      <c r="G1379" s="482" t="s">
        <v>469</v>
      </c>
      <c r="H1379" s="483" t="n">
        <v>0.00491</v>
      </c>
      <c r="I1379" s="484" t="n">
        <v>25.62</v>
      </c>
      <c r="J1379" s="485" t="n">
        <v>0.12</v>
      </c>
    </row>
    <row r="1380" customFormat="false" ht="24" hidden="false" customHeight="true" outlineLevel="0" collapsed="false">
      <c r="A1380" s="479" t="s">
        <v>656</v>
      </c>
      <c r="B1380" s="480" t="n">
        <v>88316</v>
      </c>
      <c r="C1380" s="481" t="s">
        <v>42</v>
      </c>
      <c r="D1380" s="481" t="s">
        <v>667</v>
      </c>
      <c r="E1380" s="481" t="s">
        <v>1382</v>
      </c>
      <c r="F1380" s="481"/>
      <c r="G1380" s="482" t="s">
        <v>469</v>
      </c>
      <c r="H1380" s="483" t="n">
        <v>0.00589</v>
      </c>
      <c r="I1380" s="484" t="n">
        <v>20.32</v>
      </c>
      <c r="J1380" s="485" t="n">
        <v>0.11</v>
      </c>
    </row>
    <row r="1381" customFormat="false" ht="24" hidden="false" customHeight="true" outlineLevel="0" collapsed="false">
      <c r="A1381" s="501" t="s">
        <v>200</v>
      </c>
      <c r="B1381" s="502" t="n">
        <v>42408</v>
      </c>
      <c r="C1381" s="503" t="s">
        <v>42</v>
      </c>
      <c r="D1381" s="503" t="s">
        <v>1730</v>
      </c>
      <c r="E1381" s="503" t="s">
        <v>669</v>
      </c>
      <c r="F1381" s="503"/>
      <c r="G1381" s="504" t="s">
        <v>400</v>
      </c>
      <c r="H1381" s="505" t="n">
        <v>1.128</v>
      </c>
      <c r="I1381" s="506" t="n">
        <v>2.55</v>
      </c>
      <c r="J1381" s="507" t="n">
        <v>2.87</v>
      </c>
    </row>
    <row r="1382" customFormat="false" ht="15" hidden="false" customHeight="false" outlineLevel="0" collapsed="false">
      <c r="A1382" s="486"/>
      <c r="B1382" s="487"/>
      <c r="C1382" s="487"/>
      <c r="D1382" s="487"/>
      <c r="E1382" s="487" t="s">
        <v>1388</v>
      </c>
      <c r="F1382" s="488" t="n">
        <v>0.17</v>
      </c>
      <c r="G1382" s="487" t="s">
        <v>1389</v>
      </c>
      <c r="H1382" s="488" t="n">
        <v>0</v>
      </c>
      <c r="I1382" s="489" t="s">
        <v>1390</v>
      </c>
      <c r="J1382" s="490" t="n">
        <v>0.17</v>
      </c>
    </row>
    <row r="1383" customFormat="false" ht="15" hidden="false" customHeight="true" outlineLevel="0" collapsed="false">
      <c r="A1383" s="486"/>
      <c r="B1383" s="487"/>
      <c r="C1383" s="487"/>
      <c r="D1383" s="487"/>
      <c r="E1383" s="487" t="s">
        <v>1391</v>
      </c>
      <c r="F1383" s="488" t="n">
        <v>0.73</v>
      </c>
      <c r="G1383" s="487"/>
      <c r="H1383" s="491" t="s">
        <v>1392</v>
      </c>
      <c r="I1383" s="491"/>
      <c r="J1383" s="490" t="n">
        <v>3.83</v>
      </c>
    </row>
    <row r="1384" customFormat="false" ht="49.5" hidden="false" customHeight="true" outlineLevel="0" collapsed="false">
      <c r="A1384" s="492"/>
      <c r="B1384" s="493"/>
      <c r="C1384" s="493"/>
      <c r="D1384" s="493"/>
      <c r="E1384" s="493"/>
      <c r="F1384" s="493"/>
      <c r="G1384" s="493" t="s">
        <v>1393</v>
      </c>
      <c r="H1384" s="494" t="n">
        <v>20</v>
      </c>
      <c r="I1384" s="495" t="s">
        <v>1394</v>
      </c>
      <c r="J1384" s="496" t="n">
        <v>76.6</v>
      </c>
    </row>
    <row r="1385" customFormat="false" ht="0.75" hidden="false" customHeight="true" outlineLevel="0" collapsed="false">
      <c r="A1385" s="497"/>
      <c r="B1385" s="498"/>
      <c r="C1385" s="498"/>
      <c r="D1385" s="498"/>
      <c r="E1385" s="498"/>
      <c r="F1385" s="498"/>
      <c r="G1385" s="498"/>
      <c r="H1385" s="498"/>
      <c r="I1385" s="499"/>
      <c r="J1385" s="500"/>
    </row>
    <row r="1386" customFormat="false" ht="18" hidden="false" customHeight="true" outlineLevel="0" collapsed="false">
      <c r="A1386" s="466" t="s">
        <v>1839</v>
      </c>
      <c r="B1386" s="467" t="s">
        <v>27</v>
      </c>
      <c r="C1386" s="468" t="s">
        <v>26</v>
      </c>
      <c r="D1386" s="468" t="s">
        <v>18</v>
      </c>
      <c r="E1386" s="468" t="s">
        <v>25</v>
      </c>
      <c r="F1386" s="468"/>
      <c r="G1386" s="469" t="s">
        <v>1375</v>
      </c>
      <c r="H1386" s="467" t="s">
        <v>1376</v>
      </c>
      <c r="I1386" s="470" t="s">
        <v>1377</v>
      </c>
      <c r="J1386" s="471" t="s">
        <v>19</v>
      </c>
    </row>
    <row r="1387" customFormat="false" ht="39" hidden="false" customHeight="true" outlineLevel="0" collapsed="false">
      <c r="A1387" s="472" t="s">
        <v>35</v>
      </c>
      <c r="B1387" s="473" t="n">
        <v>97090</v>
      </c>
      <c r="C1387" s="474" t="s">
        <v>42</v>
      </c>
      <c r="D1387" s="474" t="s">
        <v>1732</v>
      </c>
      <c r="E1387" s="474" t="s">
        <v>1399</v>
      </c>
      <c r="F1387" s="474"/>
      <c r="G1387" s="475" t="s">
        <v>66</v>
      </c>
      <c r="H1387" s="476" t="n">
        <v>1</v>
      </c>
      <c r="I1387" s="477" t="n">
        <v>16.21</v>
      </c>
      <c r="J1387" s="478" t="n">
        <v>16.21</v>
      </c>
    </row>
    <row r="1388" customFormat="false" ht="24" hidden="false" customHeight="true" outlineLevel="0" collapsed="false">
      <c r="A1388" s="479" t="s">
        <v>656</v>
      </c>
      <c r="B1388" s="480" t="n">
        <v>88238</v>
      </c>
      <c r="C1388" s="481" t="s">
        <v>42</v>
      </c>
      <c r="D1388" s="481" t="s">
        <v>706</v>
      </c>
      <c r="E1388" s="481" t="s">
        <v>1382</v>
      </c>
      <c r="F1388" s="481"/>
      <c r="G1388" s="482" t="s">
        <v>469</v>
      </c>
      <c r="H1388" s="483" t="n">
        <v>0.011</v>
      </c>
      <c r="I1388" s="484" t="n">
        <v>21.5</v>
      </c>
      <c r="J1388" s="485" t="n">
        <v>0.23</v>
      </c>
    </row>
    <row r="1389" customFormat="false" ht="24" hidden="false" customHeight="true" outlineLevel="0" collapsed="false">
      <c r="A1389" s="479" t="s">
        <v>656</v>
      </c>
      <c r="B1389" s="480" t="n">
        <v>88245</v>
      </c>
      <c r="C1389" s="481" t="s">
        <v>42</v>
      </c>
      <c r="D1389" s="481" t="s">
        <v>705</v>
      </c>
      <c r="E1389" s="481" t="s">
        <v>1382</v>
      </c>
      <c r="F1389" s="481"/>
      <c r="G1389" s="482" t="s">
        <v>469</v>
      </c>
      <c r="H1389" s="483" t="n">
        <v>0.031</v>
      </c>
      <c r="I1389" s="484" t="n">
        <v>25.4</v>
      </c>
      <c r="J1389" s="485" t="n">
        <v>0.78</v>
      </c>
    </row>
    <row r="1390" customFormat="false" ht="39" hidden="false" customHeight="true" outlineLevel="0" collapsed="false">
      <c r="A1390" s="501" t="s">
        <v>200</v>
      </c>
      <c r="B1390" s="502" t="n">
        <v>7155</v>
      </c>
      <c r="C1390" s="503" t="s">
        <v>42</v>
      </c>
      <c r="D1390" s="503" t="s">
        <v>1733</v>
      </c>
      <c r="E1390" s="503" t="s">
        <v>669</v>
      </c>
      <c r="F1390" s="503"/>
      <c r="G1390" s="504" t="s">
        <v>400</v>
      </c>
      <c r="H1390" s="505" t="n">
        <v>0.555</v>
      </c>
      <c r="I1390" s="506" t="n">
        <v>21.24</v>
      </c>
      <c r="J1390" s="507" t="n">
        <v>11.78</v>
      </c>
    </row>
    <row r="1391" customFormat="false" ht="39" hidden="false" customHeight="true" outlineLevel="0" collapsed="false">
      <c r="A1391" s="501" t="s">
        <v>200</v>
      </c>
      <c r="B1391" s="502" t="n">
        <v>42407</v>
      </c>
      <c r="C1391" s="503" t="s">
        <v>42</v>
      </c>
      <c r="D1391" s="503" t="s">
        <v>1734</v>
      </c>
      <c r="E1391" s="503" t="s">
        <v>669</v>
      </c>
      <c r="F1391" s="503"/>
      <c r="G1391" s="504" t="s">
        <v>47</v>
      </c>
      <c r="H1391" s="505" t="n">
        <v>0.455</v>
      </c>
      <c r="I1391" s="506" t="n">
        <v>6.95</v>
      </c>
      <c r="J1391" s="507" t="n">
        <v>3.16</v>
      </c>
    </row>
    <row r="1392" customFormat="false" ht="25.5" hidden="false" customHeight="true" outlineLevel="0" collapsed="false">
      <c r="A1392" s="501" t="s">
        <v>200</v>
      </c>
      <c r="B1392" s="502" t="n">
        <v>43132</v>
      </c>
      <c r="C1392" s="503" t="s">
        <v>42</v>
      </c>
      <c r="D1392" s="503" t="s">
        <v>707</v>
      </c>
      <c r="E1392" s="503" t="s">
        <v>669</v>
      </c>
      <c r="F1392" s="503"/>
      <c r="G1392" s="504" t="s">
        <v>66</v>
      </c>
      <c r="H1392" s="505" t="n">
        <v>0.011</v>
      </c>
      <c r="I1392" s="506" t="n">
        <v>23.7</v>
      </c>
      <c r="J1392" s="507" t="n">
        <v>0.26</v>
      </c>
    </row>
    <row r="1393" customFormat="false" ht="15" hidden="false" customHeight="false" outlineLevel="0" collapsed="false">
      <c r="A1393" s="486"/>
      <c r="B1393" s="487"/>
      <c r="C1393" s="487"/>
      <c r="D1393" s="487"/>
      <c r="E1393" s="487" t="s">
        <v>1388</v>
      </c>
      <c r="F1393" s="488" t="n">
        <v>0.79</v>
      </c>
      <c r="G1393" s="487" t="s">
        <v>1389</v>
      </c>
      <c r="H1393" s="488" t="n">
        <v>0</v>
      </c>
      <c r="I1393" s="489" t="s">
        <v>1390</v>
      </c>
      <c r="J1393" s="490" t="n">
        <v>0.79</v>
      </c>
    </row>
    <row r="1394" customFormat="false" ht="15" hidden="false" customHeight="true" outlineLevel="0" collapsed="false">
      <c r="A1394" s="486"/>
      <c r="B1394" s="487"/>
      <c r="C1394" s="487"/>
      <c r="D1394" s="487"/>
      <c r="E1394" s="487" t="s">
        <v>1391</v>
      </c>
      <c r="F1394" s="488" t="n">
        <v>3.85</v>
      </c>
      <c r="G1394" s="487"/>
      <c r="H1394" s="491" t="s">
        <v>1392</v>
      </c>
      <c r="I1394" s="491"/>
      <c r="J1394" s="490" t="n">
        <v>20.06</v>
      </c>
    </row>
    <row r="1395" customFormat="false" ht="49.5" hidden="false" customHeight="true" outlineLevel="0" collapsed="false">
      <c r="A1395" s="492"/>
      <c r="B1395" s="493"/>
      <c r="C1395" s="493"/>
      <c r="D1395" s="493"/>
      <c r="E1395" s="493"/>
      <c r="F1395" s="493"/>
      <c r="G1395" s="493" t="s">
        <v>1393</v>
      </c>
      <c r="H1395" s="494" t="n">
        <v>52.8</v>
      </c>
      <c r="I1395" s="495" t="s">
        <v>1394</v>
      </c>
      <c r="J1395" s="496" t="n">
        <v>1059.16</v>
      </c>
    </row>
    <row r="1396" customFormat="false" ht="0.75" hidden="false" customHeight="true" outlineLevel="0" collapsed="false">
      <c r="A1396" s="497"/>
      <c r="B1396" s="498"/>
      <c r="C1396" s="498"/>
      <c r="D1396" s="498"/>
      <c r="E1396" s="498"/>
      <c r="F1396" s="498"/>
      <c r="G1396" s="498"/>
      <c r="H1396" s="498"/>
      <c r="I1396" s="499"/>
      <c r="J1396" s="500"/>
    </row>
    <row r="1397" customFormat="false" ht="18" hidden="false" customHeight="true" outlineLevel="0" collapsed="false">
      <c r="A1397" s="466" t="s">
        <v>1840</v>
      </c>
      <c r="B1397" s="467" t="s">
        <v>27</v>
      </c>
      <c r="C1397" s="468" t="s">
        <v>26</v>
      </c>
      <c r="D1397" s="468" t="s">
        <v>18</v>
      </c>
      <c r="E1397" s="468" t="s">
        <v>25</v>
      </c>
      <c r="F1397" s="468"/>
      <c r="G1397" s="469" t="s">
        <v>1375</v>
      </c>
      <c r="H1397" s="467" t="s">
        <v>1376</v>
      </c>
      <c r="I1397" s="470" t="s">
        <v>1377</v>
      </c>
      <c r="J1397" s="471" t="s">
        <v>19</v>
      </c>
    </row>
    <row r="1398" customFormat="false" ht="25.5" hidden="false" customHeight="true" outlineLevel="0" collapsed="false">
      <c r="A1398" s="472" t="s">
        <v>35</v>
      </c>
      <c r="B1398" s="473" t="s">
        <v>1736</v>
      </c>
      <c r="C1398" s="474" t="s">
        <v>36</v>
      </c>
      <c r="D1398" s="474" t="s">
        <v>1737</v>
      </c>
      <c r="E1398" s="474" t="s">
        <v>1399</v>
      </c>
      <c r="F1398" s="474"/>
      <c r="G1398" s="475" t="s">
        <v>388</v>
      </c>
      <c r="H1398" s="476" t="n">
        <v>1</v>
      </c>
      <c r="I1398" s="477" t="n">
        <v>897.68</v>
      </c>
      <c r="J1398" s="478" t="n">
        <v>897.68</v>
      </c>
    </row>
    <row r="1399" customFormat="false" ht="24" hidden="false" customHeight="true" outlineLevel="0" collapsed="false">
      <c r="A1399" s="479" t="s">
        <v>656</v>
      </c>
      <c r="B1399" s="480" t="n">
        <v>88309</v>
      </c>
      <c r="C1399" s="481" t="s">
        <v>42</v>
      </c>
      <c r="D1399" s="481" t="s">
        <v>696</v>
      </c>
      <c r="E1399" s="481" t="s">
        <v>1382</v>
      </c>
      <c r="F1399" s="481"/>
      <c r="G1399" s="482" t="s">
        <v>469</v>
      </c>
      <c r="H1399" s="483" t="n">
        <v>0.504</v>
      </c>
      <c r="I1399" s="484" t="n">
        <v>25.62</v>
      </c>
      <c r="J1399" s="485" t="n">
        <v>12.91</v>
      </c>
    </row>
    <row r="1400" customFormat="false" ht="24" hidden="false" customHeight="true" outlineLevel="0" collapsed="false">
      <c r="A1400" s="479" t="s">
        <v>656</v>
      </c>
      <c r="B1400" s="480" t="n">
        <v>88316</v>
      </c>
      <c r="C1400" s="481" t="s">
        <v>42</v>
      </c>
      <c r="D1400" s="481" t="s">
        <v>667</v>
      </c>
      <c r="E1400" s="481" t="s">
        <v>1382</v>
      </c>
      <c r="F1400" s="481"/>
      <c r="G1400" s="482" t="s">
        <v>469</v>
      </c>
      <c r="H1400" s="483" t="n">
        <v>0.504</v>
      </c>
      <c r="I1400" s="484" t="n">
        <v>20.32</v>
      </c>
      <c r="J1400" s="485" t="n">
        <v>10.24</v>
      </c>
    </row>
    <row r="1401" customFormat="false" ht="39" hidden="false" customHeight="true" outlineLevel="0" collapsed="false">
      <c r="A1401" s="479" t="s">
        <v>656</v>
      </c>
      <c r="B1401" s="480" t="n">
        <v>90586</v>
      </c>
      <c r="C1401" s="481" t="s">
        <v>42</v>
      </c>
      <c r="D1401" s="481" t="s">
        <v>721</v>
      </c>
      <c r="E1401" s="481" t="s">
        <v>683</v>
      </c>
      <c r="F1401" s="481"/>
      <c r="G1401" s="482" t="s">
        <v>688</v>
      </c>
      <c r="H1401" s="483" t="n">
        <v>0.066</v>
      </c>
      <c r="I1401" s="484" t="n">
        <v>1.42</v>
      </c>
      <c r="J1401" s="485" t="n">
        <v>0.09</v>
      </c>
    </row>
    <row r="1402" customFormat="false" ht="39" hidden="false" customHeight="true" outlineLevel="0" collapsed="false">
      <c r="A1402" s="479" t="s">
        <v>656</v>
      </c>
      <c r="B1402" s="480" t="n">
        <v>90587</v>
      </c>
      <c r="C1402" s="481" t="s">
        <v>42</v>
      </c>
      <c r="D1402" s="481" t="s">
        <v>720</v>
      </c>
      <c r="E1402" s="481" t="s">
        <v>683</v>
      </c>
      <c r="F1402" s="481"/>
      <c r="G1402" s="482" t="s">
        <v>684</v>
      </c>
      <c r="H1402" s="483" t="n">
        <v>0.066</v>
      </c>
      <c r="I1402" s="484" t="n">
        <v>0.53</v>
      </c>
      <c r="J1402" s="485" t="n">
        <v>0.03</v>
      </c>
    </row>
    <row r="1403" customFormat="false" ht="51.75" hidden="false" customHeight="true" outlineLevel="0" collapsed="false">
      <c r="A1403" s="501" t="s">
        <v>200</v>
      </c>
      <c r="B1403" s="502" t="n">
        <v>1527</v>
      </c>
      <c r="C1403" s="503" t="s">
        <v>42</v>
      </c>
      <c r="D1403" s="503" t="s">
        <v>1667</v>
      </c>
      <c r="E1403" s="503" t="s">
        <v>669</v>
      </c>
      <c r="F1403" s="503"/>
      <c r="G1403" s="504" t="s">
        <v>388</v>
      </c>
      <c r="H1403" s="505" t="n">
        <v>1.163</v>
      </c>
      <c r="I1403" s="506" t="n">
        <v>751.86</v>
      </c>
      <c r="J1403" s="507" t="n">
        <v>874.41</v>
      </c>
    </row>
    <row r="1404" customFormat="false" ht="15" hidden="false" customHeight="false" outlineLevel="0" collapsed="false">
      <c r="A1404" s="486"/>
      <c r="B1404" s="487"/>
      <c r="C1404" s="487"/>
      <c r="D1404" s="487"/>
      <c r="E1404" s="487" t="s">
        <v>1388</v>
      </c>
      <c r="F1404" s="488" t="n">
        <v>17.81</v>
      </c>
      <c r="G1404" s="487" t="s">
        <v>1389</v>
      </c>
      <c r="H1404" s="488" t="n">
        <v>0</v>
      </c>
      <c r="I1404" s="489" t="s">
        <v>1390</v>
      </c>
      <c r="J1404" s="490" t="n">
        <v>17.81</v>
      </c>
    </row>
    <row r="1405" customFormat="false" ht="15" hidden="false" customHeight="true" outlineLevel="0" collapsed="false">
      <c r="A1405" s="486"/>
      <c r="B1405" s="487"/>
      <c r="C1405" s="487"/>
      <c r="D1405" s="487"/>
      <c r="E1405" s="487" t="s">
        <v>1391</v>
      </c>
      <c r="F1405" s="488" t="n">
        <v>213.64</v>
      </c>
      <c r="G1405" s="487"/>
      <c r="H1405" s="491" t="s">
        <v>1392</v>
      </c>
      <c r="I1405" s="491"/>
      <c r="J1405" s="490" t="n">
        <v>1111.32</v>
      </c>
    </row>
    <row r="1406" customFormat="false" ht="49.5" hidden="false" customHeight="true" outlineLevel="0" collapsed="false">
      <c r="A1406" s="492"/>
      <c r="B1406" s="493"/>
      <c r="C1406" s="493"/>
      <c r="D1406" s="493"/>
      <c r="E1406" s="493"/>
      <c r="F1406" s="493"/>
      <c r="G1406" s="493" t="s">
        <v>1393</v>
      </c>
      <c r="H1406" s="494" t="n">
        <v>1.4</v>
      </c>
      <c r="I1406" s="495" t="s">
        <v>1394</v>
      </c>
      <c r="J1406" s="496" t="n">
        <v>1555.84</v>
      </c>
    </row>
    <row r="1407" customFormat="false" ht="0.75" hidden="false" customHeight="true" outlineLevel="0" collapsed="false">
      <c r="A1407" s="497"/>
      <c r="B1407" s="498"/>
      <c r="C1407" s="498"/>
      <c r="D1407" s="498"/>
      <c r="E1407" s="498"/>
      <c r="F1407" s="498"/>
      <c r="G1407" s="498"/>
      <c r="H1407" s="498"/>
      <c r="I1407" s="499"/>
      <c r="J1407" s="500"/>
    </row>
    <row r="1408" customFormat="false" ht="24" hidden="false" customHeight="true" outlineLevel="0" collapsed="false">
      <c r="A1408" s="461" t="s">
        <v>1841</v>
      </c>
      <c r="B1408" s="462"/>
      <c r="C1408" s="462"/>
      <c r="D1408" s="462" t="s">
        <v>1842</v>
      </c>
      <c r="E1408" s="462"/>
      <c r="F1408" s="462"/>
      <c r="G1408" s="462"/>
      <c r="H1408" s="463"/>
      <c r="I1408" s="464"/>
      <c r="J1408" s="465" t="n">
        <v>350672.58</v>
      </c>
    </row>
    <row r="1409" customFormat="false" ht="18" hidden="false" customHeight="true" outlineLevel="0" collapsed="false">
      <c r="A1409" s="466" t="s">
        <v>1843</v>
      </c>
      <c r="B1409" s="467" t="s">
        <v>27</v>
      </c>
      <c r="C1409" s="468" t="s">
        <v>26</v>
      </c>
      <c r="D1409" s="468" t="s">
        <v>18</v>
      </c>
      <c r="E1409" s="468" t="s">
        <v>25</v>
      </c>
      <c r="F1409" s="468"/>
      <c r="G1409" s="469" t="s">
        <v>1375</v>
      </c>
      <c r="H1409" s="467" t="s">
        <v>1376</v>
      </c>
      <c r="I1409" s="470" t="s">
        <v>1377</v>
      </c>
      <c r="J1409" s="471" t="s">
        <v>19</v>
      </c>
    </row>
    <row r="1410" customFormat="false" ht="39" hidden="false" customHeight="true" outlineLevel="0" collapsed="false">
      <c r="A1410" s="472" t="s">
        <v>35</v>
      </c>
      <c r="B1410" s="473" t="n">
        <v>97084</v>
      </c>
      <c r="C1410" s="474" t="s">
        <v>42</v>
      </c>
      <c r="D1410" s="474" t="s">
        <v>1844</v>
      </c>
      <c r="E1410" s="474" t="s">
        <v>1399</v>
      </c>
      <c r="F1410" s="474"/>
      <c r="G1410" s="475" t="s">
        <v>400</v>
      </c>
      <c r="H1410" s="476" t="n">
        <v>1</v>
      </c>
      <c r="I1410" s="477" t="n">
        <v>0.66</v>
      </c>
      <c r="J1410" s="478" t="n">
        <v>0.66</v>
      </c>
    </row>
    <row r="1411" customFormat="false" ht="24" hidden="false" customHeight="true" outlineLevel="0" collapsed="false">
      <c r="A1411" s="479" t="s">
        <v>656</v>
      </c>
      <c r="B1411" s="480" t="n">
        <v>88309</v>
      </c>
      <c r="C1411" s="481" t="s">
        <v>42</v>
      </c>
      <c r="D1411" s="481" t="s">
        <v>696</v>
      </c>
      <c r="E1411" s="481" t="s">
        <v>1382</v>
      </c>
      <c r="F1411" s="481"/>
      <c r="G1411" s="482" t="s">
        <v>469</v>
      </c>
      <c r="H1411" s="483" t="n">
        <v>0.009</v>
      </c>
      <c r="I1411" s="484" t="n">
        <v>25.62</v>
      </c>
      <c r="J1411" s="485" t="n">
        <v>0.23</v>
      </c>
    </row>
    <row r="1412" customFormat="false" ht="24" hidden="false" customHeight="true" outlineLevel="0" collapsed="false">
      <c r="A1412" s="479" t="s">
        <v>656</v>
      </c>
      <c r="B1412" s="480" t="n">
        <v>88316</v>
      </c>
      <c r="C1412" s="481" t="s">
        <v>42</v>
      </c>
      <c r="D1412" s="481" t="s">
        <v>667</v>
      </c>
      <c r="E1412" s="481" t="s">
        <v>1382</v>
      </c>
      <c r="F1412" s="481"/>
      <c r="G1412" s="482" t="s">
        <v>469</v>
      </c>
      <c r="H1412" s="483" t="n">
        <v>0.019</v>
      </c>
      <c r="I1412" s="484" t="n">
        <v>20.32</v>
      </c>
      <c r="J1412" s="485" t="n">
        <v>0.38</v>
      </c>
    </row>
    <row r="1413" customFormat="false" ht="39" hidden="false" customHeight="true" outlineLevel="0" collapsed="false">
      <c r="A1413" s="479" t="s">
        <v>656</v>
      </c>
      <c r="B1413" s="480" t="n">
        <v>91277</v>
      </c>
      <c r="C1413" s="481" t="s">
        <v>42</v>
      </c>
      <c r="D1413" s="481" t="s">
        <v>1511</v>
      </c>
      <c r="E1413" s="481" t="s">
        <v>683</v>
      </c>
      <c r="F1413" s="481"/>
      <c r="G1413" s="482" t="s">
        <v>688</v>
      </c>
      <c r="H1413" s="483" t="n">
        <v>0.005</v>
      </c>
      <c r="I1413" s="484" t="n">
        <v>10.18</v>
      </c>
      <c r="J1413" s="485" t="n">
        <v>0.05</v>
      </c>
    </row>
    <row r="1414" customFormat="false" ht="15" hidden="false" customHeight="false" outlineLevel="0" collapsed="false">
      <c r="A1414" s="486"/>
      <c r="B1414" s="487"/>
      <c r="C1414" s="487"/>
      <c r="D1414" s="487"/>
      <c r="E1414" s="487" t="s">
        <v>1388</v>
      </c>
      <c r="F1414" s="488" t="n">
        <v>0.46</v>
      </c>
      <c r="G1414" s="487" t="s">
        <v>1389</v>
      </c>
      <c r="H1414" s="488" t="n">
        <v>0</v>
      </c>
      <c r="I1414" s="489" t="s">
        <v>1390</v>
      </c>
      <c r="J1414" s="490" t="n">
        <v>0.46</v>
      </c>
    </row>
    <row r="1415" customFormat="false" ht="15" hidden="false" customHeight="true" outlineLevel="0" collapsed="false">
      <c r="A1415" s="486"/>
      <c r="B1415" s="487"/>
      <c r="C1415" s="487"/>
      <c r="D1415" s="487"/>
      <c r="E1415" s="487" t="s">
        <v>1391</v>
      </c>
      <c r="F1415" s="488" t="n">
        <v>0.15</v>
      </c>
      <c r="G1415" s="487"/>
      <c r="H1415" s="491" t="s">
        <v>1392</v>
      </c>
      <c r="I1415" s="491"/>
      <c r="J1415" s="490" t="n">
        <v>0.81</v>
      </c>
    </row>
    <row r="1416" customFormat="false" ht="49.5" hidden="false" customHeight="true" outlineLevel="0" collapsed="false">
      <c r="A1416" s="492"/>
      <c r="B1416" s="493"/>
      <c r="C1416" s="493"/>
      <c r="D1416" s="493"/>
      <c r="E1416" s="493"/>
      <c r="F1416" s="493"/>
      <c r="G1416" s="493" t="s">
        <v>1393</v>
      </c>
      <c r="H1416" s="494" t="n">
        <v>1694.25</v>
      </c>
      <c r="I1416" s="495" t="s">
        <v>1394</v>
      </c>
      <c r="J1416" s="496" t="n">
        <v>1372.34</v>
      </c>
    </row>
    <row r="1417" customFormat="false" ht="0.75" hidden="false" customHeight="true" outlineLevel="0" collapsed="false">
      <c r="A1417" s="497"/>
      <c r="B1417" s="498"/>
      <c r="C1417" s="498"/>
      <c r="D1417" s="498"/>
      <c r="E1417" s="498"/>
      <c r="F1417" s="498"/>
      <c r="G1417" s="498"/>
      <c r="H1417" s="498"/>
      <c r="I1417" s="499"/>
      <c r="J1417" s="500"/>
    </row>
    <row r="1418" customFormat="false" ht="18" hidden="false" customHeight="true" outlineLevel="0" collapsed="false">
      <c r="A1418" s="466" t="s">
        <v>1845</v>
      </c>
      <c r="B1418" s="467" t="s">
        <v>27</v>
      </c>
      <c r="C1418" s="468" t="s">
        <v>26</v>
      </c>
      <c r="D1418" s="468" t="s">
        <v>18</v>
      </c>
      <c r="E1418" s="468" t="s">
        <v>25</v>
      </c>
      <c r="F1418" s="468"/>
      <c r="G1418" s="469" t="s">
        <v>1375</v>
      </c>
      <c r="H1418" s="467" t="s">
        <v>1376</v>
      </c>
      <c r="I1418" s="470" t="s">
        <v>1377</v>
      </c>
      <c r="J1418" s="471" t="s">
        <v>19</v>
      </c>
    </row>
    <row r="1419" customFormat="false" ht="39" hidden="false" customHeight="true" outlineLevel="0" collapsed="false">
      <c r="A1419" s="472" t="s">
        <v>35</v>
      </c>
      <c r="B1419" s="473" t="n">
        <v>96622</v>
      </c>
      <c r="C1419" s="474" t="s">
        <v>42</v>
      </c>
      <c r="D1419" s="474" t="s">
        <v>1725</v>
      </c>
      <c r="E1419" s="474" t="s">
        <v>1399</v>
      </c>
      <c r="F1419" s="474"/>
      <c r="G1419" s="475" t="s">
        <v>388</v>
      </c>
      <c r="H1419" s="476" t="n">
        <v>1</v>
      </c>
      <c r="I1419" s="477" t="n">
        <v>286.43</v>
      </c>
      <c r="J1419" s="478" t="n">
        <v>286.43</v>
      </c>
    </row>
    <row r="1420" customFormat="false" ht="24" hidden="false" customHeight="true" outlineLevel="0" collapsed="false">
      <c r="A1420" s="479" t="s">
        <v>656</v>
      </c>
      <c r="B1420" s="480" t="n">
        <v>88309</v>
      </c>
      <c r="C1420" s="481" t="s">
        <v>42</v>
      </c>
      <c r="D1420" s="481" t="s">
        <v>696</v>
      </c>
      <c r="E1420" s="481" t="s">
        <v>1382</v>
      </c>
      <c r="F1420" s="481"/>
      <c r="G1420" s="482" t="s">
        <v>469</v>
      </c>
      <c r="H1420" s="483" t="n">
        <v>1.942</v>
      </c>
      <c r="I1420" s="484" t="n">
        <v>25.62</v>
      </c>
      <c r="J1420" s="485" t="n">
        <v>49.75</v>
      </c>
    </row>
    <row r="1421" customFormat="false" ht="24" hidden="false" customHeight="true" outlineLevel="0" collapsed="false">
      <c r="A1421" s="479" t="s">
        <v>656</v>
      </c>
      <c r="B1421" s="480" t="n">
        <v>88316</v>
      </c>
      <c r="C1421" s="481" t="s">
        <v>42</v>
      </c>
      <c r="D1421" s="481" t="s">
        <v>667</v>
      </c>
      <c r="E1421" s="481" t="s">
        <v>1382</v>
      </c>
      <c r="F1421" s="481"/>
      <c r="G1421" s="482" t="s">
        <v>469</v>
      </c>
      <c r="H1421" s="483" t="n">
        <v>0.765</v>
      </c>
      <c r="I1421" s="484" t="n">
        <v>20.32</v>
      </c>
      <c r="J1421" s="485" t="n">
        <v>15.54</v>
      </c>
    </row>
    <row r="1422" customFormat="false" ht="39" hidden="false" customHeight="true" outlineLevel="0" collapsed="false">
      <c r="A1422" s="479" t="s">
        <v>656</v>
      </c>
      <c r="B1422" s="480" t="n">
        <v>91277</v>
      </c>
      <c r="C1422" s="481" t="s">
        <v>42</v>
      </c>
      <c r="D1422" s="481" t="s">
        <v>1511</v>
      </c>
      <c r="E1422" s="481" t="s">
        <v>683</v>
      </c>
      <c r="F1422" s="481"/>
      <c r="G1422" s="482" t="s">
        <v>688</v>
      </c>
      <c r="H1422" s="483" t="n">
        <v>0.032</v>
      </c>
      <c r="I1422" s="484" t="n">
        <v>10.18</v>
      </c>
      <c r="J1422" s="485" t="n">
        <v>0.32</v>
      </c>
    </row>
    <row r="1423" customFormat="false" ht="39" hidden="false" customHeight="true" outlineLevel="0" collapsed="false">
      <c r="A1423" s="479" t="s">
        <v>656</v>
      </c>
      <c r="B1423" s="480" t="n">
        <v>91278</v>
      </c>
      <c r="C1423" s="481" t="s">
        <v>42</v>
      </c>
      <c r="D1423" s="481" t="s">
        <v>1512</v>
      </c>
      <c r="E1423" s="481" t="s">
        <v>683</v>
      </c>
      <c r="F1423" s="481"/>
      <c r="G1423" s="482" t="s">
        <v>684</v>
      </c>
      <c r="H1423" s="483" t="n">
        <v>0.03</v>
      </c>
      <c r="I1423" s="484" t="n">
        <v>0.71</v>
      </c>
      <c r="J1423" s="485" t="n">
        <v>0.02</v>
      </c>
    </row>
    <row r="1424" customFormat="false" ht="25.5" hidden="false" customHeight="true" outlineLevel="0" collapsed="false">
      <c r="A1424" s="501" t="s">
        <v>200</v>
      </c>
      <c r="B1424" s="502" t="n">
        <v>4718</v>
      </c>
      <c r="C1424" s="503" t="s">
        <v>42</v>
      </c>
      <c r="D1424" s="503" t="s">
        <v>1726</v>
      </c>
      <c r="E1424" s="503" t="s">
        <v>669</v>
      </c>
      <c r="F1424" s="503"/>
      <c r="G1424" s="504" t="s">
        <v>388</v>
      </c>
      <c r="H1424" s="505" t="n">
        <v>1.38</v>
      </c>
      <c r="I1424" s="506" t="n">
        <v>160</v>
      </c>
      <c r="J1424" s="507" t="n">
        <v>220.8</v>
      </c>
    </row>
    <row r="1425" customFormat="false" ht="15" hidden="false" customHeight="false" outlineLevel="0" collapsed="false">
      <c r="A1425" s="486"/>
      <c r="B1425" s="487"/>
      <c r="C1425" s="487"/>
      <c r="D1425" s="487"/>
      <c r="E1425" s="487" t="s">
        <v>1388</v>
      </c>
      <c r="F1425" s="488" t="n">
        <v>50.9</v>
      </c>
      <c r="G1425" s="487" t="s">
        <v>1389</v>
      </c>
      <c r="H1425" s="488" t="n">
        <v>0</v>
      </c>
      <c r="I1425" s="489" t="s">
        <v>1390</v>
      </c>
      <c r="J1425" s="490" t="n">
        <v>50.9</v>
      </c>
    </row>
    <row r="1426" customFormat="false" ht="15" hidden="false" customHeight="true" outlineLevel="0" collapsed="false">
      <c r="A1426" s="486"/>
      <c r="B1426" s="487"/>
      <c r="C1426" s="487"/>
      <c r="D1426" s="487"/>
      <c r="E1426" s="487" t="s">
        <v>1391</v>
      </c>
      <c r="F1426" s="488" t="n">
        <v>68.17</v>
      </c>
      <c r="G1426" s="487"/>
      <c r="H1426" s="491" t="s">
        <v>1392</v>
      </c>
      <c r="I1426" s="491"/>
      <c r="J1426" s="490" t="n">
        <v>354.6</v>
      </c>
    </row>
    <row r="1427" customFormat="false" ht="49.5" hidden="false" customHeight="true" outlineLevel="0" collapsed="false">
      <c r="A1427" s="492"/>
      <c r="B1427" s="493"/>
      <c r="C1427" s="493"/>
      <c r="D1427" s="493"/>
      <c r="E1427" s="493"/>
      <c r="F1427" s="493"/>
      <c r="G1427" s="493" t="s">
        <v>1393</v>
      </c>
      <c r="H1427" s="494" t="n">
        <v>101.18</v>
      </c>
      <c r="I1427" s="495" t="s">
        <v>1394</v>
      </c>
      <c r="J1427" s="496" t="n">
        <v>35878.42</v>
      </c>
    </row>
    <row r="1428" customFormat="false" ht="0.75" hidden="false" customHeight="true" outlineLevel="0" collapsed="false">
      <c r="A1428" s="497"/>
      <c r="B1428" s="498"/>
      <c r="C1428" s="498"/>
      <c r="D1428" s="498"/>
      <c r="E1428" s="498"/>
      <c r="F1428" s="498"/>
      <c r="G1428" s="498"/>
      <c r="H1428" s="498"/>
      <c r="I1428" s="499"/>
      <c r="J1428" s="500"/>
    </row>
    <row r="1429" customFormat="false" ht="18" hidden="false" customHeight="true" outlineLevel="0" collapsed="false">
      <c r="A1429" s="466" t="s">
        <v>1846</v>
      </c>
      <c r="B1429" s="467" t="s">
        <v>27</v>
      </c>
      <c r="C1429" s="468" t="s">
        <v>26</v>
      </c>
      <c r="D1429" s="468" t="s">
        <v>18</v>
      </c>
      <c r="E1429" s="468" t="s">
        <v>25</v>
      </c>
      <c r="F1429" s="468"/>
      <c r="G1429" s="469" t="s">
        <v>1375</v>
      </c>
      <c r="H1429" s="467" t="s">
        <v>1376</v>
      </c>
      <c r="I1429" s="470" t="s">
        <v>1377</v>
      </c>
      <c r="J1429" s="471" t="s">
        <v>19</v>
      </c>
    </row>
    <row r="1430" customFormat="false" ht="25.5" hidden="false" customHeight="true" outlineLevel="0" collapsed="false">
      <c r="A1430" s="472" t="s">
        <v>35</v>
      </c>
      <c r="B1430" s="473" t="n">
        <v>97113</v>
      </c>
      <c r="C1430" s="474" t="s">
        <v>42</v>
      </c>
      <c r="D1430" s="474" t="s">
        <v>1728</v>
      </c>
      <c r="E1430" s="474" t="s">
        <v>1729</v>
      </c>
      <c r="F1430" s="474"/>
      <c r="G1430" s="475" t="s">
        <v>400</v>
      </c>
      <c r="H1430" s="476" t="n">
        <v>1</v>
      </c>
      <c r="I1430" s="477" t="n">
        <v>3.1</v>
      </c>
      <c r="J1430" s="478" t="n">
        <v>3.1</v>
      </c>
    </row>
    <row r="1431" customFormat="false" ht="24" hidden="false" customHeight="true" outlineLevel="0" collapsed="false">
      <c r="A1431" s="479" t="s">
        <v>656</v>
      </c>
      <c r="B1431" s="480" t="n">
        <v>88309</v>
      </c>
      <c r="C1431" s="481" t="s">
        <v>42</v>
      </c>
      <c r="D1431" s="481" t="s">
        <v>696</v>
      </c>
      <c r="E1431" s="481" t="s">
        <v>1382</v>
      </c>
      <c r="F1431" s="481"/>
      <c r="G1431" s="482" t="s">
        <v>469</v>
      </c>
      <c r="H1431" s="483" t="n">
        <v>0.00491</v>
      </c>
      <c r="I1431" s="484" t="n">
        <v>25.62</v>
      </c>
      <c r="J1431" s="485" t="n">
        <v>0.12</v>
      </c>
    </row>
    <row r="1432" customFormat="false" ht="24" hidden="false" customHeight="true" outlineLevel="0" collapsed="false">
      <c r="A1432" s="479" t="s">
        <v>656</v>
      </c>
      <c r="B1432" s="480" t="n">
        <v>88316</v>
      </c>
      <c r="C1432" s="481" t="s">
        <v>42</v>
      </c>
      <c r="D1432" s="481" t="s">
        <v>667</v>
      </c>
      <c r="E1432" s="481" t="s">
        <v>1382</v>
      </c>
      <c r="F1432" s="481"/>
      <c r="G1432" s="482" t="s">
        <v>469</v>
      </c>
      <c r="H1432" s="483" t="n">
        <v>0.00589</v>
      </c>
      <c r="I1432" s="484" t="n">
        <v>20.32</v>
      </c>
      <c r="J1432" s="485" t="n">
        <v>0.11</v>
      </c>
    </row>
    <row r="1433" customFormat="false" ht="24" hidden="false" customHeight="true" outlineLevel="0" collapsed="false">
      <c r="A1433" s="501" t="s">
        <v>200</v>
      </c>
      <c r="B1433" s="502" t="n">
        <v>42408</v>
      </c>
      <c r="C1433" s="503" t="s">
        <v>42</v>
      </c>
      <c r="D1433" s="503" t="s">
        <v>1730</v>
      </c>
      <c r="E1433" s="503" t="s">
        <v>669</v>
      </c>
      <c r="F1433" s="503"/>
      <c r="G1433" s="504" t="s">
        <v>400</v>
      </c>
      <c r="H1433" s="505" t="n">
        <v>1.128</v>
      </c>
      <c r="I1433" s="506" t="n">
        <v>2.55</v>
      </c>
      <c r="J1433" s="507" t="n">
        <v>2.87</v>
      </c>
    </row>
    <row r="1434" customFormat="false" ht="15" hidden="false" customHeight="false" outlineLevel="0" collapsed="false">
      <c r="A1434" s="486"/>
      <c r="B1434" s="487"/>
      <c r="C1434" s="487"/>
      <c r="D1434" s="487"/>
      <c r="E1434" s="487" t="s">
        <v>1388</v>
      </c>
      <c r="F1434" s="488" t="n">
        <v>0.17</v>
      </c>
      <c r="G1434" s="487" t="s">
        <v>1389</v>
      </c>
      <c r="H1434" s="488" t="n">
        <v>0</v>
      </c>
      <c r="I1434" s="489" t="s">
        <v>1390</v>
      </c>
      <c r="J1434" s="490" t="n">
        <v>0.17</v>
      </c>
    </row>
    <row r="1435" customFormat="false" ht="15" hidden="false" customHeight="true" outlineLevel="0" collapsed="false">
      <c r="A1435" s="486"/>
      <c r="B1435" s="487"/>
      <c r="C1435" s="487"/>
      <c r="D1435" s="487"/>
      <c r="E1435" s="487" t="s">
        <v>1391</v>
      </c>
      <c r="F1435" s="488" t="n">
        <v>0.73</v>
      </c>
      <c r="G1435" s="487"/>
      <c r="H1435" s="491" t="s">
        <v>1392</v>
      </c>
      <c r="I1435" s="491"/>
      <c r="J1435" s="490" t="n">
        <v>3.83</v>
      </c>
    </row>
    <row r="1436" customFormat="false" ht="49.5" hidden="false" customHeight="true" outlineLevel="0" collapsed="false">
      <c r="A1436" s="492"/>
      <c r="B1436" s="493"/>
      <c r="C1436" s="493"/>
      <c r="D1436" s="493"/>
      <c r="E1436" s="493"/>
      <c r="F1436" s="493"/>
      <c r="G1436" s="493" t="s">
        <v>1393</v>
      </c>
      <c r="H1436" s="494" t="n">
        <v>2023.62</v>
      </c>
      <c r="I1436" s="495" t="s">
        <v>1394</v>
      </c>
      <c r="J1436" s="496" t="n">
        <v>7750.46</v>
      </c>
    </row>
    <row r="1437" customFormat="false" ht="0.75" hidden="false" customHeight="true" outlineLevel="0" collapsed="false">
      <c r="A1437" s="497"/>
      <c r="B1437" s="498"/>
      <c r="C1437" s="498"/>
      <c r="D1437" s="498"/>
      <c r="E1437" s="498"/>
      <c r="F1437" s="498"/>
      <c r="G1437" s="498"/>
      <c r="H1437" s="498"/>
      <c r="I1437" s="499"/>
      <c r="J1437" s="500"/>
    </row>
    <row r="1438" customFormat="false" ht="18" hidden="false" customHeight="true" outlineLevel="0" collapsed="false">
      <c r="A1438" s="466" t="s">
        <v>1847</v>
      </c>
      <c r="B1438" s="467" t="s">
        <v>27</v>
      </c>
      <c r="C1438" s="468" t="s">
        <v>26</v>
      </c>
      <c r="D1438" s="468" t="s">
        <v>18</v>
      </c>
      <c r="E1438" s="468" t="s">
        <v>25</v>
      </c>
      <c r="F1438" s="468"/>
      <c r="G1438" s="469" t="s">
        <v>1375</v>
      </c>
      <c r="H1438" s="467" t="s">
        <v>1376</v>
      </c>
      <c r="I1438" s="470" t="s">
        <v>1377</v>
      </c>
      <c r="J1438" s="471" t="s">
        <v>19</v>
      </c>
    </row>
    <row r="1439" customFormat="false" ht="39" hidden="false" customHeight="true" outlineLevel="0" collapsed="false">
      <c r="A1439" s="472" t="s">
        <v>35</v>
      </c>
      <c r="B1439" s="473" t="n">
        <v>97090</v>
      </c>
      <c r="C1439" s="474" t="s">
        <v>42</v>
      </c>
      <c r="D1439" s="474" t="s">
        <v>1732</v>
      </c>
      <c r="E1439" s="474" t="s">
        <v>1399</v>
      </c>
      <c r="F1439" s="474"/>
      <c r="G1439" s="475" t="s">
        <v>66</v>
      </c>
      <c r="H1439" s="476" t="n">
        <v>1</v>
      </c>
      <c r="I1439" s="477" t="n">
        <v>16.21</v>
      </c>
      <c r="J1439" s="478" t="n">
        <v>16.21</v>
      </c>
    </row>
    <row r="1440" customFormat="false" ht="24" hidden="false" customHeight="true" outlineLevel="0" collapsed="false">
      <c r="A1440" s="479" t="s">
        <v>656</v>
      </c>
      <c r="B1440" s="480" t="n">
        <v>88238</v>
      </c>
      <c r="C1440" s="481" t="s">
        <v>42</v>
      </c>
      <c r="D1440" s="481" t="s">
        <v>706</v>
      </c>
      <c r="E1440" s="481" t="s">
        <v>1382</v>
      </c>
      <c r="F1440" s="481"/>
      <c r="G1440" s="482" t="s">
        <v>469</v>
      </c>
      <c r="H1440" s="483" t="n">
        <v>0.011</v>
      </c>
      <c r="I1440" s="484" t="n">
        <v>21.5</v>
      </c>
      <c r="J1440" s="485" t="n">
        <v>0.23</v>
      </c>
    </row>
    <row r="1441" customFormat="false" ht="24" hidden="false" customHeight="true" outlineLevel="0" collapsed="false">
      <c r="A1441" s="479" t="s">
        <v>656</v>
      </c>
      <c r="B1441" s="480" t="n">
        <v>88245</v>
      </c>
      <c r="C1441" s="481" t="s">
        <v>42</v>
      </c>
      <c r="D1441" s="481" t="s">
        <v>705</v>
      </c>
      <c r="E1441" s="481" t="s">
        <v>1382</v>
      </c>
      <c r="F1441" s="481"/>
      <c r="G1441" s="482" t="s">
        <v>469</v>
      </c>
      <c r="H1441" s="483" t="n">
        <v>0.031</v>
      </c>
      <c r="I1441" s="484" t="n">
        <v>25.4</v>
      </c>
      <c r="J1441" s="485" t="n">
        <v>0.78</v>
      </c>
    </row>
    <row r="1442" customFormat="false" ht="39" hidden="false" customHeight="true" outlineLevel="0" collapsed="false">
      <c r="A1442" s="501" t="s">
        <v>200</v>
      </c>
      <c r="B1442" s="502" t="n">
        <v>7155</v>
      </c>
      <c r="C1442" s="503" t="s">
        <v>42</v>
      </c>
      <c r="D1442" s="503" t="s">
        <v>1733</v>
      </c>
      <c r="E1442" s="503" t="s">
        <v>669</v>
      </c>
      <c r="F1442" s="503"/>
      <c r="G1442" s="504" t="s">
        <v>400</v>
      </c>
      <c r="H1442" s="505" t="n">
        <v>0.555</v>
      </c>
      <c r="I1442" s="506" t="n">
        <v>21.24</v>
      </c>
      <c r="J1442" s="507" t="n">
        <v>11.78</v>
      </c>
    </row>
    <row r="1443" customFormat="false" ht="39" hidden="false" customHeight="true" outlineLevel="0" collapsed="false">
      <c r="A1443" s="501" t="s">
        <v>200</v>
      </c>
      <c r="B1443" s="502" t="n">
        <v>42407</v>
      </c>
      <c r="C1443" s="503" t="s">
        <v>42</v>
      </c>
      <c r="D1443" s="503" t="s">
        <v>1734</v>
      </c>
      <c r="E1443" s="503" t="s">
        <v>669</v>
      </c>
      <c r="F1443" s="503"/>
      <c r="G1443" s="504" t="s">
        <v>47</v>
      </c>
      <c r="H1443" s="505" t="n">
        <v>0.455</v>
      </c>
      <c r="I1443" s="506" t="n">
        <v>6.95</v>
      </c>
      <c r="J1443" s="507" t="n">
        <v>3.16</v>
      </c>
    </row>
    <row r="1444" customFormat="false" ht="25.5" hidden="false" customHeight="true" outlineLevel="0" collapsed="false">
      <c r="A1444" s="501" t="s">
        <v>200</v>
      </c>
      <c r="B1444" s="502" t="n">
        <v>43132</v>
      </c>
      <c r="C1444" s="503" t="s">
        <v>42</v>
      </c>
      <c r="D1444" s="503" t="s">
        <v>707</v>
      </c>
      <c r="E1444" s="503" t="s">
        <v>669</v>
      </c>
      <c r="F1444" s="503"/>
      <c r="G1444" s="504" t="s">
        <v>66</v>
      </c>
      <c r="H1444" s="505" t="n">
        <v>0.011</v>
      </c>
      <c r="I1444" s="506" t="n">
        <v>23.7</v>
      </c>
      <c r="J1444" s="507" t="n">
        <v>0.26</v>
      </c>
    </row>
    <row r="1445" customFormat="false" ht="15" hidden="false" customHeight="false" outlineLevel="0" collapsed="false">
      <c r="A1445" s="486"/>
      <c r="B1445" s="487"/>
      <c r="C1445" s="487"/>
      <c r="D1445" s="487"/>
      <c r="E1445" s="487" t="s">
        <v>1388</v>
      </c>
      <c r="F1445" s="488" t="n">
        <v>0.79</v>
      </c>
      <c r="G1445" s="487" t="s">
        <v>1389</v>
      </c>
      <c r="H1445" s="488" t="n">
        <v>0</v>
      </c>
      <c r="I1445" s="489" t="s">
        <v>1390</v>
      </c>
      <c r="J1445" s="490" t="n">
        <v>0.79</v>
      </c>
    </row>
    <row r="1446" customFormat="false" ht="15" hidden="false" customHeight="true" outlineLevel="0" collapsed="false">
      <c r="A1446" s="486"/>
      <c r="B1446" s="487"/>
      <c r="C1446" s="487"/>
      <c r="D1446" s="487"/>
      <c r="E1446" s="487" t="s">
        <v>1391</v>
      </c>
      <c r="F1446" s="488" t="n">
        <v>3.85</v>
      </c>
      <c r="G1446" s="487"/>
      <c r="H1446" s="491" t="s">
        <v>1392</v>
      </c>
      <c r="I1446" s="491"/>
      <c r="J1446" s="490" t="n">
        <v>20.06</v>
      </c>
    </row>
    <row r="1447" customFormat="false" ht="49.5" hidden="false" customHeight="true" outlineLevel="0" collapsed="false">
      <c r="A1447" s="492"/>
      <c r="B1447" s="493"/>
      <c r="C1447" s="493"/>
      <c r="D1447" s="493"/>
      <c r="E1447" s="493"/>
      <c r="F1447" s="493"/>
      <c r="G1447" s="493" t="s">
        <v>1393</v>
      </c>
      <c r="H1447" s="494" t="n">
        <v>5342.36</v>
      </c>
      <c r="I1447" s="495" t="s">
        <v>1394</v>
      </c>
      <c r="J1447" s="496" t="n">
        <v>107167.74</v>
      </c>
    </row>
    <row r="1448" customFormat="false" ht="0.75" hidden="false" customHeight="true" outlineLevel="0" collapsed="false">
      <c r="A1448" s="497"/>
      <c r="B1448" s="498"/>
      <c r="C1448" s="498"/>
      <c r="D1448" s="498"/>
      <c r="E1448" s="498"/>
      <c r="F1448" s="498"/>
      <c r="G1448" s="498"/>
      <c r="H1448" s="498"/>
      <c r="I1448" s="499"/>
      <c r="J1448" s="500"/>
    </row>
    <row r="1449" customFormat="false" ht="18" hidden="false" customHeight="true" outlineLevel="0" collapsed="false">
      <c r="A1449" s="466" t="s">
        <v>1848</v>
      </c>
      <c r="B1449" s="467" t="s">
        <v>27</v>
      </c>
      <c r="C1449" s="468" t="s">
        <v>26</v>
      </c>
      <c r="D1449" s="468" t="s">
        <v>18</v>
      </c>
      <c r="E1449" s="468" t="s">
        <v>25</v>
      </c>
      <c r="F1449" s="468"/>
      <c r="G1449" s="469" t="s">
        <v>1375</v>
      </c>
      <c r="H1449" s="467" t="s">
        <v>1376</v>
      </c>
      <c r="I1449" s="470" t="s">
        <v>1377</v>
      </c>
      <c r="J1449" s="471" t="s">
        <v>19</v>
      </c>
    </row>
    <row r="1450" customFormat="false" ht="25.5" hidden="false" customHeight="true" outlineLevel="0" collapsed="false">
      <c r="A1450" s="472" t="s">
        <v>35</v>
      </c>
      <c r="B1450" s="473" t="s">
        <v>1736</v>
      </c>
      <c r="C1450" s="474" t="s">
        <v>36</v>
      </c>
      <c r="D1450" s="474" t="s">
        <v>1737</v>
      </c>
      <c r="E1450" s="474" t="s">
        <v>1399</v>
      </c>
      <c r="F1450" s="474"/>
      <c r="G1450" s="475" t="s">
        <v>388</v>
      </c>
      <c r="H1450" s="476" t="n">
        <v>1</v>
      </c>
      <c r="I1450" s="477" t="n">
        <v>897.68</v>
      </c>
      <c r="J1450" s="478" t="n">
        <v>897.68</v>
      </c>
    </row>
    <row r="1451" customFormat="false" ht="24" hidden="false" customHeight="true" outlineLevel="0" collapsed="false">
      <c r="A1451" s="479" t="s">
        <v>656</v>
      </c>
      <c r="B1451" s="480" t="n">
        <v>88309</v>
      </c>
      <c r="C1451" s="481" t="s">
        <v>42</v>
      </c>
      <c r="D1451" s="481" t="s">
        <v>696</v>
      </c>
      <c r="E1451" s="481" t="s">
        <v>1382</v>
      </c>
      <c r="F1451" s="481"/>
      <c r="G1451" s="482" t="s">
        <v>469</v>
      </c>
      <c r="H1451" s="483" t="n">
        <v>0.504</v>
      </c>
      <c r="I1451" s="484" t="n">
        <v>25.62</v>
      </c>
      <c r="J1451" s="485" t="n">
        <v>12.91</v>
      </c>
    </row>
    <row r="1452" customFormat="false" ht="24" hidden="false" customHeight="true" outlineLevel="0" collapsed="false">
      <c r="A1452" s="479" t="s">
        <v>656</v>
      </c>
      <c r="B1452" s="480" t="n">
        <v>88316</v>
      </c>
      <c r="C1452" s="481" t="s">
        <v>42</v>
      </c>
      <c r="D1452" s="481" t="s">
        <v>667</v>
      </c>
      <c r="E1452" s="481" t="s">
        <v>1382</v>
      </c>
      <c r="F1452" s="481"/>
      <c r="G1452" s="482" t="s">
        <v>469</v>
      </c>
      <c r="H1452" s="483" t="n">
        <v>0.504</v>
      </c>
      <c r="I1452" s="484" t="n">
        <v>20.32</v>
      </c>
      <c r="J1452" s="485" t="n">
        <v>10.24</v>
      </c>
    </row>
    <row r="1453" customFormat="false" ht="39" hidden="false" customHeight="true" outlineLevel="0" collapsed="false">
      <c r="A1453" s="479" t="s">
        <v>656</v>
      </c>
      <c r="B1453" s="480" t="n">
        <v>90586</v>
      </c>
      <c r="C1453" s="481" t="s">
        <v>42</v>
      </c>
      <c r="D1453" s="481" t="s">
        <v>721</v>
      </c>
      <c r="E1453" s="481" t="s">
        <v>683</v>
      </c>
      <c r="F1453" s="481"/>
      <c r="G1453" s="482" t="s">
        <v>688</v>
      </c>
      <c r="H1453" s="483" t="n">
        <v>0.066</v>
      </c>
      <c r="I1453" s="484" t="n">
        <v>1.42</v>
      </c>
      <c r="J1453" s="485" t="n">
        <v>0.09</v>
      </c>
    </row>
    <row r="1454" customFormat="false" ht="39" hidden="false" customHeight="true" outlineLevel="0" collapsed="false">
      <c r="A1454" s="479" t="s">
        <v>656</v>
      </c>
      <c r="B1454" s="480" t="n">
        <v>90587</v>
      </c>
      <c r="C1454" s="481" t="s">
        <v>42</v>
      </c>
      <c r="D1454" s="481" t="s">
        <v>720</v>
      </c>
      <c r="E1454" s="481" t="s">
        <v>683</v>
      </c>
      <c r="F1454" s="481"/>
      <c r="G1454" s="482" t="s">
        <v>684</v>
      </c>
      <c r="H1454" s="483" t="n">
        <v>0.066</v>
      </c>
      <c r="I1454" s="484" t="n">
        <v>0.53</v>
      </c>
      <c r="J1454" s="485" t="n">
        <v>0.03</v>
      </c>
    </row>
    <row r="1455" customFormat="false" ht="51.75" hidden="false" customHeight="true" outlineLevel="0" collapsed="false">
      <c r="A1455" s="501" t="s">
        <v>200</v>
      </c>
      <c r="B1455" s="502" t="n">
        <v>1527</v>
      </c>
      <c r="C1455" s="503" t="s">
        <v>42</v>
      </c>
      <c r="D1455" s="503" t="s">
        <v>1667</v>
      </c>
      <c r="E1455" s="503" t="s">
        <v>669</v>
      </c>
      <c r="F1455" s="503"/>
      <c r="G1455" s="504" t="s">
        <v>388</v>
      </c>
      <c r="H1455" s="505" t="n">
        <v>1.163</v>
      </c>
      <c r="I1455" s="506" t="n">
        <v>751.86</v>
      </c>
      <c r="J1455" s="507" t="n">
        <v>874.41</v>
      </c>
    </row>
    <row r="1456" customFormat="false" ht="15" hidden="false" customHeight="false" outlineLevel="0" collapsed="false">
      <c r="A1456" s="486"/>
      <c r="B1456" s="487"/>
      <c r="C1456" s="487"/>
      <c r="D1456" s="487"/>
      <c r="E1456" s="487" t="s">
        <v>1388</v>
      </c>
      <c r="F1456" s="488" t="n">
        <v>17.81</v>
      </c>
      <c r="G1456" s="487" t="s">
        <v>1389</v>
      </c>
      <c r="H1456" s="488" t="n">
        <v>0</v>
      </c>
      <c r="I1456" s="489" t="s">
        <v>1390</v>
      </c>
      <c r="J1456" s="490" t="n">
        <v>17.81</v>
      </c>
    </row>
    <row r="1457" customFormat="false" ht="15" hidden="false" customHeight="true" outlineLevel="0" collapsed="false">
      <c r="A1457" s="486"/>
      <c r="B1457" s="487"/>
      <c r="C1457" s="487"/>
      <c r="D1457" s="487"/>
      <c r="E1457" s="487" t="s">
        <v>1391</v>
      </c>
      <c r="F1457" s="488" t="n">
        <v>213.64</v>
      </c>
      <c r="G1457" s="487"/>
      <c r="H1457" s="491" t="s">
        <v>1392</v>
      </c>
      <c r="I1457" s="491"/>
      <c r="J1457" s="490" t="n">
        <v>1111.32</v>
      </c>
    </row>
    <row r="1458" customFormat="false" ht="49.5" hidden="false" customHeight="true" outlineLevel="0" collapsed="false">
      <c r="A1458" s="492"/>
      <c r="B1458" s="493"/>
      <c r="C1458" s="493"/>
      <c r="D1458" s="493"/>
      <c r="E1458" s="493"/>
      <c r="F1458" s="493"/>
      <c r="G1458" s="493" t="s">
        <v>1393</v>
      </c>
      <c r="H1458" s="494" t="n">
        <v>141.65</v>
      </c>
      <c r="I1458" s="495" t="s">
        <v>1394</v>
      </c>
      <c r="J1458" s="496" t="n">
        <v>157418.47</v>
      </c>
    </row>
    <row r="1459" customFormat="false" ht="0.75" hidden="false" customHeight="true" outlineLevel="0" collapsed="false">
      <c r="A1459" s="497"/>
      <c r="B1459" s="498"/>
      <c r="C1459" s="498"/>
      <c r="D1459" s="498"/>
      <c r="E1459" s="498"/>
      <c r="F1459" s="498"/>
      <c r="G1459" s="498"/>
      <c r="H1459" s="498"/>
      <c r="I1459" s="499"/>
      <c r="J1459" s="500"/>
    </row>
    <row r="1460" customFormat="false" ht="18" hidden="false" customHeight="true" outlineLevel="0" collapsed="false">
      <c r="A1460" s="466" t="s">
        <v>1849</v>
      </c>
      <c r="B1460" s="467" t="s">
        <v>27</v>
      </c>
      <c r="C1460" s="468" t="s">
        <v>26</v>
      </c>
      <c r="D1460" s="468" t="s">
        <v>18</v>
      </c>
      <c r="E1460" s="468" t="s">
        <v>25</v>
      </c>
      <c r="F1460" s="468"/>
      <c r="G1460" s="469" t="s">
        <v>1375</v>
      </c>
      <c r="H1460" s="467" t="s">
        <v>1376</v>
      </c>
      <c r="I1460" s="470" t="s">
        <v>1377</v>
      </c>
      <c r="J1460" s="471" t="s">
        <v>19</v>
      </c>
    </row>
    <row r="1461" customFormat="false" ht="39" hidden="false" customHeight="true" outlineLevel="0" collapsed="false">
      <c r="A1461" s="472" t="s">
        <v>35</v>
      </c>
      <c r="B1461" s="473" t="s">
        <v>1850</v>
      </c>
      <c r="C1461" s="474" t="s">
        <v>36</v>
      </c>
      <c r="D1461" s="474" t="s">
        <v>1851</v>
      </c>
      <c r="E1461" s="474" t="s">
        <v>1852</v>
      </c>
      <c r="F1461" s="474"/>
      <c r="G1461" s="475" t="s">
        <v>466</v>
      </c>
      <c r="H1461" s="476" t="n">
        <v>1</v>
      </c>
      <c r="I1461" s="477" t="n">
        <v>5.1</v>
      </c>
      <c r="J1461" s="478" t="n">
        <v>5.1</v>
      </c>
    </row>
    <row r="1462" customFormat="false" ht="24" hidden="false" customHeight="true" outlineLevel="0" collapsed="false">
      <c r="A1462" s="479" t="s">
        <v>656</v>
      </c>
      <c r="B1462" s="480" t="n">
        <v>88309</v>
      </c>
      <c r="C1462" s="481" t="s">
        <v>42</v>
      </c>
      <c r="D1462" s="481" t="s">
        <v>696</v>
      </c>
      <c r="E1462" s="481" t="s">
        <v>1382</v>
      </c>
      <c r="F1462" s="481"/>
      <c r="G1462" s="482" t="s">
        <v>469</v>
      </c>
      <c r="H1462" s="483" t="n">
        <v>0.0625</v>
      </c>
      <c r="I1462" s="484" t="n">
        <v>25.62</v>
      </c>
      <c r="J1462" s="485" t="n">
        <v>1.6</v>
      </c>
    </row>
    <row r="1463" customFormat="false" ht="51.75" hidden="false" customHeight="true" outlineLevel="0" collapsed="false">
      <c r="A1463" s="479" t="s">
        <v>656</v>
      </c>
      <c r="B1463" s="480" t="n">
        <v>91283</v>
      </c>
      <c r="C1463" s="481" t="s">
        <v>42</v>
      </c>
      <c r="D1463" s="481" t="s">
        <v>1853</v>
      </c>
      <c r="E1463" s="481" t="s">
        <v>683</v>
      </c>
      <c r="F1463" s="481"/>
      <c r="G1463" s="482" t="s">
        <v>688</v>
      </c>
      <c r="H1463" s="483" t="n">
        <v>0.125</v>
      </c>
      <c r="I1463" s="484" t="n">
        <v>11.24</v>
      </c>
      <c r="J1463" s="485" t="n">
        <v>1.4</v>
      </c>
    </row>
    <row r="1464" customFormat="false" ht="25.5" hidden="false" customHeight="true" outlineLevel="0" collapsed="false">
      <c r="A1464" s="479" t="s">
        <v>656</v>
      </c>
      <c r="B1464" s="480" t="n">
        <v>88297</v>
      </c>
      <c r="C1464" s="481" t="s">
        <v>42</v>
      </c>
      <c r="D1464" s="481" t="s">
        <v>1122</v>
      </c>
      <c r="E1464" s="481" t="s">
        <v>1382</v>
      </c>
      <c r="F1464" s="481"/>
      <c r="G1464" s="482" t="s">
        <v>469</v>
      </c>
      <c r="H1464" s="483" t="n">
        <v>0.0625</v>
      </c>
      <c r="I1464" s="484" t="n">
        <v>21.72</v>
      </c>
      <c r="J1464" s="485" t="n">
        <v>1.35</v>
      </c>
    </row>
    <row r="1465" customFormat="false" ht="25.5" hidden="false" customHeight="true" outlineLevel="0" collapsed="false">
      <c r="A1465" s="501" t="s">
        <v>200</v>
      </c>
      <c r="B1465" s="502" t="n">
        <v>142</v>
      </c>
      <c r="C1465" s="503" t="s">
        <v>42</v>
      </c>
      <c r="D1465" s="503" t="s">
        <v>789</v>
      </c>
      <c r="E1465" s="503" t="s">
        <v>669</v>
      </c>
      <c r="F1465" s="503"/>
      <c r="G1465" s="504" t="s">
        <v>790</v>
      </c>
      <c r="H1465" s="505" t="n">
        <v>0.02016</v>
      </c>
      <c r="I1465" s="506" t="n">
        <v>37.55</v>
      </c>
      <c r="J1465" s="507" t="n">
        <v>0.75</v>
      </c>
    </row>
    <row r="1466" customFormat="false" ht="15" hidden="false" customHeight="false" outlineLevel="0" collapsed="false">
      <c r="A1466" s="486"/>
      <c r="B1466" s="487"/>
      <c r="C1466" s="487"/>
      <c r="D1466" s="487"/>
      <c r="E1466" s="487" t="s">
        <v>1388</v>
      </c>
      <c r="F1466" s="488" t="n">
        <v>2.35</v>
      </c>
      <c r="G1466" s="487" t="s">
        <v>1389</v>
      </c>
      <c r="H1466" s="488" t="n">
        <v>0</v>
      </c>
      <c r="I1466" s="489" t="s">
        <v>1390</v>
      </c>
      <c r="J1466" s="490" t="n">
        <v>2.35</v>
      </c>
    </row>
    <row r="1467" customFormat="false" ht="15" hidden="false" customHeight="true" outlineLevel="0" collapsed="false">
      <c r="A1467" s="486"/>
      <c r="B1467" s="487"/>
      <c r="C1467" s="487"/>
      <c r="D1467" s="487"/>
      <c r="E1467" s="487" t="s">
        <v>1391</v>
      </c>
      <c r="F1467" s="488" t="n">
        <v>1.21</v>
      </c>
      <c r="G1467" s="487"/>
      <c r="H1467" s="491" t="s">
        <v>1392</v>
      </c>
      <c r="I1467" s="491"/>
      <c r="J1467" s="490" t="n">
        <v>6.31</v>
      </c>
    </row>
    <row r="1468" customFormat="false" ht="49.5" hidden="false" customHeight="true" outlineLevel="0" collapsed="false">
      <c r="A1468" s="492"/>
      <c r="B1468" s="493"/>
      <c r="C1468" s="493"/>
      <c r="D1468" s="493"/>
      <c r="E1468" s="493"/>
      <c r="F1468" s="493"/>
      <c r="G1468" s="493" t="s">
        <v>1393</v>
      </c>
      <c r="H1468" s="494" t="n">
        <v>365.44</v>
      </c>
      <c r="I1468" s="495" t="s">
        <v>1394</v>
      </c>
      <c r="J1468" s="496" t="n">
        <v>2305.92</v>
      </c>
    </row>
    <row r="1469" customFormat="false" ht="0.75" hidden="false" customHeight="true" outlineLevel="0" collapsed="false">
      <c r="A1469" s="497"/>
      <c r="B1469" s="498"/>
      <c r="C1469" s="498"/>
      <c r="D1469" s="498"/>
      <c r="E1469" s="498"/>
      <c r="F1469" s="498"/>
      <c r="G1469" s="498"/>
      <c r="H1469" s="498"/>
      <c r="I1469" s="499"/>
      <c r="J1469" s="500"/>
    </row>
    <row r="1470" customFormat="false" ht="18" hidden="false" customHeight="true" outlineLevel="0" collapsed="false">
      <c r="A1470" s="466" t="s">
        <v>1854</v>
      </c>
      <c r="B1470" s="467" t="s">
        <v>27</v>
      </c>
      <c r="C1470" s="468" t="s">
        <v>26</v>
      </c>
      <c r="D1470" s="468" t="s">
        <v>18</v>
      </c>
      <c r="E1470" s="468" t="s">
        <v>25</v>
      </c>
      <c r="F1470" s="468"/>
      <c r="G1470" s="469" t="s">
        <v>1375</v>
      </c>
      <c r="H1470" s="467" t="s">
        <v>1376</v>
      </c>
      <c r="I1470" s="470" t="s">
        <v>1377</v>
      </c>
      <c r="J1470" s="471" t="s">
        <v>19</v>
      </c>
    </row>
    <row r="1471" customFormat="false" ht="39" hidden="false" customHeight="true" outlineLevel="0" collapsed="false">
      <c r="A1471" s="472" t="s">
        <v>35</v>
      </c>
      <c r="B1471" s="473" t="s">
        <v>1781</v>
      </c>
      <c r="C1471" s="474" t="s">
        <v>36</v>
      </c>
      <c r="D1471" s="474" t="s">
        <v>1782</v>
      </c>
      <c r="E1471" s="474" t="s">
        <v>1554</v>
      </c>
      <c r="F1471" s="474"/>
      <c r="G1471" s="475" t="s">
        <v>47</v>
      </c>
      <c r="H1471" s="476" t="n">
        <v>1</v>
      </c>
      <c r="I1471" s="477" t="n">
        <v>24.81</v>
      </c>
      <c r="J1471" s="478" t="n">
        <v>24.81</v>
      </c>
    </row>
    <row r="1472" customFormat="false" ht="24" hidden="false" customHeight="true" outlineLevel="0" collapsed="false">
      <c r="A1472" s="479" t="s">
        <v>656</v>
      </c>
      <c r="B1472" s="480" t="n">
        <v>88309</v>
      </c>
      <c r="C1472" s="481" t="s">
        <v>42</v>
      </c>
      <c r="D1472" s="481" t="s">
        <v>696</v>
      </c>
      <c r="E1472" s="481" t="s">
        <v>1382</v>
      </c>
      <c r="F1472" s="481"/>
      <c r="G1472" s="482" t="s">
        <v>469</v>
      </c>
      <c r="H1472" s="483" t="n">
        <v>0.4</v>
      </c>
      <c r="I1472" s="484" t="n">
        <v>25.62</v>
      </c>
      <c r="J1472" s="485" t="n">
        <v>10.24</v>
      </c>
    </row>
    <row r="1473" customFormat="false" ht="24" hidden="false" customHeight="true" outlineLevel="0" collapsed="false">
      <c r="A1473" s="479" t="s">
        <v>656</v>
      </c>
      <c r="B1473" s="480" t="n">
        <v>88316</v>
      </c>
      <c r="C1473" s="481" t="s">
        <v>42</v>
      </c>
      <c r="D1473" s="481" t="s">
        <v>667</v>
      </c>
      <c r="E1473" s="481" t="s">
        <v>1382</v>
      </c>
      <c r="F1473" s="481"/>
      <c r="G1473" s="482" t="s">
        <v>469</v>
      </c>
      <c r="H1473" s="483" t="n">
        <v>0.1</v>
      </c>
      <c r="I1473" s="484" t="n">
        <v>20.32</v>
      </c>
      <c r="J1473" s="485" t="n">
        <v>2.03</v>
      </c>
    </row>
    <row r="1474" customFormat="false" ht="25.5" hidden="false" customHeight="true" outlineLevel="0" collapsed="false">
      <c r="A1474" s="501" t="s">
        <v>200</v>
      </c>
      <c r="B1474" s="502" t="n">
        <v>142</v>
      </c>
      <c r="C1474" s="503" t="s">
        <v>42</v>
      </c>
      <c r="D1474" s="503" t="s">
        <v>789</v>
      </c>
      <c r="E1474" s="503" t="s">
        <v>669</v>
      </c>
      <c r="F1474" s="503"/>
      <c r="G1474" s="504" t="s">
        <v>790</v>
      </c>
      <c r="H1474" s="505" t="n">
        <v>0.334</v>
      </c>
      <c r="I1474" s="506" t="n">
        <v>37.55</v>
      </c>
      <c r="J1474" s="507" t="n">
        <v>12.54</v>
      </c>
    </row>
    <row r="1475" customFormat="false" ht="15" hidden="false" customHeight="false" outlineLevel="0" collapsed="false">
      <c r="A1475" s="486"/>
      <c r="B1475" s="487"/>
      <c r="C1475" s="487"/>
      <c r="D1475" s="487"/>
      <c r="E1475" s="487" t="s">
        <v>1388</v>
      </c>
      <c r="F1475" s="488" t="n">
        <v>9.6</v>
      </c>
      <c r="G1475" s="487" t="s">
        <v>1389</v>
      </c>
      <c r="H1475" s="488" t="n">
        <v>0</v>
      </c>
      <c r="I1475" s="489" t="s">
        <v>1390</v>
      </c>
      <c r="J1475" s="490" t="n">
        <v>9.6</v>
      </c>
    </row>
    <row r="1476" customFormat="false" ht="15" hidden="false" customHeight="true" outlineLevel="0" collapsed="false">
      <c r="A1476" s="486"/>
      <c r="B1476" s="487"/>
      <c r="C1476" s="487"/>
      <c r="D1476" s="487"/>
      <c r="E1476" s="487" t="s">
        <v>1391</v>
      </c>
      <c r="F1476" s="488" t="n">
        <v>5.9</v>
      </c>
      <c r="G1476" s="487"/>
      <c r="H1476" s="491" t="s">
        <v>1392</v>
      </c>
      <c r="I1476" s="491"/>
      <c r="J1476" s="490" t="n">
        <v>30.71</v>
      </c>
    </row>
    <row r="1477" customFormat="false" ht="49.5" hidden="false" customHeight="true" outlineLevel="0" collapsed="false">
      <c r="A1477" s="492"/>
      <c r="B1477" s="493"/>
      <c r="C1477" s="493"/>
      <c r="D1477" s="493"/>
      <c r="E1477" s="493"/>
      <c r="F1477" s="493"/>
      <c r="G1477" s="493" t="s">
        <v>1393</v>
      </c>
      <c r="H1477" s="494" t="n">
        <v>88.15</v>
      </c>
      <c r="I1477" s="495" t="s">
        <v>1394</v>
      </c>
      <c r="J1477" s="496" t="n">
        <v>2707.08</v>
      </c>
    </row>
    <row r="1478" customFormat="false" ht="0.75" hidden="false" customHeight="true" outlineLevel="0" collapsed="false">
      <c r="A1478" s="497"/>
      <c r="B1478" s="498"/>
      <c r="C1478" s="498"/>
      <c r="D1478" s="498"/>
      <c r="E1478" s="498"/>
      <c r="F1478" s="498"/>
      <c r="G1478" s="498"/>
      <c r="H1478" s="498"/>
      <c r="I1478" s="499"/>
      <c r="J1478" s="500"/>
    </row>
    <row r="1479" customFormat="false" ht="18" hidden="false" customHeight="true" outlineLevel="0" collapsed="false">
      <c r="A1479" s="466" t="s">
        <v>1855</v>
      </c>
      <c r="B1479" s="467" t="s">
        <v>27</v>
      </c>
      <c r="C1479" s="468" t="s">
        <v>26</v>
      </c>
      <c r="D1479" s="468" t="s">
        <v>18</v>
      </c>
      <c r="E1479" s="468" t="s">
        <v>25</v>
      </c>
      <c r="F1479" s="468"/>
      <c r="G1479" s="469" t="s">
        <v>1375</v>
      </c>
      <c r="H1479" s="467" t="s">
        <v>1376</v>
      </c>
      <c r="I1479" s="470" t="s">
        <v>1377</v>
      </c>
      <c r="J1479" s="471" t="s">
        <v>19</v>
      </c>
    </row>
    <row r="1480" customFormat="false" ht="24" hidden="false" customHeight="true" outlineLevel="0" collapsed="false">
      <c r="A1480" s="472" t="s">
        <v>35</v>
      </c>
      <c r="B1480" s="473" t="s">
        <v>1856</v>
      </c>
      <c r="C1480" s="474" t="s">
        <v>36</v>
      </c>
      <c r="D1480" s="474" t="s">
        <v>1857</v>
      </c>
      <c r="E1480" s="474" t="s">
        <v>1382</v>
      </c>
      <c r="F1480" s="474"/>
      <c r="G1480" s="475" t="s">
        <v>495</v>
      </c>
      <c r="H1480" s="476" t="n">
        <v>1</v>
      </c>
      <c r="I1480" s="477" t="n">
        <v>553.83</v>
      </c>
      <c r="J1480" s="478" t="n">
        <v>553.83</v>
      </c>
    </row>
    <row r="1481" customFormat="false" ht="24" hidden="false" customHeight="true" outlineLevel="0" collapsed="false">
      <c r="A1481" s="479" t="s">
        <v>656</v>
      </c>
      <c r="B1481" s="480" t="n">
        <v>88309</v>
      </c>
      <c r="C1481" s="481" t="s">
        <v>42</v>
      </c>
      <c r="D1481" s="481" t="s">
        <v>696</v>
      </c>
      <c r="E1481" s="481" t="s">
        <v>1382</v>
      </c>
      <c r="F1481" s="481"/>
      <c r="G1481" s="482" t="s">
        <v>469</v>
      </c>
      <c r="H1481" s="483" t="n">
        <v>2.34</v>
      </c>
      <c r="I1481" s="484" t="n">
        <v>25.62</v>
      </c>
      <c r="J1481" s="485" t="n">
        <v>59.95</v>
      </c>
    </row>
    <row r="1482" customFormat="false" ht="24" hidden="false" customHeight="true" outlineLevel="0" collapsed="false">
      <c r="A1482" s="479" t="s">
        <v>656</v>
      </c>
      <c r="B1482" s="480" t="n">
        <v>88316</v>
      </c>
      <c r="C1482" s="481" t="s">
        <v>42</v>
      </c>
      <c r="D1482" s="481" t="s">
        <v>667</v>
      </c>
      <c r="E1482" s="481" t="s">
        <v>1382</v>
      </c>
      <c r="F1482" s="481"/>
      <c r="G1482" s="482" t="s">
        <v>469</v>
      </c>
      <c r="H1482" s="483" t="n">
        <v>2.34</v>
      </c>
      <c r="I1482" s="484" t="n">
        <v>20.32</v>
      </c>
      <c r="J1482" s="485" t="n">
        <v>47.54</v>
      </c>
    </row>
    <row r="1483" customFormat="false" ht="25.5" hidden="false" customHeight="true" outlineLevel="0" collapsed="false">
      <c r="A1483" s="501" t="s">
        <v>200</v>
      </c>
      <c r="B1483" s="502" t="n">
        <v>4734</v>
      </c>
      <c r="C1483" s="503" t="s">
        <v>42</v>
      </c>
      <c r="D1483" s="503" t="s">
        <v>1858</v>
      </c>
      <c r="E1483" s="503" t="s">
        <v>669</v>
      </c>
      <c r="F1483" s="503"/>
      <c r="G1483" s="504" t="s">
        <v>388</v>
      </c>
      <c r="H1483" s="505" t="n">
        <v>0.75</v>
      </c>
      <c r="I1483" s="506" t="n">
        <v>523.21</v>
      </c>
      <c r="J1483" s="507" t="n">
        <v>392.4</v>
      </c>
    </row>
    <row r="1484" customFormat="false" ht="24" hidden="false" customHeight="true" outlineLevel="0" collapsed="false">
      <c r="A1484" s="501" t="s">
        <v>200</v>
      </c>
      <c r="B1484" s="502" t="n">
        <v>1379</v>
      </c>
      <c r="C1484" s="503" t="s">
        <v>42</v>
      </c>
      <c r="D1484" s="503" t="s">
        <v>1825</v>
      </c>
      <c r="E1484" s="503" t="s">
        <v>669</v>
      </c>
      <c r="F1484" s="503"/>
      <c r="G1484" s="504" t="s">
        <v>66</v>
      </c>
      <c r="H1484" s="505" t="n">
        <v>22.5</v>
      </c>
      <c r="I1484" s="506" t="n">
        <v>0.88</v>
      </c>
      <c r="J1484" s="507" t="n">
        <v>19.8</v>
      </c>
    </row>
    <row r="1485" customFormat="false" ht="25.5" hidden="false" customHeight="true" outlineLevel="0" collapsed="false">
      <c r="A1485" s="501" t="s">
        <v>200</v>
      </c>
      <c r="B1485" s="502" t="n">
        <v>367</v>
      </c>
      <c r="C1485" s="503" t="s">
        <v>42</v>
      </c>
      <c r="D1485" s="503" t="s">
        <v>1823</v>
      </c>
      <c r="E1485" s="503" t="s">
        <v>669</v>
      </c>
      <c r="F1485" s="503"/>
      <c r="G1485" s="504" t="s">
        <v>388</v>
      </c>
      <c r="H1485" s="505" t="n">
        <v>0.25</v>
      </c>
      <c r="I1485" s="506" t="n">
        <v>134.23</v>
      </c>
      <c r="J1485" s="507" t="n">
        <v>33.55</v>
      </c>
    </row>
    <row r="1486" customFormat="false" ht="39" hidden="false" customHeight="true" outlineLevel="0" collapsed="false">
      <c r="A1486" s="501" t="s">
        <v>200</v>
      </c>
      <c r="B1486" s="502" t="n">
        <v>4412</v>
      </c>
      <c r="C1486" s="503" t="s">
        <v>42</v>
      </c>
      <c r="D1486" s="503" t="s">
        <v>1859</v>
      </c>
      <c r="E1486" s="503" t="s">
        <v>669</v>
      </c>
      <c r="F1486" s="503"/>
      <c r="G1486" s="504" t="s">
        <v>47</v>
      </c>
      <c r="H1486" s="505" t="n">
        <v>0.33</v>
      </c>
      <c r="I1486" s="506" t="n">
        <v>1.8</v>
      </c>
      <c r="J1486" s="507" t="n">
        <v>0.59</v>
      </c>
    </row>
    <row r="1487" customFormat="false" ht="15" hidden="false" customHeight="false" outlineLevel="0" collapsed="false">
      <c r="A1487" s="486"/>
      <c r="B1487" s="487"/>
      <c r="C1487" s="487"/>
      <c r="D1487" s="487"/>
      <c r="E1487" s="487" t="s">
        <v>1388</v>
      </c>
      <c r="F1487" s="488" t="n">
        <v>82.74</v>
      </c>
      <c r="G1487" s="487" t="s">
        <v>1389</v>
      </c>
      <c r="H1487" s="488" t="n">
        <v>0</v>
      </c>
      <c r="I1487" s="489" t="s">
        <v>1390</v>
      </c>
      <c r="J1487" s="490" t="n">
        <v>82.74</v>
      </c>
    </row>
    <row r="1488" customFormat="false" ht="15" hidden="false" customHeight="true" outlineLevel="0" collapsed="false">
      <c r="A1488" s="486"/>
      <c r="B1488" s="487"/>
      <c r="C1488" s="487"/>
      <c r="D1488" s="487"/>
      <c r="E1488" s="487" t="s">
        <v>1391</v>
      </c>
      <c r="F1488" s="488" t="n">
        <v>131.81</v>
      </c>
      <c r="G1488" s="487"/>
      <c r="H1488" s="491" t="s">
        <v>1392</v>
      </c>
      <c r="I1488" s="491"/>
      <c r="J1488" s="490" t="n">
        <v>685.64</v>
      </c>
    </row>
    <row r="1489" customFormat="false" ht="49.5" hidden="false" customHeight="true" outlineLevel="0" collapsed="false">
      <c r="A1489" s="492"/>
      <c r="B1489" s="493"/>
      <c r="C1489" s="493"/>
      <c r="D1489" s="493"/>
      <c r="E1489" s="493"/>
      <c r="F1489" s="493"/>
      <c r="G1489" s="493" t="s">
        <v>1393</v>
      </c>
      <c r="H1489" s="494" t="n">
        <v>1.64</v>
      </c>
      <c r="I1489" s="495" t="s">
        <v>1394</v>
      </c>
      <c r="J1489" s="496" t="n">
        <v>1124.44</v>
      </c>
    </row>
    <row r="1490" customFormat="false" ht="0.75" hidden="false" customHeight="true" outlineLevel="0" collapsed="false">
      <c r="A1490" s="497"/>
      <c r="B1490" s="498"/>
      <c r="C1490" s="498"/>
      <c r="D1490" s="498"/>
      <c r="E1490" s="498"/>
      <c r="F1490" s="498"/>
      <c r="G1490" s="498"/>
      <c r="H1490" s="498"/>
      <c r="I1490" s="499"/>
      <c r="J1490" s="500"/>
    </row>
    <row r="1491" customFormat="false" ht="18" hidden="false" customHeight="true" outlineLevel="0" collapsed="false">
      <c r="A1491" s="466" t="s">
        <v>1860</v>
      </c>
      <c r="B1491" s="467" t="s">
        <v>27</v>
      </c>
      <c r="C1491" s="468" t="s">
        <v>26</v>
      </c>
      <c r="D1491" s="468" t="s">
        <v>18</v>
      </c>
      <c r="E1491" s="468" t="s">
        <v>25</v>
      </c>
      <c r="F1491" s="468"/>
      <c r="G1491" s="469" t="s">
        <v>1375</v>
      </c>
      <c r="H1491" s="467" t="s">
        <v>1376</v>
      </c>
      <c r="I1491" s="470" t="s">
        <v>1377</v>
      </c>
      <c r="J1491" s="471" t="s">
        <v>19</v>
      </c>
    </row>
    <row r="1492" customFormat="false" ht="24" hidden="false" customHeight="true" outlineLevel="0" collapsed="false">
      <c r="A1492" s="472" t="s">
        <v>35</v>
      </c>
      <c r="B1492" s="473" t="s">
        <v>1769</v>
      </c>
      <c r="C1492" s="474" t="s">
        <v>36</v>
      </c>
      <c r="D1492" s="474" t="s">
        <v>1770</v>
      </c>
      <c r="E1492" s="474" t="s">
        <v>1771</v>
      </c>
      <c r="F1492" s="474"/>
      <c r="G1492" s="475" t="s">
        <v>1772</v>
      </c>
      <c r="H1492" s="476" t="n">
        <v>1</v>
      </c>
      <c r="I1492" s="477" t="n">
        <v>12.71</v>
      </c>
      <c r="J1492" s="478" t="n">
        <v>12.71</v>
      </c>
    </row>
    <row r="1493" customFormat="false" ht="24" hidden="false" customHeight="true" outlineLevel="0" collapsed="false">
      <c r="A1493" s="479" t="s">
        <v>656</v>
      </c>
      <c r="B1493" s="480" t="n">
        <v>88309</v>
      </c>
      <c r="C1493" s="481" t="s">
        <v>42</v>
      </c>
      <c r="D1493" s="481" t="s">
        <v>696</v>
      </c>
      <c r="E1493" s="481" t="s">
        <v>1382</v>
      </c>
      <c r="F1493" s="481"/>
      <c r="G1493" s="482" t="s">
        <v>469</v>
      </c>
      <c r="H1493" s="483" t="n">
        <v>0.2</v>
      </c>
      <c r="I1493" s="484" t="n">
        <v>25.62</v>
      </c>
      <c r="J1493" s="485" t="n">
        <v>5.12</v>
      </c>
    </row>
    <row r="1494" customFormat="false" ht="24" hidden="false" customHeight="true" outlineLevel="0" collapsed="false">
      <c r="A1494" s="479" t="s">
        <v>656</v>
      </c>
      <c r="B1494" s="480" t="n">
        <v>88242</v>
      </c>
      <c r="C1494" s="481" t="s">
        <v>42</v>
      </c>
      <c r="D1494" s="481" t="s">
        <v>1626</v>
      </c>
      <c r="E1494" s="481" t="s">
        <v>1382</v>
      </c>
      <c r="F1494" s="481"/>
      <c r="G1494" s="482" t="s">
        <v>469</v>
      </c>
      <c r="H1494" s="483" t="n">
        <v>0.25</v>
      </c>
      <c r="I1494" s="484" t="n">
        <v>21.56</v>
      </c>
      <c r="J1494" s="485" t="n">
        <v>5.39</v>
      </c>
    </row>
    <row r="1495" customFormat="false" ht="39" hidden="false" customHeight="true" outlineLevel="0" collapsed="false">
      <c r="A1495" s="501" t="s">
        <v>200</v>
      </c>
      <c r="B1495" s="502" t="n">
        <v>3408</v>
      </c>
      <c r="C1495" s="503" t="s">
        <v>42</v>
      </c>
      <c r="D1495" s="503" t="s">
        <v>1773</v>
      </c>
      <c r="E1495" s="503" t="s">
        <v>669</v>
      </c>
      <c r="F1495" s="503"/>
      <c r="G1495" s="504" t="s">
        <v>400</v>
      </c>
      <c r="H1495" s="505" t="n">
        <v>0.22</v>
      </c>
      <c r="I1495" s="506" t="n">
        <v>9.72</v>
      </c>
      <c r="J1495" s="507" t="n">
        <v>2.13</v>
      </c>
    </row>
    <row r="1496" customFormat="false" ht="25.5" hidden="false" customHeight="true" outlineLevel="0" collapsed="false">
      <c r="A1496" s="501" t="s">
        <v>200</v>
      </c>
      <c r="B1496" s="502" t="n">
        <v>142</v>
      </c>
      <c r="C1496" s="503" t="s">
        <v>42</v>
      </c>
      <c r="D1496" s="503" t="s">
        <v>789</v>
      </c>
      <c r="E1496" s="503" t="s">
        <v>669</v>
      </c>
      <c r="F1496" s="503"/>
      <c r="G1496" s="504" t="s">
        <v>790</v>
      </c>
      <c r="H1496" s="505" t="n">
        <v>0.00201</v>
      </c>
      <c r="I1496" s="506" t="n">
        <v>37.55</v>
      </c>
      <c r="J1496" s="507" t="n">
        <v>0.07</v>
      </c>
    </row>
    <row r="1497" customFormat="false" ht="15" hidden="false" customHeight="false" outlineLevel="0" collapsed="false">
      <c r="A1497" s="486"/>
      <c r="B1497" s="487"/>
      <c r="C1497" s="487"/>
      <c r="D1497" s="487"/>
      <c r="E1497" s="487" t="s">
        <v>1388</v>
      </c>
      <c r="F1497" s="488" t="n">
        <v>8.1</v>
      </c>
      <c r="G1497" s="487" t="s">
        <v>1389</v>
      </c>
      <c r="H1497" s="488" t="n">
        <v>0</v>
      </c>
      <c r="I1497" s="489" t="s">
        <v>1390</v>
      </c>
      <c r="J1497" s="490" t="n">
        <v>8.1</v>
      </c>
    </row>
    <row r="1498" customFormat="false" ht="15" hidden="false" customHeight="true" outlineLevel="0" collapsed="false">
      <c r="A1498" s="486"/>
      <c r="B1498" s="487"/>
      <c r="C1498" s="487"/>
      <c r="D1498" s="487"/>
      <c r="E1498" s="487" t="s">
        <v>1391</v>
      </c>
      <c r="F1498" s="488" t="n">
        <v>3.02</v>
      </c>
      <c r="G1498" s="487"/>
      <c r="H1498" s="491" t="s">
        <v>1392</v>
      </c>
      <c r="I1498" s="491"/>
      <c r="J1498" s="490" t="n">
        <v>15.73</v>
      </c>
    </row>
    <row r="1499" customFormat="false" ht="49.5" hidden="false" customHeight="true" outlineLevel="0" collapsed="false">
      <c r="A1499" s="492"/>
      <c r="B1499" s="493"/>
      <c r="C1499" s="493"/>
      <c r="D1499" s="493"/>
      <c r="E1499" s="493"/>
      <c r="F1499" s="493"/>
      <c r="G1499" s="493" t="s">
        <v>1393</v>
      </c>
      <c r="H1499" s="494" t="n">
        <v>569.66</v>
      </c>
      <c r="I1499" s="495" t="s">
        <v>1394</v>
      </c>
      <c r="J1499" s="496" t="n">
        <v>8960.75</v>
      </c>
    </row>
    <row r="1500" customFormat="false" ht="0.75" hidden="false" customHeight="true" outlineLevel="0" collapsed="false">
      <c r="A1500" s="497"/>
      <c r="B1500" s="498"/>
      <c r="C1500" s="498"/>
      <c r="D1500" s="498"/>
      <c r="E1500" s="498"/>
      <c r="F1500" s="498"/>
      <c r="G1500" s="498"/>
      <c r="H1500" s="498"/>
      <c r="I1500" s="499"/>
      <c r="J1500" s="500"/>
    </row>
    <row r="1501" customFormat="false" ht="18" hidden="false" customHeight="true" outlineLevel="0" collapsed="false">
      <c r="A1501" s="466" t="s">
        <v>1861</v>
      </c>
      <c r="B1501" s="467" t="s">
        <v>27</v>
      </c>
      <c r="C1501" s="468" t="s">
        <v>26</v>
      </c>
      <c r="D1501" s="468" t="s">
        <v>18</v>
      </c>
      <c r="E1501" s="468" t="s">
        <v>25</v>
      </c>
      <c r="F1501" s="468"/>
      <c r="G1501" s="469" t="s">
        <v>1375</v>
      </c>
      <c r="H1501" s="467" t="s">
        <v>1376</v>
      </c>
      <c r="I1501" s="470" t="s">
        <v>1377</v>
      </c>
      <c r="J1501" s="471" t="s">
        <v>19</v>
      </c>
    </row>
    <row r="1502" customFormat="false" ht="39" hidden="false" customHeight="true" outlineLevel="0" collapsed="false">
      <c r="A1502" s="472" t="s">
        <v>35</v>
      </c>
      <c r="B1502" s="473" t="n">
        <v>97116</v>
      </c>
      <c r="C1502" s="474" t="s">
        <v>42</v>
      </c>
      <c r="D1502" s="474" t="s">
        <v>1775</v>
      </c>
      <c r="E1502" s="474" t="s">
        <v>1729</v>
      </c>
      <c r="F1502" s="474"/>
      <c r="G1502" s="475" t="s">
        <v>66</v>
      </c>
      <c r="H1502" s="476" t="n">
        <v>1</v>
      </c>
      <c r="I1502" s="477" t="n">
        <v>23.84</v>
      </c>
      <c r="J1502" s="478" t="n">
        <v>23.84</v>
      </c>
    </row>
    <row r="1503" customFormat="false" ht="24" hidden="false" customHeight="true" outlineLevel="0" collapsed="false">
      <c r="A1503" s="479" t="s">
        <v>656</v>
      </c>
      <c r="B1503" s="480" t="n">
        <v>88245</v>
      </c>
      <c r="C1503" s="481" t="s">
        <v>42</v>
      </c>
      <c r="D1503" s="481" t="s">
        <v>705</v>
      </c>
      <c r="E1503" s="481" t="s">
        <v>1382</v>
      </c>
      <c r="F1503" s="481"/>
      <c r="G1503" s="482" t="s">
        <v>469</v>
      </c>
      <c r="H1503" s="483" t="n">
        <v>0.33791</v>
      </c>
      <c r="I1503" s="484" t="n">
        <v>25.4</v>
      </c>
      <c r="J1503" s="485" t="n">
        <v>8.58</v>
      </c>
    </row>
    <row r="1504" customFormat="false" ht="24" hidden="false" customHeight="true" outlineLevel="0" collapsed="false">
      <c r="A1504" s="479" t="s">
        <v>656</v>
      </c>
      <c r="B1504" s="480" t="n">
        <v>88316</v>
      </c>
      <c r="C1504" s="481" t="s">
        <v>42</v>
      </c>
      <c r="D1504" s="481" t="s">
        <v>667</v>
      </c>
      <c r="E1504" s="481" t="s">
        <v>1382</v>
      </c>
      <c r="F1504" s="481"/>
      <c r="G1504" s="482" t="s">
        <v>469</v>
      </c>
      <c r="H1504" s="483" t="n">
        <v>0.01609</v>
      </c>
      <c r="I1504" s="484" t="n">
        <v>20.32</v>
      </c>
      <c r="J1504" s="485" t="n">
        <v>0.32</v>
      </c>
    </row>
    <row r="1505" customFormat="false" ht="24" hidden="false" customHeight="true" outlineLevel="0" collapsed="false">
      <c r="A1505" s="501" t="s">
        <v>200</v>
      </c>
      <c r="B1505" s="502" t="n">
        <v>42402</v>
      </c>
      <c r="C1505" s="503" t="s">
        <v>42</v>
      </c>
      <c r="D1505" s="503" t="s">
        <v>1776</v>
      </c>
      <c r="E1505" s="503" t="s">
        <v>669</v>
      </c>
      <c r="F1505" s="503"/>
      <c r="G1505" s="504" t="s">
        <v>66</v>
      </c>
      <c r="H1505" s="505" t="n">
        <v>1</v>
      </c>
      <c r="I1505" s="506" t="n">
        <v>9.66</v>
      </c>
      <c r="J1505" s="507" t="n">
        <v>9.66</v>
      </c>
    </row>
    <row r="1506" customFormat="false" ht="39" hidden="false" customHeight="true" outlineLevel="0" collapsed="false">
      <c r="A1506" s="501" t="s">
        <v>200</v>
      </c>
      <c r="B1506" s="502" t="n">
        <v>42407</v>
      </c>
      <c r="C1506" s="503" t="s">
        <v>42</v>
      </c>
      <c r="D1506" s="503" t="s">
        <v>1734</v>
      </c>
      <c r="E1506" s="503" t="s">
        <v>669</v>
      </c>
      <c r="F1506" s="503"/>
      <c r="G1506" s="504" t="s">
        <v>47</v>
      </c>
      <c r="H1506" s="505" t="n">
        <v>0.76046</v>
      </c>
      <c r="I1506" s="506" t="n">
        <v>6.95</v>
      </c>
      <c r="J1506" s="507" t="n">
        <v>5.28</v>
      </c>
    </row>
    <row r="1507" customFormat="false" ht="15" hidden="false" customHeight="false" outlineLevel="0" collapsed="false">
      <c r="A1507" s="486"/>
      <c r="B1507" s="487"/>
      <c r="C1507" s="487"/>
      <c r="D1507" s="487"/>
      <c r="E1507" s="487" t="s">
        <v>1388</v>
      </c>
      <c r="F1507" s="488" t="n">
        <v>7.01</v>
      </c>
      <c r="G1507" s="487" t="s">
        <v>1389</v>
      </c>
      <c r="H1507" s="488" t="n">
        <v>0</v>
      </c>
      <c r="I1507" s="489" t="s">
        <v>1390</v>
      </c>
      <c r="J1507" s="490" t="n">
        <v>7.01</v>
      </c>
    </row>
    <row r="1508" customFormat="false" ht="15" hidden="false" customHeight="true" outlineLevel="0" collapsed="false">
      <c r="A1508" s="486"/>
      <c r="B1508" s="487"/>
      <c r="C1508" s="487"/>
      <c r="D1508" s="487"/>
      <c r="E1508" s="487" t="s">
        <v>1391</v>
      </c>
      <c r="F1508" s="488" t="n">
        <v>5.67</v>
      </c>
      <c r="G1508" s="487"/>
      <c r="H1508" s="491" t="s">
        <v>1392</v>
      </c>
      <c r="I1508" s="491"/>
      <c r="J1508" s="490" t="n">
        <v>29.51</v>
      </c>
    </row>
    <row r="1509" customFormat="false" ht="49.5" hidden="false" customHeight="true" outlineLevel="0" collapsed="false">
      <c r="A1509" s="492"/>
      <c r="B1509" s="493"/>
      <c r="C1509" s="493"/>
      <c r="D1509" s="493"/>
      <c r="E1509" s="493"/>
      <c r="F1509" s="493"/>
      <c r="G1509" s="493" t="s">
        <v>1393</v>
      </c>
      <c r="H1509" s="494" t="n">
        <v>279</v>
      </c>
      <c r="I1509" s="495" t="s">
        <v>1394</v>
      </c>
      <c r="J1509" s="496" t="n">
        <v>8233.29</v>
      </c>
    </row>
    <row r="1510" customFormat="false" ht="0.75" hidden="false" customHeight="true" outlineLevel="0" collapsed="false">
      <c r="A1510" s="497"/>
      <c r="B1510" s="498"/>
      <c r="C1510" s="498"/>
      <c r="D1510" s="498"/>
      <c r="E1510" s="498"/>
      <c r="F1510" s="498"/>
      <c r="G1510" s="498"/>
      <c r="H1510" s="498"/>
      <c r="I1510" s="499"/>
      <c r="J1510" s="500"/>
    </row>
    <row r="1511" customFormat="false" ht="18" hidden="false" customHeight="true" outlineLevel="0" collapsed="false">
      <c r="A1511" s="466" t="s">
        <v>1862</v>
      </c>
      <c r="B1511" s="467" t="s">
        <v>27</v>
      </c>
      <c r="C1511" s="468" t="s">
        <v>26</v>
      </c>
      <c r="D1511" s="468" t="s">
        <v>18</v>
      </c>
      <c r="E1511" s="468" t="s">
        <v>25</v>
      </c>
      <c r="F1511" s="468"/>
      <c r="G1511" s="469" t="s">
        <v>1375</v>
      </c>
      <c r="H1511" s="467" t="s">
        <v>1376</v>
      </c>
      <c r="I1511" s="470" t="s">
        <v>1377</v>
      </c>
      <c r="J1511" s="471" t="s">
        <v>19</v>
      </c>
    </row>
    <row r="1512" customFormat="false" ht="25.5" hidden="false" customHeight="true" outlineLevel="0" collapsed="false">
      <c r="A1512" s="472" t="s">
        <v>35</v>
      </c>
      <c r="B1512" s="473" t="n">
        <v>97115</v>
      </c>
      <c r="C1512" s="474" t="s">
        <v>42</v>
      </c>
      <c r="D1512" s="474" t="s">
        <v>1863</v>
      </c>
      <c r="E1512" s="474" t="s">
        <v>1729</v>
      </c>
      <c r="F1512" s="474"/>
      <c r="G1512" s="475" t="s">
        <v>66</v>
      </c>
      <c r="H1512" s="476" t="n">
        <v>1</v>
      </c>
      <c r="I1512" s="477" t="n">
        <v>57.88</v>
      </c>
      <c r="J1512" s="478" t="n">
        <v>57.88</v>
      </c>
    </row>
    <row r="1513" customFormat="false" ht="24" hidden="false" customHeight="true" outlineLevel="0" collapsed="false">
      <c r="A1513" s="479" t="s">
        <v>656</v>
      </c>
      <c r="B1513" s="480" t="n">
        <v>88316</v>
      </c>
      <c r="C1513" s="481" t="s">
        <v>42</v>
      </c>
      <c r="D1513" s="481" t="s">
        <v>667</v>
      </c>
      <c r="E1513" s="481" t="s">
        <v>1382</v>
      </c>
      <c r="F1513" s="481"/>
      <c r="G1513" s="482" t="s">
        <v>469</v>
      </c>
      <c r="H1513" s="483" t="n">
        <v>0.64609</v>
      </c>
      <c r="I1513" s="484" t="n">
        <v>20.32</v>
      </c>
      <c r="J1513" s="485" t="n">
        <v>13.12</v>
      </c>
    </row>
    <row r="1514" customFormat="false" ht="39" hidden="false" customHeight="true" outlineLevel="0" collapsed="false">
      <c r="A1514" s="501" t="s">
        <v>200</v>
      </c>
      <c r="B1514" s="502" t="n">
        <v>4229</v>
      </c>
      <c r="C1514" s="503" t="s">
        <v>42</v>
      </c>
      <c r="D1514" s="503" t="s">
        <v>1864</v>
      </c>
      <c r="E1514" s="503" t="s">
        <v>669</v>
      </c>
      <c r="F1514" s="503"/>
      <c r="G1514" s="504" t="s">
        <v>66</v>
      </c>
      <c r="H1514" s="505" t="n">
        <v>1</v>
      </c>
      <c r="I1514" s="506" t="n">
        <v>44.76</v>
      </c>
      <c r="J1514" s="507" t="n">
        <v>44.76</v>
      </c>
    </row>
    <row r="1515" customFormat="false" ht="15" hidden="false" customHeight="false" outlineLevel="0" collapsed="false">
      <c r="A1515" s="486"/>
      <c r="B1515" s="487"/>
      <c r="C1515" s="487"/>
      <c r="D1515" s="487"/>
      <c r="E1515" s="487" t="s">
        <v>1388</v>
      </c>
      <c r="F1515" s="488" t="n">
        <v>9.74</v>
      </c>
      <c r="G1515" s="487" t="s">
        <v>1389</v>
      </c>
      <c r="H1515" s="488" t="n">
        <v>0</v>
      </c>
      <c r="I1515" s="489" t="s">
        <v>1390</v>
      </c>
      <c r="J1515" s="490" t="n">
        <v>9.74</v>
      </c>
    </row>
    <row r="1516" customFormat="false" ht="15" hidden="false" customHeight="true" outlineLevel="0" collapsed="false">
      <c r="A1516" s="486"/>
      <c r="B1516" s="487"/>
      <c r="C1516" s="487"/>
      <c r="D1516" s="487"/>
      <c r="E1516" s="487" t="s">
        <v>1391</v>
      </c>
      <c r="F1516" s="488" t="n">
        <v>13.77</v>
      </c>
      <c r="G1516" s="487"/>
      <c r="H1516" s="491" t="s">
        <v>1392</v>
      </c>
      <c r="I1516" s="491"/>
      <c r="J1516" s="490" t="n">
        <v>71.65</v>
      </c>
    </row>
    <row r="1517" customFormat="false" ht="49.5" hidden="false" customHeight="true" outlineLevel="0" collapsed="false">
      <c r="A1517" s="492"/>
      <c r="B1517" s="493"/>
      <c r="C1517" s="493"/>
      <c r="D1517" s="493"/>
      <c r="E1517" s="493"/>
      <c r="F1517" s="493"/>
      <c r="G1517" s="493" t="s">
        <v>1393</v>
      </c>
      <c r="H1517" s="494" t="n">
        <v>3.5</v>
      </c>
      <c r="I1517" s="495" t="s">
        <v>1394</v>
      </c>
      <c r="J1517" s="496" t="n">
        <v>250.77</v>
      </c>
    </row>
    <row r="1518" customFormat="false" ht="0.75" hidden="false" customHeight="true" outlineLevel="0" collapsed="false">
      <c r="A1518" s="497"/>
      <c r="B1518" s="498"/>
      <c r="C1518" s="498"/>
      <c r="D1518" s="498"/>
      <c r="E1518" s="498"/>
      <c r="F1518" s="498"/>
      <c r="G1518" s="498"/>
      <c r="H1518" s="498"/>
      <c r="I1518" s="499"/>
      <c r="J1518" s="500"/>
    </row>
    <row r="1519" customFormat="false" ht="18" hidden="false" customHeight="true" outlineLevel="0" collapsed="false">
      <c r="A1519" s="466" t="s">
        <v>1865</v>
      </c>
      <c r="B1519" s="467" t="s">
        <v>27</v>
      </c>
      <c r="C1519" s="468" t="s">
        <v>26</v>
      </c>
      <c r="D1519" s="468" t="s">
        <v>18</v>
      </c>
      <c r="E1519" s="468" t="s">
        <v>25</v>
      </c>
      <c r="F1519" s="468"/>
      <c r="G1519" s="469" t="s">
        <v>1375</v>
      </c>
      <c r="H1519" s="467" t="s">
        <v>1376</v>
      </c>
      <c r="I1519" s="470" t="s">
        <v>1377</v>
      </c>
      <c r="J1519" s="471" t="s">
        <v>19</v>
      </c>
    </row>
    <row r="1520" customFormat="false" ht="51.75" hidden="false" customHeight="true" outlineLevel="0" collapsed="false">
      <c r="A1520" s="472" t="s">
        <v>35</v>
      </c>
      <c r="B1520" s="473" t="s">
        <v>1739</v>
      </c>
      <c r="C1520" s="474" t="s">
        <v>36</v>
      </c>
      <c r="D1520" s="474" t="s">
        <v>1740</v>
      </c>
      <c r="E1520" s="474" t="s">
        <v>1399</v>
      </c>
      <c r="F1520" s="474"/>
      <c r="G1520" s="475" t="s">
        <v>39</v>
      </c>
      <c r="H1520" s="476" t="n">
        <v>1</v>
      </c>
      <c r="I1520" s="477" t="n">
        <v>1.99</v>
      </c>
      <c r="J1520" s="478" t="n">
        <v>1.99</v>
      </c>
    </row>
    <row r="1521" customFormat="false" ht="24" hidden="false" customHeight="true" outlineLevel="0" collapsed="false">
      <c r="A1521" s="479" t="s">
        <v>656</v>
      </c>
      <c r="B1521" s="480" t="n">
        <v>88245</v>
      </c>
      <c r="C1521" s="481" t="s">
        <v>42</v>
      </c>
      <c r="D1521" s="481" t="s">
        <v>705</v>
      </c>
      <c r="E1521" s="481" t="s">
        <v>1382</v>
      </c>
      <c r="F1521" s="481"/>
      <c r="G1521" s="482" t="s">
        <v>469</v>
      </c>
      <c r="H1521" s="483" t="n">
        <v>0.008</v>
      </c>
      <c r="I1521" s="484" t="n">
        <v>25.4</v>
      </c>
      <c r="J1521" s="485" t="n">
        <v>0.2</v>
      </c>
    </row>
    <row r="1522" customFormat="false" ht="39" hidden="false" customHeight="true" outlineLevel="0" collapsed="false">
      <c r="A1522" s="501" t="s">
        <v>200</v>
      </c>
      <c r="B1522" s="502" t="n">
        <v>39481</v>
      </c>
      <c r="C1522" s="503" t="s">
        <v>42</v>
      </c>
      <c r="D1522" s="503" t="s">
        <v>1741</v>
      </c>
      <c r="E1522" s="503" t="s">
        <v>669</v>
      </c>
      <c r="F1522" s="503"/>
      <c r="G1522" s="504" t="s">
        <v>120</v>
      </c>
      <c r="H1522" s="505" t="n">
        <v>1</v>
      </c>
      <c r="I1522" s="506" t="n">
        <v>1.79</v>
      </c>
      <c r="J1522" s="507" t="n">
        <v>1.79</v>
      </c>
    </row>
    <row r="1523" customFormat="false" ht="15" hidden="false" customHeight="false" outlineLevel="0" collapsed="false">
      <c r="A1523" s="486"/>
      <c r="B1523" s="487"/>
      <c r="C1523" s="487"/>
      <c r="D1523" s="487"/>
      <c r="E1523" s="487" t="s">
        <v>1388</v>
      </c>
      <c r="F1523" s="488" t="n">
        <v>0.16</v>
      </c>
      <c r="G1523" s="487" t="s">
        <v>1389</v>
      </c>
      <c r="H1523" s="488" t="n">
        <v>0</v>
      </c>
      <c r="I1523" s="489" t="s">
        <v>1390</v>
      </c>
      <c r="J1523" s="490" t="n">
        <v>0.16</v>
      </c>
    </row>
    <row r="1524" customFormat="false" ht="15" hidden="false" customHeight="true" outlineLevel="0" collapsed="false">
      <c r="A1524" s="486"/>
      <c r="B1524" s="487"/>
      <c r="C1524" s="487"/>
      <c r="D1524" s="487"/>
      <c r="E1524" s="487" t="s">
        <v>1391</v>
      </c>
      <c r="F1524" s="488" t="n">
        <v>0.47</v>
      </c>
      <c r="G1524" s="487"/>
      <c r="H1524" s="491" t="s">
        <v>1392</v>
      </c>
      <c r="I1524" s="491"/>
      <c r="J1524" s="490" t="n">
        <v>2.46</v>
      </c>
    </row>
    <row r="1525" customFormat="false" ht="49.5" hidden="false" customHeight="true" outlineLevel="0" collapsed="false">
      <c r="A1525" s="492"/>
      <c r="B1525" s="493"/>
      <c r="C1525" s="493"/>
      <c r="D1525" s="493"/>
      <c r="E1525" s="493"/>
      <c r="F1525" s="493"/>
      <c r="G1525" s="493" t="s">
        <v>1393</v>
      </c>
      <c r="H1525" s="494" t="n">
        <v>7115</v>
      </c>
      <c r="I1525" s="495" t="s">
        <v>1394</v>
      </c>
      <c r="J1525" s="496" t="n">
        <v>17502.9</v>
      </c>
    </row>
    <row r="1526" customFormat="false" ht="0.75" hidden="false" customHeight="true" outlineLevel="0" collapsed="false">
      <c r="A1526" s="497"/>
      <c r="B1526" s="498"/>
      <c r="C1526" s="498"/>
      <c r="D1526" s="498"/>
      <c r="E1526" s="498"/>
      <c r="F1526" s="498"/>
      <c r="G1526" s="498"/>
      <c r="H1526" s="498"/>
      <c r="I1526" s="499"/>
      <c r="J1526" s="500"/>
    </row>
    <row r="1527" customFormat="false" ht="24" hidden="false" customHeight="true" outlineLevel="0" collapsed="false">
      <c r="A1527" s="461" t="s">
        <v>1866</v>
      </c>
      <c r="B1527" s="462"/>
      <c r="C1527" s="462"/>
      <c r="D1527" s="462" t="s">
        <v>1867</v>
      </c>
      <c r="E1527" s="462"/>
      <c r="F1527" s="462"/>
      <c r="G1527" s="462"/>
      <c r="H1527" s="463"/>
      <c r="I1527" s="464"/>
      <c r="J1527" s="465" t="n">
        <v>7482.37</v>
      </c>
    </row>
    <row r="1528" customFormat="false" ht="18" hidden="false" customHeight="true" outlineLevel="0" collapsed="false">
      <c r="A1528" s="466" t="s">
        <v>1868</v>
      </c>
      <c r="B1528" s="467" t="s">
        <v>27</v>
      </c>
      <c r="C1528" s="468" t="s">
        <v>26</v>
      </c>
      <c r="D1528" s="468" t="s">
        <v>18</v>
      </c>
      <c r="E1528" s="468" t="s">
        <v>25</v>
      </c>
      <c r="F1528" s="468"/>
      <c r="G1528" s="469" t="s">
        <v>1375</v>
      </c>
      <c r="H1528" s="467" t="s">
        <v>1376</v>
      </c>
      <c r="I1528" s="470" t="s">
        <v>1377</v>
      </c>
      <c r="J1528" s="471" t="s">
        <v>19</v>
      </c>
    </row>
    <row r="1529" customFormat="false" ht="39" hidden="false" customHeight="true" outlineLevel="0" collapsed="false">
      <c r="A1529" s="472" t="s">
        <v>35</v>
      </c>
      <c r="B1529" s="473" t="s">
        <v>1869</v>
      </c>
      <c r="C1529" s="474" t="s">
        <v>36</v>
      </c>
      <c r="D1529" s="474" t="s">
        <v>1870</v>
      </c>
      <c r="E1529" s="474" t="s">
        <v>1380</v>
      </c>
      <c r="F1529" s="474"/>
      <c r="G1529" s="475" t="s">
        <v>120</v>
      </c>
      <c r="H1529" s="476" t="n">
        <v>1</v>
      </c>
      <c r="I1529" s="477" t="n">
        <v>6043.92</v>
      </c>
      <c r="J1529" s="478" t="n">
        <v>6043.92</v>
      </c>
    </row>
    <row r="1530" customFormat="false" ht="25.5" hidden="false" customHeight="true" outlineLevel="0" collapsed="false">
      <c r="A1530" s="479" t="s">
        <v>656</v>
      </c>
      <c r="B1530" s="480" t="n">
        <v>90779</v>
      </c>
      <c r="C1530" s="481" t="s">
        <v>42</v>
      </c>
      <c r="D1530" s="481" t="s">
        <v>1871</v>
      </c>
      <c r="E1530" s="481" t="s">
        <v>1382</v>
      </c>
      <c r="F1530" s="481"/>
      <c r="G1530" s="482" t="s">
        <v>469</v>
      </c>
      <c r="H1530" s="483" t="n">
        <v>40</v>
      </c>
      <c r="I1530" s="484" t="n">
        <v>146.59</v>
      </c>
      <c r="J1530" s="485" t="n">
        <v>5863.6</v>
      </c>
    </row>
    <row r="1531" customFormat="false" ht="24" hidden="false" customHeight="true" outlineLevel="0" collapsed="false">
      <c r="A1531" s="479" t="s">
        <v>656</v>
      </c>
      <c r="B1531" s="480" t="n">
        <v>90775</v>
      </c>
      <c r="C1531" s="481" t="s">
        <v>42</v>
      </c>
      <c r="D1531" s="481" t="s">
        <v>1872</v>
      </c>
      <c r="E1531" s="481" t="s">
        <v>1382</v>
      </c>
      <c r="F1531" s="481"/>
      <c r="G1531" s="482" t="s">
        <v>469</v>
      </c>
      <c r="H1531" s="483" t="n">
        <v>8</v>
      </c>
      <c r="I1531" s="484" t="n">
        <v>22.54</v>
      </c>
      <c r="J1531" s="485" t="n">
        <v>180.32</v>
      </c>
    </row>
    <row r="1532" customFormat="false" ht="15" hidden="false" customHeight="false" outlineLevel="0" collapsed="false">
      <c r="A1532" s="486"/>
      <c r="B1532" s="487"/>
      <c r="C1532" s="487"/>
      <c r="D1532" s="487"/>
      <c r="E1532" s="487" t="s">
        <v>1388</v>
      </c>
      <c r="F1532" s="488" t="n">
        <v>5941.44</v>
      </c>
      <c r="G1532" s="487" t="s">
        <v>1389</v>
      </c>
      <c r="H1532" s="488" t="n">
        <v>0</v>
      </c>
      <c r="I1532" s="489" t="s">
        <v>1390</v>
      </c>
      <c r="J1532" s="490" t="n">
        <v>5941.44</v>
      </c>
    </row>
    <row r="1533" customFormat="false" ht="15" hidden="false" customHeight="true" outlineLevel="0" collapsed="false">
      <c r="A1533" s="486"/>
      <c r="B1533" s="487"/>
      <c r="C1533" s="487"/>
      <c r="D1533" s="487"/>
      <c r="E1533" s="487" t="s">
        <v>1391</v>
      </c>
      <c r="F1533" s="488" t="n">
        <v>1438.45</v>
      </c>
      <c r="G1533" s="487"/>
      <c r="H1533" s="491" t="s">
        <v>1392</v>
      </c>
      <c r="I1533" s="491"/>
      <c r="J1533" s="490" t="n">
        <v>7482.37</v>
      </c>
    </row>
    <row r="1534" customFormat="false" ht="49.5" hidden="false" customHeight="true" outlineLevel="0" collapsed="false">
      <c r="A1534" s="492"/>
      <c r="B1534" s="493"/>
      <c r="C1534" s="493"/>
      <c r="D1534" s="493"/>
      <c r="E1534" s="493"/>
      <c r="F1534" s="493"/>
      <c r="G1534" s="493" t="s">
        <v>1393</v>
      </c>
      <c r="H1534" s="494" t="n">
        <v>1</v>
      </c>
      <c r="I1534" s="495" t="s">
        <v>1394</v>
      </c>
      <c r="J1534" s="496" t="n">
        <v>7482.37</v>
      </c>
    </row>
    <row r="1535" customFormat="false" ht="0.75" hidden="false" customHeight="true" outlineLevel="0" collapsed="false">
      <c r="A1535" s="497"/>
      <c r="B1535" s="498"/>
      <c r="C1535" s="498"/>
      <c r="D1535" s="498"/>
      <c r="E1535" s="498"/>
      <c r="F1535" s="498"/>
      <c r="G1535" s="498"/>
      <c r="H1535" s="498"/>
      <c r="I1535" s="499"/>
      <c r="J1535" s="500"/>
    </row>
    <row r="1536" customFormat="false" ht="24" hidden="false" customHeight="true" outlineLevel="0" collapsed="false">
      <c r="A1536" s="461" t="n">
        <v>5</v>
      </c>
      <c r="B1536" s="462"/>
      <c r="C1536" s="462"/>
      <c r="D1536" s="462" t="s">
        <v>1873</v>
      </c>
      <c r="E1536" s="462"/>
      <c r="F1536" s="462"/>
      <c r="G1536" s="462"/>
      <c r="H1536" s="463"/>
      <c r="I1536" s="464"/>
      <c r="J1536" s="465" t="n">
        <v>418979.17</v>
      </c>
    </row>
    <row r="1537" customFormat="false" ht="24" hidden="false" customHeight="true" outlineLevel="0" collapsed="false">
      <c r="A1537" s="461" t="s">
        <v>480</v>
      </c>
      <c r="B1537" s="462"/>
      <c r="C1537" s="462"/>
      <c r="D1537" s="462" t="s">
        <v>1874</v>
      </c>
      <c r="E1537" s="462"/>
      <c r="F1537" s="462"/>
      <c r="G1537" s="462"/>
      <c r="H1537" s="463"/>
      <c r="I1537" s="464"/>
      <c r="J1537" s="465" t="n">
        <v>6130.04</v>
      </c>
    </row>
    <row r="1538" customFormat="false" ht="24" hidden="false" customHeight="true" outlineLevel="0" collapsed="false">
      <c r="A1538" s="461" t="s">
        <v>1875</v>
      </c>
      <c r="B1538" s="462"/>
      <c r="C1538" s="462"/>
      <c r="D1538" s="462" t="s">
        <v>1876</v>
      </c>
      <c r="E1538" s="462"/>
      <c r="F1538" s="462"/>
      <c r="G1538" s="462"/>
      <c r="H1538" s="463"/>
      <c r="I1538" s="464"/>
      <c r="J1538" s="465" t="n">
        <v>2912.55</v>
      </c>
    </row>
    <row r="1539" customFormat="false" ht="18" hidden="false" customHeight="true" outlineLevel="0" collapsed="false">
      <c r="A1539" s="466" t="s">
        <v>1877</v>
      </c>
      <c r="B1539" s="467" t="s">
        <v>27</v>
      </c>
      <c r="C1539" s="468" t="s">
        <v>26</v>
      </c>
      <c r="D1539" s="468" t="s">
        <v>18</v>
      </c>
      <c r="E1539" s="468" t="s">
        <v>25</v>
      </c>
      <c r="F1539" s="468"/>
      <c r="G1539" s="469" t="s">
        <v>1375</v>
      </c>
      <c r="H1539" s="467" t="s">
        <v>1376</v>
      </c>
      <c r="I1539" s="470" t="s">
        <v>1377</v>
      </c>
      <c r="J1539" s="471" t="s">
        <v>19</v>
      </c>
    </row>
    <row r="1540" customFormat="false" ht="25.5" hidden="false" customHeight="true" outlineLevel="0" collapsed="false">
      <c r="A1540" s="472" t="s">
        <v>35</v>
      </c>
      <c r="B1540" s="473" t="n">
        <v>98557</v>
      </c>
      <c r="C1540" s="474" t="s">
        <v>42</v>
      </c>
      <c r="D1540" s="474" t="s">
        <v>501</v>
      </c>
      <c r="E1540" s="474" t="s">
        <v>1670</v>
      </c>
      <c r="F1540" s="474"/>
      <c r="G1540" s="475" t="s">
        <v>400</v>
      </c>
      <c r="H1540" s="476" t="n">
        <v>1</v>
      </c>
      <c r="I1540" s="477" t="n">
        <v>41.06</v>
      </c>
      <c r="J1540" s="478" t="n">
        <v>41.06</v>
      </c>
    </row>
    <row r="1541" customFormat="false" ht="25.5" hidden="false" customHeight="true" outlineLevel="0" collapsed="false">
      <c r="A1541" s="479" t="s">
        <v>656</v>
      </c>
      <c r="B1541" s="480" t="n">
        <v>88243</v>
      </c>
      <c r="C1541" s="481" t="s">
        <v>42</v>
      </c>
      <c r="D1541" s="481" t="s">
        <v>987</v>
      </c>
      <c r="E1541" s="481" t="s">
        <v>1382</v>
      </c>
      <c r="F1541" s="481"/>
      <c r="G1541" s="482" t="s">
        <v>469</v>
      </c>
      <c r="H1541" s="483" t="n">
        <v>0.0969</v>
      </c>
      <c r="I1541" s="484" t="n">
        <v>21.21</v>
      </c>
      <c r="J1541" s="485" t="n">
        <v>2.05</v>
      </c>
    </row>
    <row r="1542" customFormat="false" ht="24" hidden="false" customHeight="true" outlineLevel="0" collapsed="false">
      <c r="A1542" s="479" t="s">
        <v>656</v>
      </c>
      <c r="B1542" s="480" t="n">
        <v>88270</v>
      </c>
      <c r="C1542" s="481" t="s">
        <v>42</v>
      </c>
      <c r="D1542" s="481" t="s">
        <v>1671</v>
      </c>
      <c r="E1542" s="481" t="s">
        <v>1382</v>
      </c>
      <c r="F1542" s="481"/>
      <c r="G1542" s="482" t="s">
        <v>469</v>
      </c>
      <c r="H1542" s="483" t="n">
        <v>0.4299</v>
      </c>
      <c r="I1542" s="484" t="n">
        <v>23.14</v>
      </c>
      <c r="J1542" s="485" t="n">
        <v>9.94</v>
      </c>
    </row>
    <row r="1543" customFormat="false" ht="51.75" hidden="false" customHeight="true" outlineLevel="0" collapsed="false">
      <c r="A1543" s="501" t="s">
        <v>200</v>
      </c>
      <c r="B1543" s="502" t="n">
        <v>626</v>
      </c>
      <c r="C1543" s="503" t="s">
        <v>42</v>
      </c>
      <c r="D1543" s="503" t="s">
        <v>1800</v>
      </c>
      <c r="E1543" s="503" t="s">
        <v>669</v>
      </c>
      <c r="F1543" s="503"/>
      <c r="G1543" s="504" t="s">
        <v>66</v>
      </c>
      <c r="H1543" s="505" t="n">
        <v>1.5</v>
      </c>
      <c r="I1543" s="506" t="n">
        <v>19.38</v>
      </c>
      <c r="J1543" s="507" t="n">
        <v>29.07</v>
      </c>
    </row>
    <row r="1544" customFormat="false" ht="15" hidden="false" customHeight="false" outlineLevel="0" collapsed="false">
      <c r="A1544" s="486"/>
      <c r="B1544" s="487"/>
      <c r="C1544" s="487"/>
      <c r="D1544" s="487"/>
      <c r="E1544" s="487" t="s">
        <v>1388</v>
      </c>
      <c r="F1544" s="488" t="n">
        <v>9.18</v>
      </c>
      <c r="G1544" s="487" t="s">
        <v>1389</v>
      </c>
      <c r="H1544" s="488" t="n">
        <v>0</v>
      </c>
      <c r="I1544" s="489" t="s">
        <v>1390</v>
      </c>
      <c r="J1544" s="490" t="n">
        <v>9.18</v>
      </c>
    </row>
    <row r="1545" customFormat="false" ht="15" hidden="false" customHeight="true" outlineLevel="0" collapsed="false">
      <c r="A1545" s="486"/>
      <c r="B1545" s="487"/>
      <c r="C1545" s="487"/>
      <c r="D1545" s="487"/>
      <c r="E1545" s="487" t="s">
        <v>1391</v>
      </c>
      <c r="F1545" s="488" t="n">
        <v>9.77</v>
      </c>
      <c r="G1545" s="487"/>
      <c r="H1545" s="491" t="s">
        <v>1392</v>
      </c>
      <c r="I1545" s="491"/>
      <c r="J1545" s="490" t="n">
        <v>50.83</v>
      </c>
    </row>
    <row r="1546" customFormat="false" ht="49.5" hidden="false" customHeight="true" outlineLevel="0" collapsed="false">
      <c r="A1546" s="492"/>
      <c r="B1546" s="493"/>
      <c r="C1546" s="493"/>
      <c r="D1546" s="493"/>
      <c r="E1546" s="493"/>
      <c r="F1546" s="493"/>
      <c r="G1546" s="493" t="s">
        <v>1393</v>
      </c>
      <c r="H1546" s="494" t="n">
        <v>57.3</v>
      </c>
      <c r="I1546" s="495" t="s">
        <v>1394</v>
      </c>
      <c r="J1546" s="496" t="n">
        <v>2912.55</v>
      </c>
    </row>
    <row r="1547" customFormat="false" ht="0.75" hidden="false" customHeight="true" outlineLevel="0" collapsed="false">
      <c r="A1547" s="497"/>
      <c r="B1547" s="498"/>
      <c r="C1547" s="498"/>
      <c r="D1547" s="498"/>
      <c r="E1547" s="498"/>
      <c r="F1547" s="498"/>
      <c r="G1547" s="498"/>
      <c r="H1547" s="498"/>
      <c r="I1547" s="499"/>
      <c r="J1547" s="500"/>
    </row>
    <row r="1548" customFormat="false" ht="24" hidden="false" customHeight="true" outlineLevel="0" collapsed="false">
      <c r="A1548" s="461" t="s">
        <v>1878</v>
      </c>
      <c r="B1548" s="462"/>
      <c r="C1548" s="462"/>
      <c r="D1548" s="462" t="s">
        <v>1879</v>
      </c>
      <c r="E1548" s="462"/>
      <c r="F1548" s="462"/>
      <c r="G1548" s="462"/>
      <c r="H1548" s="463"/>
      <c r="I1548" s="464"/>
      <c r="J1548" s="465" t="n">
        <v>3217.49</v>
      </c>
    </row>
    <row r="1549" customFormat="false" ht="18" hidden="false" customHeight="true" outlineLevel="0" collapsed="false">
      <c r="A1549" s="466" t="s">
        <v>1880</v>
      </c>
      <c r="B1549" s="467" t="s">
        <v>27</v>
      </c>
      <c r="C1549" s="468" t="s">
        <v>26</v>
      </c>
      <c r="D1549" s="468" t="s">
        <v>18</v>
      </c>
      <c r="E1549" s="468" t="s">
        <v>25</v>
      </c>
      <c r="F1549" s="468"/>
      <c r="G1549" s="469" t="s">
        <v>1375</v>
      </c>
      <c r="H1549" s="467" t="s">
        <v>1376</v>
      </c>
      <c r="I1549" s="470" t="s">
        <v>1377</v>
      </c>
      <c r="J1549" s="471" t="s">
        <v>19</v>
      </c>
    </row>
    <row r="1550" customFormat="false" ht="39" hidden="false" customHeight="true" outlineLevel="0" collapsed="false">
      <c r="A1550" s="472" t="s">
        <v>35</v>
      </c>
      <c r="B1550" s="473" t="n">
        <v>98562</v>
      </c>
      <c r="C1550" s="474" t="s">
        <v>42</v>
      </c>
      <c r="D1550" s="474" t="s">
        <v>1881</v>
      </c>
      <c r="E1550" s="474" t="s">
        <v>1670</v>
      </c>
      <c r="F1550" s="474"/>
      <c r="G1550" s="475" t="s">
        <v>400</v>
      </c>
      <c r="H1550" s="476" t="n">
        <v>1</v>
      </c>
      <c r="I1550" s="477" t="n">
        <v>48.58</v>
      </c>
      <c r="J1550" s="478" t="n">
        <v>48.58</v>
      </c>
    </row>
    <row r="1551" customFormat="false" ht="39" hidden="false" customHeight="true" outlineLevel="0" collapsed="false">
      <c r="A1551" s="479" t="s">
        <v>656</v>
      </c>
      <c r="B1551" s="480" t="n">
        <v>87298</v>
      </c>
      <c r="C1551" s="481" t="s">
        <v>42</v>
      </c>
      <c r="D1551" s="481" t="s">
        <v>1882</v>
      </c>
      <c r="E1551" s="481" t="s">
        <v>1382</v>
      </c>
      <c r="F1551" s="481"/>
      <c r="G1551" s="482" t="s">
        <v>388</v>
      </c>
      <c r="H1551" s="483" t="n">
        <v>0.02</v>
      </c>
      <c r="I1551" s="484" t="n">
        <v>763.08</v>
      </c>
      <c r="J1551" s="485" t="n">
        <v>15.26</v>
      </c>
    </row>
    <row r="1552" customFormat="false" ht="24" hidden="false" customHeight="true" outlineLevel="0" collapsed="false">
      <c r="A1552" s="479" t="s">
        <v>656</v>
      </c>
      <c r="B1552" s="480" t="n">
        <v>88309</v>
      </c>
      <c r="C1552" s="481" t="s">
        <v>42</v>
      </c>
      <c r="D1552" s="481" t="s">
        <v>696</v>
      </c>
      <c r="E1552" s="481" t="s">
        <v>1382</v>
      </c>
      <c r="F1552" s="481"/>
      <c r="G1552" s="482" t="s">
        <v>469</v>
      </c>
      <c r="H1552" s="483" t="n">
        <v>0.9897</v>
      </c>
      <c r="I1552" s="484" t="n">
        <v>25.62</v>
      </c>
      <c r="J1552" s="485" t="n">
        <v>25.35</v>
      </c>
    </row>
    <row r="1553" customFormat="false" ht="24" hidden="false" customHeight="true" outlineLevel="0" collapsed="false">
      <c r="A1553" s="479" t="s">
        <v>656</v>
      </c>
      <c r="B1553" s="480" t="n">
        <v>88316</v>
      </c>
      <c r="C1553" s="481" t="s">
        <v>42</v>
      </c>
      <c r="D1553" s="481" t="s">
        <v>667</v>
      </c>
      <c r="E1553" s="481" t="s">
        <v>1382</v>
      </c>
      <c r="F1553" s="481"/>
      <c r="G1553" s="482" t="s">
        <v>469</v>
      </c>
      <c r="H1553" s="483" t="n">
        <v>0.2232</v>
      </c>
      <c r="I1553" s="484" t="n">
        <v>20.32</v>
      </c>
      <c r="J1553" s="485" t="n">
        <v>4.53</v>
      </c>
    </row>
    <row r="1554" customFormat="false" ht="39" hidden="false" customHeight="true" outlineLevel="0" collapsed="false">
      <c r="A1554" s="501" t="s">
        <v>200</v>
      </c>
      <c r="B1554" s="502" t="n">
        <v>123</v>
      </c>
      <c r="C1554" s="503" t="s">
        <v>42</v>
      </c>
      <c r="D1554" s="503" t="s">
        <v>1040</v>
      </c>
      <c r="E1554" s="503" t="s">
        <v>669</v>
      </c>
      <c r="F1554" s="503"/>
      <c r="G1554" s="504" t="s">
        <v>686</v>
      </c>
      <c r="H1554" s="505" t="n">
        <v>0.4405</v>
      </c>
      <c r="I1554" s="506" t="n">
        <v>7.83</v>
      </c>
      <c r="J1554" s="507" t="n">
        <v>3.44</v>
      </c>
    </row>
    <row r="1555" customFormat="false" ht="15" hidden="false" customHeight="false" outlineLevel="0" collapsed="false">
      <c r="A1555" s="486"/>
      <c r="B1555" s="487"/>
      <c r="C1555" s="487"/>
      <c r="D1555" s="487"/>
      <c r="E1555" s="487" t="s">
        <v>1388</v>
      </c>
      <c r="F1555" s="488" t="n">
        <v>24.78</v>
      </c>
      <c r="G1555" s="487" t="s">
        <v>1389</v>
      </c>
      <c r="H1555" s="488" t="n">
        <v>0</v>
      </c>
      <c r="I1555" s="489" t="s">
        <v>1390</v>
      </c>
      <c r="J1555" s="490" t="n">
        <v>24.78</v>
      </c>
    </row>
    <row r="1556" customFormat="false" ht="15" hidden="false" customHeight="true" outlineLevel="0" collapsed="false">
      <c r="A1556" s="486"/>
      <c r="B1556" s="487"/>
      <c r="C1556" s="487"/>
      <c r="D1556" s="487"/>
      <c r="E1556" s="487" t="s">
        <v>1391</v>
      </c>
      <c r="F1556" s="488" t="n">
        <v>11.56</v>
      </c>
      <c r="G1556" s="487"/>
      <c r="H1556" s="491" t="s">
        <v>1392</v>
      </c>
      <c r="I1556" s="491"/>
      <c r="J1556" s="490" t="n">
        <v>60.14</v>
      </c>
    </row>
    <row r="1557" customFormat="false" ht="49.5" hidden="false" customHeight="true" outlineLevel="0" collapsed="false">
      <c r="A1557" s="492"/>
      <c r="B1557" s="493"/>
      <c r="C1557" s="493"/>
      <c r="D1557" s="493"/>
      <c r="E1557" s="493"/>
      <c r="F1557" s="493"/>
      <c r="G1557" s="493" t="s">
        <v>1393</v>
      </c>
      <c r="H1557" s="494" t="n">
        <v>53.5</v>
      </c>
      <c r="I1557" s="495" t="s">
        <v>1394</v>
      </c>
      <c r="J1557" s="496" t="n">
        <v>3217.49</v>
      </c>
    </row>
    <row r="1558" customFormat="false" ht="0.75" hidden="false" customHeight="true" outlineLevel="0" collapsed="false">
      <c r="A1558" s="497"/>
      <c r="B1558" s="498"/>
      <c r="C1558" s="498"/>
      <c r="D1558" s="498"/>
      <c r="E1558" s="498"/>
      <c r="F1558" s="498"/>
      <c r="G1558" s="498"/>
      <c r="H1558" s="498"/>
      <c r="I1558" s="499"/>
      <c r="J1558" s="500"/>
    </row>
    <row r="1559" customFormat="false" ht="24" hidden="false" customHeight="true" outlineLevel="0" collapsed="false">
      <c r="A1559" s="461" t="s">
        <v>481</v>
      </c>
      <c r="B1559" s="462"/>
      <c r="C1559" s="462"/>
      <c r="D1559" s="462" t="s">
        <v>1883</v>
      </c>
      <c r="E1559" s="462"/>
      <c r="F1559" s="462"/>
      <c r="G1559" s="462"/>
      <c r="H1559" s="463"/>
      <c r="I1559" s="464"/>
      <c r="J1559" s="465" t="n">
        <v>189570.61</v>
      </c>
    </row>
    <row r="1560" customFormat="false" ht="24" hidden="false" customHeight="true" outlineLevel="0" collapsed="false">
      <c r="A1560" s="461" t="s">
        <v>1884</v>
      </c>
      <c r="B1560" s="462"/>
      <c r="C1560" s="462"/>
      <c r="D1560" s="462" t="s">
        <v>1885</v>
      </c>
      <c r="E1560" s="462"/>
      <c r="F1560" s="462"/>
      <c r="G1560" s="462"/>
      <c r="H1560" s="463"/>
      <c r="I1560" s="464"/>
      <c r="J1560" s="465" t="n">
        <v>137632.92</v>
      </c>
    </row>
    <row r="1561" customFormat="false" ht="18" hidden="false" customHeight="true" outlineLevel="0" collapsed="false">
      <c r="A1561" s="466" t="s">
        <v>1886</v>
      </c>
      <c r="B1561" s="467" t="s">
        <v>27</v>
      </c>
      <c r="C1561" s="468" t="s">
        <v>26</v>
      </c>
      <c r="D1561" s="468" t="s">
        <v>18</v>
      </c>
      <c r="E1561" s="468" t="s">
        <v>25</v>
      </c>
      <c r="F1561" s="468"/>
      <c r="G1561" s="469" t="s">
        <v>1375</v>
      </c>
      <c r="H1561" s="467" t="s">
        <v>1376</v>
      </c>
      <c r="I1561" s="470" t="s">
        <v>1377</v>
      </c>
      <c r="J1561" s="471" t="s">
        <v>19</v>
      </c>
    </row>
    <row r="1562" customFormat="false" ht="39" hidden="false" customHeight="true" outlineLevel="0" collapsed="false">
      <c r="A1562" s="472" t="s">
        <v>35</v>
      </c>
      <c r="B1562" s="473" t="n">
        <v>98562</v>
      </c>
      <c r="C1562" s="474" t="s">
        <v>42</v>
      </c>
      <c r="D1562" s="474" t="s">
        <v>1881</v>
      </c>
      <c r="E1562" s="474" t="s">
        <v>1670</v>
      </c>
      <c r="F1562" s="474"/>
      <c r="G1562" s="475" t="s">
        <v>400</v>
      </c>
      <c r="H1562" s="476" t="n">
        <v>1</v>
      </c>
      <c r="I1562" s="477" t="n">
        <v>48.58</v>
      </c>
      <c r="J1562" s="478" t="n">
        <v>48.58</v>
      </c>
    </row>
    <row r="1563" customFormat="false" ht="39" hidden="false" customHeight="true" outlineLevel="0" collapsed="false">
      <c r="A1563" s="479" t="s">
        <v>656</v>
      </c>
      <c r="B1563" s="480" t="n">
        <v>87298</v>
      </c>
      <c r="C1563" s="481" t="s">
        <v>42</v>
      </c>
      <c r="D1563" s="481" t="s">
        <v>1882</v>
      </c>
      <c r="E1563" s="481" t="s">
        <v>1382</v>
      </c>
      <c r="F1563" s="481"/>
      <c r="G1563" s="482" t="s">
        <v>388</v>
      </c>
      <c r="H1563" s="483" t="n">
        <v>0.02</v>
      </c>
      <c r="I1563" s="484" t="n">
        <v>763.08</v>
      </c>
      <c r="J1563" s="485" t="n">
        <v>15.26</v>
      </c>
    </row>
    <row r="1564" customFormat="false" ht="24" hidden="false" customHeight="true" outlineLevel="0" collapsed="false">
      <c r="A1564" s="479" t="s">
        <v>656</v>
      </c>
      <c r="B1564" s="480" t="n">
        <v>88309</v>
      </c>
      <c r="C1564" s="481" t="s">
        <v>42</v>
      </c>
      <c r="D1564" s="481" t="s">
        <v>696</v>
      </c>
      <c r="E1564" s="481" t="s">
        <v>1382</v>
      </c>
      <c r="F1564" s="481"/>
      <c r="G1564" s="482" t="s">
        <v>469</v>
      </c>
      <c r="H1564" s="483" t="n">
        <v>0.9897</v>
      </c>
      <c r="I1564" s="484" t="n">
        <v>25.62</v>
      </c>
      <c r="J1564" s="485" t="n">
        <v>25.35</v>
      </c>
    </row>
    <row r="1565" customFormat="false" ht="24" hidden="false" customHeight="true" outlineLevel="0" collapsed="false">
      <c r="A1565" s="479" t="s">
        <v>656</v>
      </c>
      <c r="B1565" s="480" t="n">
        <v>88316</v>
      </c>
      <c r="C1565" s="481" t="s">
        <v>42</v>
      </c>
      <c r="D1565" s="481" t="s">
        <v>667</v>
      </c>
      <c r="E1565" s="481" t="s">
        <v>1382</v>
      </c>
      <c r="F1565" s="481"/>
      <c r="G1565" s="482" t="s">
        <v>469</v>
      </c>
      <c r="H1565" s="483" t="n">
        <v>0.2232</v>
      </c>
      <c r="I1565" s="484" t="n">
        <v>20.32</v>
      </c>
      <c r="J1565" s="485" t="n">
        <v>4.53</v>
      </c>
    </row>
    <row r="1566" customFormat="false" ht="39" hidden="false" customHeight="true" outlineLevel="0" collapsed="false">
      <c r="A1566" s="501" t="s">
        <v>200</v>
      </c>
      <c r="B1566" s="502" t="n">
        <v>123</v>
      </c>
      <c r="C1566" s="503" t="s">
        <v>42</v>
      </c>
      <c r="D1566" s="503" t="s">
        <v>1040</v>
      </c>
      <c r="E1566" s="503" t="s">
        <v>669</v>
      </c>
      <c r="F1566" s="503"/>
      <c r="G1566" s="504" t="s">
        <v>686</v>
      </c>
      <c r="H1566" s="505" t="n">
        <v>0.4405</v>
      </c>
      <c r="I1566" s="506" t="n">
        <v>7.83</v>
      </c>
      <c r="J1566" s="507" t="n">
        <v>3.44</v>
      </c>
    </row>
    <row r="1567" customFormat="false" ht="15" hidden="false" customHeight="false" outlineLevel="0" collapsed="false">
      <c r="A1567" s="486"/>
      <c r="B1567" s="487"/>
      <c r="C1567" s="487"/>
      <c r="D1567" s="487"/>
      <c r="E1567" s="487" t="s">
        <v>1388</v>
      </c>
      <c r="F1567" s="488" t="n">
        <v>24.78</v>
      </c>
      <c r="G1567" s="487" t="s">
        <v>1389</v>
      </c>
      <c r="H1567" s="488" t="n">
        <v>0</v>
      </c>
      <c r="I1567" s="489" t="s">
        <v>1390</v>
      </c>
      <c r="J1567" s="490" t="n">
        <v>24.78</v>
      </c>
    </row>
    <row r="1568" customFormat="false" ht="15" hidden="false" customHeight="true" outlineLevel="0" collapsed="false">
      <c r="A1568" s="486"/>
      <c r="B1568" s="487"/>
      <c r="C1568" s="487"/>
      <c r="D1568" s="487"/>
      <c r="E1568" s="487" t="s">
        <v>1391</v>
      </c>
      <c r="F1568" s="488" t="n">
        <v>11.56</v>
      </c>
      <c r="G1568" s="487"/>
      <c r="H1568" s="491" t="s">
        <v>1392</v>
      </c>
      <c r="I1568" s="491"/>
      <c r="J1568" s="490" t="n">
        <v>60.14</v>
      </c>
    </row>
    <row r="1569" customFormat="false" ht="49.5" hidden="false" customHeight="true" outlineLevel="0" collapsed="false">
      <c r="A1569" s="492"/>
      <c r="B1569" s="493"/>
      <c r="C1569" s="493"/>
      <c r="D1569" s="493"/>
      <c r="E1569" s="493"/>
      <c r="F1569" s="493"/>
      <c r="G1569" s="493" t="s">
        <v>1393</v>
      </c>
      <c r="H1569" s="494" t="n">
        <v>960.2</v>
      </c>
      <c r="I1569" s="495" t="s">
        <v>1394</v>
      </c>
      <c r="J1569" s="496" t="n">
        <v>57746.42</v>
      </c>
    </row>
    <row r="1570" customFormat="false" ht="0.75" hidden="false" customHeight="true" outlineLevel="0" collapsed="false">
      <c r="A1570" s="497"/>
      <c r="B1570" s="498"/>
      <c r="C1570" s="498"/>
      <c r="D1570" s="498"/>
      <c r="E1570" s="498"/>
      <c r="F1570" s="498"/>
      <c r="G1570" s="498"/>
      <c r="H1570" s="498"/>
      <c r="I1570" s="499"/>
      <c r="J1570" s="500"/>
    </row>
    <row r="1571" customFormat="false" ht="18" hidden="false" customHeight="true" outlineLevel="0" collapsed="false">
      <c r="A1571" s="466" t="s">
        <v>1887</v>
      </c>
      <c r="B1571" s="467" t="s">
        <v>27</v>
      </c>
      <c r="C1571" s="468" t="s">
        <v>26</v>
      </c>
      <c r="D1571" s="468" t="s">
        <v>18</v>
      </c>
      <c r="E1571" s="468" t="s">
        <v>25</v>
      </c>
      <c r="F1571" s="468"/>
      <c r="G1571" s="469" t="s">
        <v>1375</v>
      </c>
      <c r="H1571" s="467" t="s">
        <v>1376</v>
      </c>
      <c r="I1571" s="470" t="s">
        <v>1377</v>
      </c>
      <c r="J1571" s="471" t="s">
        <v>19</v>
      </c>
    </row>
    <row r="1572" customFormat="false" ht="25.5" hidden="false" customHeight="true" outlineLevel="0" collapsed="false">
      <c r="A1572" s="472" t="s">
        <v>35</v>
      </c>
      <c r="B1572" s="473" t="s">
        <v>1888</v>
      </c>
      <c r="C1572" s="474" t="s">
        <v>36</v>
      </c>
      <c r="D1572" s="474" t="s">
        <v>1889</v>
      </c>
      <c r="E1572" s="474" t="s">
        <v>1670</v>
      </c>
      <c r="F1572" s="474"/>
      <c r="G1572" s="475" t="s">
        <v>1449</v>
      </c>
      <c r="H1572" s="476" t="n">
        <v>1</v>
      </c>
      <c r="I1572" s="477" t="n">
        <v>89.11</v>
      </c>
      <c r="J1572" s="478" t="n">
        <v>89.11</v>
      </c>
    </row>
    <row r="1573" customFormat="false" ht="24" hidden="false" customHeight="true" outlineLevel="0" collapsed="false">
      <c r="A1573" s="479" t="s">
        <v>656</v>
      </c>
      <c r="B1573" s="480" t="n">
        <v>88270</v>
      </c>
      <c r="C1573" s="481" t="s">
        <v>42</v>
      </c>
      <c r="D1573" s="481" t="s">
        <v>1671</v>
      </c>
      <c r="E1573" s="481" t="s">
        <v>1382</v>
      </c>
      <c r="F1573" s="481"/>
      <c r="G1573" s="482" t="s">
        <v>469</v>
      </c>
      <c r="H1573" s="483" t="n">
        <v>0.5703</v>
      </c>
      <c r="I1573" s="484" t="n">
        <v>23.14</v>
      </c>
      <c r="J1573" s="485" t="n">
        <v>13.19</v>
      </c>
    </row>
    <row r="1574" customFormat="false" ht="25.5" hidden="false" customHeight="true" outlineLevel="0" collapsed="false">
      <c r="A1574" s="479" t="s">
        <v>656</v>
      </c>
      <c r="B1574" s="480" t="n">
        <v>88243</v>
      </c>
      <c r="C1574" s="481" t="s">
        <v>42</v>
      </c>
      <c r="D1574" s="481" t="s">
        <v>987</v>
      </c>
      <c r="E1574" s="481" t="s">
        <v>1382</v>
      </c>
      <c r="F1574" s="481"/>
      <c r="G1574" s="482" t="s">
        <v>469</v>
      </c>
      <c r="H1574" s="483" t="n">
        <v>0.1286</v>
      </c>
      <c r="I1574" s="484" t="n">
        <v>21.21</v>
      </c>
      <c r="J1574" s="485" t="n">
        <v>2.72</v>
      </c>
    </row>
    <row r="1575" customFormat="false" ht="24" hidden="false" customHeight="true" outlineLevel="0" collapsed="false">
      <c r="A1575" s="479" t="s">
        <v>656</v>
      </c>
      <c r="B1575" s="480" t="n">
        <v>88309</v>
      </c>
      <c r="C1575" s="481" t="s">
        <v>42</v>
      </c>
      <c r="D1575" s="481" t="s">
        <v>696</v>
      </c>
      <c r="E1575" s="481" t="s">
        <v>1382</v>
      </c>
      <c r="F1575" s="481"/>
      <c r="G1575" s="482" t="s">
        <v>469</v>
      </c>
      <c r="H1575" s="483" t="n">
        <v>0.4541</v>
      </c>
      <c r="I1575" s="484" t="n">
        <v>25.62</v>
      </c>
      <c r="J1575" s="485" t="n">
        <v>11.63</v>
      </c>
    </row>
    <row r="1576" customFormat="false" ht="24" hidden="false" customHeight="true" outlineLevel="0" collapsed="false">
      <c r="A1576" s="479" t="s">
        <v>656</v>
      </c>
      <c r="B1576" s="480" t="n">
        <v>88316</v>
      </c>
      <c r="C1576" s="481" t="s">
        <v>42</v>
      </c>
      <c r="D1576" s="481" t="s">
        <v>667</v>
      </c>
      <c r="E1576" s="481" t="s">
        <v>1382</v>
      </c>
      <c r="F1576" s="481"/>
      <c r="G1576" s="482" t="s">
        <v>469</v>
      </c>
      <c r="H1576" s="483" t="n">
        <v>0.1024</v>
      </c>
      <c r="I1576" s="484" t="n">
        <v>20.32</v>
      </c>
      <c r="J1576" s="485" t="n">
        <v>2.08</v>
      </c>
    </row>
    <row r="1577" customFormat="false" ht="39" hidden="false" customHeight="true" outlineLevel="0" collapsed="false">
      <c r="A1577" s="479" t="s">
        <v>656</v>
      </c>
      <c r="B1577" s="480" t="n">
        <v>87372</v>
      </c>
      <c r="C1577" s="481" t="s">
        <v>42</v>
      </c>
      <c r="D1577" s="481" t="s">
        <v>1890</v>
      </c>
      <c r="E1577" s="481" t="s">
        <v>1382</v>
      </c>
      <c r="F1577" s="481"/>
      <c r="G1577" s="482" t="s">
        <v>388</v>
      </c>
      <c r="H1577" s="483" t="n">
        <v>0.025</v>
      </c>
      <c r="I1577" s="484" t="n">
        <v>898.29</v>
      </c>
      <c r="J1577" s="485" t="n">
        <v>22.45</v>
      </c>
    </row>
    <row r="1578" customFormat="false" ht="25.5" hidden="false" customHeight="true" outlineLevel="0" collapsed="false">
      <c r="A1578" s="501" t="s">
        <v>200</v>
      </c>
      <c r="B1578" s="502" t="n">
        <v>43147</v>
      </c>
      <c r="C1578" s="503" t="s">
        <v>42</v>
      </c>
      <c r="D1578" s="503" t="s">
        <v>1672</v>
      </c>
      <c r="E1578" s="503" t="s">
        <v>669</v>
      </c>
      <c r="F1578" s="503"/>
      <c r="G1578" s="504" t="s">
        <v>66</v>
      </c>
      <c r="H1578" s="505" t="n">
        <v>1.2</v>
      </c>
      <c r="I1578" s="506" t="n">
        <v>25.22</v>
      </c>
      <c r="J1578" s="507" t="n">
        <v>30.26</v>
      </c>
    </row>
    <row r="1579" customFormat="false" ht="25.5" hidden="false" customHeight="true" outlineLevel="0" collapsed="false">
      <c r="A1579" s="501" t="s">
        <v>200</v>
      </c>
      <c r="B1579" s="502" t="n">
        <v>38365</v>
      </c>
      <c r="C1579" s="503" t="s">
        <v>42</v>
      </c>
      <c r="D1579" s="503" t="s">
        <v>1891</v>
      </c>
      <c r="E1579" s="503" t="s">
        <v>669</v>
      </c>
      <c r="F1579" s="503"/>
      <c r="G1579" s="504" t="s">
        <v>400</v>
      </c>
      <c r="H1579" s="505" t="n">
        <v>1.1</v>
      </c>
      <c r="I1579" s="506" t="n">
        <v>2.38</v>
      </c>
      <c r="J1579" s="507" t="n">
        <v>2.61</v>
      </c>
    </row>
    <row r="1580" customFormat="false" ht="25.5" hidden="false" customHeight="true" outlineLevel="0" collapsed="false">
      <c r="A1580" s="501" t="s">
        <v>200</v>
      </c>
      <c r="B1580" s="502" t="n">
        <v>36887</v>
      </c>
      <c r="C1580" s="503" t="s">
        <v>42</v>
      </c>
      <c r="D1580" s="503" t="s">
        <v>1892</v>
      </c>
      <c r="E1580" s="503" t="s">
        <v>669</v>
      </c>
      <c r="F1580" s="503"/>
      <c r="G1580" s="504" t="s">
        <v>400</v>
      </c>
      <c r="H1580" s="505" t="n">
        <v>0.3413</v>
      </c>
      <c r="I1580" s="506" t="n">
        <v>12.23</v>
      </c>
      <c r="J1580" s="507" t="n">
        <v>4.17</v>
      </c>
    </row>
    <row r="1581" customFormat="false" ht="15" hidden="false" customHeight="false" outlineLevel="0" collapsed="false">
      <c r="A1581" s="486"/>
      <c r="B1581" s="487"/>
      <c r="C1581" s="487"/>
      <c r="D1581" s="487"/>
      <c r="E1581" s="487" t="s">
        <v>1388</v>
      </c>
      <c r="F1581" s="488" t="n">
        <v>27.32</v>
      </c>
      <c r="G1581" s="487" t="s">
        <v>1389</v>
      </c>
      <c r="H1581" s="488" t="n">
        <v>0</v>
      </c>
      <c r="I1581" s="489" t="s">
        <v>1390</v>
      </c>
      <c r="J1581" s="490" t="n">
        <v>27.32</v>
      </c>
    </row>
    <row r="1582" customFormat="false" ht="15" hidden="false" customHeight="true" outlineLevel="0" collapsed="false">
      <c r="A1582" s="486"/>
      <c r="B1582" s="487"/>
      <c r="C1582" s="487"/>
      <c r="D1582" s="487"/>
      <c r="E1582" s="487" t="s">
        <v>1391</v>
      </c>
      <c r="F1582" s="488" t="n">
        <v>21.2</v>
      </c>
      <c r="G1582" s="487"/>
      <c r="H1582" s="491" t="s">
        <v>1392</v>
      </c>
      <c r="I1582" s="491"/>
      <c r="J1582" s="490" t="n">
        <v>110.31</v>
      </c>
    </row>
    <row r="1583" customFormat="false" ht="49.5" hidden="false" customHeight="true" outlineLevel="0" collapsed="false">
      <c r="A1583" s="492"/>
      <c r="B1583" s="493"/>
      <c r="C1583" s="493"/>
      <c r="D1583" s="493"/>
      <c r="E1583" s="493"/>
      <c r="F1583" s="493"/>
      <c r="G1583" s="493" t="s">
        <v>1393</v>
      </c>
      <c r="H1583" s="494" t="n">
        <v>724.2</v>
      </c>
      <c r="I1583" s="495" t="s">
        <v>1394</v>
      </c>
      <c r="J1583" s="496" t="n">
        <v>79886.5</v>
      </c>
    </row>
    <row r="1584" customFormat="false" ht="0.75" hidden="false" customHeight="true" outlineLevel="0" collapsed="false">
      <c r="A1584" s="497"/>
      <c r="B1584" s="498"/>
      <c r="C1584" s="498"/>
      <c r="D1584" s="498"/>
      <c r="E1584" s="498"/>
      <c r="F1584" s="498"/>
      <c r="G1584" s="498"/>
      <c r="H1584" s="498"/>
      <c r="I1584" s="499"/>
      <c r="J1584" s="500"/>
    </row>
    <row r="1585" customFormat="false" ht="24" hidden="false" customHeight="true" outlineLevel="0" collapsed="false">
      <c r="A1585" s="461" t="s">
        <v>1893</v>
      </c>
      <c r="B1585" s="462"/>
      <c r="C1585" s="462"/>
      <c r="D1585" s="462" t="s">
        <v>840</v>
      </c>
      <c r="E1585" s="462"/>
      <c r="F1585" s="462"/>
      <c r="G1585" s="462"/>
      <c r="H1585" s="463"/>
      <c r="I1585" s="464"/>
      <c r="J1585" s="465" t="n">
        <v>5855.61</v>
      </c>
    </row>
    <row r="1586" customFormat="false" ht="18" hidden="false" customHeight="true" outlineLevel="0" collapsed="false">
      <c r="A1586" s="466" t="s">
        <v>1894</v>
      </c>
      <c r="B1586" s="467" t="s">
        <v>27</v>
      </c>
      <c r="C1586" s="468" t="s">
        <v>26</v>
      </c>
      <c r="D1586" s="468" t="s">
        <v>18</v>
      </c>
      <c r="E1586" s="468" t="s">
        <v>25</v>
      </c>
      <c r="F1586" s="468"/>
      <c r="G1586" s="469" t="s">
        <v>1375</v>
      </c>
      <c r="H1586" s="467" t="s">
        <v>1376</v>
      </c>
      <c r="I1586" s="470" t="s">
        <v>1377</v>
      </c>
      <c r="J1586" s="471" t="s">
        <v>19</v>
      </c>
    </row>
    <row r="1587" customFormat="false" ht="25.5" hidden="false" customHeight="true" outlineLevel="0" collapsed="false">
      <c r="A1587" s="472" t="s">
        <v>35</v>
      </c>
      <c r="B1587" s="473" t="n">
        <v>98557</v>
      </c>
      <c r="C1587" s="474" t="s">
        <v>42</v>
      </c>
      <c r="D1587" s="474" t="s">
        <v>501</v>
      </c>
      <c r="E1587" s="474" t="s">
        <v>1670</v>
      </c>
      <c r="F1587" s="474"/>
      <c r="G1587" s="475" t="s">
        <v>400</v>
      </c>
      <c r="H1587" s="476" t="n">
        <v>1</v>
      </c>
      <c r="I1587" s="477" t="n">
        <v>41.06</v>
      </c>
      <c r="J1587" s="478" t="n">
        <v>41.06</v>
      </c>
    </row>
    <row r="1588" customFormat="false" ht="25.5" hidden="false" customHeight="true" outlineLevel="0" collapsed="false">
      <c r="A1588" s="479" t="s">
        <v>656</v>
      </c>
      <c r="B1588" s="480" t="n">
        <v>88243</v>
      </c>
      <c r="C1588" s="481" t="s">
        <v>42</v>
      </c>
      <c r="D1588" s="481" t="s">
        <v>987</v>
      </c>
      <c r="E1588" s="481" t="s">
        <v>1382</v>
      </c>
      <c r="F1588" s="481"/>
      <c r="G1588" s="482" t="s">
        <v>469</v>
      </c>
      <c r="H1588" s="483" t="n">
        <v>0.0969</v>
      </c>
      <c r="I1588" s="484" t="n">
        <v>21.21</v>
      </c>
      <c r="J1588" s="485" t="n">
        <v>2.05</v>
      </c>
    </row>
    <row r="1589" customFormat="false" ht="24" hidden="false" customHeight="true" outlineLevel="0" collapsed="false">
      <c r="A1589" s="479" t="s">
        <v>656</v>
      </c>
      <c r="B1589" s="480" t="n">
        <v>88270</v>
      </c>
      <c r="C1589" s="481" t="s">
        <v>42</v>
      </c>
      <c r="D1589" s="481" t="s">
        <v>1671</v>
      </c>
      <c r="E1589" s="481" t="s">
        <v>1382</v>
      </c>
      <c r="F1589" s="481"/>
      <c r="G1589" s="482" t="s">
        <v>469</v>
      </c>
      <c r="H1589" s="483" t="n">
        <v>0.4299</v>
      </c>
      <c r="I1589" s="484" t="n">
        <v>23.14</v>
      </c>
      <c r="J1589" s="485" t="n">
        <v>9.94</v>
      </c>
    </row>
    <row r="1590" customFormat="false" ht="51.75" hidden="false" customHeight="true" outlineLevel="0" collapsed="false">
      <c r="A1590" s="501" t="s">
        <v>200</v>
      </c>
      <c r="B1590" s="502" t="n">
        <v>626</v>
      </c>
      <c r="C1590" s="503" t="s">
        <v>42</v>
      </c>
      <c r="D1590" s="503" t="s">
        <v>1800</v>
      </c>
      <c r="E1590" s="503" t="s">
        <v>669</v>
      </c>
      <c r="F1590" s="503"/>
      <c r="G1590" s="504" t="s">
        <v>66</v>
      </c>
      <c r="H1590" s="505" t="n">
        <v>1.5</v>
      </c>
      <c r="I1590" s="506" t="n">
        <v>19.38</v>
      </c>
      <c r="J1590" s="507" t="n">
        <v>29.07</v>
      </c>
    </row>
    <row r="1591" customFormat="false" ht="15" hidden="false" customHeight="false" outlineLevel="0" collapsed="false">
      <c r="A1591" s="486"/>
      <c r="B1591" s="487"/>
      <c r="C1591" s="487"/>
      <c r="D1591" s="487"/>
      <c r="E1591" s="487" t="s">
        <v>1388</v>
      </c>
      <c r="F1591" s="488" t="n">
        <v>9.18</v>
      </c>
      <c r="G1591" s="487" t="s">
        <v>1389</v>
      </c>
      <c r="H1591" s="488" t="n">
        <v>0</v>
      </c>
      <c r="I1591" s="489" t="s">
        <v>1390</v>
      </c>
      <c r="J1591" s="490" t="n">
        <v>9.18</v>
      </c>
    </row>
    <row r="1592" customFormat="false" ht="15" hidden="false" customHeight="true" outlineLevel="0" collapsed="false">
      <c r="A1592" s="486"/>
      <c r="B1592" s="487"/>
      <c r="C1592" s="487"/>
      <c r="D1592" s="487"/>
      <c r="E1592" s="487" t="s">
        <v>1391</v>
      </c>
      <c r="F1592" s="488" t="n">
        <v>9.77</v>
      </c>
      <c r="G1592" s="487"/>
      <c r="H1592" s="491" t="s">
        <v>1392</v>
      </c>
      <c r="I1592" s="491"/>
      <c r="J1592" s="490" t="n">
        <v>50.83</v>
      </c>
    </row>
    <row r="1593" customFormat="false" ht="49.5" hidden="false" customHeight="true" outlineLevel="0" collapsed="false">
      <c r="A1593" s="492"/>
      <c r="B1593" s="493"/>
      <c r="C1593" s="493"/>
      <c r="D1593" s="493"/>
      <c r="E1593" s="493"/>
      <c r="F1593" s="493"/>
      <c r="G1593" s="493" t="s">
        <v>1393</v>
      </c>
      <c r="H1593" s="494" t="n">
        <v>115.2</v>
      </c>
      <c r="I1593" s="495" t="s">
        <v>1394</v>
      </c>
      <c r="J1593" s="496" t="n">
        <v>5855.61</v>
      </c>
    </row>
    <row r="1594" customFormat="false" ht="0.75" hidden="false" customHeight="true" outlineLevel="0" collapsed="false">
      <c r="A1594" s="497"/>
      <c r="B1594" s="498"/>
      <c r="C1594" s="498"/>
      <c r="D1594" s="498"/>
      <c r="E1594" s="498"/>
      <c r="F1594" s="498"/>
      <c r="G1594" s="498"/>
      <c r="H1594" s="498"/>
      <c r="I1594" s="499"/>
      <c r="J1594" s="500"/>
    </row>
    <row r="1595" customFormat="false" ht="24" hidden="false" customHeight="true" outlineLevel="0" collapsed="false">
      <c r="A1595" s="461" t="s">
        <v>1895</v>
      </c>
      <c r="B1595" s="462"/>
      <c r="C1595" s="462"/>
      <c r="D1595" s="462" t="s">
        <v>1879</v>
      </c>
      <c r="E1595" s="462"/>
      <c r="F1595" s="462"/>
      <c r="G1595" s="462"/>
      <c r="H1595" s="463"/>
      <c r="I1595" s="464"/>
      <c r="J1595" s="465" t="n">
        <v>6795.21</v>
      </c>
    </row>
    <row r="1596" customFormat="false" ht="18" hidden="false" customHeight="true" outlineLevel="0" collapsed="false">
      <c r="A1596" s="466" t="s">
        <v>1896</v>
      </c>
      <c r="B1596" s="467" t="s">
        <v>27</v>
      </c>
      <c r="C1596" s="468" t="s">
        <v>26</v>
      </c>
      <c r="D1596" s="468" t="s">
        <v>18</v>
      </c>
      <c r="E1596" s="468" t="s">
        <v>25</v>
      </c>
      <c r="F1596" s="468"/>
      <c r="G1596" s="469" t="s">
        <v>1375</v>
      </c>
      <c r="H1596" s="467" t="s">
        <v>1376</v>
      </c>
      <c r="I1596" s="470" t="s">
        <v>1377</v>
      </c>
      <c r="J1596" s="471" t="s">
        <v>19</v>
      </c>
    </row>
    <row r="1597" customFormat="false" ht="39" hidden="false" customHeight="true" outlineLevel="0" collapsed="false">
      <c r="A1597" s="472" t="s">
        <v>35</v>
      </c>
      <c r="B1597" s="473" t="n">
        <v>98562</v>
      </c>
      <c r="C1597" s="474" t="s">
        <v>42</v>
      </c>
      <c r="D1597" s="474" t="s">
        <v>1881</v>
      </c>
      <c r="E1597" s="474" t="s">
        <v>1670</v>
      </c>
      <c r="F1597" s="474"/>
      <c r="G1597" s="475" t="s">
        <v>400</v>
      </c>
      <c r="H1597" s="476" t="n">
        <v>1</v>
      </c>
      <c r="I1597" s="477" t="n">
        <v>48.58</v>
      </c>
      <c r="J1597" s="478" t="n">
        <v>48.58</v>
      </c>
    </row>
    <row r="1598" customFormat="false" ht="39" hidden="false" customHeight="true" outlineLevel="0" collapsed="false">
      <c r="A1598" s="479" t="s">
        <v>656</v>
      </c>
      <c r="B1598" s="480" t="n">
        <v>87298</v>
      </c>
      <c r="C1598" s="481" t="s">
        <v>42</v>
      </c>
      <c r="D1598" s="481" t="s">
        <v>1882</v>
      </c>
      <c r="E1598" s="481" t="s">
        <v>1382</v>
      </c>
      <c r="F1598" s="481"/>
      <c r="G1598" s="482" t="s">
        <v>388</v>
      </c>
      <c r="H1598" s="483" t="n">
        <v>0.02</v>
      </c>
      <c r="I1598" s="484" t="n">
        <v>763.08</v>
      </c>
      <c r="J1598" s="485" t="n">
        <v>15.26</v>
      </c>
    </row>
    <row r="1599" customFormat="false" ht="24" hidden="false" customHeight="true" outlineLevel="0" collapsed="false">
      <c r="A1599" s="479" t="s">
        <v>656</v>
      </c>
      <c r="B1599" s="480" t="n">
        <v>88309</v>
      </c>
      <c r="C1599" s="481" t="s">
        <v>42</v>
      </c>
      <c r="D1599" s="481" t="s">
        <v>696</v>
      </c>
      <c r="E1599" s="481" t="s">
        <v>1382</v>
      </c>
      <c r="F1599" s="481"/>
      <c r="G1599" s="482" t="s">
        <v>469</v>
      </c>
      <c r="H1599" s="483" t="n">
        <v>0.9897</v>
      </c>
      <c r="I1599" s="484" t="n">
        <v>25.62</v>
      </c>
      <c r="J1599" s="485" t="n">
        <v>25.35</v>
      </c>
    </row>
    <row r="1600" customFormat="false" ht="24" hidden="false" customHeight="true" outlineLevel="0" collapsed="false">
      <c r="A1600" s="479" t="s">
        <v>656</v>
      </c>
      <c r="B1600" s="480" t="n">
        <v>88316</v>
      </c>
      <c r="C1600" s="481" t="s">
        <v>42</v>
      </c>
      <c r="D1600" s="481" t="s">
        <v>667</v>
      </c>
      <c r="E1600" s="481" t="s">
        <v>1382</v>
      </c>
      <c r="F1600" s="481"/>
      <c r="G1600" s="482" t="s">
        <v>469</v>
      </c>
      <c r="H1600" s="483" t="n">
        <v>0.2232</v>
      </c>
      <c r="I1600" s="484" t="n">
        <v>20.32</v>
      </c>
      <c r="J1600" s="485" t="n">
        <v>4.53</v>
      </c>
    </row>
    <row r="1601" customFormat="false" ht="39" hidden="false" customHeight="true" outlineLevel="0" collapsed="false">
      <c r="A1601" s="501" t="s">
        <v>200</v>
      </c>
      <c r="B1601" s="502" t="n">
        <v>123</v>
      </c>
      <c r="C1601" s="503" t="s">
        <v>42</v>
      </c>
      <c r="D1601" s="503" t="s">
        <v>1040</v>
      </c>
      <c r="E1601" s="503" t="s">
        <v>669</v>
      </c>
      <c r="F1601" s="503"/>
      <c r="G1601" s="504" t="s">
        <v>686</v>
      </c>
      <c r="H1601" s="505" t="n">
        <v>0.4405</v>
      </c>
      <c r="I1601" s="506" t="n">
        <v>7.83</v>
      </c>
      <c r="J1601" s="507" t="n">
        <v>3.44</v>
      </c>
    </row>
    <row r="1602" customFormat="false" ht="15" hidden="false" customHeight="false" outlineLevel="0" collapsed="false">
      <c r="A1602" s="486"/>
      <c r="B1602" s="487"/>
      <c r="C1602" s="487"/>
      <c r="D1602" s="487"/>
      <c r="E1602" s="487" t="s">
        <v>1388</v>
      </c>
      <c r="F1602" s="488" t="n">
        <v>24.78</v>
      </c>
      <c r="G1602" s="487" t="s">
        <v>1389</v>
      </c>
      <c r="H1602" s="488" t="n">
        <v>0</v>
      </c>
      <c r="I1602" s="489" t="s">
        <v>1390</v>
      </c>
      <c r="J1602" s="490" t="n">
        <v>24.78</v>
      </c>
    </row>
    <row r="1603" customFormat="false" ht="15" hidden="false" customHeight="true" outlineLevel="0" collapsed="false">
      <c r="A1603" s="486"/>
      <c r="B1603" s="487"/>
      <c r="C1603" s="487"/>
      <c r="D1603" s="487"/>
      <c r="E1603" s="487" t="s">
        <v>1391</v>
      </c>
      <c r="F1603" s="488" t="n">
        <v>11.56</v>
      </c>
      <c r="G1603" s="487"/>
      <c r="H1603" s="491" t="s">
        <v>1392</v>
      </c>
      <c r="I1603" s="491"/>
      <c r="J1603" s="490" t="n">
        <v>60.14</v>
      </c>
    </row>
    <row r="1604" customFormat="false" ht="49.5" hidden="false" customHeight="true" outlineLevel="0" collapsed="false">
      <c r="A1604" s="492"/>
      <c r="B1604" s="493"/>
      <c r="C1604" s="493"/>
      <c r="D1604" s="493"/>
      <c r="E1604" s="493"/>
      <c r="F1604" s="493"/>
      <c r="G1604" s="493" t="s">
        <v>1393</v>
      </c>
      <c r="H1604" s="494" t="n">
        <v>112.99</v>
      </c>
      <c r="I1604" s="495" t="s">
        <v>1394</v>
      </c>
      <c r="J1604" s="496" t="n">
        <v>6795.21</v>
      </c>
    </row>
    <row r="1605" customFormat="false" ht="0.75" hidden="false" customHeight="true" outlineLevel="0" collapsed="false">
      <c r="A1605" s="497"/>
      <c r="B1605" s="498"/>
      <c r="C1605" s="498"/>
      <c r="D1605" s="498"/>
      <c r="E1605" s="498"/>
      <c r="F1605" s="498"/>
      <c r="G1605" s="498"/>
      <c r="H1605" s="498"/>
      <c r="I1605" s="499"/>
      <c r="J1605" s="500"/>
    </row>
    <row r="1606" customFormat="false" ht="24" hidden="false" customHeight="true" outlineLevel="0" collapsed="false">
      <c r="A1606" s="461" t="s">
        <v>1897</v>
      </c>
      <c r="B1606" s="462"/>
      <c r="C1606" s="462"/>
      <c r="D1606" s="462" t="s">
        <v>1898</v>
      </c>
      <c r="E1606" s="462"/>
      <c r="F1606" s="462"/>
      <c r="G1606" s="462"/>
      <c r="H1606" s="463"/>
      <c r="I1606" s="464"/>
      <c r="J1606" s="465" t="n">
        <v>39286.87</v>
      </c>
    </row>
    <row r="1607" customFormat="false" ht="18" hidden="false" customHeight="true" outlineLevel="0" collapsed="false">
      <c r="A1607" s="466" t="s">
        <v>1899</v>
      </c>
      <c r="B1607" s="467" t="s">
        <v>27</v>
      </c>
      <c r="C1607" s="468" t="s">
        <v>26</v>
      </c>
      <c r="D1607" s="468" t="s">
        <v>18</v>
      </c>
      <c r="E1607" s="468" t="s">
        <v>25</v>
      </c>
      <c r="F1607" s="468"/>
      <c r="G1607" s="469" t="s">
        <v>1375</v>
      </c>
      <c r="H1607" s="467" t="s">
        <v>1376</v>
      </c>
      <c r="I1607" s="470" t="s">
        <v>1377</v>
      </c>
      <c r="J1607" s="471" t="s">
        <v>19</v>
      </c>
    </row>
    <row r="1608" customFormat="false" ht="24" hidden="false" customHeight="true" outlineLevel="0" collapsed="false">
      <c r="A1608" s="472" t="s">
        <v>35</v>
      </c>
      <c r="B1608" s="473" t="s">
        <v>1900</v>
      </c>
      <c r="C1608" s="474" t="s">
        <v>36</v>
      </c>
      <c r="D1608" s="474" t="s">
        <v>1901</v>
      </c>
      <c r="E1608" s="474" t="s">
        <v>1533</v>
      </c>
      <c r="F1608" s="474"/>
      <c r="G1608" s="475" t="s">
        <v>47</v>
      </c>
      <c r="H1608" s="476" t="n">
        <v>1</v>
      </c>
      <c r="I1608" s="477" t="n">
        <v>22.66</v>
      </c>
      <c r="J1608" s="478" t="n">
        <v>22.66</v>
      </c>
    </row>
    <row r="1609" customFormat="false" ht="24" hidden="false" customHeight="true" outlineLevel="0" collapsed="false">
      <c r="A1609" s="479" t="s">
        <v>656</v>
      </c>
      <c r="B1609" s="480" t="n">
        <v>88316</v>
      </c>
      <c r="C1609" s="481" t="s">
        <v>42</v>
      </c>
      <c r="D1609" s="481" t="s">
        <v>667</v>
      </c>
      <c r="E1609" s="481" t="s">
        <v>1382</v>
      </c>
      <c r="F1609" s="481"/>
      <c r="G1609" s="482" t="s">
        <v>469</v>
      </c>
      <c r="H1609" s="483" t="n">
        <v>0.5</v>
      </c>
      <c r="I1609" s="484" t="n">
        <v>20.32</v>
      </c>
      <c r="J1609" s="485" t="n">
        <v>10.16</v>
      </c>
    </row>
    <row r="1610" customFormat="false" ht="24" hidden="false" customHeight="true" outlineLevel="0" collapsed="false">
      <c r="A1610" s="479" t="s">
        <v>656</v>
      </c>
      <c r="B1610" s="480" t="n">
        <v>88323</v>
      </c>
      <c r="C1610" s="481" t="s">
        <v>42</v>
      </c>
      <c r="D1610" s="481" t="s">
        <v>782</v>
      </c>
      <c r="E1610" s="481" t="s">
        <v>1382</v>
      </c>
      <c r="F1610" s="481"/>
      <c r="G1610" s="482" t="s">
        <v>469</v>
      </c>
      <c r="H1610" s="483" t="n">
        <v>0.5</v>
      </c>
      <c r="I1610" s="484" t="n">
        <v>25</v>
      </c>
      <c r="J1610" s="485" t="n">
        <v>12.5</v>
      </c>
    </row>
    <row r="1611" customFormat="false" ht="15" hidden="false" customHeight="false" outlineLevel="0" collapsed="false">
      <c r="A1611" s="486"/>
      <c r="B1611" s="487"/>
      <c r="C1611" s="487"/>
      <c r="D1611" s="487"/>
      <c r="E1611" s="487" t="s">
        <v>1388</v>
      </c>
      <c r="F1611" s="488" t="n">
        <v>17.43</v>
      </c>
      <c r="G1611" s="487" t="s">
        <v>1389</v>
      </c>
      <c r="H1611" s="488" t="n">
        <v>0</v>
      </c>
      <c r="I1611" s="489" t="s">
        <v>1390</v>
      </c>
      <c r="J1611" s="490" t="n">
        <v>17.43</v>
      </c>
    </row>
    <row r="1612" customFormat="false" ht="15" hidden="false" customHeight="true" outlineLevel="0" collapsed="false">
      <c r="A1612" s="486"/>
      <c r="B1612" s="487"/>
      <c r="C1612" s="487"/>
      <c r="D1612" s="487"/>
      <c r="E1612" s="487" t="s">
        <v>1391</v>
      </c>
      <c r="F1612" s="488" t="n">
        <v>5.39</v>
      </c>
      <c r="G1612" s="487"/>
      <c r="H1612" s="491" t="s">
        <v>1392</v>
      </c>
      <c r="I1612" s="491"/>
      <c r="J1612" s="490" t="n">
        <v>28.05</v>
      </c>
    </row>
    <row r="1613" customFormat="false" ht="49.5" hidden="false" customHeight="true" outlineLevel="0" collapsed="false">
      <c r="A1613" s="492"/>
      <c r="B1613" s="493"/>
      <c r="C1613" s="493"/>
      <c r="D1613" s="493"/>
      <c r="E1613" s="493"/>
      <c r="F1613" s="493"/>
      <c r="G1613" s="493" t="s">
        <v>1393</v>
      </c>
      <c r="H1613" s="494" t="n">
        <v>88.4</v>
      </c>
      <c r="I1613" s="495" t="s">
        <v>1394</v>
      </c>
      <c r="J1613" s="496" t="n">
        <v>2479.62</v>
      </c>
    </row>
    <row r="1614" customFormat="false" ht="0.75" hidden="false" customHeight="true" outlineLevel="0" collapsed="false">
      <c r="A1614" s="497"/>
      <c r="B1614" s="498"/>
      <c r="C1614" s="498"/>
      <c r="D1614" s="498"/>
      <c r="E1614" s="498"/>
      <c r="F1614" s="498"/>
      <c r="G1614" s="498"/>
      <c r="H1614" s="498"/>
      <c r="I1614" s="499"/>
      <c r="J1614" s="500"/>
    </row>
    <row r="1615" customFormat="false" ht="18" hidden="false" customHeight="true" outlineLevel="0" collapsed="false">
      <c r="A1615" s="466" t="s">
        <v>1902</v>
      </c>
      <c r="B1615" s="467" t="s">
        <v>27</v>
      </c>
      <c r="C1615" s="468" t="s">
        <v>26</v>
      </c>
      <c r="D1615" s="468" t="s">
        <v>18</v>
      </c>
      <c r="E1615" s="468" t="s">
        <v>25</v>
      </c>
      <c r="F1615" s="468"/>
      <c r="G1615" s="469" t="s">
        <v>1375</v>
      </c>
      <c r="H1615" s="467" t="s">
        <v>1376</v>
      </c>
      <c r="I1615" s="470" t="s">
        <v>1377</v>
      </c>
      <c r="J1615" s="471" t="s">
        <v>19</v>
      </c>
    </row>
    <row r="1616" customFormat="false" ht="25.5" hidden="false" customHeight="true" outlineLevel="0" collapsed="false">
      <c r="A1616" s="472" t="s">
        <v>35</v>
      </c>
      <c r="B1616" s="473" t="s">
        <v>1903</v>
      </c>
      <c r="C1616" s="474" t="s">
        <v>36</v>
      </c>
      <c r="D1616" s="474" t="s">
        <v>1904</v>
      </c>
      <c r="E1616" s="474" t="s">
        <v>1771</v>
      </c>
      <c r="F1616" s="474"/>
      <c r="G1616" s="475" t="s">
        <v>1449</v>
      </c>
      <c r="H1616" s="476" t="n">
        <v>1</v>
      </c>
      <c r="I1616" s="477" t="n">
        <v>83.6</v>
      </c>
      <c r="J1616" s="478" t="n">
        <v>83.6</v>
      </c>
    </row>
    <row r="1617" customFormat="false" ht="24" hidden="false" customHeight="true" outlineLevel="0" collapsed="false">
      <c r="A1617" s="479" t="s">
        <v>656</v>
      </c>
      <c r="B1617" s="480" t="n">
        <v>88266</v>
      </c>
      <c r="C1617" s="481" t="s">
        <v>42</v>
      </c>
      <c r="D1617" s="481" t="s">
        <v>1905</v>
      </c>
      <c r="E1617" s="481" t="s">
        <v>1382</v>
      </c>
      <c r="F1617" s="481"/>
      <c r="G1617" s="482" t="s">
        <v>469</v>
      </c>
      <c r="H1617" s="483" t="n">
        <v>0.762</v>
      </c>
      <c r="I1617" s="484" t="n">
        <v>32.85</v>
      </c>
      <c r="J1617" s="485" t="n">
        <v>25.03</v>
      </c>
    </row>
    <row r="1618" customFormat="false" ht="24" hidden="false" customHeight="true" outlineLevel="0" collapsed="false">
      <c r="A1618" s="479" t="s">
        <v>656</v>
      </c>
      <c r="B1618" s="480" t="n">
        <v>88309</v>
      </c>
      <c r="C1618" s="481" t="s">
        <v>42</v>
      </c>
      <c r="D1618" s="481" t="s">
        <v>696</v>
      </c>
      <c r="E1618" s="481" t="s">
        <v>1382</v>
      </c>
      <c r="F1618" s="481"/>
      <c r="G1618" s="482" t="s">
        <v>469</v>
      </c>
      <c r="H1618" s="483" t="n">
        <v>0.0952</v>
      </c>
      <c r="I1618" s="484" t="n">
        <v>25.62</v>
      </c>
      <c r="J1618" s="485" t="n">
        <v>2.43</v>
      </c>
    </row>
    <row r="1619" customFormat="false" ht="25.5" hidden="false" customHeight="true" outlineLevel="0" collapsed="false">
      <c r="A1619" s="479" t="s">
        <v>656</v>
      </c>
      <c r="B1619" s="480" t="n">
        <v>88243</v>
      </c>
      <c r="C1619" s="481" t="s">
        <v>42</v>
      </c>
      <c r="D1619" s="481" t="s">
        <v>987</v>
      </c>
      <c r="E1619" s="481" t="s">
        <v>1382</v>
      </c>
      <c r="F1619" s="481"/>
      <c r="G1619" s="482" t="s">
        <v>469</v>
      </c>
      <c r="H1619" s="483" t="n">
        <v>2.286</v>
      </c>
      <c r="I1619" s="484" t="n">
        <v>21.21</v>
      </c>
      <c r="J1619" s="485" t="n">
        <v>48.48</v>
      </c>
    </row>
    <row r="1620" customFormat="false" ht="24" hidden="false" customHeight="true" outlineLevel="0" collapsed="false">
      <c r="A1620" s="501" t="s">
        <v>200</v>
      </c>
      <c r="B1620" s="502" t="n">
        <v>44329</v>
      </c>
      <c r="C1620" s="503" t="s">
        <v>42</v>
      </c>
      <c r="D1620" s="503" t="s">
        <v>998</v>
      </c>
      <c r="E1620" s="503" t="s">
        <v>669</v>
      </c>
      <c r="F1620" s="503"/>
      <c r="G1620" s="504" t="s">
        <v>686</v>
      </c>
      <c r="H1620" s="505" t="n">
        <v>0.667</v>
      </c>
      <c r="I1620" s="506" t="n">
        <v>11.49</v>
      </c>
      <c r="J1620" s="507" t="n">
        <v>7.66</v>
      </c>
    </row>
    <row r="1621" customFormat="false" ht="15" hidden="false" customHeight="false" outlineLevel="0" collapsed="false">
      <c r="A1621" s="486"/>
      <c r="B1621" s="487"/>
      <c r="C1621" s="487"/>
      <c r="D1621" s="487"/>
      <c r="E1621" s="487" t="s">
        <v>1388</v>
      </c>
      <c r="F1621" s="488" t="n">
        <v>59.41</v>
      </c>
      <c r="G1621" s="487" t="s">
        <v>1389</v>
      </c>
      <c r="H1621" s="488" t="n">
        <v>0</v>
      </c>
      <c r="I1621" s="489" t="s">
        <v>1390</v>
      </c>
      <c r="J1621" s="490" t="n">
        <v>59.41</v>
      </c>
    </row>
    <row r="1622" customFormat="false" ht="15" hidden="false" customHeight="true" outlineLevel="0" collapsed="false">
      <c r="A1622" s="486"/>
      <c r="B1622" s="487"/>
      <c r="C1622" s="487"/>
      <c r="D1622" s="487"/>
      <c r="E1622" s="487" t="s">
        <v>1391</v>
      </c>
      <c r="F1622" s="488" t="n">
        <v>19.89</v>
      </c>
      <c r="G1622" s="487"/>
      <c r="H1622" s="491" t="s">
        <v>1392</v>
      </c>
      <c r="I1622" s="491"/>
      <c r="J1622" s="490" t="n">
        <v>103.49</v>
      </c>
    </row>
    <row r="1623" customFormat="false" ht="49.5" hidden="false" customHeight="true" outlineLevel="0" collapsed="false">
      <c r="A1623" s="492"/>
      <c r="B1623" s="493"/>
      <c r="C1623" s="493"/>
      <c r="D1623" s="493"/>
      <c r="E1623" s="493"/>
      <c r="F1623" s="493"/>
      <c r="G1623" s="493" t="s">
        <v>1393</v>
      </c>
      <c r="H1623" s="494" t="n">
        <v>355.66</v>
      </c>
      <c r="I1623" s="495" t="s">
        <v>1394</v>
      </c>
      <c r="J1623" s="496" t="n">
        <v>36807.25</v>
      </c>
    </row>
    <row r="1624" customFormat="false" ht="0.75" hidden="false" customHeight="true" outlineLevel="0" collapsed="false">
      <c r="A1624" s="497"/>
      <c r="B1624" s="498"/>
      <c r="C1624" s="498"/>
      <c r="D1624" s="498"/>
      <c r="E1624" s="498"/>
      <c r="F1624" s="498"/>
      <c r="G1624" s="498"/>
      <c r="H1624" s="498"/>
      <c r="I1624" s="499"/>
      <c r="J1624" s="500"/>
    </row>
    <row r="1625" customFormat="false" ht="24" hidden="false" customHeight="true" outlineLevel="0" collapsed="false">
      <c r="A1625" s="461" t="s">
        <v>482</v>
      </c>
      <c r="B1625" s="462"/>
      <c r="C1625" s="462"/>
      <c r="D1625" s="462" t="s">
        <v>1906</v>
      </c>
      <c r="E1625" s="462"/>
      <c r="F1625" s="462"/>
      <c r="G1625" s="462"/>
      <c r="H1625" s="463"/>
      <c r="I1625" s="464"/>
      <c r="J1625" s="465" t="n">
        <v>140980.64</v>
      </c>
    </row>
    <row r="1626" customFormat="false" ht="24" hidden="false" customHeight="true" outlineLevel="0" collapsed="false">
      <c r="A1626" s="461" t="s">
        <v>1907</v>
      </c>
      <c r="B1626" s="462"/>
      <c r="C1626" s="462"/>
      <c r="D1626" s="462" t="s">
        <v>1885</v>
      </c>
      <c r="E1626" s="462"/>
      <c r="F1626" s="462"/>
      <c r="G1626" s="462"/>
      <c r="H1626" s="463"/>
      <c r="I1626" s="464"/>
      <c r="J1626" s="465" t="n">
        <v>132675.09</v>
      </c>
    </row>
    <row r="1627" customFormat="false" ht="18" hidden="false" customHeight="true" outlineLevel="0" collapsed="false">
      <c r="A1627" s="466" t="s">
        <v>1908</v>
      </c>
      <c r="B1627" s="467" t="s">
        <v>27</v>
      </c>
      <c r="C1627" s="468" t="s">
        <v>26</v>
      </c>
      <c r="D1627" s="468" t="s">
        <v>18</v>
      </c>
      <c r="E1627" s="468" t="s">
        <v>25</v>
      </c>
      <c r="F1627" s="468"/>
      <c r="G1627" s="469" t="s">
        <v>1375</v>
      </c>
      <c r="H1627" s="467" t="s">
        <v>1376</v>
      </c>
      <c r="I1627" s="470" t="s">
        <v>1377</v>
      </c>
      <c r="J1627" s="471" t="s">
        <v>19</v>
      </c>
    </row>
    <row r="1628" customFormat="false" ht="25.5" hidden="false" customHeight="true" outlineLevel="0" collapsed="false">
      <c r="A1628" s="472" t="s">
        <v>35</v>
      </c>
      <c r="B1628" s="473" t="n">
        <v>98554</v>
      </c>
      <c r="C1628" s="474" t="s">
        <v>42</v>
      </c>
      <c r="D1628" s="474" t="s">
        <v>1669</v>
      </c>
      <c r="E1628" s="474" t="s">
        <v>1670</v>
      </c>
      <c r="F1628" s="474"/>
      <c r="G1628" s="475" t="s">
        <v>400</v>
      </c>
      <c r="H1628" s="476" t="n">
        <v>1</v>
      </c>
      <c r="I1628" s="477" t="n">
        <v>46.17</v>
      </c>
      <c r="J1628" s="478" t="n">
        <v>46.17</v>
      </c>
    </row>
    <row r="1629" customFormat="false" ht="25.5" hidden="false" customHeight="true" outlineLevel="0" collapsed="false">
      <c r="A1629" s="479" t="s">
        <v>656</v>
      </c>
      <c r="B1629" s="480" t="n">
        <v>88243</v>
      </c>
      <c r="C1629" s="481" t="s">
        <v>42</v>
      </c>
      <c r="D1629" s="481" t="s">
        <v>987</v>
      </c>
      <c r="E1629" s="481" t="s">
        <v>1382</v>
      </c>
      <c r="F1629" s="481"/>
      <c r="G1629" s="482" t="s">
        <v>469</v>
      </c>
      <c r="H1629" s="483" t="n">
        <v>0.1286</v>
      </c>
      <c r="I1629" s="484" t="n">
        <v>21.21</v>
      </c>
      <c r="J1629" s="485" t="n">
        <v>2.72</v>
      </c>
    </row>
    <row r="1630" customFormat="false" ht="24" hidden="false" customHeight="true" outlineLevel="0" collapsed="false">
      <c r="A1630" s="479" t="s">
        <v>656</v>
      </c>
      <c r="B1630" s="480" t="n">
        <v>88270</v>
      </c>
      <c r="C1630" s="481" t="s">
        <v>42</v>
      </c>
      <c r="D1630" s="481" t="s">
        <v>1671</v>
      </c>
      <c r="E1630" s="481" t="s">
        <v>1382</v>
      </c>
      <c r="F1630" s="481"/>
      <c r="G1630" s="482" t="s">
        <v>469</v>
      </c>
      <c r="H1630" s="483" t="n">
        <v>0.5703</v>
      </c>
      <c r="I1630" s="484" t="n">
        <v>23.14</v>
      </c>
      <c r="J1630" s="485" t="n">
        <v>13.19</v>
      </c>
    </row>
    <row r="1631" customFormat="false" ht="25.5" hidden="false" customHeight="true" outlineLevel="0" collapsed="false">
      <c r="A1631" s="501" t="s">
        <v>200</v>
      </c>
      <c r="B1631" s="502" t="n">
        <v>43147</v>
      </c>
      <c r="C1631" s="503" t="s">
        <v>42</v>
      </c>
      <c r="D1631" s="503" t="s">
        <v>1672</v>
      </c>
      <c r="E1631" s="503" t="s">
        <v>669</v>
      </c>
      <c r="F1631" s="503"/>
      <c r="G1631" s="504" t="s">
        <v>66</v>
      </c>
      <c r="H1631" s="505" t="n">
        <v>1.2</v>
      </c>
      <c r="I1631" s="506" t="n">
        <v>25.22</v>
      </c>
      <c r="J1631" s="507" t="n">
        <v>30.26</v>
      </c>
    </row>
    <row r="1632" customFormat="false" ht="15" hidden="false" customHeight="false" outlineLevel="0" collapsed="false">
      <c r="A1632" s="486"/>
      <c r="B1632" s="487"/>
      <c r="C1632" s="487"/>
      <c r="D1632" s="487"/>
      <c r="E1632" s="487" t="s">
        <v>1388</v>
      </c>
      <c r="F1632" s="488" t="n">
        <v>12.19</v>
      </c>
      <c r="G1632" s="487" t="s">
        <v>1389</v>
      </c>
      <c r="H1632" s="488" t="n">
        <v>0</v>
      </c>
      <c r="I1632" s="489" t="s">
        <v>1390</v>
      </c>
      <c r="J1632" s="490" t="n">
        <v>12.19</v>
      </c>
    </row>
    <row r="1633" customFormat="false" ht="15" hidden="false" customHeight="true" outlineLevel="0" collapsed="false">
      <c r="A1633" s="486"/>
      <c r="B1633" s="487"/>
      <c r="C1633" s="487"/>
      <c r="D1633" s="487"/>
      <c r="E1633" s="487" t="s">
        <v>1391</v>
      </c>
      <c r="F1633" s="488" t="n">
        <v>10.98</v>
      </c>
      <c r="G1633" s="487"/>
      <c r="H1633" s="491" t="s">
        <v>1392</v>
      </c>
      <c r="I1633" s="491"/>
      <c r="J1633" s="490" t="n">
        <v>57.15</v>
      </c>
    </row>
    <row r="1634" customFormat="false" ht="49.5" hidden="false" customHeight="true" outlineLevel="0" collapsed="false">
      <c r="A1634" s="492"/>
      <c r="B1634" s="493"/>
      <c r="C1634" s="493"/>
      <c r="D1634" s="493"/>
      <c r="E1634" s="493"/>
      <c r="F1634" s="493"/>
      <c r="G1634" s="493" t="s">
        <v>1393</v>
      </c>
      <c r="H1634" s="494" t="n">
        <v>1854.61</v>
      </c>
      <c r="I1634" s="495" t="s">
        <v>1394</v>
      </c>
      <c r="J1634" s="496" t="n">
        <v>105990.96</v>
      </c>
    </row>
    <row r="1635" customFormat="false" ht="0.75" hidden="false" customHeight="true" outlineLevel="0" collapsed="false">
      <c r="A1635" s="497"/>
      <c r="B1635" s="498"/>
      <c r="C1635" s="498"/>
      <c r="D1635" s="498"/>
      <c r="E1635" s="498"/>
      <c r="F1635" s="498"/>
      <c r="G1635" s="498"/>
      <c r="H1635" s="498"/>
      <c r="I1635" s="499"/>
      <c r="J1635" s="500"/>
    </row>
    <row r="1636" customFormat="false" ht="24" hidden="false" customHeight="true" outlineLevel="0" collapsed="false">
      <c r="A1636" s="461" t="s">
        <v>1909</v>
      </c>
      <c r="B1636" s="462"/>
      <c r="C1636" s="462"/>
      <c r="D1636" s="462" t="s">
        <v>1910</v>
      </c>
      <c r="E1636" s="462"/>
      <c r="F1636" s="462"/>
      <c r="G1636" s="462"/>
      <c r="H1636" s="463"/>
      <c r="I1636" s="464"/>
      <c r="J1636" s="465" t="n">
        <v>11664.75</v>
      </c>
    </row>
    <row r="1637" customFormat="false" ht="18" hidden="false" customHeight="true" outlineLevel="0" collapsed="false">
      <c r="A1637" s="466" t="s">
        <v>1911</v>
      </c>
      <c r="B1637" s="467" t="s">
        <v>27</v>
      </c>
      <c r="C1637" s="468" t="s">
        <v>26</v>
      </c>
      <c r="D1637" s="468" t="s">
        <v>18</v>
      </c>
      <c r="E1637" s="468" t="s">
        <v>25</v>
      </c>
      <c r="F1637" s="468"/>
      <c r="G1637" s="469" t="s">
        <v>1375</v>
      </c>
      <c r="H1637" s="467" t="s">
        <v>1376</v>
      </c>
      <c r="I1637" s="470" t="s">
        <v>1377</v>
      </c>
      <c r="J1637" s="471" t="s">
        <v>19</v>
      </c>
    </row>
    <row r="1638" customFormat="false" ht="39" hidden="false" customHeight="true" outlineLevel="0" collapsed="false">
      <c r="A1638" s="472" t="s">
        <v>35</v>
      </c>
      <c r="B1638" s="473" t="n">
        <v>98562</v>
      </c>
      <c r="C1638" s="474" t="s">
        <v>42</v>
      </c>
      <c r="D1638" s="474" t="s">
        <v>1881</v>
      </c>
      <c r="E1638" s="474" t="s">
        <v>1670</v>
      </c>
      <c r="F1638" s="474"/>
      <c r="G1638" s="475" t="s">
        <v>400</v>
      </c>
      <c r="H1638" s="476" t="n">
        <v>1</v>
      </c>
      <c r="I1638" s="477" t="n">
        <v>48.58</v>
      </c>
      <c r="J1638" s="478" t="n">
        <v>48.58</v>
      </c>
    </row>
    <row r="1639" customFormat="false" ht="39" hidden="false" customHeight="true" outlineLevel="0" collapsed="false">
      <c r="A1639" s="479" t="s">
        <v>656</v>
      </c>
      <c r="B1639" s="480" t="n">
        <v>87298</v>
      </c>
      <c r="C1639" s="481" t="s">
        <v>42</v>
      </c>
      <c r="D1639" s="481" t="s">
        <v>1882</v>
      </c>
      <c r="E1639" s="481" t="s">
        <v>1382</v>
      </c>
      <c r="F1639" s="481"/>
      <c r="G1639" s="482" t="s">
        <v>388</v>
      </c>
      <c r="H1639" s="483" t="n">
        <v>0.02</v>
      </c>
      <c r="I1639" s="484" t="n">
        <v>763.08</v>
      </c>
      <c r="J1639" s="485" t="n">
        <v>15.26</v>
      </c>
    </row>
    <row r="1640" customFormat="false" ht="24" hidden="false" customHeight="true" outlineLevel="0" collapsed="false">
      <c r="A1640" s="479" t="s">
        <v>656</v>
      </c>
      <c r="B1640" s="480" t="n">
        <v>88309</v>
      </c>
      <c r="C1640" s="481" t="s">
        <v>42</v>
      </c>
      <c r="D1640" s="481" t="s">
        <v>696</v>
      </c>
      <c r="E1640" s="481" t="s">
        <v>1382</v>
      </c>
      <c r="F1640" s="481"/>
      <c r="G1640" s="482" t="s">
        <v>469</v>
      </c>
      <c r="H1640" s="483" t="n">
        <v>0.9897</v>
      </c>
      <c r="I1640" s="484" t="n">
        <v>25.62</v>
      </c>
      <c r="J1640" s="485" t="n">
        <v>25.35</v>
      </c>
    </row>
    <row r="1641" customFormat="false" ht="24" hidden="false" customHeight="true" outlineLevel="0" collapsed="false">
      <c r="A1641" s="479" t="s">
        <v>656</v>
      </c>
      <c r="B1641" s="480" t="n">
        <v>88316</v>
      </c>
      <c r="C1641" s="481" t="s">
        <v>42</v>
      </c>
      <c r="D1641" s="481" t="s">
        <v>667</v>
      </c>
      <c r="E1641" s="481" t="s">
        <v>1382</v>
      </c>
      <c r="F1641" s="481"/>
      <c r="G1641" s="482" t="s">
        <v>469</v>
      </c>
      <c r="H1641" s="483" t="n">
        <v>0.2232</v>
      </c>
      <c r="I1641" s="484" t="n">
        <v>20.32</v>
      </c>
      <c r="J1641" s="485" t="n">
        <v>4.53</v>
      </c>
    </row>
    <row r="1642" customFormat="false" ht="39" hidden="false" customHeight="true" outlineLevel="0" collapsed="false">
      <c r="A1642" s="501" t="s">
        <v>200</v>
      </c>
      <c r="B1642" s="502" t="n">
        <v>123</v>
      </c>
      <c r="C1642" s="503" t="s">
        <v>42</v>
      </c>
      <c r="D1642" s="503" t="s">
        <v>1040</v>
      </c>
      <c r="E1642" s="503" t="s">
        <v>669</v>
      </c>
      <c r="F1642" s="503"/>
      <c r="G1642" s="504" t="s">
        <v>686</v>
      </c>
      <c r="H1642" s="505" t="n">
        <v>0.4405</v>
      </c>
      <c r="I1642" s="506" t="n">
        <v>7.83</v>
      </c>
      <c r="J1642" s="507" t="n">
        <v>3.44</v>
      </c>
    </row>
    <row r="1643" customFormat="false" ht="15" hidden="false" customHeight="false" outlineLevel="0" collapsed="false">
      <c r="A1643" s="486"/>
      <c r="B1643" s="487"/>
      <c r="C1643" s="487"/>
      <c r="D1643" s="487"/>
      <c r="E1643" s="487" t="s">
        <v>1388</v>
      </c>
      <c r="F1643" s="488" t="n">
        <v>24.78</v>
      </c>
      <c r="G1643" s="487" t="s">
        <v>1389</v>
      </c>
      <c r="H1643" s="488" t="n">
        <v>0</v>
      </c>
      <c r="I1643" s="489" t="s">
        <v>1390</v>
      </c>
      <c r="J1643" s="490" t="n">
        <v>24.78</v>
      </c>
    </row>
    <row r="1644" customFormat="false" ht="15" hidden="false" customHeight="true" outlineLevel="0" collapsed="false">
      <c r="A1644" s="486"/>
      <c r="B1644" s="487"/>
      <c r="C1644" s="487"/>
      <c r="D1644" s="487"/>
      <c r="E1644" s="487" t="s">
        <v>1391</v>
      </c>
      <c r="F1644" s="488" t="n">
        <v>11.56</v>
      </c>
      <c r="G1644" s="487"/>
      <c r="H1644" s="491" t="s">
        <v>1392</v>
      </c>
      <c r="I1644" s="491"/>
      <c r="J1644" s="490" t="n">
        <v>60.14</v>
      </c>
    </row>
    <row r="1645" customFormat="false" ht="49.5" hidden="false" customHeight="true" outlineLevel="0" collapsed="false">
      <c r="A1645" s="492"/>
      <c r="B1645" s="493"/>
      <c r="C1645" s="493"/>
      <c r="D1645" s="493"/>
      <c r="E1645" s="493"/>
      <c r="F1645" s="493"/>
      <c r="G1645" s="493" t="s">
        <v>1393</v>
      </c>
      <c r="H1645" s="494" t="n">
        <v>193.96</v>
      </c>
      <c r="I1645" s="495" t="s">
        <v>1394</v>
      </c>
      <c r="J1645" s="496" t="n">
        <v>11664.75</v>
      </c>
    </row>
    <row r="1646" customFormat="false" ht="0.75" hidden="false" customHeight="true" outlineLevel="0" collapsed="false">
      <c r="A1646" s="497"/>
      <c r="B1646" s="498"/>
      <c r="C1646" s="498"/>
      <c r="D1646" s="498"/>
      <c r="E1646" s="498"/>
      <c r="F1646" s="498"/>
      <c r="G1646" s="498"/>
      <c r="H1646" s="498"/>
      <c r="I1646" s="499"/>
      <c r="J1646" s="500"/>
    </row>
    <row r="1647" customFormat="false" ht="24" hidden="false" customHeight="true" outlineLevel="0" collapsed="false">
      <c r="A1647" s="461" t="s">
        <v>1912</v>
      </c>
      <c r="B1647" s="462"/>
      <c r="C1647" s="462"/>
      <c r="D1647" s="462" t="s">
        <v>840</v>
      </c>
      <c r="E1647" s="462"/>
      <c r="F1647" s="462"/>
      <c r="G1647" s="462"/>
      <c r="H1647" s="463"/>
      <c r="I1647" s="464"/>
      <c r="J1647" s="465" t="n">
        <v>15019.38</v>
      </c>
    </row>
    <row r="1648" customFormat="false" ht="18" hidden="false" customHeight="true" outlineLevel="0" collapsed="false">
      <c r="A1648" s="466" t="s">
        <v>1913</v>
      </c>
      <c r="B1648" s="467" t="s">
        <v>27</v>
      </c>
      <c r="C1648" s="468" t="s">
        <v>26</v>
      </c>
      <c r="D1648" s="468" t="s">
        <v>18</v>
      </c>
      <c r="E1648" s="468" t="s">
        <v>25</v>
      </c>
      <c r="F1648" s="468"/>
      <c r="G1648" s="469" t="s">
        <v>1375</v>
      </c>
      <c r="H1648" s="467" t="s">
        <v>1376</v>
      </c>
      <c r="I1648" s="470" t="s">
        <v>1377</v>
      </c>
      <c r="J1648" s="471" t="s">
        <v>19</v>
      </c>
    </row>
    <row r="1649" customFormat="false" ht="25.5" hidden="false" customHeight="true" outlineLevel="0" collapsed="false">
      <c r="A1649" s="472" t="s">
        <v>35</v>
      </c>
      <c r="B1649" s="473" t="n">
        <v>98554</v>
      </c>
      <c r="C1649" s="474" t="s">
        <v>42</v>
      </c>
      <c r="D1649" s="474" t="s">
        <v>1669</v>
      </c>
      <c r="E1649" s="474" t="s">
        <v>1670</v>
      </c>
      <c r="F1649" s="474"/>
      <c r="G1649" s="475" t="s">
        <v>400</v>
      </c>
      <c r="H1649" s="476" t="n">
        <v>1</v>
      </c>
      <c r="I1649" s="477" t="n">
        <v>46.17</v>
      </c>
      <c r="J1649" s="478" t="n">
        <v>46.17</v>
      </c>
    </row>
    <row r="1650" customFormat="false" ht="25.5" hidden="false" customHeight="true" outlineLevel="0" collapsed="false">
      <c r="A1650" s="479" t="s">
        <v>656</v>
      </c>
      <c r="B1650" s="480" t="n">
        <v>88243</v>
      </c>
      <c r="C1650" s="481" t="s">
        <v>42</v>
      </c>
      <c r="D1650" s="481" t="s">
        <v>987</v>
      </c>
      <c r="E1650" s="481" t="s">
        <v>1382</v>
      </c>
      <c r="F1650" s="481"/>
      <c r="G1650" s="482" t="s">
        <v>469</v>
      </c>
      <c r="H1650" s="483" t="n">
        <v>0.1286</v>
      </c>
      <c r="I1650" s="484" t="n">
        <v>21.21</v>
      </c>
      <c r="J1650" s="485" t="n">
        <v>2.72</v>
      </c>
    </row>
    <row r="1651" customFormat="false" ht="24" hidden="false" customHeight="true" outlineLevel="0" collapsed="false">
      <c r="A1651" s="479" t="s">
        <v>656</v>
      </c>
      <c r="B1651" s="480" t="n">
        <v>88270</v>
      </c>
      <c r="C1651" s="481" t="s">
        <v>42</v>
      </c>
      <c r="D1651" s="481" t="s">
        <v>1671</v>
      </c>
      <c r="E1651" s="481" t="s">
        <v>1382</v>
      </c>
      <c r="F1651" s="481"/>
      <c r="G1651" s="482" t="s">
        <v>469</v>
      </c>
      <c r="H1651" s="483" t="n">
        <v>0.5703</v>
      </c>
      <c r="I1651" s="484" t="n">
        <v>23.14</v>
      </c>
      <c r="J1651" s="485" t="n">
        <v>13.19</v>
      </c>
    </row>
    <row r="1652" customFormat="false" ht="25.5" hidden="false" customHeight="true" outlineLevel="0" collapsed="false">
      <c r="A1652" s="501" t="s">
        <v>200</v>
      </c>
      <c r="B1652" s="502" t="n">
        <v>43147</v>
      </c>
      <c r="C1652" s="503" t="s">
        <v>42</v>
      </c>
      <c r="D1652" s="503" t="s">
        <v>1672</v>
      </c>
      <c r="E1652" s="503" t="s">
        <v>669</v>
      </c>
      <c r="F1652" s="503"/>
      <c r="G1652" s="504" t="s">
        <v>66</v>
      </c>
      <c r="H1652" s="505" t="n">
        <v>1.2</v>
      </c>
      <c r="I1652" s="506" t="n">
        <v>25.22</v>
      </c>
      <c r="J1652" s="507" t="n">
        <v>30.26</v>
      </c>
    </row>
    <row r="1653" customFormat="false" ht="15" hidden="false" customHeight="false" outlineLevel="0" collapsed="false">
      <c r="A1653" s="486"/>
      <c r="B1653" s="487"/>
      <c r="C1653" s="487"/>
      <c r="D1653" s="487"/>
      <c r="E1653" s="487" t="s">
        <v>1388</v>
      </c>
      <c r="F1653" s="488" t="n">
        <v>12.19</v>
      </c>
      <c r="G1653" s="487" t="s">
        <v>1389</v>
      </c>
      <c r="H1653" s="488" t="n">
        <v>0</v>
      </c>
      <c r="I1653" s="489" t="s">
        <v>1390</v>
      </c>
      <c r="J1653" s="490" t="n">
        <v>12.19</v>
      </c>
    </row>
    <row r="1654" customFormat="false" ht="15" hidden="false" customHeight="true" outlineLevel="0" collapsed="false">
      <c r="A1654" s="486"/>
      <c r="B1654" s="487"/>
      <c r="C1654" s="487"/>
      <c r="D1654" s="487"/>
      <c r="E1654" s="487" t="s">
        <v>1391</v>
      </c>
      <c r="F1654" s="488" t="n">
        <v>10.98</v>
      </c>
      <c r="G1654" s="487"/>
      <c r="H1654" s="491" t="s">
        <v>1392</v>
      </c>
      <c r="I1654" s="491"/>
      <c r="J1654" s="490" t="n">
        <v>57.15</v>
      </c>
    </row>
    <row r="1655" customFormat="false" ht="49.5" hidden="false" customHeight="true" outlineLevel="0" collapsed="false">
      <c r="A1655" s="492"/>
      <c r="B1655" s="493"/>
      <c r="C1655" s="493"/>
      <c r="D1655" s="493"/>
      <c r="E1655" s="493"/>
      <c r="F1655" s="493"/>
      <c r="G1655" s="493" t="s">
        <v>1393</v>
      </c>
      <c r="H1655" s="494" t="n">
        <v>231.3</v>
      </c>
      <c r="I1655" s="495" t="s">
        <v>1394</v>
      </c>
      <c r="J1655" s="496" t="n">
        <v>13218.79</v>
      </c>
    </row>
    <row r="1656" customFormat="false" ht="0.75" hidden="false" customHeight="true" outlineLevel="0" collapsed="false">
      <c r="A1656" s="497"/>
      <c r="B1656" s="498"/>
      <c r="C1656" s="498"/>
      <c r="D1656" s="498"/>
      <c r="E1656" s="498"/>
      <c r="F1656" s="498"/>
      <c r="G1656" s="498"/>
      <c r="H1656" s="498"/>
      <c r="I1656" s="499"/>
      <c r="J1656" s="500"/>
    </row>
    <row r="1657" customFormat="false" ht="18" hidden="false" customHeight="true" outlineLevel="0" collapsed="false">
      <c r="A1657" s="466" t="s">
        <v>1914</v>
      </c>
      <c r="B1657" s="467" t="s">
        <v>27</v>
      </c>
      <c r="C1657" s="468" t="s">
        <v>26</v>
      </c>
      <c r="D1657" s="468" t="s">
        <v>18</v>
      </c>
      <c r="E1657" s="468" t="s">
        <v>25</v>
      </c>
      <c r="F1657" s="468"/>
      <c r="G1657" s="469" t="s">
        <v>1375</v>
      </c>
      <c r="H1657" s="467" t="s">
        <v>1376</v>
      </c>
      <c r="I1657" s="470" t="s">
        <v>1377</v>
      </c>
      <c r="J1657" s="471" t="s">
        <v>19</v>
      </c>
    </row>
    <row r="1658" customFormat="false" ht="39" hidden="false" customHeight="true" outlineLevel="0" collapsed="false">
      <c r="A1658" s="472" t="s">
        <v>35</v>
      </c>
      <c r="B1658" s="473" t="n">
        <v>98562</v>
      </c>
      <c r="C1658" s="474" t="s">
        <v>42</v>
      </c>
      <c r="D1658" s="474" t="s">
        <v>1881</v>
      </c>
      <c r="E1658" s="474" t="s">
        <v>1670</v>
      </c>
      <c r="F1658" s="474"/>
      <c r="G1658" s="475" t="s">
        <v>400</v>
      </c>
      <c r="H1658" s="476" t="n">
        <v>1</v>
      </c>
      <c r="I1658" s="477" t="n">
        <v>48.58</v>
      </c>
      <c r="J1658" s="478" t="n">
        <v>48.58</v>
      </c>
    </row>
    <row r="1659" customFormat="false" ht="39" hidden="false" customHeight="true" outlineLevel="0" collapsed="false">
      <c r="A1659" s="479" t="s">
        <v>656</v>
      </c>
      <c r="B1659" s="480" t="n">
        <v>87298</v>
      </c>
      <c r="C1659" s="481" t="s">
        <v>42</v>
      </c>
      <c r="D1659" s="481" t="s">
        <v>1882</v>
      </c>
      <c r="E1659" s="481" t="s">
        <v>1382</v>
      </c>
      <c r="F1659" s="481"/>
      <c r="G1659" s="482" t="s">
        <v>388</v>
      </c>
      <c r="H1659" s="483" t="n">
        <v>0.02</v>
      </c>
      <c r="I1659" s="484" t="n">
        <v>763.08</v>
      </c>
      <c r="J1659" s="485" t="n">
        <v>15.26</v>
      </c>
    </row>
    <row r="1660" customFormat="false" ht="24" hidden="false" customHeight="true" outlineLevel="0" collapsed="false">
      <c r="A1660" s="479" t="s">
        <v>656</v>
      </c>
      <c r="B1660" s="480" t="n">
        <v>88309</v>
      </c>
      <c r="C1660" s="481" t="s">
        <v>42</v>
      </c>
      <c r="D1660" s="481" t="s">
        <v>696</v>
      </c>
      <c r="E1660" s="481" t="s">
        <v>1382</v>
      </c>
      <c r="F1660" s="481"/>
      <c r="G1660" s="482" t="s">
        <v>469</v>
      </c>
      <c r="H1660" s="483" t="n">
        <v>0.9897</v>
      </c>
      <c r="I1660" s="484" t="n">
        <v>25.62</v>
      </c>
      <c r="J1660" s="485" t="n">
        <v>25.35</v>
      </c>
    </row>
    <row r="1661" customFormat="false" ht="24" hidden="false" customHeight="true" outlineLevel="0" collapsed="false">
      <c r="A1661" s="479" t="s">
        <v>656</v>
      </c>
      <c r="B1661" s="480" t="n">
        <v>88316</v>
      </c>
      <c r="C1661" s="481" t="s">
        <v>42</v>
      </c>
      <c r="D1661" s="481" t="s">
        <v>667</v>
      </c>
      <c r="E1661" s="481" t="s">
        <v>1382</v>
      </c>
      <c r="F1661" s="481"/>
      <c r="G1661" s="482" t="s">
        <v>469</v>
      </c>
      <c r="H1661" s="483" t="n">
        <v>0.2232</v>
      </c>
      <c r="I1661" s="484" t="n">
        <v>20.32</v>
      </c>
      <c r="J1661" s="485" t="n">
        <v>4.53</v>
      </c>
    </row>
    <row r="1662" customFormat="false" ht="39" hidden="false" customHeight="true" outlineLevel="0" collapsed="false">
      <c r="A1662" s="501" t="s">
        <v>200</v>
      </c>
      <c r="B1662" s="502" t="n">
        <v>123</v>
      </c>
      <c r="C1662" s="503" t="s">
        <v>42</v>
      </c>
      <c r="D1662" s="503" t="s">
        <v>1040</v>
      </c>
      <c r="E1662" s="503" t="s">
        <v>669</v>
      </c>
      <c r="F1662" s="503"/>
      <c r="G1662" s="504" t="s">
        <v>686</v>
      </c>
      <c r="H1662" s="505" t="n">
        <v>0.4405</v>
      </c>
      <c r="I1662" s="506" t="n">
        <v>7.83</v>
      </c>
      <c r="J1662" s="507" t="n">
        <v>3.44</v>
      </c>
    </row>
    <row r="1663" customFormat="false" ht="15" hidden="false" customHeight="false" outlineLevel="0" collapsed="false">
      <c r="A1663" s="486"/>
      <c r="B1663" s="487"/>
      <c r="C1663" s="487"/>
      <c r="D1663" s="487"/>
      <c r="E1663" s="487" t="s">
        <v>1388</v>
      </c>
      <c r="F1663" s="488" t="n">
        <v>24.78</v>
      </c>
      <c r="G1663" s="487" t="s">
        <v>1389</v>
      </c>
      <c r="H1663" s="488" t="n">
        <v>0</v>
      </c>
      <c r="I1663" s="489" t="s">
        <v>1390</v>
      </c>
      <c r="J1663" s="490" t="n">
        <v>24.78</v>
      </c>
    </row>
    <row r="1664" customFormat="false" ht="15" hidden="false" customHeight="true" outlineLevel="0" collapsed="false">
      <c r="A1664" s="486"/>
      <c r="B1664" s="487"/>
      <c r="C1664" s="487"/>
      <c r="D1664" s="487"/>
      <c r="E1664" s="487" t="s">
        <v>1391</v>
      </c>
      <c r="F1664" s="488" t="n">
        <v>11.56</v>
      </c>
      <c r="G1664" s="487"/>
      <c r="H1664" s="491" t="s">
        <v>1392</v>
      </c>
      <c r="I1664" s="491"/>
      <c r="J1664" s="490" t="n">
        <v>60.14</v>
      </c>
    </row>
    <row r="1665" customFormat="false" ht="49.5" hidden="false" customHeight="true" outlineLevel="0" collapsed="false">
      <c r="A1665" s="492"/>
      <c r="B1665" s="493"/>
      <c r="C1665" s="493"/>
      <c r="D1665" s="493"/>
      <c r="E1665" s="493"/>
      <c r="F1665" s="493"/>
      <c r="G1665" s="493" t="s">
        <v>1393</v>
      </c>
      <c r="H1665" s="494" t="n">
        <v>29.94</v>
      </c>
      <c r="I1665" s="495" t="s">
        <v>1394</v>
      </c>
      <c r="J1665" s="496" t="n">
        <v>1800.59</v>
      </c>
    </row>
    <row r="1666" customFormat="false" ht="0.75" hidden="false" customHeight="true" outlineLevel="0" collapsed="false">
      <c r="A1666" s="497"/>
      <c r="B1666" s="498"/>
      <c r="C1666" s="498"/>
      <c r="D1666" s="498"/>
      <c r="E1666" s="498"/>
      <c r="F1666" s="498"/>
      <c r="G1666" s="498"/>
      <c r="H1666" s="498"/>
      <c r="I1666" s="499"/>
      <c r="J1666" s="500"/>
    </row>
    <row r="1667" customFormat="false" ht="24" hidden="false" customHeight="true" outlineLevel="0" collapsed="false">
      <c r="A1667" s="461" t="s">
        <v>1915</v>
      </c>
      <c r="B1667" s="462"/>
      <c r="C1667" s="462"/>
      <c r="D1667" s="462" t="s">
        <v>1916</v>
      </c>
      <c r="E1667" s="462"/>
      <c r="F1667" s="462"/>
      <c r="G1667" s="462"/>
      <c r="H1667" s="463"/>
      <c r="I1667" s="464"/>
      <c r="J1667" s="465" t="n">
        <v>8305.55</v>
      </c>
    </row>
    <row r="1668" customFormat="false" ht="18" hidden="false" customHeight="true" outlineLevel="0" collapsed="false">
      <c r="A1668" s="466" t="s">
        <v>1917</v>
      </c>
      <c r="B1668" s="467" t="s">
        <v>27</v>
      </c>
      <c r="C1668" s="468" t="s">
        <v>26</v>
      </c>
      <c r="D1668" s="468" t="s">
        <v>18</v>
      </c>
      <c r="E1668" s="468" t="s">
        <v>25</v>
      </c>
      <c r="F1668" s="468"/>
      <c r="G1668" s="469" t="s">
        <v>1375</v>
      </c>
      <c r="H1668" s="467" t="s">
        <v>1376</v>
      </c>
      <c r="I1668" s="470" t="s">
        <v>1377</v>
      </c>
      <c r="J1668" s="471" t="s">
        <v>19</v>
      </c>
    </row>
    <row r="1669" customFormat="false" ht="39" hidden="false" customHeight="true" outlineLevel="0" collapsed="false">
      <c r="A1669" s="472" t="s">
        <v>35</v>
      </c>
      <c r="B1669" s="473" t="s">
        <v>1918</v>
      </c>
      <c r="C1669" s="474" t="s">
        <v>36</v>
      </c>
      <c r="D1669" s="474" t="s">
        <v>1919</v>
      </c>
      <c r="E1669" s="474" t="s">
        <v>1670</v>
      </c>
      <c r="F1669" s="474"/>
      <c r="G1669" s="475" t="s">
        <v>1449</v>
      </c>
      <c r="H1669" s="476" t="n">
        <v>1</v>
      </c>
      <c r="I1669" s="477" t="n">
        <v>54.5</v>
      </c>
      <c r="J1669" s="478" t="n">
        <v>54.5</v>
      </c>
    </row>
    <row r="1670" customFormat="false" ht="25.5" hidden="false" customHeight="true" outlineLevel="0" collapsed="false">
      <c r="A1670" s="479" t="s">
        <v>656</v>
      </c>
      <c r="B1670" s="480" t="n">
        <v>88243</v>
      </c>
      <c r="C1670" s="481" t="s">
        <v>42</v>
      </c>
      <c r="D1670" s="481" t="s">
        <v>987</v>
      </c>
      <c r="E1670" s="481" t="s">
        <v>1382</v>
      </c>
      <c r="F1670" s="481"/>
      <c r="G1670" s="482" t="s">
        <v>469</v>
      </c>
      <c r="H1670" s="483" t="n">
        <v>0.178</v>
      </c>
      <c r="I1670" s="484" t="n">
        <v>21.21</v>
      </c>
      <c r="J1670" s="485" t="n">
        <v>3.77</v>
      </c>
    </row>
    <row r="1671" customFormat="false" ht="24" hidden="false" customHeight="true" outlineLevel="0" collapsed="false">
      <c r="A1671" s="479" t="s">
        <v>656</v>
      </c>
      <c r="B1671" s="480" t="n">
        <v>88270</v>
      </c>
      <c r="C1671" s="481" t="s">
        <v>42</v>
      </c>
      <c r="D1671" s="481" t="s">
        <v>1671</v>
      </c>
      <c r="E1671" s="481" t="s">
        <v>1382</v>
      </c>
      <c r="F1671" s="481"/>
      <c r="G1671" s="482" t="s">
        <v>469</v>
      </c>
      <c r="H1671" s="483" t="n">
        <v>0.881</v>
      </c>
      <c r="I1671" s="484" t="n">
        <v>23.14</v>
      </c>
      <c r="J1671" s="485" t="n">
        <v>20.38</v>
      </c>
    </row>
    <row r="1672" customFormat="false" ht="25.5" hidden="false" customHeight="true" outlineLevel="0" collapsed="false">
      <c r="A1672" s="501" t="s">
        <v>200</v>
      </c>
      <c r="B1672" s="502" t="n">
        <v>135</v>
      </c>
      <c r="C1672" s="503" t="s">
        <v>42</v>
      </c>
      <c r="D1672" s="503" t="s">
        <v>1920</v>
      </c>
      <c r="E1672" s="503" t="s">
        <v>669</v>
      </c>
      <c r="F1672" s="503"/>
      <c r="G1672" s="504" t="s">
        <v>66</v>
      </c>
      <c r="H1672" s="505" t="n">
        <v>4.2</v>
      </c>
      <c r="I1672" s="506" t="n">
        <v>3.59</v>
      </c>
      <c r="J1672" s="507" t="n">
        <v>15.07</v>
      </c>
    </row>
    <row r="1673" customFormat="false" ht="25.5" hidden="false" customHeight="true" outlineLevel="0" collapsed="false">
      <c r="A1673" s="501" t="s">
        <v>200</v>
      </c>
      <c r="B1673" s="502" t="n">
        <v>36887</v>
      </c>
      <c r="C1673" s="503" t="s">
        <v>42</v>
      </c>
      <c r="D1673" s="503" t="s">
        <v>1892</v>
      </c>
      <c r="E1673" s="503" t="s">
        <v>669</v>
      </c>
      <c r="F1673" s="503"/>
      <c r="G1673" s="504" t="s">
        <v>400</v>
      </c>
      <c r="H1673" s="505" t="n">
        <v>1.25</v>
      </c>
      <c r="I1673" s="506" t="n">
        <v>12.23</v>
      </c>
      <c r="J1673" s="507" t="n">
        <v>15.28</v>
      </c>
    </row>
    <row r="1674" customFormat="false" ht="15" hidden="false" customHeight="false" outlineLevel="0" collapsed="false">
      <c r="A1674" s="486"/>
      <c r="B1674" s="487"/>
      <c r="C1674" s="487"/>
      <c r="D1674" s="487"/>
      <c r="E1674" s="487" t="s">
        <v>1388</v>
      </c>
      <c r="F1674" s="488" t="n">
        <v>18.51</v>
      </c>
      <c r="G1674" s="487" t="s">
        <v>1389</v>
      </c>
      <c r="H1674" s="488" t="n">
        <v>0</v>
      </c>
      <c r="I1674" s="489" t="s">
        <v>1390</v>
      </c>
      <c r="J1674" s="490" t="n">
        <v>18.51</v>
      </c>
    </row>
    <row r="1675" customFormat="false" ht="15" hidden="false" customHeight="true" outlineLevel="0" collapsed="false">
      <c r="A1675" s="486"/>
      <c r="B1675" s="487"/>
      <c r="C1675" s="487"/>
      <c r="D1675" s="487"/>
      <c r="E1675" s="487" t="s">
        <v>1391</v>
      </c>
      <c r="F1675" s="488" t="n">
        <v>12.97</v>
      </c>
      <c r="G1675" s="487"/>
      <c r="H1675" s="491" t="s">
        <v>1392</v>
      </c>
      <c r="I1675" s="491"/>
      <c r="J1675" s="490" t="n">
        <v>67.47</v>
      </c>
    </row>
    <row r="1676" customFormat="false" ht="49.5" hidden="false" customHeight="true" outlineLevel="0" collapsed="false">
      <c r="A1676" s="492"/>
      <c r="B1676" s="493"/>
      <c r="C1676" s="493"/>
      <c r="D1676" s="493"/>
      <c r="E1676" s="493"/>
      <c r="F1676" s="493"/>
      <c r="G1676" s="493" t="s">
        <v>1393</v>
      </c>
      <c r="H1676" s="494" t="n">
        <v>123.1</v>
      </c>
      <c r="I1676" s="495" t="s">
        <v>1394</v>
      </c>
      <c r="J1676" s="496" t="n">
        <v>8305.55</v>
      </c>
    </row>
    <row r="1677" customFormat="false" ht="0.75" hidden="false" customHeight="true" outlineLevel="0" collapsed="false">
      <c r="A1677" s="497"/>
      <c r="B1677" s="498"/>
      <c r="C1677" s="498"/>
      <c r="D1677" s="498"/>
      <c r="E1677" s="498"/>
      <c r="F1677" s="498"/>
      <c r="G1677" s="498"/>
      <c r="H1677" s="498"/>
      <c r="I1677" s="499"/>
      <c r="J1677" s="500"/>
    </row>
    <row r="1678" customFormat="false" ht="24" hidden="false" customHeight="true" outlineLevel="0" collapsed="false">
      <c r="A1678" s="461" t="s">
        <v>483</v>
      </c>
      <c r="B1678" s="462"/>
      <c r="C1678" s="462"/>
      <c r="D1678" s="462" t="s">
        <v>1921</v>
      </c>
      <c r="E1678" s="462"/>
      <c r="F1678" s="462"/>
      <c r="G1678" s="462"/>
      <c r="H1678" s="463"/>
      <c r="I1678" s="464"/>
      <c r="J1678" s="465" t="n">
        <v>82297.88</v>
      </c>
    </row>
    <row r="1679" customFormat="false" ht="18" hidden="false" customHeight="true" outlineLevel="0" collapsed="false">
      <c r="A1679" s="466" t="s">
        <v>1922</v>
      </c>
      <c r="B1679" s="467" t="s">
        <v>27</v>
      </c>
      <c r="C1679" s="468" t="s">
        <v>26</v>
      </c>
      <c r="D1679" s="468" t="s">
        <v>18</v>
      </c>
      <c r="E1679" s="468" t="s">
        <v>25</v>
      </c>
      <c r="F1679" s="468"/>
      <c r="G1679" s="469" t="s">
        <v>1375</v>
      </c>
      <c r="H1679" s="467" t="s">
        <v>1376</v>
      </c>
      <c r="I1679" s="470" t="s">
        <v>1377</v>
      </c>
      <c r="J1679" s="471" t="s">
        <v>19</v>
      </c>
    </row>
    <row r="1680" customFormat="false" ht="51.75" hidden="false" customHeight="true" outlineLevel="0" collapsed="false">
      <c r="A1680" s="472" t="s">
        <v>35</v>
      </c>
      <c r="B1680" s="473" t="n">
        <v>91522</v>
      </c>
      <c r="C1680" s="474" t="s">
        <v>42</v>
      </c>
      <c r="D1680" s="474" t="s">
        <v>1923</v>
      </c>
      <c r="E1680" s="474" t="s">
        <v>1924</v>
      </c>
      <c r="F1680" s="474"/>
      <c r="G1680" s="475" t="s">
        <v>400</v>
      </c>
      <c r="H1680" s="476" t="n">
        <v>1</v>
      </c>
      <c r="I1680" s="477" t="n">
        <v>3.09</v>
      </c>
      <c r="J1680" s="478" t="n">
        <v>3.09</v>
      </c>
    </row>
    <row r="1681" customFormat="false" ht="24" hidden="false" customHeight="true" outlineLevel="0" collapsed="false">
      <c r="A1681" s="479" t="s">
        <v>656</v>
      </c>
      <c r="B1681" s="480" t="n">
        <v>88309</v>
      </c>
      <c r="C1681" s="481" t="s">
        <v>42</v>
      </c>
      <c r="D1681" s="481" t="s">
        <v>696</v>
      </c>
      <c r="E1681" s="481" t="s">
        <v>1382</v>
      </c>
      <c r="F1681" s="481"/>
      <c r="G1681" s="482" t="s">
        <v>469</v>
      </c>
      <c r="H1681" s="483" t="n">
        <v>0.094</v>
      </c>
      <c r="I1681" s="484" t="n">
        <v>25.62</v>
      </c>
      <c r="J1681" s="485" t="n">
        <v>2.4</v>
      </c>
    </row>
    <row r="1682" customFormat="false" ht="24" hidden="false" customHeight="true" outlineLevel="0" collapsed="false">
      <c r="A1682" s="479" t="s">
        <v>656</v>
      </c>
      <c r="B1682" s="480" t="n">
        <v>88316</v>
      </c>
      <c r="C1682" s="481" t="s">
        <v>42</v>
      </c>
      <c r="D1682" s="481" t="s">
        <v>667</v>
      </c>
      <c r="E1682" s="481" t="s">
        <v>1382</v>
      </c>
      <c r="F1682" s="481"/>
      <c r="G1682" s="482" t="s">
        <v>469</v>
      </c>
      <c r="H1682" s="483" t="n">
        <v>0.025</v>
      </c>
      <c r="I1682" s="484" t="n">
        <v>20.32</v>
      </c>
      <c r="J1682" s="485" t="n">
        <v>0.5</v>
      </c>
    </row>
    <row r="1683" customFormat="false" ht="24" hidden="false" customHeight="true" outlineLevel="0" collapsed="false">
      <c r="A1683" s="501" t="s">
        <v>200</v>
      </c>
      <c r="B1683" s="502" t="n">
        <v>34353</v>
      </c>
      <c r="C1683" s="503" t="s">
        <v>42</v>
      </c>
      <c r="D1683" s="503" t="s">
        <v>1925</v>
      </c>
      <c r="E1683" s="503" t="s">
        <v>669</v>
      </c>
      <c r="F1683" s="503"/>
      <c r="G1683" s="504" t="s">
        <v>66</v>
      </c>
      <c r="H1683" s="505" t="n">
        <v>0.086</v>
      </c>
      <c r="I1683" s="506" t="n">
        <v>2.29</v>
      </c>
      <c r="J1683" s="507" t="n">
        <v>0.19</v>
      </c>
    </row>
    <row r="1684" customFormat="false" ht="15" hidden="false" customHeight="false" outlineLevel="0" collapsed="false">
      <c r="A1684" s="486"/>
      <c r="B1684" s="487"/>
      <c r="C1684" s="487"/>
      <c r="D1684" s="487"/>
      <c r="E1684" s="487" t="s">
        <v>1388</v>
      </c>
      <c r="F1684" s="488" t="n">
        <v>2.27</v>
      </c>
      <c r="G1684" s="487" t="s">
        <v>1389</v>
      </c>
      <c r="H1684" s="488" t="n">
        <v>0</v>
      </c>
      <c r="I1684" s="489" t="s">
        <v>1390</v>
      </c>
      <c r="J1684" s="490" t="n">
        <v>2.27</v>
      </c>
    </row>
    <row r="1685" customFormat="false" ht="15" hidden="false" customHeight="true" outlineLevel="0" collapsed="false">
      <c r="A1685" s="486"/>
      <c r="B1685" s="487"/>
      <c r="C1685" s="487"/>
      <c r="D1685" s="487"/>
      <c r="E1685" s="487" t="s">
        <v>1391</v>
      </c>
      <c r="F1685" s="488" t="n">
        <v>0.73</v>
      </c>
      <c r="G1685" s="487"/>
      <c r="H1685" s="491" t="s">
        <v>1392</v>
      </c>
      <c r="I1685" s="491"/>
      <c r="J1685" s="490" t="n">
        <v>3.82</v>
      </c>
    </row>
    <row r="1686" customFormat="false" ht="49.5" hidden="false" customHeight="true" outlineLevel="0" collapsed="false">
      <c r="A1686" s="492"/>
      <c r="B1686" s="493"/>
      <c r="C1686" s="493"/>
      <c r="D1686" s="493"/>
      <c r="E1686" s="493"/>
      <c r="F1686" s="493"/>
      <c r="G1686" s="493" t="s">
        <v>1393</v>
      </c>
      <c r="H1686" s="494" t="n">
        <v>2044.27</v>
      </c>
      <c r="I1686" s="495" t="s">
        <v>1394</v>
      </c>
      <c r="J1686" s="496" t="n">
        <v>7809.11</v>
      </c>
    </row>
    <row r="1687" customFormat="false" ht="0.75" hidden="false" customHeight="true" outlineLevel="0" collapsed="false">
      <c r="A1687" s="497"/>
      <c r="B1687" s="498"/>
      <c r="C1687" s="498"/>
      <c r="D1687" s="498"/>
      <c r="E1687" s="498"/>
      <c r="F1687" s="498"/>
      <c r="G1687" s="498"/>
      <c r="H1687" s="498"/>
      <c r="I1687" s="499"/>
      <c r="J1687" s="500"/>
    </row>
    <row r="1688" customFormat="false" ht="18" hidden="false" customHeight="true" outlineLevel="0" collapsed="false">
      <c r="A1688" s="466" t="s">
        <v>1926</v>
      </c>
      <c r="B1688" s="467" t="s">
        <v>27</v>
      </c>
      <c r="C1688" s="468" t="s">
        <v>26</v>
      </c>
      <c r="D1688" s="468" t="s">
        <v>18</v>
      </c>
      <c r="E1688" s="468" t="s">
        <v>25</v>
      </c>
      <c r="F1688" s="468"/>
      <c r="G1688" s="469" t="s">
        <v>1375</v>
      </c>
      <c r="H1688" s="467" t="s">
        <v>1376</v>
      </c>
      <c r="I1688" s="470" t="s">
        <v>1377</v>
      </c>
      <c r="J1688" s="471" t="s">
        <v>19</v>
      </c>
    </row>
    <row r="1689" customFormat="false" ht="25.5" hidden="false" customHeight="true" outlineLevel="0" collapsed="false">
      <c r="A1689" s="472" t="s">
        <v>35</v>
      </c>
      <c r="B1689" s="473" t="n">
        <v>99814</v>
      </c>
      <c r="C1689" s="474" t="s">
        <v>42</v>
      </c>
      <c r="D1689" s="474" t="s">
        <v>1927</v>
      </c>
      <c r="E1689" s="474" t="s">
        <v>1382</v>
      </c>
      <c r="F1689" s="474"/>
      <c r="G1689" s="475" t="s">
        <v>400</v>
      </c>
      <c r="H1689" s="476" t="n">
        <v>1</v>
      </c>
      <c r="I1689" s="477" t="n">
        <v>1.87</v>
      </c>
      <c r="J1689" s="478" t="n">
        <v>1.87</v>
      </c>
    </row>
    <row r="1690" customFormat="false" ht="24" hidden="false" customHeight="true" outlineLevel="0" collapsed="false">
      <c r="A1690" s="479" t="s">
        <v>656</v>
      </c>
      <c r="B1690" s="480" t="n">
        <v>88316</v>
      </c>
      <c r="C1690" s="481" t="s">
        <v>42</v>
      </c>
      <c r="D1690" s="481" t="s">
        <v>667</v>
      </c>
      <c r="E1690" s="481" t="s">
        <v>1382</v>
      </c>
      <c r="F1690" s="481"/>
      <c r="G1690" s="482" t="s">
        <v>469</v>
      </c>
      <c r="H1690" s="483" t="n">
        <v>0.089</v>
      </c>
      <c r="I1690" s="484" t="n">
        <v>20.32</v>
      </c>
      <c r="J1690" s="485" t="n">
        <v>1.8</v>
      </c>
    </row>
    <row r="1691" customFormat="false" ht="51.75" hidden="false" customHeight="true" outlineLevel="0" collapsed="false">
      <c r="A1691" s="479" t="s">
        <v>656</v>
      </c>
      <c r="B1691" s="480" t="n">
        <v>99833</v>
      </c>
      <c r="C1691" s="481" t="s">
        <v>42</v>
      </c>
      <c r="D1691" s="481" t="s">
        <v>1928</v>
      </c>
      <c r="E1691" s="481" t="s">
        <v>683</v>
      </c>
      <c r="F1691" s="481"/>
      <c r="G1691" s="482" t="s">
        <v>688</v>
      </c>
      <c r="H1691" s="483" t="n">
        <v>0.015</v>
      </c>
      <c r="I1691" s="484" t="n">
        <v>5.11</v>
      </c>
      <c r="J1691" s="485" t="n">
        <v>0.07</v>
      </c>
    </row>
    <row r="1692" customFormat="false" ht="15" hidden="false" customHeight="false" outlineLevel="0" collapsed="false">
      <c r="A1692" s="486"/>
      <c r="B1692" s="487"/>
      <c r="C1692" s="487"/>
      <c r="D1692" s="487"/>
      <c r="E1692" s="487" t="s">
        <v>1388</v>
      </c>
      <c r="F1692" s="488" t="n">
        <v>1.34</v>
      </c>
      <c r="G1692" s="487" t="s">
        <v>1389</v>
      </c>
      <c r="H1692" s="488" t="n">
        <v>0</v>
      </c>
      <c r="I1692" s="489" t="s">
        <v>1390</v>
      </c>
      <c r="J1692" s="490" t="n">
        <v>1.34</v>
      </c>
    </row>
    <row r="1693" customFormat="false" ht="15" hidden="false" customHeight="true" outlineLevel="0" collapsed="false">
      <c r="A1693" s="486"/>
      <c r="B1693" s="487"/>
      <c r="C1693" s="487"/>
      <c r="D1693" s="487"/>
      <c r="E1693" s="487" t="s">
        <v>1391</v>
      </c>
      <c r="F1693" s="488" t="n">
        <v>0.44</v>
      </c>
      <c r="G1693" s="487"/>
      <c r="H1693" s="491" t="s">
        <v>1392</v>
      </c>
      <c r="I1693" s="491"/>
      <c r="J1693" s="490" t="n">
        <v>2.31</v>
      </c>
    </row>
    <row r="1694" customFormat="false" ht="49.5" hidden="false" customHeight="true" outlineLevel="0" collapsed="false">
      <c r="A1694" s="492"/>
      <c r="B1694" s="493"/>
      <c r="C1694" s="493"/>
      <c r="D1694" s="493"/>
      <c r="E1694" s="493"/>
      <c r="F1694" s="493"/>
      <c r="G1694" s="493" t="s">
        <v>1393</v>
      </c>
      <c r="H1694" s="494" t="n">
        <v>2596.24</v>
      </c>
      <c r="I1694" s="495" t="s">
        <v>1394</v>
      </c>
      <c r="J1694" s="496" t="n">
        <v>5997.31</v>
      </c>
    </row>
    <row r="1695" customFormat="false" ht="0.75" hidden="false" customHeight="true" outlineLevel="0" collapsed="false">
      <c r="A1695" s="497"/>
      <c r="B1695" s="498"/>
      <c r="C1695" s="498"/>
      <c r="D1695" s="498"/>
      <c r="E1695" s="498"/>
      <c r="F1695" s="498"/>
      <c r="G1695" s="498"/>
      <c r="H1695" s="498"/>
      <c r="I1695" s="499"/>
      <c r="J1695" s="500"/>
    </row>
    <row r="1696" customFormat="false" ht="18" hidden="false" customHeight="true" outlineLevel="0" collapsed="false">
      <c r="A1696" s="466" t="s">
        <v>1929</v>
      </c>
      <c r="B1696" s="467" t="s">
        <v>27</v>
      </c>
      <c r="C1696" s="468" t="s">
        <v>26</v>
      </c>
      <c r="D1696" s="468" t="s">
        <v>18</v>
      </c>
      <c r="E1696" s="468" t="s">
        <v>25</v>
      </c>
      <c r="F1696" s="468"/>
      <c r="G1696" s="469" t="s">
        <v>1375</v>
      </c>
      <c r="H1696" s="467" t="s">
        <v>1376</v>
      </c>
      <c r="I1696" s="470" t="s">
        <v>1377</v>
      </c>
      <c r="J1696" s="471" t="s">
        <v>19</v>
      </c>
    </row>
    <row r="1697" customFormat="false" ht="25.5" hidden="false" customHeight="true" outlineLevel="0" collapsed="false">
      <c r="A1697" s="472" t="s">
        <v>35</v>
      </c>
      <c r="B1697" s="473" t="s">
        <v>1930</v>
      </c>
      <c r="C1697" s="474" t="s">
        <v>36</v>
      </c>
      <c r="D1697" s="474" t="s">
        <v>1931</v>
      </c>
      <c r="E1697" s="474" t="s">
        <v>769</v>
      </c>
      <c r="F1697" s="474"/>
      <c r="G1697" s="475" t="s">
        <v>1449</v>
      </c>
      <c r="H1697" s="476" t="n">
        <v>1</v>
      </c>
      <c r="I1697" s="477" t="n">
        <v>24.1</v>
      </c>
      <c r="J1697" s="478" t="n">
        <v>24.1</v>
      </c>
    </row>
    <row r="1698" customFormat="false" ht="24" hidden="false" customHeight="true" outlineLevel="0" collapsed="false">
      <c r="A1698" s="479" t="s">
        <v>656</v>
      </c>
      <c r="B1698" s="480" t="n">
        <v>88310</v>
      </c>
      <c r="C1698" s="481" t="s">
        <v>42</v>
      </c>
      <c r="D1698" s="481" t="s">
        <v>970</v>
      </c>
      <c r="E1698" s="481" t="s">
        <v>1382</v>
      </c>
      <c r="F1698" s="481"/>
      <c r="G1698" s="482" t="s">
        <v>469</v>
      </c>
      <c r="H1698" s="483" t="n">
        <v>0.4</v>
      </c>
      <c r="I1698" s="484" t="n">
        <v>27.11</v>
      </c>
      <c r="J1698" s="485" t="n">
        <v>10.84</v>
      </c>
    </row>
    <row r="1699" customFormat="false" ht="24" hidden="false" customHeight="true" outlineLevel="0" collapsed="false">
      <c r="A1699" s="479" t="s">
        <v>656</v>
      </c>
      <c r="B1699" s="480" t="n">
        <v>100301</v>
      </c>
      <c r="C1699" s="481" t="s">
        <v>42</v>
      </c>
      <c r="D1699" s="481" t="s">
        <v>1932</v>
      </c>
      <c r="E1699" s="481" t="s">
        <v>1382</v>
      </c>
      <c r="F1699" s="481"/>
      <c r="G1699" s="482" t="s">
        <v>469</v>
      </c>
      <c r="H1699" s="483" t="n">
        <v>0.35</v>
      </c>
      <c r="I1699" s="484" t="n">
        <v>27.11</v>
      </c>
      <c r="J1699" s="485" t="n">
        <v>9.48</v>
      </c>
    </row>
    <row r="1700" customFormat="false" ht="24" hidden="false" customHeight="true" outlineLevel="0" collapsed="false">
      <c r="A1700" s="501" t="s">
        <v>200</v>
      </c>
      <c r="B1700" s="502" t="n">
        <v>7340</v>
      </c>
      <c r="C1700" s="503" t="s">
        <v>42</v>
      </c>
      <c r="D1700" s="503" t="s">
        <v>1933</v>
      </c>
      <c r="E1700" s="503" t="s">
        <v>669</v>
      </c>
      <c r="F1700" s="503"/>
      <c r="G1700" s="504" t="s">
        <v>686</v>
      </c>
      <c r="H1700" s="505" t="n">
        <v>0.125</v>
      </c>
      <c r="I1700" s="506" t="n">
        <v>29.3</v>
      </c>
      <c r="J1700" s="507" t="n">
        <v>3.66</v>
      </c>
    </row>
    <row r="1701" customFormat="false" ht="24" hidden="false" customHeight="true" outlineLevel="0" collapsed="false">
      <c r="A1701" s="501" t="s">
        <v>200</v>
      </c>
      <c r="B1701" s="502" t="n">
        <v>38386</v>
      </c>
      <c r="C1701" s="503" t="s">
        <v>42</v>
      </c>
      <c r="D1701" s="503" t="s">
        <v>1934</v>
      </c>
      <c r="E1701" s="503" t="s">
        <v>669</v>
      </c>
      <c r="F1701" s="503"/>
      <c r="G1701" s="504" t="s">
        <v>120</v>
      </c>
      <c r="H1701" s="505" t="n">
        <v>0.02</v>
      </c>
      <c r="I1701" s="506" t="n">
        <v>6.15</v>
      </c>
      <c r="J1701" s="507" t="n">
        <v>0.12</v>
      </c>
    </row>
    <row r="1702" customFormat="false" ht="15" hidden="false" customHeight="false" outlineLevel="0" collapsed="false">
      <c r="A1702" s="486"/>
      <c r="B1702" s="487"/>
      <c r="C1702" s="487"/>
      <c r="D1702" s="487"/>
      <c r="E1702" s="487" t="s">
        <v>1388</v>
      </c>
      <c r="F1702" s="488" t="n">
        <v>15.08</v>
      </c>
      <c r="G1702" s="487" t="s">
        <v>1389</v>
      </c>
      <c r="H1702" s="488" t="n">
        <v>0</v>
      </c>
      <c r="I1702" s="489" t="s">
        <v>1390</v>
      </c>
      <c r="J1702" s="490" t="n">
        <v>15.08</v>
      </c>
    </row>
    <row r="1703" customFormat="false" ht="15" hidden="false" customHeight="true" outlineLevel="0" collapsed="false">
      <c r="A1703" s="486"/>
      <c r="B1703" s="487"/>
      <c r="C1703" s="487"/>
      <c r="D1703" s="487"/>
      <c r="E1703" s="487" t="s">
        <v>1391</v>
      </c>
      <c r="F1703" s="488" t="n">
        <v>5.73</v>
      </c>
      <c r="G1703" s="487"/>
      <c r="H1703" s="491" t="s">
        <v>1392</v>
      </c>
      <c r="I1703" s="491"/>
      <c r="J1703" s="490" t="n">
        <v>29.83</v>
      </c>
    </row>
    <row r="1704" customFormat="false" ht="49.5" hidden="false" customHeight="true" outlineLevel="0" collapsed="false">
      <c r="A1704" s="492"/>
      <c r="B1704" s="493"/>
      <c r="C1704" s="493"/>
      <c r="D1704" s="493"/>
      <c r="E1704" s="493"/>
      <c r="F1704" s="493"/>
      <c r="G1704" s="493" t="s">
        <v>1393</v>
      </c>
      <c r="H1704" s="494" t="n">
        <v>2296.06</v>
      </c>
      <c r="I1704" s="495" t="s">
        <v>1394</v>
      </c>
      <c r="J1704" s="496" t="n">
        <v>68491.46</v>
      </c>
    </row>
    <row r="1705" customFormat="false" ht="0.75" hidden="false" customHeight="true" outlineLevel="0" collapsed="false">
      <c r="A1705" s="497"/>
      <c r="B1705" s="498"/>
      <c r="C1705" s="498"/>
      <c r="D1705" s="498"/>
      <c r="E1705" s="498"/>
      <c r="F1705" s="498"/>
      <c r="G1705" s="498"/>
      <c r="H1705" s="498"/>
      <c r="I1705" s="499"/>
      <c r="J1705" s="500"/>
    </row>
    <row r="1706" customFormat="false" ht="24" hidden="false" customHeight="true" outlineLevel="0" collapsed="false">
      <c r="A1706" s="461" t="n">
        <v>6</v>
      </c>
      <c r="B1706" s="462"/>
      <c r="C1706" s="462"/>
      <c r="D1706" s="462" t="s">
        <v>1935</v>
      </c>
      <c r="E1706" s="462"/>
      <c r="F1706" s="462"/>
      <c r="G1706" s="462"/>
      <c r="H1706" s="463"/>
      <c r="I1706" s="464"/>
      <c r="J1706" s="465" t="n">
        <v>52177.83</v>
      </c>
    </row>
    <row r="1707" customFormat="false" ht="24" hidden="false" customHeight="true" outlineLevel="0" collapsed="false">
      <c r="A1707" s="461" t="s">
        <v>490</v>
      </c>
      <c r="B1707" s="462"/>
      <c r="C1707" s="462"/>
      <c r="D1707" s="462" t="s">
        <v>1936</v>
      </c>
      <c r="E1707" s="462"/>
      <c r="F1707" s="462"/>
      <c r="G1707" s="462"/>
      <c r="H1707" s="463"/>
      <c r="I1707" s="464"/>
      <c r="J1707" s="465" t="n">
        <v>36356.07</v>
      </c>
    </row>
    <row r="1708" customFormat="false" ht="18" hidden="false" customHeight="true" outlineLevel="0" collapsed="false">
      <c r="A1708" s="466" t="s">
        <v>1937</v>
      </c>
      <c r="B1708" s="467" t="s">
        <v>27</v>
      </c>
      <c r="C1708" s="468" t="s">
        <v>26</v>
      </c>
      <c r="D1708" s="468" t="s">
        <v>18</v>
      </c>
      <c r="E1708" s="468" t="s">
        <v>25</v>
      </c>
      <c r="F1708" s="468"/>
      <c r="G1708" s="469" t="s">
        <v>1375</v>
      </c>
      <c r="H1708" s="467" t="s">
        <v>1376</v>
      </c>
      <c r="I1708" s="470" t="s">
        <v>1377</v>
      </c>
      <c r="J1708" s="471" t="s">
        <v>19</v>
      </c>
    </row>
    <row r="1709" customFormat="false" ht="51.75" hidden="false" customHeight="true" outlineLevel="0" collapsed="false">
      <c r="A1709" s="472" t="s">
        <v>35</v>
      </c>
      <c r="B1709" s="473" t="n">
        <v>103328</v>
      </c>
      <c r="C1709" s="474" t="s">
        <v>42</v>
      </c>
      <c r="D1709" s="474" t="s">
        <v>1938</v>
      </c>
      <c r="E1709" s="474" t="s">
        <v>1815</v>
      </c>
      <c r="F1709" s="474"/>
      <c r="G1709" s="475" t="s">
        <v>400</v>
      </c>
      <c r="H1709" s="476" t="n">
        <v>1</v>
      </c>
      <c r="I1709" s="477" t="n">
        <v>94.88</v>
      </c>
      <c r="J1709" s="478" t="n">
        <v>94.88</v>
      </c>
    </row>
    <row r="1710" customFormat="false" ht="51.75" hidden="false" customHeight="true" outlineLevel="0" collapsed="false">
      <c r="A1710" s="479" t="s">
        <v>656</v>
      </c>
      <c r="B1710" s="480" t="n">
        <v>87292</v>
      </c>
      <c r="C1710" s="481" t="s">
        <v>42</v>
      </c>
      <c r="D1710" s="481" t="s">
        <v>734</v>
      </c>
      <c r="E1710" s="481" t="s">
        <v>1382</v>
      </c>
      <c r="F1710" s="481"/>
      <c r="G1710" s="482" t="s">
        <v>388</v>
      </c>
      <c r="H1710" s="483" t="n">
        <v>0.0091</v>
      </c>
      <c r="I1710" s="484" t="n">
        <v>591.83</v>
      </c>
      <c r="J1710" s="485" t="n">
        <v>5.38</v>
      </c>
    </row>
    <row r="1711" customFormat="false" ht="24" hidden="false" customHeight="true" outlineLevel="0" collapsed="false">
      <c r="A1711" s="479" t="s">
        <v>656</v>
      </c>
      <c r="B1711" s="480" t="n">
        <v>88309</v>
      </c>
      <c r="C1711" s="481" t="s">
        <v>42</v>
      </c>
      <c r="D1711" s="481" t="s">
        <v>696</v>
      </c>
      <c r="E1711" s="481" t="s">
        <v>1382</v>
      </c>
      <c r="F1711" s="481"/>
      <c r="G1711" s="482" t="s">
        <v>469</v>
      </c>
      <c r="H1711" s="483" t="n">
        <v>1.61</v>
      </c>
      <c r="I1711" s="484" t="n">
        <v>25.62</v>
      </c>
      <c r="J1711" s="485" t="n">
        <v>41.24</v>
      </c>
    </row>
    <row r="1712" customFormat="false" ht="24" hidden="false" customHeight="true" outlineLevel="0" collapsed="false">
      <c r="A1712" s="479" t="s">
        <v>656</v>
      </c>
      <c r="B1712" s="480" t="n">
        <v>88316</v>
      </c>
      <c r="C1712" s="481" t="s">
        <v>42</v>
      </c>
      <c r="D1712" s="481" t="s">
        <v>667</v>
      </c>
      <c r="E1712" s="481" t="s">
        <v>1382</v>
      </c>
      <c r="F1712" s="481"/>
      <c r="G1712" s="482" t="s">
        <v>469</v>
      </c>
      <c r="H1712" s="483" t="n">
        <v>0.805</v>
      </c>
      <c r="I1712" s="484" t="n">
        <v>20.32</v>
      </c>
      <c r="J1712" s="485" t="n">
        <v>16.35</v>
      </c>
    </row>
    <row r="1713" customFormat="false" ht="39" hidden="false" customHeight="true" outlineLevel="0" collapsed="false">
      <c r="A1713" s="501" t="s">
        <v>200</v>
      </c>
      <c r="B1713" s="502" t="n">
        <v>7271</v>
      </c>
      <c r="C1713" s="503" t="s">
        <v>42</v>
      </c>
      <c r="D1713" s="503" t="s">
        <v>1939</v>
      </c>
      <c r="E1713" s="503" t="s">
        <v>669</v>
      </c>
      <c r="F1713" s="503"/>
      <c r="G1713" s="504" t="s">
        <v>120</v>
      </c>
      <c r="H1713" s="505" t="n">
        <v>28.31</v>
      </c>
      <c r="I1713" s="506" t="n">
        <v>1.08</v>
      </c>
      <c r="J1713" s="507" t="n">
        <v>30.57</v>
      </c>
    </row>
    <row r="1714" customFormat="false" ht="39" hidden="false" customHeight="true" outlineLevel="0" collapsed="false">
      <c r="A1714" s="501" t="s">
        <v>200</v>
      </c>
      <c r="B1714" s="502" t="n">
        <v>34557</v>
      </c>
      <c r="C1714" s="503" t="s">
        <v>42</v>
      </c>
      <c r="D1714" s="503" t="s">
        <v>763</v>
      </c>
      <c r="E1714" s="503" t="s">
        <v>669</v>
      </c>
      <c r="F1714" s="503"/>
      <c r="G1714" s="504" t="s">
        <v>47</v>
      </c>
      <c r="H1714" s="505" t="n">
        <v>0.42</v>
      </c>
      <c r="I1714" s="506" t="n">
        <v>2.7</v>
      </c>
      <c r="J1714" s="507" t="n">
        <v>1.13</v>
      </c>
    </row>
    <row r="1715" customFormat="false" ht="24" hidden="false" customHeight="true" outlineLevel="0" collapsed="false">
      <c r="A1715" s="501" t="s">
        <v>200</v>
      </c>
      <c r="B1715" s="502" t="n">
        <v>37395</v>
      </c>
      <c r="C1715" s="503" t="s">
        <v>42</v>
      </c>
      <c r="D1715" s="503" t="s">
        <v>1940</v>
      </c>
      <c r="E1715" s="503" t="s">
        <v>669</v>
      </c>
      <c r="F1715" s="503"/>
      <c r="G1715" s="504" t="s">
        <v>762</v>
      </c>
      <c r="H1715" s="505" t="n">
        <v>0.005</v>
      </c>
      <c r="I1715" s="506" t="n">
        <v>43.84</v>
      </c>
      <c r="J1715" s="507" t="n">
        <v>0.21</v>
      </c>
    </row>
    <row r="1716" customFormat="false" ht="15" hidden="false" customHeight="false" outlineLevel="0" collapsed="false">
      <c r="A1716" s="486"/>
      <c r="B1716" s="487"/>
      <c r="C1716" s="487"/>
      <c r="D1716" s="487"/>
      <c r="E1716" s="487" t="s">
        <v>1388</v>
      </c>
      <c r="F1716" s="488" t="n">
        <v>45.4</v>
      </c>
      <c r="G1716" s="487" t="s">
        <v>1389</v>
      </c>
      <c r="H1716" s="488" t="n">
        <v>0</v>
      </c>
      <c r="I1716" s="489" t="s">
        <v>1390</v>
      </c>
      <c r="J1716" s="490" t="n">
        <v>45.4</v>
      </c>
    </row>
    <row r="1717" customFormat="false" ht="15" hidden="false" customHeight="true" outlineLevel="0" collapsed="false">
      <c r="A1717" s="486"/>
      <c r="B1717" s="487"/>
      <c r="C1717" s="487"/>
      <c r="D1717" s="487"/>
      <c r="E1717" s="487" t="s">
        <v>1391</v>
      </c>
      <c r="F1717" s="488" t="n">
        <v>22.58</v>
      </c>
      <c r="G1717" s="487"/>
      <c r="H1717" s="491" t="s">
        <v>1392</v>
      </c>
      <c r="I1717" s="491"/>
      <c r="J1717" s="490" t="n">
        <v>117.46</v>
      </c>
    </row>
    <row r="1718" customFormat="false" ht="49.5" hidden="false" customHeight="true" outlineLevel="0" collapsed="false">
      <c r="A1718" s="492"/>
      <c r="B1718" s="493"/>
      <c r="C1718" s="493"/>
      <c r="D1718" s="493"/>
      <c r="E1718" s="493"/>
      <c r="F1718" s="493"/>
      <c r="G1718" s="493" t="s">
        <v>1393</v>
      </c>
      <c r="H1718" s="494" t="n">
        <v>47.19</v>
      </c>
      <c r="I1718" s="495" t="s">
        <v>1394</v>
      </c>
      <c r="J1718" s="496" t="n">
        <v>5542.93</v>
      </c>
    </row>
    <row r="1719" customFormat="false" ht="0.75" hidden="false" customHeight="true" outlineLevel="0" collapsed="false">
      <c r="A1719" s="497"/>
      <c r="B1719" s="498"/>
      <c r="C1719" s="498"/>
      <c r="D1719" s="498"/>
      <c r="E1719" s="498"/>
      <c r="F1719" s="498"/>
      <c r="G1719" s="498"/>
      <c r="H1719" s="498"/>
      <c r="I1719" s="499"/>
      <c r="J1719" s="500"/>
    </row>
    <row r="1720" customFormat="false" ht="18" hidden="false" customHeight="true" outlineLevel="0" collapsed="false">
      <c r="A1720" s="466" t="s">
        <v>1941</v>
      </c>
      <c r="B1720" s="467" t="s">
        <v>27</v>
      </c>
      <c r="C1720" s="468" t="s">
        <v>26</v>
      </c>
      <c r="D1720" s="468" t="s">
        <v>18</v>
      </c>
      <c r="E1720" s="468" t="s">
        <v>25</v>
      </c>
      <c r="F1720" s="468"/>
      <c r="G1720" s="469" t="s">
        <v>1375</v>
      </c>
      <c r="H1720" s="467" t="s">
        <v>1376</v>
      </c>
      <c r="I1720" s="470" t="s">
        <v>1377</v>
      </c>
      <c r="J1720" s="471" t="s">
        <v>19</v>
      </c>
    </row>
    <row r="1721" customFormat="false" ht="64.5" hidden="false" customHeight="true" outlineLevel="0" collapsed="false">
      <c r="A1721" s="472" t="s">
        <v>35</v>
      </c>
      <c r="B1721" s="473" t="n">
        <v>96369</v>
      </c>
      <c r="C1721" s="474" t="s">
        <v>42</v>
      </c>
      <c r="D1721" s="474" t="s">
        <v>1942</v>
      </c>
      <c r="E1721" s="474" t="s">
        <v>1815</v>
      </c>
      <c r="F1721" s="474"/>
      <c r="G1721" s="475" t="s">
        <v>400</v>
      </c>
      <c r="H1721" s="476" t="n">
        <v>1</v>
      </c>
      <c r="I1721" s="477" t="n">
        <v>211.03</v>
      </c>
      <c r="J1721" s="478" t="n">
        <v>211.03</v>
      </c>
    </row>
    <row r="1722" customFormat="false" ht="25.5" hidden="false" customHeight="true" outlineLevel="0" collapsed="false">
      <c r="A1722" s="479" t="s">
        <v>656</v>
      </c>
      <c r="B1722" s="480" t="n">
        <v>88278</v>
      </c>
      <c r="C1722" s="481" t="s">
        <v>42</v>
      </c>
      <c r="D1722" s="481" t="s">
        <v>771</v>
      </c>
      <c r="E1722" s="481" t="s">
        <v>1382</v>
      </c>
      <c r="F1722" s="481"/>
      <c r="G1722" s="482" t="s">
        <v>469</v>
      </c>
      <c r="H1722" s="483" t="n">
        <v>0.948</v>
      </c>
      <c r="I1722" s="484" t="n">
        <v>22.44</v>
      </c>
      <c r="J1722" s="485" t="n">
        <v>21.27</v>
      </c>
    </row>
    <row r="1723" customFormat="false" ht="24" hidden="false" customHeight="true" outlineLevel="0" collapsed="false">
      <c r="A1723" s="479" t="s">
        <v>656</v>
      </c>
      <c r="B1723" s="480" t="n">
        <v>88316</v>
      </c>
      <c r="C1723" s="481" t="s">
        <v>42</v>
      </c>
      <c r="D1723" s="481" t="s">
        <v>667</v>
      </c>
      <c r="E1723" s="481" t="s">
        <v>1382</v>
      </c>
      <c r="F1723" s="481"/>
      <c r="G1723" s="482" t="s">
        <v>469</v>
      </c>
      <c r="H1723" s="483" t="n">
        <v>0.31</v>
      </c>
      <c r="I1723" s="484" t="n">
        <v>20.32</v>
      </c>
      <c r="J1723" s="485" t="n">
        <v>6.29</v>
      </c>
    </row>
    <row r="1724" customFormat="false" ht="25.5" hidden="false" customHeight="true" outlineLevel="0" collapsed="false">
      <c r="A1724" s="501" t="s">
        <v>200</v>
      </c>
      <c r="B1724" s="502" t="n">
        <v>37586</v>
      </c>
      <c r="C1724" s="503" t="s">
        <v>42</v>
      </c>
      <c r="D1724" s="503" t="s">
        <v>1943</v>
      </c>
      <c r="E1724" s="503" t="s">
        <v>669</v>
      </c>
      <c r="F1724" s="503"/>
      <c r="G1724" s="504" t="s">
        <v>762</v>
      </c>
      <c r="H1724" s="505" t="n">
        <v>0.0592</v>
      </c>
      <c r="I1724" s="506" t="n">
        <v>50.98</v>
      </c>
      <c r="J1724" s="507" t="n">
        <v>3.01</v>
      </c>
    </row>
    <row r="1725" customFormat="false" ht="25.5" hidden="false" customHeight="true" outlineLevel="0" collapsed="false">
      <c r="A1725" s="501" t="s">
        <v>200</v>
      </c>
      <c r="B1725" s="502" t="n">
        <v>39413</v>
      </c>
      <c r="C1725" s="503" t="s">
        <v>42</v>
      </c>
      <c r="D1725" s="503" t="s">
        <v>799</v>
      </c>
      <c r="E1725" s="503" t="s">
        <v>669</v>
      </c>
      <c r="F1725" s="503"/>
      <c r="G1725" s="504" t="s">
        <v>400</v>
      </c>
      <c r="H1725" s="505" t="n">
        <v>4.212</v>
      </c>
      <c r="I1725" s="506" t="n">
        <v>25.25</v>
      </c>
      <c r="J1725" s="507" t="n">
        <v>106.35</v>
      </c>
    </row>
    <row r="1726" customFormat="false" ht="39" hidden="false" customHeight="true" outlineLevel="0" collapsed="false">
      <c r="A1726" s="501" t="s">
        <v>200</v>
      </c>
      <c r="B1726" s="502" t="n">
        <v>39419</v>
      </c>
      <c r="C1726" s="503" t="s">
        <v>42</v>
      </c>
      <c r="D1726" s="503" t="s">
        <v>1944</v>
      </c>
      <c r="E1726" s="503" t="s">
        <v>669</v>
      </c>
      <c r="F1726" s="503"/>
      <c r="G1726" s="504" t="s">
        <v>47</v>
      </c>
      <c r="H1726" s="505" t="n">
        <v>1.8234</v>
      </c>
      <c r="I1726" s="506" t="n">
        <v>6.64</v>
      </c>
      <c r="J1726" s="507" t="n">
        <v>12.1</v>
      </c>
    </row>
    <row r="1727" customFormat="false" ht="39" hidden="false" customHeight="true" outlineLevel="0" collapsed="false">
      <c r="A1727" s="501" t="s">
        <v>200</v>
      </c>
      <c r="B1727" s="502" t="n">
        <v>39422</v>
      </c>
      <c r="C1727" s="503" t="s">
        <v>42</v>
      </c>
      <c r="D1727" s="503" t="s">
        <v>1945</v>
      </c>
      <c r="E1727" s="503" t="s">
        <v>669</v>
      </c>
      <c r="F1727" s="503"/>
      <c r="G1727" s="504" t="s">
        <v>47</v>
      </c>
      <c r="H1727" s="505" t="n">
        <v>5.8278</v>
      </c>
      <c r="I1727" s="506" t="n">
        <v>7.54</v>
      </c>
      <c r="J1727" s="507" t="n">
        <v>43.94</v>
      </c>
    </row>
    <row r="1728" customFormat="false" ht="25.5" hidden="false" customHeight="true" outlineLevel="0" collapsed="false">
      <c r="A1728" s="501" t="s">
        <v>200</v>
      </c>
      <c r="B1728" s="502" t="n">
        <v>39431</v>
      </c>
      <c r="C1728" s="503" t="s">
        <v>42</v>
      </c>
      <c r="D1728" s="503" t="s">
        <v>1946</v>
      </c>
      <c r="E1728" s="503" t="s">
        <v>669</v>
      </c>
      <c r="F1728" s="503"/>
      <c r="G1728" s="504" t="s">
        <v>47</v>
      </c>
      <c r="H1728" s="505" t="n">
        <v>2.5027</v>
      </c>
      <c r="I1728" s="506" t="n">
        <v>0.39</v>
      </c>
      <c r="J1728" s="507" t="n">
        <v>0.97</v>
      </c>
    </row>
    <row r="1729" customFormat="false" ht="25.5" hidden="false" customHeight="true" outlineLevel="0" collapsed="false">
      <c r="A1729" s="501" t="s">
        <v>200</v>
      </c>
      <c r="B1729" s="502" t="n">
        <v>39432</v>
      </c>
      <c r="C1729" s="503" t="s">
        <v>42</v>
      </c>
      <c r="D1729" s="503" t="s">
        <v>802</v>
      </c>
      <c r="E1729" s="503" t="s">
        <v>669</v>
      </c>
      <c r="F1729" s="503"/>
      <c r="G1729" s="504" t="s">
        <v>47</v>
      </c>
      <c r="H1729" s="505" t="n">
        <v>1.5851</v>
      </c>
      <c r="I1729" s="506" t="n">
        <v>3.49</v>
      </c>
      <c r="J1729" s="507" t="n">
        <v>5.53</v>
      </c>
    </row>
    <row r="1730" customFormat="false" ht="39" hidden="false" customHeight="true" outlineLevel="0" collapsed="false">
      <c r="A1730" s="501" t="s">
        <v>200</v>
      </c>
      <c r="B1730" s="502" t="n">
        <v>39434</v>
      </c>
      <c r="C1730" s="503" t="s">
        <v>42</v>
      </c>
      <c r="D1730" s="503" t="s">
        <v>800</v>
      </c>
      <c r="E1730" s="503" t="s">
        <v>669</v>
      </c>
      <c r="F1730" s="503"/>
      <c r="G1730" s="504" t="s">
        <v>66</v>
      </c>
      <c r="H1730" s="505" t="n">
        <v>1.0978</v>
      </c>
      <c r="I1730" s="506" t="n">
        <v>4.37</v>
      </c>
      <c r="J1730" s="507" t="n">
        <v>4.79</v>
      </c>
    </row>
    <row r="1731" customFormat="false" ht="25.5" hidden="false" customHeight="true" outlineLevel="0" collapsed="false">
      <c r="A1731" s="501" t="s">
        <v>200</v>
      </c>
      <c r="B1731" s="502" t="n">
        <v>39435</v>
      </c>
      <c r="C1731" s="503" t="s">
        <v>42</v>
      </c>
      <c r="D1731" s="503" t="s">
        <v>807</v>
      </c>
      <c r="E1731" s="503" t="s">
        <v>669</v>
      </c>
      <c r="F1731" s="503"/>
      <c r="G1731" s="504" t="s">
        <v>120</v>
      </c>
      <c r="H1731" s="505" t="n">
        <v>20.1868</v>
      </c>
      <c r="I1731" s="506" t="n">
        <v>0.1</v>
      </c>
      <c r="J1731" s="507" t="n">
        <v>2.01</v>
      </c>
    </row>
    <row r="1732" customFormat="false" ht="25.5" hidden="false" customHeight="true" outlineLevel="0" collapsed="false">
      <c r="A1732" s="501" t="s">
        <v>200</v>
      </c>
      <c r="B1732" s="502" t="n">
        <v>39437</v>
      </c>
      <c r="C1732" s="503" t="s">
        <v>42</v>
      </c>
      <c r="D1732" s="503" t="s">
        <v>1947</v>
      </c>
      <c r="E1732" s="503" t="s">
        <v>669</v>
      </c>
      <c r="F1732" s="503"/>
      <c r="G1732" s="504" t="s">
        <v>120</v>
      </c>
      <c r="H1732" s="505" t="n">
        <v>20.1868</v>
      </c>
      <c r="I1732" s="506" t="n">
        <v>0.23</v>
      </c>
      <c r="J1732" s="507" t="n">
        <v>4.64</v>
      </c>
    </row>
    <row r="1733" customFormat="false" ht="39" hidden="false" customHeight="true" outlineLevel="0" collapsed="false">
      <c r="A1733" s="501" t="s">
        <v>200</v>
      </c>
      <c r="B1733" s="502" t="n">
        <v>39443</v>
      </c>
      <c r="C1733" s="503" t="s">
        <v>42</v>
      </c>
      <c r="D1733" s="503" t="s">
        <v>805</v>
      </c>
      <c r="E1733" s="503" t="s">
        <v>669</v>
      </c>
      <c r="F1733" s="503"/>
      <c r="G1733" s="504" t="s">
        <v>120</v>
      </c>
      <c r="H1733" s="505" t="n">
        <v>0.5441</v>
      </c>
      <c r="I1733" s="506" t="n">
        <v>0.24</v>
      </c>
      <c r="J1733" s="507" t="n">
        <v>0.13</v>
      </c>
    </row>
    <row r="1734" customFormat="false" ht="15" hidden="false" customHeight="false" outlineLevel="0" collapsed="false">
      <c r="A1734" s="486"/>
      <c r="B1734" s="487"/>
      <c r="C1734" s="487"/>
      <c r="D1734" s="487"/>
      <c r="E1734" s="487" t="s">
        <v>1388</v>
      </c>
      <c r="F1734" s="488" t="n">
        <v>21.99</v>
      </c>
      <c r="G1734" s="487" t="s">
        <v>1389</v>
      </c>
      <c r="H1734" s="488" t="n">
        <v>0</v>
      </c>
      <c r="I1734" s="489" t="s">
        <v>1390</v>
      </c>
      <c r="J1734" s="490" t="n">
        <v>21.99</v>
      </c>
    </row>
    <row r="1735" customFormat="false" ht="15" hidden="false" customHeight="true" outlineLevel="0" collapsed="false">
      <c r="A1735" s="486"/>
      <c r="B1735" s="487"/>
      <c r="C1735" s="487"/>
      <c r="D1735" s="487"/>
      <c r="E1735" s="487" t="s">
        <v>1391</v>
      </c>
      <c r="F1735" s="488" t="n">
        <v>50.22</v>
      </c>
      <c r="G1735" s="487"/>
      <c r="H1735" s="491" t="s">
        <v>1392</v>
      </c>
      <c r="I1735" s="491"/>
      <c r="J1735" s="490" t="n">
        <v>261.25</v>
      </c>
    </row>
    <row r="1736" customFormat="false" ht="49.5" hidden="false" customHeight="true" outlineLevel="0" collapsed="false">
      <c r="A1736" s="492"/>
      <c r="B1736" s="493"/>
      <c r="C1736" s="493"/>
      <c r="D1736" s="493"/>
      <c r="E1736" s="493"/>
      <c r="F1736" s="493"/>
      <c r="G1736" s="493" t="s">
        <v>1393</v>
      </c>
      <c r="H1736" s="494" t="n">
        <v>28.49</v>
      </c>
      <c r="I1736" s="495" t="s">
        <v>1394</v>
      </c>
      <c r="J1736" s="496" t="n">
        <v>7443.01</v>
      </c>
    </row>
    <row r="1737" customFormat="false" ht="0.75" hidden="false" customHeight="true" outlineLevel="0" collapsed="false">
      <c r="A1737" s="497"/>
      <c r="B1737" s="498"/>
      <c r="C1737" s="498"/>
      <c r="D1737" s="498"/>
      <c r="E1737" s="498"/>
      <c r="F1737" s="498"/>
      <c r="G1737" s="498"/>
      <c r="H1737" s="498"/>
      <c r="I1737" s="499"/>
      <c r="J1737" s="500"/>
    </row>
    <row r="1738" customFormat="false" ht="18" hidden="false" customHeight="true" outlineLevel="0" collapsed="false">
      <c r="A1738" s="466" t="s">
        <v>1948</v>
      </c>
      <c r="B1738" s="467" t="s">
        <v>27</v>
      </c>
      <c r="C1738" s="468" t="s">
        <v>26</v>
      </c>
      <c r="D1738" s="468" t="s">
        <v>18</v>
      </c>
      <c r="E1738" s="468" t="s">
        <v>25</v>
      </c>
      <c r="F1738" s="468"/>
      <c r="G1738" s="469" t="s">
        <v>1375</v>
      </c>
      <c r="H1738" s="467" t="s">
        <v>1376</v>
      </c>
      <c r="I1738" s="470" t="s">
        <v>1377</v>
      </c>
      <c r="J1738" s="471" t="s">
        <v>19</v>
      </c>
    </row>
    <row r="1739" customFormat="false" ht="51.75" hidden="false" customHeight="true" outlineLevel="0" collapsed="false">
      <c r="A1739" s="472" t="s">
        <v>35</v>
      </c>
      <c r="B1739" s="473" t="s">
        <v>1949</v>
      </c>
      <c r="C1739" s="474" t="s">
        <v>36</v>
      </c>
      <c r="D1739" s="474" t="s">
        <v>1950</v>
      </c>
      <c r="E1739" s="474" t="s">
        <v>1815</v>
      </c>
      <c r="F1739" s="474"/>
      <c r="G1739" s="475" t="s">
        <v>400</v>
      </c>
      <c r="H1739" s="476" t="n">
        <v>1</v>
      </c>
      <c r="I1739" s="477" t="n">
        <v>189.39</v>
      </c>
      <c r="J1739" s="478" t="n">
        <v>189.39</v>
      </c>
    </row>
    <row r="1740" customFormat="false" ht="25.5" hidden="false" customHeight="true" outlineLevel="0" collapsed="false">
      <c r="A1740" s="479" t="s">
        <v>656</v>
      </c>
      <c r="B1740" s="480" t="n">
        <v>88278</v>
      </c>
      <c r="C1740" s="481" t="s">
        <v>42</v>
      </c>
      <c r="D1740" s="481" t="s">
        <v>771</v>
      </c>
      <c r="E1740" s="481" t="s">
        <v>1382</v>
      </c>
      <c r="F1740" s="481"/>
      <c r="G1740" s="482" t="s">
        <v>469</v>
      </c>
      <c r="H1740" s="483" t="n">
        <v>0.8356</v>
      </c>
      <c r="I1740" s="484" t="n">
        <v>22.44</v>
      </c>
      <c r="J1740" s="485" t="n">
        <v>18.75</v>
      </c>
    </row>
    <row r="1741" customFormat="false" ht="24" hidden="false" customHeight="true" outlineLevel="0" collapsed="false">
      <c r="A1741" s="479" t="s">
        <v>656</v>
      </c>
      <c r="B1741" s="480" t="n">
        <v>88316</v>
      </c>
      <c r="C1741" s="481" t="s">
        <v>42</v>
      </c>
      <c r="D1741" s="481" t="s">
        <v>667</v>
      </c>
      <c r="E1741" s="481" t="s">
        <v>1382</v>
      </c>
      <c r="F1741" s="481"/>
      <c r="G1741" s="482" t="s">
        <v>469</v>
      </c>
      <c r="H1741" s="483" t="n">
        <v>0.2089</v>
      </c>
      <c r="I1741" s="484" t="n">
        <v>20.32</v>
      </c>
      <c r="J1741" s="485" t="n">
        <v>4.24</v>
      </c>
    </row>
    <row r="1742" customFormat="false" ht="25.5" hidden="false" customHeight="true" outlineLevel="0" collapsed="false">
      <c r="A1742" s="479" t="s">
        <v>656</v>
      </c>
      <c r="B1742" s="480" t="n">
        <v>96372</v>
      </c>
      <c r="C1742" s="481" t="s">
        <v>42</v>
      </c>
      <c r="D1742" s="481" t="s">
        <v>1951</v>
      </c>
      <c r="E1742" s="481" t="s">
        <v>1815</v>
      </c>
      <c r="F1742" s="481"/>
      <c r="G1742" s="482" t="s">
        <v>400</v>
      </c>
      <c r="H1742" s="483" t="n">
        <v>1.053</v>
      </c>
      <c r="I1742" s="484" t="n">
        <v>23.05</v>
      </c>
      <c r="J1742" s="485" t="n">
        <v>24.27</v>
      </c>
    </row>
    <row r="1743" customFormat="false" ht="25.5" hidden="false" customHeight="true" outlineLevel="0" collapsed="false">
      <c r="A1743" s="501" t="s">
        <v>200</v>
      </c>
      <c r="B1743" s="502" t="n">
        <v>37586</v>
      </c>
      <c r="C1743" s="503" t="s">
        <v>42</v>
      </c>
      <c r="D1743" s="503" t="s">
        <v>1943</v>
      </c>
      <c r="E1743" s="503" t="s">
        <v>669</v>
      </c>
      <c r="F1743" s="503"/>
      <c r="G1743" s="504" t="s">
        <v>762</v>
      </c>
      <c r="H1743" s="505" t="n">
        <v>0.0581</v>
      </c>
      <c r="I1743" s="506" t="n">
        <v>50.98</v>
      </c>
      <c r="J1743" s="507" t="n">
        <v>2.96</v>
      </c>
    </row>
    <row r="1744" customFormat="false" ht="39" hidden="false" customHeight="true" outlineLevel="0" collapsed="false">
      <c r="A1744" s="501" t="s">
        <v>200</v>
      </c>
      <c r="B1744" s="502" t="n">
        <v>39419</v>
      </c>
      <c r="C1744" s="503" t="s">
        <v>42</v>
      </c>
      <c r="D1744" s="503" t="s">
        <v>1944</v>
      </c>
      <c r="E1744" s="503" t="s">
        <v>669</v>
      </c>
      <c r="F1744" s="503"/>
      <c r="G1744" s="504" t="s">
        <v>47</v>
      </c>
      <c r="H1744" s="505" t="n">
        <v>1.8187</v>
      </c>
      <c r="I1744" s="506" t="n">
        <v>6.64</v>
      </c>
      <c r="J1744" s="507" t="n">
        <v>12.07</v>
      </c>
    </row>
    <row r="1745" customFormat="false" ht="39" hidden="false" customHeight="true" outlineLevel="0" collapsed="false">
      <c r="A1745" s="501" t="s">
        <v>200</v>
      </c>
      <c r="B1745" s="502" t="n">
        <v>39422</v>
      </c>
      <c r="C1745" s="503" t="s">
        <v>42</v>
      </c>
      <c r="D1745" s="503" t="s">
        <v>1945</v>
      </c>
      <c r="E1745" s="503" t="s">
        <v>669</v>
      </c>
      <c r="F1745" s="503"/>
      <c r="G1745" s="504" t="s">
        <v>47</v>
      </c>
      <c r="H1745" s="505" t="n">
        <v>5.7999</v>
      </c>
      <c r="I1745" s="506" t="n">
        <v>7.54</v>
      </c>
      <c r="J1745" s="507" t="n">
        <v>43.73</v>
      </c>
    </row>
    <row r="1746" customFormat="false" ht="25.5" hidden="false" customHeight="true" outlineLevel="0" collapsed="false">
      <c r="A1746" s="501" t="s">
        <v>200</v>
      </c>
      <c r="B1746" s="502" t="n">
        <v>39431</v>
      </c>
      <c r="C1746" s="503" t="s">
        <v>42</v>
      </c>
      <c r="D1746" s="503" t="s">
        <v>1946</v>
      </c>
      <c r="E1746" s="503" t="s">
        <v>669</v>
      </c>
      <c r="F1746" s="503"/>
      <c r="G1746" s="504" t="s">
        <v>47</v>
      </c>
      <c r="H1746" s="505" t="n">
        <v>2.5027</v>
      </c>
      <c r="I1746" s="506" t="n">
        <v>0.39</v>
      </c>
      <c r="J1746" s="507" t="n">
        <v>0.97</v>
      </c>
    </row>
    <row r="1747" customFormat="false" ht="25.5" hidden="false" customHeight="true" outlineLevel="0" collapsed="false">
      <c r="A1747" s="501" t="s">
        <v>200</v>
      </c>
      <c r="B1747" s="502" t="n">
        <v>39432</v>
      </c>
      <c r="C1747" s="503" t="s">
        <v>42</v>
      </c>
      <c r="D1747" s="503" t="s">
        <v>802</v>
      </c>
      <c r="E1747" s="503" t="s">
        <v>669</v>
      </c>
      <c r="F1747" s="503"/>
      <c r="G1747" s="504" t="s">
        <v>47</v>
      </c>
      <c r="H1747" s="505" t="n">
        <v>1.5851</v>
      </c>
      <c r="I1747" s="506" t="n">
        <v>3.49</v>
      </c>
      <c r="J1747" s="507" t="n">
        <v>5.53</v>
      </c>
    </row>
    <row r="1748" customFormat="false" ht="39" hidden="false" customHeight="true" outlineLevel="0" collapsed="false">
      <c r="A1748" s="501" t="s">
        <v>200</v>
      </c>
      <c r="B1748" s="502" t="n">
        <v>39434</v>
      </c>
      <c r="C1748" s="503" t="s">
        <v>42</v>
      </c>
      <c r="D1748" s="503" t="s">
        <v>800</v>
      </c>
      <c r="E1748" s="503" t="s">
        <v>669</v>
      </c>
      <c r="F1748" s="503"/>
      <c r="G1748" s="504" t="s">
        <v>66</v>
      </c>
      <c r="H1748" s="505" t="n">
        <v>1.0327</v>
      </c>
      <c r="I1748" s="506" t="n">
        <v>4.37</v>
      </c>
      <c r="J1748" s="507" t="n">
        <v>4.51</v>
      </c>
    </row>
    <row r="1749" customFormat="false" ht="25.5" hidden="false" customHeight="true" outlineLevel="0" collapsed="false">
      <c r="A1749" s="501" t="s">
        <v>200</v>
      </c>
      <c r="B1749" s="502" t="n">
        <v>39435</v>
      </c>
      <c r="C1749" s="503" t="s">
        <v>42</v>
      </c>
      <c r="D1749" s="503" t="s">
        <v>807</v>
      </c>
      <c r="E1749" s="503" t="s">
        <v>669</v>
      </c>
      <c r="F1749" s="503"/>
      <c r="G1749" s="504" t="s">
        <v>120</v>
      </c>
      <c r="H1749" s="505" t="n">
        <v>20.0077</v>
      </c>
      <c r="I1749" s="506" t="n">
        <v>0.1</v>
      </c>
      <c r="J1749" s="507" t="n">
        <v>2</v>
      </c>
    </row>
    <row r="1750" customFormat="false" ht="39" hidden="false" customHeight="true" outlineLevel="0" collapsed="false">
      <c r="A1750" s="501" t="s">
        <v>200</v>
      </c>
      <c r="B1750" s="502" t="n">
        <v>39443</v>
      </c>
      <c r="C1750" s="503" t="s">
        <v>42</v>
      </c>
      <c r="D1750" s="503" t="s">
        <v>805</v>
      </c>
      <c r="E1750" s="503" t="s">
        <v>669</v>
      </c>
      <c r="F1750" s="503"/>
      <c r="G1750" s="504" t="s">
        <v>120</v>
      </c>
      <c r="H1750" s="505" t="n">
        <v>0.9149</v>
      </c>
      <c r="I1750" s="506" t="n">
        <v>0.24</v>
      </c>
      <c r="J1750" s="507" t="n">
        <v>0.21</v>
      </c>
    </row>
    <row r="1751" customFormat="false" ht="39" hidden="false" customHeight="true" outlineLevel="0" collapsed="false">
      <c r="A1751" s="501" t="s">
        <v>200</v>
      </c>
      <c r="B1751" s="502" t="n">
        <v>39417</v>
      </c>
      <c r="C1751" s="503" t="s">
        <v>42</v>
      </c>
      <c r="D1751" s="503" t="s">
        <v>1952</v>
      </c>
      <c r="E1751" s="503" t="s">
        <v>669</v>
      </c>
      <c r="F1751" s="503"/>
      <c r="G1751" s="504" t="s">
        <v>400</v>
      </c>
      <c r="H1751" s="505" t="n">
        <v>2.106</v>
      </c>
      <c r="I1751" s="506" t="n">
        <v>33.31</v>
      </c>
      <c r="J1751" s="507" t="n">
        <v>70.15</v>
      </c>
    </row>
    <row r="1752" customFormat="false" ht="15" hidden="false" customHeight="false" outlineLevel="0" collapsed="false">
      <c r="A1752" s="486"/>
      <c r="B1752" s="487"/>
      <c r="C1752" s="487"/>
      <c r="D1752" s="487"/>
      <c r="E1752" s="487" t="s">
        <v>1388</v>
      </c>
      <c r="F1752" s="488" t="n">
        <v>9.65</v>
      </c>
      <c r="G1752" s="487" t="s">
        <v>1389</v>
      </c>
      <c r="H1752" s="488" t="n">
        <v>10.33</v>
      </c>
      <c r="I1752" s="489" t="s">
        <v>1390</v>
      </c>
      <c r="J1752" s="490" t="n">
        <v>19.98</v>
      </c>
    </row>
    <row r="1753" customFormat="false" ht="14.25" hidden="false" customHeight="true" outlineLevel="0" collapsed="false">
      <c r="A1753" s="486"/>
      <c r="B1753" s="487"/>
      <c r="C1753" s="487"/>
      <c r="D1753" s="487"/>
      <c r="E1753" s="487" t="s">
        <v>1391</v>
      </c>
      <c r="F1753" s="488" t="n">
        <v>47.09</v>
      </c>
      <c r="G1753" s="491"/>
      <c r="H1753" s="491" t="s">
        <v>1392</v>
      </c>
      <c r="I1753" s="489"/>
      <c r="J1753" s="490" t="n">
        <v>244.97</v>
      </c>
    </row>
    <row r="1754" customFormat="false" ht="49.5" hidden="false" customHeight="true" outlineLevel="0" collapsed="false">
      <c r="A1754" s="492"/>
      <c r="B1754" s="493"/>
      <c r="C1754" s="493"/>
      <c r="D1754" s="493"/>
      <c r="E1754" s="493"/>
      <c r="F1754" s="493"/>
      <c r="G1754" s="493" t="s">
        <v>1393</v>
      </c>
      <c r="H1754" s="493" t="n">
        <v>53.8</v>
      </c>
      <c r="I1754" s="495" t="s">
        <v>1394</v>
      </c>
      <c r="J1754" s="496" t="n">
        <v>13179.38</v>
      </c>
    </row>
    <row r="1755" customFormat="false" ht="0.75" hidden="false" customHeight="true" outlineLevel="0" collapsed="false">
      <c r="A1755" s="497"/>
      <c r="B1755" s="498"/>
      <c r="C1755" s="498"/>
      <c r="D1755" s="498"/>
      <c r="E1755" s="498"/>
      <c r="F1755" s="498"/>
      <c r="G1755" s="498"/>
      <c r="H1755" s="498"/>
      <c r="I1755" s="499"/>
      <c r="J1755" s="500"/>
    </row>
    <row r="1756" customFormat="false" ht="18" hidden="false" customHeight="true" outlineLevel="0" collapsed="false">
      <c r="A1756" s="466" t="s">
        <v>1953</v>
      </c>
      <c r="B1756" s="467" t="s">
        <v>27</v>
      </c>
      <c r="C1756" s="468" t="s">
        <v>26</v>
      </c>
      <c r="D1756" s="468" t="s">
        <v>18</v>
      </c>
      <c r="E1756" s="468" t="s">
        <v>25</v>
      </c>
      <c r="F1756" s="468"/>
      <c r="G1756" s="469" t="s">
        <v>1375</v>
      </c>
      <c r="H1756" s="467" t="s">
        <v>1376</v>
      </c>
      <c r="I1756" s="470" t="s">
        <v>1377</v>
      </c>
      <c r="J1756" s="471" t="s">
        <v>19</v>
      </c>
    </row>
    <row r="1757" customFormat="false" ht="39" hidden="false" customHeight="true" outlineLevel="0" collapsed="false">
      <c r="A1757" s="472" t="s">
        <v>35</v>
      </c>
      <c r="B1757" s="473" t="n">
        <v>89472</v>
      </c>
      <c r="C1757" s="474" t="s">
        <v>42</v>
      </c>
      <c r="D1757" s="474" t="s">
        <v>1814</v>
      </c>
      <c r="E1757" s="474" t="s">
        <v>1815</v>
      </c>
      <c r="F1757" s="474"/>
      <c r="G1757" s="475" t="s">
        <v>400</v>
      </c>
      <c r="H1757" s="476" t="n">
        <v>1</v>
      </c>
      <c r="I1757" s="477" t="n">
        <v>125.34</v>
      </c>
      <c r="J1757" s="478" t="n">
        <v>125.34</v>
      </c>
    </row>
    <row r="1758" customFormat="false" ht="24" hidden="false" customHeight="true" outlineLevel="0" collapsed="false">
      <c r="A1758" s="479" t="s">
        <v>656</v>
      </c>
      <c r="B1758" s="480" t="n">
        <v>88309</v>
      </c>
      <c r="C1758" s="481" t="s">
        <v>42</v>
      </c>
      <c r="D1758" s="481" t="s">
        <v>696</v>
      </c>
      <c r="E1758" s="481" t="s">
        <v>1382</v>
      </c>
      <c r="F1758" s="481"/>
      <c r="G1758" s="482" t="s">
        <v>469</v>
      </c>
      <c r="H1758" s="483" t="n">
        <v>0.67</v>
      </c>
      <c r="I1758" s="484" t="n">
        <v>25.62</v>
      </c>
      <c r="J1758" s="485" t="n">
        <v>17.16</v>
      </c>
    </row>
    <row r="1759" customFormat="false" ht="24" hidden="false" customHeight="true" outlineLevel="0" collapsed="false">
      <c r="A1759" s="479" t="s">
        <v>656</v>
      </c>
      <c r="B1759" s="480" t="n">
        <v>88316</v>
      </c>
      <c r="C1759" s="481" t="s">
        <v>42</v>
      </c>
      <c r="D1759" s="481" t="s">
        <v>667</v>
      </c>
      <c r="E1759" s="481" t="s">
        <v>1382</v>
      </c>
      <c r="F1759" s="481"/>
      <c r="G1759" s="482" t="s">
        <v>469</v>
      </c>
      <c r="H1759" s="483" t="n">
        <v>0.67</v>
      </c>
      <c r="I1759" s="484" t="n">
        <v>20.32</v>
      </c>
      <c r="J1759" s="485" t="n">
        <v>13.61</v>
      </c>
    </row>
    <row r="1760" customFormat="false" ht="39" hidden="false" customHeight="true" outlineLevel="0" collapsed="false">
      <c r="A1760" s="479" t="s">
        <v>656</v>
      </c>
      <c r="B1760" s="480" t="n">
        <v>88626</v>
      </c>
      <c r="C1760" s="481" t="s">
        <v>42</v>
      </c>
      <c r="D1760" s="481" t="s">
        <v>1816</v>
      </c>
      <c r="E1760" s="481" t="s">
        <v>1382</v>
      </c>
      <c r="F1760" s="481"/>
      <c r="G1760" s="482" t="s">
        <v>388</v>
      </c>
      <c r="H1760" s="483" t="n">
        <v>0.0168</v>
      </c>
      <c r="I1760" s="484" t="n">
        <v>603.06</v>
      </c>
      <c r="J1760" s="485" t="n">
        <v>10.13</v>
      </c>
    </row>
    <row r="1761" customFormat="false" ht="25.5" hidden="false" customHeight="true" outlineLevel="0" collapsed="false">
      <c r="A1761" s="501" t="s">
        <v>200</v>
      </c>
      <c r="B1761" s="502" t="n">
        <v>34570</v>
      </c>
      <c r="C1761" s="503" t="s">
        <v>42</v>
      </c>
      <c r="D1761" s="503" t="s">
        <v>1817</v>
      </c>
      <c r="E1761" s="503" t="s">
        <v>669</v>
      </c>
      <c r="F1761" s="503"/>
      <c r="G1761" s="504" t="s">
        <v>120</v>
      </c>
      <c r="H1761" s="505" t="n">
        <v>9.99</v>
      </c>
      <c r="I1761" s="506" t="n">
        <v>6.45</v>
      </c>
      <c r="J1761" s="507" t="n">
        <v>64.43</v>
      </c>
    </row>
    <row r="1762" customFormat="false" ht="25.5" hidden="false" customHeight="true" outlineLevel="0" collapsed="false">
      <c r="A1762" s="501" t="s">
        <v>200</v>
      </c>
      <c r="B1762" s="502" t="n">
        <v>38593</v>
      </c>
      <c r="C1762" s="503" t="s">
        <v>42</v>
      </c>
      <c r="D1762" s="503" t="s">
        <v>1818</v>
      </c>
      <c r="E1762" s="503" t="s">
        <v>669</v>
      </c>
      <c r="F1762" s="503"/>
      <c r="G1762" s="504" t="s">
        <v>120</v>
      </c>
      <c r="H1762" s="505" t="n">
        <v>1.43</v>
      </c>
      <c r="I1762" s="506" t="n">
        <v>3.65</v>
      </c>
      <c r="J1762" s="507" t="n">
        <v>5.21</v>
      </c>
    </row>
    <row r="1763" customFormat="false" ht="25.5" hidden="false" customHeight="true" outlineLevel="0" collapsed="false">
      <c r="A1763" s="501" t="s">
        <v>200</v>
      </c>
      <c r="B1763" s="502" t="n">
        <v>38594</v>
      </c>
      <c r="C1763" s="503" t="s">
        <v>42</v>
      </c>
      <c r="D1763" s="503" t="s">
        <v>1819</v>
      </c>
      <c r="E1763" s="503" t="s">
        <v>669</v>
      </c>
      <c r="F1763" s="503"/>
      <c r="G1763" s="504" t="s">
        <v>120</v>
      </c>
      <c r="H1763" s="505" t="n">
        <v>1.43</v>
      </c>
      <c r="I1763" s="506" t="n">
        <v>5.75</v>
      </c>
      <c r="J1763" s="507" t="n">
        <v>8.22</v>
      </c>
    </row>
    <row r="1764" customFormat="false" ht="25.5" hidden="false" customHeight="true" outlineLevel="0" collapsed="false">
      <c r="A1764" s="501" t="s">
        <v>200</v>
      </c>
      <c r="B1764" s="502" t="n">
        <v>38600</v>
      </c>
      <c r="C1764" s="503" t="s">
        <v>42</v>
      </c>
      <c r="D1764" s="503" t="s">
        <v>1820</v>
      </c>
      <c r="E1764" s="503" t="s">
        <v>669</v>
      </c>
      <c r="F1764" s="503"/>
      <c r="G1764" s="504" t="s">
        <v>120</v>
      </c>
      <c r="H1764" s="505" t="n">
        <v>0.95</v>
      </c>
      <c r="I1764" s="506" t="n">
        <v>6.93</v>
      </c>
      <c r="J1764" s="507" t="n">
        <v>6.58</v>
      </c>
    </row>
    <row r="1765" customFormat="false" ht="15" hidden="false" customHeight="false" outlineLevel="0" collapsed="false">
      <c r="A1765" s="486"/>
      <c r="B1765" s="487"/>
      <c r="C1765" s="487"/>
      <c r="D1765" s="487"/>
      <c r="E1765" s="487" t="s">
        <v>1388</v>
      </c>
      <c r="F1765" s="488" t="n">
        <v>24.69</v>
      </c>
      <c r="G1765" s="487" t="s">
        <v>1389</v>
      </c>
      <c r="H1765" s="488" t="n">
        <v>0</v>
      </c>
      <c r="I1765" s="489" t="s">
        <v>1390</v>
      </c>
      <c r="J1765" s="490" t="n">
        <v>24.69</v>
      </c>
    </row>
    <row r="1766" customFormat="false" ht="15" hidden="false" customHeight="true" outlineLevel="0" collapsed="false">
      <c r="A1766" s="486"/>
      <c r="B1766" s="487"/>
      <c r="C1766" s="487"/>
      <c r="D1766" s="487"/>
      <c r="E1766" s="487" t="s">
        <v>1391</v>
      </c>
      <c r="F1766" s="488" t="n">
        <v>29.83</v>
      </c>
      <c r="G1766" s="487"/>
      <c r="H1766" s="491" t="s">
        <v>1392</v>
      </c>
      <c r="I1766" s="491"/>
      <c r="J1766" s="490" t="n">
        <v>155.17</v>
      </c>
    </row>
    <row r="1767" customFormat="false" ht="49.5" hidden="false" customHeight="true" outlineLevel="0" collapsed="false">
      <c r="A1767" s="492"/>
      <c r="B1767" s="493"/>
      <c r="C1767" s="493"/>
      <c r="D1767" s="493"/>
      <c r="E1767" s="493"/>
      <c r="F1767" s="493"/>
      <c r="G1767" s="493" t="s">
        <v>1393</v>
      </c>
      <c r="H1767" s="494" t="n">
        <v>45.09</v>
      </c>
      <c r="I1767" s="495" t="s">
        <v>1394</v>
      </c>
      <c r="J1767" s="496" t="n">
        <v>6996.61</v>
      </c>
    </row>
    <row r="1768" customFormat="false" ht="0.75" hidden="false" customHeight="true" outlineLevel="0" collapsed="false">
      <c r="A1768" s="497"/>
      <c r="B1768" s="498"/>
      <c r="C1768" s="498"/>
      <c r="D1768" s="498"/>
      <c r="E1768" s="498"/>
      <c r="F1768" s="498"/>
      <c r="G1768" s="498"/>
      <c r="H1768" s="498"/>
      <c r="I1768" s="499"/>
      <c r="J1768" s="500"/>
    </row>
    <row r="1769" customFormat="false" ht="18" hidden="false" customHeight="true" outlineLevel="0" collapsed="false">
      <c r="A1769" s="466" t="s">
        <v>1954</v>
      </c>
      <c r="B1769" s="467" t="s">
        <v>27</v>
      </c>
      <c r="C1769" s="468" t="s">
        <v>26</v>
      </c>
      <c r="D1769" s="468" t="s">
        <v>18</v>
      </c>
      <c r="E1769" s="468" t="s">
        <v>25</v>
      </c>
      <c r="F1769" s="468"/>
      <c r="G1769" s="469" t="s">
        <v>1375</v>
      </c>
      <c r="H1769" s="467" t="s">
        <v>1376</v>
      </c>
      <c r="I1769" s="470" t="s">
        <v>1377</v>
      </c>
      <c r="J1769" s="471" t="s">
        <v>19</v>
      </c>
    </row>
    <row r="1770" customFormat="false" ht="25.5" hidden="false" customHeight="true" outlineLevel="0" collapsed="false">
      <c r="A1770" s="472" t="s">
        <v>35</v>
      </c>
      <c r="B1770" s="473" t="n">
        <v>93202</v>
      </c>
      <c r="C1770" s="474" t="s">
        <v>42</v>
      </c>
      <c r="D1770" s="474" t="s">
        <v>1955</v>
      </c>
      <c r="E1770" s="474" t="s">
        <v>1399</v>
      </c>
      <c r="F1770" s="474"/>
      <c r="G1770" s="475" t="s">
        <v>47</v>
      </c>
      <c r="H1770" s="476" t="n">
        <v>1</v>
      </c>
      <c r="I1770" s="477" t="n">
        <v>30.13</v>
      </c>
      <c r="J1770" s="478" t="n">
        <v>30.13</v>
      </c>
    </row>
    <row r="1771" customFormat="false" ht="51.75" hidden="false" customHeight="true" outlineLevel="0" collapsed="false">
      <c r="A1771" s="479" t="s">
        <v>656</v>
      </c>
      <c r="B1771" s="480" t="n">
        <v>87294</v>
      </c>
      <c r="C1771" s="481" t="s">
        <v>42</v>
      </c>
      <c r="D1771" s="481" t="s">
        <v>1956</v>
      </c>
      <c r="E1771" s="481" t="s">
        <v>1382</v>
      </c>
      <c r="F1771" s="481"/>
      <c r="G1771" s="482" t="s">
        <v>388</v>
      </c>
      <c r="H1771" s="483" t="n">
        <v>0.0052</v>
      </c>
      <c r="I1771" s="484" t="n">
        <v>566.58</v>
      </c>
      <c r="J1771" s="485" t="n">
        <v>2.94</v>
      </c>
    </row>
    <row r="1772" customFormat="false" ht="24" hidden="false" customHeight="true" outlineLevel="0" collapsed="false">
      <c r="A1772" s="479" t="s">
        <v>656</v>
      </c>
      <c r="B1772" s="480" t="n">
        <v>88309</v>
      </c>
      <c r="C1772" s="481" t="s">
        <v>42</v>
      </c>
      <c r="D1772" s="481" t="s">
        <v>696</v>
      </c>
      <c r="E1772" s="481" t="s">
        <v>1382</v>
      </c>
      <c r="F1772" s="481"/>
      <c r="G1772" s="482" t="s">
        <v>469</v>
      </c>
      <c r="H1772" s="483" t="n">
        <v>0.56</v>
      </c>
      <c r="I1772" s="484" t="n">
        <v>25.62</v>
      </c>
      <c r="J1772" s="485" t="n">
        <v>14.34</v>
      </c>
    </row>
    <row r="1773" customFormat="false" ht="24" hidden="false" customHeight="true" outlineLevel="0" collapsed="false">
      <c r="A1773" s="479" t="s">
        <v>656</v>
      </c>
      <c r="B1773" s="480" t="n">
        <v>88316</v>
      </c>
      <c r="C1773" s="481" t="s">
        <v>42</v>
      </c>
      <c r="D1773" s="481" t="s">
        <v>667</v>
      </c>
      <c r="E1773" s="481" t="s">
        <v>1382</v>
      </c>
      <c r="F1773" s="481"/>
      <c r="G1773" s="482" t="s">
        <v>469</v>
      </c>
      <c r="H1773" s="483" t="n">
        <v>0.105</v>
      </c>
      <c r="I1773" s="484" t="n">
        <v>20.32</v>
      </c>
      <c r="J1773" s="485" t="n">
        <v>2.13</v>
      </c>
    </row>
    <row r="1774" customFormat="false" ht="25.5" hidden="false" customHeight="true" outlineLevel="0" collapsed="false">
      <c r="A1774" s="501" t="s">
        <v>200</v>
      </c>
      <c r="B1774" s="502" t="n">
        <v>7258</v>
      </c>
      <c r="C1774" s="503" t="s">
        <v>42</v>
      </c>
      <c r="D1774" s="503" t="s">
        <v>918</v>
      </c>
      <c r="E1774" s="503" t="s">
        <v>669</v>
      </c>
      <c r="F1774" s="503"/>
      <c r="G1774" s="504" t="s">
        <v>120</v>
      </c>
      <c r="H1774" s="505" t="n">
        <v>11.661</v>
      </c>
      <c r="I1774" s="506" t="n">
        <v>0.92</v>
      </c>
      <c r="J1774" s="507" t="n">
        <v>10.72</v>
      </c>
    </row>
    <row r="1775" customFormat="false" ht="15" hidden="false" customHeight="false" outlineLevel="0" collapsed="false">
      <c r="A1775" s="486"/>
      <c r="B1775" s="487"/>
      <c r="C1775" s="487"/>
      <c r="D1775" s="487"/>
      <c r="E1775" s="487" t="s">
        <v>1388</v>
      </c>
      <c r="F1775" s="488" t="n">
        <v>13.28</v>
      </c>
      <c r="G1775" s="487" t="s">
        <v>1389</v>
      </c>
      <c r="H1775" s="488" t="n">
        <v>0</v>
      </c>
      <c r="I1775" s="489" t="s">
        <v>1390</v>
      </c>
      <c r="J1775" s="490" t="n">
        <v>13.28</v>
      </c>
    </row>
    <row r="1776" customFormat="false" ht="15" hidden="false" customHeight="true" outlineLevel="0" collapsed="false">
      <c r="A1776" s="486"/>
      <c r="B1776" s="487"/>
      <c r="C1776" s="487"/>
      <c r="D1776" s="487"/>
      <c r="E1776" s="487" t="s">
        <v>1391</v>
      </c>
      <c r="F1776" s="488" t="n">
        <v>7.17</v>
      </c>
      <c r="G1776" s="487"/>
      <c r="H1776" s="491" t="s">
        <v>1392</v>
      </c>
      <c r="I1776" s="491"/>
      <c r="J1776" s="490" t="n">
        <v>37.3</v>
      </c>
    </row>
    <row r="1777" customFormat="false" ht="49.5" hidden="false" customHeight="true" outlineLevel="0" collapsed="false">
      <c r="A1777" s="492"/>
      <c r="B1777" s="493"/>
      <c r="C1777" s="493"/>
      <c r="D1777" s="493"/>
      <c r="E1777" s="493"/>
      <c r="F1777" s="493"/>
      <c r="G1777" s="493" t="s">
        <v>1393</v>
      </c>
      <c r="H1777" s="494" t="n">
        <v>14.96</v>
      </c>
      <c r="I1777" s="495" t="s">
        <v>1394</v>
      </c>
      <c r="J1777" s="496" t="n">
        <v>558</v>
      </c>
    </row>
    <row r="1778" customFormat="false" ht="0.75" hidden="false" customHeight="true" outlineLevel="0" collapsed="false">
      <c r="A1778" s="497"/>
      <c r="B1778" s="498"/>
      <c r="C1778" s="498"/>
      <c r="D1778" s="498"/>
      <c r="E1778" s="498"/>
      <c r="F1778" s="498"/>
      <c r="G1778" s="498"/>
      <c r="H1778" s="498"/>
      <c r="I1778" s="499"/>
      <c r="J1778" s="500"/>
    </row>
    <row r="1779" customFormat="false" ht="18" hidden="false" customHeight="true" outlineLevel="0" collapsed="false">
      <c r="A1779" s="466" t="s">
        <v>1957</v>
      </c>
      <c r="B1779" s="467" t="s">
        <v>27</v>
      </c>
      <c r="C1779" s="468" t="s">
        <v>26</v>
      </c>
      <c r="D1779" s="468" t="s">
        <v>18</v>
      </c>
      <c r="E1779" s="468" t="s">
        <v>25</v>
      </c>
      <c r="F1779" s="468"/>
      <c r="G1779" s="469" t="s">
        <v>1375</v>
      </c>
      <c r="H1779" s="467" t="s">
        <v>1376</v>
      </c>
      <c r="I1779" s="470" t="s">
        <v>1377</v>
      </c>
      <c r="J1779" s="471" t="s">
        <v>19</v>
      </c>
    </row>
    <row r="1780" customFormat="false" ht="25.5" hidden="false" customHeight="true" outlineLevel="0" collapsed="false">
      <c r="A1780" s="472" t="s">
        <v>35</v>
      </c>
      <c r="B1780" s="473" t="n">
        <v>93194</v>
      </c>
      <c r="C1780" s="474" t="s">
        <v>42</v>
      </c>
      <c r="D1780" s="474" t="s">
        <v>1958</v>
      </c>
      <c r="E1780" s="474" t="s">
        <v>1399</v>
      </c>
      <c r="F1780" s="474"/>
      <c r="G1780" s="475" t="s">
        <v>47</v>
      </c>
      <c r="H1780" s="476" t="n">
        <v>1</v>
      </c>
      <c r="I1780" s="477" t="n">
        <v>29.06</v>
      </c>
      <c r="J1780" s="478" t="n">
        <v>29.06</v>
      </c>
    </row>
    <row r="1781" customFormat="false" ht="51.75" hidden="false" customHeight="true" outlineLevel="0" collapsed="false">
      <c r="A1781" s="479" t="s">
        <v>656</v>
      </c>
      <c r="B1781" s="480" t="n">
        <v>87294</v>
      </c>
      <c r="C1781" s="481" t="s">
        <v>42</v>
      </c>
      <c r="D1781" s="481" t="s">
        <v>1956</v>
      </c>
      <c r="E1781" s="481" t="s">
        <v>1382</v>
      </c>
      <c r="F1781" s="481"/>
      <c r="G1781" s="482" t="s">
        <v>388</v>
      </c>
      <c r="H1781" s="483" t="n">
        <v>0.0019</v>
      </c>
      <c r="I1781" s="484" t="n">
        <v>566.58</v>
      </c>
      <c r="J1781" s="485" t="n">
        <v>1.07</v>
      </c>
    </row>
    <row r="1782" customFormat="false" ht="24" hidden="false" customHeight="true" outlineLevel="0" collapsed="false">
      <c r="A1782" s="479" t="s">
        <v>656</v>
      </c>
      <c r="B1782" s="480" t="n">
        <v>88309</v>
      </c>
      <c r="C1782" s="481" t="s">
        <v>42</v>
      </c>
      <c r="D1782" s="481" t="s">
        <v>696</v>
      </c>
      <c r="E1782" s="481" t="s">
        <v>1382</v>
      </c>
      <c r="F1782" s="481"/>
      <c r="G1782" s="482" t="s">
        <v>469</v>
      </c>
      <c r="H1782" s="483" t="n">
        <v>0.051</v>
      </c>
      <c r="I1782" s="484" t="n">
        <v>25.62</v>
      </c>
      <c r="J1782" s="485" t="n">
        <v>1.3</v>
      </c>
    </row>
    <row r="1783" customFormat="false" ht="24" hidden="false" customHeight="true" outlineLevel="0" collapsed="false">
      <c r="A1783" s="479" t="s">
        <v>656</v>
      </c>
      <c r="B1783" s="480" t="n">
        <v>88316</v>
      </c>
      <c r="C1783" s="481" t="s">
        <v>42</v>
      </c>
      <c r="D1783" s="481" t="s">
        <v>667</v>
      </c>
      <c r="E1783" s="481" t="s">
        <v>1382</v>
      </c>
      <c r="F1783" s="481"/>
      <c r="G1783" s="482" t="s">
        <v>469</v>
      </c>
      <c r="H1783" s="483" t="n">
        <v>0.086</v>
      </c>
      <c r="I1783" s="484" t="n">
        <v>20.32</v>
      </c>
      <c r="J1783" s="485" t="n">
        <v>1.74</v>
      </c>
    </row>
    <row r="1784" customFormat="false" ht="25.5" hidden="false" customHeight="true" outlineLevel="0" collapsed="false">
      <c r="A1784" s="479" t="s">
        <v>656</v>
      </c>
      <c r="B1784" s="480" t="n">
        <v>92270</v>
      </c>
      <c r="C1784" s="481" t="s">
        <v>42</v>
      </c>
      <c r="D1784" s="481" t="s">
        <v>753</v>
      </c>
      <c r="E1784" s="481" t="s">
        <v>1399</v>
      </c>
      <c r="F1784" s="481"/>
      <c r="G1784" s="482" t="s">
        <v>400</v>
      </c>
      <c r="H1784" s="483" t="n">
        <v>0.039</v>
      </c>
      <c r="I1784" s="484" t="n">
        <v>157.85</v>
      </c>
      <c r="J1784" s="485" t="n">
        <v>6.15</v>
      </c>
    </row>
    <row r="1785" customFormat="false" ht="25.5" hidden="false" customHeight="true" outlineLevel="0" collapsed="false">
      <c r="A1785" s="479" t="s">
        <v>656</v>
      </c>
      <c r="B1785" s="480" t="n">
        <v>92801</v>
      </c>
      <c r="C1785" s="481" t="s">
        <v>42</v>
      </c>
      <c r="D1785" s="481" t="s">
        <v>704</v>
      </c>
      <c r="E1785" s="481" t="s">
        <v>1399</v>
      </c>
      <c r="F1785" s="481"/>
      <c r="G1785" s="482" t="s">
        <v>66</v>
      </c>
      <c r="H1785" s="483" t="n">
        <v>0.49</v>
      </c>
      <c r="I1785" s="484" t="n">
        <v>11.49</v>
      </c>
      <c r="J1785" s="485" t="n">
        <v>5.63</v>
      </c>
    </row>
    <row r="1786" customFormat="false" ht="39" hidden="false" customHeight="true" outlineLevel="0" collapsed="false">
      <c r="A1786" s="479" t="s">
        <v>656</v>
      </c>
      <c r="B1786" s="480" t="n">
        <v>94964</v>
      </c>
      <c r="C1786" s="481" t="s">
        <v>42</v>
      </c>
      <c r="D1786" s="481" t="s">
        <v>766</v>
      </c>
      <c r="E1786" s="481" t="s">
        <v>1399</v>
      </c>
      <c r="F1786" s="481"/>
      <c r="G1786" s="482" t="s">
        <v>388</v>
      </c>
      <c r="H1786" s="483" t="n">
        <v>0.021</v>
      </c>
      <c r="I1786" s="484" t="n">
        <v>562.72</v>
      </c>
      <c r="J1786" s="485" t="n">
        <v>11.81</v>
      </c>
    </row>
    <row r="1787" customFormat="false" ht="25.5" hidden="false" customHeight="true" outlineLevel="0" collapsed="false">
      <c r="A1787" s="501" t="s">
        <v>200</v>
      </c>
      <c r="B1787" s="502" t="n">
        <v>2692</v>
      </c>
      <c r="C1787" s="503" t="s">
        <v>42</v>
      </c>
      <c r="D1787" s="503" t="s">
        <v>724</v>
      </c>
      <c r="E1787" s="503" t="s">
        <v>669</v>
      </c>
      <c r="F1787" s="503"/>
      <c r="G1787" s="504" t="s">
        <v>686</v>
      </c>
      <c r="H1787" s="505" t="n">
        <v>0.006</v>
      </c>
      <c r="I1787" s="506" t="n">
        <v>7.52</v>
      </c>
      <c r="J1787" s="507" t="n">
        <v>0.04</v>
      </c>
    </row>
    <row r="1788" customFormat="false" ht="39" hidden="false" customHeight="true" outlineLevel="0" collapsed="false">
      <c r="A1788" s="501" t="s">
        <v>200</v>
      </c>
      <c r="B1788" s="502" t="n">
        <v>39017</v>
      </c>
      <c r="C1788" s="503" t="s">
        <v>42</v>
      </c>
      <c r="D1788" s="503" t="s">
        <v>709</v>
      </c>
      <c r="E1788" s="503" t="s">
        <v>669</v>
      </c>
      <c r="F1788" s="503"/>
      <c r="G1788" s="504" t="s">
        <v>120</v>
      </c>
      <c r="H1788" s="505" t="n">
        <v>6</v>
      </c>
      <c r="I1788" s="506" t="n">
        <v>0.22</v>
      </c>
      <c r="J1788" s="507" t="n">
        <v>1.32</v>
      </c>
    </row>
    <row r="1789" customFormat="false" ht="15" hidden="false" customHeight="false" outlineLevel="0" collapsed="false">
      <c r="A1789" s="486"/>
      <c r="B1789" s="487"/>
      <c r="C1789" s="487"/>
      <c r="D1789" s="487"/>
      <c r="E1789" s="487" t="s">
        <v>1388</v>
      </c>
      <c r="F1789" s="488" t="n">
        <v>5.02</v>
      </c>
      <c r="G1789" s="487" t="s">
        <v>1389</v>
      </c>
      <c r="H1789" s="488" t="n">
        <v>0</v>
      </c>
      <c r="I1789" s="489" t="s">
        <v>1390</v>
      </c>
      <c r="J1789" s="490" t="n">
        <v>5.02</v>
      </c>
    </row>
    <row r="1790" customFormat="false" ht="15" hidden="false" customHeight="true" outlineLevel="0" collapsed="false">
      <c r="A1790" s="486"/>
      <c r="B1790" s="487"/>
      <c r="C1790" s="487"/>
      <c r="D1790" s="487"/>
      <c r="E1790" s="487" t="s">
        <v>1391</v>
      </c>
      <c r="F1790" s="488" t="n">
        <v>6.91</v>
      </c>
      <c r="G1790" s="487"/>
      <c r="H1790" s="491" t="s">
        <v>1392</v>
      </c>
      <c r="I1790" s="491"/>
      <c r="J1790" s="490" t="n">
        <v>35.97</v>
      </c>
    </row>
    <row r="1791" customFormat="false" ht="49.5" hidden="false" customHeight="true" outlineLevel="0" collapsed="false">
      <c r="A1791" s="492"/>
      <c r="B1791" s="493"/>
      <c r="C1791" s="493"/>
      <c r="D1791" s="493"/>
      <c r="E1791" s="493"/>
      <c r="F1791" s="493"/>
      <c r="G1791" s="493" t="s">
        <v>1393</v>
      </c>
      <c r="H1791" s="494" t="n">
        <v>4</v>
      </c>
      <c r="I1791" s="495" t="s">
        <v>1394</v>
      </c>
      <c r="J1791" s="496" t="n">
        <v>143.88</v>
      </c>
    </row>
    <row r="1792" customFormat="false" ht="0.75" hidden="false" customHeight="true" outlineLevel="0" collapsed="false">
      <c r="A1792" s="497"/>
      <c r="B1792" s="498"/>
      <c r="C1792" s="498"/>
      <c r="D1792" s="498"/>
      <c r="E1792" s="498"/>
      <c r="F1792" s="498"/>
      <c r="G1792" s="498"/>
      <c r="H1792" s="498"/>
      <c r="I1792" s="499"/>
      <c r="J1792" s="500"/>
    </row>
    <row r="1793" customFormat="false" ht="18" hidden="false" customHeight="true" outlineLevel="0" collapsed="false">
      <c r="A1793" s="466" t="s">
        <v>1959</v>
      </c>
      <c r="B1793" s="467" t="s">
        <v>27</v>
      </c>
      <c r="C1793" s="468" t="s">
        <v>26</v>
      </c>
      <c r="D1793" s="468" t="s">
        <v>18</v>
      </c>
      <c r="E1793" s="468" t="s">
        <v>25</v>
      </c>
      <c r="F1793" s="468"/>
      <c r="G1793" s="469" t="s">
        <v>1375</v>
      </c>
      <c r="H1793" s="467" t="s">
        <v>1376</v>
      </c>
      <c r="I1793" s="470" t="s">
        <v>1377</v>
      </c>
      <c r="J1793" s="471" t="s">
        <v>19</v>
      </c>
    </row>
    <row r="1794" customFormat="false" ht="25.5" hidden="false" customHeight="true" outlineLevel="0" collapsed="false">
      <c r="A1794" s="472" t="s">
        <v>35</v>
      </c>
      <c r="B1794" s="473" t="n">
        <v>93184</v>
      </c>
      <c r="C1794" s="474" t="s">
        <v>42</v>
      </c>
      <c r="D1794" s="474" t="s">
        <v>1960</v>
      </c>
      <c r="E1794" s="474" t="s">
        <v>1399</v>
      </c>
      <c r="F1794" s="474"/>
      <c r="G1794" s="475" t="s">
        <v>47</v>
      </c>
      <c r="H1794" s="476" t="n">
        <v>1</v>
      </c>
      <c r="I1794" s="477" t="n">
        <v>29.72</v>
      </c>
      <c r="J1794" s="478" t="n">
        <v>29.72</v>
      </c>
    </row>
    <row r="1795" customFormat="false" ht="51.75" hidden="false" customHeight="true" outlineLevel="0" collapsed="false">
      <c r="A1795" s="479" t="s">
        <v>656</v>
      </c>
      <c r="B1795" s="480" t="n">
        <v>87294</v>
      </c>
      <c r="C1795" s="481" t="s">
        <v>42</v>
      </c>
      <c r="D1795" s="481" t="s">
        <v>1956</v>
      </c>
      <c r="E1795" s="481" t="s">
        <v>1382</v>
      </c>
      <c r="F1795" s="481"/>
      <c r="G1795" s="482" t="s">
        <v>388</v>
      </c>
      <c r="H1795" s="483" t="n">
        <v>0.0019</v>
      </c>
      <c r="I1795" s="484" t="n">
        <v>566.58</v>
      </c>
      <c r="J1795" s="485" t="n">
        <v>1.07</v>
      </c>
    </row>
    <row r="1796" customFormat="false" ht="24" hidden="false" customHeight="true" outlineLevel="0" collapsed="false">
      <c r="A1796" s="479" t="s">
        <v>656</v>
      </c>
      <c r="B1796" s="480" t="n">
        <v>88309</v>
      </c>
      <c r="C1796" s="481" t="s">
        <v>42</v>
      </c>
      <c r="D1796" s="481" t="s">
        <v>696</v>
      </c>
      <c r="E1796" s="481" t="s">
        <v>1382</v>
      </c>
      <c r="F1796" s="481"/>
      <c r="G1796" s="482" t="s">
        <v>469</v>
      </c>
      <c r="H1796" s="483" t="n">
        <v>0.056</v>
      </c>
      <c r="I1796" s="484" t="n">
        <v>25.62</v>
      </c>
      <c r="J1796" s="485" t="n">
        <v>1.43</v>
      </c>
    </row>
    <row r="1797" customFormat="false" ht="24" hidden="false" customHeight="true" outlineLevel="0" collapsed="false">
      <c r="A1797" s="479" t="s">
        <v>656</v>
      </c>
      <c r="B1797" s="480" t="n">
        <v>88316</v>
      </c>
      <c r="C1797" s="481" t="s">
        <v>42</v>
      </c>
      <c r="D1797" s="481" t="s">
        <v>667</v>
      </c>
      <c r="E1797" s="481" t="s">
        <v>1382</v>
      </c>
      <c r="F1797" s="481"/>
      <c r="G1797" s="482" t="s">
        <v>469</v>
      </c>
      <c r="H1797" s="483" t="n">
        <v>0.089</v>
      </c>
      <c r="I1797" s="484" t="n">
        <v>20.32</v>
      </c>
      <c r="J1797" s="485" t="n">
        <v>1.8</v>
      </c>
    </row>
    <row r="1798" customFormat="false" ht="25.5" hidden="false" customHeight="true" outlineLevel="0" collapsed="false">
      <c r="A1798" s="479" t="s">
        <v>656</v>
      </c>
      <c r="B1798" s="480" t="n">
        <v>92270</v>
      </c>
      <c r="C1798" s="481" t="s">
        <v>42</v>
      </c>
      <c r="D1798" s="481" t="s">
        <v>753</v>
      </c>
      <c r="E1798" s="481" t="s">
        <v>1399</v>
      </c>
      <c r="F1798" s="481"/>
      <c r="G1798" s="482" t="s">
        <v>400</v>
      </c>
      <c r="H1798" s="483" t="n">
        <v>0.042</v>
      </c>
      <c r="I1798" s="484" t="n">
        <v>157.85</v>
      </c>
      <c r="J1798" s="485" t="n">
        <v>6.62</v>
      </c>
    </row>
    <row r="1799" customFormat="false" ht="25.5" hidden="false" customHeight="true" outlineLevel="0" collapsed="false">
      <c r="A1799" s="479" t="s">
        <v>656</v>
      </c>
      <c r="B1799" s="480" t="n">
        <v>92801</v>
      </c>
      <c r="C1799" s="481" t="s">
        <v>42</v>
      </c>
      <c r="D1799" s="481" t="s">
        <v>704</v>
      </c>
      <c r="E1799" s="481" t="s">
        <v>1399</v>
      </c>
      <c r="F1799" s="481"/>
      <c r="G1799" s="482" t="s">
        <v>66</v>
      </c>
      <c r="H1799" s="483" t="n">
        <v>0.49</v>
      </c>
      <c r="I1799" s="484" t="n">
        <v>11.49</v>
      </c>
      <c r="J1799" s="485" t="n">
        <v>5.63</v>
      </c>
    </row>
    <row r="1800" customFormat="false" ht="39" hidden="false" customHeight="true" outlineLevel="0" collapsed="false">
      <c r="A1800" s="479" t="s">
        <v>656</v>
      </c>
      <c r="B1800" s="480" t="n">
        <v>94964</v>
      </c>
      <c r="C1800" s="481" t="s">
        <v>42</v>
      </c>
      <c r="D1800" s="481" t="s">
        <v>766</v>
      </c>
      <c r="E1800" s="481" t="s">
        <v>1399</v>
      </c>
      <c r="F1800" s="481"/>
      <c r="G1800" s="482" t="s">
        <v>388</v>
      </c>
      <c r="H1800" s="483" t="n">
        <v>0.021</v>
      </c>
      <c r="I1800" s="484" t="n">
        <v>562.72</v>
      </c>
      <c r="J1800" s="485" t="n">
        <v>11.81</v>
      </c>
    </row>
    <row r="1801" customFormat="false" ht="25.5" hidden="false" customHeight="true" outlineLevel="0" collapsed="false">
      <c r="A1801" s="501" t="s">
        <v>200</v>
      </c>
      <c r="B1801" s="502" t="n">
        <v>2692</v>
      </c>
      <c r="C1801" s="503" t="s">
        <v>42</v>
      </c>
      <c r="D1801" s="503" t="s">
        <v>724</v>
      </c>
      <c r="E1801" s="503" t="s">
        <v>669</v>
      </c>
      <c r="F1801" s="503"/>
      <c r="G1801" s="504" t="s">
        <v>686</v>
      </c>
      <c r="H1801" s="505" t="n">
        <v>0.006</v>
      </c>
      <c r="I1801" s="506" t="n">
        <v>7.52</v>
      </c>
      <c r="J1801" s="507" t="n">
        <v>0.04</v>
      </c>
    </row>
    <row r="1802" customFormat="false" ht="39" hidden="false" customHeight="true" outlineLevel="0" collapsed="false">
      <c r="A1802" s="501" t="s">
        <v>200</v>
      </c>
      <c r="B1802" s="502" t="n">
        <v>39017</v>
      </c>
      <c r="C1802" s="503" t="s">
        <v>42</v>
      </c>
      <c r="D1802" s="503" t="s">
        <v>709</v>
      </c>
      <c r="E1802" s="503" t="s">
        <v>669</v>
      </c>
      <c r="F1802" s="503"/>
      <c r="G1802" s="504" t="s">
        <v>120</v>
      </c>
      <c r="H1802" s="505" t="n">
        <v>6</v>
      </c>
      <c r="I1802" s="506" t="n">
        <v>0.22</v>
      </c>
      <c r="J1802" s="507" t="n">
        <v>1.32</v>
      </c>
    </row>
    <row r="1803" customFormat="false" ht="15" hidden="false" customHeight="false" outlineLevel="0" collapsed="false">
      <c r="A1803" s="486"/>
      <c r="B1803" s="487"/>
      <c r="C1803" s="487"/>
      <c r="D1803" s="487"/>
      <c r="E1803" s="487" t="s">
        <v>1388</v>
      </c>
      <c r="F1803" s="488" t="n">
        <v>5.24</v>
      </c>
      <c r="G1803" s="487" t="s">
        <v>1389</v>
      </c>
      <c r="H1803" s="488" t="n">
        <v>0</v>
      </c>
      <c r="I1803" s="489" t="s">
        <v>1390</v>
      </c>
      <c r="J1803" s="490" t="n">
        <v>5.24</v>
      </c>
    </row>
    <row r="1804" customFormat="false" ht="15" hidden="false" customHeight="true" outlineLevel="0" collapsed="false">
      <c r="A1804" s="486"/>
      <c r="B1804" s="487"/>
      <c r="C1804" s="487"/>
      <c r="D1804" s="487"/>
      <c r="E1804" s="487" t="s">
        <v>1391</v>
      </c>
      <c r="F1804" s="488" t="n">
        <v>7.07</v>
      </c>
      <c r="G1804" s="487"/>
      <c r="H1804" s="491" t="s">
        <v>1392</v>
      </c>
      <c r="I1804" s="491"/>
      <c r="J1804" s="490" t="n">
        <v>36.79</v>
      </c>
    </row>
    <row r="1805" customFormat="false" ht="49.5" hidden="false" customHeight="true" outlineLevel="0" collapsed="false">
      <c r="A1805" s="492"/>
      <c r="B1805" s="493"/>
      <c r="C1805" s="493"/>
      <c r="D1805" s="493"/>
      <c r="E1805" s="493"/>
      <c r="F1805" s="493"/>
      <c r="G1805" s="493" t="s">
        <v>1393</v>
      </c>
      <c r="H1805" s="494" t="n">
        <v>52.1</v>
      </c>
      <c r="I1805" s="495" t="s">
        <v>1394</v>
      </c>
      <c r="J1805" s="496" t="n">
        <v>1916.75</v>
      </c>
    </row>
    <row r="1806" customFormat="false" ht="0.75" hidden="false" customHeight="true" outlineLevel="0" collapsed="false">
      <c r="A1806" s="497"/>
      <c r="B1806" s="498"/>
      <c r="C1806" s="498"/>
      <c r="D1806" s="498"/>
      <c r="E1806" s="498"/>
      <c r="F1806" s="498"/>
      <c r="G1806" s="498"/>
      <c r="H1806" s="498"/>
      <c r="I1806" s="499"/>
      <c r="J1806" s="500"/>
    </row>
    <row r="1807" customFormat="false" ht="18" hidden="false" customHeight="true" outlineLevel="0" collapsed="false">
      <c r="A1807" s="466" t="s">
        <v>1961</v>
      </c>
      <c r="B1807" s="467" t="s">
        <v>27</v>
      </c>
      <c r="C1807" s="468" t="s">
        <v>26</v>
      </c>
      <c r="D1807" s="468" t="s">
        <v>18</v>
      </c>
      <c r="E1807" s="468" t="s">
        <v>25</v>
      </c>
      <c r="F1807" s="468"/>
      <c r="G1807" s="469" t="s">
        <v>1375</v>
      </c>
      <c r="H1807" s="467" t="s">
        <v>1376</v>
      </c>
      <c r="I1807" s="470" t="s">
        <v>1377</v>
      </c>
      <c r="J1807" s="471" t="s">
        <v>19</v>
      </c>
    </row>
    <row r="1808" customFormat="false" ht="25.5" hidden="false" customHeight="true" outlineLevel="0" collapsed="false">
      <c r="A1808" s="472" t="s">
        <v>35</v>
      </c>
      <c r="B1808" s="473" t="n">
        <v>93187</v>
      </c>
      <c r="C1808" s="474" t="s">
        <v>42</v>
      </c>
      <c r="D1808" s="474" t="s">
        <v>1962</v>
      </c>
      <c r="E1808" s="474" t="s">
        <v>1399</v>
      </c>
      <c r="F1808" s="474"/>
      <c r="G1808" s="475" t="s">
        <v>47</v>
      </c>
      <c r="H1808" s="476" t="n">
        <v>1</v>
      </c>
      <c r="I1808" s="477" t="n">
        <v>76.89</v>
      </c>
      <c r="J1808" s="478" t="n">
        <v>76.89</v>
      </c>
    </row>
    <row r="1809" customFormat="false" ht="24" hidden="false" customHeight="true" outlineLevel="0" collapsed="false">
      <c r="A1809" s="479" t="s">
        <v>656</v>
      </c>
      <c r="B1809" s="480" t="n">
        <v>88309</v>
      </c>
      <c r="C1809" s="481" t="s">
        <v>42</v>
      </c>
      <c r="D1809" s="481" t="s">
        <v>696</v>
      </c>
      <c r="E1809" s="481" t="s">
        <v>1382</v>
      </c>
      <c r="F1809" s="481"/>
      <c r="G1809" s="482" t="s">
        <v>469</v>
      </c>
      <c r="H1809" s="483" t="n">
        <v>0.612</v>
      </c>
      <c r="I1809" s="484" t="n">
        <v>25.62</v>
      </c>
      <c r="J1809" s="485" t="n">
        <v>15.67</v>
      </c>
    </row>
    <row r="1810" customFormat="false" ht="24" hidden="false" customHeight="true" outlineLevel="0" collapsed="false">
      <c r="A1810" s="479" t="s">
        <v>656</v>
      </c>
      <c r="B1810" s="480" t="n">
        <v>88316</v>
      </c>
      <c r="C1810" s="481" t="s">
        <v>42</v>
      </c>
      <c r="D1810" s="481" t="s">
        <v>667</v>
      </c>
      <c r="E1810" s="481" t="s">
        <v>1382</v>
      </c>
      <c r="F1810" s="481"/>
      <c r="G1810" s="482" t="s">
        <v>469</v>
      </c>
      <c r="H1810" s="483" t="n">
        <v>0.306</v>
      </c>
      <c r="I1810" s="484" t="n">
        <v>20.32</v>
      </c>
      <c r="J1810" s="485" t="n">
        <v>6.21</v>
      </c>
    </row>
    <row r="1811" customFormat="false" ht="25.5" hidden="false" customHeight="true" outlineLevel="0" collapsed="false">
      <c r="A1811" s="479" t="s">
        <v>656</v>
      </c>
      <c r="B1811" s="480" t="n">
        <v>92270</v>
      </c>
      <c r="C1811" s="481" t="s">
        <v>42</v>
      </c>
      <c r="D1811" s="481" t="s">
        <v>753</v>
      </c>
      <c r="E1811" s="481" t="s">
        <v>1399</v>
      </c>
      <c r="F1811" s="481"/>
      <c r="G1811" s="482" t="s">
        <v>400</v>
      </c>
      <c r="H1811" s="483" t="n">
        <v>0.114</v>
      </c>
      <c r="I1811" s="484" t="n">
        <v>157.85</v>
      </c>
      <c r="J1811" s="485" t="n">
        <v>17.99</v>
      </c>
    </row>
    <row r="1812" customFormat="false" ht="25.5" hidden="false" customHeight="true" outlineLevel="0" collapsed="false">
      <c r="A1812" s="479" t="s">
        <v>656</v>
      </c>
      <c r="B1812" s="480" t="n">
        <v>92802</v>
      </c>
      <c r="C1812" s="481" t="s">
        <v>42</v>
      </c>
      <c r="D1812" s="481" t="s">
        <v>711</v>
      </c>
      <c r="E1812" s="481" t="s">
        <v>1399</v>
      </c>
      <c r="F1812" s="481"/>
      <c r="G1812" s="482" t="s">
        <v>66</v>
      </c>
      <c r="H1812" s="483" t="n">
        <v>0.79</v>
      </c>
      <c r="I1812" s="484" t="n">
        <v>11.53</v>
      </c>
      <c r="J1812" s="485" t="n">
        <v>9.1</v>
      </c>
    </row>
    <row r="1813" customFormat="false" ht="39" hidden="false" customHeight="true" outlineLevel="0" collapsed="false">
      <c r="A1813" s="479" t="s">
        <v>656</v>
      </c>
      <c r="B1813" s="480" t="n">
        <v>94964</v>
      </c>
      <c r="C1813" s="481" t="s">
        <v>42</v>
      </c>
      <c r="D1813" s="481" t="s">
        <v>766</v>
      </c>
      <c r="E1813" s="481" t="s">
        <v>1399</v>
      </c>
      <c r="F1813" s="481"/>
      <c r="G1813" s="482" t="s">
        <v>388</v>
      </c>
      <c r="H1813" s="483" t="n">
        <v>0.043</v>
      </c>
      <c r="I1813" s="484" t="n">
        <v>562.72</v>
      </c>
      <c r="J1813" s="485" t="n">
        <v>24.19</v>
      </c>
    </row>
    <row r="1814" customFormat="false" ht="25.5" hidden="false" customHeight="true" outlineLevel="0" collapsed="false">
      <c r="A1814" s="501" t="s">
        <v>200</v>
      </c>
      <c r="B1814" s="502" t="n">
        <v>2692</v>
      </c>
      <c r="C1814" s="503" t="s">
        <v>42</v>
      </c>
      <c r="D1814" s="503" t="s">
        <v>724</v>
      </c>
      <c r="E1814" s="503" t="s">
        <v>669</v>
      </c>
      <c r="F1814" s="503"/>
      <c r="G1814" s="504" t="s">
        <v>686</v>
      </c>
      <c r="H1814" s="505" t="n">
        <v>0.01</v>
      </c>
      <c r="I1814" s="506" t="n">
        <v>7.52</v>
      </c>
      <c r="J1814" s="507" t="n">
        <v>0.07</v>
      </c>
    </row>
    <row r="1815" customFormat="false" ht="25.5" hidden="false" customHeight="true" outlineLevel="0" collapsed="false">
      <c r="A1815" s="501" t="s">
        <v>200</v>
      </c>
      <c r="B1815" s="502" t="n">
        <v>4491</v>
      </c>
      <c r="C1815" s="503" t="s">
        <v>42</v>
      </c>
      <c r="D1815" s="503" t="s">
        <v>738</v>
      </c>
      <c r="E1815" s="503" t="s">
        <v>669</v>
      </c>
      <c r="F1815" s="503"/>
      <c r="G1815" s="504" t="s">
        <v>47</v>
      </c>
      <c r="H1815" s="505" t="n">
        <v>0.203</v>
      </c>
      <c r="I1815" s="506" t="n">
        <v>11.53</v>
      </c>
      <c r="J1815" s="507" t="n">
        <v>2.34</v>
      </c>
    </row>
    <row r="1816" customFormat="false" ht="39" hidden="false" customHeight="true" outlineLevel="0" collapsed="false">
      <c r="A1816" s="501" t="s">
        <v>200</v>
      </c>
      <c r="B1816" s="502" t="n">
        <v>39017</v>
      </c>
      <c r="C1816" s="503" t="s">
        <v>42</v>
      </c>
      <c r="D1816" s="503" t="s">
        <v>709</v>
      </c>
      <c r="E1816" s="503" t="s">
        <v>669</v>
      </c>
      <c r="F1816" s="503"/>
      <c r="G1816" s="504" t="s">
        <v>120</v>
      </c>
      <c r="H1816" s="505" t="n">
        <v>6</v>
      </c>
      <c r="I1816" s="506" t="n">
        <v>0.22</v>
      </c>
      <c r="J1816" s="507" t="n">
        <v>1.32</v>
      </c>
    </row>
    <row r="1817" customFormat="false" ht="15" hidden="false" customHeight="false" outlineLevel="0" collapsed="false">
      <c r="A1817" s="486"/>
      <c r="B1817" s="487"/>
      <c r="C1817" s="487"/>
      <c r="D1817" s="487"/>
      <c r="E1817" s="487" t="s">
        <v>1388</v>
      </c>
      <c r="F1817" s="488" t="n">
        <v>22.68</v>
      </c>
      <c r="G1817" s="487" t="s">
        <v>1389</v>
      </c>
      <c r="H1817" s="488" t="n">
        <v>0</v>
      </c>
      <c r="I1817" s="489" t="s">
        <v>1390</v>
      </c>
      <c r="J1817" s="490" t="n">
        <v>22.68</v>
      </c>
    </row>
    <row r="1818" customFormat="false" ht="15" hidden="false" customHeight="true" outlineLevel="0" collapsed="false">
      <c r="A1818" s="486"/>
      <c r="B1818" s="487"/>
      <c r="C1818" s="487"/>
      <c r="D1818" s="487"/>
      <c r="E1818" s="487" t="s">
        <v>1391</v>
      </c>
      <c r="F1818" s="488" t="n">
        <v>18.29</v>
      </c>
      <c r="G1818" s="487"/>
      <c r="H1818" s="491" t="s">
        <v>1392</v>
      </c>
      <c r="I1818" s="491"/>
      <c r="J1818" s="490" t="n">
        <v>95.18</v>
      </c>
    </row>
    <row r="1819" customFormat="false" ht="49.5" hidden="false" customHeight="true" outlineLevel="0" collapsed="false">
      <c r="A1819" s="492"/>
      <c r="B1819" s="493"/>
      <c r="C1819" s="493"/>
      <c r="D1819" s="493"/>
      <c r="E1819" s="493"/>
      <c r="F1819" s="493"/>
      <c r="G1819" s="493" t="s">
        <v>1393</v>
      </c>
      <c r="H1819" s="494" t="n">
        <v>6.1</v>
      </c>
      <c r="I1819" s="495" t="s">
        <v>1394</v>
      </c>
      <c r="J1819" s="496" t="n">
        <v>580.59</v>
      </c>
    </row>
    <row r="1820" customFormat="false" ht="0.75" hidden="false" customHeight="true" outlineLevel="0" collapsed="false">
      <c r="A1820" s="497"/>
      <c r="B1820" s="498"/>
      <c r="C1820" s="498"/>
      <c r="D1820" s="498"/>
      <c r="E1820" s="498"/>
      <c r="F1820" s="498"/>
      <c r="G1820" s="498"/>
      <c r="H1820" s="498"/>
      <c r="I1820" s="499"/>
      <c r="J1820" s="500"/>
    </row>
    <row r="1821" customFormat="false" ht="24" hidden="false" customHeight="true" outlineLevel="0" collapsed="false">
      <c r="A1821" s="461" t="s">
        <v>492</v>
      </c>
      <c r="B1821" s="462"/>
      <c r="C1821" s="462"/>
      <c r="D1821" s="462" t="s">
        <v>1963</v>
      </c>
      <c r="E1821" s="462"/>
      <c r="F1821" s="462"/>
      <c r="G1821" s="462"/>
      <c r="H1821" s="463"/>
      <c r="I1821" s="464"/>
      <c r="J1821" s="465" t="n">
        <v>8528.12</v>
      </c>
    </row>
    <row r="1822" customFormat="false" ht="18" hidden="false" customHeight="true" outlineLevel="0" collapsed="false">
      <c r="A1822" s="466" t="s">
        <v>1964</v>
      </c>
      <c r="B1822" s="467" t="s">
        <v>27</v>
      </c>
      <c r="C1822" s="468" t="s">
        <v>26</v>
      </c>
      <c r="D1822" s="468" t="s">
        <v>18</v>
      </c>
      <c r="E1822" s="468" t="s">
        <v>25</v>
      </c>
      <c r="F1822" s="468"/>
      <c r="G1822" s="469" t="s">
        <v>1375</v>
      </c>
      <c r="H1822" s="467" t="s">
        <v>1376</v>
      </c>
      <c r="I1822" s="470" t="s">
        <v>1377</v>
      </c>
      <c r="J1822" s="471" t="s">
        <v>19</v>
      </c>
    </row>
    <row r="1823" customFormat="false" ht="51.75" hidden="false" customHeight="true" outlineLevel="0" collapsed="false">
      <c r="A1823" s="472" t="s">
        <v>35</v>
      </c>
      <c r="B1823" s="473" t="n">
        <v>103328</v>
      </c>
      <c r="C1823" s="474" t="s">
        <v>42</v>
      </c>
      <c r="D1823" s="474" t="s">
        <v>1938</v>
      </c>
      <c r="E1823" s="474" t="s">
        <v>1815</v>
      </c>
      <c r="F1823" s="474"/>
      <c r="G1823" s="475" t="s">
        <v>400</v>
      </c>
      <c r="H1823" s="476" t="n">
        <v>1</v>
      </c>
      <c r="I1823" s="477" t="n">
        <v>94.88</v>
      </c>
      <c r="J1823" s="478" t="n">
        <v>94.88</v>
      </c>
    </row>
    <row r="1824" customFormat="false" ht="51.75" hidden="false" customHeight="true" outlineLevel="0" collapsed="false">
      <c r="A1824" s="479" t="s">
        <v>656</v>
      </c>
      <c r="B1824" s="480" t="n">
        <v>87292</v>
      </c>
      <c r="C1824" s="481" t="s">
        <v>42</v>
      </c>
      <c r="D1824" s="481" t="s">
        <v>734</v>
      </c>
      <c r="E1824" s="481" t="s">
        <v>1382</v>
      </c>
      <c r="F1824" s="481"/>
      <c r="G1824" s="482" t="s">
        <v>388</v>
      </c>
      <c r="H1824" s="483" t="n">
        <v>0.0091</v>
      </c>
      <c r="I1824" s="484" t="n">
        <v>591.83</v>
      </c>
      <c r="J1824" s="485" t="n">
        <v>5.38</v>
      </c>
    </row>
    <row r="1825" customFormat="false" ht="24" hidden="false" customHeight="true" outlineLevel="0" collapsed="false">
      <c r="A1825" s="479" t="s">
        <v>656</v>
      </c>
      <c r="B1825" s="480" t="n">
        <v>88309</v>
      </c>
      <c r="C1825" s="481" t="s">
        <v>42</v>
      </c>
      <c r="D1825" s="481" t="s">
        <v>696</v>
      </c>
      <c r="E1825" s="481" t="s">
        <v>1382</v>
      </c>
      <c r="F1825" s="481"/>
      <c r="G1825" s="482" t="s">
        <v>469</v>
      </c>
      <c r="H1825" s="483" t="n">
        <v>1.61</v>
      </c>
      <c r="I1825" s="484" t="n">
        <v>25.62</v>
      </c>
      <c r="J1825" s="485" t="n">
        <v>41.24</v>
      </c>
    </row>
    <row r="1826" customFormat="false" ht="24" hidden="false" customHeight="true" outlineLevel="0" collapsed="false">
      <c r="A1826" s="479" t="s">
        <v>656</v>
      </c>
      <c r="B1826" s="480" t="n">
        <v>88316</v>
      </c>
      <c r="C1826" s="481" t="s">
        <v>42</v>
      </c>
      <c r="D1826" s="481" t="s">
        <v>667</v>
      </c>
      <c r="E1826" s="481" t="s">
        <v>1382</v>
      </c>
      <c r="F1826" s="481"/>
      <c r="G1826" s="482" t="s">
        <v>469</v>
      </c>
      <c r="H1826" s="483" t="n">
        <v>0.805</v>
      </c>
      <c r="I1826" s="484" t="n">
        <v>20.32</v>
      </c>
      <c r="J1826" s="485" t="n">
        <v>16.35</v>
      </c>
    </row>
    <row r="1827" customFormat="false" ht="39" hidden="false" customHeight="true" outlineLevel="0" collapsed="false">
      <c r="A1827" s="501" t="s">
        <v>200</v>
      </c>
      <c r="B1827" s="502" t="n">
        <v>7271</v>
      </c>
      <c r="C1827" s="503" t="s">
        <v>42</v>
      </c>
      <c r="D1827" s="503" t="s">
        <v>1939</v>
      </c>
      <c r="E1827" s="503" t="s">
        <v>669</v>
      </c>
      <c r="F1827" s="503"/>
      <c r="G1827" s="504" t="s">
        <v>120</v>
      </c>
      <c r="H1827" s="505" t="n">
        <v>28.31</v>
      </c>
      <c r="I1827" s="506" t="n">
        <v>1.08</v>
      </c>
      <c r="J1827" s="507" t="n">
        <v>30.57</v>
      </c>
    </row>
    <row r="1828" customFormat="false" ht="39" hidden="false" customHeight="true" outlineLevel="0" collapsed="false">
      <c r="A1828" s="501" t="s">
        <v>200</v>
      </c>
      <c r="B1828" s="502" t="n">
        <v>34557</v>
      </c>
      <c r="C1828" s="503" t="s">
        <v>42</v>
      </c>
      <c r="D1828" s="503" t="s">
        <v>763</v>
      </c>
      <c r="E1828" s="503" t="s">
        <v>669</v>
      </c>
      <c r="F1828" s="503"/>
      <c r="G1828" s="504" t="s">
        <v>47</v>
      </c>
      <c r="H1828" s="505" t="n">
        <v>0.42</v>
      </c>
      <c r="I1828" s="506" t="n">
        <v>2.7</v>
      </c>
      <c r="J1828" s="507" t="n">
        <v>1.13</v>
      </c>
    </row>
    <row r="1829" customFormat="false" ht="24" hidden="false" customHeight="true" outlineLevel="0" collapsed="false">
      <c r="A1829" s="501" t="s">
        <v>200</v>
      </c>
      <c r="B1829" s="502" t="n">
        <v>37395</v>
      </c>
      <c r="C1829" s="503" t="s">
        <v>42</v>
      </c>
      <c r="D1829" s="503" t="s">
        <v>1940</v>
      </c>
      <c r="E1829" s="503" t="s">
        <v>669</v>
      </c>
      <c r="F1829" s="503"/>
      <c r="G1829" s="504" t="s">
        <v>762</v>
      </c>
      <c r="H1829" s="505" t="n">
        <v>0.005</v>
      </c>
      <c r="I1829" s="506" t="n">
        <v>43.84</v>
      </c>
      <c r="J1829" s="507" t="n">
        <v>0.21</v>
      </c>
    </row>
    <row r="1830" customFormat="false" ht="15" hidden="false" customHeight="false" outlineLevel="0" collapsed="false">
      <c r="A1830" s="486"/>
      <c r="B1830" s="487"/>
      <c r="C1830" s="487"/>
      <c r="D1830" s="487"/>
      <c r="E1830" s="487" t="s">
        <v>1388</v>
      </c>
      <c r="F1830" s="488" t="n">
        <v>45.4</v>
      </c>
      <c r="G1830" s="487" t="s">
        <v>1389</v>
      </c>
      <c r="H1830" s="488" t="n">
        <v>0</v>
      </c>
      <c r="I1830" s="489" t="s">
        <v>1390</v>
      </c>
      <c r="J1830" s="490" t="n">
        <v>45.4</v>
      </c>
    </row>
    <row r="1831" customFormat="false" ht="15" hidden="false" customHeight="true" outlineLevel="0" collapsed="false">
      <c r="A1831" s="486"/>
      <c r="B1831" s="487"/>
      <c r="C1831" s="487"/>
      <c r="D1831" s="487"/>
      <c r="E1831" s="487" t="s">
        <v>1391</v>
      </c>
      <c r="F1831" s="488" t="n">
        <v>22.58</v>
      </c>
      <c r="G1831" s="487"/>
      <c r="H1831" s="491" t="s">
        <v>1392</v>
      </c>
      <c r="I1831" s="491"/>
      <c r="J1831" s="490" t="n">
        <v>117.46</v>
      </c>
    </row>
    <row r="1832" customFormat="false" ht="49.5" hidden="false" customHeight="true" outlineLevel="0" collapsed="false">
      <c r="A1832" s="492"/>
      <c r="B1832" s="493"/>
      <c r="C1832" s="493"/>
      <c r="D1832" s="493"/>
      <c r="E1832" s="493"/>
      <c r="F1832" s="493"/>
      <c r="G1832" s="493" t="s">
        <v>1393</v>
      </c>
      <c r="H1832" s="494" t="n">
        <v>17.34</v>
      </c>
      <c r="I1832" s="495" t="s">
        <v>1394</v>
      </c>
      <c r="J1832" s="496" t="n">
        <v>2036.75</v>
      </c>
    </row>
    <row r="1833" customFormat="false" ht="0.75" hidden="false" customHeight="true" outlineLevel="0" collapsed="false">
      <c r="A1833" s="497"/>
      <c r="B1833" s="498"/>
      <c r="C1833" s="498"/>
      <c r="D1833" s="498"/>
      <c r="E1833" s="498"/>
      <c r="F1833" s="498"/>
      <c r="G1833" s="498"/>
      <c r="H1833" s="498"/>
      <c r="I1833" s="499"/>
      <c r="J1833" s="500"/>
    </row>
    <row r="1834" customFormat="false" ht="18" hidden="false" customHeight="true" outlineLevel="0" collapsed="false">
      <c r="A1834" s="466" t="s">
        <v>1965</v>
      </c>
      <c r="B1834" s="467" t="s">
        <v>27</v>
      </c>
      <c r="C1834" s="468" t="s">
        <v>26</v>
      </c>
      <c r="D1834" s="468" t="s">
        <v>18</v>
      </c>
      <c r="E1834" s="468" t="s">
        <v>25</v>
      </c>
      <c r="F1834" s="468"/>
      <c r="G1834" s="469" t="s">
        <v>1375</v>
      </c>
      <c r="H1834" s="467" t="s">
        <v>1376</v>
      </c>
      <c r="I1834" s="470" t="s">
        <v>1377</v>
      </c>
      <c r="J1834" s="471" t="s">
        <v>19</v>
      </c>
    </row>
    <row r="1835" customFormat="false" ht="64.5" hidden="false" customHeight="true" outlineLevel="0" collapsed="false">
      <c r="A1835" s="472" t="s">
        <v>35</v>
      </c>
      <c r="B1835" s="473" t="n">
        <v>96369</v>
      </c>
      <c r="C1835" s="474" t="s">
        <v>42</v>
      </c>
      <c r="D1835" s="474" t="s">
        <v>1942</v>
      </c>
      <c r="E1835" s="474" t="s">
        <v>1815</v>
      </c>
      <c r="F1835" s="474"/>
      <c r="G1835" s="475" t="s">
        <v>400</v>
      </c>
      <c r="H1835" s="476" t="n">
        <v>1</v>
      </c>
      <c r="I1835" s="477" t="n">
        <v>211.03</v>
      </c>
      <c r="J1835" s="478" t="n">
        <v>211.03</v>
      </c>
    </row>
    <row r="1836" customFormat="false" ht="25.5" hidden="false" customHeight="true" outlineLevel="0" collapsed="false">
      <c r="A1836" s="479" t="s">
        <v>656</v>
      </c>
      <c r="B1836" s="480" t="n">
        <v>88278</v>
      </c>
      <c r="C1836" s="481" t="s">
        <v>42</v>
      </c>
      <c r="D1836" s="481" t="s">
        <v>771</v>
      </c>
      <c r="E1836" s="481" t="s">
        <v>1382</v>
      </c>
      <c r="F1836" s="481"/>
      <c r="G1836" s="482" t="s">
        <v>469</v>
      </c>
      <c r="H1836" s="483" t="n">
        <v>0.948</v>
      </c>
      <c r="I1836" s="484" t="n">
        <v>22.44</v>
      </c>
      <c r="J1836" s="485" t="n">
        <v>21.27</v>
      </c>
    </row>
    <row r="1837" customFormat="false" ht="24" hidden="false" customHeight="true" outlineLevel="0" collapsed="false">
      <c r="A1837" s="479" t="s">
        <v>656</v>
      </c>
      <c r="B1837" s="480" t="n">
        <v>88316</v>
      </c>
      <c r="C1837" s="481" t="s">
        <v>42</v>
      </c>
      <c r="D1837" s="481" t="s">
        <v>667</v>
      </c>
      <c r="E1837" s="481" t="s">
        <v>1382</v>
      </c>
      <c r="F1837" s="481"/>
      <c r="G1837" s="482" t="s">
        <v>469</v>
      </c>
      <c r="H1837" s="483" t="n">
        <v>0.31</v>
      </c>
      <c r="I1837" s="484" t="n">
        <v>20.32</v>
      </c>
      <c r="J1837" s="485" t="n">
        <v>6.29</v>
      </c>
    </row>
    <row r="1838" customFormat="false" ht="25.5" hidden="false" customHeight="true" outlineLevel="0" collapsed="false">
      <c r="A1838" s="501" t="s">
        <v>200</v>
      </c>
      <c r="B1838" s="502" t="n">
        <v>37586</v>
      </c>
      <c r="C1838" s="503" t="s">
        <v>42</v>
      </c>
      <c r="D1838" s="503" t="s">
        <v>1943</v>
      </c>
      <c r="E1838" s="503" t="s">
        <v>669</v>
      </c>
      <c r="F1838" s="503"/>
      <c r="G1838" s="504" t="s">
        <v>762</v>
      </c>
      <c r="H1838" s="505" t="n">
        <v>0.0592</v>
      </c>
      <c r="I1838" s="506" t="n">
        <v>50.98</v>
      </c>
      <c r="J1838" s="507" t="n">
        <v>3.01</v>
      </c>
    </row>
    <row r="1839" customFormat="false" ht="25.5" hidden="false" customHeight="true" outlineLevel="0" collapsed="false">
      <c r="A1839" s="501" t="s">
        <v>200</v>
      </c>
      <c r="B1839" s="502" t="n">
        <v>39413</v>
      </c>
      <c r="C1839" s="503" t="s">
        <v>42</v>
      </c>
      <c r="D1839" s="503" t="s">
        <v>799</v>
      </c>
      <c r="E1839" s="503" t="s">
        <v>669</v>
      </c>
      <c r="F1839" s="503"/>
      <c r="G1839" s="504" t="s">
        <v>400</v>
      </c>
      <c r="H1839" s="505" t="n">
        <v>4.212</v>
      </c>
      <c r="I1839" s="506" t="n">
        <v>25.25</v>
      </c>
      <c r="J1839" s="507" t="n">
        <v>106.35</v>
      </c>
    </row>
    <row r="1840" customFormat="false" ht="39" hidden="false" customHeight="true" outlineLevel="0" collapsed="false">
      <c r="A1840" s="501" t="s">
        <v>200</v>
      </c>
      <c r="B1840" s="502" t="n">
        <v>39419</v>
      </c>
      <c r="C1840" s="503" t="s">
        <v>42</v>
      </c>
      <c r="D1840" s="503" t="s">
        <v>1944</v>
      </c>
      <c r="E1840" s="503" t="s">
        <v>669</v>
      </c>
      <c r="F1840" s="503"/>
      <c r="G1840" s="504" t="s">
        <v>47</v>
      </c>
      <c r="H1840" s="505" t="n">
        <v>1.8234</v>
      </c>
      <c r="I1840" s="506" t="n">
        <v>6.64</v>
      </c>
      <c r="J1840" s="507" t="n">
        <v>12.1</v>
      </c>
    </row>
    <row r="1841" customFormat="false" ht="39" hidden="false" customHeight="true" outlineLevel="0" collapsed="false">
      <c r="A1841" s="501" t="s">
        <v>200</v>
      </c>
      <c r="B1841" s="502" t="n">
        <v>39422</v>
      </c>
      <c r="C1841" s="503" t="s">
        <v>42</v>
      </c>
      <c r="D1841" s="503" t="s">
        <v>1945</v>
      </c>
      <c r="E1841" s="503" t="s">
        <v>669</v>
      </c>
      <c r="F1841" s="503"/>
      <c r="G1841" s="504" t="s">
        <v>47</v>
      </c>
      <c r="H1841" s="505" t="n">
        <v>5.8278</v>
      </c>
      <c r="I1841" s="506" t="n">
        <v>7.54</v>
      </c>
      <c r="J1841" s="507" t="n">
        <v>43.94</v>
      </c>
    </row>
    <row r="1842" customFormat="false" ht="25.5" hidden="false" customHeight="true" outlineLevel="0" collapsed="false">
      <c r="A1842" s="501" t="s">
        <v>200</v>
      </c>
      <c r="B1842" s="502" t="n">
        <v>39431</v>
      </c>
      <c r="C1842" s="503" t="s">
        <v>42</v>
      </c>
      <c r="D1842" s="503" t="s">
        <v>1946</v>
      </c>
      <c r="E1842" s="503" t="s">
        <v>669</v>
      </c>
      <c r="F1842" s="503"/>
      <c r="G1842" s="504" t="s">
        <v>47</v>
      </c>
      <c r="H1842" s="505" t="n">
        <v>2.5027</v>
      </c>
      <c r="I1842" s="506" t="n">
        <v>0.39</v>
      </c>
      <c r="J1842" s="507" t="n">
        <v>0.97</v>
      </c>
    </row>
    <row r="1843" customFormat="false" ht="25.5" hidden="false" customHeight="true" outlineLevel="0" collapsed="false">
      <c r="A1843" s="501" t="s">
        <v>200</v>
      </c>
      <c r="B1843" s="502" t="n">
        <v>39432</v>
      </c>
      <c r="C1843" s="503" t="s">
        <v>42</v>
      </c>
      <c r="D1843" s="503" t="s">
        <v>802</v>
      </c>
      <c r="E1843" s="503" t="s">
        <v>669</v>
      </c>
      <c r="F1843" s="503"/>
      <c r="G1843" s="504" t="s">
        <v>47</v>
      </c>
      <c r="H1843" s="505" t="n">
        <v>1.5851</v>
      </c>
      <c r="I1843" s="506" t="n">
        <v>3.49</v>
      </c>
      <c r="J1843" s="507" t="n">
        <v>5.53</v>
      </c>
    </row>
    <row r="1844" customFormat="false" ht="39" hidden="false" customHeight="true" outlineLevel="0" collapsed="false">
      <c r="A1844" s="501" t="s">
        <v>200</v>
      </c>
      <c r="B1844" s="502" t="n">
        <v>39434</v>
      </c>
      <c r="C1844" s="503" t="s">
        <v>42</v>
      </c>
      <c r="D1844" s="503" t="s">
        <v>800</v>
      </c>
      <c r="E1844" s="503" t="s">
        <v>669</v>
      </c>
      <c r="F1844" s="503"/>
      <c r="G1844" s="504" t="s">
        <v>66</v>
      </c>
      <c r="H1844" s="505" t="n">
        <v>1.0978</v>
      </c>
      <c r="I1844" s="506" t="n">
        <v>4.37</v>
      </c>
      <c r="J1844" s="507" t="n">
        <v>4.79</v>
      </c>
    </row>
    <row r="1845" customFormat="false" ht="25.5" hidden="false" customHeight="true" outlineLevel="0" collapsed="false">
      <c r="A1845" s="501" t="s">
        <v>200</v>
      </c>
      <c r="B1845" s="502" t="n">
        <v>39435</v>
      </c>
      <c r="C1845" s="503" t="s">
        <v>42</v>
      </c>
      <c r="D1845" s="503" t="s">
        <v>807</v>
      </c>
      <c r="E1845" s="503" t="s">
        <v>669</v>
      </c>
      <c r="F1845" s="503"/>
      <c r="G1845" s="504" t="s">
        <v>120</v>
      </c>
      <c r="H1845" s="505" t="n">
        <v>20.1868</v>
      </c>
      <c r="I1845" s="506" t="n">
        <v>0.1</v>
      </c>
      <c r="J1845" s="507" t="n">
        <v>2.01</v>
      </c>
    </row>
    <row r="1846" customFormat="false" ht="25.5" hidden="false" customHeight="true" outlineLevel="0" collapsed="false">
      <c r="A1846" s="501" t="s">
        <v>200</v>
      </c>
      <c r="B1846" s="502" t="n">
        <v>39437</v>
      </c>
      <c r="C1846" s="503" t="s">
        <v>42</v>
      </c>
      <c r="D1846" s="503" t="s">
        <v>1947</v>
      </c>
      <c r="E1846" s="503" t="s">
        <v>669</v>
      </c>
      <c r="F1846" s="503"/>
      <c r="G1846" s="504" t="s">
        <v>120</v>
      </c>
      <c r="H1846" s="505" t="n">
        <v>20.1868</v>
      </c>
      <c r="I1846" s="506" t="n">
        <v>0.23</v>
      </c>
      <c r="J1846" s="507" t="n">
        <v>4.64</v>
      </c>
    </row>
    <row r="1847" customFormat="false" ht="39" hidden="false" customHeight="true" outlineLevel="0" collapsed="false">
      <c r="A1847" s="501" t="s">
        <v>200</v>
      </c>
      <c r="B1847" s="502" t="n">
        <v>39443</v>
      </c>
      <c r="C1847" s="503" t="s">
        <v>42</v>
      </c>
      <c r="D1847" s="503" t="s">
        <v>805</v>
      </c>
      <c r="E1847" s="503" t="s">
        <v>669</v>
      </c>
      <c r="F1847" s="503"/>
      <c r="G1847" s="504" t="s">
        <v>120</v>
      </c>
      <c r="H1847" s="505" t="n">
        <v>0.5441</v>
      </c>
      <c r="I1847" s="506" t="n">
        <v>0.24</v>
      </c>
      <c r="J1847" s="507" t="n">
        <v>0.13</v>
      </c>
    </row>
    <row r="1848" customFormat="false" ht="15" hidden="false" customHeight="false" outlineLevel="0" collapsed="false">
      <c r="A1848" s="486"/>
      <c r="B1848" s="487"/>
      <c r="C1848" s="487"/>
      <c r="D1848" s="487"/>
      <c r="E1848" s="487" t="s">
        <v>1388</v>
      </c>
      <c r="F1848" s="488" t="n">
        <v>21.99</v>
      </c>
      <c r="G1848" s="487" t="s">
        <v>1389</v>
      </c>
      <c r="H1848" s="488" t="n">
        <v>0</v>
      </c>
      <c r="I1848" s="489" t="s">
        <v>1390</v>
      </c>
      <c r="J1848" s="490" t="n">
        <v>21.99</v>
      </c>
    </row>
    <row r="1849" customFormat="false" ht="15" hidden="false" customHeight="true" outlineLevel="0" collapsed="false">
      <c r="A1849" s="486"/>
      <c r="B1849" s="487"/>
      <c r="C1849" s="487"/>
      <c r="D1849" s="487"/>
      <c r="E1849" s="487" t="s">
        <v>1391</v>
      </c>
      <c r="F1849" s="488" t="n">
        <v>50.22</v>
      </c>
      <c r="G1849" s="487"/>
      <c r="H1849" s="491" t="s">
        <v>1392</v>
      </c>
      <c r="I1849" s="491"/>
      <c r="J1849" s="490" t="n">
        <v>261.25</v>
      </c>
    </row>
    <row r="1850" customFormat="false" ht="49.5" hidden="false" customHeight="true" outlineLevel="0" collapsed="false">
      <c r="A1850" s="492"/>
      <c r="B1850" s="493"/>
      <c r="C1850" s="493"/>
      <c r="D1850" s="493"/>
      <c r="E1850" s="493"/>
      <c r="F1850" s="493"/>
      <c r="G1850" s="493" t="s">
        <v>1393</v>
      </c>
      <c r="H1850" s="494" t="n">
        <v>5.64</v>
      </c>
      <c r="I1850" s="495" t="s">
        <v>1394</v>
      </c>
      <c r="J1850" s="496" t="n">
        <v>1473.45</v>
      </c>
    </row>
    <row r="1851" customFormat="false" ht="0.75" hidden="false" customHeight="true" outlineLevel="0" collapsed="false">
      <c r="A1851" s="497"/>
      <c r="B1851" s="498"/>
      <c r="C1851" s="498"/>
      <c r="D1851" s="498"/>
      <c r="E1851" s="498"/>
      <c r="F1851" s="498"/>
      <c r="G1851" s="498"/>
      <c r="H1851" s="498"/>
      <c r="I1851" s="499"/>
      <c r="J1851" s="500"/>
    </row>
    <row r="1852" customFormat="false" ht="18" hidden="false" customHeight="true" outlineLevel="0" collapsed="false">
      <c r="A1852" s="466" t="s">
        <v>1966</v>
      </c>
      <c r="B1852" s="467" t="s">
        <v>27</v>
      </c>
      <c r="C1852" s="468" t="s">
        <v>26</v>
      </c>
      <c r="D1852" s="468" t="s">
        <v>18</v>
      </c>
      <c r="E1852" s="468" t="s">
        <v>25</v>
      </c>
      <c r="F1852" s="468"/>
      <c r="G1852" s="469" t="s">
        <v>1375</v>
      </c>
      <c r="H1852" s="467" t="s">
        <v>1376</v>
      </c>
      <c r="I1852" s="470" t="s">
        <v>1377</v>
      </c>
      <c r="J1852" s="471" t="s">
        <v>19</v>
      </c>
    </row>
    <row r="1853" customFormat="false" ht="25.5" hidden="false" customHeight="true" outlineLevel="0" collapsed="false">
      <c r="A1853" s="472" t="s">
        <v>35</v>
      </c>
      <c r="B1853" s="473" t="n">
        <v>93202</v>
      </c>
      <c r="C1853" s="474" t="s">
        <v>42</v>
      </c>
      <c r="D1853" s="474" t="s">
        <v>1955</v>
      </c>
      <c r="E1853" s="474" t="s">
        <v>1399</v>
      </c>
      <c r="F1853" s="474"/>
      <c r="G1853" s="475" t="s">
        <v>47</v>
      </c>
      <c r="H1853" s="476" t="n">
        <v>1</v>
      </c>
      <c r="I1853" s="477" t="n">
        <v>30.13</v>
      </c>
      <c r="J1853" s="478" t="n">
        <v>30.13</v>
      </c>
    </row>
    <row r="1854" customFormat="false" ht="51.75" hidden="false" customHeight="true" outlineLevel="0" collapsed="false">
      <c r="A1854" s="479" t="s">
        <v>656</v>
      </c>
      <c r="B1854" s="480" t="n">
        <v>87294</v>
      </c>
      <c r="C1854" s="481" t="s">
        <v>42</v>
      </c>
      <c r="D1854" s="481" t="s">
        <v>1956</v>
      </c>
      <c r="E1854" s="481" t="s">
        <v>1382</v>
      </c>
      <c r="F1854" s="481"/>
      <c r="G1854" s="482" t="s">
        <v>388</v>
      </c>
      <c r="H1854" s="483" t="n">
        <v>0.0052</v>
      </c>
      <c r="I1854" s="484" t="n">
        <v>566.58</v>
      </c>
      <c r="J1854" s="485" t="n">
        <v>2.94</v>
      </c>
    </row>
    <row r="1855" customFormat="false" ht="24" hidden="false" customHeight="true" outlineLevel="0" collapsed="false">
      <c r="A1855" s="479" t="s">
        <v>656</v>
      </c>
      <c r="B1855" s="480" t="n">
        <v>88309</v>
      </c>
      <c r="C1855" s="481" t="s">
        <v>42</v>
      </c>
      <c r="D1855" s="481" t="s">
        <v>696</v>
      </c>
      <c r="E1855" s="481" t="s">
        <v>1382</v>
      </c>
      <c r="F1855" s="481"/>
      <c r="G1855" s="482" t="s">
        <v>469</v>
      </c>
      <c r="H1855" s="483" t="n">
        <v>0.56</v>
      </c>
      <c r="I1855" s="484" t="n">
        <v>25.62</v>
      </c>
      <c r="J1855" s="485" t="n">
        <v>14.34</v>
      </c>
    </row>
    <row r="1856" customFormat="false" ht="24" hidden="false" customHeight="true" outlineLevel="0" collapsed="false">
      <c r="A1856" s="479" t="s">
        <v>656</v>
      </c>
      <c r="B1856" s="480" t="n">
        <v>88316</v>
      </c>
      <c r="C1856" s="481" t="s">
        <v>42</v>
      </c>
      <c r="D1856" s="481" t="s">
        <v>667</v>
      </c>
      <c r="E1856" s="481" t="s">
        <v>1382</v>
      </c>
      <c r="F1856" s="481"/>
      <c r="G1856" s="482" t="s">
        <v>469</v>
      </c>
      <c r="H1856" s="483" t="n">
        <v>0.105</v>
      </c>
      <c r="I1856" s="484" t="n">
        <v>20.32</v>
      </c>
      <c r="J1856" s="485" t="n">
        <v>2.13</v>
      </c>
    </row>
    <row r="1857" customFormat="false" ht="25.5" hidden="false" customHeight="true" outlineLevel="0" collapsed="false">
      <c r="A1857" s="501" t="s">
        <v>200</v>
      </c>
      <c r="B1857" s="502" t="n">
        <v>7258</v>
      </c>
      <c r="C1857" s="503" t="s">
        <v>42</v>
      </c>
      <c r="D1857" s="503" t="s">
        <v>918</v>
      </c>
      <c r="E1857" s="503" t="s">
        <v>669</v>
      </c>
      <c r="F1857" s="503"/>
      <c r="G1857" s="504" t="s">
        <v>120</v>
      </c>
      <c r="H1857" s="505" t="n">
        <v>11.661</v>
      </c>
      <c r="I1857" s="506" t="n">
        <v>0.92</v>
      </c>
      <c r="J1857" s="507" t="n">
        <v>10.72</v>
      </c>
    </row>
    <row r="1858" customFormat="false" ht="15" hidden="false" customHeight="false" outlineLevel="0" collapsed="false">
      <c r="A1858" s="486"/>
      <c r="B1858" s="487"/>
      <c r="C1858" s="487"/>
      <c r="D1858" s="487"/>
      <c r="E1858" s="487" t="s">
        <v>1388</v>
      </c>
      <c r="F1858" s="488" t="n">
        <v>13.28</v>
      </c>
      <c r="G1858" s="487" t="s">
        <v>1389</v>
      </c>
      <c r="H1858" s="488" t="n">
        <v>0</v>
      </c>
      <c r="I1858" s="489" t="s">
        <v>1390</v>
      </c>
      <c r="J1858" s="490" t="n">
        <v>13.28</v>
      </c>
    </row>
    <row r="1859" customFormat="false" ht="15" hidden="false" customHeight="true" outlineLevel="0" collapsed="false">
      <c r="A1859" s="486"/>
      <c r="B1859" s="487"/>
      <c r="C1859" s="487"/>
      <c r="D1859" s="487"/>
      <c r="E1859" s="487" t="s">
        <v>1391</v>
      </c>
      <c r="F1859" s="488" t="n">
        <v>7.17</v>
      </c>
      <c r="G1859" s="487"/>
      <c r="H1859" s="491" t="s">
        <v>1392</v>
      </c>
      <c r="I1859" s="491"/>
      <c r="J1859" s="490" t="n">
        <v>37.3</v>
      </c>
    </row>
    <row r="1860" customFormat="false" ht="49.5" hidden="false" customHeight="true" outlineLevel="0" collapsed="false">
      <c r="A1860" s="492"/>
      <c r="B1860" s="493"/>
      <c r="C1860" s="493"/>
      <c r="D1860" s="493"/>
      <c r="E1860" s="493"/>
      <c r="F1860" s="493"/>
      <c r="G1860" s="493" t="s">
        <v>1393</v>
      </c>
      <c r="H1860" s="494" t="n">
        <v>79.13</v>
      </c>
      <c r="I1860" s="495" t="s">
        <v>1394</v>
      </c>
      <c r="J1860" s="496" t="n">
        <v>2951.54</v>
      </c>
    </row>
    <row r="1861" customFormat="false" ht="0.75" hidden="false" customHeight="true" outlineLevel="0" collapsed="false">
      <c r="A1861" s="497"/>
      <c r="B1861" s="498"/>
      <c r="C1861" s="498"/>
      <c r="D1861" s="498"/>
      <c r="E1861" s="498"/>
      <c r="F1861" s="498"/>
      <c r="G1861" s="498"/>
      <c r="H1861" s="498"/>
      <c r="I1861" s="499"/>
      <c r="J1861" s="500"/>
    </row>
    <row r="1862" customFormat="false" ht="18" hidden="false" customHeight="true" outlineLevel="0" collapsed="false">
      <c r="A1862" s="466" t="s">
        <v>1967</v>
      </c>
      <c r="B1862" s="467" t="s">
        <v>27</v>
      </c>
      <c r="C1862" s="468" t="s">
        <v>26</v>
      </c>
      <c r="D1862" s="468" t="s">
        <v>18</v>
      </c>
      <c r="E1862" s="468" t="s">
        <v>25</v>
      </c>
      <c r="F1862" s="468"/>
      <c r="G1862" s="469" t="s">
        <v>1375</v>
      </c>
      <c r="H1862" s="467" t="s">
        <v>1376</v>
      </c>
      <c r="I1862" s="470" t="s">
        <v>1377</v>
      </c>
      <c r="J1862" s="471" t="s">
        <v>19</v>
      </c>
    </row>
    <row r="1863" customFormat="false" ht="25.5" hidden="false" customHeight="true" outlineLevel="0" collapsed="false">
      <c r="A1863" s="472" t="s">
        <v>35</v>
      </c>
      <c r="B1863" s="473" t="n">
        <v>93194</v>
      </c>
      <c r="C1863" s="474" t="s">
        <v>42</v>
      </c>
      <c r="D1863" s="474" t="s">
        <v>1958</v>
      </c>
      <c r="E1863" s="474" t="s">
        <v>1399</v>
      </c>
      <c r="F1863" s="474"/>
      <c r="G1863" s="475" t="s">
        <v>47</v>
      </c>
      <c r="H1863" s="476" t="n">
        <v>1</v>
      </c>
      <c r="I1863" s="477" t="n">
        <v>29.06</v>
      </c>
      <c r="J1863" s="478" t="n">
        <v>29.06</v>
      </c>
    </row>
    <row r="1864" customFormat="false" ht="51.75" hidden="false" customHeight="true" outlineLevel="0" collapsed="false">
      <c r="A1864" s="479" t="s">
        <v>656</v>
      </c>
      <c r="B1864" s="480" t="n">
        <v>87294</v>
      </c>
      <c r="C1864" s="481" t="s">
        <v>42</v>
      </c>
      <c r="D1864" s="481" t="s">
        <v>1956</v>
      </c>
      <c r="E1864" s="481" t="s">
        <v>1382</v>
      </c>
      <c r="F1864" s="481"/>
      <c r="G1864" s="482" t="s">
        <v>388</v>
      </c>
      <c r="H1864" s="483" t="n">
        <v>0.0019</v>
      </c>
      <c r="I1864" s="484" t="n">
        <v>566.58</v>
      </c>
      <c r="J1864" s="485" t="n">
        <v>1.07</v>
      </c>
    </row>
    <row r="1865" customFormat="false" ht="24" hidden="false" customHeight="true" outlineLevel="0" collapsed="false">
      <c r="A1865" s="479" t="s">
        <v>656</v>
      </c>
      <c r="B1865" s="480" t="n">
        <v>88309</v>
      </c>
      <c r="C1865" s="481" t="s">
        <v>42</v>
      </c>
      <c r="D1865" s="481" t="s">
        <v>696</v>
      </c>
      <c r="E1865" s="481" t="s">
        <v>1382</v>
      </c>
      <c r="F1865" s="481"/>
      <c r="G1865" s="482" t="s">
        <v>469</v>
      </c>
      <c r="H1865" s="483" t="n">
        <v>0.051</v>
      </c>
      <c r="I1865" s="484" t="n">
        <v>25.62</v>
      </c>
      <c r="J1865" s="485" t="n">
        <v>1.3</v>
      </c>
    </row>
    <row r="1866" customFormat="false" ht="24" hidden="false" customHeight="true" outlineLevel="0" collapsed="false">
      <c r="A1866" s="479" t="s">
        <v>656</v>
      </c>
      <c r="B1866" s="480" t="n">
        <v>88316</v>
      </c>
      <c r="C1866" s="481" t="s">
        <v>42</v>
      </c>
      <c r="D1866" s="481" t="s">
        <v>667</v>
      </c>
      <c r="E1866" s="481" t="s">
        <v>1382</v>
      </c>
      <c r="F1866" s="481"/>
      <c r="G1866" s="482" t="s">
        <v>469</v>
      </c>
      <c r="H1866" s="483" t="n">
        <v>0.086</v>
      </c>
      <c r="I1866" s="484" t="n">
        <v>20.32</v>
      </c>
      <c r="J1866" s="485" t="n">
        <v>1.74</v>
      </c>
    </row>
    <row r="1867" customFormat="false" ht="25.5" hidden="false" customHeight="true" outlineLevel="0" collapsed="false">
      <c r="A1867" s="479" t="s">
        <v>656</v>
      </c>
      <c r="B1867" s="480" t="n">
        <v>92270</v>
      </c>
      <c r="C1867" s="481" t="s">
        <v>42</v>
      </c>
      <c r="D1867" s="481" t="s">
        <v>753</v>
      </c>
      <c r="E1867" s="481" t="s">
        <v>1399</v>
      </c>
      <c r="F1867" s="481"/>
      <c r="G1867" s="482" t="s">
        <v>400</v>
      </c>
      <c r="H1867" s="483" t="n">
        <v>0.039</v>
      </c>
      <c r="I1867" s="484" t="n">
        <v>157.85</v>
      </c>
      <c r="J1867" s="485" t="n">
        <v>6.15</v>
      </c>
    </row>
    <row r="1868" customFormat="false" ht="25.5" hidden="false" customHeight="true" outlineLevel="0" collapsed="false">
      <c r="A1868" s="479" t="s">
        <v>656</v>
      </c>
      <c r="B1868" s="480" t="n">
        <v>92801</v>
      </c>
      <c r="C1868" s="481" t="s">
        <v>42</v>
      </c>
      <c r="D1868" s="481" t="s">
        <v>704</v>
      </c>
      <c r="E1868" s="481" t="s">
        <v>1399</v>
      </c>
      <c r="F1868" s="481"/>
      <c r="G1868" s="482" t="s">
        <v>66</v>
      </c>
      <c r="H1868" s="483" t="n">
        <v>0.49</v>
      </c>
      <c r="I1868" s="484" t="n">
        <v>11.49</v>
      </c>
      <c r="J1868" s="485" t="n">
        <v>5.63</v>
      </c>
    </row>
    <row r="1869" customFormat="false" ht="39" hidden="false" customHeight="true" outlineLevel="0" collapsed="false">
      <c r="A1869" s="479" t="s">
        <v>656</v>
      </c>
      <c r="B1869" s="480" t="n">
        <v>94964</v>
      </c>
      <c r="C1869" s="481" t="s">
        <v>42</v>
      </c>
      <c r="D1869" s="481" t="s">
        <v>766</v>
      </c>
      <c r="E1869" s="481" t="s">
        <v>1399</v>
      </c>
      <c r="F1869" s="481"/>
      <c r="G1869" s="482" t="s">
        <v>388</v>
      </c>
      <c r="H1869" s="483" t="n">
        <v>0.021</v>
      </c>
      <c r="I1869" s="484" t="n">
        <v>562.72</v>
      </c>
      <c r="J1869" s="485" t="n">
        <v>11.81</v>
      </c>
    </row>
    <row r="1870" customFormat="false" ht="25.5" hidden="false" customHeight="true" outlineLevel="0" collapsed="false">
      <c r="A1870" s="501" t="s">
        <v>200</v>
      </c>
      <c r="B1870" s="502" t="n">
        <v>2692</v>
      </c>
      <c r="C1870" s="503" t="s">
        <v>42</v>
      </c>
      <c r="D1870" s="503" t="s">
        <v>724</v>
      </c>
      <c r="E1870" s="503" t="s">
        <v>669</v>
      </c>
      <c r="F1870" s="503"/>
      <c r="G1870" s="504" t="s">
        <v>686</v>
      </c>
      <c r="H1870" s="505" t="n">
        <v>0.006</v>
      </c>
      <c r="I1870" s="506" t="n">
        <v>7.52</v>
      </c>
      <c r="J1870" s="507" t="n">
        <v>0.04</v>
      </c>
    </row>
    <row r="1871" customFormat="false" ht="39" hidden="false" customHeight="true" outlineLevel="0" collapsed="false">
      <c r="A1871" s="501" t="s">
        <v>200</v>
      </c>
      <c r="B1871" s="502" t="n">
        <v>39017</v>
      </c>
      <c r="C1871" s="503" t="s">
        <v>42</v>
      </c>
      <c r="D1871" s="503" t="s">
        <v>709</v>
      </c>
      <c r="E1871" s="503" t="s">
        <v>669</v>
      </c>
      <c r="F1871" s="503"/>
      <c r="G1871" s="504" t="s">
        <v>120</v>
      </c>
      <c r="H1871" s="505" t="n">
        <v>6</v>
      </c>
      <c r="I1871" s="506" t="n">
        <v>0.22</v>
      </c>
      <c r="J1871" s="507" t="n">
        <v>1.32</v>
      </c>
    </row>
    <row r="1872" customFormat="false" ht="15" hidden="false" customHeight="false" outlineLevel="0" collapsed="false">
      <c r="A1872" s="486"/>
      <c r="B1872" s="487"/>
      <c r="C1872" s="487"/>
      <c r="D1872" s="487"/>
      <c r="E1872" s="487" t="s">
        <v>1388</v>
      </c>
      <c r="F1872" s="488" t="n">
        <v>5.02</v>
      </c>
      <c r="G1872" s="487" t="s">
        <v>1389</v>
      </c>
      <c r="H1872" s="488" t="n">
        <v>0</v>
      </c>
      <c r="I1872" s="489" t="s">
        <v>1390</v>
      </c>
      <c r="J1872" s="490" t="n">
        <v>5.02</v>
      </c>
    </row>
    <row r="1873" customFormat="false" ht="15" hidden="false" customHeight="true" outlineLevel="0" collapsed="false">
      <c r="A1873" s="486"/>
      <c r="B1873" s="487"/>
      <c r="C1873" s="487"/>
      <c r="D1873" s="487"/>
      <c r="E1873" s="487" t="s">
        <v>1391</v>
      </c>
      <c r="F1873" s="488" t="n">
        <v>6.91</v>
      </c>
      <c r="G1873" s="487"/>
      <c r="H1873" s="491" t="s">
        <v>1392</v>
      </c>
      <c r="I1873" s="491"/>
      <c r="J1873" s="490" t="n">
        <v>35.97</v>
      </c>
    </row>
    <row r="1874" customFormat="false" ht="49.5" hidden="false" customHeight="true" outlineLevel="0" collapsed="false">
      <c r="A1874" s="492"/>
      <c r="B1874" s="493"/>
      <c r="C1874" s="493"/>
      <c r="D1874" s="493"/>
      <c r="E1874" s="493"/>
      <c r="F1874" s="493"/>
      <c r="G1874" s="493" t="s">
        <v>1393</v>
      </c>
      <c r="H1874" s="494" t="n">
        <v>9.6</v>
      </c>
      <c r="I1874" s="495" t="s">
        <v>1394</v>
      </c>
      <c r="J1874" s="496" t="n">
        <v>345.31</v>
      </c>
    </row>
    <row r="1875" customFormat="false" ht="0.75" hidden="false" customHeight="true" outlineLevel="0" collapsed="false">
      <c r="A1875" s="497"/>
      <c r="B1875" s="498"/>
      <c r="C1875" s="498"/>
      <c r="D1875" s="498"/>
      <c r="E1875" s="498"/>
      <c r="F1875" s="498"/>
      <c r="G1875" s="498"/>
      <c r="H1875" s="498"/>
      <c r="I1875" s="499"/>
      <c r="J1875" s="500"/>
    </row>
    <row r="1876" customFormat="false" ht="18" hidden="false" customHeight="true" outlineLevel="0" collapsed="false">
      <c r="A1876" s="466" t="s">
        <v>1968</v>
      </c>
      <c r="B1876" s="467" t="s">
        <v>27</v>
      </c>
      <c r="C1876" s="468" t="s">
        <v>26</v>
      </c>
      <c r="D1876" s="468" t="s">
        <v>18</v>
      </c>
      <c r="E1876" s="468" t="s">
        <v>25</v>
      </c>
      <c r="F1876" s="468"/>
      <c r="G1876" s="469" t="s">
        <v>1375</v>
      </c>
      <c r="H1876" s="467" t="s">
        <v>1376</v>
      </c>
      <c r="I1876" s="470" t="s">
        <v>1377</v>
      </c>
      <c r="J1876" s="471" t="s">
        <v>19</v>
      </c>
    </row>
    <row r="1877" customFormat="false" ht="25.5" hidden="false" customHeight="true" outlineLevel="0" collapsed="false">
      <c r="A1877" s="472" t="s">
        <v>35</v>
      </c>
      <c r="B1877" s="473" t="n">
        <v>93184</v>
      </c>
      <c r="C1877" s="474" t="s">
        <v>42</v>
      </c>
      <c r="D1877" s="474" t="s">
        <v>1960</v>
      </c>
      <c r="E1877" s="474" t="s">
        <v>1399</v>
      </c>
      <c r="F1877" s="474"/>
      <c r="G1877" s="475" t="s">
        <v>47</v>
      </c>
      <c r="H1877" s="476" t="n">
        <v>1</v>
      </c>
      <c r="I1877" s="477" t="n">
        <v>29.72</v>
      </c>
      <c r="J1877" s="478" t="n">
        <v>29.72</v>
      </c>
    </row>
    <row r="1878" customFormat="false" ht="51.75" hidden="false" customHeight="true" outlineLevel="0" collapsed="false">
      <c r="A1878" s="479" t="s">
        <v>656</v>
      </c>
      <c r="B1878" s="480" t="n">
        <v>87294</v>
      </c>
      <c r="C1878" s="481" t="s">
        <v>42</v>
      </c>
      <c r="D1878" s="481" t="s">
        <v>1956</v>
      </c>
      <c r="E1878" s="481" t="s">
        <v>1382</v>
      </c>
      <c r="F1878" s="481"/>
      <c r="G1878" s="482" t="s">
        <v>388</v>
      </c>
      <c r="H1878" s="483" t="n">
        <v>0.0019</v>
      </c>
      <c r="I1878" s="484" t="n">
        <v>566.58</v>
      </c>
      <c r="J1878" s="485" t="n">
        <v>1.07</v>
      </c>
    </row>
    <row r="1879" customFormat="false" ht="24" hidden="false" customHeight="true" outlineLevel="0" collapsed="false">
      <c r="A1879" s="479" t="s">
        <v>656</v>
      </c>
      <c r="B1879" s="480" t="n">
        <v>88309</v>
      </c>
      <c r="C1879" s="481" t="s">
        <v>42</v>
      </c>
      <c r="D1879" s="481" t="s">
        <v>696</v>
      </c>
      <c r="E1879" s="481" t="s">
        <v>1382</v>
      </c>
      <c r="F1879" s="481"/>
      <c r="G1879" s="482" t="s">
        <v>469</v>
      </c>
      <c r="H1879" s="483" t="n">
        <v>0.056</v>
      </c>
      <c r="I1879" s="484" t="n">
        <v>25.62</v>
      </c>
      <c r="J1879" s="485" t="n">
        <v>1.43</v>
      </c>
    </row>
    <row r="1880" customFormat="false" ht="24" hidden="false" customHeight="true" outlineLevel="0" collapsed="false">
      <c r="A1880" s="479" t="s">
        <v>656</v>
      </c>
      <c r="B1880" s="480" t="n">
        <v>88316</v>
      </c>
      <c r="C1880" s="481" t="s">
        <v>42</v>
      </c>
      <c r="D1880" s="481" t="s">
        <v>667</v>
      </c>
      <c r="E1880" s="481" t="s">
        <v>1382</v>
      </c>
      <c r="F1880" s="481"/>
      <c r="G1880" s="482" t="s">
        <v>469</v>
      </c>
      <c r="H1880" s="483" t="n">
        <v>0.089</v>
      </c>
      <c r="I1880" s="484" t="n">
        <v>20.32</v>
      </c>
      <c r="J1880" s="485" t="n">
        <v>1.8</v>
      </c>
    </row>
    <row r="1881" customFormat="false" ht="25.5" hidden="false" customHeight="true" outlineLevel="0" collapsed="false">
      <c r="A1881" s="479" t="s">
        <v>656</v>
      </c>
      <c r="B1881" s="480" t="n">
        <v>92270</v>
      </c>
      <c r="C1881" s="481" t="s">
        <v>42</v>
      </c>
      <c r="D1881" s="481" t="s">
        <v>753</v>
      </c>
      <c r="E1881" s="481" t="s">
        <v>1399</v>
      </c>
      <c r="F1881" s="481"/>
      <c r="G1881" s="482" t="s">
        <v>400</v>
      </c>
      <c r="H1881" s="483" t="n">
        <v>0.042</v>
      </c>
      <c r="I1881" s="484" t="n">
        <v>157.85</v>
      </c>
      <c r="J1881" s="485" t="n">
        <v>6.62</v>
      </c>
    </row>
    <row r="1882" customFormat="false" ht="25.5" hidden="false" customHeight="true" outlineLevel="0" collapsed="false">
      <c r="A1882" s="479" t="s">
        <v>656</v>
      </c>
      <c r="B1882" s="480" t="n">
        <v>92801</v>
      </c>
      <c r="C1882" s="481" t="s">
        <v>42</v>
      </c>
      <c r="D1882" s="481" t="s">
        <v>704</v>
      </c>
      <c r="E1882" s="481" t="s">
        <v>1399</v>
      </c>
      <c r="F1882" s="481"/>
      <c r="G1882" s="482" t="s">
        <v>66</v>
      </c>
      <c r="H1882" s="483" t="n">
        <v>0.49</v>
      </c>
      <c r="I1882" s="484" t="n">
        <v>11.49</v>
      </c>
      <c r="J1882" s="485" t="n">
        <v>5.63</v>
      </c>
    </row>
    <row r="1883" customFormat="false" ht="39" hidden="false" customHeight="true" outlineLevel="0" collapsed="false">
      <c r="A1883" s="479" t="s">
        <v>656</v>
      </c>
      <c r="B1883" s="480" t="n">
        <v>94964</v>
      </c>
      <c r="C1883" s="481" t="s">
        <v>42</v>
      </c>
      <c r="D1883" s="481" t="s">
        <v>766</v>
      </c>
      <c r="E1883" s="481" t="s">
        <v>1399</v>
      </c>
      <c r="F1883" s="481"/>
      <c r="G1883" s="482" t="s">
        <v>388</v>
      </c>
      <c r="H1883" s="483" t="n">
        <v>0.021</v>
      </c>
      <c r="I1883" s="484" t="n">
        <v>562.72</v>
      </c>
      <c r="J1883" s="485" t="n">
        <v>11.81</v>
      </c>
    </row>
    <row r="1884" customFormat="false" ht="25.5" hidden="false" customHeight="true" outlineLevel="0" collapsed="false">
      <c r="A1884" s="501" t="s">
        <v>200</v>
      </c>
      <c r="B1884" s="502" t="n">
        <v>2692</v>
      </c>
      <c r="C1884" s="503" t="s">
        <v>42</v>
      </c>
      <c r="D1884" s="503" t="s">
        <v>724</v>
      </c>
      <c r="E1884" s="503" t="s">
        <v>669</v>
      </c>
      <c r="F1884" s="503"/>
      <c r="G1884" s="504" t="s">
        <v>686</v>
      </c>
      <c r="H1884" s="505" t="n">
        <v>0.006</v>
      </c>
      <c r="I1884" s="506" t="n">
        <v>7.52</v>
      </c>
      <c r="J1884" s="507" t="n">
        <v>0.04</v>
      </c>
    </row>
    <row r="1885" customFormat="false" ht="39" hidden="false" customHeight="true" outlineLevel="0" collapsed="false">
      <c r="A1885" s="501" t="s">
        <v>200</v>
      </c>
      <c r="B1885" s="502" t="n">
        <v>39017</v>
      </c>
      <c r="C1885" s="503" t="s">
        <v>42</v>
      </c>
      <c r="D1885" s="503" t="s">
        <v>709</v>
      </c>
      <c r="E1885" s="503" t="s">
        <v>669</v>
      </c>
      <c r="F1885" s="503"/>
      <c r="G1885" s="504" t="s">
        <v>120</v>
      </c>
      <c r="H1885" s="505" t="n">
        <v>6</v>
      </c>
      <c r="I1885" s="506" t="n">
        <v>0.22</v>
      </c>
      <c r="J1885" s="507" t="n">
        <v>1.32</v>
      </c>
    </row>
    <row r="1886" customFormat="false" ht="15" hidden="false" customHeight="false" outlineLevel="0" collapsed="false">
      <c r="A1886" s="486"/>
      <c r="B1886" s="487"/>
      <c r="C1886" s="487"/>
      <c r="D1886" s="487"/>
      <c r="E1886" s="487" t="s">
        <v>1388</v>
      </c>
      <c r="F1886" s="488" t="n">
        <v>5.24</v>
      </c>
      <c r="G1886" s="487" t="s">
        <v>1389</v>
      </c>
      <c r="H1886" s="488" t="n">
        <v>0</v>
      </c>
      <c r="I1886" s="489" t="s">
        <v>1390</v>
      </c>
      <c r="J1886" s="490" t="n">
        <v>5.24</v>
      </c>
    </row>
    <row r="1887" customFormat="false" ht="15" hidden="false" customHeight="true" outlineLevel="0" collapsed="false">
      <c r="A1887" s="486"/>
      <c r="B1887" s="487"/>
      <c r="C1887" s="487"/>
      <c r="D1887" s="487"/>
      <c r="E1887" s="487" t="s">
        <v>1391</v>
      </c>
      <c r="F1887" s="488" t="n">
        <v>7.07</v>
      </c>
      <c r="G1887" s="487"/>
      <c r="H1887" s="491" t="s">
        <v>1392</v>
      </c>
      <c r="I1887" s="491"/>
      <c r="J1887" s="490" t="n">
        <v>36.79</v>
      </c>
    </row>
    <row r="1888" customFormat="false" ht="49.5" hidden="false" customHeight="true" outlineLevel="0" collapsed="false">
      <c r="A1888" s="492"/>
      <c r="B1888" s="493"/>
      <c r="C1888" s="493"/>
      <c r="D1888" s="493"/>
      <c r="E1888" s="493"/>
      <c r="F1888" s="493"/>
      <c r="G1888" s="493" t="s">
        <v>1393</v>
      </c>
      <c r="H1888" s="494" t="n">
        <v>2.8</v>
      </c>
      <c r="I1888" s="495" t="s">
        <v>1394</v>
      </c>
      <c r="J1888" s="496" t="n">
        <v>103.01</v>
      </c>
    </row>
    <row r="1889" customFormat="false" ht="0.75" hidden="false" customHeight="true" outlineLevel="0" collapsed="false">
      <c r="A1889" s="497"/>
      <c r="B1889" s="498"/>
      <c r="C1889" s="498"/>
      <c r="D1889" s="498"/>
      <c r="E1889" s="498"/>
      <c r="F1889" s="498"/>
      <c r="G1889" s="498"/>
      <c r="H1889" s="498"/>
      <c r="I1889" s="499"/>
      <c r="J1889" s="500"/>
    </row>
    <row r="1890" customFormat="false" ht="18" hidden="false" customHeight="true" outlineLevel="0" collapsed="false">
      <c r="A1890" s="466" t="s">
        <v>1969</v>
      </c>
      <c r="B1890" s="467" t="s">
        <v>27</v>
      </c>
      <c r="C1890" s="468" t="s">
        <v>26</v>
      </c>
      <c r="D1890" s="468" t="s">
        <v>18</v>
      </c>
      <c r="E1890" s="468" t="s">
        <v>25</v>
      </c>
      <c r="F1890" s="468"/>
      <c r="G1890" s="469" t="s">
        <v>1375</v>
      </c>
      <c r="H1890" s="467" t="s">
        <v>1376</v>
      </c>
      <c r="I1890" s="470" t="s">
        <v>1377</v>
      </c>
      <c r="J1890" s="471" t="s">
        <v>19</v>
      </c>
    </row>
    <row r="1891" customFormat="false" ht="25.5" hidden="false" customHeight="true" outlineLevel="0" collapsed="false">
      <c r="A1891" s="472" t="s">
        <v>35</v>
      </c>
      <c r="B1891" s="473" t="n">
        <v>93187</v>
      </c>
      <c r="C1891" s="474" t="s">
        <v>42</v>
      </c>
      <c r="D1891" s="474" t="s">
        <v>1962</v>
      </c>
      <c r="E1891" s="474" t="s">
        <v>1399</v>
      </c>
      <c r="F1891" s="474"/>
      <c r="G1891" s="475" t="s">
        <v>47</v>
      </c>
      <c r="H1891" s="476" t="n">
        <v>1</v>
      </c>
      <c r="I1891" s="477" t="n">
        <v>76.89</v>
      </c>
      <c r="J1891" s="478" t="n">
        <v>76.89</v>
      </c>
    </row>
    <row r="1892" customFormat="false" ht="24" hidden="false" customHeight="true" outlineLevel="0" collapsed="false">
      <c r="A1892" s="479" t="s">
        <v>656</v>
      </c>
      <c r="B1892" s="480" t="n">
        <v>88309</v>
      </c>
      <c r="C1892" s="481" t="s">
        <v>42</v>
      </c>
      <c r="D1892" s="481" t="s">
        <v>696</v>
      </c>
      <c r="E1892" s="481" t="s">
        <v>1382</v>
      </c>
      <c r="F1892" s="481"/>
      <c r="G1892" s="482" t="s">
        <v>469</v>
      </c>
      <c r="H1892" s="483" t="n">
        <v>0.612</v>
      </c>
      <c r="I1892" s="484" t="n">
        <v>25.62</v>
      </c>
      <c r="J1892" s="485" t="n">
        <v>15.67</v>
      </c>
    </row>
    <row r="1893" customFormat="false" ht="24" hidden="false" customHeight="true" outlineLevel="0" collapsed="false">
      <c r="A1893" s="479" t="s">
        <v>656</v>
      </c>
      <c r="B1893" s="480" t="n">
        <v>88316</v>
      </c>
      <c r="C1893" s="481" t="s">
        <v>42</v>
      </c>
      <c r="D1893" s="481" t="s">
        <v>667</v>
      </c>
      <c r="E1893" s="481" t="s">
        <v>1382</v>
      </c>
      <c r="F1893" s="481"/>
      <c r="G1893" s="482" t="s">
        <v>469</v>
      </c>
      <c r="H1893" s="483" t="n">
        <v>0.306</v>
      </c>
      <c r="I1893" s="484" t="n">
        <v>20.32</v>
      </c>
      <c r="J1893" s="485" t="n">
        <v>6.21</v>
      </c>
    </row>
    <row r="1894" customFormat="false" ht="25.5" hidden="false" customHeight="true" outlineLevel="0" collapsed="false">
      <c r="A1894" s="479" t="s">
        <v>656</v>
      </c>
      <c r="B1894" s="480" t="n">
        <v>92270</v>
      </c>
      <c r="C1894" s="481" t="s">
        <v>42</v>
      </c>
      <c r="D1894" s="481" t="s">
        <v>753</v>
      </c>
      <c r="E1894" s="481" t="s">
        <v>1399</v>
      </c>
      <c r="F1894" s="481"/>
      <c r="G1894" s="482" t="s">
        <v>400</v>
      </c>
      <c r="H1894" s="483" t="n">
        <v>0.114</v>
      </c>
      <c r="I1894" s="484" t="n">
        <v>157.85</v>
      </c>
      <c r="J1894" s="485" t="n">
        <v>17.99</v>
      </c>
    </row>
    <row r="1895" customFormat="false" ht="25.5" hidden="false" customHeight="true" outlineLevel="0" collapsed="false">
      <c r="A1895" s="479" t="s">
        <v>656</v>
      </c>
      <c r="B1895" s="480" t="n">
        <v>92802</v>
      </c>
      <c r="C1895" s="481" t="s">
        <v>42</v>
      </c>
      <c r="D1895" s="481" t="s">
        <v>711</v>
      </c>
      <c r="E1895" s="481" t="s">
        <v>1399</v>
      </c>
      <c r="F1895" s="481"/>
      <c r="G1895" s="482" t="s">
        <v>66</v>
      </c>
      <c r="H1895" s="483" t="n">
        <v>0.79</v>
      </c>
      <c r="I1895" s="484" t="n">
        <v>11.53</v>
      </c>
      <c r="J1895" s="485" t="n">
        <v>9.1</v>
      </c>
    </row>
    <row r="1896" customFormat="false" ht="39" hidden="false" customHeight="true" outlineLevel="0" collapsed="false">
      <c r="A1896" s="479" t="s">
        <v>656</v>
      </c>
      <c r="B1896" s="480" t="n">
        <v>94964</v>
      </c>
      <c r="C1896" s="481" t="s">
        <v>42</v>
      </c>
      <c r="D1896" s="481" t="s">
        <v>766</v>
      </c>
      <c r="E1896" s="481" t="s">
        <v>1399</v>
      </c>
      <c r="F1896" s="481"/>
      <c r="G1896" s="482" t="s">
        <v>388</v>
      </c>
      <c r="H1896" s="483" t="n">
        <v>0.043</v>
      </c>
      <c r="I1896" s="484" t="n">
        <v>562.72</v>
      </c>
      <c r="J1896" s="485" t="n">
        <v>24.19</v>
      </c>
    </row>
    <row r="1897" customFormat="false" ht="25.5" hidden="false" customHeight="true" outlineLevel="0" collapsed="false">
      <c r="A1897" s="501" t="s">
        <v>200</v>
      </c>
      <c r="B1897" s="502" t="n">
        <v>2692</v>
      </c>
      <c r="C1897" s="503" t="s">
        <v>42</v>
      </c>
      <c r="D1897" s="503" t="s">
        <v>724</v>
      </c>
      <c r="E1897" s="503" t="s">
        <v>669</v>
      </c>
      <c r="F1897" s="503"/>
      <c r="G1897" s="504" t="s">
        <v>686</v>
      </c>
      <c r="H1897" s="505" t="n">
        <v>0.01</v>
      </c>
      <c r="I1897" s="506" t="n">
        <v>7.52</v>
      </c>
      <c r="J1897" s="507" t="n">
        <v>0.07</v>
      </c>
    </row>
    <row r="1898" customFormat="false" ht="25.5" hidden="false" customHeight="true" outlineLevel="0" collapsed="false">
      <c r="A1898" s="501" t="s">
        <v>200</v>
      </c>
      <c r="B1898" s="502" t="n">
        <v>4491</v>
      </c>
      <c r="C1898" s="503" t="s">
        <v>42</v>
      </c>
      <c r="D1898" s="503" t="s">
        <v>738</v>
      </c>
      <c r="E1898" s="503" t="s">
        <v>669</v>
      </c>
      <c r="F1898" s="503"/>
      <c r="G1898" s="504" t="s">
        <v>47</v>
      </c>
      <c r="H1898" s="505" t="n">
        <v>0.203</v>
      </c>
      <c r="I1898" s="506" t="n">
        <v>11.53</v>
      </c>
      <c r="J1898" s="507" t="n">
        <v>2.34</v>
      </c>
    </row>
    <row r="1899" customFormat="false" ht="39" hidden="false" customHeight="true" outlineLevel="0" collapsed="false">
      <c r="A1899" s="501" t="s">
        <v>200</v>
      </c>
      <c r="B1899" s="502" t="n">
        <v>39017</v>
      </c>
      <c r="C1899" s="503" t="s">
        <v>42</v>
      </c>
      <c r="D1899" s="503" t="s">
        <v>709</v>
      </c>
      <c r="E1899" s="503" t="s">
        <v>669</v>
      </c>
      <c r="F1899" s="503"/>
      <c r="G1899" s="504" t="s">
        <v>120</v>
      </c>
      <c r="H1899" s="505" t="n">
        <v>6</v>
      </c>
      <c r="I1899" s="506" t="n">
        <v>0.22</v>
      </c>
      <c r="J1899" s="507" t="n">
        <v>1.32</v>
      </c>
    </row>
    <row r="1900" customFormat="false" ht="15" hidden="false" customHeight="false" outlineLevel="0" collapsed="false">
      <c r="A1900" s="486"/>
      <c r="B1900" s="487"/>
      <c r="C1900" s="487"/>
      <c r="D1900" s="487"/>
      <c r="E1900" s="487" t="s">
        <v>1388</v>
      </c>
      <c r="F1900" s="488" t="n">
        <v>22.68</v>
      </c>
      <c r="G1900" s="487" t="s">
        <v>1389</v>
      </c>
      <c r="H1900" s="488" t="n">
        <v>0</v>
      </c>
      <c r="I1900" s="489" t="s">
        <v>1390</v>
      </c>
      <c r="J1900" s="490" t="n">
        <v>22.68</v>
      </c>
    </row>
    <row r="1901" customFormat="false" ht="15" hidden="false" customHeight="true" outlineLevel="0" collapsed="false">
      <c r="A1901" s="486"/>
      <c r="B1901" s="487"/>
      <c r="C1901" s="487"/>
      <c r="D1901" s="487"/>
      <c r="E1901" s="487" t="s">
        <v>1391</v>
      </c>
      <c r="F1901" s="488" t="n">
        <v>18.29</v>
      </c>
      <c r="G1901" s="487"/>
      <c r="H1901" s="491" t="s">
        <v>1392</v>
      </c>
      <c r="I1901" s="491"/>
      <c r="J1901" s="490" t="n">
        <v>95.18</v>
      </c>
    </row>
    <row r="1902" customFormat="false" ht="49.5" hidden="false" customHeight="true" outlineLevel="0" collapsed="false">
      <c r="A1902" s="492"/>
      <c r="B1902" s="493"/>
      <c r="C1902" s="493"/>
      <c r="D1902" s="493"/>
      <c r="E1902" s="493"/>
      <c r="F1902" s="493"/>
      <c r="G1902" s="493" t="s">
        <v>1393</v>
      </c>
      <c r="H1902" s="494" t="n">
        <v>17</v>
      </c>
      <c r="I1902" s="495" t="s">
        <v>1394</v>
      </c>
      <c r="J1902" s="496" t="n">
        <v>1618.06</v>
      </c>
    </row>
    <row r="1903" customFormat="false" ht="0.75" hidden="false" customHeight="true" outlineLevel="0" collapsed="false">
      <c r="A1903" s="497"/>
      <c r="B1903" s="498"/>
      <c r="C1903" s="498"/>
      <c r="D1903" s="498"/>
      <c r="E1903" s="498"/>
      <c r="F1903" s="498"/>
      <c r="G1903" s="498"/>
      <c r="H1903" s="498"/>
      <c r="I1903" s="499"/>
      <c r="J1903" s="500"/>
    </row>
    <row r="1904" customFormat="false" ht="24" hidden="false" customHeight="true" outlineLevel="0" collapsed="false">
      <c r="A1904" s="461" t="s">
        <v>1970</v>
      </c>
      <c r="B1904" s="462"/>
      <c r="C1904" s="462"/>
      <c r="D1904" s="462" t="s">
        <v>1971</v>
      </c>
      <c r="E1904" s="462"/>
      <c r="F1904" s="462"/>
      <c r="G1904" s="462"/>
      <c r="H1904" s="463"/>
      <c r="I1904" s="464"/>
      <c r="J1904" s="465" t="n">
        <v>7293.64</v>
      </c>
    </row>
    <row r="1905" customFormat="false" ht="18" hidden="false" customHeight="true" outlineLevel="0" collapsed="false">
      <c r="A1905" s="466" t="s">
        <v>1972</v>
      </c>
      <c r="B1905" s="467" t="s">
        <v>27</v>
      </c>
      <c r="C1905" s="468" t="s">
        <v>26</v>
      </c>
      <c r="D1905" s="468" t="s">
        <v>18</v>
      </c>
      <c r="E1905" s="468" t="s">
        <v>25</v>
      </c>
      <c r="F1905" s="468"/>
      <c r="G1905" s="469" t="s">
        <v>1375</v>
      </c>
      <c r="H1905" s="467" t="s">
        <v>1376</v>
      </c>
      <c r="I1905" s="470" t="s">
        <v>1377</v>
      </c>
      <c r="J1905" s="471" t="s">
        <v>19</v>
      </c>
    </row>
    <row r="1906" customFormat="false" ht="51.75" hidden="false" customHeight="true" outlineLevel="0" collapsed="false">
      <c r="A1906" s="472" t="s">
        <v>35</v>
      </c>
      <c r="B1906" s="473" t="n">
        <v>103328</v>
      </c>
      <c r="C1906" s="474" t="s">
        <v>42</v>
      </c>
      <c r="D1906" s="474" t="s">
        <v>1938</v>
      </c>
      <c r="E1906" s="474" t="s">
        <v>1815</v>
      </c>
      <c r="F1906" s="474"/>
      <c r="G1906" s="475" t="s">
        <v>400</v>
      </c>
      <c r="H1906" s="476" t="n">
        <v>1</v>
      </c>
      <c r="I1906" s="477" t="n">
        <v>94.88</v>
      </c>
      <c r="J1906" s="478" t="n">
        <v>94.88</v>
      </c>
    </row>
    <row r="1907" customFormat="false" ht="51.75" hidden="false" customHeight="true" outlineLevel="0" collapsed="false">
      <c r="A1907" s="479" t="s">
        <v>656</v>
      </c>
      <c r="B1907" s="480" t="n">
        <v>87292</v>
      </c>
      <c r="C1907" s="481" t="s">
        <v>42</v>
      </c>
      <c r="D1907" s="481" t="s">
        <v>734</v>
      </c>
      <c r="E1907" s="481" t="s">
        <v>1382</v>
      </c>
      <c r="F1907" s="481"/>
      <c r="G1907" s="482" t="s">
        <v>388</v>
      </c>
      <c r="H1907" s="483" t="n">
        <v>0.0091</v>
      </c>
      <c r="I1907" s="484" t="n">
        <v>591.83</v>
      </c>
      <c r="J1907" s="485" t="n">
        <v>5.38</v>
      </c>
    </row>
    <row r="1908" customFormat="false" ht="24" hidden="false" customHeight="true" outlineLevel="0" collapsed="false">
      <c r="A1908" s="479" t="s">
        <v>656</v>
      </c>
      <c r="B1908" s="480" t="n">
        <v>88309</v>
      </c>
      <c r="C1908" s="481" t="s">
        <v>42</v>
      </c>
      <c r="D1908" s="481" t="s">
        <v>696</v>
      </c>
      <c r="E1908" s="481" t="s">
        <v>1382</v>
      </c>
      <c r="F1908" s="481"/>
      <c r="G1908" s="482" t="s">
        <v>469</v>
      </c>
      <c r="H1908" s="483" t="n">
        <v>1.61</v>
      </c>
      <c r="I1908" s="484" t="n">
        <v>25.62</v>
      </c>
      <c r="J1908" s="485" t="n">
        <v>41.24</v>
      </c>
    </row>
    <row r="1909" customFormat="false" ht="24" hidden="false" customHeight="true" outlineLevel="0" collapsed="false">
      <c r="A1909" s="479" t="s">
        <v>656</v>
      </c>
      <c r="B1909" s="480" t="n">
        <v>88316</v>
      </c>
      <c r="C1909" s="481" t="s">
        <v>42</v>
      </c>
      <c r="D1909" s="481" t="s">
        <v>667</v>
      </c>
      <c r="E1909" s="481" t="s">
        <v>1382</v>
      </c>
      <c r="F1909" s="481"/>
      <c r="G1909" s="482" t="s">
        <v>469</v>
      </c>
      <c r="H1909" s="483" t="n">
        <v>0.805</v>
      </c>
      <c r="I1909" s="484" t="n">
        <v>20.32</v>
      </c>
      <c r="J1909" s="485" t="n">
        <v>16.35</v>
      </c>
    </row>
    <row r="1910" customFormat="false" ht="39" hidden="false" customHeight="true" outlineLevel="0" collapsed="false">
      <c r="A1910" s="501" t="s">
        <v>200</v>
      </c>
      <c r="B1910" s="502" t="n">
        <v>7271</v>
      </c>
      <c r="C1910" s="503" t="s">
        <v>42</v>
      </c>
      <c r="D1910" s="503" t="s">
        <v>1939</v>
      </c>
      <c r="E1910" s="503" t="s">
        <v>669</v>
      </c>
      <c r="F1910" s="503"/>
      <c r="G1910" s="504" t="s">
        <v>120</v>
      </c>
      <c r="H1910" s="505" t="n">
        <v>28.31</v>
      </c>
      <c r="I1910" s="506" t="n">
        <v>1.08</v>
      </c>
      <c r="J1910" s="507" t="n">
        <v>30.57</v>
      </c>
    </row>
    <row r="1911" customFormat="false" ht="39" hidden="false" customHeight="true" outlineLevel="0" collapsed="false">
      <c r="A1911" s="501" t="s">
        <v>200</v>
      </c>
      <c r="B1911" s="502" t="n">
        <v>34557</v>
      </c>
      <c r="C1911" s="503" t="s">
        <v>42</v>
      </c>
      <c r="D1911" s="503" t="s">
        <v>763</v>
      </c>
      <c r="E1911" s="503" t="s">
        <v>669</v>
      </c>
      <c r="F1911" s="503"/>
      <c r="G1911" s="504" t="s">
        <v>47</v>
      </c>
      <c r="H1911" s="505" t="n">
        <v>0.42</v>
      </c>
      <c r="I1911" s="506" t="n">
        <v>2.7</v>
      </c>
      <c r="J1911" s="507" t="n">
        <v>1.13</v>
      </c>
    </row>
    <row r="1912" customFormat="false" ht="24" hidden="false" customHeight="true" outlineLevel="0" collapsed="false">
      <c r="A1912" s="501" t="s">
        <v>200</v>
      </c>
      <c r="B1912" s="502" t="n">
        <v>37395</v>
      </c>
      <c r="C1912" s="503" t="s">
        <v>42</v>
      </c>
      <c r="D1912" s="503" t="s">
        <v>1940</v>
      </c>
      <c r="E1912" s="503" t="s">
        <v>669</v>
      </c>
      <c r="F1912" s="503"/>
      <c r="G1912" s="504" t="s">
        <v>762</v>
      </c>
      <c r="H1912" s="505" t="n">
        <v>0.005</v>
      </c>
      <c r="I1912" s="506" t="n">
        <v>43.84</v>
      </c>
      <c r="J1912" s="507" t="n">
        <v>0.21</v>
      </c>
    </row>
    <row r="1913" customFormat="false" ht="15" hidden="false" customHeight="false" outlineLevel="0" collapsed="false">
      <c r="A1913" s="486"/>
      <c r="B1913" s="487"/>
      <c r="C1913" s="487"/>
      <c r="D1913" s="487"/>
      <c r="E1913" s="487" t="s">
        <v>1388</v>
      </c>
      <c r="F1913" s="488" t="n">
        <v>45.4</v>
      </c>
      <c r="G1913" s="487" t="s">
        <v>1389</v>
      </c>
      <c r="H1913" s="488" t="n">
        <v>0</v>
      </c>
      <c r="I1913" s="489" t="s">
        <v>1390</v>
      </c>
      <c r="J1913" s="490" t="n">
        <v>45.4</v>
      </c>
    </row>
    <row r="1914" customFormat="false" ht="15" hidden="false" customHeight="true" outlineLevel="0" collapsed="false">
      <c r="A1914" s="486"/>
      <c r="B1914" s="487"/>
      <c r="C1914" s="487"/>
      <c r="D1914" s="487"/>
      <c r="E1914" s="487" t="s">
        <v>1391</v>
      </c>
      <c r="F1914" s="488" t="n">
        <v>22.58</v>
      </c>
      <c r="G1914" s="487"/>
      <c r="H1914" s="491" t="s">
        <v>1392</v>
      </c>
      <c r="I1914" s="491"/>
      <c r="J1914" s="490" t="n">
        <v>117.46</v>
      </c>
    </row>
    <row r="1915" customFormat="false" ht="49.5" hidden="false" customHeight="true" outlineLevel="0" collapsed="false">
      <c r="A1915" s="492"/>
      <c r="B1915" s="493"/>
      <c r="C1915" s="493"/>
      <c r="D1915" s="493"/>
      <c r="E1915" s="493"/>
      <c r="F1915" s="493"/>
      <c r="G1915" s="493" t="s">
        <v>1393</v>
      </c>
      <c r="H1915" s="494" t="n">
        <v>1.08</v>
      </c>
      <c r="I1915" s="495" t="s">
        <v>1394</v>
      </c>
      <c r="J1915" s="496" t="n">
        <v>126.85</v>
      </c>
    </row>
    <row r="1916" customFormat="false" ht="0.75" hidden="false" customHeight="true" outlineLevel="0" collapsed="false">
      <c r="A1916" s="497"/>
      <c r="B1916" s="498"/>
      <c r="C1916" s="498"/>
      <c r="D1916" s="498"/>
      <c r="E1916" s="498"/>
      <c r="F1916" s="498"/>
      <c r="G1916" s="498"/>
      <c r="H1916" s="498"/>
      <c r="I1916" s="499"/>
      <c r="J1916" s="500"/>
    </row>
    <row r="1917" customFormat="false" ht="18" hidden="false" customHeight="true" outlineLevel="0" collapsed="false">
      <c r="A1917" s="466" t="s">
        <v>1973</v>
      </c>
      <c r="B1917" s="467" t="s">
        <v>27</v>
      </c>
      <c r="C1917" s="468" t="s">
        <v>26</v>
      </c>
      <c r="D1917" s="468" t="s">
        <v>18</v>
      </c>
      <c r="E1917" s="468" t="s">
        <v>25</v>
      </c>
      <c r="F1917" s="468"/>
      <c r="G1917" s="469" t="s">
        <v>1375</v>
      </c>
      <c r="H1917" s="467" t="s">
        <v>1376</v>
      </c>
      <c r="I1917" s="470" t="s">
        <v>1377</v>
      </c>
      <c r="J1917" s="471" t="s">
        <v>19</v>
      </c>
    </row>
    <row r="1918" customFormat="false" ht="64.5" hidden="false" customHeight="true" outlineLevel="0" collapsed="false">
      <c r="A1918" s="472" t="s">
        <v>35</v>
      </c>
      <c r="B1918" s="473" t="n">
        <v>96369</v>
      </c>
      <c r="C1918" s="474" t="s">
        <v>42</v>
      </c>
      <c r="D1918" s="474" t="s">
        <v>1942</v>
      </c>
      <c r="E1918" s="474" t="s">
        <v>1815</v>
      </c>
      <c r="F1918" s="474"/>
      <c r="G1918" s="475" t="s">
        <v>400</v>
      </c>
      <c r="H1918" s="476" t="n">
        <v>1</v>
      </c>
      <c r="I1918" s="477" t="n">
        <v>211.03</v>
      </c>
      <c r="J1918" s="478" t="n">
        <v>211.03</v>
      </c>
    </row>
    <row r="1919" customFormat="false" ht="25.5" hidden="false" customHeight="true" outlineLevel="0" collapsed="false">
      <c r="A1919" s="479" t="s">
        <v>656</v>
      </c>
      <c r="B1919" s="480" t="n">
        <v>88278</v>
      </c>
      <c r="C1919" s="481" t="s">
        <v>42</v>
      </c>
      <c r="D1919" s="481" t="s">
        <v>771</v>
      </c>
      <c r="E1919" s="481" t="s">
        <v>1382</v>
      </c>
      <c r="F1919" s="481"/>
      <c r="G1919" s="482" t="s">
        <v>469</v>
      </c>
      <c r="H1919" s="483" t="n">
        <v>0.948</v>
      </c>
      <c r="I1919" s="484" t="n">
        <v>22.44</v>
      </c>
      <c r="J1919" s="485" t="n">
        <v>21.27</v>
      </c>
    </row>
    <row r="1920" customFormat="false" ht="24" hidden="false" customHeight="true" outlineLevel="0" collapsed="false">
      <c r="A1920" s="479" t="s">
        <v>656</v>
      </c>
      <c r="B1920" s="480" t="n">
        <v>88316</v>
      </c>
      <c r="C1920" s="481" t="s">
        <v>42</v>
      </c>
      <c r="D1920" s="481" t="s">
        <v>667</v>
      </c>
      <c r="E1920" s="481" t="s">
        <v>1382</v>
      </c>
      <c r="F1920" s="481"/>
      <c r="G1920" s="482" t="s">
        <v>469</v>
      </c>
      <c r="H1920" s="483" t="n">
        <v>0.31</v>
      </c>
      <c r="I1920" s="484" t="n">
        <v>20.32</v>
      </c>
      <c r="J1920" s="485" t="n">
        <v>6.29</v>
      </c>
    </row>
    <row r="1921" customFormat="false" ht="25.5" hidden="false" customHeight="true" outlineLevel="0" collapsed="false">
      <c r="A1921" s="501" t="s">
        <v>200</v>
      </c>
      <c r="B1921" s="502" t="n">
        <v>37586</v>
      </c>
      <c r="C1921" s="503" t="s">
        <v>42</v>
      </c>
      <c r="D1921" s="503" t="s">
        <v>1943</v>
      </c>
      <c r="E1921" s="503" t="s">
        <v>669</v>
      </c>
      <c r="F1921" s="503"/>
      <c r="G1921" s="504" t="s">
        <v>762</v>
      </c>
      <c r="H1921" s="505" t="n">
        <v>0.0592</v>
      </c>
      <c r="I1921" s="506" t="n">
        <v>50.98</v>
      </c>
      <c r="J1921" s="507" t="n">
        <v>3.01</v>
      </c>
    </row>
    <row r="1922" customFormat="false" ht="25.5" hidden="false" customHeight="true" outlineLevel="0" collapsed="false">
      <c r="A1922" s="501" t="s">
        <v>200</v>
      </c>
      <c r="B1922" s="502" t="n">
        <v>39413</v>
      </c>
      <c r="C1922" s="503" t="s">
        <v>42</v>
      </c>
      <c r="D1922" s="503" t="s">
        <v>799</v>
      </c>
      <c r="E1922" s="503" t="s">
        <v>669</v>
      </c>
      <c r="F1922" s="503"/>
      <c r="G1922" s="504" t="s">
        <v>400</v>
      </c>
      <c r="H1922" s="505" t="n">
        <v>4.212</v>
      </c>
      <c r="I1922" s="506" t="n">
        <v>25.25</v>
      </c>
      <c r="J1922" s="507" t="n">
        <v>106.35</v>
      </c>
    </row>
    <row r="1923" customFormat="false" ht="39" hidden="false" customHeight="true" outlineLevel="0" collapsed="false">
      <c r="A1923" s="501" t="s">
        <v>200</v>
      </c>
      <c r="B1923" s="502" t="n">
        <v>39419</v>
      </c>
      <c r="C1923" s="503" t="s">
        <v>42</v>
      </c>
      <c r="D1923" s="503" t="s">
        <v>1944</v>
      </c>
      <c r="E1923" s="503" t="s">
        <v>669</v>
      </c>
      <c r="F1923" s="503"/>
      <c r="G1923" s="504" t="s">
        <v>47</v>
      </c>
      <c r="H1923" s="505" t="n">
        <v>1.8234</v>
      </c>
      <c r="I1923" s="506" t="n">
        <v>6.64</v>
      </c>
      <c r="J1923" s="507" t="n">
        <v>12.1</v>
      </c>
    </row>
    <row r="1924" customFormat="false" ht="39" hidden="false" customHeight="true" outlineLevel="0" collapsed="false">
      <c r="A1924" s="501" t="s">
        <v>200</v>
      </c>
      <c r="B1924" s="502" t="n">
        <v>39422</v>
      </c>
      <c r="C1924" s="503" t="s">
        <v>42</v>
      </c>
      <c r="D1924" s="503" t="s">
        <v>1945</v>
      </c>
      <c r="E1924" s="503" t="s">
        <v>669</v>
      </c>
      <c r="F1924" s="503"/>
      <c r="G1924" s="504" t="s">
        <v>47</v>
      </c>
      <c r="H1924" s="505" t="n">
        <v>5.8278</v>
      </c>
      <c r="I1924" s="506" t="n">
        <v>7.54</v>
      </c>
      <c r="J1924" s="507" t="n">
        <v>43.94</v>
      </c>
    </row>
    <row r="1925" customFormat="false" ht="25.5" hidden="false" customHeight="true" outlineLevel="0" collapsed="false">
      <c r="A1925" s="501" t="s">
        <v>200</v>
      </c>
      <c r="B1925" s="502" t="n">
        <v>39431</v>
      </c>
      <c r="C1925" s="503" t="s">
        <v>42</v>
      </c>
      <c r="D1925" s="503" t="s">
        <v>1946</v>
      </c>
      <c r="E1925" s="503" t="s">
        <v>669</v>
      </c>
      <c r="F1925" s="503"/>
      <c r="G1925" s="504" t="s">
        <v>47</v>
      </c>
      <c r="H1925" s="505" t="n">
        <v>2.5027</v>
      </c>
      <c r="I1925" s="506" t="n">
        <v>0.39</v>
      </c>
      <c r="J1925" s="507" t="n">
        <v>0.97</v>
      </c>
    </row>
    <row r="1926" customFormat="false" ht="25.5" hidden="false" customHeight="true" outlineLevel="0" collapsed="false">
      <c r="A1926" s="501" t="s">
        <v>200</v>
      </c>
      <c r="B1926" s="502" t="n">
        <v>39432</v>
      </c>
      <c r="C1926" s="503" t="s">
        <v>42</v>
      </c>
      <c r="D1926" s="503" t="s">
        <v>802</v>
      </c>
      <c r="E1926" s="503" t="s">
        <v>669</v>
      </c>
      <c r="F1926" s="503"/>
      <c r="G1926" s="504" t="s">
        <v>47</v>
      </c>
      <c r="H1926" s="505" t="n">
        <v>1.5851</v>
      </c>
      <c r="I1926" s="506" t="n">
        <v>3.49</v>
      </c>
      <c r="J1926" s="507" t="n">
        <v>5.53</v>
      </c>
    </row>
    <row r="1927" customFormat="false" ht="39" hidden="false" customHeight="true" outlineLevel="0" collapsed="false">
      <c r="A1927" s="501" t="s">
        <v>200</v>
      </c>
      <c r="B1927" s="502" t="n">
        <v>39434</v>
      </c>
      <c r="C1927" s="503" t="s">
        <v>42</v>
      </c>
      <c r="D1927" s="503" t="s">
        <v>800</v>
      </c>
      <c r="E1927" s="503" t="s">
        <v>669</v>
      </c>
      <c r="F1927" s="503"/>
      <c r="G1927" s="504" t="s">
        <v>66</v>
      </c>
      <c r="H1927" s="505" t="n">
        <v>1.0978</v>
      </c>
      <c r="I1927" s="506" t="n">
        <v>4.37</v>
      </c>
      <c r="J1927" s="507" t="n">
        <v>4.79</v>
      </c>
    </row>
    <row r="1928" customFormat="false" ht="25.5" hidden="false" customHeight="true" outlineLevel="0" collapsed="false">
      <c r="A1928" s="501" t="s">
        <v>200</v>
      </c>
      <c r="B1928" s="502" t="n">
        <v>39435</v>
      </c>
      <c r="C1928" s="503" t="s">
        <v>42</v>
      </c>
      <c r="D1928" s="503" t="s">
        <v>807</v>
      </c>
      <c r="E1928" s="503" t="s">
        <v>669</v>
      </c>
      <c r="F1928" s="503"/>
      <c r="G1928" s="504" t="s">
        <v>120</v>
      </c>
      <c r="H1928" s="505" t="n">
        <v>20.1868</v>
      </c>
      <c r="I1928" s="506" t="n">
        <v>0.1</v>
      </c>
      <c r="J1928" s="507" t="n">
        <v>2.01</v>
      </c>
    </row>
    <row r="1929" customFormat="false" ht="25.5" hidden="false" customHeight="true" outlineLevel="0" collapsed="false">
      <c r="A1929" s="501" t="s">
        <v>200</v>
      </c>
      <c r="B1929" s="502" t="n">
        <v>39437</v>
      </c>
      <c r="C1929" s="503" t="s">
        <v>42</v>
      </c>
      <c r="D1929" s="503" t="s">
        <v>1947</v>
      </c>
      <c r="E1929" s="503" t="s">
        <v>669</v>
      </c>
      <c r="F1929" s="503"/>
      <c r="G1929" s="504" t="s">
        <v>120</v>
      </c>
      <c r="H1929" s="505" t="n">
        <v>20.1868</v>
      </c>
      <c r="I1929" s="506" t="n">
        <v>0.23</v>
      </c>
      <c r="J1929" s="507" t="n">
        <v>4.64</v>
      </c>
    </row>
    <row r="1930" customFormat="false" ht="39" hidden="false" customHeight="true" outlineLevel="0" collapsed="false">
      <c r="A1930" s="501" t="s">
        <v>200</v>
      </c>
      <c r="B1930" s="502" t="n">
        <v>39443</v>
      </c>
      <c r="C1930" s="503" t="s">
        <v>42</v>
      </c>
      <c r="D1930" s="503" t="s">
        <v>805</v>
      </c>
      <c r="E1930" s="503" t="s">
        <v>669</v>
      </c>
      <c r="F1930" s="503"/>
      <c r="G1930" s="504" t="s">
        <v>120</v>
      </c>
      <c r="H1930" s="505" t="n">
        <v>0.5441</v>
      </c>
      <c r="I1930" s="506" t="n">
        <v>0.24</v>
      </c>
      <c r="J1930" s="507" t="n">
        <v>0.13</v>
      </c>
    </row>
    <row r="1931" customFormat="false" ht="15" hidden="false" customHeight="false" outlineLevel="0" collapsed="false">
      <c r="A1931" s="486"/>
      <c r="B1931" s="487"/>
      <c r="C1931" s="487"/>
      <c r="D1931" s="487"/>
      <c r="E1931" s="487" t="s">
        <v>1388</v>
      </c>
      <c r="F1931" s="488" t="n">
        <v>21.99</v>
      </c>
      <c r="G1931" s="487" t="s">
        <v>1389</v>
      </c>
      <c r="H1931" s="488" t="n">
        <v>0</v>
      </c>
      <c r="I1931" s="489" t="s">
        <v>1390</v>
      </c>
      <c r="J1931" s="490" t="n">
        <v>21.99</v>
      </c>
    </row>
    <row r="1932" customFormat="false" ht="15" hidden="false" customHeight="true" outlineLevel="0" collapsed="false">
      <c r="A1932" s="486"/>
      <c r="B1932" s="487"/>
      <c r="C1932" s="487"/>
      <c r="D1932" s="487"/>
      <c r="E1932" s="487" t="s">
        <v>1391</v>
      </c>
      <c r="F1932" s="488" t="n">
        <v>50.22</v>
      </c>
      <c r="G1932" s="487"/>
      <c r="H1932" s="491" t="s">
        <v>1392</v>
      </c>
      <c r="I1932" s="491"/>
      <c r="J1932" s="490" t="n">
        <v>261.25</v>
      </c>
    </row>
    <row r="1933" customFormat="false" ht="49.5" hidden="false" customHeight="true" outlineLevel="0" collapsed="false">
      <c r="A1933" s="492"/>
      <c r="B1933" s="493"/>
      <c r="C1933" s="493"/>
      <c r="D1933" s="493"/>
      <c r="E1933" s="493"/>
      <c r="F1933" s="493"/>
      <c r="G1933" s="493" t="s">
        <v>1393</v>
      </c>
      <c r="H1933" s="494" t="n">
        <v>25.94</v>
      </c>
      <c r="I1933" s="495" t="s">
        <v>1394</v>
      </c>
      <c r="J1933" s="496" t="n">
        <v>6776.82</v>
      </c>
    </row>
    <row r="1934" customFormat="false" ht="0.75" hidden="false" customHeight="true" outlineLevel="0" collapsed="false">
      <c r="A1934" s="497"/>
      <c r="B1934" s="498"/>
      <c r="C1934" s="498"/>
      <c r="D1934" s="498"/>
      <c r="E1934" s="498"/>
      <c r="F1934" s="498"/>
      <c r="G1934" s="498"/>
      <c r="H1934" s="498"/>
      <c r="I1934" s="499"/>
      <c r="J1934" s="500"/>
    </row>
    <row r="1935" customFormat="false" ht="18" hidden="false" customHeight="true" outlineLevel="0" collapsed="false">
      <c r="A1935" s="466" t="s">
        <v>1974</v>
      </c>
      <c r="B1935" s="467" t="s">
        <v>27</v>
      </c>
      <c r="C1935" s="468" t="s">
        <v>26</v>
      </c>
      <c r="D1935" s="468" t="s">
        <v>18</v>
      </c>
      <c r="E1935" s="468" t="s">
        <v>25</v>
      </c>
      <c r="F1935" s="468"/>
      <c r="G1935" s="469" t="s">
        <v>1375</v>
      </c>
      <c r="H1935" s="467" t="s">
        <v>1376</v>
      </c>
      <c r="I1935" s="470" t="s">
        <v>1377</v>
      </c>
      <c r="J1935" s="471" t="s">
        <v>19</v>
      </c>
    </row>
    <row r="1936" customFormat="false" ht="25.5" hidden="false" customHeight="true" outlineLevel="0" collapsed="false">
      <c r="A1936" s="472" t="s">
        <v>35</v>
      </c>
      <c r="B1936" s="473" t="n">
        <v>93184</v>
      </c>
      <c r="C1936" s="474" t="s">
        <v>42</v>
      </c>
      <c r="D1936" s="474" t="s">
        <v>1960</v>
      </c>
      <c r="E1936" s="474" t="s">
        <v>1399</v>
      </c>
      <c r="F1936" s="474"/>
      <c r="G1936" s="475" t="s">
        <v>47</v>
      </c>
      <c r="H1936" s="476" t="n">
        <v>1</v>
      </c>
      <c r="I1936" s="477" t="n">
        <v>29.72</v>
      </c>
      <c r="J1936" s="478" t="n">
        <v>29.72</v>
      </c>
    </row>
    <row r="1937" customFormat="false" ht="51.75" hidden="false" customHeight="true" outlineLevel="0" collapsed="false">
      <c r="A1937" s="479" t="s">
        <v>656</v>
      </c>
      <c r="B1937" s="480" t="n">
        <v>87294</v>
      </c>
      <c r="C1937" s="481" t="s">
        <v>42</v>
      </c>
      <c r="D1937" s="481" t="s">
        <v>1956</v>
      </c>
      <c r="E1937" s="481" t="s">
        <v>1382</v>
      </c>
      <c r="F1937" s="481"/>
      <c r="G1937" s="482" t="s">
        <v>388</v>
      </c>
      <c r="H1937" s="483" t="n">
        <v>0.0019</v>
      </c>
      <c r="I1937" s="484" t="n">
        <v>566.58</v>
      </c>
      <c r="J1937" s="485" t="n">
        <v>1.07</v>
      </c>
    </row>
    <row r="1938" customFormat="false" ht="24" hidden="false" customHeight="true" outlineLevel="0" collapsed="false">
      <c r="A1938" s="479" t="s">
        <v>656</v>
      </c>
      <c r="B1938" s="480" t="n">
        <v>88309</v>
      </c>
      <c r="C1938" s="481" t="s">
        <v>42</v>
      </c>
      <c r="D1938" s="481" t="s">
        <v>696</v>
      </c>
      <c r="E1938" s="481" t="s">
        <v>1382</v>
      </c>
      <c r="F1938" s="481"/>
      <c r="G1938" s="482" t="s">
        <v>469</v>
      </c>
      <c r="H1938" s="483" t="n">
        <v>0.056</v>
      </c>
      <c r="I1938" s="484" t="n">
        <v>25.62</v>
      </c>
      <c r="J1938" s="485" t="n">
        <v>1.43</v>
      </c>
    </row>
    <row r="1939" customFormat="false" ht="24" hidden="false" customHeight="true" outlineLevel="0" collapsed="false">
      <c r="A1939" s="479" t="s">
        <v>656</v>
      </c>
      <c r="B1939" s="480" t="n">
        <v>88316</v>
      </c>
      <c r="C1939" s="481" t="s">
        <v>42</v>
      </c>
      <c r="D1939" s="481" t="s">
        <v>667</v>
      </c>
      <c r="E1939" s="481" t="s">
        <v>1382</v>
      </c>
      <c r="F1939" s="481"/>
      <c r="G1939" s="482" t="s">
        <v>469</v>
      </c>
      <c r="H1939" s="483" t="n">
        <v>0.089</v>
      </c>
      <c r="I1939" s="484" t="n">
        <v>20.32</v>
      </c>
      <c r="J1939" s="485" t="n">
        <v>1.8</v>
      </c>
    </row>
    <row r="1940" customFormat="false" ht="25.5" hidden="false" customHeight="true" outlineLevel="0" collapsed="false">
      <c r="A1940" s="479" t="s">
        <v>656</v>
      </c>
      <c r="B1940" s="480" t="n">
        <v>92270</v>
      </c>
      <c r="C1940" s="481" t="s">
        <v>42</v>
      </c>
      <c r="D1940" s="481" t="s">
        <v>753</v>
      </c>
      <c r="E1940" s="481" t="s">
        <v>1399</v>
      </c>
      <c r="F1940" s="481"/>
      <c r="G1940" s="482" t="s">
        <v>400</v>
      </c>
      <c r="H1940" s="483" t="n">
        <v>0.042</v>
      </c>
      <c r="I1940" s="484" t="n">
        <v>157.85</v>
      </c>
      <c r="J1940" s="485" t="n">
        <v>6.62</v>
      </c>
    </row>
    <row r="1941" customFormat="false" ht="25.5" hidden="false" customHeight="true" outlineLevel="0" collapsed="false">
      <c r="A1941" s="479" t="s">
        <v>656</v>
      </c>
      <c r="B1941" s="480" t="n">
        <v>92801</v>
      </c>
      <c r="C1941" s="481" t="s">
        <v>42</v>
      </c>
      <c r="D1941" s="481" t="s">
        <v>704</v>
      </c>
      <c r="E1941" s="481" t="s">
        <v>1399</v>
      </c>
      <c r="F1941" s="481"/>
      <c r="G1941" s="482" t="s">
        <v>66</v>
      </c>
      <c r="H1941" s="483" t="n">
        <v>0.49</v>
      </c>
      <c r="I1941" s="484" t="n">
        <v>11.49</v>
      </c>
      <c r="J1941" s="485" t="n">
        <v>5.63</v>
      </c>
    </row>
    <row r="1942" customFormat="false" ht="39" hidden="false" customHeight="true" outlineLevel="0" collapsed="false">
      <c r="A1942" s="479" t="s">
        <v>656</v>
      </c>
      <c r="B1942" s="480" t="n">
        <v>94964</v>
      </c>
      <c r="C1942" s="481" t="s">
        <v>42</v>
      </c>
      <c r="D1942" s="481" t="s">
        <v>766</v>
      </c>
      <c r="E1942" s="481" t="s">
        <v>1399</v>
      </c>
      <c r="F1942" s="481"/>
      <c r="G1942" s="482" t="s">
        <v>388</v>
      </c>
      <c r="H1942" s="483" t="n">
        <v>0.021</v>
      </c>
      <c r="I1942" s="484" t="n">
        <v>562.72</v>
      </c>
      <c r="J1942" s="485" t="n">
        <v>11.81</v>
      </c>
    </row>
    <row r="1943" customFormat="false" ht="25.5" hidden="false" customHeight="true" outlineLevel="0" collapsed="false">
      <c r="A1943" s="501" t="s">
        <v>200</v>
      </c>
      <c r="B1943" s="502" t="n">
        <v>2692</v>
      </c>
      <c r="C1943" s="503" t="s">
        <v>42</v>
      </c>
      <c r="D1943" s="503" t="s">
        <v>724</v>
      </c>
      <c r="E1943" s="503" t="s">
        <v>669</v>
      </c>
      <c r="F1943" s="503"/>
      <c r="G1943" s="504" t="s">
        <v>686</v>
      </c>
      <c r="H1943" s="505" t="n">
        <v>0.006</v>
      </c>
      <c r="I1943" s="506" t="n">
        <v>7.52</v>
      </c>
      <c r="J1943" s="507" t="n">
        <v>0.04</v>
      </c>
    </row>
    <row r="1944" customFormat="false" ht="39" hidden="false" customHeight="true" outlineLevel="0" collapsed="false">
      <c r="A1944" s="501" t="s">
        <v>200</v>
      </c>
      <c r="B1944" s="502" t="n">
        <v>39017</v>
      </c>
      <c r="C1944" s="503" t="s">
        <v>42</v>
      </c>
      <c r="D1944" s="503" t="s">
        <v>709</v>
      </c>
      <c r="E1944" s="503" t="s">
        <v>669</v>
      </c>
      <c r="F1944" s="503"/>
      <c r="G1944" s="504" t="s">
        <v>120</v>
      </c>
      <c r="H1944" s="505" t="n">
        <v>6</v>
      </c>
      <c r="I1944" s="506" t="n">
        <v>0.22</v>
      </c>
      <c r="J1944" s="507" t="n">
        <v>1.32</v>
      </c>
    </row>
    <row r="1945" customFormat="false" ht="15" hidden="false" customHeight="false" outlineLevel="0" collapsed="false">
      <c r="A1945" s="486"/>
      <c r="B1945" s="487"/>
      <c r="C1945" s="487"/>
      <c r="D1945" s="487"/>
      <c r="E1945" s="487" t="s">
        <v>1388</v>
      </c>
      <c r="F1945" s="488" t="n">
        <v>5.24</v>
      </c>
      <c r="G1945" s="487" t="s">
        <v>1389</v>
      </c>
      <c r="H1945" s="488" t="n">
        <v>0</v>
      </c>
      <c r="I1945" s="489" t="s">
        <v>1390</v>
      </c>
      <c r="J1945" s="490" t="n">
        <v>5.24</v>
      </c>
    </row>
    <row r="1946" customFormat="false" ht="15" hidden="false" customHeight="true" outlineLevel="0" collapsed="false">
      <c r="A1946" s="486"/>
      <c r="B1946" s="487"/>
      <c r="C1946" s="487"/>
      <c r="D1946" s="487"/>
      <c r="E1946" s="487" t="s">
        <v>1391</v>
      </c>
      <c r="F1946" s="488" t="n">
        <v>7.07</v>
      </c>
      <c r="G1946" s="487"/>
      <c r="H1946" s="491" t="s">
        <v>1392</v>
      </c>
      <c r="I1946" s="491"/>
      <c r="J1946" s="490" t="n">
        <v>36.79</v>
      </c>
    </row>
    <row r="1947" customFormat="false" ht="49.5" hidden="false" customHeight="true" outlineLevel="0" collapsed="false">
      <c r="A1947" s="492"/>
      <c r="B1947" s="493"/>
      <c r="C1947" s="493"/>
      <c r="D1947" s="493"/>
      <c r="E1947" s="493"/>
      <c r="F1947" s="493"/>
      <c r="G1947" s="493" t="s">
        <v>1393</v>
      </c>
      <c r="H1947" s="494" t="n">
        <v>10.6</v>
      </c>
      <c r="I1947" s="495" t="s">
        <v>1394</v>
      </c>
      <c r="J1947" s="496" t="n">
        <v>389.97</v>
      </c>
    </row>
    <row r="1948" customFormat="false" ht="0.75" hidden="false" customHeight="true" outlineLevel="0" collapsed="false">
      <c r="A1948" s="497"/>
      <c r="B1948" s="498"/>
      <c r="C1948" s="498"/>
      <c r="D1948" s="498"/>
      <c r="E1948" s="498"/>
      <c r="F1948" s="498"/>
      <c r="G1948" s="498"/>
      <c r="H1948" s="498"/>
      <c r="I1948" s="499"/>
      <c r="J1948" s="500"/>
    </row>
    <row r="1949" customFormat="false" ht="24" hidden="false" customHeight="true" outlineLevel="0" collapsed="false">
      <c r="A1949" s="461" t="n">
        <v>7</v>
      </c>
      <c r="B1949" s="462"/>
      <c r="C1949" s="462"/>
      <c r="D1949" s="462" t="s">
        <v>479</v>
      </c>
      <c r="E1949" s="462"/>
      <c r="F1949" s="462"/>
      <c r="G1949" s="462"/>
      <c r="H1949" s="463"/>
      <c r="I1949" s="464"/>
      <c r="J1949" s="465" t="n">
        <v>637397.64</v>
      </c>
    </row>
    <row r="1950" customFormat="false" ht="25.5" hidden="false" customHeight="true" outlineLevel="0" collapsed="false">
      <c r="A1950" s="461" t="s">
        <v>497</v>
      </c>
      <c r="B1950" s="462"/>
      <c r="C1950" s="462"/>
      <c r="D1950" s="462" t="s">
        <v>1975</v>
      </c>
      <c r="E1950" s="462"/>
      <c r="F1950" s="462"/>
      <c r="G1950" s="462"/>
      <c r="H1950" s="463"/>
      <c r="I1950" s="464"/>
      <c r="J1950" s="465" t="n">
        <v>393717.01</v>
      </c>
    </row>
    <row r="1951" customFormat="false" ht="24" hidden="false" customHeight="true" outlineLevel="0" collapsed="false">
      <c r="A1951" s="461" t="s">
        <v>1976</v>
      </c>
      <c r="B1951" s="462"/>
      <c r="C1951" s="462"/>
      <c r="D1951" s="462" t="s">
        <v>1977</v>
      </c>
      <c r="E1951" s="462"/>
      <c r="F1951" s="462"/>
      <c r="G1951" s="462"/>
      <c r="H1951" s="463"/>
      <c r="I1951" s="464"/>
      <c r="J1951" s="465" t="n">
        <v>38403.36</v>
      </c>
    </row>
    <row r="1952" customFormat="false" ht="18" hidden="false" customHeight="true" outlineLevel="0" collapsed="false">
      <c r="A1952" s="466" t="s">
        <v>1978</v>
      </c>
      <c r="B1952" s="467" t="s">
        <v>27</v>
      </c>
      <c r="C1952" s="468" t="s">
        <v>26</v>
      </c>
      <c r="D1952" s="468" t="s">
        <v>18</v>
      </c>
      <c r="E1952" s="468" t="s">
        <v>25</v>
      </c>
      <c r="F1952" s="468"/>
      <c r="G1952" s="469" t="s">
        <v>1375</v>
      </c>
      <c r="H1952" s="467" t="s">
        <v>1376</v>
      </c>
      <c r="I1952" s="470" t="s">
        <v>1377</v>
      </c>
      <c r="J1952" s="471" t="s">
        <v>19</v>
      </c>
    </row>
    <row r="1953" customFormat="false" ht="39" hidden="false" customHeight="true" outlineLevel="0" collapsed="false">
      <c r="A1953" s="472" t="s">
        <v>35</v>
      </c>
      <c r="B1953" s="473" t="n">
        <v>94447</v>
      </c>
      <c r="C1953" s="474" t="s">
        <v>42</v>
      </c>
      <c r="D1953" s="474" t="s">
        <v>1979</v>
      </c>
      <c r="E1953" s="474" t="s">
        <v>769</v>
      </c>
      <c r="F1953" s="474"/>
      <c r="G1953" s="475" t="s">
        <v>400</v>
      </c>
      <c r="H1953" s="476" t="n">
        <v>1</v>
      </c>
      <c r="I1953" s="477" t="n">
        <v>74.22</v>
      </c>
      <c r="J1953" s="478" t="n">
        <v>74.22</v>
      </c>
    </row>
    <row r="1954" customFormat="false" ht="24" hidden="false" customHeight="true" outlineLevel="0" collapsed="false">
      <c r="A1954" s="479" t="s">
        <v>656</v>
      </c>
      <c r="B1954" s="480" t="n">
        <v>88316</v>
      </c>
      <c r="C1954" s="481" t="s">
        <v>42</v>
      </c>
      <c r="D1954" s="481" t="s">
        <v>667</v>
      </c>
      <c r="E1954" s="481" t="s">
        <v>1382</v>
      </c>
      <c r="F1954" s="481"/>
      <c r="G1954" s="482" t="s">
        <v>469</v>
      </c>
      <c r="H1954" s="483" t="n">
        <v>0.399</v>
      </c>
      <c r="I1954" s="484" t="n">
        <v>20.32</v>
      </c>
      <c r="J1954" s="485" t="n">
        <v>8.1</v>
      </c>
    </row>
    <row r="1955" customFormat="false" ht="24" hidden="false" customHeight="true" outlineLevel="0" collapsed="false">
      <c r="A1955" s="479" t="s">
        <v>656</v>
      </c>
      <c r="B1955" s="480" t="n">
        <v>88323</v>
      </c>
      <c r="C1955" s="481" t="s">
        <v>42</v>
      </c>
      <c r="D1955" s="481" t="s">
        <v>782</v>
      </c>
      <c r="E1955" s="481" t="s">
        <v>1382</v>
      </c>
      <c r="F1955" s="481"/>
      <c r="G1955" s="482" t="s">
        <v>469</v>
      </c>
      <c r="H1955" s="483" t="n">
        <v>0.133</v>
      </c>
      <c r="I1955" s="484" t="n">
        <v>25</v>
      </c>
      <c r="J1955" s="485" t="n">
        <v>3.32</v>
      </c>
    </row>
    <row r="1956" customFormat="false" ht="39" hidden="false" customHeight="true" outlineLevel="0" collapsed="false">
      <c r="A1956" s="479" t="s">
        <v>656</v>
      </c>
      <c r="B1956" s="480" t="n">
        <v>93281</v>
      </c>
      <c r="C1956" s="481" t="s">
        <v>42</v>
      </c>
      <c r="D1956" s="481" t="s">
        <v>778</v>
      </c>
      <c r="E1956" s="481" t="s">
        <v>683</v>
      </c>
      <c r="F1956" s="481"/>
      <c r="G1956" s="482" t="s">
        <v>688</v>
      </c>
      <c r="H1956" s="483" t="n">
        <v>0.0372</v>
      </c>
      <c r="I1956" s="484" t="n">
        <v>22.44</v>
      </c>
      <c r="J1956" s="485" t="n">
        <v>0.83</v>
      </c>
    </row>
    <row r="1957" customFormat="false" ht="39" hidden="false" customHeight="true" outlineLevel="0" collapsed="false">
      <c r="A1957" s="479" t="s">
        <v>656</v>
      </c>
      <c r="B1957" s="480" t="n">
        <v>93282</v>
      </c>
      <c r="C1957" s="481" t="s">
        <v>42</v>
      </c>
      <c r="D1957" s="481" t="s">
        <v>776</v>
      </c>
      <c r="E1957" s="481" t="s">
        <v>683</v>
      </c>
      <c r="F1957" s="481"/>
      <c r="G1957" s="482" t="s">
        <v>684</v>
      </c>
      <c r="H1957" s="483" t="n">
        <v>0.0516</v>
      </c>
      <c r="I1957" s="484" t="n">
        <v>21.33</v>
      </c>
      <c r="J1957" s="485" t="n">
        <v>1.1</v>
      </c>
    </row>
    <row r="1958" customFormat="false" ht="51.75" hidden="false" customHeight="true" outlineLevel="0" collapsed="false">
      <c r="A1958" s="501" t="s">
        <v>200</v>
      </c>
      <c r="B1958" s="502" t="n">
        <v>7173</v>
      </c>
      <c r="C1958" s="503" t="s">
        <v>42</v>
      </c>
      <c r="D1958" s="503" t="s">
        <v>1980</v>
      </c>
      <c r="E1958" s="503" t="s">
        <v>669</v>
      </c>
      <c r="F1958" s="503"/>
      <c r="G1958" s="504" t="s">
        <v>1981</v>
      </c>
      <c r="H1958" s="505" t="n">
        <v>0.0275</v>
      </c>
      <c r="I1958" s="506" t="n">
        <v>2213.71</v>
      </c>
      <c r="J1958" s="507" t="n">
        <v>60.87</v>
      </c>
    </row>
    <row r="1959" customFormat="false" ht="15" hidden="false" customHeight="false" outlineLevel="0" collapsed="false">
      <c r="A1959" s="486"/>
      <c r="B1959" s="487"/>
      <c r="C1959" s="487"/>
      <c r="D1959" s="487"/>
      <c r="E1959" s="487" t="s">
        <v>1388</v>
      </c>
      <c r="F1959" s="488" t="n">
        <v>10.13</v>
      </c>
      <c r="G1959" s="487" t="s">
        <v>1389</v>
      </c>
      <c r="H1959" s="488" t="n">
        <v>0</v>
      </c>
      <c r="I1959" s="489" t="s">
        <v>1390</v>
      </c>
      <c r="J1959" s="490" t="n">
        <v>10.13</v>
      </c>
    </row>
    <row r="1960" customFormat="false" ht="15" hidden="false" customHeight="true" outlineLevel="0" collapsed="false">
      <c r="A1960" s="486"/>
      <c r="B1960" s="487"/>
      <c r="C1960" s="487"/>
      <c r="D1960" s="487"/>
      <c r="E1960" s="487" t="s">
        <v>1391</v>
      </c>
      <c r="F1960" s="488" t="n">
        <v>17.66</v>
      </c>
      <c r="G1960" s="487"/>
      <c r="H1960" s="491" t="s">
        <v>1392</v>
      </c>
      <c r="I1960" s="491"/>
      <c r="J1960" s="490" t="n">
        <v>91.88</v>
      </c>
    </row>
    <row r="1961" customFormat="false" ht="49.5" hidden="false" customHeight="true" outlineLevel="0" collapsed="false">
      <c r="A1961" s="492"/>
      <c r="B1961" s="493"/>
      <c r="C1961" s="493"/>
      <c r="D1961" s="493"/>
      <c r="E1961" s="493"/>
      <c r="F1961" s="493"/>
      <c r="G1961" s="493" t="s">
        <v>1393</v>
      </c>
      <c r="H1961" s="494" t="n">
        <v>154.31</v>
      </c>
      <c r="I1961" s="495" t="s">
        <v>1394</v>
      </c>
      <c r="J1961" s="496" t="n">
        <v>14178</v>
      </c>
    </row>
    <row r="1962" customFormat="false" ht="0.75" hidden="false" customHeight="true" outlineLevel="0" collapsed="false">
      <c r="A1962" s="497"/>
      <c r="B1962" s="498"/>
      <c r="C1962" s="498"/>
      <c r="D1962" s="498"/>
      <c r="E1962" s="498"/>
      <c r="F1962" s="498"/>
      <c r="G1962" s="498"/>
      <c r="H1962" s="498"/>
      <c r="I1962" s="499"/>
      <c r="J1962" s="500"/>
    </row>
    <row r="1963" customFormat="false" ht="18" hidden="false" customHeight="true" outlineLevel="0" collapsed="false">
      <c r="A1963" s="466" t="s">
        <v>1982</v>
      </c>
      <c r="B1963" s="467" t="s">
        <v>27</v>
      </c>
      <c r="C1963" s="468" t="s">
        <v>26</v>
      </c>
      <c r="D1963" s="468" t="s">
        <v>18</v>
      </c>
      <c r="E1963" s="468" t="s">
        <v>25</v>
      </c>
      <c r="F1963" s="468"/>
      <c r="G1963" s="469" t="s">
        <v>1375</v>
      </c>
      <c r="H1963" s="467" t="s">
        <v>1376</v>
      </c>
      <c r="I1963" s="470" t="s">
        <v>1377</v>
      </c>
      <c r="J1963" s="471" t="s">
        <v>19</v>
      </c>
    </row>
    <row r="1964" customFormat="false" ht="51.75" hidden="false" customHeight="true" outlineLevel="0" collapsed="false">
      <c r="A1964" s="472" t="s">
        <v>35</v>
      </c>
      <c r="B1964" s="473" t="n">
        <v>94219</v>
      </c>
      <c r="C1964" s="474" t="s">
        <v>42</v>
      </c>
      <c r="D1964" s="474" t="s">
        <v>1983</v>
      </c>
      <c r="E1964" s="474" t="s">
        <v>769</v>
      </c>
      <c r="F1964" s="474"/>
      <c r="G1964" s="475" t="s">
        <v>47</v>
      </c>
      <c r="H1964" s="476" t="n">
        <v>1</v>
      </c>
      <c r="I1964" s="477" t="n">
        <v>38.86</v>
      </c>
      <c r="J1964" s="478" t="n">
        <v>38.86</v>
      </c>
    </row>
    <row r="1965" customFormat="false" ht="64.5" hidden="false" customHeight="true" outlineLevel="0" collapsed="false">
      <c r="A1965" s="479" t="s">
        <v>656</v>
      </c>
      <c r="B1965" s="480" t="n">
        <v>87337</v>
      </c>
      <c r="C1965" s="481" t="s">
        <v>42</v>
      </c>
      <c r="D1965" s="481" t="s">
        <v>1984</v>
      </c>
      <c r="E1965" s="481" t="s">
        <v>1382</v>
      </c>
      <c r="F1965" s="481"/>
      <c r="G1965" s="482" t="s">
        <v>388</v>
      </c>
      <c r="H1965" s="483" t="n">
        <v>0.0117</v>
      </c>
      <c r="I1965" s="484" t="n">
        <v>566.63</v>
      </c>
      <c r="J1965" s="485" t="n">
        <v>6.62</v>
      </c>
    </row>
    <row r="1966" customFormat="false" ht="24" hidden="false" customHeight="true" outlineLevel="0" collapsed="false">
      <c r="A1966" s="479" t="s">
        <v>656</v>
      </c>
      <c r="B1966" s="480" t="n">
        <v>88316</v>
      </c>
      <c r="C1966" s="481" t="s">
        <v>42</v>
      </c>
      <c r="D1966" s="481" t="s">
        <v>667</v>
      </c>
      <c r="E1966" s="481" t="s">
        <v>1382</v>
      </c>
      <c r="F1966" s="481"/>
      <c r="G1966" s="482" t="s">
        <v>469</v>
      </c>
      <c r="H1966" s="483" t="n">
        <v>0.35</v>
      </c>
      <c r="I1966" s="484" t="n">
        <v>20.32</v>
      </c>
      <c r="J1966" s="485" t="n">
        <v>7.11</v>
      </c>
    </row>
    <row r="1967" customFormat="false" ht="24" hidden="false" customHeight="true" outlineLevel="0" collapsed="false">
      <c r="A1967" s="479" t="s">
        <v>656</v>
      </c>
      <c r="B1967" s="480" t="n">
        <v>88323</v>
      </c>
      <c r="C1967" s="481" t="s">
        <v>42</v>
      </c>
      <c r="D1967" s="481" t="s">
        <v>782</v>
      </c>
      <c r="E1967" s="481" t="s">
        <v>1382</v>
      </c>
      <c r="F1967" s="481"/>
      <c r="G1967" s="482" t="s">
        <v>469</v>
      </c>
      <c r="H1967" s="483" t="n">
        <v>0.305</v>
      </c>
      <c r="I1967" s="484" t="n">
        <v>25</v>
      </c>
      <c r="J1967" s="485" t="n">
        <v>7.62</v>
      </c>
    </row>
    <row r="1968" customFormat="false" ht="39" hidden="false" customHeight="true" outlineLevel="0" collapsed="false">
      <c r="A1968" s="479" t="s">
        <v>656</v>
      </c>
      <c r="B1968" s="480" t="n">
        <v>93281</v>
      </c>
      <c r="C1968" s="481" t="s">
        <v>42</v>
      </c>
      <c r="D1968" s="481" t="s">
        <v>778</v>
      </c>
      <c r="E1968" s="481" t="s">
        <v>683</v>
      </c>
      <c r="F1968" s="481"/>
      <c r="G1968" s="482" t="s">
        <v>688</v>
      </c>
      <c r="H1968" s="483" t="n">
        <v>0.0063</v>
      </c>
      <c r="I1968" s="484" t="n">
        <v>22.44</v>
      </c>
      <c r="J1968" s="485" t="n">
        <v>0.14</v>
      </c>
    </row>
    <row r="1969" customFormat="false" ht="39" hidden="false" customHeight="true" outlineLevel="0" collapsed="false">
      <c r="A1969" s="479" t="s">
        <v>656</v>
      </c>
      <c r="B1969" s="480" t="n">
        <v>93282</v>
      </c>
      <c r="C1969" s="481" t="s">
        <v>42</v>
      </c>
      <c r="D1969" s="481" t="s">
        <v>776</v>
      </c>
      <c r="E1969" s="481" t="s">
        <v>683</v>
      </c>
      <c r="F1969" s="481"/>
      <c r="G1969" s="482" t="s">
        <v>684</v>
      </c>
      <c r="H1969" s="483" t="n">
        <v>0.0087</v>
      </c>
      <c r="I1969" s="484" t="n">
        <v>21.33</v>
      </c>
      <c r="J1969" s="485" t="n">
        <v>0.18</v>
      </c>
    </row>
    <row r="1970" customFormat="false" ht="25.5" hidden="false" customHeight="true" outlineLevel="0" collapsed="false">
      <c r="A1970" s="501" t="s">
        <v>200</v>
      </c>
      <c r="B1970" s="502" t="n">
        <v>7181</v>
      </c>
      <c r="C1970" s="503" t="s">
        <v>42</v>
      </c>
      <c r="D1970" s="503" t="s">
        <v>1985</v>
      </c>
      <c r="E1970" s="503" t="s">
        <v>669</v>
      </c>
      <c r="F1970" s="503"/>
      <c r="G1970" s="504" t="s">
        <v>120</v>
      </c>
      <c r="H1970" s="505" t="n">
        <v>3</v>
      </c>
      <c r="I1970" s="506" t="n">
        <v>5.73</v>
      </c>
      <c r="J1970" s="507" t="n">
        <v>17.19</v>
      </c>
    </row>
    <row r="1971" customFormat="false" ht="15" hidden="false" customHeight="false" outlineLevel="0" collapsed="false">
      <c r="A1971" s="486"/>
      <c r="B1971" s="487"/>
      <c r="C1971" s="487"/>
      <c r="D1971" s="487"/>
      <c r="E1971" s="487" t="s">
        <v>1388</v>
      </c>
      <c r="F1971" s="488" t="n">
        <v>12.43</v>
      </c>
      <c r="G1971" s="487" t="s">
        <v>1389</v>
      </c>
      <c r="H1971" s="488" t="n">
        <v>0</v>
      </c>
      <c r="I1971" s="489" t="s">
        <v>1390</v>
      </c>
      <c r="J1971" s="490" t="n">
        <v>12.43</v>
      </c>
    </row>
    <row r="1972" customFormat="false" ht="15" hidden="false" customHeight="true" outlineLevel="0" collapsed="false">
      <c r="A1972" s="486"/>
      <c r="B1972" s="487"/>
      <c r="C1972" s="487"/>
      <c r="D1972" s="487"/>
      <c r="E1972" s="487" t="s">
        <v>1391</v>
      </c>
      <c r="F1972" s="488" t="n">
        <v>9.24</v>
      </c>
      <c r="G1972" s="487"/>
      <c r="H1972" s="491" t="s">
        <v>1392</v>
      </c>
      <c r="I1972" s="491"/>
      <c r="J1972" s="490" t="n">
        <v>48.1</v>
      </c>
    </row>
    <row r="1973" customFormat="false" ht="49.5" hidden="false" customHeight="true" outlineLevel="0" collapsed="false">
      <c r="A1973" s="492"/>
      <c r="B1973" s="493"/>
      <c r="C1973" s="493"/>
      <c r="D1973" s="493"/>
      <c r="E1973" s="493"/>
      <c r="F1973" s="493"/>
      <c r="G1973" s="493" t="s">
        <v>1393</v>
      </c>
      <c r="H1973" s="494" t="n">
        <v>39.5</v>
      </c>
      <c r="I1973" s="495" t="s">
        <v>1394</v>
      </c>
      <c r="J1973" s="496" t="n">
        <v>1899.95</v>
      </c>
    </row>
    <row r="1974" customFormat="false" ht="0.75" hidden="false" customHeight="true" outlineLevel="0" collapsed="false">
      <c r="A1974" s="497"/>
      <c r="B1974" s="498"/>
      <c r="C1974" s="498"/>
      <c r="D1974" s="498"/>
      <c r="E1974" s="498"/>
      <c r="F1974" s="498"/>
      <c r="G1974" s="498"/>
      <c r="H1974" s="498"/>
      <c r="I1974" s="499"/>
      <c r="J1974" s="500"/>
    </row>
    <row r="1975" customFormat="false" ht="18" hidden="false" customHeight="true" outlineLevel="0" collapsed="false">
      <c r="A1975" s="466" t="s">
        <v>1986</v>
      </c>
      <c r="B1975" s="467" t="s">
        <v>27</v>
      </c>
      <c r="C1975" s="468" t="s">
        <v>26</v>
      </c>
      <c r="D1975" s="468" t="s">
        <v>18</v>
      </c>
      <c r="E1975" s="468" t="s">
        <v>25</v>
      </c>
      <c r="F1975" s="468"/>
      <c r="G1975" s="469" t="s">
        <v>1375</v>
      </c>
      <c r="H1975" s="467" t="s">
        <v>1376</v>
      </c>
      <c r="I1975" s="470" t="s">
        <v>1377</v>
      </c>
      <c r="J1975" s="471" t="s">
        <v>19</v>
      </c>
    </row>
    <row r="1976" customFormat="false" ht="39" hidden="false" customHeight="true" outlineLevel="0" collapsed="false">
      <c r="A1976" s="472" t="s">
        <v>35</v>
      </c>
      <c r="B1976" s="473" t="n">
        <v>94228</v>
      </c>
      <c r="C1976" s="474" t="s">
        <v>42</v>
      </c>
      <c r="D1976" s="474" t="s">
        <v>126</v>
      </c>
      <c r="E1976" s="474" t="s">
        <v>769</v>
      </c>
      <c r="F1976" s="474"/>
      <c r="G1976" s="475" t="s">
        <v>47</v>
      </c>
      <c r="H1976" s="476" t="n">
        <v>1</v>
      </c>
      <c r="I1976" s="477" t="n">
        <v>96.36</v>
      </c>
      <c r="J1976" s="478" t="n">
        <v>96.36</v>
      </c>
    </row>
    <row r="1977" customFormat="false" ht="24" hidden="false" customHeight="true" outlineLevel="0" collapsed="false">
      <c r="A1977" s="479" t="s">
        <v>656</v>
      </c>
      <c r="B1977" s="480" t="n">
        <v>88316</v>
      </c>
      <c r="C1977" s="481" t="s">
        <v>42</v>
      </c>
      <c r="D1977" s="481" t="s">
        <v>667</v>
      </c>
      <c r="E1977" s="481" t="s">
        <v>1382</v>
      </c>
      <c r="F1977" s="481"/>
      <c r="G1977" s="482" t="s">
        <v>469</v>
      </c>
      <c r="H1977" s="483" t="n">
        <v>0.371</v>
      </c>
      <c r="I1977" s="484" t="n">
        <v>20.32</v>
      </c>
      <c r="J1977" s="485" t="n">
        <v>7.53</v>
      </c>
    </row>
    <row r="1978" customFormat="false" ht="24" hidden="false" customHeight="true" outlineLevel="0" collapsed="false">
      <c r="A1978" s="479" t="s">
        <v>656</v>
      </c>
      <c r="B1978" s="480" t="n">
        <v>88323</v>
      </c>
      <c r="C1978" s="481" t="s">
        <v>42</v>
      </c>
      <c r="D1978" s="481" t="s">
        <v>782</v>
      </c>
      <c r="E1978" s="481" t="s">
        <v>1382</v>
      </c>
      <c r="F1978" s="481"/>
      <c r="G1978" s="482" t="s">
        <v>469</v>
      </c>
      <c r="H1978" s="483" t="n">
        <v>0.277</v>
      </c>
      <c r="I1978" s="484" t="n">
        <v>25</v>
      </c>
      <c r="J1978" s="485" t="n">
        <v>6.92</v>
      </c>
    </row>
    <row r="1979" customFormat="false" ht="39" hidden="false" customHeight="true" outlineLevel="0" collapsed="false">
      <c r="A1979" s="479" t="s">
        <v>656</v>
      </c>
      <c r="B1979" s="480" t="n">
        <v>93281</v>
      </c>
      <c r="C1979" s="481" t="s">
        <v>42</v>
      </c>
      <c r="D1979" s="481" t="s">
        <v>778</v>
      </c>
      <c r="E1979" s="481" t="s">
        <v>683</v>
      </c>
      <c r="F1979" s="481"/>
      <c r="G1979" s="482" t="s">
        <v>688</v>
      </c>
      <c r="H1979" s="483" t="n">
        <v>0.0132</v>
      </c>
      <c r="I1979" s="484" t="n">
        <v>22.44</v>
      </c>
      <c r="J1979" s="485" t="n">
        <v>0.29</v>
      </c>
    </row>
    <row r="1980" customFormat="false" ht="39" hidden="false" customHeight="true" outlineLevel="0" collapsed="false">
      <c r="A1980" s="479" t="s">
        <v>656</v>
      </c>
      <c r="B1980" s="480" t="n">
        <v>93282</v>
      </c>
      <c r="C1980" s="481" t="s">
        <v>42</v>
      </c>
      <c r="D1980" s="481" t="s">
        <v>776</v>
      </c>
      <c r="E1980" s="481" t="s">
        <v>683</v>
      </c>
      <c r="F1980" s="481"/>
      <c r="G1980" s="482" t="s">
        <v>684</v>
      </c>
      <c r="H1980" s="483" t="n">
        <v>0.0183</v>
      </c>
      <c r="I1980" s="484" t="n">
        <v>21.33</v>
      </c>
      <c r="J1980" s="485" t="n">
        <v>0.39</v>
      </c>
    </row>
    <row r="1981" customFormat="false" ht="25.5" hidden="false" customHeight="true" outlineLevel="0" collapsed="false">
      <c r="A1981" s="501" t="s">
        <v>200</v>
      </c>
      <c r="B1981" s="502" t="n">
        <v>142</v>
      </c>
      <c r="C1981" s="503" t="s">
        <v>42</v>
      </c>
      <c r="D1981" s="503" t="s">
        <v>789</v>
      </c>
      <c r="E1981" s="503" t="s">
        <v>669</v>
      </c>
      <c r="F1981" s="503"/>
      <c r="G1981" s="504" t="s">
        <v>790</v>
      </c>
      <c r="H1981" s="505" t="n">
        <v>0.081</v>
      </c>
      <c r="I1981" s="506" t="n">
        <v>37.55</v>
      </c>
      <c r="J1981" s="507" t="n">
        <v>3.04</v>
      </c>
    </row>
    <row r="1982" customFormat="false" ht="25.5" hidden="false" customHeight="true" outlineLevel="0" collapsed="false">
      <c r="A1982" s="501" t="s">
        <v>200</v>
      </c>
      <c r="B1982" s="502" t="n">
        <v>5061</v>
      </c>
      <c r="C1982" s="503" t="s">
        <v>42</v>
      </c>
      <c r="D1982" s="503" t="s">
        <v>1528</v>
      </c>
      <c r="E1982" s="503" t="s">
        <v>669</v>
      </c>
      <c r="F1982" s="503"/>
      <c r="G1982" s="504" t="s">
        <v>66</v>
      </c>
      <c r="H1982" s="505" t="n">
        <v>0.013</v>
      </c>
      <c r="I1982" s="506" t="n">
        <v>19.9</v>
      </c>
      <c r="J1982" s="507" t="n">
        <v>0.25</v>
      </c>
    </row>
    <row r="1983" customFormat="false" ht="25.5" hidden="false" customHeight="true" outlineLevel="0" collapsed="false">
      <c r="A1983" s="501" t="s">
        <v>200</v>
      </c>
      <c r="B1983" s="502" t="n">
        <v>5104</v>
      </c>
      <c r="C1983" s="503" t="s">
        <v>42</v>
      </c>
      <c r="D1983" s="503" t="s">
        <v>787</v>
      </c>
      <c r="E1983" s="503" t="s">
        <v>669</v>
      </c>
      <c r="F1983" s="503"/>
      <c r="G1983" s="504" t="s">
        <v>66</v>
      </c>
      <c r="H1983" s="505" t="n">
        <v>0.0024</v>
      </c>
      <c r="I1983" s="506" t="n">
        <v>69.61</v>
      </c>
      <c r="J1983" s="507" t="n">
        <v>0.16</v>
      </c>
    </row>
    <row r="1984" customFormat="false" ht="24" hidden="false" customHeight="true" outlineLevel="0" collapsed="false">
      <c r="A1984" s="501" t="s">
        <v>200</v>
      </c>
      <c r="B1984" s="502" t="n">
        <v>13388</v>
      </c>
      <c r="C1984" s="503" t="s">
        <v>42</v>
      </c>
      <c r="D1984" s="503" t="s">
        <v>786</v>
      </c>
      <c r="E1984" s="503" t="s">
        <v>669</v>
      </c>
      <c r="F1984" s="503"/>
      <c r="G1984" s="504" t="s">
        <v>66</v>
      </c>
      <c r="H1984" s="505" t="n">
        <v>0.09</v>
      </c>
      <c r="I1984" s="506" t="n">
        <v>184.44</v>
      </c>
      <c r="J1984" s="507" t="n">
        <v>16.59</v>
      </c>
    </row>
    <row r="1985" customFormat="false" ht="25.5" hidden="false" customHeight="true" outlineLevel="0" collapsed="false">
      <c r="A1985" s="501" t="s">
        <v>200</v>
      </c>
      <c r="B1985" s="502" t="n">
        <v>40783</v>
      </c>
      <c r="C1985" s="503" t="s">
        <v>42</v>
      </c>
      <c r="D1985" s="503" t="s">
        <v>791</v>
      </c>
      <c r="E1985" s="503" t="s">
        <v>669</v>
      </c>
      <c r="F1985" s="503"/>
      <c r="G1985" s="504" t="s">
        <v>47</v>
      </c>
      <c r="H1985" s="505" t="n">
        <v>1.05</v>
      </c>
      <c r="I1985" s="506" t="n">
        <v>58.28</v>
      </c>
      <c r="J1985" s="507" t="n">
        <v>61.19</v>
      </c>
    </row>
    <row r="1986" customFormat="false" ht="15" hidden="false" customHeight="false" outlineLevel="0" collapsed="false">
      <c r="A1986" s="486"/>
      <c r="B1986" s="487"/>
      <c r="C1986" s="487"/>
      <c r="D1986" s="487"/>
      <c r="E1986" s="487" t="s">
        <v>1388</v>
      </c>
      <c r="F1986" s="488" t="n">
        <v>11.59</v>
      </c>
      <c r="G1986" s="487" t="s">
        <v>1389</v>
      </c>
      <c r="H1986" s="488" t="n">
        <v>0</v>
      </c>
      <c r="I1986" s="489" t="s">
        <v>1390</v>
      </c>
      <c r="J1986" s="490" t="n">
        <v>11.59</v>
      </c>
    </row>
    <row r="1987" customFormat="false" ht="15" hidden="false" customHeight="true" outlineLevel="0" collapsed="false">
      <c r="A1987" s="486"/>
      <c r="B1987" s="487"/>
      <c r="C1987" s="487"/>
      <c r="D1987" s="487"/>
      <c r="E1987" s="487" t="s">
        <v>1391</v>
      </c>
      <c r="F1987" s="488" t="n">
        <v>22.93</v>
      </c>
      <c r="G1987" s="487"/>
      <c r="H1987" s="491" t="s">
        <v>1392</v>
      </c>
      <c r="I1987" s="491"/>
      <c r="J1987" s="490" t="n">
        <v>119.29</v>
      </c>
    </row>
    <row r="1988" customFormat="false" ht="49.5" hidden="false" customHeight="true" outlineLevel="0" collapsed="false">
      <c r="A1988" s="492"/>
      <c r="B1988" s="493"/>
      <c r="C1988" s="493"/>
      <c r="D1988" s="493"/>
      <c r="E1988" s="493"/>
      <c r="F1988" s="493"/>
      <c r="G1988" s="493" t="s">
        <v>1393</v>
      </c>
      <c r="H1988" s="494" t="n">
        <v>56</v>
      </c>
      <c r="I1988" s="495" t="s">
        <v>1394</v>
      </c>
      <c r="J1988" s="496" t="n">
        <v>6680.24</v>
      </c>
    </row>
    <row r="1989" customFormat="false" ht="0.75" hidden="false" customHeight="true" outlineLevel="0" collapsed="false">
      <c r="A1989" s="497"/>
      <c r="B1989" s="498"/>
      <c r="C1989" s="498"/>
      <c r="D1989" s="498"/>
      <c r="E1989" s="498"/>
      <c r="F1989" s="498"/>
      <c r="G1989" s="498"/>
      <c r="H1989" s="498"/>
      <c r="I1989" s="499"/>
      <c r="J1989" s="500"/>
    </row>
    <row r="1990" customFormat="false" ht="18" hidden="false" customHeight="true" outlineLevel="0" collapsed="false">
      <c r="A1990" s="466" t="s">
        <v>1987</v>
      </c>
      <c r="B1990" s="467" t="s">
        <v>27</v>
      </c>
      <c r="C1990" s="468" t="s">
        <v>26</v>
      </c>
      <c r="D1990" s="468" t="s">
        <v>18</v>
      </c>
      <c r="E1990" s="468" t="s">
        <v>25</v>
      </c>
      <c r="F1990" s="468"/>
      <c r="G1990" s="469" t="s">
        <v>1375</v>
      </c>
      <c r="H1990" s="467" t="s">
        <v>1376</v>
      </c>
      <c r="I1990" s="470" t="s">
        <v>1377</v>
      </c>
      <c r="J1990" s="471" t="s">
        <v>19</v>
      </c>
    </row>
    <row r="1991" customFormat="false" ht="39" hidden="false" customHeight="true" outlineLevel="0" collapsed="false">
      <c r="A1991" s="472" t="s">
        <v>35</v>
      </c>
      <c r="B1991" s="473" t="n">
        <v>94229</v>
      </c>
      <c r="C1991" s="474" t="s">
        <v>42</v>
      </c>
      <c r="D1991" s="474" t="s">
        <v>1988</v>
      </c>
      <c r="E1991" s="474" t="s">
        <v>769</v>
      </c>
      <c r="F1991" s="474"/>
      <c r="G1991" s="475" t="s">
        <v>47</v>
      </c>
      <c r="H1991" s="476" t="n">
        <v>1</v>
      </c>
      <c r="I1991" s="477" t="n">
        <v>186.79</v>
      </c>
      <c r="J1991" s="478" t="n">
        <v>186.79</v>
      </c>
    </row>
    <row r="1992" customFormat="false" ht="24" hidden="false" customHeight="true" outlineLevel="0" collapsed="false">
      <c r="A1992" s="479" t="s">
        <v>656</v>
      </c>
      <c r="B1992" s="480" t="n">
        <v>88316</v>
      </c>
      <c r="C1992" s="481" t="s">
        <v>42</v>
      </c>
      <c r="D1992" s="481" t="s">
        <v>667</v>
      </c>
      <c r="E1992" s="481" t="s">
        <v>1382</v>
      </c>
      <c r="F1992" s="481"/>
      <c r="G1992" s="482" t="s">
        <v>469</v>
      </c>
      <c r="H1992" s="483" t="n">
        <v>0.633</v>
      </c>
      <c r="I1992" s="484" t="n">
        <v>20.32</v>
      </c>
      <c r="J1992" s="485" t="n">
        <v>12.86</v>
      </c>
    </row>
    <row r="1993" customFormat="false" ht="24" hidden="false" customHeight="true" outlineLevel="0" collapsed="false">
      <c r="A1993" s="479" t="s">
        <v>656</v>
      </c>
      <c r="B1993" s="480" t="n">
        <v>88323</v>
      </c>
      <c r="C1993" s="481" t="s">
        <v>42</v>
      </c>
      <c r="D1993" s="481" t="s">
        <v>782</v>
      </c>
      <c r="E1993" s="481" t="s">
        <v>1382</v>
      </c>
      <c r="F1993" s="481"/>
      <c r="G1993" s="482" t="s">
        <v>469</v>
      </c>
      <c r="H1993" s="483" t="n">
        <v>0.539</v>
      </c>
      <c r="I1993" s="484" t="n">
        <v>25</v>
      </c>
      <c r="J1993" s="485" t="n">
        <v>13.47</v>
      </c>
    </row>
    <row r="1994" customFormat="false" ht="39" hidden="false" customHeight="true" outlineLevel="0" collapsed="false">
      <c r="A1994" s="479" t="s">
        <v>656</v>
      </c>
      <c r="B1994" s="480" t="n">
        <v>93281</v>
      </c>
      <c r="C1994" s="481" t="s">
        <v>42</v>
      </c>
      <c r="D1994" s="481" t="s">
        <v>778</v>
      </c>
      <c r="E1994" s="481" t="s">
        <v>683</v>
      </c>
      <c r="F1994" s="481"/>
      <c r="G1994" s="482" t="s">
        <v>688</v>
      </c>
      <c r="H1994" s="483" t="n">
        <v>0.0132</v>
      </c>
      <c r="I1994" s="484" t="n">
        <v>22.44</v>
      </c>
      <c r="J1994" s="485" t="n">
        <v>0.29</v>
      </c>
    </row>
    <row r="1995" customFormat="false" ht="39" hidden="false" customHeight="true" outlineLevel="0" collapsed="false">
      <c r="A1995" s="479" t="s">
        <v>656</v>
      </c>
      <c r="B1995" s="480" t="n">
        <v>93282</v>
      </c>
      <c r="C1995" s="481" t="s">
        <v>42</v>
      </c>
      <c r="D1995" s="481" t="s">
        <v>776</v>
      </c>
      <c r="E1995" s="481" t="s">
        <v>683</v>
      </c>
      <c r="F1995" s="481"/>
      <c r="G1995" s="482" t="s">
        <v>684</v>
      </c>
      <c r="H1995" s="483" t="n">
        <v>0.0183</v>
      </c>
      <c r="I1995" s="484" t="n">
        <v>21.33</v>
      </c>
      <c r="J1995" s="485" t="n">
        <v>0.39</v>
      </c>
    </row>
    <row r="1996" customFormat="false" ht="25.5" hidden="false" customHeight="true" outlineLevel="0" collapsed="false">
      <c r="A1996" s="501" t="s">
        <v>200</v>
      </c>
      <c r="B1996" s="502" t="n">
        <v>142</v>
      </c>
      <c r="C1996" s="503" t="s">
        <v>42</v>
      </c>
      <c r="D1996" s="503" t="s">
        <v>789</v>
      </c>
      <c r="E1996" s="503" t="s">
        <v>669</v>
      </c>
      <c r="F1996" s="503"/>
      <c r="G1996" s="504" t="s">
        <v>790</v>
      </c>
      <c r="H1996" s="505" t="n">
        <v>0.161</v>
      </c>
      <c r="I1996" s="506" t="n">
        <v>37.55</v>
      </c>
      <c r="J1996" s="507" t="n">
        <v>6.04</v>
      </c>
    </row>
    <row r="1997" customFormat="false" ht="25.5" hidden="false" customHeight="true" outlineLevel="0" collapsed="false">
      <c r="A1997" s="501" t="s">
        <v>200</v>
      </c>
      <c r="B1997" s="502" t="n">
        <v>5061</v>
      </c>
      <c r="C1997" s="503" t="s">
        <v>42</v>
      </c>
      <c r="D1997" s="503" t="s">
        <v>1528</v>
      </c>
      <c r="E1997" s="503" t="s">
        <v>669</v>
      </c>
      <c r="F1997" s="503"/>
      <c r="G1997" s="504" t="s">
        <v>66</v>
      </c>
      <c r="H1997" s="505" t="n">
        <v>0.025</v>
      </c>
      <c r="I1997" s="506" t="n">
        <v>19.9</v>
      </c>
      <c r="J1997" s="507" t="n">
        <v>0.49</v>
      </c>
    </row>
    <row r="1998" customFormat="false" ht="25.5" hidden="false" customHeight="true" outlineLevel="0" collapsed="false">
      <c r="A1998" s="501" t="s">
        <v>200</v>
      </c>
      <c r="B1998" s="502" t="n">
        <v>5104</v>
      </c>
      <c r="C1998" s="503" t="s">
        <v>42</v>
      </c>
      <c r="D1998" s="503" t="s">
        <v>787</v>
      </c>
      <c r="E1998" s="503" t="s">
        <v>669</v>
      </c>
      <c r="F1998" s="503"/>
      <c r="G1998" s="504" t="s">
        <v>66</v>
      </c>
      <c r="H1998" s="505" t="n">
        <v>0.0049</v>
      </c>
      <c r="I1998" s="506" t="n">
        <v>69.61</v>
      </c>
      <c r="J1998" s="507" t="n">
        <v>0.34</v>
      </c>
    </row>
    <row r="1999" customFormat="false" ht="24" hidden="false" customHeight="true" outlineLevel="0" collapsed="false">
      <c r="A1999" s="501" t="s">
        <v>200</v>
      </c>
      <c r="B1999" s="502" t="n">
        <v>13388</v>
      </c>
      <c r="C1999" s="503" t="s">
        <v>42</v>
      </c>
      <c r="D1999" s="503" t="s">
        <v>786</v>
      </c>
      <c r="E1999" s="503" t="s">
        <v>669</v>
      </c>
      <c r="F1999" s="503"/>
      <c r="G1999" s="504" t="s">
        <v>66</v>
      </c>
      <c r="H1999" s="505" t="n">
        <v>0.18</v>
      </c>
      <c r="I1999" s="506" t="n">
        <v>184.44</v>
      </c>
      <c r="J1999" s="507" t="n">
        <v>33.19</v>
      </c>
    </row>
    <row r="2000" customFormat="false" ht="25.5" hidden="false" customHeight="true" outlineLevel="0" collapsed="false">
      <c r="A2000" s="501" t="s">
        <v>200</v>
      </c>
      <c r="B2000" s="502" t="n">
        <v>40784</v>
      </c>
      <c r="C2000" s="503" t="s">
        <v>42</v>
      </c>
      <c r="D2000" s="503" t="s">
        <v>1989</v>
      </c>
      <c r="E2000" s="503" t="s">
        <v>669</v>
      </c>
      <c r="F2000" s="503"/>
      <c r="G2000" s="504" t="s">
        <v>47</v>
      </c>
      <c r="H2000" s="505" t="n">
        <v>1.05</v>
      </c>
      <c r="I2000" s="506" t="n">
        <v>114.02</v>
      </c>
      <c r="J2000" s="507" t="n">
        <v>119.72</v>
      </c>
    </row>
    <row r="2001" customFormat="false" ht="15" hidden="false" customHeight="false" outlineLevel="0" collapsed="false">
      <c r="A2001" s="486"/>
      <c r="B2001" s="487"/>
      <c r="C2001" s="487"/>
      <c r="D2001" s="487"/>
      <c r="E2001" s="487" t="s">
        <v>1388</v>
      </c>
      <c r="F2001" s="488" t="n">
        <v>20.73</v>
      </c>
      <c r="G2001" s="487" t="s">
        <v>1389</v>
      </c>
      <c r="H2001" s="488" t="n">
        <v>0</v>
      </c>
      <c r="I2001" s="489" t="s">
        <v>1390</v>
      </c>
      <c r="J2001" s="490" t="n">
        <v>20.73</v>
      </c>
    </row>
    <row r="2002" customFormat="false" ht="15" hidden="false" customHeight="true" outlineLevel="0" collapsed="false">
      <c r="A2002" s="486"/>
      <c r="B2002" s="487"/>
      <c r="C2002" s="487"/>
      <c r="D2002" s="487"/>
      <c r="E2002" s="487" t="s">
        <v>1391</v>
      </c>
      <c r="F2002" s="488" t="n">
        <v>44.45</v>
      </c>
      <c r="G2002" s="487"/>
      <c r="H2002" s="491" t="s">
        <v>1392</v>
      </c>
      <c r="I2002" s="491"/>
      <c r="J2002" s="490" t="n">
        <v>231.24</v>
      </c>
    </row>
    <row r="2003" customFormat="false" ht="49.5" hidden="false" customHeight="true" outlineLevel="0" collapsed="false">
      <c r="A2003" s="492"/>
      <c r="B2003" s="493"/>
      <c r="C2003" s="493"/>
      <c r="D2003" s="493"/>
      <c r="E2003" s="493"/>
      <c r="F2003" s="493"/>
      <c r="G2003" s="493" t="s">
        <v>1393</v>
      </c>
      <c r="H2003" s="494" t="n">
        <v>5.3</v>
      </c>
      <c r="I2003" s="495" t="s">
        <v>1394</v>
      </c>
      <c r="J2003" s="496" t="n">
        <v>1225.57</v>
      </c>
    </row>
    <row r="2004" customFormat="false" ht="0.75" hidden="false" customHeight="true" outlineLevel="0" collapsed="false">
      <c r="A2004" s="497"/>
      <c r="B2004" s="498"/>
      <c r="C2004" s="498"/>
      <c r="D2004" s="498"/>
      <c r="E2004" s="498"/>
      <c r="F2004" s="498"/>
      <c r="G2004" s="498"/>
      <c r="H2004" s="498"/>
      <c r="I2004" s="499"/>
      <c r="J2004" s="500"/>
    </row>
    <row r="2005" customFormat="false" ht="18" hidden="false" customHeight="true" outlineLevel="0" collapsed="false">
      <c r="A2005" s="466" t="s">
        <v>1990</v>
      </c>
      <c r="B2005" s="467" t="s">
        <v>27</v>
      </c>
      <c r="C2005" s="468" t="s">
        <v>26</v>
      </c>
      <c r="D2005" s="468" t="s">
        <v>18</v>
      </c>
      <c r="E2005" s="468" t="s">
        <v>25</v>
      </c>
      <c r="F2005" s="468"/>
      <c r="G2005" s="469" t="s">
        <v>1375</v>
      </c>
      <c r="H2005" s="467" t="s">
        <v>1376</v>
      </c>
      <c r="I2005" s="470" t="s">
        <v>1377</v>
      </c>
      <c r="J2005" s="471" t="s">
        <v>19</v>
      </c>
    </row>
    <row r="2006" customFormat="false" ht="39" hidden="false" customHeight="true" outlineLevel="0" collapsed="false">
      <c r="A2006" s="472" t="s">
        <v>35</v>
      </c>
      <c r="B2006" s="473" t="n">
        <v>100327</v>
      </c>
      <c r="C2006" s="474" t="s">
        <v>42</v>
      </c>
      <c r="D2006" s="474" t="s">
        <v>1991</v>
      </c>
      <c r="E2006" s="474" t="s">
        <v>769</v>
      </c>
      <c r="F2006" s="474"/>
      <c r="G2006" s="475" t="s">
        <v>47</v>
      </c>
      <c r="H2006" s="476" t="n">
        <v>1</v>
      </c>
      <c r="I2006" s="477" t="n">
        <v>64.64</v>
      </c>
      <c r="J2006" s="478" t="n">
        <v>64.64</v>
      </c>
    </row>
    <row r="2007" customFormat="false" ht="24" hidden="false" customHeight="true" outlineLevel="0" collapsed="false">
      <c r="A2007" s="479" t="s">
        <v>656</v>
      </c>
      <c r="B2007" s="480" t="n">
        <v>88316</v>
      </c>
      <c r="C2007" s="481" t="s">
        <v>42</v>
      </c>
      <c r="D2007" s="481" t="s">
        <v>667</v>
      </c>
      <c r="E2007" s="481" t="s">
        <v>1382</v>
      </c>
      <c r="F2007" s="481"/>
      <c r="G2007" s="482" t="s">
        <v>469</v>
      </c>
      <c r="H2007" s="483" t="n">
        <v>0.239</v>
      </c>
      <c r="I2007" s="484" t="n">
        <v>20.32</v>
      </c>
      <c r="J2007" s="485" t="n">
        <v>4.85</v>
      </c>
    </row>
    <row r="2008" customFormat="false" ht="24" hidden="false" customHeight="true" outlineLevel="0" collapsed="false">
      <c r="A2008" s="479" t="s">
        <v>656</v>
      </c>
      <c r="B2008" s="480" t="n">
        <v>88323</v>
      </c>
      <c r="C2008" s="481" t="s">
        <v>42</v>
      </c>
      <c r="D2008" s="481" t="s">
        <v>782</v>
      </c>
      <c r="E2008" s="481" t="s">
        <v>1382</v>
      </c>
      <c r="F2008" s="481"/>
      <c r="G2008" s="482" t="s">
        <v>469</v>
      </c>
      <c r="H2008" s="483" t="n">
        <v>0.145</v>
      </c>
      <c r="I2008" s="484" t="n">
        <v>25</v>
      </c>
      <c r="J2008" s="485" t="n">
        <v>3.62</v>
      </c>
    </row>
    <row r="2009" customFormat="false" ht="39" hidden="false" customHeight="true" outlineLevel="0" collapsed="false">
      <c r="A2009" s="479" t="s">
        <v>656</v>
      </c>
      <c r="B2009" s="480" t="n">
        <v>93281</v>
      </c>
      <c r="C2009" s="481" t="s">
        <v>42</v>
      </c>
      <c r="D2009" s="481" t="s">
        <v>778</v>
      </c>
      <c r="E2009" s="481" t="s">
        <v>683</v>
      </c>
      <c r="F2009" s="481"/>
      <c r="G2009" s="482" t="s">
        <v>688</v>
      </c>
      <c r="H2009" s="483" t="n">
        <v>0.0132</v>
      </c>
      <c r="I2009" s="484" t="n">
        <v>22.44</v>
      </c>
      <c r="J2009" s="485" t="n">
        <v>0.29</v>
      </c>
    </row>
    <row r="2010" customFormat="false" ht="39" hidden="false" customHeight="true" outlineLevel="0" collapsed="false">
      <c r="A2010" s="479" t="s">
        <v>656</v>
      </c>
      <c r="B2010" s="480" t="n">
        <v>93282</v>
      </c>
      <c r="C2010" s="481" t="s">
        <v>42</v>
      </c>
      <c r="D2010" s="481" t="s">
        <v>776</v>
      </c>
      <c r="E2010" s="481" t="s">
        <v>683</v>
      </c>
      <c r="F2010" s="481"/>
      <c r="G2010" s="482" t="s">
        <v>684</v>
      </c>
      <c r="H2010" s="483" t="n">
        <v>0.0183</v>
      </c>
      <c r="I2010" s="484" t="n">
        <v>21.33</v>
      </c>
      <c r="J2010" s="485" t="n">
        <v>0.39</v>
      </c>
    </row>
    <row r="2011" customFormat="false" ht="25.5" hidden="false" customHeight="true" outlineLevel="0" collapsed="false">
      <c r="A2011" s="501" t="s">
        <v>200</v>
      </c>
      <c r="B2011" s="502" t="n">
        <v>142</v>
      </c>
      <c r="C2011" s="503" t="s">
        <v>42</v>
      </c>
      <c r="D2011" s="503" t="s">
        <v>789</v>
      </c>
      <c r="E2011" s="503" t="s">
        <v>669</v>
      </c>
      <c r="F2011" s="503"/>
      <c r="G2011" s="504" t="s">
        <v>790</v>
      </c>
      <c r="H2011" s="505" t="n">
        <v>0.211</v>
      </c>
      <c r="I2011" s="506" t="n">
        <v>37.55</v>
      </c>
      <c r="J2011" s="507" t="n">
        <v>7.92</v>
      </c>
    </row>
    <row r="2012" customFormat="false" ht="25.5" hidden="false" customHeight="true" outlineLevel="0" collapsed="false">
      <c r="A2012" s="501" t="s">
        <v>200</v>
      </c>
      <c r="B2012" s="502" t="n">
        <v>1113</v>
      </c>
      <c r="C2012" s="503" t="s">
        <v>42</v>
      </c>
      <c r="D2012" s="503" t="s">
        <v>1992</v>
      </c>
      <c r="E2012" s="503" t="s">
        <v>669</v>
      </c>
      <c r="F2012" s="503"/>
      <c r="G2012" s="504" t="s">
        <v>47</v>
      </c>
      <c r="H2012" s="505" t="n">
        <v>1.05</v>
      </c>
      <c r="I2012" s="506" t="n">
        <v>34.7</v>
      </c>
      <c r="J2012" s="507" t="n">
        <v>36.43</v>
      </c>
    </row>
    <row r="2013" customFormat="false" ht="25.5" hidden="false" customHeight="true" outlineLevel="0" collapsed="false">
      <c r="A2013" s="501" t="s">
        <v>200</v>
      </c>
      <c r="B2013" s="502" t="n">
        <v>5061</v>
      </c>
      <c r="C2013" s="503" t="s">
        <v>42</v>
      </c>
      <c r="D2013" s="503" t="s">
        <v>1528</v>
      </c>
      <c r="E2013" s="503" t="s">
        <v>669</v>
      </c>
      <c r="F2013" s="503"/>
      <c r="G2013" s="504" t="s">
        <v>66</v>
      </c>
      <c r="H2013" s="505" t="n">
        <v>0.008</v>
      </c>
      <c r="I2013" s="506" t="n">
        <v>19.9</v>
      </c>
      <c r="J2013" s="507" t="n">
        <v>0.15</v>
      </c>
    </row>
    <row r="2014" customFormat="false" ht="25.5" hidden="false" customHeight="true" outlineLevel="0" collapsed="false">
      <c r="A2014" s="501" t="s">
        <v>200</v>
      </c>
      <c r="B2014" s="502" t="n">
        <v>5104</v>
      </c>
      <c r="C2014" s="503" t="s">
        <v>42</v>
      </c>
      <c r="D2014" s="503" t="s">
        <v>787</v>
      </c>
      <c r="E2014" s="503" t="s">
        <v>669</v>
      </c>
      <c r="F2014" s="503"/>
      <c r="G2014" s="504" t="s">
        <v>66</v>
      </c>
      <c r="H2014" s="505" t="n">
        <v>0.0016</v>
      </c>
      <c r="I2014" s="506" t="n">
        <v>69.61</v>
      </c>
      <c r="J2014" s="507" t="n">
        <v>0.11</v>
      </c>
    </row>
    <row r="2015" customFormat="false" ht="24" hidden="false" customHeight="true" outlineLevel="0" collapsed="false">
      <c r="A2015" s="501" t="s">
        <v>200</v>
      </c>
      <c r="B2015" s="502" t="n">
        <v>13388</v>
      </c>
      <c r="C2015" s="503" t="s">
        <v>42</v>
      </c>
      <c r="D2015" s="503" t="s">
        <v>786</v>
      </c>
      <c r="E2015" s="503" t="s">
        <v>669</v>
      </c>
      <c r="F2015" s="503"/>
      <c r="G2015" s="504" t="s">
        <v>66</v>
      </c>
      <c r="H2015" s="505" t="n">
        <v>0.059</v>
      </c>
      <c r="I2015" s="506" t="n">
        <v>184.44</v>
      </c>
      <c r="J2015" s="507" t="n">
        <v>10.88</v>
      </c>
    </row>
    <row r="2016" customFormat="false" ht="15" hidden="false" customHeight="false" outlineLevel="0" collapsed="false">
      <c r="A2016" s="486"/>
      <c r="B2016" s="487"/>
      <c r="C2016" s="487"/>
      <c r="D2016" s="487"/>
      <c r="E2016" s="487" t="s">
        <v>1388</v>
      </c>
      <c r="F2016" s="488" t="n">
        <v>6.98</v>
      </c>
      <c r="G2016" s="487" t="s">
        <v>1389</v>
      </c>
      <c r="H2016" s="488" t="n">
        <v>0</v>
      </c>
      <c r="I2016" s="489" t="s">
        <v>1390</v>
      </c>
      <c r="J2016" s="490" t="n">
        <v>6.98</v>
      </c>
    </row>
    <row r="2017" customFormat="false" ht="15" hidden="false" customHeight="true" outlineLevel="0" collapsed="false">
      <c r="A2017" s="486"/>
      <c r="B2017" s="487"/>
      <c r="C2017" s="487"/>
      <c r="D2017" s="487"/>
      <c r="E2017" s="487" t="s">
        <v>1391</v>
      </c>
      <c r="F2017" s="488" t="n">
        <v>15.38</v>
      </c>
      <c r="G2017" s="487"/>
      <c r="H2017" s="491" t="s">
        <v>1392</v>
      </c>
      <c r="I2017" s="491"/>
      <c r="J2017" s="490" t="n">
        <v>80.02</v>
      </c>
    </row>
    <row r="2018" customFormat="false" ht="49.5" hidden="false" customHeight="true" outlineLevel="0" collapsed="false">
      <c r="A2018" s="492"/>
      <c r="B2018" s="493"/>
      <c r="C2018" s="493"/>
      <c r="D2018" s="493"/>
      <c r="E2018" s="493"/>
      <c r="F2018" s="493"/>
      <c r="G2018" s="493" t="s">
        <v>1393</v>
      </c>
      <c r="H2018" s="494" t="n">
        <v>180.2</v>
      </c>
      <c r="I2018" s="495" t="s">
        <v>1394</v>
      </c>
      <c r="J2018" s="496" t="n">
        <v>14419.6</v>
      </c>
    </row>
    <row r="2019" customFormat="false" ht="0.75" hidden="false" customHeight="true" outlineLevel="0" collapsed="false">
      <c r="A2019" s="497"/>
      <c r="B2019" s="498"/>
      <c r="C2019" s="498"/>
      <c r="D2019" s="498"/>
      <c r="E2019" s="498"/>
      <c r="F2019" s="498"/>
      <c r="G2019" s="498"/>
      <c r="H2019" s="498"/>
      <c r="I2019" s="499"/>
      <c r="J2019" s="500"/>
    </row>
    <row r="2020" customFormat="false" ht="24" hidden="false" customHeight="true" outlineLevel="0" collapsed="false">
      <c r="A2020" s="461" t="s">
        <v>1993</v>
      </c>
      <c r="B2020" s="462"/>
      <c r="C2020" s="462"/>
      <c r="D2020" s="462" t="s">
        <v>1936</v>
      </c>
      <c r="E2020" s="462"/>
      <c r="F2020" s="462"/>
      <c r="G2020" s="462"/>
      <c r="H2020" s="463"/>
      <c r="I2020" s="464"/>
      <c r="J2020" s="465" t="n">
        <v>275997.16</v>
      </c>
    </row>
    <row r="2021" customFormat="false" ht="18" hidden="false" customHeight="true" outlineLevel="0" collapsed="false">
      <c r="A2021" s="466" t="s">
        <v>1994</v>
      </c>
      <c r="B2021" s="467" t="s">
        <v>27</v>
      </c>
      <c r="C2021" s="468" t="s">
        <v>26</v>
      </c>
      <c r="D2021" s="468" t="s">
        <v>18</v>
      </c>
      <c r="E2021" s="468" t="s">
        <v>25</v>
      </c>
      <c r="F2021" s="468"/>
      <c r="G2021" s="469" t="s">
        <v>1375</v>
      </c>
      <c r="H2021" s="467" t="s">
        <v>1376</v>
      </c>
      <c r="I2021" s="470" t="s">
        <v>1377</v>
      </c>
      <c r="J2021" s="471" t="s">
        <v>19</v>
      </c>
    </row>
    <row r="2022" customFormat="false" ht="39" hidden="false" customHeight="true" outlineLevel="0" collapsed="false">
      <c r="A2022" s="472" t="s">
        <v>35</v>
      </c>
      <c r="B2022" s="473" t="n">
        <v>94447</v>
      </c>
      <c r="C2022" s="474" t="s">
        <v>42</v>
      </c>
      <c r="D2022" s="474" t="s">
        <v>1979</v>
      </c>
      <c r="E2022" s="474" t="s">
        <v>769</v>
      </c>
      <c r="F2022" s="474"/>
      <c r="G2022" s="475" t="s">
        <v>400</v>
      </c>
      <c r="H2022" s="476" t="n">
        <v>1</v>
      </c>
      <c r="I2022" s="477" t="n">
        <v>74.22</v>
      </c>
      <c r="J2022" s="478" t="n">
        <v>74.22</v>
      </c>
    </row>
    <row r="2023" customFormat="false" ht="24" hidden="false" customHeight="true" outlineLevel="0" collapsed="false">
      <c r="A2023" s="479" t="s">
        <v>656</v>
      </c>
      <c r="B2023" s="480" t="n">
        <v>88316</v>
      </c>
      <c r="C2023" s="481" t="s">
        <v>42</v>
      </c>
      <c r="D2023" s="481" t="s">
        <v>667</v>
      </c>
      <c r="E2023" s="481" t="s">
        <v>1382</v>
      </c>
      <c r="F2023" s="481"/>
      <c r="G2023" s="482" t="s">
        <v>469</v>
      </c>
      <c r="H2023" s="483" t="n">
        <v>0.399</v>
      </c>
      <c r="I2023" s="484" t="n">
        <v>20.32</v>
      </c>
      <c r="J2023" s="485" t="n">
        <v>8.1</v>
      </c>
    </row>
    <row r="2024" customFormat="false" ht="24" hidden="false" customHeight="true" outlineLevel="0" collapsed="false">
      <c r="A2024" s="479" t="s">
        <v>656</v>
      </c>
      <c r="B2024" s="480" t="n">
        <v>88323</v>
      </c>
      <c r="C2024" s="481" t="s">
        <v>42</v>
      </c>
      <c r="D2024" s="481" t="s">
        <v>782</v>
      </c>
      <c r="E2024" s="481" t="s">
        <v>1382</v>
      </c>
      <c r="F2024" s="481"/>
      <c r="G2024" s="482" t="s">
        <v>469</v>
      </c>
      <c r="H2024" s="483" t="n">
        <v>0.133</v>
      </c>
      <c r="I2024" s="484" t="n">
        <v>25</v>
      </c>
      <c r="J2024" s="485" t="n">
        <v>3.32</v>
      </c>
    </row>
    <row r="2025" customFormat="false" ht="39" hidden="false" customHeight="true" outlineLevel="0" collapsed="false">
      <c r="A2025" s="479" t="s">
        <v>656</v>
      </c>
      <c r="B2025" s="480" t="n">
        <v>93281</v>
      </c>
      <c r="C2025" s="481" t="s">
        <v>42</v>
      </c>
      <c r="D2025" s="481" t="s">
        <v>778</v>
      </c>
      <c r="E2025" s="481" t="s">
        <v>683</v>
      </c>
      <c r="F2025" s="481"/>
      <c r="G2025" s="482" t="s">
        <v>688</v>
      </c>
      <c r="H2025" s="483" t="n">
        <v>0.0372</v>
      </c>
      <c r="I2025" s="484" t="n">
        <v>22.44</v>
      </c>
      <c r="J2025" s="485" t="n">
        <v>0.83</v>
      </c>
    </row>
    <row r="2026" customFormat="false" ht="39" hidden="false" customHeight="true" outlineLevel="0" collapsed="false">
      <c r="A2026" s="479" t="s">
        <v>656</v>
      </c>
      <c r="B2026" s="480" t="n">
        <v>93282</v>
      </c>
      <c r="C2026" s="481" t="s">
        <v>42</v>
      </c>
      <c r="D2026" s="481" t="s">
        <v>776</v>
      </c>
      <c r="E2026" s="481" t="s">
        <v>683</v>
      </c>
      <c r="F2026" s="481"/>
      <c r="G2026" s="482" t="s">
        <v>684</v>
      </c>
      <c r="H2026" s="483" t="n">
        <v>0.0516</v>
      </c>
      <c r="I2026" s="484" t="n">
        <v>21.33</v>
      </c>
      <c r="J2026" s="485" t="n">
        <v>1.1</v>
      </c>
    </row>
    <row r="2027" customFormat="false" ht="51.75" hidden="false" customHeight="true" outlineLevel="0" collapsed="false">
      <c r="A2027" s="501" t="s">
        <v>200</v>
      </c>
      <c r="B2027" s="502" t="n">
        <v>7173</v>
      </c>
      <c r="C2027" s="503" t="s">
        <v>42</v>
      </c>
      <c r="D2027" s="503" t="s">
        <v>1980</v>
      </c>
      <c r="E2027" s="503" t="s">
        <v>669</v>
      </c>
      <c r="F2027" s="503"/>
      <c r="G2027" s="504" t="s">
        <v>1981</v>
      </c>
      <c r="H2027" s="505" t="n">
        <v>0.0275</v>
      </c>
      <c r="I2027" s="506" t="n">
        <v>2213.71</v>
      </c>
      <c r="J2027" s="507" t="n">
        <v>60.87</v>
      </c>
    </row>
    <row r="2028" customFormat="false" ht="15" hidden="false" customHeight="false" outlineLevel="0" collapsed="false">
      <c r="A2028" s="486"/>
      <c r="B2028" s="487"/>
      <c r="C2028" s="487"/>
      <c r="D2028" s="487"/>
      <c r="E2028" s="487" t="s">
        <v>1388</v>
      </c>
      <c r="F2028" s="488" t="n">
        <v>10.13</v>
      </c>
      <c r="G2028" s="487" t="s">
        <v>1389</v>
      </c>
      <c r="H2028" s="488" t="n">
        <v>0</v>
      </c>
      <c r="I2028" s="489" t="s">
        <v>1390</v>
      </c>
      <c r="J2028" s="490" t="n">
        <v>10.13</v>
      </c>
    </row>
    <row r="2029" customFormat="false" ht="15" hidden="false" customHeight="true" outlineLevel="0" collapsed="false">
      <c r="A2029" s="486"/>
      <c r="B2029" s="487"/>
      <c r="C2029" s="487"/>
      <c r="D2029" s="487"/>
      <c r="E2029" s="487" t="s">
        <v>1391</v>
      </c>
      <c r="F2029" s="488" t="n">
        <v>17.66</v>
      </c>
      <c r="G2029" s="487"/>
      <c r="H2029" s="491" t="s">
        <v>1392</v>
      </c>
      <c r="I2029" s="491"/>
      <c r="J2029" s="490" t="n">
        <v>91.88</v>
      </c>
    </row>
    <row r="2030" customFormat="false" ht="49.5" hidden="false" customHeight="true" outlineLevel="0" collapsed="false">
      <c r="A2030" s="492"/>
      <c r="B2030" s="493"/>
      <c r="C2030" s="493"/>
      <c r="D2030" s="493"/>
      <c r="E2030" s="493"/>
      <c r="F2030" s="493"/>
      <c r="G2030" s="493" t="s">
        <v>1393</v>
      </c>
      <c r="H2030" s="494" t="n">
        <v>2596.65</v>
      </c>
      <c r="I2030" s="495" t="s">
        <v>1394</v>
      </c>
      <c r="J2030" s="496" t="n">
        <v>238580.2</v>
      </c>
    </row>
    <row r="2031" customFormat="false" ht="0.75" hidden="false" customHeight="true" outlineLevel="0" collapsed="false">
      <c r="A2031" s="497"/>
      <c r="B2031" s="498"/>
      <c r="C2031" s="498"/>
      <c r="D2031" s="498"/>
      <c r="E2031" s="498"/>
      <c r="F2031" s="498"/>
      <c r="G2031" s="498"/>
      <c r="H2031" s="498"/>
      <c r="I2031" s="499"/>
      <c r="J2031" s="500"/>
    </row>
    <row r="2032" customFormat="false" ht="18" hidden="false" customHeight="true" outlineLevel="0" collapsed="false">
      <c r="A2032" s="466" t="s">
        <v>1995</v>
      </c>
      <c r="B2032" s="467" t="s">
        <v>27</v>
      </c>
      <c r="C2032" s="468" t="s">
        <v>26</v>
      </c>
      <c r="D2032" s="468" t="s">
        <v>18</v>
      </c>
      <c r="E2032" s="468" t="s">
        <v>25</v>
      </c>
      <c r="F2032" s="468"/>
      <c r="G2032" s="469" t="s">
        <v>1375</v>
      </c>
      <c r="H2032" s="467" t="s">
        <v>1376</v>
      </c>
      <c r="I2032" s="470" t="s">
        <v>1377</v>
      </c>
      <c r="J2032" s="471" t="s">
        <v>19</v>
      </c>
    </row>
    <row r="2033" customFormat="false" ht="51.75" hidden="false" customHeight="true" outlineLevel="0" collapsed="false">
      <c r="A2033" s="472" t="s">
        <v>35</v>
      </c>
      <c r="B2033" s="473" t="n">
        <v>94219</v>
      </c>
      <c r="C2033" s="474" t="s">
        <v>42</v>
      </c>
      <c r="D2033" s="474" t="s">
        <v>1983</v>
      </c>
      <c r="E2033" s="474" t="s">
        <v>769</v>
      </c>
      <c r="F2033" s="474"/>
      <c r="G2033" s="475" t="s">
        <v>47</v>
      </c>
      <c r="H2033" s="476" t="n">
        <v>1</v>
      </c>
      <c r="I2033" s="477" t="n">
        <v>38.86</v>
      </c>
      <c r="J2033" s="478" t="n">
        <v>38.86</v>
      </c>
    </row>
    <row r="2034" customFormat="false" ht="64.5" hidden="false" customHeight="true" outlineLevel="0" collapsed="false">
      <c r="A2034" s="479" t="s">
        <v>656</v>
      </c>
      <c r="B2034" s="480" t="n">
        <v>87337</v>
      </c>
      <c r="C2034" s="481" t="s">
        <v>42</v>
      </c>
      <c r="D2034" s="481" t="s">
        <v>1984</v>
      </c>
      <c r="E2034" s="481" t="s">
        <v>1382</v>
      </c>
      <c r="F2034" s="481"/>
      <c r="G2034" s="482" t="s">
        <v>388</v>
      </c>
      <c r="H2034" s="483" t="n">
        <v>0.0117</v>
      </c>
      <c r="I2034" s="484" t="n">
        <v>566.63</v>
      </c>
      <c r="J2034" s="485" t="n">
        <v>6.62</v>
      </c>
    </row>
    <row r="2035" customFormat="false" ht="24" hidden="false" customHeight="true" outlineLevel="0" collapsed="false">
      <c r="A2035" s="479" t="s">
        <v>656</v>
      </c>
      <c r="B2035" s="480" t="n">
        <v>88316</v>
      </c>
      <c r="C2035" s="481" t="s">
        <v>42</v>
      </c>
      <c r="D2035" s="481" t="s">
        <v>667</v>
      </c>
      <c r="E2035" s="481" t="s">
        <v>1382</v>
      </c>
      <c r="F2035" s="481"/>
      <c r="G2035" s="482" t="s">
        <v>469</v>
      </c>
      <c r="H2035" s="483" t="n">
        <v>0.35</v>
      </c>
      <c r="I2035" s="484" t="n">
        <v>20.32</v>
      </c>
      <c r="J2035" s="485" t="n">
        <v>7.11</v>
      </c>
    </row>
    <row r="2036" customFormat="false" ht="24" hidden="false" customHeight="true" outlineLevel="0" collapsed="false">
      <c r="A2036" s="479" t="s">
        <v>656</v>
      </c>
      <c r="B2036" s="480" t="n">
        <v>88323</v>
      </c>
      <c r="C2036" s="481" t="s">
        <v>42</v>
      </c>
      <c r="D2036" s="481" t="s">
        <v>782</v>
      </c>
      <c r="E2036" s="481" t="s">
        <v>1382</v>
      </c>
      <c r="F2036" s="481"/>
      <c r="G2036" s="482" t="s">
        <v>469</v>
      </c>
      <c r="H2036" s="483" t="n">
        <v>0.305</v>
      </c>
      <c r="I2036" s="484" t="n">
        <v>25</v>
      </c>
      <c r="J2036" s="485" t="n">
        <v>7.62</v>
      </c>
    </row>
    <row r="2037" customFormat="false" ht="39" hidden="false" customHeight="true" outlineLevel="0" collapsed="false">
      <c r="A2037" s="479" t="s">
        <v>656</v>
      </c>
      <c r="B2037" s="480" t="n">
        <v>93281</v>
      </c>
      <c r="C2037" s="481" t="s">
        <v>42</v>
      </c>
      <c r="D2037" s="481" t="s">
        <v>778</v>
      </c>
      <c r="E2037" s="481" t="s">
        <v>683</v>
      </c>
      <c r="F2037" s="481"/>
      <c r="G2037" s="482" t="s">
        <v>688</v>
      </c>
      <c r="H2037" s="483" t="n">
        <v>0.0063</v>
      </c>
      <c r="I2037" s="484" t="n">
        <v>22.44</v>
      </c>
      <c r="J2037" s="485" t="n">
        <v>0.14</v>
      </c>
    </row>
    <row r="2038" customFormat="false" ht="39" hidden="false" customHeight="true" outlineLevel="0" collapsed="false">
      <c r="A2038" s="479" t="s">
        <v>656</v>
      </c>
      <c r="B2038" s="480" t="n">
        <v>93282</v>
      </c>
      <c r="C2038" s="481" t="s">
        <v>42</v>
      </c>
      <c r="D2038" s="481" t="s">
        <v>776</v>
      </c>
      <c r="E2038" s="481" t="s">
        <v>683</v>
      </c>
      <c r="F2038" s="481"/>
      <c r="G2038" s="482" t="s">
        <v>684</v>
      </c>
      <c r="H2038" s="483" t="n">
        <v>0.0087</v>
      </c>
      <c r="I2038" s="484" t="n">
        <v>21.33</v>
      </c>
      <c r="J2038" s="485" t="n">
        <v>0.18</v>
      </c>
    </row>
    <row r="2039" customFormat="false" ht="25.5" hidden="false" customHeight="true" outlineLevel="0" collapsed="false">
      <c r="A2039" s="501" t="s">
        <v>200</v>
      </c>
      <c r="B2039" s="502" t="n">
        <v>7181</v>
      </c>
      <c r="C2039" s="503" t="s">
        <v>42</v>
      </c>
      <c r="D2039" s="503" t="s">
        <v>1985</v>
      </c>
      <c r="E2039" s="503" t="s">
        <v>669</v>
      </c>
      <c r="F2039" s="503"/>
      <c r="G2039" s="504" t="s">
        <v>120</v>
      </c>
      <c r="H2039" s="505" t="n">
        <v>3</v>
      </c>
      <c r="I2039" s="506" t="n">
        <v>5.73</v>
      </c>
      <c r="J2039" s="507" t="n">
        <v>17.19</v>
      </c>
    </row>
    <row r="2040" customFormat="false" ht="15" hidden="false" customHeight="false" outlineLevel="0" collapsed="false">
      <c r="A2040" s="486"/>
      <c r="B2040" s="487"/>
      <c r="C2040" s="487"/>
      <c r="D2040" s="487"/>
      <c r="E2040" s="487" t="s">
        <v>1388</v>
      </c>
      <c r="F2040" s="488" t="n">
        <v>12.43</v>
      </c>
      <c r="G2040" s="487" t="s">
        <v>1389</v>
      </c>
      <c r="H2040" s="488" t="n">
        <v>0</v>
      </c>
      <c r="I2040" s="489" t="s">
        <v>1390</v>
      </c>
      <c r="J2040" s="490" t="n">
        <v>12.43</v>
      </c>
    </row>
    <row r="2041" customFormat="false" ht="15" hidden="false" customHeight="true" outlineLevel="0" collapsed="false">
      <c r="A2041" s="486"/>
      <c r="B2041" s="487"/>
      <c r="C2041" s="487"/>
      <c r="D2041" s="487"/>
      <c r="E2041" s="487" t="s">
        <v>1391</v>
      </c>
      <c r="F2041" s="488" t="n">
        <v>9.24</v>
      </c>
      <c r="G2041" s="487"/>
      <c r="H2041" s="491" t="s">
        <v>1392</v>
      </c>
      <c r="I2041" s="491"/>
      <c r="J2041" s="490" t="n">
        <v>48.1</v>
      </c>
    </row>
    <row r="2042" customFormat="false" ht="49.5" hidden="false" customHeight="true" outlineLevel="0" collapsed="false">
      <c r="A2042" s="492"/>
      <c r="B2042" s="493"/>
      <c r="C2042" s="493"/>
      <c r="D2042" s="493"/>
      <c r="E2042" s="493"/>
      <c r="F2042" s="493"/>
      <c r="G2042" s="493" t="s">
        <v>1393</v>
      </c>
      <c r="H2042" s="494" t="n">
        <v>307.53</v>
      </c>
      <c r="I2042" s="495" t="s">
        <v>1394</v>
      </c>
      <c r="J2042" s="496" t="n">
        <v>14792.19</v>
      </c>
    </row>
    <row r="2043" customFormat="false" ht="0.75" hidden="false" customHeight="true" outlineLevel="0" collapsed="false">
      <c r="A2043" s="497"/>
      <c r="B2043" s="498"/>
      <c r="C2043" s="498"/>
      <c r="D2043" s="498"/>
      <c r="E2043" s="498"/>
      <c r="F2043" s="498"/>
      <c r="G2043" s="498"/>
      <c r="H2043" s="498"/>
      <c r="I2043" s="499"/>
      <c r="J2043" s="500"/>
    </row>
    <row r="2044" customFormat="false" ht="18" hidden="false" customHeight="true" outlineLevel="0" collapsed="false">
      <c r="A2044" s="466" t="s">
        <v>1996</v>
      </c>
      <c r="B2044" s="467" t="s">
        <v>27</v>
      </c>
      <c r="C2044" s="468" t="s">
        <v>26</v>
      </c>
      <c r="D2044" s="468" t="s">
        <v>18</v>
      </c>
      <c r="E2044" s="468" t="s">
        <v>25</v>
      </c>
      <c r="F2044" s="468"/>
      <c r="G2044" s="469" t="s">
        <v>1375</v>
      </c>
      <c r="H2044" s="467" t="s">
        <v>1376</v>
      </c>
      <c r="I2044" s="470" t="s">
        <v>1377</v>
      </c>
      <c r="J2044" s="471" t="s">
        <v>19</v>
      </c>
    </row>
    <row r="2045" customFormat="false" ht="39" hidden="false" customHeight="true" outlineLevel="0" collapsed="false">
      <c r="A2045" s="472" t="s">
        <v>35</v>
      </c>
      <c r="B2045" s="473" t="n">
        <v>94228</v>
      </c>
      <c r="C2045" s="474" t="s">
        <v>42</v>
      </c>
      <c r="D2045" s="474" t="s">
        <v>126</v>
      </c>
      <c r="E2045" s="474" t="s">
        <v>769</v>
      </c>
      <c r="F2045" s="474"/>
      <c r="G2045" s="475" t="s">
        <v>47</v>
      </c>
      <c r="H2045" s="476" t="n">
        <v>1</v>
      </c>
      <c r="I2045" s="477" t="n">
        <v>96.36</v>
      </c>
      <c r="J2045" s="478" t="n">
        <v>96.36</v>
      </c>
    </row>
    <row r="2046" customFormat="false" ht="24" hidden="false" customHeight="true" outlineLevel="0" collapsed="false">
      <c r="A2046" s="479" t="s">
        <v>656</v>
      </c>
      <c r="B2046" s="480" t="n">
        <v>88316</v>
      </c>
      <c r="C2046" s="481" t="s">
        <v>42</v>
      </c>
      <c r="D2046" s="481" t="s">
        <v>667</v>
      </c>
      <c r="E2046" s="481" t="s">
        <v>1382</v>
      </c>
      <c r="F2046" s="481"/>
      <c r="G2046" s="482" t="s">
        <v>469</v>
      </c>
      <c r="H2046" s="483" t="n">
        <v>0.371</v>
      </c>
      <c r="I2046" s="484" t="n">
        <v>20.32</v>
      </c>
      <c r="J2046" s="485" t="n">
        <v>7.53</v>
      </c>
    </row>
    <row r="2047" customFormat="false" ht="24" hidden="false" customHeight="true" outlineLevel="0" collapsed="false">
      <c r="A2047" s="479" t="s">
        <v>656</v>
      </c>
      <c r="B2047" s="480" t="n">
        <v>88323</v>
      </c>
      <c r="C2047" s="481" t="s">
        <v>42</v>
      </c>
      <c r="D2047" s="481" t="s">
        <v>782</v>
      </c>
      <c r="E2047" s="481" t="s">
        <v>1382</v>
      </c>
      <c r="F2047" s="481"/>
      <c r="G2047" s="482" t="s">
        <v>469</v>
      </c>
      <c r="H2047" s="483" t="n">
        <v>0.277</v>
      </c>
      <c r="I2047" s="484" t="n">
        <v>25</v>
      </c>
      <c r="J2047" s="485" t="n">
        <v>6.92</v>
      </c>
    </row>
    <row r="2048" customFormat="false" ht="39" hidden="false" customHeight="true" outlineLevel="0" collapsed="false">
      <c r="A2048" s="479" t="s">
        <v>656</v>
      </c>
      <c r="B2048" s="480" t="n">
        <v>93281</v>
      </c>
      <c r="C2048" s="481" t="s">
        <v>42</v>
      </c>
      <c r="D2048" s="481" t="s">
        <v>778</v>
      </c>
      <c r="E2048" s="481" t="s">
        <v>683</v>
      </c>
      <c r="F2048" s="481"/>
      <c r="G2048" s="482" t="s">
        <v>688</v>
      </c>
      <c r="H2048" s="483" t="n">
        <v>0.0132</v>
      </c>
      <c r="I2048" s="484" t="n">
        <v>22.44</v>
      </c>
      <c r="J2048" s="485" t="n">
        <v>0.29</v>
      </c>
    </row>
    <row r="2049" customFormat="false" ht="39" hidden="false" customHeight="true" outlineLevel="0" collapsed="false">
      <c r="A2049" s="479" t="s">
        <v>656</v>
      </c>
      <c r="B2049" s="480" t="n">
        <v>93282</v>
      </c>
      <c r="C2049" s="481" t="s">
        <v>42</v>
      </c>
      <c r="D2049" s="481" t="s">
        <v>776</v>
      </c>
      <c r="E2049" s="481" t="s">
        <v>683</v>
      </c>
      <c r="F2049" s="481"/>
      <c r="G2049" s="482" t="s">
        <v>684</v>
      </c>
      <c r="H2049" s="483" t="n">
        <v>0.0183</v>
      </c>
      <c r="I2049" s="484" t="n">
        <v>21.33</v>
      </c>
      <c r="J2049" s="485" t="n">
        <v>0.39</v>
      </c>
    </row>
    <row r="2050" customFormat="false" ht="25.5" hidden="false" customHeight="true" outlineLevel="0" collapsed="false">
      <c r="A2050" s="501" t="s">
        <v>200</v>
      </c>
      <c r="B2050" s="502" t="n">
        <v>142</v>
      </c>
      <c r="C2050" s="503" t="s">
        <v>42</v>
      </c>
      <c r="D2050" s="503" t="s">
        <v>789</v>
      </c>
      <c r="E2050" s="503" t="s">
        <v>669</v>
      </c>
      <c r="F2050" s="503"/>
      <c r="G2050" s="504" t="s">
        <v>790</v>
      </c>
      <c r="H2050" s="505" t="n">
        <v>0.081</v>
      </c>
      <c r="I2050" s="506" t="n">
        <v>37.55</v>
      </c>
      <c r="J2050" s="507" t="n">
        <v>3.04</v>
      </c>
    </row>
    <row r="2051" customFormat="false" ht="25.5" hidden="false" customHeight="true" outlineLevel="0" collapsed="false">
      <c r="A2051" s="501" t="s">
        <v>200</v>
      </c>
      <c r="B2051" s="502" t="n">
        <v>5061</v>
      </c>
      <c r="C2051" s="503" t="s">
        <v>42</v>
      </c>
      <c r="D2051" s="503" t="s">
        <v>1528</v>
      </c>
      <c r="E2051" s="503" t="s">
        <v>669</v>
      </c>
      <c r="F2051" s="503"/>
      <c r="G2051" s="504" t="s">
        <v>66</v>
      </c>
      <c r="H2051" s="505" t="n">
        <v>0.013</v>
      </c>
      <c r="I2051" s="506" t="n">
        <v>19.9</v>
      </c>
      <c r="J2051" s="507" t="n">
        <v>0.25</v>
      </c>
    </row>
    <row r="2052" customFormat="false" ht="25.5" hidden="false" customHeight="true" outlineLevel="0" collapsed="false">
      <c r="A2052" s="501" t="s">
        <v>200</v>
      </c>
      <c r="B2052" s="502" t="n">
        <v>5104</v>
      </c>
      <c r="C2052" s="503" t="s">
        <v>42</v>
      </c>
      <c r="D2052" s="503" t="s">
        <v>787</v>
      </c>
      <c r="E2052" s="503" t="s">
        <v>669</v>
      </c>
      <c r="F2052" s="503"/>
      <c r="G2052" s="504" t="s">
        <v>66</v>
      </c>
      <c r="H2052" s="505" t="n">
        <v>0.0024</v>
      </c>
      <c r="I2052" s="506" t="n">
        <v>69.61</v>
      </c>
      <c r="J2052" s="507" t="n">
        <v>0.16</v>
      </c>
    </row>
    <row r="2053" customFormat="false" ht="24" hidden="false" customHeight="true" outlineLevel="0" collapsed="false">
      <c r="A2053" s="501" t="s">
        <v>200</v>
      </c>
      <c r="B2053" s="502" t="n">
        <v>13388</v>
      </c>
      <c r="C2053" s="503" t="s">
        <v>42</v>
      </c>
      <c r="D2053" s="503" t="s">
        <v>786</v>
      </c>
      <c r="E2053" s="503" t="s">
        <v>669</v>
      </c>
      <c r="F2053" s="503"/>
      <c r="G2053" s="504" t="s">
        <v>66</v>
      </c>
      <c r="H2053" s="505" t="n">
        <v>0.09</v>
      </c>
      <c r="I2053" s="506" t="n">
        <v>184.44</v>
      </c>
      <c r="J2053" s="507" t="n">
        <v>16.59</v>
      </c>
    </row>
    <row r="2054" customFormat="false" ht="25.5" hidden="false" customHeight="true" outlineLevel="0" collapsed="false">
      <c r="A2054" s="501" t="s">
        <v>200</v>
      </c>
      <c r="B2054" s="502" t="n">
        <v>40783</v>
      </c>
      <c r="C2054" s="503" t="s">
        <v>42</v>
      </c>
      <c r="D2054" s="503" t="s">
        <v>791</v>
      </c>
      <c r="E2054" s="503" t="s">
        <v>669</v>
      </c>
      <c r="F2054" s="503"/>
      <c r="G2054" s="504" t="s">
        <v>47</v>
      </c>
      <c r="H2054" s="505" t="n">
        <v>1.05</v>
      </c>
      <c r="I2054" s="506" t="n">
        <v>58.28</v>
      </c>
      <c r="J2054" s="507" t="n">
        <v>61.19</v>
      </c>
    </row>
    <row r="2055" customFormat="false" ht="15" hidden="false" customHeight="false" outlineLevel="0" collapsed="false">
      <c r="A2055" s="486"/>
      <c r="B2055" s="487"/>
      <c r="C2055" s="487"/>
      <c r="D2055" s="487"/>
      <c r="E2055" s="487" t="s">
        <v>1388</v>
      </c>
      <c r="F2055" s="488" t="n">
        <v>11.59</v>
      </c>
      <c r="G2055" s="487" t="s">
        <v>1389</v>
      </c>
      <c r="H2055" s="488" t="n">
        <v>0</v>
      </c>
      <c r="I2055" s="489" t="s">
        <v>1390</v>
      </c>
      <c r="J2055" s="490" t="n">
        <v>11.59</v>
      </c>
    </row>
    <row r="2056" customFormat="false" ht="15" hidden="false" customHeight="true" outlineLevel="0" collapsed="false">
      <c r="A2056" s="486"/>
      <c r="B2056" s="487"/>
      <c r="C2056" s="487"/>
      <c r="D2056" s="487"/>
      <c r="E2056" s="487" t="s">
        <v>1391</v>
      </c>
      <c r="F2056" s="488" t="n">
        <v>22.93</v>
      </c>
      <c r="G2056" s="487"/>
      <c r="H2056" s="491" t="s">
        <v>1392</v>
      </c>
      <c r="I2056" s="491"/>
      <c r="J2056" s="490" t="n">
        <v>119.29</v>
      </c>
    </row>
    <row r="2057" customFormat="false" ht="49.5" hidden="false" customHeight="true" outlineLevel="0" collapsed="false">
      <c r="A2057" s="492"/>
      <c r="B2057" s="493"/>
      <c r="C2057" s="493"/>
      <c r="D2057" s="493"/>
      <c r="E2057" s="493"/>
      <c r="F2057" s="493"/>
      <c r="G2057" s="493" t="s">
        <v>1393</v>
      </c>
      <c r="H2057" s="494" t="n">
        <v>55.96</v>
      </c>
      <c r="I2057" s="495" t="s">
        <v>1394</v>
      </c>
      <c r="J2057" s="496" t="n">
        <v>6675.46</v>
      </c>
    </row>
    <row r="2058" customFormat="false" ht="0.75" hidden="false" customHeight="true" outlineLevel="0" collapsed="false">
      <c r="A2058" s="497"/>
      <c r="B2058" s="498"/>
      <c r="C2058" s="498"/>
      <c r="D2058" s="498"/>
      <c r="E2058" s="498"/>
      <c r="F2058" s="498"/>
      <c r="G2058" s="498"/>
      <c r="H2058" s="498"/>
      <c r="I2058" s="499"/>
      <c r="J2058" s="500"/>
    </row>
    <row r="2059" customFormat="false" ht="18" hidden="false" customHeight="true" outlineLevel="0" collapsed="false">
      <c r="A2059" s="466" t="s">
        <v>1997</v>
      </c>
      <c r="B2059" s="467" t="s">
        <v>27</v>
      </c>
      <c r="C2059" s="468" t="s">
        <v>26</v>
      </c>
      <c r="D2059" s="468" t="s">
        <v>18</v>
      </c>
      <c r="E2059" s="468" t="s">
        <v>25</v>
      </c>
      <c r="F2059" s="468"/>
      <c r="G2059" s="469" t="s">
        <v>1375</v>
      </c>
      <c r="H2059" s="467" t="s">
        <v>1376</v>
      </c>
      <c r="I2059" s="470" t="s">
        <v>1377</v>
      </c>
      <c r="J2059" s="471" t="s">
        <v>19</v>
      </c>
    </row>
    <row r="2060" customFormat="false" ht="39" hidden="false" customHeight="true" outlineLevel="0" collapsed="false">
      <c r="A2060" s="472" t="s">
        <v>35</v>
      </c>
      <c r="B2060" s="473" t="n">
        <v>100327</v>
      </c>
      <c r="C2060" s="474" t="s">
        <v>42</v>
      </c>
      <c r="D2060" s="474" t="s">
        <v>1991</v>
      </c>
      <c r="E2060" s="474" t="s">
        <v>769</v>
      </c>
      <c r="F2060" s="474"/>
      <c r="G2060" s="475" t="s">
        <v>47</v>
      </c>
      <c r="H2060" s="476" t="n">
        <v>1</v>
      </c>
      <c r="I2060" s="477" t="n">
        <v>64.64</v>
      </c>
      <c r="J2060" s="478" t="n">
        <v>64.64</v>
      </c>
    </row>
    <row r="2061" customFormat="false" ht="24" hidden="false" customHeight="true" outlineLevel="0" collapsed="false">
      <c r="A2061" s="479" t="s">
        <v>656</v>
      </c>
      <c r="B2061" s="480" t="n">
        <v>88316</v>
      </c>
      <c r="C2061" s="481" t="s">
        <v>42</v>
      </c>
      <c r="D2061" s="481" t="s">
        <v>667</v>
      </c>
      <c r="E2061" s="481" t="s">
        <v>1382</v>
      </c>
      <c r="F2061" s="481"/>
      <c r="G2061" s="482" t="s">
        <v>469</v>
      </c>
      <c r="H2061" s="483" t="n">
        <v>0.239</v>
      </c>
      <c r="I2061" s="484" t="n">
        <v>20.32</v>
      </c>
      <c r="J2061" s="485" t="n">
        <v>4.85</v>
      </c>
    </row>
    <row r="2062" customFormat="false" ht="24" hidden="false" customHeight="true" outlineLevel="0" collapsed="false">
      <c r="A2062" s="479" t="s">
        <v>656</v>
      </c>
      <c r="B2062" s="480" t="n">
        <v>88323</v>
      </c>
      <c r="C2062" s="481" t="s">
        <v>42</v>
      </c>
      <c r="D2062" s="481" t="s">
        <v>782</v>
      </c>
      <c r="E2062" s="481" t="s">
        <v>1382</v>
      </c>
      <c r="F2062" s="481"/>
      <c r="G2062" s="482" t="s">
        <v>469</v>
      </c>
      <c r="H2062" s="483" t="n">
        <v>0.145</v>
      </c>
      <c r="I2062" s="484" t="n">
        <v>25</v>
      </c>
      <c r="J2062" s="485" t="n">
        <v>3.62</v>
      </c>
    </row>
    <row r="2063" customFormat="false" ht="39" hidden="false" customHeight="true" outlineLevel="0" collapsed="false">
      <c r="A2063" s="479" t="s">
        <v>656</v>
      </c>
      <c r="B2063" s="480" t="n">
        <v>93281</v>
      </c>
      <c r="C2063" s="481" t="s">
        <v>42</v>
      </c>
      <c r="D2063" s="481" t="s">
        <v>778</v>
      </c>
      <c r="E2063" s="481" t="s">
        <v>683</v>
      </c>
      <c r="F2063" s="481"/>
      <c r="G2063" s="482" t="s">
        <v>688</v>
      </c>
      <c r="H2063" s="483" t="n">
        <v>0.0132</v>
      </c>
      <c r="I2063" s="484" t="n">
        <v>22.44</v>
      </c>
      <c r="J2063" s="485" t="n">
        <v>0.29</v>
      </c>
    </row>
    <row r="2064" customFormat="false" ht="39" hidden="false" customHeight="true" outlineLevel="0" collapsed="false">
      <c r="A2064" s="479" t="s">
        <v>656</v>
      </c>
      <c r="B2064" s="480" t="n">
        <v>93282</v>
      </c>
      <c r="C2064" s="481" t="s">
        <v>42</v>
      </c>
      <c r="D2064" s="481" t="s">
        <v>776</v>
      </c>
      <c r="E2064" s="481" t="s">
        <v>683</v>
      </c>
      <c r="F2064" s="481"/>
      <c r="G2064" s="482" t="s">
        <v>684</v>
      </c>
      <c r="H2064" s="483" t="n">
        <v>0.0183</v>
      </c>
      <c r="I2064" s="484" t="n">
        <v>21.33</v>
      </c>
      <c r="J2064" s="485" t="n">
        <v>0.39</v>
      </c>
    </row>
    <row r="2065" customFormat="false" ht="25.5" hidden="false" customHeight="true" outlineLevel="0" collapsed="false">
      <c r="A2065" s="501" t="s">
        <v>200</v>
      </c>
      <c r="B2065" s="502" t="n">
        <v>142</v>
      </c>
      <c r="C2065" s="503" t="s">
        <v>42</v>
      </c>
      <c r="D2065" s="503" t="s">
        <v>789</v>
      </c>
      <c r="E2065" s="503" t="s">
        <v>669</v>
      </c>
      <c r="F2065" s="503"/>
      <c r="G2065" s="504" t="s">
        <v>790</v>
      </c>
      <c r="H2065" s="505" t="n">
        <v>0.211</v>
      </c>
      <c r="I2065" s="506" t="n">
        <v>37.55</v>
      </c>
      <c r="J2065" s="507" t="n">
        <v>7.92</v>
      </c>
    </row>
    <row r="2066" customFormat="false" ht="25.5" hidden="false" customHeight="true" outlineLevel="0" collapsed="false">
      <c r="A2066" s="501" t="s">
        <v>200</v>
      </c>
      <c r="B2066" s="502" t="n">
        <v>1113</v>
      </c>
      <c r="C2066" s="503" t="s">
        <v>42</v>
      </c>
      <c r="D2066" s="503" t="s">
        <v>1992</v>
      </c>
      <c r="E2066" s="503" t="s">
        <v>669</v>
      </c>
      <c r="F2066" s="503"/>
      <c r="G2066" s="504" t="s">
        <v>47</v>
      </c>
      <c r="H2066" s="505" t="n">
        <v>1.05</v>
      </c>
      <c r="I2066" s="506" t="n">
        <v>34.7</v>
      </c>
      <c r="J2066" s="507" t="n">
        <v>36.43</v>
      </c>
    </row>
    <row r="2067" customFormat="false" ht="25.5" hidden="false" customHeight="true" outlineLevel="0" collapsed="false">
      <c r="A2067" s="501" t="s">
        <v>200</v>
      </c>
      <c r="B2067" s="502" t="n">
        <v>5061</v>
      </c>
      <c r="C2067" s="503" t="s">
        <v>42</v>
      </c>
      <c r="D2067" s="503" t="s">
        <v>1528</v>
      </c>
      <c r="E2067" s="503" t="s">
        <v>669</v>
      </c>
      <c r="F2067" s="503"/>
      <c r="G2067" s="504" t="s">
        <v>66</v>
      </c>
      <c r="H2067" s="505" t="n">
        <v>0.008</v>
      </c>
      <c r="I2067" s="506" t="n">
        <v>19.9</v>
      </c>
      <c r="J2067" s="507" t="n">
        <v>0.15</v>
      </c>
    </row>
    <row r="2068" customFormat="false" ht="25.5" hidden="false" customHeight="true" outlineLevel="0" collapsed="false">
      <c r="A2068" s="501" t="s">
        <v>200</v>
      </c>
      <c r="B2068" s="502" t="n">
        <v>5104</v>
      </c>
      <c r="C2068" s="503" t="s">
        <v>42</v>
      </c>
      <c r="D2068" s="503" t="s">
        <v>787</v>
      </c>
      <c r="E2068" s="503" t="s">
        <v>669</v>
      </c>
      <c r="F2068" s="503"/>
      <c r="G2068" s="504" t="s">
        <v>66</v>
      </c>
      <c r="H2068" s="505" t="n">
        <v>0.0016</v>
      </c>
      <c r="I2068" s="506" t="n">
        <v>69.61</v>
      </c>
      <c r="J2068" s="507" t="n">
        <v>0.11</v>
      </c>
    </row>
    <row r="2069" customFormat="false" ht="24" hidden="false" customHeight="true" outlineLevel="0" collapsed="false">
      <c r="A2069" s="501" t="s">
        <v>200</v>
      </c>
      <c r="B2069" s="502" t="n">
        <v>13388</v>
      </c>
      <c r="C2069" s="503" t="s">
        <v>42</v>
      </c>
      <c r="D2069" s="503" t="s">
        <v>786</v>
      </c>
      <c r="E2069" s="503" t="s">
        <v>669</v>
      </c>
      <c r="F2069" s="503"/>
      <c r="G2069" s="504" t="s">
        <v>66</v>
      </c>
      <c r="H2069" s="505" t="n">
        <v>0.059</v>
      </c>
      <c r="I2069" s="506" t="n">
        <v>184.44</v>
      </c>
      <c r="J2069" s="507" t="n">
        <v>10.88</v>
      </c>
    </row>
    <row r="2070" customFormat="false" ht="15" hidden="false" customHeight="false" outlineLevel="0" collapsed="false">
      <c r="A2070" s="486"/>
      <c r="B2070" s="487"/>
      <c r="C2070" s="487"/>
      <c r="D2070" s="487"/>
      <c r="E2070" s="487" t="s">
        <v>1388</v>
      </c>
      <c r="F2070" s="488" t="n">
        <v>6.98</v>
      </c>
      <c r="G2070" s="487" t="s">
        <v>1389</v>
      </c>
      <c r="H2070" s="488" t="n">
        <v>0</v>
      </c>
      <c r="I2070" s="489" t="s">
        <v>1390</v>
      </c>
      <c r="J2070" s="490" t="n">
        <v>6.98</v>
      </c>
    </row>
    <row r="2071" customFormat="false" ht="15" hidden="false" customHeight="true" outlineLevel="0" collapsed="false">
      <c r="A2071" s="486"/>
      <c r="B2071" s="487"/>
      <c r="C2071" s="487"/>
      <c r="D2071" s="487"/>
      <c r="E2071" s="487" t="s">
        <v>1391</v>
      </c>
      <c r="F2071" s="488" t="n">
        <v>15.38</v>
      </c>
      <c r="G2071" s="487"/>
      <c r="H2071" s="491" t="s">
        <v>1392</v>
      </c>
      <c r="I2071" s="491"/>
      <c r="J2071" s="490" t="n">
        <v>80.02</v>
      </c>
    </row>
    <row r="2072" customFormat="false" ht="49.5" hidden="false" customHeight="true" outlineLevel="0" collapsed="false">
      <c r="A2072" s="492"/>
      <c r="B2072" s="493"/>
      <c r="C2072" s="493"/>
      <c r="D2072" s="493"/>
      <c r="E2072" s="493"/>
      <c r="F2072" s="493"/>
      <c r="G2072" s="493" t="s">
        <v>1393</v>
      </c>
      <c r="H2072" s="494" t="n">
        <v>72.86</v>
      </c>
      <c r="I2072" s="495" t="s">
        <v>1394</v>
      </c>
      <c r="J2072" s="496" t="n">
        <v>5830.25</v>
      </c>
    </row>
    <row r="2073" customFormat="false" ht="0.75" hidden="false" customHeight="true" outlineLevel="0" collapsed="false">
      <c r="A2073" s="497"/>
      <c r="B2073" s="498"/>
      <c r="C2073" s="498"/>
      <c r="D2073" s="498"/>
      <c r="E2073" s="498"/>
      <c r="F2073" s="498"/>
      <c r="G2073" s="498"/>
      <c r="H2073" s="498"/>
      <c r="I2073" s="499"/>
      <c r="J2073" s="500"/>
    </row>
    <row r="2074" customFormat="false" ht="18" hidden="false" customHeight="true" outlineLevel="0" collapsed="false">
      <c r="A2074" s="466" t="s">
        <v>1998</v>
      </c>
      <c r="B2074" s="467" t="s">
        <v>27</v>
      </c>
      <c r="C2074" s="468" t="s">
        <v>26</v>
      </c>
      <c r="D2074" s="468" t="s">
        <v>18</v>
      </c>
      <c r="E2074" s="468" t="s">
        <v>25</v>
      </c>
      <c r="F2074" s="468"/>
      <c r="G2074" s="469" t="s">
        <v>1375</v>
      </c>
      <c r="H2074" s="467" t="s">
        <v>1376</v>
      </c>
      <c r="I2074" s="470" t="s">
        <v>1377</v>
      </c>
      <c r="J2074" s="471" t="s">
        <v>19</v>
      </c>
    </row>
    <row r="2075" customFormat="false" ht="39" hidden="false" customHeight="true" outlineLevel="0" collapsed="false">
      <c r="A2075" s="472" t="s">
        <v>35</v>
      </c>
      <c r="B2075" s="473" t="n">
        <v>94229</v>
      </c>
      <c r="C2075" s="474" t="s">
        <v>42</v>
      </c>
      <c r="D2075" s="474" t="s">
        <v>1988</v>
      </c>
      <c r="E2075" s="474" t="s">
        <v>769</v>
      </c>
      <c r="F2075" s="474"/>
      <c r="G2075" s="475" t="s">
        <v>47</v>
      </c>
      <c r="H2075" s="476" t="n">
        <v>1</v>
      </c>
      <c r="I2075" s="477" t="n">
        <v>186.79</v>
      </c>
      <c r="J2075" s="478" t="n">
        <v>186.79</v>
      </c>
    </row>
    <row r="2076" customFormat="false" ht="24" hidden="false" customHeight="true" outlineLevel="0" collapsed="false">
      <c r="A2076" s="479" t="s">
        <v>656</v>
      </c>
      <c r="B2076" s="480" t="n">
        <v>88316</v>
      </c>
      <c r="C2076" s="481" t="s">
        <v>42</v>
      </c>
      <c r="D2076" s="481" t="s">
        <v>667</v>
      </c>
      <c r="E2076" s="481" t="s">
        <v>1382</v>
      </c>
      <c r="F2076" s="481"/>
      <c r="G2076" s="482" t="s">
        <v>469</v>
      </c>
      <c r="H2076" s="483" t="n">
        <v>0.633</v>
      </c>
      <c r="I2076" s="484" t="n">
        <v>20.32</v>
      </c>
      <c r="J2076" s="485" t="n">
        <v>12.86</v>
      </c>
    </row>
    <row r="2077" customFormat="false" ht="24" hidden="false" customHeight="true" outlineLevel="0" collapsed="false">
      <c r="A2077" s="479" t="s">
        <v>656</v>
      </c>
      <c r="B2077" s="480" t="n">
        <v>88323</v>
      </c>
      <c r="C2077" s="481" t="s">
        <v>42</v>
      </c>
      <c r="D2077" s="481" t="s">
        <v>782</v>
      </c>
      <c r="E2077" s="481" t="s">
        <v>1382</v>
      </c>
      <c r="F2077" s="481"/>
      <c r="G2077" s="482" t="s">
        <v>469</v>
      </c>
      <c r="H2077" s="483" t="n">
        <v>0.539</v>
      </c>
      <c r="I2077" s="484" t="n">
        <v>25</v>
      </c>
      <c r="J2077" s="485" t="n">
        <v>13.47</v>
      </c>
    </row>
    <row r="2078" customFormat="false" ht="39" hidden="false" customHeight="true" outlineLevel="0" collapsed="false">
      <c r="A2078" s="479" t="s">
        <v>656</v>
      </c>
      <c r="B2078" s="480" t="n">
        <v>93281</v>
      </c>
      <c r="C2078" s="481" t="s">
        <v>42</v>
      </c>
      <c r="D2078" s="481" t="s">
        <v>778</v>
      </c>
      <c r="E2078" s="481" t="s">
        <v>683</v>
      </c>
      <c r="F2078" s="481"/>
      <c r="G2078" s="482" t="s">
        <v>688</v>
      </c>
      <c r="H2078" s="483" t="n">
        <v>0.0132</v>
      </c>
      <c r="I2078" s="484" t="n">
        <v>22.44</v>
      </c>
      <c r="J2078" s="485" t="n">
        <v>0.29</v>
      </c>
    </row>
    <row r="2079" customFormat="false" ht="39" hidden="false" customHeight="true" outlineLevel="0" collapsed="false">
      <c r="A2079" s="479" t="s">
        <v>656</v>
      </c>
      <c r="B2079" s="480" t="n">
        <v>93282</v>
      </c>
      <c r="C2079" s="481" t="s">
        <v>42</v>
      </c>
      <c r="D2079" s="481" t="s">
        <v>776</v>
      </c>
      <c r="E2079" s="481" t="s">
        <v>683</v>
      </c>
      <c r="F2079" s="481"/>
      <c r="G2079" s="482" t="s">
        <v>684</v>
      </c>
      <c r="H2079" s="483" t="n">
        <v>0.0183</v>
      </c>
      <c r="I2079" s="484" t="n">
        <v>21.33</v>
      </c>
      <c r="J2079" s="485" t="n">
        <v>0.39</v>
      </c>
    </row>
    <row r="2080" customFormat="false" ht="25.5" hidden="false" customHeight="true" outlineLevel="0" collapsed="false">
      <c r="A2080" s="501" t="s">
        <v>200</v>
      </c>
      <c r="B2080" s="502" t="n">
        <v>142</v>
      </c>
      <c r="C2080" s="503" t="s">
        <v>42</v>
      </c>
      <c r="D2080" s="503" t="s">
        <v>789</v>
      </c>
      <c r="E2080" s="503" t="s">
        <v>669</v>
      </c>
      <c r="F2080" s="503"/>
      <c r="G2080" s="504" t="s">
        <v>790</v>
      </c>
      <c r="H2080" s="505" t="n">
        <v>0.161</v>
      </c>
      <c r="I2080" s="506" t="n">
        <v>37.55</v>
      </c>
      <c r="J2080" s="507" t="n">
        <v>6.04</v>
      </c>
    </row>
    <row r="2081" customFormat="false" ht="25.5" hidden="false" customHeight="true" outlineLevel="0" collapsed="false">
      <c r="A2081" s="501" t="s">
        <v>200</v>
      </c>
      <c r="B2081" s="502" t="n">
        <v>5061</v>
      </c>
      <c r="C2081" s="503" t="s">
        <v>42</v>
      </c>
      <c r="D2081" s="503" t="s">
        <v>1528</v>
      </c>
      <c r="E2081" s="503" t="s">
        <v>669</v>
      </c>
      <c r="F2081" s="503"/>
      <c r="G2081" s="504" t="s">
        <v>66</v>
      </c>
      <c r="H2081" s="505" t="n">
        <v>0.025</v>
      </c>
      <c r="I2081" s="506" t="n">
        <v>19.9</v>
      </c>
      <c r="J2081" s="507" t="n">
        <v>0.49</v>
      </c>
    </row>
    <row r="2082" customFormat="false" ht="25.5" hidden="false" customHeight="true" outlineLevel="0" collapsed="false">
      <c r="A2082" s="501" t="s">
        <v>200</v>
      </c>
      <c r="B2082" s="502" t="n">
        <v>5104</v>
      </c>
      <c r="C2082" s="503" t="s">
        <v>42</v>
      </c>
      <c r="D2082" s="503" t="s">
        <v>787</v>
      </c>
      <c r="E2082" s="503" t="s">
        <v>669</v>
      </c>
      <c r="F2082" s="503"/>
      <c r="G2082" s="504" t="s">
        <v>66</v>
      </c>
      <c r="H2082" s="505" t="n">
        <v>0.0049</v>
      </c>
      <c r="I2082" s="506" t="n">
        <v>69.61</v>
      </c>
      <c r="J2082" s="507" t="n">
        <v>0.34</v>
      </c>
    </row>
    <row r="2083" customFormat="false" ht="24" hidden="false" customHeight="true" outlineLevel="0" collapsed="false">
      <c r="A2083" s="501" t="s">
        <v>200</v>
      </c>
      <c r="B2083" s="502" t="n">
        <v>13388</v>
      </c>
      <c r="C2083" s="503" t="s">
        <v>42</v>
      </c>
      <c r="D2083" s="503" t="s">
        <v>786</v>
      </c>
      <c r="E2083" s="503" t="s">
        <v>669</v>
      </c>
      <c r="F2083" s="503"/>
      <c r="G2083" s="504" t="s">
        <v>66</v>
      </c>
      <c r="H2083" s="505" t="n">
        <v>0.18</v>
      </c>
      <c r="I2083" s="506" t="n">
        <v>184.44</v>
      </c>
      <c r="J2083" s="507" t="n">
        <v>33.19</v>
      </c>
    </row>
    <row r="2084" customFormat="false" ht="25.5" hidden="false" customHeight="true" outlineLevel="0" collapsed="false">
      <c r="A2084" s="501" t="s">
        <v>200</v>
      </c>
      <c r="B2084" s="502" t="n">
        <v>40784</v>
      </c>
      <c r="C2084" s="503" t="s">
        <v>42</v>
      </c>
      <c r="D2084" s="503" t="s">
        <v>1989</v>
      </c>
      <c r="E2084" s="503" t="s">
        <v>669</v>
      </c>
      <c r="F2084" s="503"/>
      <c r="G2084" s="504" t="s">
        <v>47</v>
      </c>
      <c r="H2084" s="505" t="n">
        <v>1.05</v>
      </c>
      <c r="I2084" s="506" t="n">
        <v>114.02</v>
      </c>
      <c r="J2084" s="507" t="n">
        <v>119.72</v>
      </c>
    </row>
    <row r="2085" customFormat="false" ht="15" hidden="false" customHeight="false" outlineLevel="0" collapsed="false">
      <c r="A2085" s="486"/>
      <c r="B2085" s="487"/>
      <c r="C2085" s="487"/>
      <c r="D2085" s="487"/>
      <c r="E2085" s="487" t="s">
        <v>1388</v>
      </c>
      <c r="F2085" s="488" t="n">
        <v>20.73</v>
      </c>
      <c r="G2085" s="487" t="s">
        <v>1389</v>
      </c>
      <c r="H2085" s="488" t="n">
        <v>0</v>
      </c>
      <c r="I2085" s="489" t="s">
        <v>1390</v>
      </c>
      <c r="J2085" s="490" t="n">
        <v>20.73</v>
      </c>
    </row>
    <row r="2086" customFormat="false" ht="15" hidden="false" customHeight="true" outlineLevel="0" collapsed="false">
      <c r="A2086" s="486"/>
      <c r="B2086" s="487"/>
      <c r="C2086" s="487"/>
      <c r="D2086" s="487"/>
      <c r="E2086" s="487" t="s">
        <v>1391</v>
      </c>
      <c r="F2086" s="488" t="n">
        <v>44.45</v>
      </c>
      <c r="G2086" s="487"/>
      <c r="H2086" s="491" t="s">
        <v>1392</v>
      </c>
      <c r="I2086" s="491"/>
      <c r="J2086" s="490" t="n">
        <v>231.24</v>
      </c>
    </row>
    <row r="2087" customFormat="false" ht="49.5" hidden="false" customHeight="true" outlineLevel="0" collapsed="false">
      <c r="A2087" s="492"/>
      <c r="B2087" s="493"/>
      <c r="C2087" s="493"/>
      <c r="D2087" s="493"/>
      <c r="E2087" s="493"/>
      <c r="F2087" s="493"/>
      <c r="G2087" s="493" t="s">
        <v>1393</v>
      </c>
      <c r="H2087" s="494" t="n">
        <v>43.76</v>
      </c>
      <c r="I2087" s="495" t="s">
        <v>1394</v>
      </c>
      <c r="J2087" s="496" t="n">
        <v>10119.06</v>
      </c>
    </row>
    <row r="2088" customFormat="false" ht="0.75" hidden="false" customHeight="true" outlineLevel="0" collapsed="false">
      <c r="A2088" s="497"/>
      <c r="B2088" s="498"/>
      <c r="C2088" s="498"/>
      <c r="D2088" s="498"/>
      <c r="E2088" s="498"/>
      <c r="F2088" s="498"/>
      <c r="G2088" s="498"/>
      <c r="H2088" s="498"/>
      <c r="I2088" s="499"/>
      <c r="J2088" s="500"/>
    </row>
    <row r="2089" customFormat="false" ht="25.5" hidden="false" customHeight="true" outlineLevel="0" collapsed="false">
      <c r="A2089" s="461" t="s">
        <v>1999</v>
      </c>
      <c r="B2089" s="462"/>
      <c r="C2089" s="462"/>
      <c r="D2089" s="462" t="s">
        <v>2000</v>
      </c>
      <c r="E2089" s="462"/>
      <c r="F2089" s="462"/>
      <c r="G2089" s="462"/>
      <c r="H2089" s="463"/>
      <c r="I2089" s="464"/>
      <c r="J2089" s="465" t="n">
        <v>79316.49</v>
      </c>
    </row>
    <row r="2090" customFormat="false" ht="18" hidden="false" customHeight="true" outlineLevel="0" collapsed="false">
      <c r="A2090" s="466" t="s">
        <v>2001</v>
      </c>
      <c r="B2090" s="467" t="s">
        <v>27</v>
      </c>
      <c r="C2090" s="468" t="s">
        <v>26</v>
      </c>
      <c r="D2090" s="468" t="s">
        <v>18</v>
      </c>
      <c r="E2090" s="468" t="s">
        <v>25</v>
      </c>
      <c r="F2090" s="468"/>
      <c r="G2090" s="469" t="s">
        <v>1375</v>
      </c>
      <c r="H2090" s="467" t="s">
        <v>1376</v>
      </c>
      <c r="I2090" s="470" t="s">
        <v>1377</v>
      </c>
      <c r="J2090" s="471" t="s">
        <v>19</v>
      </c>
    </row>
    <row r="2091" customFormat="false" ht="51.75" hidden="false" customHeight="true" outlineLevel="0" collapsed="false">
      <c r="A2091" s="472" t="s">
        <v>35</v>
      </c>
      <c r="B2091" s="473" t="n">
        <v>94210</v>
      </c>
      <c r="C2091" s="474" t="s">
        <v>42</v>
      </c>
      <c r="D2091" s="474" t="s">
        <v>1465</v>
      </c>
      <c r="E2091" s="474" t="s">
        <v>769</v>
      </c>
      <c r="F2091" s="474"/>
      <c r="G2091" s="475" t="s">
        <v>400</v>
      </c>
      <c r="H2091" s="476" t="n">
        <v>1</v>
      </c>
      <c r="I2091" s="477" t="n">
        <v>51.49</v>
      </c>
      <c r="J2091" s="478" t="n">
        <v>51.49</v>
      </c>
    </row>
    <row r="2092" customFormat="false" ht="24" hidden="false" customHeight="true" outlineLevel="0" collapsed="false">
      <c r="A2092" s="479" t="s">
        <v>656</v>
      </c>
      <c r="B2092" s="480" t="n">
        <v>88316</v>
      </c>
      <c r="C2092" s="481" t="s">
        <v>42</v>
      </c>
      <c r="D2092" s="481" t="s">
        <v>667</v>
      </c>
      <c r="E2092" s="481" t="s">
        <v>1382</v>
      </c>
      <c r="F2092" s="481"/>
      <c r="G2092" s="482" t="s">
        <v>469</v>
      </c>
      <c r="H2092" s="483" t="n">
        <v>0.166</v>
      </c>
      <c r="I2092" s="484" t="n">
        <v>20.32</v>
      </c>
      <c r="J2092" s="485" t="n">
        <v>3.37</v>
      </c>
    </row>
    <row r="2093" customFormat="false" ht="24" hidden="false" customHeight="true" outlineLevel="0" collapsed="false">
      <c r="A2093" s="479" t="s">
        <v>656</v>
      </c>
      <c r="B2093" s="480" t="n">
        <v>88323</v>
      </c>
      <c r="C2093" s="481" t="s">
        <v>42</v>
      </c>
      <c r="D2093" s="481" t="s">
        <v>782</v>
      </c>
      <c r="E2093" s="481" t="s">
        <v>1382</v>
      </c>
      <c r="F2093" s="481"/>
      <c r="G2093" s="482" t="s">
        <v>469</v>
      </c>
      <c r="H2093" s="483" t="n">
        <v>0.128</v>
      </c>
      <c r="I2093" s="484" t="n">
        <v>25</v>
      </c>
      <c r="J2093" s="485" t="n">
        <v>3.2</v>
      </c>
    </row>
    <row r="2094" customFormat="false" ht="39" hidden="false" customHeight="true" outlineLevel="0" collapsed="false">
      <c r="A2094" s="479" t="s">
        <v>656</v>
      </c>
      <c r="B2094" s="480" t="n">
        <v>93281</v>
      </c>
      <c r="C2094" s="481" t="s">
        <v>42</v>
      </c>
      <c r="D2094" s="481" t="s">
        <v>778</v>
      </c>
      <c r="E2094" s="481" t="s">
        <v>683</v>
      </c>
      <c r="F2094" s="481"/>
      <c r="G2094" s="482" t="s">
        <v>688</v>
      </c>
      <c r="H2094" s="483" t="n">
        <v>0.0053</v>
      </c>
      <c r="I2094" s="484" t="n">
        <v>22.44</v>
      </c>
      <c r="J2094" s="485" t="n">
        <v>0.11</v>
      </c>
    </row>
    <row r="2095" customFormat="false" ht="39" hidden="false" customHeight="true" outlineLevel="0" collapsed="false">
      <c r="A2095" s="479" t="s">
        <v>656</v>
      </c>
      <c r="B2095" s="480" t="n">
        <v>93282</v>
      </c>
      <c r="C2095" s="481" t="s">
        <v>42</v>
      </c>
      <c r="D2095" s="481" t="s">
        <v>776</v>
      </c>
      <c r="E2095" s="481" t="s">
        <v>683</v>
      </c>
      <c r="F2095" s="481"/>
      <c r="G2095" s="482" t="s">
        <v>684</v>
      </c>
      <c r="H2095" s="483" t="n">
        <v>0.0073</v>
      </c>
      <c r="I2095" s="484" t="n">
        <v>21.33</v>
      </c>
      <c r="J2095" s="485" t="n">
        <v>0.15</v>
      </c>
    </row>
    <row r="2096" customFormat="false" ht="39" hidden="false" customHeight="true" outlineLevel="0" collapsed="false">
      <c r="A2096" s="501" t="s">
        <v>200</v>
      </c>
      <c r="B2096" s="502" t="n">
        <v>1607</v>
      </c>
      <c r="C2096" s="503" t="s">
        <v>42</v>
      </c>
      <c r="D2096" s="503" t="s">
        <v>2002</v>
      </c>
      <c r="E2096" s="503" t="s">
        <v>669</v>
      </c>
      <c r="F2096" s="503"/>
      <c r="G2096" s="504" t="s">
        <v>781</v>
      </c>
      <c r="H2096" s="505" t="n">
        <v>1.26</v>
      </c>
      <c r="I2096" s="506" t="n">
        <v>0.23</v>
      </c>
      <c r="J2096" s="507" t="n">
        <v>0.28</v>
      </c>
    </row>
    <row r="2097" customFormat="false" ht="25.5" hidden="false" customHeight="true" outlineLevel="0" collapsed="false">
      <c r="A2097" s="501" t="s">
        <v>200</v>
      </c>
      <c r="B2097" s="502" t="n">
        <v>4302</v>
      </c>
      <c r="C2097" s="503" t="s">
        <v>42</v>
      </c>
      <c r="D2097" s="503" t="s">
        <v>2003</v>
      </c>
      <c r="E2097" s="503" t="s">
        <v>669</v>
      </c>
      <c r="F2097" s="503"/>
      <c r="G2097" s="504" t="s">
        <v>120</v>
      </c>
      <c r="H2097" s="505" t="n">
        <v>1.26</v>
      </c>
      <c r="I2097" s="506" t="n">
        <v>3.48</v>
      </c>
      <c r="J2097" s="507" t="n">
        <v>4.38</v>
      </c>
    </row>
    <row r="2098" customFormat="false" ht="25.5" hidden="false" customHeight="true" outlineLevel="0" collapsed="false">
      <c r="A2098" s="501" t="s">
        <v>200</v>
      </c>
      <c r="B2098" s="502" t="n">
        <v>7194</v>
      </c>
      <c r="C2098" s="503" t="s">
        <v>42</v>
      </c>
      <c r="D2098" s="503" t="s">
        <v>2004</v>
      </c>
      <c r="E2098" s="503" t="s">
        <v>669</v>
      </c>
      <c r="F2098" s="503"/>
      <c r="G2098" s="504" t="s">
        <v>400</v>
      </c>
      <c r="H2098" s="505" t="n">
        <v>1.357</v>
      </c>
      <c r="I2098" s="506" t="n">
        <v>29.48</v>
      </c>
      <c r="J2098" s="507" t="n">
        <v>40</v>
      </c>
    </row>
    <row r="2099" customFormat="false" ht="15" hidden="false" customHeight="false" outlineLevel="0" collapsed="false">
      <c r="A2099" s="486"/>
      <c r="B2099" s="487"/>
      <c r="C2099" s="487"/>
      <c r="D2099" s="487"/>
      <c r="E2099" s="487" t="s">
        <v>1388</v>
      </c>
      <c r="F2099" s="488" t="n">
        <v>5.23</v>
      </c>
      <c r="G2099" s="487" t="s">
        <v>1389</v>
      </c>
      <c r="H2099" s="488" t="n">
        <v>0</v>
      </c>
      <c r="I2099" s="489" t="s">
        <v>1390</v>
      </c>
      <c r="J2099" s="490" t="n">
        <v>5.23</v>
      </c>
    </row>
    <row r="2100" customFormat="false" ht="15" hidden="false" customHeight="true" outlineLevel="0" collapsed="false">
      <c r="A2100" s="486"/>
      <c r="B2100" s="487"/>
      <c r="C2100" s="487"/>
      <c r="D2100" s="487"/>
      <c r="E2100" s="487" t="s">
        <v>1391</v>
      </c>
      <c r="F2100" s="488" t="n">
        <v>12.25</v>
      </c>
      <c r="G2100" s="487"/>
      <c r="H2100" s="491" t="s">
        <v>1392</v>
      </c>
      <c r="I2100" s="491"/>
      <c r="J2100" s="490" t="n">
        <v>63.74</v>
      </c>
    </row>
    <row r="2101" customFormat="false" ht="49.5" hidden="false" customHeight="true" outlineLevel="0" collapsed="false">
      <c r="A2101" s="492"/>
      <c r="B2101" s="493"/>
      <c r="C2101" s="493"/>
      <c r="D2101" s="493"/>
      <c r="E2101" s="493"/>
      <c r="F2101" s="493"/>
      <c r="G2101" s="493" t="s">
        <v>1393</v>
      </c>
      <c r="H2101" s="494" t="n">
        <v>818.05</v>
      </c>
      <c r="I2101" s="495" t="s">
        <v>1394</v>
      </c>
      <c r="J2101" s="496" t="n">
        <v>52142.5</v>
      </c>
    </row>
    <row r="2102" customFormat="false" ht="0.75" hidden="false" customHeight="true" outlineLevel="0" collapsed="false">
      <c r="A2102" s="497"/>
      <c r="B2102" s="498"/>
      <c r="C2102" s="498"/>
      <c r="D2102" s="498"/>
      <c r="E2102" s="498"/>
      <c r="F2102" s="498"/>
      <c r="G2102" s="498"/>
      <c r="H2102" s="498"/>
      <c r="I2102" s="499"/>
      <c r="J2102" s="500"/>
    </row>
    <row r="2103" customFormat="false" ht="18" hidden="false" customHeight="true" outlineLevel="0" collapsed="false">
      <c r="A2103" s="466" t="s">
        <v>2005</v>
      </c>
      <c r="B2103" s="467" t="s">
        <v>27</v>
      </c>
      <c r="C2103" s="468" t="s">
        <v>26</v>
      </c>
      <c r="D2103" s="468" t="s">
        <v>18</v>
      </c>
      <c r="E2103" s="468" t="s">
        <v>25</v>
      </c>
      <c r="F2103" s="468"/>
      <c r="G2103" s="469" t="s">
        <v>1375</v>
      </c>
      <c r="H2103" s="467" t="s">
        <v>1376</v>
      </c>
      <c r="I2103" s="470" t="s">
        <v>1377</v>
      </c>
      <c r="J2103" s="471" t="s">
        <v>19</v>
      </c>
    </row>
    <row r="2104" customFormat="false" ht="39" hidden="false" customHeight="true" outlineLevel="0" collapsed="false">
      <c r="A2104" s="472" t="s">
        <v>35</v>
      </c>
      <c r="B2104" s="473" t="n">
        <v>94223</v>
      </c>
      <c r="C2104" s="474" t="s">
        <v>42</v>
      </c>
      <c r="D2104" s="474" t="s">
        <v>2006</v>
      </c>
      <c r="E2104" s="474" t="s">
        <v>769</v>
      </c>
      <c r="F2104" s="474"/>
      <c r="G2104" s="475" t="s">
        <v>47</v>
      </c>
      <c r="H2104" s="476" t="n">
        <v>1</v>
      </c>
      <c r="I2104" s="477" t="n">
        <v>82.8</v>
      </c>
      <c r="J2104" s="478" t="n">
        <v>82.8</v>
      </c>
    </row>
    <row r="2105" customFormat="false" ht="24" hidden="false" customHeight="true" outlineLevel="0" collapsed="false">
      <c r="A2105" s="479" t="s">
        <v>656</v>
      </c>
      <c r="B2105" s="480" t="n">
        <v>88316</v>
      </c>
      <c r="C2105" s="481" t="s">
        <v>42</v>
      </c>
      <c r="D2105" s="481" t="s">
        <v>667</v>
      </c>
      <c r="E2105" s="481" t="s">
        <v>1382</v>
      </c>
      <c r="F2105" s="481"/>
      <c r="G2105" s="482" t="s">
        <v>469</v>
      </c>
      <c r="H2105" s="483" t="n">
        <v>0.073</v>
      </c>
      <c r="I2105" s="484" t="n">
        <v>20.32</v>
      </c>
      <c r="J2105" s="485" t="n">
        <v>1.48</v>
      </c>
    </row>
    <row r="2106" customFormat="false" ht="24" hidden="false" customHeight="true" outlineLevel="0" collapsed="false">
      <c r="A2106" s="479" t="s">
        <v>656</v>
      </c>
      <c r="B2106" s="480" t="n">
        <v>88323</v>
      </c>
      <c r="C2106" s="481" t="s">
        <v>42</v>
      </c>
      <c r="D2106" s="481" t="s">
        <v>782</v>
      </c>
      <c r="E2106" s="481" t="s">
        <v>1382</v>
      </c>
      <c r="F2106" s="481"/>
      <c r="G2106" s="482" t="s">
        <v>469</v>
      </c>
      <c r="H2106" s="483" t="n">
        <v>0.06</v>
      </c>
      <c r="I2106" s="484" t="n">
        <v>25</v>
      </c>
      <c r="J2106" s="485" t="n">
        <v>1.5</v>
      </c>
    </row>
    <row r="2107" customFormat="false" ht="39" hidden="false" customHeight="true" outlineLevel="0" collapsed="false">
      <c r="A2107" s="479" t="s">
        <v>656</v>
      </c>
      <c r="B2107" s="480" t="n">
        <v>93281</v>
      </c>
      <c r="C2107" s="481" t="s">
        <v>42</v>
      </c>
      <c r="D2107" s="481" t="s">
        <v>778</v>
      </c>
      <c r="E2107" s="481" t="s">
        <v>683</v>
      </c>
      <c r="F2107" s="481"/>
      <c r="G2107" s="482" t="s">
        <v>688</v>
      </c>
      <c r="H2107" s="483" t="n">
        <v>0.0018</v>
      </c>
      <c r="I2107" s="484" t="n">
        <v>22.44</v>
      </c>
      <c r="J2107" s="485" t="n">
        <v>0.04</v>
      </c>
    </row>
    <row r="2108" customFormat="false" ht="39" hidden="false" customHeight="true" outlineLevel="0" collapsed="false">
      <c r="A2108" s="479" t="s">
        <v>656</v>
      </c>
      <c r="B2108" s="480" t="n">
        <v>93282</v>
      </c>
      <c r="C2108" s="481" t="s">
        <v>42</v>
      </c>
      <c r="D2108" s="481" t="s">
        <v>776</v>
      </c>
      <c r="E2108" s="481" t="s">
        <v>683</v>
      </c>
      <c r="F2108" s="481"/>
      <c r="G2108" s="482" t="s">
        <v>684</v>
      </c>
      <c r="H2108" s="483" t="n">
        <v>0.0026</v>
      </c>
      <c r="I2108" s="484" t="n">
        <v>21.33</v>
      </c>
      <c r="J2108" s="485" t="n">
        <v>0.05</v>
      </c>
    </row>
    <row r="2109" customFormat="false" ht="39" hidden="false" customHeight="true" outlineLevel="0" collapsed="false">
      <c r="A2109" s="501" t="s">
        <v>200</v>
      </c>
      <c r="B2109" s="502" t="n">
        <v>1607</v>
      </c>
      <c r="C2109" s="503" t="s">
        <v>42</v>
      </c>
      <c r="D2109" s="503" t="s">
        <v>2002</v>
      </c>
      <c r="E2109" s="503" t="s">
        <v>669</v>
      </c>
      <c r="F2109" s="503"/>
      <c r="G2109" s="504" t="s">
        <v>781</v>
      </c>
      <c r="H2109" s="505" t="n">
        <v>4.2</v>
      </c>
      <c r="I2109" s="506" t="n">
        <v>0.23</v>
      </c>
      <c r="J2109" s="507" t="n">
        <v>0.96</v>
      </c>
    </row>
    <row r="2110" customFormat="false" ht="25.5" hidden="false" customHeight="true" outlineLevel="0" collapsed="false">
      <c r="A2110" s="501" t="s">
        <v>200</v>
      </c>
      <c r="B2110" s="502" t="n">
        <v>4302</v>
      </c>
      <c r="C2110" s="503" t="s">
        <v>42</v>
      </c>
      <c r="D2110" s="503" t="s">
        <v>2003</v>
      </c>
      <c r="E2110" s="503" t="s">
        <v>669</v>
      </c>
      <c r="F2110" s="503"/>
      <c r="G2110" s="504" t="s">
        <v>120</v>
      </c>
      <c r="H2110" s="505" t="n">
        <v>4.2</v>
      </c>
      <c r="I2110" s="506" t="n">
        <v>3.48</v>
      </c>
      <c r="J2110" s="507" t="n">
        <v>14.61</v>
      </c>
    </row>
    <row r="2111" customFormat="false" ht="39" hidden="false" customHeight="true" outlineLevel="0" collapsed="false">
      <c r="A2111" s="501" t="s">
        <v>200</v>
      </c>
      <c r="B2111" s="502" t="n">
        <v>7219</v>
      </c>
      <c r="C2111" s="503" t="s">
        <v>42</v>
      </c>
      <c r="D2111" s="503" t="s">
        <v>2007</v>
      </c>
      <c r="E2111" s="503" t="s">
        <v>669</v>
      </c>
      <c r="F2111" s="503"/>
      <c r="G2111" s="504" t="s">
        <v>120</v>
      </c>
      <c r="H2111" s="505" t="n">
        <v>1.029</v>
      </c>
      <c r="I2111" s="506" t="n">
        <v>62.36</v>
      </c>
      <c r="J2111" s="507" t="n">
        <v>64.16</v>
      </c>
    </row>
    <row r="2112" customFormat="false" ht="15" hidden="false" customHeight="false" outlineLevel="0" collapsed="false">
      <c r="A2112" s="486"/>
      <c r="B2112" s="487"/>
      <c r="C2112" s="487"/>
      <c r="D2112" s="487"/>
      <c r="E2112" s="487" t="s">
        <v>1388</v>
      </c>
      <c r="F2112" s="488" t="n">
        <v>2.35</v>
      </c>
      <c r="G2112" s="487" t="s">
        <v>1389</v>
      </c>
      <c r="H2112" s="488" t="n">
        <v>0</v>
      </c>
      <c r="I2112" s="489" t="s">
        <v>1390</v>
      </c>
      <c r="J2112" s="490" t="n">
        <v>2.35</v>
      </c>
    </row>
    <row r="2113" customFormat="false" ht="15" hidden="false" customHeight="true" outlineLevel="0" collapsed="false">
      <c r="A2113" s="486"/>
      <c r="B2113" s="487"/>
      <c r="C2113" s="487"/>
      <c r="D2113" s="487"/>
      <c r="E2113" s="487" t="s">
        <v>1391</v>
      </c>
      <c r="F2113" s="488" t="n">
        <v>19.7</v>
      </c>
      <c r="G2113" s="487"/>
      <c r="H2113" s="491" t="s">
        <v>1392</v>
      </c>
      <c r="I2113" s="491"/>
      <c r="J2113" s="490" t="n">
        <v>102.5</v>
      </c>
    </row>
    <row r="2114" customFormat="false" ht="49.5" hidden="false" customHeight="true" outlineLevel="0" collapsed="false">
      <c r="A2114" s="492"/>
      <c r="B2114" s="493"/>
      <c r="C2114" s="493"/>
      <c r="D2114" s="493"/>
      <c r="E2114" s="493"/>
      <c r="F2114" s="493"/>
      <c r="G2114" s="493" t="s">
        <v>1393</v>
      </c>
      <c r="H2114" s="494" t="n">
        <v>41.42</v>
      </c>
      <c r="I2114" s="495" t="s">
        <v>1394</v>
      </c>
      <c r="J2114" s="496" t="n">
        <v>4245.55</v>
      </c>
    </row>
    <row r="2115" customFormat="false" ht="0.75" hidden="false" customHeight="true" outlineLevel="0" collapsed="false">
      <c r="A2115" s="497"/>
      <c r="B2115" s="498"/>
      <c r="C2115" s="498"/>
      <c r="D2115" s="498"/>
      <c r="E2115" s="498"/>
      <c r="F2115" s="498"/>
      <c r="G2115" s="498"/>
      <c r="H2115" s="498"/>
      <c r="I2115" s="499"/>
      <c r="J2115" s="500"/>
    </row>
    <row r="2116" customFormat="false" ht="18" hidden="false" customHeight="true" outlineLevel="0" collapsed="false">
      <c r="A2116" s="466" t="s">
        <v>2008</v>
      </c>
      <c r="B2116" s="467" t="s">
        <v>27</v>
      </c>
      <c r="C2116" s="468" t="s">
        <v>26</v>
      </c>
      <c r="D2116" s="468" t="s">
        <v>18</v>
      </c>
      <c r="E2116" s="468" t="s">
        <v>25</v>
      </c>
      <c r="F2116" s="468"/>
      <c r="G2116" s="469" t="s">
        <v>1375</v>
      </c>
      <c r="H2116" s="467" t="s">
        <v>1376</v>
      </c>
      <c r="I2116" s="470" t="s">
        <v>1377</v>
      </c>
      <c r="J2116" s="471" t="s">
        <v>19</v>
      </c>
    </row>
    <row r="2117" customFormat="false" ht="39" hidden="false" customHeight="true" outlineLevel="0" collapsed="false">
      <c r="A2117" s="472" t="s">
        <v>35</v>
      </c>
      <c r="B2117" s="473" t="n">
        <v>94228</v>
      </c>
      <c r="C2117" s="474" t="s">
        <v>42</v>
      </c>
      <c r="D2117" s="474" t="s">
        <v>126</v>
      </c>
      <c r="E2117" s="474" t="s">
        <v>769</v>
      </c>
      <c r="F2117" s="474"/>
      <c r="G2117" s="475" t="s">
        <v>47</v>
      </c>
      <c r="H2117" s="476" t="n">
        <v>1</v>
      </c>
      <c r="I2117" s="477" t="n">
        <v>96.36</v>
      </c>
      <c r="J2117" s="478" t="n">
        <v>96.36</v>
      </c>
    </row>
    <row r="2118" customFormat="false" ht="24" hidden="false" customHeight="true" outlineLevel="0" collapsed="false">
      <c r="A2118" s="479" t="s">
        <v>656</v>
      </c>
      <c r="B2118" s="480" t="n">
        <v>88316</v>
      </c>
      <c r="C2118" s="481" t="s">
        <v>42</v>
      </c>
      <c r="D2118" s="481" t="s">
        <v>667</v>
      </c>
      <c r="E2118" s="481" t="s">
        <v>1382</v>
      </c>
      <c r="F2118" s="481"/>
      <c r="G2118" s="482" t="s">
        <v>469</v>
      </c>
      <c r="H2118" s="483" t="n">
        <v>0.371</v>
      </c>
      <c r="I2118" s="484" t="n">
        <v>20.32</v>
      </c>
      <c r="J2118" s="485" t="n">
        <v>7.53</v>
      </c>
    </row>
    <row r="2119" customFormat="false" ht="24" hidden="false" customHeight="true" outlineLevel="0" collapsed="false">
      <c r="A2119" s="479" t="s">
        <v>656</v>
      </c>
      <c r="B2119" s="480" t="n">
        <v>88323</v>
      </c>
      <c r="C2119" s="481" t="s">
        <v>42</v>
      </c>
      <c r="D2119" s="481" t="s">
        <v>782</v>
      </c>
      <c r="E2119" s="481" t="s">
        <v>1382</v>
      </c>
      <c r="F2119" s="481"/>
      <c r="G2119" s="482" t="s">
        <v>469</v>
      </c>
      <c r="H2119" s="483" t="n">
        <v>0.277</v>
      </c>
      <c r="I2119" s="484" t="n">
        <v>25</v>
      </c>
      <c r="J2119" s="485" t="n">
        <v>6.92</v>
      </c>
    </row>
    <row r="2120" customFormat="false" ht="39" hidden="false" customHeight="true" outlineLevel="0" collapsed="false">
      <c r="A2120" s="479" t="s">
        <v>656</v>
      </c>
      <c r="B2120" s="480" t="n">
        <v>93281</v>
      </c>
      <c r="C2120" s="481" t="s">
        <v>42</v>
      </c>
      <c r="D2120" s="481" t="s">
        <v>778</v>
      </c>
      <c r="E2120" s="481" t="s">
        <v>683</v>
      </c>
      <c r="F2120" s="481"/>
      <c r="G2120" s="482" t="s">
        <v>688</v>
      </c>
      <c r="H2120" s="483" t="n">
        <v>0.0132</v>
      </c>
      <c r="I2120" s="484" t="n">
        <v>22.44</v>
      </c>
      <c r="J2120" s="485" t="n">
        <v>0.29</v>
      </c>
    </row>
    <row r="2121" customFormat="false" ht="39" hidden="false" customHeight="true" outlineLevel="0" collapsed="false">
      <c r="A2121" s="479" t="s">
        <v>656</v>
      </c>
      <c r="B2121" s="480" t="n">
        <v>93282</v>
      </c>
      <c r="C2121" s="481" t="s">
        <v>42</v>
      </c>
      <c r="D2121" s="481" t="s">
        <v>776</v>
      </c>
      <c r="E2121" s="481" t="s">
        <v>683</v>
      </c>
      <c r="F2121" s="481"/>
      <c r="G2121" s="482" t="s">
        <v>684</v>
      </c>
      <c r="H2121" s="483" t="n">
        <v>0.0183</v>
      </c>
      <c r="I2121" s="484" t="n">
        <v>21.33</v>
      </c>
      <c r="J2121" s="485" t="n">
        <v>0.39</v>
      </c>
    </row>
    <row r="2122" customFormat="false" ht="25.5" hidden="false" customHeight="true" outlineLevel="0" collapsed="false">
      <c r="A2122" s="501" t="s">
        <v>200</v>
      </c>
      <c r="B2122" s="502" t="n">
        <v>142</v>
      </c>
      <c r="C2122" s="503" t="s">
        <v>42</v>
      </c>
      <c r="D2122" s="503" t="s">
        <v>789</v>
      </c>
      <c r="E2122" s="503" t="s">
        <v>669</v>
      </c>
      <c r="F2122" s="503"/>
      <c r="G2122" s="504" t="s">
        <v>790</v>
      </c>
      <c r="H2122" s="505" t="n">
        <v>0.081</v>
      </c>
      <c r="I2122" s="506" t="n">
        <v>37.55</v>
      </c>
      <c r="J2122" s="507" t="n">
        <v>3.04</v>
      </c>
    </row>
    <row r="2123" customFormat="false" ht="25.5" hidden="false" customHeight="true" outlineLevel="0" collapsed="false">
      <c r="A2123" s="501" t="s">
        <v>200</v>
      </c>
      <c r="B2123" s="502" t="n">
        <v>5061</v>
      </c>
      <c r="C2123" s="503" t="s">
        <v>42</v>
      </c>
      <c r="D2123" s="503" t="s">
        <v>1528</v>
      </c>
      <c r="E2123" s="503" t="s">
        <v>669</v>
      </c>
      <c r="F2123" s="503"/>
      <c r="G2123" s="504" t="s">
        <v>66</v>
      </c>
      <c r="H2123" s="505" t="n">
        <v>0.013</v>
      </c>
      <c r="I2123" s="506" t="n">
        <v>19.9</v>
      </c>
      <c r="J2123" s="507" t="n">
        <v>0.25</v>
      </c>
    </row>
    <row r="2124" customFormat="false" ht="25.5" hidden="false" customHeight="true" outlineLevel="0" collapsed="false">
      <c r="A2124" s="501" t="s">
        <v>200</v>
      </c>
      <c r="B2124" s="502" t="n">
        <v>5104</v>
      </c>
      <c r="C2124" s="503" t="s">
        <v>42</v>
      </c>
      <c r="D2124" s="503" t="s">
        <v>787</v>
      </c>
      <c r="E2124" s="503" t="s">
        <v>669</v>
      </c>
      <c r="F2124" s="503"/>
      <c r="G2124" s="504" t="s">
        <v>66</v>
      </c>
      <c r="H2124" s="505" t="n">
        <v>0.0024</v>
      </c>
      <c r="I2124" s="506" t="n">
        <v>69.61</v>
      </c>
      <c r="J2124" s="507" t="n">
        <v>0.16</v>
      </c>
    </row>
    <row r="2125" customFormat="false" ht="24" hidden="false" customHeight="true" outlineLevel="0" collapsed="false">
      <c r="A2125" s="501" t="s">
        <v>200</v>
      </c>
      <c r="B2125" s="502" t="n">
        <v>13388</v>
      </c>
      <c r="C2125" s="503" t="s">
        <v>42</v>
      </c>
      <c r="D2125" s="503" t="s">
        <v>786</v>
      </c>
      <c r="E2125" s="503" t="s">
        <v>669</v>
      </c>
      <c r="F2125" s="503"/>
      <c r="G2125" s="504" t="s">
        <v>66</v>
      </c>
      <c r="H2125" s="505" t="n">
        <v>0.09</v>
      </c>
      <c r="I2125" s="506" t="n">
        <v>184.44</v>
      </c>
      <c r="J2125" s="507" t="n">
        <v>16.59</v>
      </c>
    </row>
    <row r="2126" customFormat="false" ht="25.5" hidden="false" customHeight="true" outlineLevel="0" collapsed="false">
      <c r="A2126" s="501" t="s">
        <v>200</v>
      </c>
      <c r="B2126" s="502" t="n">
        <v>40783</v>
      </c>
      <c r="C2126" s="503" t="s">
        <v>42</v>
      </c>
      <c r="D2126" s="503" t="s">
        <v>791</v>
      </c>
      <c r="E2126" s="503" t="s">
        <v>669</v>
      </c>
      <c r="F2126" s="503"/>
      <c r="G2126" s="504" t="s">
        <v>47</v>
      </c>
      <c r="H2126" s="505" t="n">
        <v>1.05</v>
      </c>
      <c r="I2126" s="506" t="n">
        <v>58.28</v>
      </c>
      <c r="J2126" s="507" t="n">
        <v>61.19</v>
      </c>
    </row>
    <row r="2127" customFormat="false" ht="15" hidden="false" customHeight="false" outlineLevel="0" collapsed="false">
      <c r="A2127" s="486"/>
      <c r="B2127" s="487"/>
      <c r="C2127" s="487"/>
      <c r="D2127" s="487"/>
      <c r="E2127" s="487" t="s">
        <v>1388</v>
      </c>
      <c r="F2127" s="488" t="n">
        <v>11.59</v>
      </c>
      <c r="G2127" s="487" t="s">
        <v>1389</v>
      </c>
      <c r="H2127" s="488" t="n">
        <v>0</v>
      </c>
      <c r="I2127" s="489" t="s">
        <v>1390</v>
      </c>
      <c r="J2127" s="490" t="n">
        <v>11.59</v>
      </c>
    </row>
    <row r="2128" customFormat="false" ht="15" hidden="false" customHeight="true" outlineLevel="0" collapsed="false">
      <c r="A2128" s="486"/>
      <c r="B2128" s="487"/>
      <c r="C2128" s="487"/>
      <c r="D2128" s="487"/>
      <c r="E2128" s="487" t="s">
        <v>1391</v>
      </c>
      <c r="F2128" s="488" t="n">
        <v>22.93</v>
      </c>
      <c r="G2128" s="487"/>
      <c r="H2128" s="491" t="s">
        <v>1392</v>
      </c>
      <c r="I2128" s="491"/>
      <c r="J2128" s="490" t="n">
        <v>119.29</v>
      </c>
    </row>
    <row r="2129" customFormat="false" ht="49.5" hidden="false" customHeight="true" outlineLevel="0" collapsed="false">
      <c r="A2129" s="492"/>
      <c r="B2129" s="493"/>
      <c r="C2129" s="493"/>
      <c r="D2129" s="493"/>
      <c r="E2129" s="493"/>
      <c r="F2129" s="493"/>
      <c r="G2129" s="493" t="s">
        <v>1393</v>
      </c>
      <c r="H2129" s="494" t="n">
        <v>82.84</v>
      </c>
      <c r="I2129" s="495" t="s">
        <v>1394</v>
      </c>
      <c r="J2129" s="496" t="n">
        <v>9881.98</v>
      </c>
    </row>
    <row r="2130" customFormat="false" ht="0.75" hidden="false" customHeight="true" outlineLevel="0" collapsed="false">
      <c r="A2130" s="497"/>
      <c r="B2130" s="498"/>
      <c r="C2130" s="498"/>
      <c r="D2130" s="498"/>
      <c r="E2130" s="498"/>
      <c r="F2130" s="498"/>
      <c r="G2130" s="498"/>
      <c r="H2130" s="498"/>
      <c r="I2130" s="499"/>
      <c r="J2130" s="500"/>
    </row>
    <row r="2131" customFormat="false" ht="18" hidden="false" customHeight="true" outlineLevel="0" collapsed="false">
      <c r="A2131" s="466" t="s">
        <v>2009</v>
      </c>
      <c r="B2131" s="467" t="s">
        <v>27</v>
      </c>
      <c r="C2131" s="468" t="s">
        <v>26</v>
      </c>
      <c r="D2131" s="468" t="s">
        <v>18</v>
      </c>
      <c r="E2131" s="468" t="s">
        <v>25</v>
      </c>
      <c r="F2131" s="468"/>
      <c r="G2131" s="469" t="s">
        <v>1375</v>
      </c>
      <c r="H2131" s="467" t="s">
        <v>1376</v>
      </c>
      <c r="I2131" s="470" t="s">
        <v>1377</v>
      </c>
      <c r="J2131" s="471" t="s">
        <v>19</v>
      </c>
    </row>
    <row r="2132" customFormat="false" ht="39" hidden="false" customHeight="true" outlineLevel="0" collapsed="false">
      <c r="A2132" s="472" t="s">
        <v>35</v>
      </c>
      <c r="B2132" s="473" t="n">
        <v>100327</v>
      </c>
      <c r="C2132" s="474" t="s">
        <v>42</v>
      </c>
      <c r="D2132" s="474" t="s">
        <v>1991</v>
      </c>
      <c r="E2132" s="474" t="s">
        <v>769</v>
      </c>
      <c r="F2132" s="474"/>
      <c r="G2132" s="475" t="s">
        <v>47</v>
      </c>
      <c r="H2132" s="476" t="n">
        <v>1</v>
      </c>
      <c r="I2132" s="477" t="n">
        <v>64.64</v>
      </c>
      <c r="J2132" s="478" t="n">
        <v>64.64</v>
      </c>
    </row>
    <row r="2133" customFormat="false" ht="24" hidden="false" customHeight="true" outlineLevel="0" collapsed="false">
      <c r="A2133" s="479" t="s">
        <v>656</v>
      </c>
      <c r="B2133" s="480" t="n">
        <v>88316</v>
      </c>
      <c r="C2133" s="481" t="s">
        <v>42</v>
      </c>
      <c r="D2133" s="481" t="s">
        <v>667</v>
      </c>
      <c r="E2133" s="481" t="s">
        <v>1382</v>
      </c>
      <c r="F2133" s="481"/>
      <c r="G2133" s="482" t="s">
        <v>469</v>
      </c>
      <c r="H2133" s="483" t="n">
        <v>0.239</v>
      </c>
      <c r="I2133" s="484" t="n">
        <v>20.32</v>
      </c>
      <c r="J2133" s="485" t="n">
        <v>4.85</v>
      </c>
    </row>
    <row r="2134" customFormat="false" ht="24" hidden="false" customHeight="true" outlineLevel="0" collapsed="false">
      <c r="A2134" s="479" t="s">
        <v>656</v>
      </c>
      <c r="B2134" s="480" t="n">
        <v>88323</v>
      </c>
      <c r="C2134" s="481" t="s">
        <v>42</v>
      </c>
      <c r="D2134" s="481" t="s">
        <v>782</v>
      </c>
      <c r="E2134" s="481" t="s">
        <v>1382</v>
      </c>
      <c r="F2134" s="481"/>
      <c r="G2134" s="482" t="s">
        <v>469</v>
      </c>
      <c r="H2134" s="483" t="n">
        <v>0.145</v>
      </c>
      <c r="I2134" s="484" t="n">
        <v>25</v>
      </c>
      <c r="J2134" s="485" t="n">
        <v>3.62</v>
      </c>
    </row>
    <row r="2135" customFormat="false" ht="39" hidden="false" customHeight="true" outlineLevel="0" collapsed="false">
      <c r="A2135" s="479" t="s">
        <v>656</v>
      </c>
      <c r="B2135" s="480" t="n">
        <v>93281</v>
      </c>
      <c r="C2135" s="481" t="s">
        <v>42</v>
      </c>
      <c r="D2135" s="481" t="s">
        <v>778</v>
      </c>
      <c r="E2135" s="481" t="s">
        <v>683</v>
      </c>
      <c r="F2135" s="481"/>
      <c r="G2135" s="482" t="s">
        <v>688</v>
      </c>
      <c r="H2135" s="483" t="n">
        <v>0.0132</v>
      </c>
      <c r="I2135" s="484" t="n">
        <v>22.44</v>
      </c>
      <c r="J2135" s="485" t="n">
        <v>0.29</v>
      </c>
    </row>
    <row r="2136" customFormat="false" ht="39" hidden="false" customHeight="true" outlineLevel="0" collapsed="false">
      <c r="A2136" s="479" t="s">
        <v>656</v>
      </c>
      <c r="B2136" s="480" t="n">
        <v>93282</v>
      </c>
      <c r="C2136" s="481" t="s">
        <v>42</v>
      </c>
      <c r="D2136" s="481" t="s">
        <v>776</v>
      </c>
      <c r="E2136" s="481" t="s">
        <v>683</v>
      </c>
      <c r="F2136" s="481"/>
      <c r="G2136" s="482" t="s">
        <v>684</v>
      </c>
      <c r="H2136" s="483" t="n">
        <v>0.0183</v>
      </c>
      <c r="I2136" s="484" t="n">
        <v>21.33</v>
      </c>
      <c r="J2136" s="485" t="n">
        <v>0.39</v>
      </c>
    </row>
    <row r="2137" customFormat="false" ht="25.5" hidden="false" customHeight="true" outlineLevel="0" collapsed="false">
      <c r="A2137" s="501" t="s">
        <v>200</v>
      </c>
      <c r="B2137" s="502" t="n">
        <v>142</v>
      </c>
      <c r="C2137" s="503" t="s">
        <v>42</v>
      </c>
      <c r="D2137" s="503" t="s">
        <v>789</v>
      </c>
      <c r="E2137" s="503" t="s">
        <v>669</v>
      </c>
      <c r="F2137" s="503"/>
      <c r="G2137" s="504" t="s">
        <v>790</v>
      </c>
      <c r="H2137" s="505" t="n">
        <v>0.211</v>
      </c>
      <c r="I2137" s="506" t="n">
        <v>37.55</v>
      </c>
      <c r="J2137" s="507" t="n">
        <v>7.92</v>
      </c>
    </row>
    <row r="2138" customFormat="false" ht="25.5" hidden="false" customHeight="true" outlineLevel="0" collapsed="false">
      <c r="A2138" s="501" t="s">
        <v>200</v>
      </c>
      <c r="B2138" s="502" t="n">
        <v>1113</v>
      </c>
      <c r="C2138" s="503" t="s">
        <v>42</v>
      </c>
      <c r="D2138" s="503" t="s">
        <v>1992</v>
      </c>
      <c r="E2138" s="503" t="s">
        <v>669</v>
      </c>
      <c r="F2138" s="503"/>
      <c r="G2138" s="504" t="s">
        <v>47</v>
      </c>
      <c r="H2138" s="505" t="n">
        <v>1.05</v>
      </c>
      <c r="I2138" s="506" t="n">
        <v>34.7</v>
      </c>
      <c r="J2138" s="507" t="n">
        <v>36.43</v>
      </c>
    </row>
    <row r="2139" customFormat="false" ht="25.5" hidden="false" customHeight="true" outlineLevel="0" collapsed="false">
      <c r="A2139" s="501" t="s">
        <v>200</v>
      </c>
      <c r="B2139" s="502" t="n">
        <v>5061</v>
      </c>
      <c r="C2139" s="503" t="s">
        <v>42</v>
      </c>
      <c r="D2139" s="503" t="s">
        <v>1528</v>
      </c>
      <c r="E2139" s="503" t="s">
        <v>669</v>
      </c>
      <c r="F2139" s="503"/>
      <c r="G2139" s="504" t="s">
        <v>66</v>
      </c>
      <c r="H2139" s="505" t="n">
        <v>0.008</v>
      </c>
      <c r="I2139" s="506" t="n">
        <v>19.9</v>
      </c>
      <c r="J2139" s="507" t="n">
        <v>0.15</v>
      </c>
    </row>
    <row r="2140" customFormat="false" ht="25.5" hidden="false" customHeight="true" outlineLevel="0" collapsed="false">
      <c r="A2140" s="501" t="s">
        <v>200</v>
      </c>
      <c r="B2140" s="502" t="n">
        <v>5104</v>
      </c>
      <c r="C2140" s="503" t="s">
        <v>42</v>
      </c>
      <c r="D2140" s="503" t="s">
        <v>787</v>
      </c>
      <c r="E2140" s="503" t="s">
        <v>669</v>
      </c>
      <c r="F2140" s="503"/>
      <c r="G2140" s="504" t="s">
        <v>66</v>
      </c>
      <c r="H2140" s="505" t="n">
        <v>0.0016</v>
      </c>
      <c r="I2140" s="506" t="n">
        <v>69.61</v>
      </c>
      <c r="J2140" s="507" t="n">
        <v>0.11</v>
      </c>
    </row>
    <row r="2141" customFormat="false" ht="24" hidden="false" customHeight="true" outlineLevel="0" collapsed="false">
      <c r="A2141" s="501" t="s">
        <v>200</v>
      </c>
      <c r="B2141" s="502" t="n">
        <v>13388</v>
      </c>
      <c r="C2141" s="503" t="s">
        <v>42</v>
      </c>
      <c r="D2141" s="503" t="s">
        <v>786</v>
      </c>
      <c r="E2141" s="503" t="s">
        <v>669</v>
      </c>
      <c r="F2141" s="503"/>
      <c r="G2141" s="504" t="s">
        <v>66</v>
      </c>
      <c r="H2141" s="505" t="n">
        <v>0.059</v>
      </c>
      <c r="I2141" s="506" t="n">
        <v>184.44</v>
      </c>
      <c r="J2141" s="507" t="n">
        <v>10.88</v>
      </c>
    </row>
    <row r="2142" customFormat="false" ht="15" hidden="false" customHeight="false" outlineLevel="0" collapsed="false">
      <c r="A2142" s="486"/>
      <c r="B2142" s="487"/>
      <c r="C2142" s="487"/>
      <c r="D2142" s="487"/>
      <c r="E2142" s="487" t="s">
        <v>1388</v>
      </c>
      <c r="F2142" s="488" t="n">
        <v>6.98</v>
      </c>
      <c r="G2142" s="487" t="s">
        <v>1389</v>
      </c>
      <c r="H2142" s="488" t="n">
        <v>0</v>
      </c>
      <c r="I2142" s="489" t="s">
        <v>1390</v>
      </c>
      <c r="J2142" s="490" t="n">
        <v>6.98</v>
      </c>
    </row>
    <row r="2143" customFormat="false" ht="15" hidden="false" customHeight="true" outlineLevel="0" collapsed="false">
      <c r="A2143" s="486"/>
      <c r="B2143" s="487"/>
      <c r="C2143" s="487"/>
      <c r="D2143" s="487"/>
      <c r="E2143" s="487" t="s">
        <v>1391</v>
      </c>
      <c r="F2143" s="488" t="n">
        <v>15.38</v>
      </c>
      <c r="G2143" s="487"/>
      <c r="H2143" s="491" t="s">
        <v>1392</v>
      </c>
      <c r="I2143" s="491"/>
      <c r="J2143" s="490" t="n">
        <v>80.02</v>
      </c>
    </row>
    <row r="2144" customFormat="false" ht="49.5" hidden="false" customHeight="true" outlineLevel="0" collapsed="false">
      <c r="A2144" s="492"/>
      <c r="B2144" s="493"/>
      <c r="C2144" s="493"/>
      <c r="D2144" s="493"/>
      <c r="E2144" s="493"/>
      <c r="F2144" s="493"/>
      <c r="G2144" s="493" t="s">
        <v>1393</v>
      </c>
      <c r="H2144" s="494" t="n">
        <v>163.04</v>
      </c>
      <c r="I2144" s="495" t="s">
        <v>1394</v>
      </c>
      <c r="J2144" s="496" t="n">
        <v>13046.46</v>
      </c>
    </row>
    <row r="2145" customFormat="false" ht="0.75" hidden="false" customHeight="true" outlineLevel="0" collapsed="false">
      <c r="A2145" s="497"/>
      <c r="B2145" s="498"/>
      <c r="C2145" s="498"/>
      <c r="D2145" s="498"/>
      <c r="E2145" s="498"/>
      <c r="F2145" s="498"/>
      <c r="G2145" s="498"/>
      <c r="H2145" s="498"/>
      <c r="I2145" s="499"/>
      <c r="J2145" s="500"/>
    </row>
    <row r="2146" customFormat="false" ht="24" hidden="false" customHeight="true" outlineLevel="0" collapsed="false">
      <c r="A2146" s="461" t="s">
        <v>2010</v>
      </c>
      <c r="B2146" s="462"/>
      <c r="C2146" s="462"/>
      <c r="D2146" s="462" t="s">
        <v>2011</v>
      </c>
      <c r="E2146" s="462"/>
      <c r="F2146" s="462"/>
      <c r="G2146" s="462"/>
      <c r="H2146" s="463"/>
      <c r="I2146" s="464"/>
      <c r="J2146" s="465" t="n">
        <v>113419.47</v>
      </c>
    </row>
    <row r="2147" customFormat="false" ht="18" hidden="false" customHeight="true" outlineLevel="0" collapsed="false">
      <c r="A2147" s="466" t="s">
        <v>2012</v>
      </c>
      <c r="B2147" s="467" t="s">
        <v>27</v>
      </c>
      <c r="C2147" s="468" t="s">
        <v>26</v>
      </c>
      <c r="D2147" s="468" t="s">
        <v>18</v>
      </c>
      <c r="E2147" s="468" t="s">
        <v>25</v>
      </c>
      <c r="F2147" s="468"/>
      <c r="G2147" s="469" t="s">
        <v>1375</v>
      </c>
      <c r="H2147" s="467" t="s">
        <v>1376</v>
      </c>
      <c r="I2147" s="470" t="s">
        <v>1377</v>
      </c>
      <c r="J2147" s="471" t="s">
        <v>19</v>
      </c>
    </row>
    <row r="2148" customFormat="false" ht="39" hidden="false" customHeight="true" outlineLevel="0" collapsed="false">
      <c r="A2148" s="472" t="s">
        <v>35</v>
      </c>
      <c r="B2148" s="473" t="n">
        <v>100394</v>
      </c>
      <c r="C2148" s="474" t="s">
        <v>42</v>
      </c>
      <c r="D2148" s="474" t="s">
        <v>2013</v>
      </c>
      <c r="E2148" s="474" t="s">
        <v>769</v>
      </c>
      <c r="F2148" s="474"/>
      <c r="G2148" s="475" t="s">
        <v>400</v>
      </c>
      <c r="H2148" s="476" t="n">
        <v>1</v>
      </c>
      <c r="I2148" s="477" t="n">
        <v>16.93</v>
      </c>
      <c r="J2148" s="478" t="n">
        <v>16.93</v>
      </c>
    </row>
    <row r="2149" customFormat="false" ht="25.5" hidden="false" customHeight="true" outlineLevel="0" collapsed="false">
      <c r="A2149" s="479" t="s">
        <v>656</v>
      </c>
      <c r="B2149" s="480" t="n">
        <v>88239</v>
      </c>
      <c r="C2149" s="481" t="s">
        <v>42</v>
      </c>
      <c r="D2149" s="481" t="s">
        <v>691</v>
      </c>
      <c r="E2149" s="481" t="s">
        <v>1382</v>
      </c>
      <c r="F2149" s="481"/>
      <c r="G2149" s="482" t="s">
        <v>469</v>
      </c>
      <c r="H2149" s="483" t="n">
        <v>0.232</v>
      </c>
      <c r="I2149" s="484" t="n">
        <v>21.42</v>
      </c>
      <c r="J2149" s="485" t="n">
        <v>4.96</v>
      </c>
    </row>
    <row r="2150" customFormat="false" ht="24" hidden="false" customHeight="true" outlineLevel="0" collapsed="false">
      <c r="A2150" s="479" t="s">
        <v>656</v>
      </c>
      <c r="B2150" s="480" t="n">
        <v>88262</v>
      </c>
      <c r="C2150" s="481" t="s">
        <v>42</v>
      </c>
      <c r="D2150" s="481" t="s">
        <v>670</v>
      </c>
      <c r="E2150" s="481" t="s">
        <v>1382</v>
      </c>
      <c r="F2150" s="481"/>
      <c r="G2150" s="482" t="s">
        <v>469</v>
      </c>
      <c r="H2150" s="483" t="n">
        <v>0.18</v>
      </c>
      <c r="I2150" s="484" t="n">
        <v>25.26</v>
      </c>
      <c r="J2150" s="485" t="n">
        <v>4.54</v>
      </c>
    </row>
    <row r="2151" customFormat="false" ht="39" hidden="false" customHeight="true" outlineLevel="0" collapsed="false">
      <c r="A2151" s="479" t="s">
        <v>656</v>
      </c>
      <c r="B2151" s="480" t="n">
        <v>93281</v>
      </c>
      <c r="C2151" s="481" t="s">
        <v>42</v>
      </c>
      <c r="D2151" s="481" t="s">
        <v>778</v>
      </c>
      <c r="E2151" s="481" t="s">
        <v>683</v>
      </c>
      <c r="F2151" s="481"/>
      <c r="G2151" s="482" t="s">
        <v>688</v>
      </c>
      <c r="H2151" s="483" t="n">
        <v>0.0189</v>
      </c>
      <c r="I2151" s="484" t="n">
        <v>22.44</v>
      </c>
      <c r="J2151" s="485" t="n">
        <v>0.42</v>
      </c>
    </row>
    <row r="2152" customFormat="false" ht="39" hidden="false" customHeight="true" outlineLevel="0" collapsed="false">
      <c r="A2152" s="479" t="s">
        <v>656</v>
      </c>
      <c r="B2152" s="480" t="n">
        <v>93282</v>
      </c>
      <c r="C2152" s="481" t="s">
        <v>42</v>
      </c>
      <c r="D2152" s="481" t="s">
        <v>776</v>
      </c>
      <c r="E2152" s="481" t="s">
        <v>683</v>
      </c>
      <c r="F2152" s="481"/>
      <c r="G2152" s="482" t="s">
        <v>684</v>
      </c>
      <c r="H2152" s="483" t="n">
        <v>0.0261</v>
      </c>
      <c r="I2152" s="484" t="n">
        <v>21.33</v>
      </c>
      <c r="J2152" s="485" t="n">
        <v>0.55</v>
      </c>
    </row>
    <row r="2153" customFormat="false" ht="39" hidden="false" customHeight="true" outlineLevel="0" collapsed="false">
      <c r="A2153" s="501" t="s">
        <v>200</v>
      </c>
      <c r="B2153" s="502" t="n">
        <v>4408</v>
      </c>
      <c r="C2153" s="503" t="s">
        <v>42</v>
      </c>
      <c r="D2153" s="503" t="s">
        <v>2014</v>
      </c>
      <c r="E2153" s="503" t="s">
        <v>669</v>
      </c>
      <c r="F2153" s="503"/>
      <c r="G2153" s="504" t="s">
        <v>47</v>
      </c>
      <c r="H2153" s="505" t="n">
        <v>2.588</v>
      </c>
      <c r="I2153" s="506" t="n">
        <v>2.24</v>
      </c>
      <c r="J2153" s="507" t="n">
        <v>5.79</v>
      </c>
    </row>
    <row r="2154" customFormat="false" ht="25.5" hidden="false" customHeight="true" outlineLevel="0" collapsed="false">
      <c r="A2154" s="501" t="s">
        <v>200</v>
      </c>
      <c r="B2154" s="502" t="n">
        <v>20247</v>
      </c>
      <c r="C2154" s="503" t="s">
        <v>42</v>
      </c>
      <c r="D2154" s="503" t="s">
        <v>2015</v>
      </c>
      <c r="E2154" s="503" t="s">
        <v>669</v>
      </c>
      <c r="F2154" s="503"/>
      <c r="G2154" s="504" t="s">
        <v>66</v>
      </c>
      <c r="H2154" s="505" t="n">
        <v>0.03</v>
      </c>
      <c r="I2154" s="506" t="n">
        <v>22.41</v>
      </c>
      <c r="J2154" s="507" t="n">
        <v>0.67</v>
      </c>
    </row>
    <row r="2155" customFormat="false" ht="15" hidden="false" customHeight="false" outlineLevel="0" collapsed="false">
      <c r="A2155" s="486"/>
      <c r="B2155" s="487"/>
      <c r="C2155" s="487"/>
      <c r="D2155" s="487"/>
      <c r="E2155" s="487" t="s">
        <v>1388</v>
      </c>
      <c r="F2155" s="488" t="n">
        <v>8.1</v>
      </c>
      <c r="G2155" s="487" t="s">
        <v>1389</v>
      </c>
      <c r="H2155" s="488" t="n">
        <v>0</v>
      </c>
      <c r="I2155" s="489" t="s">
        <v>1390</v>
      </c>
      <c r="J2155" s="490" t="n">
        <v>8.1</v>
      </c>
    </row>
    <row r="2156" customFormat="false" ht="15" hidden="false" customHeight="true" outlineLevel="0" collapsed="false">
      <c r="A2156" s="486"/>
      <c r="B2156" s="487"/>
      <c r="C2156" s="487"/>
      <c r="D2156" s="487"/>
      <c r="E2156" s="487" t="s">
        <v>1391</v>
      </c>
      <c r="F2156" s="488" t="n">
        <v>4.02</v>
      </c>
      <c r="G2156" s="487"/>
      <c r="H2156" s="491" t="s">
        <v>1392</v>
      </c>
      <c r="I2156" s="491"/>
      <c r="J2156" s="490" t="n">
        <v>20.95</v>
      </c>
    </row>
    <row r="2157" customFormat="false" ht="49.5" hidden="false" customHeight="true" outlineLevel="0" collapsed="false">
      <c r="A2157" s="492"/>
      <c r="B2157" s="493"/>
      <c r="C2157" s="493"/>
      <c r="D2157" s="493"/>
      <c r="E2157" s="493"/>
      <c r="F2157" s="493"/>
      <c r="G2157" s="493" t="s">
        <v>1393</v>
      </c>
      <c r="H2157" s="494" t="n">
        <v>1889.34</v>
      </c>
      <c r="I2157" s="495" t="s">
        <v>1394</v>
      </c>
      <c r="J2157" s="496" t="n">
        <v>39581.67</v>
      </c>
    </row>
    <row r="2158" customFormat="false" ht="0.75" hidden="false" customHeight="true" outlineLevel="0" collapsed="false">
      <c r="A2158" s="497"/>
      <c r="B2158" s="498"/>
      <c r="C2158" s="498"/>
      <c r="D2158" s="498"/>
      <c r="E2158" s="498"/>
      <c r="F2158" s="498"/>
      <c r="G2158" s="498"/>
      <c r="H2158" s="498"/>
      <c r="I2158" s="499"/>
      <c r="J2158" s="500"/>
    </row>
    <row r="2159" customFormat="false" ht="18" hidden="false" customHeight="true" outlineLevel="0" collapsed="false">
      <c r="A2159" s="466" t="s">
        <v>2016</v>
      </c>
      <c r="B2159" s="467" t="s">
        <v>27</v>
      </c>
      <c r="C2159" s="468" t="s">
        <v>26</v>
      </c>
      <c r="D2159" s="468" t="s">
        <v>18</v>
      </c>
      <c r="E2159" s="468" t="s">
        <v>25</v>
      </c>
      <c r="F2159" s="468"/>
      <c r="G2159" s="469" t="s">
        <v>1375</v>
      </c>
      <c r="H2159" s="467" t="s">
        <v>1376</v>
      </c>
      <c r="I2159" s="470" t="s">
        <v>1377</v>
      </c>
      <c r="J2159" s="471" t="s">
        <v>19</v>
      </c>
    </row>
    <row r="2160" customFormat="false" ht="51.75" hidden="false" customHeight="true" outlineLevel="0" collapsed="false">
      <c r="A2160" s="472" t="s">
        <v>35</v>
      </c>
      <c r="B2160" s="473" t="n">
        <v>92542</v>
      </c>
      <c r="C2160" s="474" t="s">
        <v>42</v>
      </c>
      <c r="D2160" s="474" t="s">
        <v>2017</v>
      </c>
      <c r="E2160" s="474" t="s">
        <v>769</v>
      </c>
      <c r="F2160" s="474"/>
      <c r="G2160" s="475" t="s">
        <v>400</v>
      </c>
      <c r="H2160" s="476" t="n">
        <v>1</v>
      </c>
      <c r="I2160" s="477" t="n">
        <v>92.09</v>
      </c>
      <c r="J2160" s="478" t="n">
        <v>92.09</v>
      </c>
    </row>
    <row r="2161" customFormat="false" ht="25.5" hidden="false" customHeight="true" outlineLevel="0" collapsed="false">
      <c r="A2161" s="479" t="s">
        <v>656</v>
      </c>
      <c r="B2161" s="480" t="n">
        <v>88239</v>
      </c>
      <c r="C2161" s="481" t="s">
        <v>42</v>
      </c>
      <c r="D2161" s="481" t="s">
        <v>691</v>
      </c>
      <c r="E2161" s="481" t="s">
        <v>1382</v>
      </c>
      <c r="F2161" s="481"/>
      <c r="G2161" s="482" t="s">
        <v>469</v>
      </c>
      <c r="H2161" s="483" t="n">
        <v>0.494</v>
      </c>
      <c r="I2161" s="484" t="n">
        <v>21.42</v>
      </c>
      <c r="J2161" s="485" t="n">
        <v>10.58</v>
      </c>
    </row>
    <row r="2162" customFormat="false" ht="24" hidden="false" customHeight="true" outlineLevel="0" collapsed="false">
      <c r="A2162" s="479" t="s">
        <v>656</v>
      </c>
      <c r="B2162" s="480" t="n">
        <v>88262</v>
      </c>
      <c r="C2162" s="481" t="s">
        <v>42</v>
      </c>
      <c r="D2162" s="481" t="s">
        <v>670</v>
      </c>
      <c r="E2162" s="481" t="s">
        <v>1382</v>
      </c>
      <c r="F2162" s="481"/>
      <c r="G2162" s="482" t="s">
        <v>469</v>
      </c>
      <c r="H2162" s="483" t="n">
        <v>0.676</v>
      </c>
      <c r="I2162" s="484" t="n">
        <v>25.26</v>
      </c>
      <c r="J2162" s="485" t="n">
        <v>17.07</v>
      </c>
    </row>
    <row r="2163" customFormat="false" ht="39" hidden="false" customHeight="true" outlineLevel="0" collapsed="false">
      <c r="A2163" s="479" t="s">
        <v>656</v>
      </c>
      <c r="B2163" s="480" t="n">
        <v>93281</v>
      </c>
      <c r="C2163" s="481" t="s">
        <v>42</v>
      </c>
      <c r="D2163" s="481" t="s">
        <v>778</v>
      </c>
      <c r="E2163" s="481" t="s">
        <v>683</v>
      </c>
      <c r="F2163" s="481"/>
      <c r="G2163" s="482" t="s">
        <v>688</v>
      </c>
      <c r="H2163" s="483" t="n">
        <v>0.0435</v>
      </c>
      <c r="I2163" s="484" t="n">
        <v>22.44</v>
      </c>
      <c r="J2163" s="485" t="n">
        <v>0.97</v>
      </c>
    </row>
    <row r="2164" customFormat="false" ht="39" hidden="false" customHeight="true" outlineLevel="0" collapsed="false">
      <c r="A2164" s="479" t="s">
        <v>656</v>
      </c>
      <c r="B2164" s="480" t="n">
        <v>93282</v>
      </c>
      <c r="C2164" s="481" t="s">
        <v>42</v>
      </c>
      <c r="D2164" s="481" t="s">
        <v>776</v>
      </c>
      <c r="E2164" s="481" t="s">
        <v>683</v>
      </c>
      <c r="F2164" s="481"/>
      <c r="G2164" s="482" t="s">
        <v>684</v>
      </c>
      <c r="H2164" s="483" t="n">
        <v>0.0604</v>
      </c>
      <c r="I2164" s="484" t="n">
        <v>21.33</v>
      </c>
      <c r="J2164" s="485" t="n">
        <v>1.28</v>
      </c>
    </row>
    <row r="2165" customFormat="false" ht="39" hidden="false" customHeight="true" outlineLevel="0" collapsed="false">
      <c r="A2165" s="501" t="s">
        <v>200</v>
      </c>
      <c r="B2165" s="502" t="n">
        <v>4408</v>
      </c>
      <c r="C2165" s="503" t="s">
        <v>42</v>
      </c>
      <c r="D2165" s="503" t="s">
        <v>2014</v>
      </c>
      <c r="E2165" s="503" t="s">
        <v>669</v>
      </c>
      <c r="F2165" s="503"/>
      <c r="G2165" s="504" t="s">
        <v>47</v>
      </c>
      <c r="H2165" s="505" t="n">
        <v>2.589</v>
      </c>
      <c r="I2165" s="506" t="n">
        <v>2.24</v>
      </c>
      <c r="J2165" s="507" t="n">
        <v>5.79</v>
      </c>
    </row>
    <row r="2166" customFormat="false" ht="39" hidden="false" customHeight="true" outlineLevel="0" collapsed="false">
      <c r="A2166" s="501" t="s">
        <v>200</v>
      </c>
      <c r="B2166" s="502" t="n">
        <v>4425</v>
      </c>
      <c r="C2166" s="503" t="s">
        <v>42</v>
      </c>
      <c r="D2166" s="503" t="s">
        <v>2018</v>
      </c>
      <c r="E2166" s="503" t="s">
        <v>669</v>
      </c>
      <c r="F2166" s="503"/>
      <c r="G2166" s="504" t="s">
        <v>47</v>
      </c>
      <c r="H2166" s="505" t="n">
        <v>1.017</v>
      </c>
      <c r="I2166" s="506" t="n">
        <v>24.96</v>
      </c>
      <c r="J2166" s="507" t="n">
        <v>25.38</v>
      </c>
    </row>
    <row r="2167" customFormat="false" ht="39" hidden="false" customHeight="true" outlineLevel="0" collapsed="false">
      <c r="A2167" s="501" t="s">
        <v>200</v>
      </c>
      <c r="B2167" s="502" t="n">
        <v>4430</v>
      </c>
      <c r="C2167" s="503" t="s">
        <v>42</v>
      </c>
      <c r="D2167" s="503" t="s">
        <v>2019</v>
      </c>
      <c r="E2167" s="503" t="s">
        <v>669</v>
      </c>
      <c r="F2167" s="503"/>
      <c r="G2167" s="504" t="s">
        <v>47</v>
      </c>
      <c r="H2167" s="505" t="n">
        <v>2.36</v>
      </c>
      <c r="I2167" s="506" t="n">
        <v>11.8</v>
      </c>
      <c r="J2167" s="507" t="n">
        <v>27.84</v>
      </c>
    </row>
    <row r="2168" customFormat="false" ht="25.5" hidden="false" customHeight="true" outlineLevel="0" collapsed="false">
      <c r="A2168" s="501" t="s">
        <v>200</v>
      </c>
      <c r="B2168" s="502" t="n">
        <v>20247</v>
      </c>
      <c r="C2168" s="503" t="s">
        <v>42</v>
      </c>
      <c r="D2168" s="503" t="s">
        <v>2015</v>
      </c>
      <c r="E2168" s="503" t="s">
        <v>669</v>
      </c>
      <c r="F2168" s="503"/>
      <c r="G2168" s="504" t="s">
        <v>66</v>
      </c>
      <c r="H2168" s="505" t="n">
        <v>0.07</v>
      </c>
      <c r="I2168" s="506" t="n">
        <v>22.41</v>
      </c>
      <c r="J2168" s="507" t="n">
        <v>1.56</v>
      </c>
    </row>
    <row r="2169" customFormat="false" ht="25.5" hidden="false" customHeight="true" outlineLevel="0" collapsed="false">
      <c r="A2169" s="501" t="s">
        <v>200</v>
      </c>
      <c r="B2169" s="502" t="n">
        <v>39027</v>
      </c>
      <c r="C2169" s="503" t="s">
        <v>42</v>
      </c>
      <c r="D2169" s="503" t="s">
        <v>2020</v>
      </c>
      <c r="E2169" s="503" t="s">
        <v>669</v>
      </c>
      <c r="F2169" s="503"/>
      <c r="G2169" s="504" t="s">
        <v>66</v>
      </c>
      <c r="H2169" s="505" t="n">
        <v>0.05</v>
      </c>
      <c r="I2169" s="506" t="n">
        <v>20.22</v>
      </c>
      <c r="J2169" s="507" t="n">
        <v>1.01</v>
      </c>
    </row>
    <row r="2170" customFormat="false" ht="25.5" hidden="false" customHeight="true" outlineLevel="0" collapsed="false">
      <c r="A2170" s="501" t="s">
        <v>200</v>
      </c>
      <c r="B2170" s="502" t="n">
        <v>40568</v>
      </c>
      <c r="C2170" s="503" t="s">
        <v>42</v>
      </c>
      <c r="D2170" s="503" t="s">
        <v>2021</v>
      </c>
      <c r="E2170" s="503" t="s">
        <v>669</v>
      </c>
      <c r="F2170" s="503"/>
      <c r="G2170" s="504" t="s">
        <v>66</v>
      </c>
      <c r="H2170" s="505" t="n">
        <v>0.03</v>
      </c>
      <c r="I2170" s="506" t="n">
        <v>20.39</v>
      </c>
      <c r="J2170" s="507" t="n">
        <v>0.61</v>
      </c>
    </row>
    <row r="2171" customFormat="false" ht="15" hidden="false" customHeight="false" outlineLevel="0" collapsed="false">
      <c r="A2171" s="486"/>
      <c r="B2171" s="487"/>
      <c r="C2171" s="487"/>
      <c r="D2171" s="487"/>
      <c r="E2171" s="487" t="s">
        <v>1388</v>
      </c>
      <c r="F2171" s="488" t="n">
        <v>23.29</v>
      </c>
      <c r="G2171" s="487" t="s">
        <v>1389</v>
      </c>
      <c r="H2171" s="488" t="n">
        <v>0</v>
      </c>
      <c r="I2171" s="489" t="s">
        <v>1390</v>
      </c>
      <c r="J2171" s="490" t="n">
        <v>23.29</v>
      </c>
    </row>
    <row r="2172" customFormat="false" ht="15" hidden="false" customHeight="true" outlineLevel="0" collapsed="false">
      <c r="A2172" s="486"/>
      <c r="B2172" s="487"/>
      <c r="C2172" s="487"/>
      <c r="D2172" s="487"/>
      <c r="E2172" s="487" t="s">
        <v>1391</v>
      </c>
      <c r="F2172" s="488" t="n">
        <v>21.91</v>
      </c>
      <c r="G2172" s="487"/>
      <c r="H2172" s="491" t="s">
        <v>1392</v>
      </c>
      <c r="I2172" s="491"/>
      <c r="J2172" s="490" t="n">
        <v>114</v>
      </c>
    </row>
    <row r="2173" customFormat="false" ht="49.5" hidden="false" customHeight="true" outlineLevel="0" collapsed="false">
      <c r="A2173" s="492"/>
      <c r="B2173" s="493"/>
      <c r="C2173" s="493"/>
      <c r="D2173" s="493"/>
      <c r="E2173" s="493"/>
      <c r="F2173" s="493"/>
      <c r="G2173" s="493" t="s">
        <v>1393</v>
      </c>
      <c r="H2173" s="494" t="n">
        <v>647.7</v>
      </c>
      <c r="I2173" s="495" t="s">
        <v>1394</v>
      </c>
      <c r="J2173" s="496" t="n">
        <v>73837.8</v>
      </c>
    </row>
    <row r="2174" customFormat="false" ht="0.75" hidden="false" customHeight="true" outlineLevel="0" collapsed="false">
      <c r="A2174" s="497"/>
      <c r="B2174" s="498"/>
      <c r="C2174" s="498"/>
      <c r="D2174" s="498"/>
      <c r="E2174" s="498"/>
      <c r="F2174" s="498"/>
      <c r="G2174" s="498"/>
      <c r="H2174" s="498"/>
      <c r="I2174" s="499"/>
      <c r="J2174" s="500"/>
    </row>
    <row r="2175" customFormat="false" ht="24" hidden="false" customHeight="true" outlineLevel="0" collapsed="false">
      <c r="A2175" s="461" t="s">
        <v>2022</v>
      </c>
      <c r="B2175" s="462"/>
      <c r="C2175" s="462"/>
      <c r="D2175" s="462" t="s">
        <v>2023</v>
      </c>
      <c r="E2175" s="462"/>
      <c r="F2175" s="462"/>
      <c r="G2175" s="462"/>
      <c r="H2175" s="463"/>
      <c r="I2175" s="464"/>
      <c r="J2175" s="465" t="n">
        <v>130261.16</v>
      </c>
    </row>
    <row r="2176" customFormat="false" ht="18" hidden="false" customHeight="true" outlineLevel="0" collapsed="false">
      <c r="A2176" s="466" t="s">
        <v>2024</v>
      </c>
      <c r="B2176" s="467" t="s">
        <v>27</v>
      </c>
      <c r="C2176" s="468" t="s">
        <v>26</v>
      </c>
      <c r="D2176" s="468" t="s">
        <v>18</v>
      </c>
      <c r="E2176" s="468" t="s">
        <v>25</v>
      </c>
      <c r="F2176" s="468"/>
      <c r="G2176" s="469" t="s">
        <v>1375</v>
      </c>
      <c r="H2176" s="467" t="s">
        <v>1376</v>
      </c>
      <c r="I2176" s="470" t="s">
        <v>1377</v>
      </c>
      <c r="J2176" s="471" t="s">
        <v>19</v>
      </c>
    </row>
    <row r="2177" customFormat="false" ht="39" hidden="false" customHeight="true" outlineLevel="0" collapsed="false">
      <c r="A2177" s="472" t="s">
        <v>35</v>
      </c>
      <c r="B2177" s="473" t="s">
        <v>2025</v>
      </c>
      <c r="C2177" s="474" t="s">
        <v>36</v>
      </c>
      <c r="D2177" s="474" t="s">
        <v>2026</v>
      </c>
      <c r="E2177" s="474" t="s">
        <v>769</v>
      </c>
      <c r="F2177" s="474"/>
      <c r="G2177" s="475" t="s">
        <v>66</v>
      </c>
      <c r="H2177" s="476" t="n">
        <v>1</v>
      </c>
      <c r="I2177" s="477" t="n">
        <v>19.17</v>
      </c>
      <c r="J2177" s="478" t="n">
        <v>19.17</v>
      </c>
    </row>
    <row r="2178" customFormat="false" ht="25.5" hidden="false" customHeight="true" outlineLevel="0" collapsed="false">
      <c r="A2178" s="479" t="s">
        <v>656</v>
      </c>
      <c r="B2178" s="480" t="n">
        <v>88278</v>
      </c>
      <c r="C2178" s="481" t="s">
        <v>42</v>
      </c>
      <c r="D2178" s="481" t="s">
        <v>771</v>
      </c>
      <c r="E2178" s="481" t="s">
        <v>1382</v>
      </c>
      <c r="F2178" s="481"/>
      <c r="G2178" s="482" t="s">
        <v>469</v>
      </c>
      <c r="H2178" s="483" t="n">
        <v>0.0408</v>
      </c>
      <c r="I2178" s="484" t="n">
        <v>22.44</v>
      </c>
      <c r="J2178" s="485" t="n">
        <v>0.91</v>
      </c>
    </row>
    <row r="2179" customFormat="false" ht="24" hidden="false" customHeight="true" outlineLevel="0" collapsed="false">
      <c r="A2179" s="479" t="s">
        <v>656</v>
      </c>
      <c r="B2179" s="480" t="n">
        <v>88316</v>
      </c>
      <c r="C2179" s="481" t="s">
        <v>42</v>
      </c>
      <c r="D2179" s="481" t="s">
        <v>667</v>
      </c>
      <c r="E2179" s="481" t="s">
        <v>1382</v>
      </c>
      <c r="F2179" s="481"/>
      <c r="G2179" s="482" t="s">
        <v>469</v>
      </c>
      <c r="H2179" s="483" t="n">
        <v>0.0148</v>
      </c>
      <c r="I2179" s="484" t="n">
        <v>20.32</v>
      </c>
      <c r="J2179" s="485" t="n">
        <v>0.3</v>
      </c>
    </row>
    <row r="2180" customFormat="false" ht="39" hidden="false" customHeight="true" outlineLevel="0" collapsed="false">
      <c r="A2180" s="479" t="s">
        <v>656</v>
      </c>
      <c r="B2180" s="480" t="n">
        <v>93282</v>
      </c>
      <c r="C2180" s="481" t="s">
        <v>42</v>
      </c>
      <c r="D2180" s="481" t="s">
        <v>776</v>
      </c>
      <c r="E2180" s="481" t="s">
        <v>683</v>
      </c>
      <c r="F2180" s="481"/>
      <c r="G2180" s="482" t="s">
        <v>684</v>
      </c>
      <c r="H2180" s="483" t="n">
        <v>0.000963</v>
      </c>
      <c r="I2180" s="484" t="n">
        <v>21.33</v>
      </c>
      <c r="J2180" s="485" t="n">
        <v>0.02</v>
      </c>
    </row>
    <row r="2181" customFormat="false" ht="39" hidden="false" customHeight="true" outlineLevel="0" collapsed="false">
      <c r="A2181" s="479" t="s">
        <v>656</v>
      </c>
      <c r="B2181" s="480" t="n">
        <v>93281</v>
      </c>
      <c r="C2181" s="481" t="s">
        <v>42</v>
      </c>
      <c r="D2181" s="481" t="s">
        <v>778</v>
      </c>
      <c r="E2181" s="481" t="s">
        <v>683</v>
      </c>
      <c r="F2181" s="481"/>
      <c r="G2181" s="482" t="s">
        <v>688</v>
      </c>
      <c r="H2181" s="483" t="n">
        <v>0.0006966</v>
      </c>
      <c r="I2181" s="484" t="n">
        <v>22.44</v>
      </c>
      <c r="J2181" s="485" t="n">
        <v>0.01</v>
      </c>
    </row>
    <row r="2182" customFormat="false" ht="39" hidden="false" customHeight="true" outlineLevel="0" collapsed="false">
      <c r="A2182" s="479" t="s">
        <v>656</v>
      </c>
      <c r="B2182" s="480" t="n">
        <v>92257</v>
      </c>
      <c r="C2182" s="481" t="s">
        <v>42</v>
      </c>
      <c r="D2182" s="481" t="s">
        <v>2027</v>
      </c>
      <c r="E2182" s="481" t="s">
        <v>769</v>
      </c>
      <c r="F2182" s="481"/>
      <c r="G2182" s="482" t="s">
        <v>120</v>
      </c>
      <c r="H2182" s="483" t="n">
        <v>0.006</v>
      </c>
      <c r="I2182" s="484" t="n">
        <v>263.91</v>
      </c>
      <c r="J2182" s="485" t="n">
        <v>1.58</v>
      </c>
    </row>
    <row r="2183" customFormat="false" ht="25.5" hidden="false" customHeight="true" outlineLevel="0" collapsed="false">
      <c r="A2183" s="501" t="s">
        <v>200</v>
      </c>
      <c r="B2183" s="502" t="n">
        <v>10997</v>
      </c>
      <c r="C2183" s="503" t="s">
        <v>42</v>
      </c>
      <c r="D2183" s="503" t="s">
        <v>773</v>
      </c>
      <c r="E2183" s="503" t="s">
        <v>669</v>
      </c>
      <c r="F2183" s="503"/>
      <c r="G2183" s="504" t="s">
        <v>66</v>
      </c>
      <c r="H2183" s="505" t="n">
        <v>0.003</v>
      </c>
      <c r="I2183" s="506" t="n">
        <v>37.9</v>
      </c>
      <c r="J2183" s="507" t="n">
        <v>0.11</v>
      </c>
    </row>
    <row r="2184" customFormat="false" ht="25.5" hidden="false" customHeight="true" outlineLevel="0" collapsed="false">
      <c r="A2184" s="501" t="s">
        <v>200</v>
      </c>
      <c r="B2184" s="502" t="n">
        <v>1334</v>
      </c>
      <c r="C2184" s="503" t="s">
        <v>42</v>
      </c>
      <c r="D2184" s="503" t="s">
        <v>2028</v>
      </c>
      <c r="E2184" s="503" t="s">
        <v>669</v>
      </c>
      <c r="F2184" s="503"/>
      <c r="G2184" s="504" t="s">
        <v>66</v>
      </c>
      <c r="H2184" s="505" t="n">
        <v>0.025791</v>
      </c>
      <c r="I2184" s="506" t="n">
        <v>12.75</v>
      </c>
      <c r="J2184" s="507" t="n">
        <v>0.32</v>
      </c>
    </row>
    <row r="2185" customFormat="false" ht="24" hidden="false" customHeight="true" outlineLevel="0" collapsed="false">
      <c r="A2185" s="501" t="s">
        <v>200</v>
      </c>
      <c r="B2185" s="502" t="n">
        <v>43055</v>
      </c>
      <c r="C2185" s="503" t="s">
        <v>42</v>
      </c>
      <c r="D2185" s="503" t="s">
        <v>1686</v>
      </c>
      <c r="E2185" s="503" t="s">
        <v>669</v>
      </c>
      <c r="F2185" s="503"/>
      <c r="G2185" s="504" t="s">
        <v>66</v>
      </c>
      <c r="H2185" s="505" t="n">
        <v>0.016301</v>
      </c>
      <c r="I2185" s="506" t="n">
        <v>8.15</v>
      </c>
      <c r="J2185" s="507" t="n">
        <v>0.13</v>
      </c>
    </row>
    <row r="2186" customFormat="false" ht="25.5" hidden="false" customHeight="true" outlineLevel="0" collapsed="false">
      <c r="A2186" s="501" t="s">
        <v>200</v>
      </c>
      <c r="B2186" s="502" t="n">
        <v>40535</v>
      </c>
      <c r="C2186" s="503" t="s">
        <v>42</v>
      </c>
      <c r="D2186" s="503" t="s">
        <v>2029</v>
      </c>
      <c r="E2186" s="503" t="s">
        <v>669</v>
      </c>
      <c r="F2186" s="503"/>
      <c r="G2186" s="504" t="s">
        <v>66</v>
      </c>
      <c r="H2186" s="505" t="n">
        <v>0.7261</v>
      </c>
      <c r="I2186" s="506" t="n">
        <v>8.66</v>
      </c>
      <c r="J2186" s="507" t="n">
        <v>6.28</v>
      </c>
    </row>
    <row r="2187" customFormat="false" ht="25.5" hidden="false" customHeight="true" outlineLevel="0" collapsed="false">
      <c r="A2187" s="501" t="s">
        <v>200</v>
      </c>
      <c r="B2187" s="502" t="n">
        <v>1321</v>
      </c>
      <c r="C2187" s="503" t="s">
        <v>42</v>
      </c>
      <c r="D2187" s="503" t="s">
        <v>2030</v>
      </c>
      <c r="E2187" s="503" t="s">
        <v>669</v>
      </c>
      <c r="F2187" s="503"/>
      <c r="G2187" s="504" t="s">
        <v>66</v>
      </c>
      <c r="H2187" s="505" t="n">
        <v>0.464382</v>
      </c>
      <c r="I2187" s="506" t="n">
        <v>11.66</v>
      </c>
      <c r="J2187" s="507" t="n">
        <v>5.41</v>
      </c>
    </row>
    <row r="2188" customFormat="false" ht="25.5" hidden="false" customHeight="true" outlineLevel="0" collapsed="false">
      <c r="A2188" s="501" t="s">
        <v>200</v>
      </c>
      <c r="B2188" s="502" t="n">
        <v>40664</v>
      </c>
      <c r="C2188" s="503" t="s">
        <v>42</v>
      </c>
      <c r="D2188" s="503" t="s">
        <v>2031</v>
      </c>
      <c r="E2188" s="503" t="s">
        <v>669</v>
      </c>
      <c r="F2188" s="503"/>
      <c r="G2188" s="504" t="s">
        <v>66</v>
      </c>
      <c r="H2188" s="505" t="n">
        <v>0.231</v>
      </c>
      <c r="I2188" s="506" t="n">
        <v>17.77</v>
      </c>
      <c r="J2188" s="507" t="n">
        <v>4.1</v>
      </c>
    </row>
    <row r="2189" customFormat="false" ht="15" hidden="false" customHeight="false" outlineLevel="0" collapsed="false">
      <c r="A2189" s="486"/>
      <c r="B2189" s="487"/>
      <c r="C2189" s="487"/>
      <c r="D2189" s="487"/>
      <c r="E2189" s="487" t="s">
        <v>1388</v>
      </c>
      <c r="F2189" s="488" t="n">
        <v>1.81</v>
      </c>
      <c r="G2189" s="487" t="s">
        <v>1389</v>
      </c>
      <c r="H2189" s="488" t="n">
        <v>0</v>
      </c>
      <c r="I2189" s="489" t="s">
        <v>1390</v>
      </c>
      <c r="J2189" s="490" t="n">
        <v>1.81</v>
      </c>
    </row>
    <row r="2190" customFormat="false" ht="15" hidden="false" customHeight="true" outlineLevel="0" collapsed="false">
      <c r="A2190" s="486"/>
      <c r="B2190" s="487"/>
      <c r="C2190" s="487"/>
      <c r="D2190" s="487"/>
      <c r="E2190" s="487" t="s">
        <v>1391</v>
      </c>
      <c r="F2190" s="488" t="n">
        <v>4.56</v>
      </c>
      <c r="G2190" s="487"/>
      <c r="H2190" s="491" t="s">
        <v>1392</v>
      </c>
      <c r="I2190" s="491"/>
      <c r="J2190" s="490" t="n">
        <v>23.73</v>
      </c>
    </row>
    <row r="2191" customFormat="false" ht="49.5" hidden="false" customHeight="true" outlineLevel="0" collapsed="false">
      <c r="A2191" s="492"/>
      <c r="B2191" s="493"/>
      <c r="C2191" s="493"/>
      <c r="D2191" s="493"/>
      <c r="E2191" s="493"/>
      <c r="F2191" s="493"/>
      <c r="G2191" s="493" t="s">
        <v>1393</v>
      </c>
      <c r="H2191" s="494" t="n">
        <v>4927.4</v>
      </c>
      <c r="I2191" s="495" t="s">
        <v>1394</v>
      </c>
      <c r="J2191" s="496" t="n">
        <v>116927.2</v>
      </c>
    </row>
    <row r="2192" customFormat="false" ht="0.75" hidden="false" customHeight="true" outlineLevel="0" collapsed="false">
      <c r="A2192" s="497"/>
      <c r="B2192" s="498"/>
      <c r="C2192" s="498"/>
      <c r="D2192" s="498"/>
      <c r="E2192" s="498"/>
      <c r="F2192" s="498"/>
      <c r="G2192" s="498"/>
      <c r="H2192" s="498"/>
      <c r="I2192" s="499"/>
      <c r="J2192" s="500"/>
    </row>
    <row r="2193" customFormat="false" ht="18" hidden="false" customHeight="true" outlineLevel="0" collapsed="false">
      <c r="A2193" s="466" t="s">
        <v>2032</v>
      </c>
      <c r="B2193" s="467" t="s">
        <v>27</v>
      </c>
      <c r="C2193" s="468" t="s">
        <v>26</v>
      </c>
      <c r="D2193" s="468" t="s">
        <v>18</v>
      </c>
      <c r="E2193" s="468" t="s">
        <v>25</v>
      </c>
      <c r="F2193" s="468"/>
      <c r="G2193" s="469" t="s">
        <v>1375</v>
      </c>
      <c r="H2193" s="467" t="s">
        <v>1376</v>
      </c>
      <c r="I2193" s="470" t="s">
        <v>1377</v>
      </c>
      <c r="J2193" s="471" t="s">
        <v>19</v>
      </c>
    </row>
    <row r="2194" customFormat="false" ht="51.75" hidden="false" customHeight="true" outlineLevel="0" collapsed="false">
      <c r="A2194" s="472" t="s">
        <v>35</v>
      </c>
      <c r="B2194" s="473" t="s">
        <v>2033</v>
      </c>
      <c r="C2194" s="474" t="s">
        <v>36</v>
      </c>
      <c r="D2194" s="474" t="s">
        <v>2034</v>
      </c>
      <c r="E2194" s="474" t="s">
        <v>674</v>
      </c>
      <c r="F2194" s="474"/>
      <c r="G2194" s="475" t="s">
        <v>400</v>
      </c>
      <c r="H2194" s="476" t="n">
        <v>1</v>
      </c>
      <c r="I2194" s="477" t="n">
        <v>28.55</v>
      </c>
      <c r="J2194" s="478" t="n">
        <v>28.55</v>
      </c>
    </row>
    <row r="2195" customFormat="false" ht="24" hidden="false" customHeight="true" outlineLevel="0" collapsed="false">
      <c r="A2195" s="479" t="s">
        <v>656</v>
      </c>
      <c r="B2195" s="480" t="n">
        <v>88310</v>
      </c>
      <c r="C2195" s="481" t="s">
        <v>42</v>
      </c>
      <c r="D2195" s="481" t="s">
        <v>970</v>
      </c>
      <c r="E2195" s="481" t="s">
        <v>1382</v>
      </c>
      <c r="F2195" s="481"/>
      <c r="G2195" s="482" t="s">
        <v>469</v>
      </c>
      <c r="H2195" s="483" t="n">
        <v>0.1905</v>
      </c>
      <c r="I2195" s="484" t="n">
        <v>27.11</v>
      </c>
      <c r="J2195" s="485" t="n">
        <v>5.16</v>
      </c>
    </row>
    <row r="2196" customFormat="false" ht="24" hidden="false" customHeight="true" outlineLevel="0" collapsed="false">
      <c r="A2196" s="501" t="s">
        <v>200</v>
      </c>
      <c r="B2196" s="502" t="n">
        <v>5318</v>
      </c>
      <c r="C2196" s="503" t="s">
        <v>42</v>
      </c>
      <c r="D2196" s="503" t="s">
        <v>2035</v>
      </c>
      <c r="E2196" s="503" t="s">
        <v>669</v>
      </c>
      <c r="F2196" s="503"/>
      <c r="G2196" s="504" t="s">
        <v>686</v>
      </c>
      <c r="H2196" s="505" t="n">
        <v>0.1743</v>
      </c>
      <c r="I2196" s="506" t="n">
        <v>18.58</v>
      </c>
      <c r="J2196" s="507" t="n">
        <v>3.23</v>
      </c>
    </row>
    <row r="2197" customFormat="false" ht="24" hidden="false" customHeight="true" outlineLevel="0" collapsed="false">
      <c r="A2197" s="501" t="s">
        <v>200</v>
      </c>
      <c r="B2197" s="502" t="n">
        <v>7307</v>
      </c>
      <c r="C2197" s="503" t="s">
        <v>42</v>
      </c>
      <c r="D2197" s="503" t="s">
        <v>2036</v>
      </c>
      <c r="E2197" s="503" t="s">
        <v>669</v>
      </c>
      <c r="F2197" s="503"/>
      <c r="G2197" s="504" t="s">
        <v>686</v>
      </c>
      <c r="H2197" s="505" t="n">
        <v>0.1908</v>
      </c>
      <c r="I2197" s="506" t="n">
        <v>36.25</v>
      </c>
      <c r="J2197" s="507" t="n">
        <v>6.91</v>
      </c>
    </row>
    <row r="2198" customFormat="false" ht="24" hidden="false" customHeight="true" outlineLevel="0" collapsed="false">
      <c r="A2198" s="501" t="s">
        <v>200</v>
      </c>
      <c r="B2198" s="502" t="n">
        <v>7288</v>
      </c>
      <c r="C2198" s="503" t="s">
        <v>42</v>
      </c>
      <c r="D2198" s="503" t="s">
        <v>2037</v>
      </c>
      <c r="E2198" s="503" t="s">
        <v>669</v>
      </c>
      <c r="F2198" s="503"/>
      <c r="G2198" s="504" t="s">
        <v>686</v>
      </c>
      <c r="H2198" s="505" t="n">
        <v>0.389</v>
      </c>
      <c r="I2198" s="506" t="n">
        <v>34.07</v>
      </c>
      <c r="J2198" s="507" t="n">
        <v>13.25</v>
      </c>
    </row>
    <row r="2199" customFormat="false" ht="15" hidden="false" customHeight="false" outlineLevel="0" collapsed="false">
      <c r="A2199" s="486"/>
      <c r="B2199" s="487"/>
      <c r="C2199" s="487"/>
      <c r="D2199" s="487"/>
      <c r="E2199" s="487" t="s">
        <v>1388</v>
      </c>
      <c r="F2199" s="488" t="n">
        <v>3.83</v>
      </c>
      <c r="G2199" s="487" t="s">
        <v>1389</v>
      </c>
      <c r="H2199" s="488" t="n">
        <v>0</v>
      </c>
      <c r="I2199" s="489" t="s">
        <v>1390</v>
      </c>
      <c r="J2199" s="490" t="n">
        <v>3.83</v>
      </c>
    </row>
    <row r="2200" customFormat="false" ht="15" hidden="false" customHeight="true" outlineLevel="0" collapsed="false">
      <c r="A2200" s="486"/>
      <c r="B2200" s="487"/>
      <c r="C2200" s="487"/>
      <c r="D2200" s="487"/>
      <c r="E2200" s="487" t="s">
        <v>1391</v>
      </c>
      <c r="F2200" s="488" t="n">
        <v>6.79</v>
      </c>
      <c r="G2200" s="487"/>
      <c r="H2200" s="491" t="s">
        <v>1392</v>
      </c>
      <c r="I2200" s="491"/>
      <c r="J2200" s="490" t="n">
        <v>35.34</v>
      </c>
    </row>
    <row r="2201" customFormat="false" ht="49.5" hidden="false" customHeight="true" outlineLevel="0" collapsed="false">
      <c r="A2201" s="492"/>
      <c r="B2201" s="493"/>
      <c r="C2201" s="493"/>
      <c r="D2201" s="493"/>
      <c r="E2201" s="493"/>
      <c r="F2201" s="493"/>
      <c r="G2201" s="493" t="s">
        <v>1393</v>
      </c>
      <c r="H2201" s="494" t="n">
        <v>342</v>
      </c>
      <c r="I2201" s="495" t="s">
        <v>1394</v>
      </c>
      <c r="J2201" s="496" t="n">
        <v>12086.28</v>
      </c>
    </row>
    <row r="2202" customFormat="false" ht="0.75" hidden="false" customHeight="true" outlineLevel="0" collapsed="false">
      <c r="A2202" s="497"/>
      <c r="B2202" s="498"/>
      <c r="C2202" s="498"/>
      <c r="D2202" s="498"/>
      <c r="E2202" s="498"/>
      <c r="F2202" s="498"/>
      <c r="G2202" s="498"/>
      <c r="H2202" s="498"/>
      <c r="I2202" s="499"/>
      <c r="J2202" s="500"/>
    </row>
    <row r="2203" customFormat="false" ht="18" hidden="false" customHeight="true" outlineLevel="0" collapsed="false">
      <c r="A2203" s="466" t="s">
        <v>2038</v>
      </c>
      <c r="B2203" s="467" t="s">
        <v>27</v>
      </c>
      <c r="C2203" s="468" t="s">
        <v>26</v>
      </c>
      <c r="D2203" s="468" t="s">
        <v>18</v>
      </c>
      <c r="E2203" s="468" t="s">
        <v>25</v>
      </c>
      <c r="F2203" s="468"/>
      <c r="G2203" s="469" t="s">
        <v>1375</v>
      </c>
      <c r="H2203" s="467" t="s">
        <v>1376</v>
      </c>
      <c r="I2203" s="470" t="s">
        <v>1377</v>
      </c>
      <c r="J2203" s="471" t="s">
        <v>19</v>
      </c>
    </row>
    <row r="2204" customFormat="false" ht="39" hidden="false" customHeight="true" outlineLevel="0" collapsed="false">
      <c r="A2204" s="472" t="s">
        <v>35</v>
      </c>
      <c r="B2204" s="473" t="s">
        <v>2039</v>
      </c>
      <c r="C2204" s="474" t="s">
        <v>36</v>
      </c>
      <c r="D2204" s="474" t="s">
        <v>2040</v>
      </c>
      <c r="E2204" s="474" t="s">
        <v>1382</v>
      </c>
      <c r="F2204" s="474"/>
      <c r="G2204" s="475" t="s">
        <v>120</v>
      </c>
      <c r="H2204" s="476" t="n">
        <v>1</v>
      </c>
      <c r="I2204" s="477" t="n">
        <v>4.03</v>
      </c>
      <c r="J2204" s="478" t="n">
        <v>4.03</v>
      </c>
    </row>
    <row r="2205" customFormat="false" ht="25.5" hidden="false" customHeight="true" outlineLevel="0" collapsed="false">
      <c r="A2205" s="479" t="s">
        <v>656</v>
      </c>
      <c r="B2205" s="480" t="n">
        <v>88278</v>
      </c>
      <c r="C2205" s="481" t="s">
        <v>42</v>
      </c>
      <c r="D2205" s="481" t="s">
        <v>771</v>
      </c>
      <c r="E2205" s="481" t="s">
        <v>1382</v>
      </c>
      <c r="F2205" s="481"/>
      <c r="G2205" s="482" t="s">
        <v>469</v>
      </c>
      <c r="H2205" s="483" t="n">
        <v>0.03333</v>
      </c>
      <c r="I2205" s="484" t="n">
        <v>22.44</v>
      </c>
      <c r="J2205" s="485" t="n">
        <v>0.74</v>
      </c>
    </row>
    <row r="2206" customFormat="false" ht="25.5" hidden="false" customHeight="true" outlineLevel="0" collapsed="false">
      <c r="A2206" s="479" t="s">
        <v>656</v>
      </c>
      <c r="B2206" s="480" t="n">
        <v>88240</v>
      </c>
      <c r="C2206" s="481" t="s">
        <v>42</v>
      </c>
      <c r="D2206" s="481" t="s">
        <v>2041</v>
      </c>
      <c r="E2206" s="481" t="s">
        <v>1382</v>
      </c>
      <c r="F2206" s="481"/>
      <c r="G2206" s="482" t="s">
        <v>469</v>
      </c>
      <c r="H2206" s="483" t="n">
        <v>0.02</v>
      </c>
      <c r="I2206" s="484" t="n">
        <v>20.31</v>
      </c>
      <c r="J2206" s="485" t="n">
        <v>0.4</v>
      </c>
    </row>
    <row r="2207" customFormat="false" ht="25.5" hidden="false" customHeight="true" outlineLevel="0" collapsed="false">
      <c r="A2207" s="501" t="s">
        <v>200</v>
      </c>
      <c r="B2207" s="502" t="s">
        <v>2042</v>
      </c>
      <c r="C2207" s="503" t="s">
        <v>36</v>
      </c>
      <c r="D2207" s="503" t="s">
        <v>2043</v>
      </c>
      <c r="E2207" s="503" t="s">
        <v>669</v>
      </c>
      <c r="F2207" s="503"/>
      <c r="G2207" s="504" t="s">
        <v>120</v>
      </c>
      <c r="H2207" s="505" t="n">
        <v>1</v>
      </c>
      <c r="I2207" s="506" t="n">
        <v>2.89</v>
      </c>
      <c r="J2207" s="507" t="n">
        <v>2.89</v>
      </c>
    </row>
    <row r="2208" customFormat="false" ht="15" hidden="false" customHeight="false" outlineLevel="0" collapsed="false">
      <c r="A2208" s="486"/>
      <c r="B2208" s="487"/>
      <c r="C2208" s="487"/>
      <c r="D2208" s="487"/>
      <c r="E2208" s="487" t="s">
        <v>1388</v>
      </c>
      <c r="F2208" s="488" t="n">
        <v>0.92</v>
      </c>
      <c r="G2208" s="487" t="s">
        <v>1389</v>
      </c>
      <c r="H2208" s="488" t="n">
        <v>0</v>
      </c>
      <c r="I2208" s="489" t="s">
        <v>1390</v>
      </c>
      <c r="J2208" s="490" t="n">
        <v>0.92</v>
      </c>
    </row>
    <row r="2209" customFormat="false" ht="15" hidden="false" customHeight="true" outlineLevel="0" collapsed="false">
      <c r="A2209" s="486"/>
      <c r="B2209" s="487"/>
      <c r="C2209" s="487"/>
      <c r="D2209" s="487"/>
      <c r="E2209" s="487" t="s">
        <v>1391</v>
      </c>
      <c r="F2209" s="488" t="n">
        <v>0.95</v>
      </c>
      <c r="G2209" s="487"/>
      <c r="H2209" s="491" t="s">
        <v>1392</v>
      </c>
      <c r="I2209" s="491"/>
      <c r="J2209" s="490" t="n">
        <v>4.98</v>
      </c>
    </row>
    <row r="2210" customFormat="false" ht="49.5" hidden="false" customHeight="true" outlineLevel="0" collapsed="false">
      <c r="A2210" s="492"/>
      <c r="B2210" s="493"/>
      <c r="C2210" s="493"/>
      <c r="D2210" s="493"/>
      <c r="E2210" s="493"/>
      <c r="F2210" s="493"/>
      <c r="G2210" s="493" t="s">
        <v>1393</v>
      </c>
      <c r="H2210" s="494" t="n">
        <v>34</v>
      </c>
      <c r="I2210" s="495" t="s">
        <v>1394</v>
      </c>
      <c r="J2210" s="496" t="n">
        <v>169.32</v>
      </c>
    </row>
    <row r="2211" customFormat="false" ht="0.75" hidden="false" customHeight="true" outlineLevel="0" collapsed="false">
      <c r="A2211" s="497"/>
      <c r="B2211" s="498"/>
      <c r="C2211" s="498"/>
      <c r="D2211" s="498"/>
      <c r="E2211" s="498"/>
      <c r="F2211" s="498"/>
      <c r="G2211" s="498"/>
      <c r="H2211" s="498"/>
      <c r="I2211" s="499"/>
      <c r="J2211" s="500"/>
    </row>
    <row r="2212" customFormat="false" ht="18" hidden="false" customHeight="true" outlineLevel="0" collapsed="false">
      <c r="A2212" s="466" t="s">
        <v>2044</v>
      </c>
      <c r="B2212" s="467" t="s">
        <v>27</v>
      </c>
      <c r="C2212" s="468" t="s">
        <v>26</v>
      </c>
      <c r="D2212" s="468" t="s">
        <v>18</v>
      </c>
      <c r="E2212" s="468" t="s">
        <v>25</v>
      </c>
      <c r="F2212" s="468"/>
      <c r="G2212" s="469" t="s">
        <v>1375</v>
      </c>
      <c r="H2212" s="467" t="s">
        <v>1376</v>
      </c>
      <c r="I2212" s="470" t="s">
        <v>1377</v>
      </c>
      <c r="J2212" s="471" t="s">
        <v>19</v>
      </c>
    </row>
    <row r="2213" customFormat="false" ht="25.5" hidden="false" customHeight="true" outlineLevel="0" collapsed="false">
      <c r="A2213" s="472" t="s">
        <v>35</v>
      </c>
      <c r="B2213" s="473" t="s">
        <v>2045</v>
      </c>
      <c r="C2213" s="474" t="s">
        <v>36</v>
      </c>
      <c r="D2213" s="474" t="s">
        <v>2046</v>
      </c>
      <c r="E2213" s="474" t="s">
        <v>1554</v>
      </c>
      <c r="F2213" s="474"/>
      <c r="G2213" s="475" t="s">
        <v>120</v>
      </c>
      <c r="H2213" s="476" t="n">
        <v>1</v>
      </c>
      <c r="I2213" s="477" t="n">
        <v>217.77</v>
      </c>
      <c r="J2213" s="478" t="n">
        <v>217.77</v>
      </c>
    </row>
    <row r="2214" customFormat="false" ht="24" hidden="false" customHeight="true" outlineLevel="0" collapsed="false">
      <c r="A2214" s="479" t="s">
        <v>656</v>
      </c>
      <c r="B2214" s="480" t="n">
        <v>88309</v>
      </c>
      <c r="C2214" s="481" t="s">
        <v>42</v>
      </c>
      <c r="D2214" s="481" t="s">
        <v>696</v>
      </c>
      <c r="E2214" s="481" t="s">
        <v>1382</v>
      </c>
      <c r="F2214" s="481"/>
      <c r="G2214" s="482" t="s">
        <v>469</v>
      </c>
      <c r="H2214" s="483" t="n">
        <v>0.15</v>
      </c>
      <c r="I2214" s="484" t="n">
        <v>25.62</v>
      </c>
      <c r="J2214" s="485" t="n">
        <v>3.84</v>
      </c>
    </row>
    <row r="2215" customFormat="false" ht="24" hidden="false" customHeight="true" outlineLevel="0" collapsed="false">
      <c r="A2215" s="479" t="s">
        <v>656</v>
      </c>
      <c r="B2215" s="480" t="n">
        <v>88316</v>
      </c>
      <c r="C2215" s="481" t="s">
        <v>42</v>
      </c>
      <c r="D2215" s="481" t="s">
        <v>667</v>
      </c>
      <c r="E2215" s="481" t="s">
        <v>1382</v>
      </c>
      <c r="F2215" s="481"/>
      <c r="G2215" s="482" t="s">
        <v>469</v>
      </c>
      <c r="H2215" s="483" t="n">
        <v>0.15</v>
      </c>
      <c r="I2215" s="484" t="n">
        <v>20.32</v>
      </c>
      <c r="J2215" s="485" t="n">
        <v>3.04</v>
      </c>
    </row>
    <row r="2216" customFormat="false" ht="64.5" hidden="false" customHeight="true" outlineLevel="0" collapsed="false">
      <c r="A2216" s="479" t="s">
        <v>656</v>
      </c>
      <c r="B2216" s="480" t="n">
        <v>102933</v>
      </c>
      <c r="C2216" s="481" t="s">
        <v>42</v>
      </c>
      <c r="D2216" s="481" t="s">
        <v>2047</v>
      </c>
      <c r="E2216" s="481" t="s">
        <v>683</v>
      </c>
      <c r="F2216" s="481"/>
      <c r="G2216" s="482" t="s">
        <v>469</v>
      </c>
      <c r="H2216" s="483" t="n">
        <v>1</v>
      </c>
      <c r="I2216" s="484" t="n">
        <v>1.01</v>
      </c>
      <c r="J2216" s="485" t="n">
        <v>1.01</v>
      </c>
    </row>
    <row r="2217" customFormat="false" ht="24" hidden="false" customHeight="true" outlineLevel="0" collapsed="false">
      <c r="A2217" s="501" t="s">
        <v>200</v>
      </c>
      <c r="B2217" s="502" t="s">
        <v>2048</v>
      </c>
      <c r="C2217" s="503" t="s">
        <v>36</v>
      </c>
      <c r="D2217" s="503" t="s">
        <v>2049</v>
      </c>
      <c r="E2217" s="503" t="s">
        <v>669</v>
      </c>
      <c r="F2217" s="503"/>
      <c r="G2217" s="504" t="s">
        <v>120</v>
      </c>
      <c r="H2217" s="505" t="n">
        <v>1</v>
      </c>
      <c r="I2217" s="506" t="n">
        <v>203.95</v>
      </c>
      <c r="J2217" s="507" t="n">
        <v>203.95</v>
      </c>
    </row>
    <row r="2218" customFormat="false" ht="24" hidden="false" customHeight="true" outlineLevel="0" collapsed="false">
      <c r="A2218" s="501" t="s">
        <v>200</v>
      </c>
      <c r="B2218" s="502" t="s">
        <v>2050</v>
      </c>
      <c r="C2218" s="503" t="s">
        <v>36</v>
      </c>
      <c r="D2218" s="503" t="s">
        <v>2051</v>
      </c>
      <c r="E2218" s="503" t="s">
        <v>669</v>
      </c>
      <c r="F2218" s="503"/>
      <c r="G2218" s="504" t="s">
        <v>469</v>
      </c>
      <c r="H2218" s="505" t="n">
        <v>0.05</v>
      </c>
      <c r="I2218" s="506" t="n">
        <v>9.38</v>
      </c>
      <c r="J2218" s="507" t="n">
        <v>0.46</v>
      </c>
    </row>
    <row r="2219" customFormat="false" ht="24" hidden="false" customHeight="true" outlineLevel="0" collapsed="false">
      <c r="A2219" s="501" t="s">
        <v>200</v>
      </c>
      <c r="B2219" s="502" t="s">
        <v>2052</v>
      </c>
      <c r="C2219" s="503" t="s">
        <v>36</v>
      </c>
      <c r="D2219" s="503" t="s">
        <v>2053</v>
      </c>
      <c r="E2219" s="503" t="s">
        <v>669</v>
      </c>
      <c r="F2219" s="503"/>
      <c r="G2219" s="504" t="s">
        <v>120</v>
      </c>
      <c r="H2219" s="505" t="n">
        <v>0.1</v>
      </c>
      <c r="I2219" s="506" t="n">
        <v>54.77</v>
      </c>
      <c r="J2219" s="507" t="n">
        <v>5.47</v>
      </c>
    </row>
    <row r="2220" customFormat="false" ht="15" hidden="false" customHeight="false" outlineLevel="0" collapsed="false">
      <c r="A2220" s="486"/>
      <c r="B2220" s="487"/>
      <c r="C2220" s="487"/>
      <c r="D2220" s="487"/>
      <c r="E2220" s="487" t="s">
        <v>1388</v>
      </c>
      <c r="F2220" s="488" t="n">
        <v>5.3</v>
      </c>
      <c r="G2220" s="487" t="s">
        <v>1389</v>
      </c>
      <c r="H2220" s="488" t="n">
        <v>0</v>
      </c>
      <c r="I2220" s="489" t="s">
        <v>1390</v>
      </c>
      <c r="J2220" s="490" t="n">
        <v>5.3</v>
      </c>
    </row>
    <row r="2221" customFormat="false" ht="15" hidden="false" customHeight="true" outlineLevel="0" collapsed="false">
      <c r="A2221" s="486"/>
      <c r="B2221" s="487"/>
      <c r="C2221" s="487"/>
      <c r="D2221" s="487"/>
      <c r="E2221" s="487" t="s">
        <v>1391</v>
      </c>
      <c r="F2221" s="488" t="n">
        <v>51.82</v>
      </c>
      <c r="G2221" s="487"/>
      <c r="H2221" s="491" t="s">
        <v>1392</v>
      </c>
      <c r="I2221" s="491"/>
      <c r="J2221" s="490" t="n">
        <v>269.59</v>
      </c>
    </row>
    <row r="2222" customFormat="false" ht="49.5" hidden="false" customHeight="true" outlineLevel="0" collapsed="false">
      <c r="A2222" s="492"/>
      <c r="B2222" s="493"/>
      <c r="C2222" s="493"/>
      <c r="D2222" s="493"/>
      <c r="E2222" s="493"/>
      <c r="F2222" s="493"/>
      <c r="G2222" s="493" t="s">
        <v>1393</v>
      </c>
      <c r="H2222" s="494" t="n">
        <v>4</v>
      </c>
      <c r="I2222" s="495" t="s">
        <v>1394</v>
      </c>
      <c r="J2222" s="496" t="n">
        <v>1078.36</v>
      </c>
    </row>
    <row r="2223" customFormat="false" ht="0.75" hidden="false" customHeight="true" outlineLevel="0" collapsed="false">
      <c r="A2223" s="497"/>
      <c r="B2223" s="498"/>
      <c r="C2223" s="498"/>
      <c r="D2223" s="498"/>
      <c r="E2223" s="498"/>
      <c r="F2223" s="498"/>
      <c r="G2223" s="498"/>
      <c r="H2223" s="498"/>
      <c r="I2223" s="499"/>
      <c r="J2223" s="500"/>
    </row>
    <row r="2224" customFormat="false" ht="24" hidden="false" customHeight="true" outlineLevel="0" collapsed="false">
      <c r="A2224" s="461" t="n">
        <v>8</v>
      </c>
      <c r="B2224" s="462"/>
      <c r="C2224" s="462"/>
      <c r="D2224" s="462" t="s">
        <v>2054</v>
      </c>
      <c r="E2224" s="462"/>
      <c r="F2224" s="462"/>
      <c r="G2224" s="462"/>
      <c r="H2224" s="463"/>
      <c r="I2224" s="464"/>
      <c r="J2224" s="465" t="n">
        <v>186848.63</v>
      </c>
    </row>
    <row r="2225" customFormat="false" ht="24" hidden="false" customHeight="true" outlineLevel="0" collapsed="false">
      <c r="A2225" s="461" t="s">
        <v>499</v>
      </c>
      <c r="B2225" s="462"/>
      <c r="C2225" s="462"/>
      <c r="D2225" s="462" t="s">
        <v>1936</v>
      </c>
      <c r="E2225" s="462"/>
      <c r="F2225" s="462"/>
      <c r="G2225" s="462"/>
      <c r="H2225" s="463"/>
      <c r="I2225" s="464"/>
      <c r="J2225" s="465" t="n">
        <v>104801.84</v>
      </c>
    </row>
    <row r="2226" customFormat="false" ht="18" hidden="false" customHeight="true" outlineLevel="0" collapsed="false">
      <c r="A2226" s="466" t="s">
        <v>2055</v>
      </c>
      <c r="B2226" s="467" t="s">
        <v>27</v>
      </c>
      <c r="C2226" s="468" t="s">
        <v>26</v>
      </c>
      <c r="D2226" s="468" t="s">
        <v>18</v>
      </c>
      <c r="E2226" s="468" t="s">
        <v>25</v>
      </c>
      <c r="F2226" s="468"/>
      <c r="G2226" s="469" t="s">
        <v>1375</v>
      </c>
      <c r="H2226" s="467" t="s">
        <v>1376</v>
      </c>
      <c r="I2226" s="470" t="s">
        <v>1377</v>
      </c>
      <c r="J2226" s="471" t="s">
        <v>19</v>
      </c>
    </row>
    <row r="2227" customFormat="false" ht="51.75" hidden="false" customHeight="true" outlineLevel="0" collapsed="false">
      <c r="A2227" s="472" t="s">
        <v>35</v>
      </c>
      <c r="B2227" s="473" t="n">
        <v>87905</v>
      </c>
      <c r="C2227" s="474" t="s">
        <v>42</v>
      </c>
      <c r="D2227" s="474" t="s">
        <v>142</v>
      </c>
      <c r="E2227" s="474" t="s">
        <v>1924</v>
      </c>
      <c r="F2227" s="474"/>
      <c r="G2227" s="475" t="s">
        <v>400</v>
      </c>
      <c r="H2227" s="476" t="n">
        <v>1</v>
      </c>
      <c r="I2227" s="477" t="n">
        <v>7.75</v>
      </c>
      <c r="J2227" s="478" t="n">
        <v>7.75</v>
      </c>
    </row>
    <row r="2228" customFormat="false" ht="39" hidden="false" customHeight="true" outlineLevel="0" collapsed="false">
      <c r="A2228" s="479" t="s">
        <v>656</v>
      </c>
      <c r="B2228" s="480" t="n">
        <v>87313</v>
      </c>
      <c r="C2228" s="481" t="s">
        <v>42</v>
      </c>
      <c r="D2228" s="481" t="s">
        <v>829</v>
      </c>
      <c r="E2228" s="481" t="s">
        <v>1382</v>
      </c>
      <c r="F2228" s="481"/>
      <c r="G2228" s="482" t="s">
        <v>388</v>
      </c>
      <c r="H2228" s="483" t="n">
        <v>0.0037</v>
      </c>
      <c r="I2228" s="484" t="n">
        <v>590.83</v>
      </c>
      <c r="J2228" s="485" t="n">
        <v>2.18</v>
      </c>
    </row>
    <row r="2229" customFormat="false" ht="24" hidden="false" customHeight="true" outlineLevel="0" collapsed="false">
      <c r="A2229" s="479" t="s">
        <v>656</v>
      </c>
      <c r="B2229" s="480" t="n">
        <v>88309</v>
      </c>
      <c r="C2229" s="481" t="s">
        <v>42</v>
      </c>
      <c r="D2229" s="481" t="s">
        <v>696</v>
      </c>
      <c r="E2229" s="481" t="s">
        <v>1382</v>
      </c>
      <c r="F2229" s="481"/>
      <c r="G2229" s="482" t="s">
        <v>469</v>
      </c>
      <c r="H2229" s="483" t="n">
        <v>0.1724</v>
      </c>
      <c r="I2229" s="484" t="n">
        <v>25.62</v>
      </c>
      <c r="J2229" s="485" t="n">
        <v>4.41</v>
      </c>
    </row>
    <row r="2230" customFormat="false" ht="24" hidden="false" customHeight="true" outlineLevel="0" collapsed="false">
      <c r="A2230" s="479" t="s">
        <v>656</v>
      </c>
      <c r="B2230" s="480" t="n">
        <v>88316</v>
      </c>
      <c r="C2230" s="481" t="s">
        <v>42</v>
      </c>
      <c r="D2230" s="481" t="s">
        <v>667</v>
      </c>
      <c r="E2230" s="481" t="s">
        <v>1382</v>
      </c>
      <c r="F2230" s="481"/>
      <c r="G2230" s="482" t="s">
        <v>469</v>
      </c>
      <c r="H2230" s="483" t="n">
        <v>0.0575</v>
      </c>
      <c r="I2230" s="484" t="n">
        <v>20.32</v>
      </c>
      <c r="J2230" s="485" t="n">
        <v>1.16</v>
      </c>
    </row>
    <row r="2231" customFormat="false" ht="15" hidden="false" customHeight="false" outlineLevel="0" collapsed="false">
      <c r="A2231" s="486"/>
      <c r="B2231" s="487"/>
      <c r="C2231" s="487"/>
      <c r="D2231" s="487"/>
      <c r="E2231" s="487" t="s">
        <v>1388</v>
      </c>
      <c r="F2231" s="488" t="n">
        <v>4.59</v>
      </c>
      <c r="G2231" s="487" t="s">
        <v>1389</v>
      </c>
      <c r="H2231" s="488" t="n">
        <v>0</v>
      </c>
      <c r="I2231" s="489" t="s">
        <v>1390</v>
      </c>
      <c r="J2231" s="490" t="n">
        <v>4.59</v>
      </c>
    </row>
    <row r="2232" customFormat="false" ht="15" hidden="false" customHeight="true" outlineLevel="0" collapsed="false">
      <c r="A2232" s="486"/>
      <c r="B2232" s="487"/>
      <c r="C2232" s="487"/>
      <c r="D2232" s="487"/>
      <c r="E2232" s="487" t="s">
        <v>1391</v>
      </c>
      <c r="F2232" s="488" t="n">
        <v>1.84</v>
      </c>
      <c r="G2232" s="487"/>
      <c r="H2232" s="491" t="s">
        <v>1392</v>
      </c>
      <c r="I2232" s="491"/>
      <c r="J2232" s="490" t="n">
        <v>9.59</v>
      </c>
    </row>
    <row r="2233" customFormat="false" ht="49.5" hidden="false" customHeight="true" outlineLevel="0" collapsed="false">
      <c r="A2233" s="492"/>
      <c r="B2233" s="493"/>
      <c r="C2233" s="493"/>
      <c r="D2233" s="493"/>
      <c r="E2233" s="493"/>
      <c r="F2233" s="493"/>
      <c r="G2233" s="493" t="s">
        <v>1393</v>
      </c>
      <c r="H2233" s="494" t="n">
        <v>167.32</v>
      </c>
      <c r="I2233" s="495" t="s">
        <v>1394</v>
      </c>
      <c r="J2233" s="496" t="n">
        <v>1604.59</v>
      </c>
    </row>
    <row r="2234" customFormat="false" ht="0.75" hidden="false" customHeight="true" outlineLevel="0" collapsed="false">
      <c r="A2234" s="497"/>
      <c r="B2234" s="498"/>
      <c r="C2234" s="498"/>
      <c r="D2234" s="498"/>
      <c r="E2234" s="498"/>
      <c r="F2234" s="498"/>
      <c r="G2234" s="498"/>
      <c r="H2234" s="498"/>
      <c r="I2234" s="499"/>
      <c r="J2234" s="500"/>
    </row>
    <row r="2235" customFormat="false" ht="18" hidden="false" customHeight="true" outlineLevel="0" collapsed="false">
      <c r="A2235" s="466" t="s">
        <v>2056</v>
      </c>
      <c r="B2235" s="467" t="s">
        <v>27</v>
      </c>
      <c r="C2235" s="468" t="s">
        <v>26</v>
      </c>
      <c r="D2235" s="468" t="s">
        <v>18</v>
      </c>
      <c r="E2235" s="468" t="s">
        <v>25</v>
      </c>
      <c r="F2235" s="468"/>
      <c r="G2235" s="469" t="s">
        <v>1375</v>
      </c>
      <c r="H2235" s="467" t="s">
        <v>1376</v>
      </c>
      <c r="I2235" s="470" t="s">
        <v>1377</v>
      </c>
      <c r="J2235" s="471" t="s">
        <v>19</v>
      </c>
    </row>
    <row r="2236" customFormat="false" ht="51.75" hidden="false" customHeight="true" outlineLevel="0" collapsed="false">
      <c r="A2236" s="472" t="s">
        <v>35</v>
      </c>
      <c r="B2236" s="473" t="n">
        <v>87775</v>
      </c>
      <c r="C2236" s="474" t="s">
        <v>42</v>
      </c>
      <c r="D2236" s="474" t="s">
        <v>2057</v>
      </c>
      <c r="E2236" s="474" t="s">
        <v>1924</v>
      </c>
      <c r="F2236" s="474"/>
      <c r="G2236" s="475" t="s">
        <v>400</v>
      </c>
      <c r="H2236" s="476" t="n">
        <v>1</v>
      </c>
      <c r="I2236" s="477" t="n">
        <v>52.5</v>
      </c>
      <c r="J2236" s="478" t="n">
        <v>52.5</v>
      </c>
    </row>
    <row r="2237" customFormat="false" ht="51.75" hidden="false" customHeight="true" outlineLevel="0" collapsed="false">
      <c r="A2237" s="479" t="s">
        <v>656</v>
      </c>
      <c r="B2237" s="480" t="n">
        <v>87292</v>
      </c>
      <c r="C2237" s="481" t="s">
        <v>42</v>
      </c>
      <c r="D2237" s="481" t="s">
        <v>734</v>
      </c>
      <c r="E2237" s="481" t="s">
        <v>1382</v>
      </c>
      <c r="F2237" s="481"/>
      <c r="G2237" s="482" t="s">
        <v>388</v>
      </c>
      <c r="H2237" s="483" t="n">
        <v>0.0314</v>
      </c>
      <c r="I2237" s="484" t="n">
        <v>591.83</v>
      </c>
      <c r="J2237" s="485" t="n">
        <v>18.58</v>
      </c>
    </row>
    <row r="2238" customFormat="false" ht="24" hidden="false" customHeight="true" outlineLevel="0" collapsed="false">
      <c r="A2238" s="479" t="s">
        <v>656</v>
      </c>
      <c r="B2238" s="480" t="n">
        <v>88309</v>
      </c>
      <c r="C2238" s="481" t="s">
        <v>42</v>
      </c>
      <c r="D2238" s="481" t="s">
        <v>696</v>
      </c>
      <c r="E2238" s="481" t="s">
        <v>1382</v>
      </c>
      <c r="F2238" s="481"/>
      <c r="G2238" s="482" t="s">
        <v>469</v>
      </c>
      <c r="H2238" s="483" t="n">
        <v>0.679</v>
      </c>
      <c r="I2238" s="484" t="n">
        <v>25.62</v>
      </c>
      <c r="J2238" s="485" t="n">
        <v>17.39</v>
      </c>
    </row>
    <row r="2239" customFormat="false" ht="24" hidden="false" customHeight="true" outlineLevel="0" collapsed="false">
      <c r="A2239" s="479" t="s">
        <v>656</v>
      </c>
      <c r="B2239" s="480" t="n">
        <v>88316</v>
      </c>
      <c r="C2239" s="481" t="s">
        <v>42</v>
      </c>
      <c r="D2239" s="481" t="s">
        <v>667</v>
      </c>
      <c r="E2239" s="481" t="s">
        <v>1382</v>
      </c>
      <c r="F2239" s="481"/>
      <c r="G2239" s="482" t="s">
        <v>469</v>
      </c>
      <c r="H2239" s="483" t="n">
        <v>0.679</v>
      </c>
      <c r="I2239" s="484" t="n">
        <v>20.32</v>
      </c>
      <c r="J2239" s="485" t="n">
        <v>13.79</v>
      </c>
    </row>
    <row r="2240" customFormat="false" ht="25.5" hidden="false" customHeight="true" outlineLevel="0" collapsed="false">
      <c r="A2240" s="501" t="s">
        <v>200</v>
      </c>
      <c r="B2240" s="502" t="n">
        <v>37411</v>
      </c>
      <c r="C2240" s="503" t="s">
        <v>42</v>
      </c>
      <c r="D2240" s="503" t="s">
        <v>832</v>
      </c>
      <c r="E2240" s="503" t="s">
        <v>669</v>
      </c>
      <c r="F2240" s="503"/>
      <c r="G2240" s="504" t="s">
        <v>400</v>
      </c>
      <c r="H2240" s="505" t="n">
        <v>0.1388</v>
      </c>
      <c r="I2240" s="506" t="n">
        <v>19.75</v>
      </c>
      <c r="J2240" s="507" t="n">
        <v>2.74</v>
      </c>
    </row>
    <row r="2241" customFormat="false" ht="15" hidden="false" customHeight="false" outlineLevel="0" collapsed="false">
      <c r="A2241" s="486"/>
      <c r="B2241" s="487"/>
      <c r="C2241" s="487"/>
      <c r="D2241" s="487"/>
      <c r="E2241" s="487" t="s">
        <v>1388</v>
      </c>
      <c r="F2241" s="488" t="n">
        <v>26.18</v>
      </c>
      <c r="G2241" s="487" t="s">
        <v>1389</v>
      </c>
      <c r="H2241" s="488" t="n">
        <v>0</v>
      </c>
      <c r="I2241" s="489" t="s">
        <v>1390</v>
      </c>
      <c r="J2241" s="490" t="n">
        <v>26.18</v>
      </c>
    </row>
    <row r="2242" customFormat="false" ht="15" hidden="false" customHeight="true" outlineLevel="0" collapsed="false">
      <c r="A2242" s="486"/>
      <c r="B2242" s="487"/>
      <c r="C2242" s="487"/>
      <c r="D2242" s="487"/>
      <c r="E2242" s="487" t="s">
        <v>1391</v>
      </c>
      <c r="F2242" s="488" t="n">
        <v>12.49</v>
      </c>
      <c r="G2242" s="487"/>
      <c r="H2242" s="491" t="s">
        <v>1392</v>
      </c>
      <c r="I2242" s="491"/>
      <c r="J2242" s="490" t="n">
        <v>64.99</v>
      </c>
    </row>
    <row r="2243" customFormat="false" ht="49.5" hidden="false" customHeight="true" outlineLevel="0" collapsed="false">
      <c r="A2243" s="492"/>
      <c r="B2243" s="493"/>
      <c r="C2243" s="493"/>
      <c r="D2243" s="493"/>
      <c r="E2243" s="493"/>
      <c r="F2243" s="493"/>
      <c r="G2243" s="493" t="s">
        <v>1393</v>
      </c>
      <c r="H2243" s="494" t="n">
        <v>137.38</v>
      </c>
      <c r="I2243" s="495" t="s">
        <v>1394</v>
      </c>
      <c r="J2243" s="496" t="n">
        <v>8928.32</v>
      </c>
    </row>
    <row r="2244" customFormat="false" ht="0.75" hidden="false" customHeight="true" outlineLevel="0" collapsed="false">
      <c r="A2244" s="497"/>
      <c r="B2244" s="498"/>
      <c r="C2244" s="498"/>
      <c r="D2244" s="498"/>
      <c r="E2244" s="498"/>
      <c r="F2244" s="498"/>
      <c r="G2244" s="498"/>
      <c r="H2244" s="498"/>
      <c r="I2244" s="499"/>
      <c r="J2244" s="500"/>
    </row>
    <row r="2245" customFormat="false" ht="18" hidden="false" customHeight="true" outlineLevel="0" collapsed="false">
      <c r="A2245" s="466" t="s">
        <v>2058</v>
      </c>
      <c r="B2245" s="467" t="s">
        <v>27</v>
      </c>
      <c r="C2245" s="468" t="s">
        <v>26</v>
      </c>
      <c r="D2245" s="468" t="s">
        <v>18</v>
      </c>
      <c r="E2245" s="468" t="s">
        <v>25</v>
      </c>
      <c r="F2245" s="468"/>
      <c r="G2245" s="469" t="s">
        <v>1375</v>
      </c>
      <c r="H2245" s="467" t="s">
        <v>1376</v>
      </c>
      <c r="I2245" s="470" t="s">
        <v>1377</v>
      </c>
      <c r="J2245" s="471" t="s">
        <v>19</v>
      </c>
    </row>
    <row r="2246" customFormat="false" ht="39" hidden="false" customHeight="true" outlineLevel="0" collapsed="false">
      <c r="A2246" s="472" t="s">
        <v>35</v>
      </c>
      <c r="B2246" s="473" t="n">
        <v>87265</v>
      </c>
      <c r="C2246" s="474" t="s">
        <v>42</v>
      </c>
      <c r="D2246" s="474" t="s">
        <v>2059</v>
      </c>
      <c r="E2246" s="474" t="s">
        <v>1924</v>
      </c>
      <c r="F2246" s="474"/>
      <c r="G2246" s="475" t="s">
        <v>400</v>
      </c>
      <c r="H2246" s="476" t="n">
        <v>1</v>
      </c>
      <c r="I2246" s="477" t="n">
        <v>67.59</v>
      </c>
      <c r="J2246" s="478" t="n">
        <v>67.59</v>
      </c>
    </row>
    <row r="2247" customFormat="false" ht="25.5" hidden="false" customHeight="true" outlineLevel="0" collapsed="false">
      <c r="A2247" s="479" t="s">
        <v>656</v>
      </c>
      <c r="B2247" s="480" t="n">
        <v>88256</v>
      </c>
      <c r="C2247" s="481" t="s">
        <v>42</v>
      </c>
      <c r="D2247" s="481" t="s">
        <v>837</v>
      </c>
      <c r="E2247" s="481" t="s">
        <v>1382</v>
      </c>
      <c r="F2247" s="481"/>
      <c r="G2247" s="482" t="s">
        <v>469</v>
      </c>
      <c r="H2247" s="483" t="n">
        <v>0.5341</v>
      </c>
      <c r="I2247" s="484" t="n">
        <v>25.47</v>
      </c>
      <c r="J2247" s="485" t="n">
        <v>13.6</v>
      </c>
    </row>
    <row r="2248" customFormat="false" ht="24" hidden="false" customHeight="true" outlineLevel="0" collapsed="false">
      <c r="A2248" s="479" t="s">
        <v>656</v>
      </c>
      <c r="B2248" s="480" t="n">
        <v>88316</v>
      </c>
      <c r="C2248" s="481" t="s">
        <v>42</v>
      </c>
      <c r="D2248" s="481" t="s">
        <v>667</v>
      </c>
      <c r="E2248" s="481" t="s">
        <v>1382</v>
      </c>
      <c r="F2248" s="481"/>
      <c r="G2248" s="482" t="s">
        <v>469</v>
      </c>
      <c r="H2248" s="483" t="n">
        <v>0.2686</v>
      </c>
      <c r="I2248" s="484" t="n">
        <v>20.32</v>
      </c>
      <c r="J2248" s="485" t="n">
        <v>5.45</v>
      </c>
    </row>
    <row r="2249" customFormat="false" ht="25.5" hidden="false" customHeight="true" outlineLevel="0" collapsed="false">
      <c r="A2249" s="501" t="s">
        <v>200</v>
      </c>
      <c r="B2249" s="502" t="n">
        <v>536</v>
      </c>
      <c r="C2249" s="503" t="s">
        <v>42</v>
      </c>
      <c r="D2249" s="503" t="s">
        <v>836</v>
      </c>
      <c r="E2249" s="503" t="s">
        <v>669</v>
      </c>
      <c r="F2249" s="503"/>
      <c r="G2249" s="504" t="s">
        <v>400</v>
      </c>
      <c r="H2249" s="505" t="n">
        <v>1.0553</v>
      </c>
      <c r="I2249" s="506" t="n">
        <v>37.41</v>
      </c>
      <c r="J2249" s="507" t="n">
        <v>39.47</v>
      </c>
    </row>
    <row r="2250" customFormat="false" ht="24" hidden="false" customHeight="true" outlineLevel="0" collapsed="false">
      <c r="A2250" s="501" t="s">
        <v>200</v>
      </c>
      <c r="B2250" s="502" t="n">
        <v>1381</v>
      </c>
      <c r="C2250" s="503" t="s">
        <v>42</v>
      </c>
      <c r="D2250" s="503" t="s">
        <v>2060</v>
      </c>
      <c r="E2250" s="503" t="s">
        <v>669</v>
      </c>
      <c r="F2250" s="503"/>
      <c r="G2250" s="504" t="s">
        <v>66</v>
      </c>
      <c r="H2250" s="505" t="n">
        <v>4.91</v>
      </c>
      <c r="I2250" s="506" t="n">
        <v>1.23</v>
      </c>
      <c r="J2250" s="507" t="n">
        <v>6.03</v>
      </c>
    </row>
    <row r="2251" customFormat="false" ht="24" hidden="false" customHeight="true" outlineLevel="0" collapsed="false">
      <c r="A2251" s="501" t="s">
        <v>200</v>
      </c>
      <c r="B2251" s="502" t="n">
        <v>34357</v>
      </c>
      <c r="C2251" s="503" t="s">
        <v>42</v>
      </c>
      <c r="D2251" s="503" t="s">
        <v>834</v>
      </c>
      <c r="E2251" s="503" t="s">
        <v>669</v>
      </c>
      <c r="F2251" s="503"/>
      <c r="G2251" s="504" t="s">
        <v>66</v>
      </c>
      <c r="H2251" s="505" t="n">
        <v>0.422</v>
      </c>
      <c r="I2251" s="506" t="n">
        <v>7.22</v>
      </c>
      <c r="J2251" s="507" t="n">
        <v>3.04</v>
      </c>
    </row>
    <row r="2252" customFormat="false" ht="15" hidden="false" customHeight="false" outlineLevel="0" collapsed="false">
      <c r="A2252" s="486"/>
      <c r="B2252" s="487"/>
      <c r="C2252" s="487"/>
      <c r="D2252" s="487"/>
      <c r="E2252" s="487" t="s">
        <v>1388</v>
      </c>
      <c r="F2252" s="488" t="n">
        <v>14.79</v>
      </c>
      <c r="G2252" s="487" t="s">
        <v>1389</v>
      </c>
      <c r="H2252" s="488" t="n">
        <v>0</v>
      </c>
      <c r="I2252" s="489" t="s">
        <v>1390</v>
      </c>
      <c r="J2252" s="490" t="n">
        <v>14.79</v>
      </c>
    </row>
    <row r="2253" customFormat="false" ht="15" hidden="false" customHeight="true" outlineLevel="0" collapsed="false">
      <c r="A2253" s="486"/>
      <c r="B2253" s="487"/>
      <c r="C2253" s="487"/>
      <c r="D2253" s="487"/>
      <c r="E2253" s="487" t="s">
        <v>1391</v>
      </c>
      <c r="F2253" s="488" t="n">
        <v>16.08</v>
      </c>
      <c r="G2253" s="487"/>
      <c r="H2253" s="491" t="s">
        <v>1392</v>
      </c>
      <c r="I2253" s="491"/>
      <c r="J2253" s="490" t="n">
        <v>83.67</v>
      </c>
    </row>
    <row r="2254" customFormat="false" ht="49.5" hidden="false" customHeight="true" outlineLevel="0" collapsed="false">
      <c r="A2254" s="492"/>
      <c r="B2254" s="493"/>
      <c r="C2254" s="493"/>
      <c r="D2254" s="493"/>
      <c r="E2254" s="493"/>
      <c r="F2254" s="493"/>
      <c r="G2254" s="493" t="s">
        <v>1393</v>
      </c>
      <c r="H2254" s="494" t="n">
        <v>826.68</v>
      </c>
      <c r="I2254" s="495" t="s">
        <v>1394</v>
      </c>
      <c r="J2254" s="496" t="n">
        <v>69168.31</v>
      </c>
    </row>
    <row r="2255" customFormat="false" ht="0.75" hidden="false" customHeight="true" outlineLevel="0" collapsed="false">
      <c r="A2255" s="497"/>
      <c r="B2255" s="498"/>
      <c r="C2255" s="498"/>
      <c r="D2255" s="498"/>
      <c r="E2255" s="498"/>
      <c r="F2255" s="498"/>
      <c r="G2255" s="498"/>
      <c r="H2255" s="498"/>
      <c r="I2255" s="499"/>
      <c r="J2255" s="500"/>
    </row>
    <row r="2256" customFormat="false" ht="18" hidden="false" customHeight="true" outlineLevel="0" collapsed="false">
      <c r="A2256" s="466" t="s">
        <v>2061</v>
      </c>
      <c r="B2256" s="467" t="s">
        <v>27</v>
      </c>
      <c r="C2256" s="468" t="s">
        <v>26</v>
      </c>
      <c r="D2256" s="468" t="s">
        <v>18</v>
      </c>
      <c r="E2256" s="468" t="s">
        <v>25</v>
      </c>
      <c r="F2256" s="468"/>
      <c r="G2256" s="469" t="s">
        <v>1375</v>
      </c>
      <c r="H2256" s="467" t="s">
        <v>1376</v>
      </c>
      <c r="I2256" s="470" t="s">
        <v>1377</v>
      </c>
      <c r="J2256" s="471" t="s">
        <v>19</v>
      </c>
    </row>
    <row r="2257" customFormat="false" ht="51.75" hidden="false" customHeight="true" outlineLevel="0" collapsed="false">
      <c r="A2257" s="472" t="s">
        <v>35</v>
      </c>
      <c r="B2257" s="473" t="n">
        <v>87535</v>
      </c>
      <c r="C2257" s="474" t="s">
        <v>42</v>
      </c>
      <c r="D2257" s="474" t="s">
        <v>2062</v>
      </c>
      <c r="E2257" s="474" t="s">
        <v>1924</v>
      </c>
      <c r="F2257" s="474"/>
      <c r="G2257" s="475" t="s">
        <v>400</v>
      </c>
      <c r="H2257" s="476" t="n">
        <v>1</v>
      </c>
      <c r="I2257" s="477" t="n">
        <v>31.36</v>
      </c>
      <c r="J2257" s="478" t="n">
        <v>31.36</v>
      </c>
    </row>
    <row r="2258" customFormat="false" ht="51.75" hidden="false" customHeight="true" outlineLevel="0" collapsed="false">
      <c r="A2258" s="479" t="s">
        <v>656</v>
      </c>
      <c r="B2258" s="480" t="n">
        <v>87292</v>
      </c>
      <c r="C2258" s="481" t="s">
        <v>42</v>
      </c>
      <c r="D2258" s="481" t="s">
        <v>734</v>
      </c>
      <c r="E2258" s="481" t="s">
        <v>1382</v>
      </c>
      <c r="F2258" s="481"/>
      <c r="G2258" s="482" t="s">
        <v>388</v>
      </c>
      <c r="H2258" s="483" t="n">
        <v>0.0304</v>
      </c>
      <c r="I2258" s="484" t="n">
        <v>591.83</v>
      </c>
      <c r="J2258" s="485" t="n">
        <v>17.99</v>
      </c>
    </row>
    <row r="2259" customFormat="false" ht="24" hidden="false" customHeight="true" outlineLevel="0" collapsed="false">
      <c r="A2259" s="479" t="s">
        <v>656</v>
      </c>
      <c r="B2259" s="480" t="n">
        <v>88309</v>
      </c>
      <c r="C2259" s="481" t="s">
        <v>42</v>
      </c>
      <c r="D2259" s="481" t="s">
        <v>696</v>
      </c>
      <c r="E2259" s="481" t="s">
        <v>1382</v>
      </c>
      <c r="F2259" s="481"/>
      <c r="G2259" s="482" t="s">
        <v>469</v>
      </c>
      <c r="H2259" s="483" t="n">
        <v>0.374</v>
      </c>
      <c r="I2259" s="484" t="n">
        <v>25.62</v>
      </c>
      <c r="J2259" s="485" t="n">
        <v>9.58</v>
      </c>
    </row>
    <row r="2260" customFormat="false" ht="24" hidden="false" customHeight="true" outlineLevel="0" collapsed="false">
      <c r="A2260" s="479" t="s">
        <v>656</v>
      </c>
      <c r="B2260" s="480" t="n">
        <v>88316</v>
      </c>
      <c r="C2260" s="481" t="s">
        <v>42</v>
      </c>
      <c r="D2260" s="481" t="s">
        <v>667</v>
      </c>
      <c r="E2260" s="481" t="s">
        <v>1382</v>
      </c>
      <c r="F2260" s="481"/>
      <c r="G2260" s="482" t="s">
        <v>469</v>
      </c>
      <c r="H2260" s="483" t="n">
        <v>0.187</v>
      </c>
      <c r="I2260" s="484" t="n">
        <v>20.32</v>
      </c>
      <c r="J2260" s="485" t="n">
        <v>3.79</v>
      </c>
    </row>
    <row r="2261" customFormat="false" ht="15" hidden="false" customHeight="false" outlineLevel="0" collapsed="false">
      <c r="A2261" s="486"/>
      <c r="B2261" s="487"/>
      <c r="C2261" s="487"/>
      <c r="D2261" s="487"/>
      <c r="E2261" s="487" t="s">
        <v>1388</v>
      </c>
      <c r="F2261" s="488" t="n">
        <v>12.51</v>
      </c>
      <c r="G2261" s="487" t="s">
        <v>1389</v>
      </c>
      <c r="H2261" s="488" t="n">
        <v>0</v>
      </c>
      <c r="I2261" s="489" t="s">
        <v>1390</v>
      </c>
      <c r="J2261" s="490" t="n">
        <v>12.51</v>
      </c>
    </row>
    <row r="2262" customFormat="false" ht="15" hidden="false" customHeight="true" outlineLevel="0" collapsed="false">
      <c r="A2262" s="486"/>
      <c r="B2262" s="487"/>
      <c r="C2262" s="487"/>
      <c r="D2262" s="487"/>
      <c r="E2262" s="487" t="s">
        <v>1391</v>
      </c>
      <c r="F2262" s="488" t="n">
        <v>7.46</v>
      </c>
      <c r="G2262" s="487"/>
      <c r="H2262" s="491" t="s">
        <v>1392</v>
      </c>
      <c r="I2262" s="491"/>
      <c r="J2262" s="490" t="n">
        <v>38.82</v>
      </c>
    </row>
    <row r="2263" customFormat="false" ht="49.5" hidden="false" customHeight="true" outlineLevel="0" collapsed="false">
      <c r="A2263" s="492"/>
      <c r="B2263" s="493"/>
      <c r="C2263" s="493"/>
      <c r="D2263" s="493"/>
      <c r="E2263" s="493"/>
      <c r="F2263" s="493"/>
      <c r="G2263" s="493" t="s">
        <v>1393</v>
      </c>
      <c r="H2263" s="494" t="n">
        <v>646.59</v>
      </c>
      <c r="I2263" s="495" t="s">
        <v>1394</v>
      </c>
      <c r="J2263" s="496" t="n">
        <v>25100.62</v>
      </c>
    </row>
    <row r="2264" customFormat="false" ht="0.75" hidden="false" customHeight="true" outlineLevel="0" collapsed="false">
      <c r="A2264" s="497"/>
      <c r="B2264" s="498"/>
      <c r="C2264" s="498"/>
      <c r="D2264" s="498"/>
      <c r="E2264" s="498"/>
      <c r="F2264" s="498"/>
      <c r="G2264" s="498"/>
      <c r="H2264" s="498"/>
      <c r="I2264" s="499"/>
      <c r="J2264" s="500"/>
    </row>
    <row r="2265" customFormat="false" ht="24" hidden="false" customHeight="true" outlineLevel="0" collapsed="false">
      <c r="A2265" s="461" t="s">
        <v>500</v>
      </c>
      <c r="B2265" s="462"/>
      <c r="C2265" s="462"/>
      <c r="D2265" s="462" t="s">
        <v>1963</v>
      </c>
      <c r="E2265" s="462"/>
      <c r="F2265" s="462"/>
      <c r="G2265" s="462"/>
      <c r="H2265" s="463"/>
      <c r="I2265" s="464"/>
      <c r="J2265" s="465" t="n">
        <v>50691.04</v>
      </c>
    </row>
    <row r="2266" customFormat="false" ht="18" hidden="false" customHeight="true" outlineLevel="0" collapsed="false">
      <c r="A2266" s="466" t="s">
        <v>2063</v>
      </c>
      <c r="B2266" s="467" t="s">
        <v>27</v>
      </c>
      <c r="C2266" s="468" t="s">
        <v>26</v>
      </c>
      <c r="D2266" s="468" t="s">
        <v>18</v>
      </c>
      <c r="E2266" s="468" t="s">
        <v>25</v>
      </c>
      <c r="F2266" s="468"/>
      <c r="G2266" s="469" t="s">
        <v>1375</v>
      </c>
      <c r="H2266" s="467" t="s">
        <v>1376</v>
      </c>
      <c r="I2266" s="470" t="s">
        <v>1377</v>
      </c>
      <c r="J2266" s="471" t="s">
        <v>19</v>
      </c>
    </row>
    <row r="2267" customFormat="false" ht="51.75" hidden="false" customHeight="true" outlineLevel="0" collapsed="false">
      <c r="A2267" s="472" t="s">
        <v>35</v>
      </c>
      <c r="B2267" s="473" t="n">
        <v>87905</v>
      </c>
      <c r="C2267" s="474" t="s">
        <v>42</v>
      </c>
      <c r="D2267" s="474" t="s">
        <v>142</v>
      </c>
      <c r="E2267" s="474" t="s">
        <v>1924</v>
      </c>
      <c r="F2267" s="474"/>
      <c r="G2267" s="475" t="s">
        <v>400</v>
      </c>
      <c r="H2267" s="476" t="n">
        <v>1</v>
      </c>
      <c r="I2267" s="477" t="n">
        <v>7.75</v>
      </c>
      <c r="J2267" s="478" t="n">
        <v>7.75</v>
      </c>
    </row>
    <row r="2268" customFormat="false" ht="39" hidden="false" customHeight="true" outlineLevel="0" collapsed="false">
      <c r="A2268" s="479" t="s">
        <v>656</v>
      </c>
      <c r="B2268" s="480" t="n">
        <v>87313</v>
      </c>
      <c r="C2268" s="481" t="s">
        <v>42</v>
      </c>
      <c r="D2268" s="481" t="s">
        <v>829</v>
      </c>
      <c r="E2268" s="481" t="s">
        <v>1382</v>
      </c>
      <c r="F2268" s="481"/>
      <c r="G2268" s="482" t="s">
        <v>388</v>
      </c>
      <c r="H2268" s="483" t="n">
        <v>0.0037</v>
      </c>
      <c r="I2268" s="484" t="n">
        <v>590.83</v>
      </c>
      <c r="J2268" s="485" t="n">
        <v>2.18</v>
      </c>
    </row>
    <row r="2269" customFormat="false" ht="24" hidden="false" customHeight="true" outlineLevel="0" collapsed="false">
      <c r="A2269" s="479" t="s">
        <v>656</v>
      </c>
      <c r="B2269" s="480" t="n">
        <v>88309</v>
      </c>
      <c r="C2269" s="481" t="s">
        <v>42</v>
      </c>
      <c r="D2269" s="481" t="s">
        <v>696</v>
      </c>
      <c r="E2269" s="481" t="s">
        <v>1382</v>
      </c>
      <c r="F2269" s="481"/>
      <c r="G2269" s="482" t="s">
        <v>469</v>
      </c>
      <c r="H2269" s="483" t="n">
        <v>0.1724</v>
      </c>
      <c r="I2269" s="484" t="n">
        <v>25.62</v>
      </c>
      <c r="J2269" s="485" t="n">
        <v>4.41</v>
      </c>
    </row>
    <row r="2270" customFormat="false" ht="24" hidden="false" customHeight="true" outlineLevel="0" collapsed="false">
      <c r="A2270" s="479" t="s">
        <v>656</v>
      </c>
      <c r="B2270" s="480" t="n">
        <v>88316</v>
      </c>
      <c r="C2270" s="481" t="s">
        <v>42</v>
      </c>
      <c r="D2270" s="481" t="s">
        <v>667</v>
      </c>
      <c r="E2270" s="481" t="s">
        <v>1382</v>
      </c>
      <c r="F2270" s="481"/>
      <c r="G2270" s="482" t="s">
        <v>469</v>
      </c>
      <c r="H2270" s="483" t="n">
        <v>0.0575</v>
      </c>
      <c r="I2270" s="484" t="n">
        <v>20.32</v>
      </c>
      <c r="J2270" s="485" t="n">
        <v>1.16</v>
      </c>
    </row>
    <row r="2271" customFormat="false" ht="15" hidden="false" customHeight="false" outlineLevel="0" collapsed="false">
      <c r="A2271" s="486"/>
      <c r="B2271" s="487"/>
      <c r="C2271" s="487"/>
      <c r="D2271" s="487"/>
      <c r="E2271" s="487" t="s">
        <v>1388</v>
      </c>
      <c r="F2271" s="488" t="n">
        <v>4.59</v>
      </c>
      <c r="G2271" s="487" t="s">
        <v>1389</v>
      </c>
      <c r="H2271" s="488" t="n">
        <v>0</v>
      </c>
      <c r="I2271" s="489" t="s">
        <v>1390</v>
      </c>
      <c r="J2271" s="490" t="n">
        <v>4.59</v>
      </c>
    </row>
    <row r="2272" customFormat="false" ht="15" hidden="false" customHeight="true" outlineLevel="0" collapsed="false">
      <c r="A2272" s="486"/>
      <c r="B2272" s="487"/>
      <c r="C2272" s="487"/>
      <c r="D2272" s="487"/>
      <c r="E2272" s="487" t="s">
        <v>1391</v>
      </c>
      <c r="F2272" s="488" t="n">
        <v>1.84</v>
      </c>
      <c r="G2272" s="487"/>
      <c r="H2272" s="491" t="s">
        <v>1392</v>
      </c>
      <c r="I2272" s="491"/>
      <c r="J2272" s="490" t="n">
        <v>9.59</v>
      </c>
    </row>
    <row r="2273" customFormat="false" ht="49.5" hidden="false" customHeight="true" outlineLevel="0" collapsed="false">
      <c r="A2273" s="492"/>
      <c r="B2273" s="493"/>
      <c r="C2273" s="493"/>
      <c r="D2273" s="493"/>
      <c r="E2273" s="493"/>
      <c r="F2273" s="493"/>
      <c r="G2273" s="493" t="s">
        <v>1393</v>
      </c>
      <c r="H2273" s="494" t="n">
        <v>393.65</v>
      </c>
      <c r="I2273" s="495" t="s">
        <v>1394</v>
      </c>
      <c r="J2273" s="496" t="n">
        <v>3775.1</v>
      </c>
    </row>
    <row r="2274" customFormat="false" ht="0.75" hidden="false" customHeight="true" outlineLevel="0" collapsed="false">
      <c r="A2274" s="497"/>
      <c r="B2274" s="498"/>
      <c r="C2274" s="498"/>
      <c r="D2274" s="498"/>
      <c r="E2274" s="498"/>
      <c r="F2274" s="498"/>
      <c r="G2274" s="498"/>
      <c r="H2274" s="498"/>
      <c r="I2274" s="499"/>
      <c r="J2274" s="500"/>
    </row>
    <row r="2275" customFormat="false" ht="18" hidden="false" customHeight="true" outlineLevel="0" collapsed="false">
      <c r="A2275" s="466" t="s">
        <v>2064</v>
      </c>
      <c r="B2275" s="467" t="s">
        <v>27</v>
      </c>
      <c r="C2275" s="468" t="s">
        <v>26</v>
      </c>
      <c r="D2275" s="468" t="s">
        <v>18</v>
      </c>
      <c r="E2275" s="468" t="s">
        <v>25</v>
      </c>
      <c r="F2275" s="468"/>
      <c r="G2275" s="469" t="s">
        <v>1375</v>
      </c>
      <c r="H2275" s="467" t="s">
        <v>1376</v>
      </c>
      <c r="I2275" s="470" t="s">
        <v>1377</v>
      </c>
      <c r="J2275" s="471" t="s">
        <v>19</v>
      </c>
    </row>
    <row r="2276" customFormat="false" ht="51.75" hidden="false" customHeight="true" outlineLevel="0" collapsed="false">
      <c r="A2276" s="472" t="s">
        <v>35</v>
      </c>
      <c r="B2276" s="473" t="n">
        <v>87775</v>
      </c>
      <c r="C2276" s="474" t="s">
        <v>42</v>
      </c>
      <c r="D2276" s="474" t="s">
        <v>2057</v>
      </c>
      <c r="E2276" s="474" t="s">
        <v>1924</v>
      </c>
      <c r="F2276" s="474"/>
      <c r="G2276" s="475" t="s">
        <v>400</v>
      </c>
      <c r="H2276" s="476" t="n">
        <v>1</v>
      </c>
      <c r="I2276" s="477" t="n">
        <v>52.5</v>
      </c>
      <c r="J2276" s="478" t="n">
        <v>52.5</v>
      </c>
    </row>
    <row r="2277" customFormat="false" ht="51.75" hidden="false" customHeight="true" outlineLevel="0" collapsed="false">
      <c r="A2277" s="479" t="s">
        <v>656</v>
      </c>
      <c r="B2277" s="480" t="n">
        <v>87292</v>
      </c>
      <c r="C2277" s="481" t="s">
        <v>42</v>
      </c>
      <c r="D2277" s="481" t="s">
        <v>734</v>
      </c>
      <c r="E2277" s="481" t="s">
        <v>1382</v>
      </c>
      <c r="F2277" s="481"/>
      <c r="G2277" s="482" t="s">
        <v>388</v>
      </c>
      <c r="H2277" s="483" t="n">
        <v>0.0314</v>
      </c>
      <c r="I2277" s="484" t="n">
        <v>591.83</v>
      </c>
      <c r="J2277" s="485" t="n">
        <v>18.58</v>
      </c>
    </row>
    <row r="2278" customFormat="false" ht="24" hidden="false" customHeight="true" outlineLevel="0" collapsed="false">
      <c r="A2278" s="479" t="s">
        <v>656</v>
      </c>
      <c r="B2278" s="480" t="n">
        <v>88309</v>
      </c>
      <c r="C2278" s="481" t="s">
        <v>42</v>
      </c>
      <c r="D2278" s="481" t="s">
        <v>696</v>
      </c>
      <c r="E2278" s="481" t="s">
        <v>1382</v>
      </c>
      <c r="F2278" s="481"/>
      <c r="G2278" s="482" t="s">
        <v>469</v>
      </c>
      <c r="H2278" s="483" t="n">
        <v>0.679</v>
      </c>
      <c r="I2278" s="484" t="n">
        <v>25.62</v>
      </c>
      <c r="J2278" s="485" t="n">
        <v>17.39</v>
      </c>
    </row>
    <row r="2279" customFormat="false" ht="24" hidden="false" customHeight="true" outlineLevel="0" collapsed="false">
      <c r="A2279" s="479" t="s">
        <v>656</v>
      </c>
      <c r="B2279" s="480" t="n">
        <v>88316</v>
      </c>
      <c r="C2279" s="481" t="s">
        <v>42</v>
      </c>
      <c r="D2279" s="481" t="s">
        <v>667</v>
      </c>
      <c r="E2279" s="481" t="s">
        <v>1382</v>
      </c>
      <c r="F2279" s="481"/>
      <c r="G2279" s="482" t="s">
        <v>469</v>
      </c>
      <c r="H2279" s="483" t="n">
        <v>0.679</v>
      </c>
      <c r="I2279" s="484" t="n">
        <v>20.32</v>
      </c>
      <c r="J2279" s="485" t="n">
        <v>13.79</v>
      </c>
    </row>
    <row r="2280" customFormat="false" ht="25.5" hidden="false" customHeight="true" outlineLevel="0" collapsed="false">
      <c r="A2280" s="501" t="s">
        <v>200</v>
      </c>
      <c r="B2280" s="502" t="n">
        <v>37411</v>
      </c>
      <c r="C2280" s="503" t="s">
        <v>42</v>
      </c>
      <c r="D2280" s="503" t="s">
        <v>832</v>
      </c>
      <c r="E2280" s="503" t="s">
        <v>669</v>
      </c>
      <c r="F2280" s="503"/>
      <c r="G2280" s="504" t="s">
        <v>400</v>
      </c>
      <c r="H2280" s="505" t="n">
        <v>0.1388</v>
      </c>
      <c r="I2280" s="506" t="n">
        <v>19.75</v>
      </c>
      <c r="J2280" s="507" t="n">
        <v>2.74</v>
      </c>
    </row>
    <row r="2281" customFormat="false" ht="15" hidden="false" customHeight="false" outlineLevel="0" collapsed="false">
      <c r="A2281" s="486"/>
      <c r="B2281" s="487"/>
      <c r="C2281" s="487"/>
      <c r="D2281" s="487"/>
      <c r="E2281" s="487" t="s">
        <v>1388</v>
      </c>
      <c r="F2281" s="488" t="n">
        <v>26.18</v>
      </c>
      <c r="G2281" s="487" t="s">
        <v>1389</v>
      </c>
      <c r="H2281" s="488" t="n">
        <v>0</v>
      </c>
      <c r="I2281" s="489" t="s">
        <v>1390</v>
      </c>
      <c r="J2281" s="490" t="n">
        <v>26.18</v>
      </c>
    </row>
    <row r="2282" customFormat="false" ht="15" hidden="false" customHeight="true" outlineLevel="0" collapsed="false">
      <c r="A2282" s="486"/>
      <c r="B2282" s="487"/>
      <c r="C2282" s="487"/>
      <c r="D2282" s="487"/>
      <c r="E2282" s="487" t="s">
        <v>1391</v>
      </c>
      <c r="F2282" s="488" t="n">
        <v>12.49</v>
      </c>
      <c r="G2282" s="487"/>
      <c r="H2282" s="491" t="s">
        <v>1392</v>
      </c>
      <c r="I2282" s="491"/>
      <c r="J2282" s="490" t="n">
        <v>64.99</v>
      </c>
    </row>
    <row r="2283" customFormat="false" ht="49.5" hidden="false" customHeight="true" outlineLevel="0" collapsed="false">
      <c r="A2283" s="492"/>
      <c r="B2283" s="493"/>
      <c r="C2283" s="493"/>
      <c r="D2283" s="493"/>
      <c r="E2283" s="493"/>
      <c r="F2283" s="493"/>
      <c r="G2283" s="493" t="s">
        <v>1393</v>
      </c>
      <c r="H2283" s="494" t="n">
        <v>341.59</v>
      </c>
      <c r="I2283" s="495" t="s">
        <v>1394</v>
      </c>
      <c r="J2283" s="496" t="n">
        <v>22199.93</v>
      </c>
    </row>
    <row r="2284" customFormat="false" ht="0.75" hidden="false" customHeight="true" outlineLevel="0" collapsed="false">
      <c r="A2284" s="497"/>
      <c r="B2284" s="498"/>
      <c r="C2284" s="498"/>
      <c r="D2284" s="498"/>
      <c r="E2284" s="498"/>
      <c r="F2284" s="498"/>
      <c r="G2284" s="498"/>
      <c r="H2284" s="498"/>
      <c r="I2284" s="499"/>
      <c r="J2284" s="500"/>
    </row>
    <row r="2285" customFormat="false" ht="18" hidden="false" customHeight="true" outlineLevel="0" collapsed="false">
      <c r="A2285" s="466" t="s">
        <v>2065</v>
      </c>
      <c r="B2285" s="467" t="s">
        <v>27</v>
      </c>
      <c r="C2285" s="468" t="s">
        <v>26</v>
      </c>
      <c r="D2285" s="468" t="s">
        <v>18</v>
      </c>
      <c r="E2285" s="468" t="s">
        <v>25</v>
      </c>
      <c r="F2285" s="468"/>
      <c r="G2285" s="469" t="s">
        <v>1375</v>
      </c>
      <c r="H2285" s="467" t="s">
        <v>1376</v>
      </c>
      <c r="I2285" s="470" t="s">
        <v>1377</v>
      </c>
      <c r="J2285" s="471" t="s">
        <v>19</v>
      </c>
    </row>
    <row r="2286" customFormat="false" ht="39" hidden="false" customHeight="true" outlineLevel="0" collapsed="false">
      <c r="A2286" s="472" t="s">
        <v>35</v>
      </c>
      <c r="B2286" s="473" t="n">
        <v>87265</v>
      </c>
      <c r="C2286" s="474" t="s">
        <v>42</v>
      </c>
      <c r="D2286" s="474" t="s">
        <v>2059</v>
      </c>
      <c r="E2286" s="474" t="s">
        <v>1924</v>
      </c>
      <c r="F2286" s="474"/>
      <c r="G2286" s="475" t="s">
        <v>400</v>
      </c>
      <c r="H2286" s="476" t="n">
        <v>1</v>
      </c>
      <c r="I2286" s="477" t="n">
        <v>67.59</v>
      </c>
      <c r="J2286" s="478" t="n">
        <v>67.59</v>
      </c>
    </row>
    <row r="2287" customFormat="false" ht="25.5" hidden="false" customHeight="true" outlineLevel="0" collapsed="false">
      <c r="A2287" s="479" t="s">
        <v>656</v>
      </c>
      <c r="B2287" s="480" t="n">
        <v>88256</v>
      </c>
      <c r="C2287" s="481" t="s">
        <v>42</v>
      </c>
      <c r="D2287" s="481" t="s">
        <v>837</v>
      </c>
      <c r="E2287" s="481" t="s">
        <v>1382</v>
      </c>
      <c r="F2287" s="481"/>
      <c r="G2287" s="482" t="s">
        <v>469</v>
      </c>
      <c r="H2287" s="483" t="n">
        <v>0.5341</v>
      </c>
      <c r="I2287" s="484" t="n">
        <v>25.47</v>
      </c>
      <c r="J2287" s="485" t="n">
        <v>13.6</v>
      </c>
    </row>
    <row r="2288" customFormat="false" ht="24" hidden="false" customHeight="true" outlineLevel="0" collapsed="false">
      <c r="A2288" s="479" t="s">
        <v>656</v>
      </c>
      <c r="B2288" s="480" t="n">
        <v>88316</v>
      </c>
      <c r="C2288" s="481" t="s">
        <v>42</v>
      </c>
      <c r="D2288" s="481" t="s">
        <v>667</v>
      </c>
      <c r="E2288" s="481" t="s">
        <v>1382</v>
      </c>
      <c r="F2288" s="481"/>
      <c r="G2288" s="482" t="s">
        <v>469</v>
      </c>
      <c r="H2288" s="483" t="n">
        <v>0.2686</v>
      </c>
      <c r="I2288" s="484" t="n">
        <v>20.32</v>
      </c>
      <c r="J2288" s="485" t="n">
        <v>5.45</v>
      </c>
    </row>
    <row r="2289" customFormat="false" ht="25.5" hidden="false" customHeight="true" outlineLevel="0" collapsed="false">
      <c r="A2289" s="501" t="s">
        <v>200</v>
      </c>
      <c r="B2289" s="502" t="n">
        <v>536</v>
      </c>
      <c r="C2289" s="503" t="s">
        <v>42</v>
      </c>
      <c r="D2289" s="503" t="s">
        <v>836</v>
      </c>
      <c r="E2289" s="503" t="s">
        <v>669</v>
      </c>
      <c r="F2289" s="503"/>
      <c r="G2289" s="504" t="s">
        <v>400</v>
      </c>
      <c r="H2289" s="505" t="n">
        <v>1.0553</v>
      </c>
      <c r="I2289" s="506" t="n">
        <v>37.41</v>
      </c>
      <c r="J2289" s="507" t="n">
        <v>39.47</v>
      </c>
    </row>
    <row r="2290" customFormat="false" ht="24" hidden="false" customHeight="true" outlineLevel="0" collapsed="false">
      <c r="A2290" s="501" t="s">
        <v>200</v>
      </c>
      <c r="B2290" s="502" t="n">
        <v>1381</v>
      </c>
      <c r="C2290" s="503" t="s">
        <v>42</v>
      </c>
      <c r="D2290" s="503" t="s">
        <v>2060</v>
      </c>
      <c r="E2290" s="503" t="s">
        <v>669</v>
      </c>
      <c r="F2290" s="503"/>
      <c r="G2290" s="504" t="s">
        <v>66</v>
      </c>
      <c r="H2290" s="505" t="n">
        <v>4.91</v>
      </c>
      <c r="I2290" s="506" t="n">
        <v>1.23</v>
      </c>
      <c r="J2290" s="507" t="n">
        <v>6.03</v>
      </c>
    </row>
    <row r="2291" customFormat="false" ht="24" hidden="false" customHeight="true" outlineLevel="0" collapsed="false">
      <c r="A2291" s="501" t="s">
        <v>200</v>
      </c>
      <c r="B2291" s="502" t="n">
        <v>34357</v>
      </c>
      <c r="C2291" s="503" t="s">
        <v>42</v>
      </c>
      <c r="D2291" s="503" t="s">
        <v>834</v>
      </c>
      <c r="E2291" s="503" t="s">
        <v>669</v>
      </c>
      <c r="F2291" s="503"/>
      <c r="G2291" s="504" t="s">
        <v>66</v>
      </c>
      <c r="H2291" s="505" t="n">
        <v>0.422</v>
      </c>
      <c r="I2291" s="506" t="n">
        <v>7.22</v>
      </c>
      <c r="J2291" s="507" t="n">
        <v>3.04</v>
      </c>
    </row>
    <row r="2292" customFormat="false" ht="15" hidden="false" customHeight="false" outlineLevel="0" collapsed="false">
      <c r="A2292" s="486"/>
      <c r="B2292" s="487"/>
      <c r="C2292" s="487"/>
      <c r="D2292" s="487"/>
      <c r="E2292" s="487" t="s">
        <v>1388</v>
      </c>
      <c r="F2292" s="488" t="n">
        <v>14.79</v>
      </c>
      <c r="G2292" s="487" t="s">
        <v>1389</v>
      </c>
      <c r="H2292" s="488" t="n">
        <v>0</v>
      </c>
      <c r="I2292" s="489" t="s">
        <v>1390</v>
      </c>
      <c r="J2292" s="490" t="n">
        <v>14.79</v>
      </c>
    </row>
    <row r="2293" customFormat="false" ht="15" hidden="false" customHeight="true" outlineLevel="0" collapsed="false">
      <c r="A2293" s="486"/>
      <c r="B2293" s="487"/>
      <c r="C2293" s="487"/>
      <c r="D2293" s="487"/>
      <c r="E2293" s="487" t="s">
        <v>1391</v>
      </c>
      <c r="F2293" s="488" t="n">
        <v>16.08</v>
      </c>
      <c r="G2293" s="487"/>
      <c r="H2293" s="491" t="s">
        <v>1392</v>
      </c>
      <c r="I2293" s="491"/>
      <c r="J2293" s="490" t="n">
        <v>83.67</v>
      </c>
    </row>
    <row r="2294" customFormat="false" ht="49.5" hidden="false" customHeight="true" outlineLevel="0" collapsed="false">
      <c r="A2294" s="492"/>
      <c r="B2294" s="493"/>
      <c r="C2294" s="493"/>
      <c r="D2294" s="493"/>
      <c r="E2294" s="493"/>
      <c r="F2294" s="493"/>
      <c r="G2294" s="493" t="s">
        <v>1393</v>
      </c>
      <c r="H2294" s="494" t="n">
        <v>221.09</v>
      </c>
      <c r="I2294" s="495" t="s">
        <v>1394</v>
      </c>
      <c r="J2294" s="496" t="n">
        <v>18498.6</v>
      </c>
    </row>
    <row r="2295" customFormat="false" ht="0.75" hidden="false" customHeight="true" outlineLevel="0" collapsed="false">
      <c r="A2295" s="497"/>
      <c r="B2295" s="498"/>
      <c r="C2295" s="498"/>
      <c r="D2295" s="498"/>
      <c r="E2295" s="498"/>
      <c r="F2295" s="498"/>
      <c r="G2295" s="498"/>
      <c r="H2295" s="498"/>
      <c r="I2295" s="499"/>
      <c r="J2295" s="500"/>
    </row>
    <row r="2296" customFormat="false" ht="18" hidden="false" customHeight="true" outlineLevel="0" collapsed="false">
      <c r="A2296" s="466" t="s">
        <v>2066</v>
      </c>
      <c r="B2296" s="467" t="s">
        <v>27</v>
      </c>
      <c r="C2296" s="468" t="s">
        <v>26</v>
      </c>
      <c r="D2296" s="468" t="s">
        <v>18</v>
      </c>
      <c r="E2296" s="468" t="s">
        <v>25</v>
      </c>
      <c r="F2296" s="468"/>
      <c r="G2296" s="469" t="s">
        <v>1375</v>
      </c>
      <c r="H2296" s="467" t="s">
        <v>1376</v>
      </c>
      <c r="I2296" s="470" t="s">
        <v>1377</v>
      </c>
      <c r="J2296" s="471" t="s">
        <v>19</v>
      </c>
    </row>
    <row r="2297" customFormat="false" ht="51.75" hidden="false" customHeight="true" outlineLevel="0" collapsed="false">
      <c r="A2297" s="472" t="s">
        <v>35</v>
      </c>
      <c r="B2297" s="473" t="n">
        <v>87535</v>
      </c>
      <c r="C2297" s="474" t="s">
        <v>42</v>
      </c>
      <c r="D2297" s="474" t="s">
        <v>2062</v>
      </c>
      <c r="E2297" s="474" t="s">
        <v>1924</v>
      </c>
      <c r="F2297" s="474"/>
      <c r="G2297" s="475" t="s">
        <v>400</v>
      </c>
      <c r="H2297" s="476" t="n">
        <v>1</v>
      </c>
      <c r="I2297" s="477" t="n">
        <v>31.36</v>
      </c>
      <c r="J2297" s="478" t="n">
        <v>31.36</v>
      </c>
    </row>
    <row r="2298" customFormat="false" ht="51.75" hidden="false" customHeight="true" outlineLevel="0" collapsed="false">
      <c r="A2298" s="479" t="s">
        <v>656</v>
      </c>
      <c r="B2298" s="480" t="n">
        <v>87292</v>
      </c>
      <c r="C2298" s="481" t="s">
        <v>42</v>
      </c>
      <c r="D2298" s="481" t="s">
        <v>734</v>
      </c>
      <c r="E2298" s="481" t="s">
        <v>1382</v>
      </c>
      <c r="F2298" s="481"/>
      <c r="G2298" s="482" t="s">
        <v>388</v>
      </c>
      <c r="H2298" s="483" t="n">
        <v>0.0304</v>
      </c>
      <c r="I2298" s="484" t="n">
        <v>591.83</v>
      </c>
      <c r="J2298" s="485" t="n">
        <v>17.99</v>
      </c>
    </row>
    <row r="2299" customFormat="false" ht="24" hidden="false" customHeight="true" outlineLevel="0" collapsed="false">
      <c r="A2299" s="479" t="s">
        <v>656</v>
      </c>
      <c r="B2299" s="480" t="n">
        <v>88309</v>
      </c>
      <c r="C2299" s="481" t="s">
        <v>42</v>
      </c>
      <c r="D2299" s="481" t="s">
        <v>696</v>
      </c>
      <c r="E2299" s="481" t="s">
        <v>1382</v>
      </c>
      <c r="F2299" s="481"/>
      <c r="G2299" s="482" t="s">
        <v>469</v>
      </c>
      <c r="H2299" s="483" t="n">
        <v>0.374</v>
      </c>
      <c r="I2299" s="484" t="n">
        <v>25.62</v>
      </c>
      <c r="J2299" s="485" t="n">
        <v>9.58</v>
      </c>
    </row>
    <row r="2300" customFormat="false" ht="24" hidden="false" customHeight="true" outlineLevel="0" collapsed="false">
      <c r="A2300" s="479" t="s">
        <v>656</v>
      </c>
      <c r="B2300" s="480" t="n">
        <v>88316</v>
      </c>
      <c r="C2300" s="481" t="s">
        <v>42</v>
      </c>
      <c r="D2300" s="481" t="s">
        <v>667</v>
      </c>
      <c r="E2300" s="481" t="s">
        <v>1382</v>
      </c>
      <c r="F2300" s="481"/>
      <c r="G2300" s="482" t="s">
        <v>469</v>
      </c>
      <c r="H2300" s="483" t="n">
        <v>0.187</v>
      </c>
      <c r="I2300" s="484" t="n">
        <v>20.32</v>
      </c>
      <c r="J2300" s="485" t="n">
        <v>3.79</v>
      </c>
    </row>
    <row r="2301" customFormat="false" ht="15" hidden="false" customHeight="false" outlineLevel="0" collapsed="false">
      <c r="A2301" s="486"/>
      <c r="B2301" s="487"/>
      <c r="C2301" s="487"/>
      <c r="D2301" s="487"/>
      <c r="E2301" s="487" t="s">
        <v>1388</v>
      </c>
      <c r="F2301" s="488" t="n">
        <v>12.51</v>
      </c>
      <c r="G2301" s="487" t="s">
        <v>1389</v>
      </c>
      <c r="H2301" s="488" t="n">
        <v>0</v>
      </c>
      <c r="I2301" s="489" t="s">
        <v>1390</v>
      </c>
      <c r="J2301" s="490" t="n">
        <v>12.51</v>
      </c>
    </row>
    <row r="2302" customFormat="false" ht="15" hidden="false" customHeight="true" outlineLevel="0" collapsed="false">
      <c r="A2302" s="486"/>
      <c r="B2302" s="487"/>
      <c r="C2302" s="487"/>
      <c r="D2302" s="487"/>
      <c r="E2302" s="487" t="s">
        <v>1391</v>
      </c>
      <c r="F2302" s="488" t="n">
        <v>7.46</v>
      </c>
      <c r="G2302" s="487"/>
      <c r="H2302" s="491" t="s">
        <v>1392</v>
      </c>
      <c r="I2302" s="491"/>
      <c r="J2302" s="490" t="n">
        <v>38.82</v>
      </c>
    </row>
    <row r="2303" customFormat="false" ht="49.5" hidden="false" customHeight="true" outlineLevel="0" collapsed="false">
      <c r="A2303" s="492"/>
      <c r="B2303" s="493"/>
      <c r="C2303" s="493"/>
      <c r="D2303" s="493"/>
      <c r="E2303" s="493"/>
      <c r="F2303" s="493"/>
      <c r="G2303" s="493" t="s">
        <v>1393</v>
      </c>
      <c r="H2303" s="494" t="n">
        <v>160.16</v>
      </c>
      <c r="I2303" s="495" t="s">
        <v>1394</v>
      </c>
      <c r="J2303" s="496" t="n">
        <v>6217.41</v>
      </c>
    </row>
    <row r="2304" customFormat="false" ht="0.75" hidden="false" customHeight="true" outlineLevel="0" collapsed="false">
      <c r="A2304" s="497"/>
      <c r="B2304" s="498"/>
      <c r="C2304" s="498"/>
      <c r="D2304" s="498"/>
      <c r="E2304" s="498"/>
      <c r="F2304" s="498"/>
      <c r="G2304" s="498"/>
      <c r="H2304" s="498"/>
      <c r="I2304" s="499"/>
      <c r="J2304" s="500"/>
    </row>
    <row r="2305" customFormat="false" ht="24" hidden="false" customHeight="true" outlineLevel="0" collapsed="false">
      <c r="A2305" s="461" t="s">
        <v>502</v>
      </c>
      <c r="B2305" s="462"/>
      <c r="C2305" s="462"/>
      <c r="D2305" s="462" t="s">
        <v>1717</v>
      </c>
      <c r="E2305" s="462"/>
      <c r="F2305" s="462"/>
      <c r="G2305" s="462"/>
      <c r="H2305" s="463"/>
      <c r="I2305" s="464"/>
      <c r="J2305" s="465" t="n">
        <v>31355.75</v>
      </c>
    </row>
    <row r="2306" customFormat="false" ht="18" hidden="false" customHeight="true" outlineLevel="0" collapsed="false">
      <c r="A2306" s="466" t="s">
        <v>2067</v>
      </c>
      <c r="B2306" s="467" t="s">
        <v>27</v>
      </c>
      <c r="C2306" s="468" t="s">
        <v>26</v>
      </c>
      <c r="D2306" s="468" t="s">
        <v>18</v>
      </c>
      <c r="E2306" s="468" t="s">
        <v>25</v>
      </c>
      <c r="F2306" s="468"/>
      <c r="G2306" s="469" t="s">
        <v>1375</v>
      </c>
      <c r="H2306" s="467" t="s">
        <v>1376</v>
      </c>
      <c r="I2306" s="470" t="s">
        <v>1377</v>
      </c>
      <c r="J2306" s="471" t="s">
        <v>19</v>
      </c>
    </row>
    <row r="2307" customFormat="false" ht="51.75" hidden="false" customHeight="true" outlineLevel="0" collapsed="false">
      <c r="A2307" s="472" t="s">
        <v>35</v>
      </c>
      <c r="B2307" s="473" t="n">
        <v>87905</v>
      </c>
      <c r="C2307" s="474" t="s">
        <v>42</v>
      </c>
      <c r="D2307" s="474" t="s">
        <v>142</v>
      </c>
      <c r="E2307" s="474" t="s">
        <v>1924</v>
      </c>
      <c r="F2307" s="474"/>
      <c r="G2307" s="475" t="s">
        <v>400</v>
      </c>
      <c r="H2307" s="476" t="n">
        <v>1</v>
      </c>
      <c r="I2307" s="477" t="n">
        <v>7.75</v>
      </c>
      <c r="J2307" s="478" t="n">
        <v>7.75</v>
      </c>
    </row>
    <row r="2308" customFormat="false" ht="39" hidden="false" customHeight="true" outlineLevel="0" collapsed="false">
      <c r="A2308" s="479" t="s">
        <v>656</v>
      </c>
      <c r="B2308" s="480" t="n">
        <v>87313</v>
      </c>
      <c r="C2308" s="481" t="s">
        <v>42</v>
      </c>
      <c r="D2308" s="481" t="s">
        <v>829</v>
      </c>
      <c r="E2308" s="481" t="s">
        <v>1382</v>
      </c>
      <c r="F2308" s="481"/>
      <c r="G2308" s="482" t="s">
        <v>388</v>
      </c>
      <c r="H2308" s="483" t="n">
        <v>0.0037</v>
      </c>
      <c r="I2308" s="484" t="n">
        <v>590.83</v>
      </c>
      <c r="J2308" s="485" t="n">
        <v>2.18</v>
      </c>
    </row>
    <row r="2309" customFormat="false" ht="24" hidden="false" customHeight="true" outlineLevel="0" collapsed="false">
      <c r="A2309" s="479" t="s">
        <v>656</v>
      </c>
      <c r="B2309" s="480" t="n">
        <v>88309</v>
      </c>
      <c r="C2309" s="481" t="s">
        <v>42</v>
      </c>
      <c r="D2309" s="481" t="s">
        <v>696</v>
      </c>
      <c r="E2309" s="481" t="s">
        <v>1382</v>
      </c>
      <c r="F2309" s="481"/>
      <c r="G2309" s="482" t="s">
        <v>469</v>
      </c>
      <c r="H2309" s="483" t="n">
        <v>0.1724</v>
      </c>
      <c r="I2309" s="484" t="n">
        <v>25.62</v>
      </c>
      <c r="J2309" s="485" t="n">
        <v>4.41</v>
      </c>
    </row>
    <row r="2310" customFormat="false" ht="24" hidden="false" customHeight="true" outlineLevel="0" collapsed="false">
      <c r="A2310" s="479" t="s">
        <v>656</v>
      </c>
      <c r="B2310" s="480" t="n">
        <v>88316</v>
      </c>
      <c r="C2310" s="481" t="s">
        <v>42</v>
      </c>
      <c r="D2310" s="481" t="s">
        <v>667</v>
      </c>
      <c r="E2310" s="481" t="s">
        <v>1382</v>
      </c>
      <c r="F2310" s="481"/>
      <c r="G2310" s="482" t="s">
        <v>469</v>
      </c>
      <c r="H2310" s="483" t="n">
        <v>0.0575</v>
      </c>
      <c r="I2310" s="484" t="n">
        <v>20.32</v>
      </c>
      <c r="J2310" s="485" t="n">
        <v>1.16</v>
      </c>
    </row>
    <row r="2311" customFormat="false" ht="15" hidden="false" customHeight="false" outlineLevel="0" collapsed="false">
      <c r="A2311" s="486"/>
      <c r="B2311" s="487"/>
      <c r="C2311" s="487"/>
      <c r="D2311" s="487"/>
      <c r="E2311" s="487" t="s">
        <v>1388</v>
      </c>
      <c r="F2311" s="488" t="n">
        <v>4.59</v>
      </c>
      <c r="G2311" s="487" t="s">
        <v>1389</v>
      </c>
      <c r="H2311" s="488" t="n">
        <v>0</v>
      </c>
      <c r="I2311" s="489" t="s">
        <v>1390</v>
      </c>
      <c r="J2311" s="490" t="n">
        <v>4.59</v>
      </c>
    </row>
    <row r="2312" customFormat="false" ht="15" hidden="false" customHeight="true" outlineLevel="0" collapsed="false">
      <c r="A2312" s="486"/>
      <c r="B2312" s="487"/>
      <c r="C2312" s="487"/>
      <c r="D2312" s="487"/>
      <c r="E2312" s="487" t="s">
        <v>1391</v>
      </c>
      <c r="F2312" s="488" t="n">
        <v>1.84</v>
      </c>
      <c r="G2312" s="487"/>
      <c r="H2312" s="491" t="s">
        <v>1392</v>
      </c>
      <c r="I2312" s="491"/>
      <c r="J2312" s="490" t="n">
        <v>9.59</v>
      </c>
    </row>
    <row r="2313" customFormat="false" ht="49.5" hidden="false" customHeight="true" outlineLevel="0" collapsed="false">
      <c r="A2313" s="492"/>
      <c r="B2313" s="493"/>
      <c r="C2313" s="493"/>
      <c r="D2313" s="493"/>
      <c r="E2313" s="493"/>
      <c r="F2313" s="493"/>
      <c r="G2313" s="493" t="s">
        <v>1393</v>
      </c>
      <c r="H2313" s="494" t="n">
        <v>49.45</v>
      </c>
      <c r="I2313" s="495" t="s">
        <v>1394</v>
      </c>
      <c r="J2313" s="496" t="n">
        <v>474.22</v>
      </c>
    </row>
    <row r="2314" customFormat="false" ht="0.75" hidden="false" customHeight="true" outlineLevel="0" collapsed="false">
      <c r="A2314" s="497"/>
      <c r="B2314" s="498"/>
      <c r="C2314" s="498"/>
      <c r="D2314" s="498"/>
      <c r="E2314" s="498"/>
      <c r="F2314" s="498"/>
      <c r="G2314" s="498"/>
      <c r="H2314" s="498"/>
      <c r="I2314" s="499"/>
      <c r="J2314" s="500"/>
    </row>
    <row r="2315" customFormat="false" ht="18" hidden="false" customHeight="true" outlineLevel="0" collapsed="false">
      <c r="A2315" s="466" t="s">
        <v>2068</v>
      </c>
      <c r="B2315" s="467" t="s">
        <v>27</v>
      </c>
      <c r="C2315" s="468" t="s">
        <v>26</v>
      </c>
      <c r="D2315" s="468" t="s">
        <v>18</v>
      </c>
      <c r="E2315" s="468" t="s">
        <v>25</v>
      </c>
      <c r="F2315" s="468"/>
      <c r="G2315" s="469" t="s">
        <v>1375</v>
      </c>
      <c r="H2315" s="467" t="s">
        <v>1376</v>
      </c>
      <c r="I2315" s="470" t="s">
        <v>1377</v>
      </c>
      <c r="J2315" s="471" t="s">
        <v>19</v>
      </c>
    </row>
    <row r="2316" customFormat="false" ht="51.75" hidden="false" customHeight="true" outlineLevel="0" collapsed="false">
      <c r="A2316" s="472" t="s">
        <v>35</v>
      </c>
      <c r="B2316" s="473" t="n">
        <v>87775</v>
      </c>
      <c r="C2316" s="474" t="s">
        <v>42</v>
      </c>
      <c r="D2316" s="474" t="s">
        <v>2057</v>
      </c>
      <c r="E2316" s="474" t="s">
        <v>1924</v>
      </c>
      <c r="F2316" s="474"/>
      <c r="G2316" s="475" t="s">
        <v>400</v>
      </c>
      <c r="H2316" s="476" t="n">
        <v>1</v>
      </c>
      <c r="I2316" s="477" t="n">
        <v>52.5</v>
      </c>
      <c r="J2316" s="478" t="n">
        <v>52.5</v>
      </c>
    </row>
    <row r="2317" customFormat="false" ht="51.75" hidden="false" customHeight="true" outlineLevel="0" collapsed="false">
      <c r="A2317" s="479" t="s">
        <v>656</v>
      </c>
      <c r="B2317" s="480" t="n">
        <v>87292</v>
      </c>
      <c r="C2317" s="481" t="s">
        <v>42</v>
      </c>
      <c r="D2317" s="481" t="s">
        <v>734</v>
      </c>
      <c r="E2317" s="481" t="s">
        <v>1382</v>
      </c>
      <c r="F2317" s="481"/>
      <c r="G2317" s="482" t="s">
        <v>388</v>
      </c>
      <c r="H2317" s="483" t="n">
        <v>0.0314</v>
      </c>
      <c r="I2317" s="484" t="n">
        <v>591.83</v>
      </c>
      <c r="J2317" s="485" t="n">
        <v>18.58</v>
      </c>
    </row>
    <row r="2318" customFormat="false" ht="24" hidden="false" customHeight="true" outlineLevel="0" collapsed="false">
      <c r="A2318" s="479" t="s">
        <v>656</v>
      </c>
      <c r="B2318" s="480" t="n">
        <v>88309</v>
      </c>
      <c r="C2318" s="481" t="s">
        <v>42</v>
      </c>
      <c r="D2318" s="481" t="s">
        <v>696</v>
      </c>
      <c r="E2318" s="481" t="s">
        <v>1382</v>
      </c>
      <c r="F2318" s="481"/>
      <c r="G2318" s="482" t="s">
        <v>469</v>
      </c>
      <c r="H2318" s="483" t="n">
        <v>0.679</v>
      </c>
      <c r="I2318" s="484" t="n">
        <v>25.62</v>
      </c>
      <c r="J2318" s="485" t="n">
        <v>17.39</v>
      </c>
    </row>
    <row r="2319" customFormat="false" ht="24" hidden="false" customHeight="true" outlineLevel="0" collapsed="false">
      <c r="A2319" s="479" t="s">
        <v>656</v>
      </c>
      <c r="B2319" s="480" t="n">
        <v>88316</v>
      </c>
      <c r="C2319" s="481" t="s">
        <v>42</v>
      </c>
      <c r="D2319" s="481" t="s">
        <v>667</v>
      </c>
      <c r="E2319" s="481" t="s">
        <v>1382</v>
      </c>
      <c r="F2319" s="481"/>
      <c r="G2319" s="482" t="s">
        <v>469</v>
      </c>
      <c r="H2319" s="483" t="n">
        <v>0.679</v>
      </c>
      <c r="I2319" s="484" t="n">
        <v>20.32</v>
      </c>
      <c r="J2319" s="485" t="n">
        <v>13.79</v>
      </c>
    </row>
    <row r="2320" customFormat="false" ht="25.5" hidden="false" customHeight="true" outlineLevel="0" collapsed="false">
      <c r="A2320" s="501" t="s">
        <v>200</v>
      </c>
      <c r="B2320" s="502" t="n">
        <v>37411</v>
      </c>
      <c r="C2320" s="503" t="s">
        <v>42</v>
      </c>
      <c r="D2320" s="503" t="s">
        <v>832</v>
      </c>
      <c r="E2320" s="503" t="s">
        <v>669</v>
      </c>
      <c r="F2320" s="503"/>
      <c r="G2320" s="504" t="s">
        <v>400</v>
      </c>
      <c r="H2320" s="505" t="n">
        <v>0.1388</v>
      </c>
      <c r="I2320" s="506" t="n">
        <v>19.75</v>
      </c>
      <c r="J2320" s="507" t="n">
        <v>2.74</v>
      </c>
    </row>
    <row r="2321" customFormat="false" ht="15" hidden="false" customHeight="false" outlineLevel="0" collapsed="false">
      <c r="A2321" s="486"/>
      <c r="B2321" s="487"/>
      <c r="C2321" s="487"/>
      <c r="D2321" s="487"/>
      <c r="E2321" s="487" t="s">
        <v>1388</v>
      </c>
      <c r="F2321" s="488" t="n">
        <v>26.18</v>
      </c>
      <c r="G2321" s="487" t="s">
        <v>1389</v>
      </c>
      <c r="H2321" s="488" t="n">
        <v>0</v>
      </c>
      <c r="I2321" s="489" t="s">
        <v>1390</v>
      </c>
      <c r="J2321" s="490" t="n">
        <v>26.18</v>
      </c>
    </row>
    <row r="2322" customFormat="false" ht="15" hidden="false" customHeight="true" outlineLevel="0" collapsed="false">
      <c r="A2322" s="486"/>
      <c r="B2322" s="487"/>
      <c r="C2322" s="487"/>
      <c r="D2322" s="487"/>
      <c r="E2322" s="487" t="s">
        <v>1391</v>
      </c>
      <c r="F2322" s="488" t="n">
        <v>12.49</v>
      </c>
      <c r="G2322" s="487"/>
      <c r="H2322" s="491" t="s">
        <v>1392</v>
      </c>
      <c r="I2322" s="491"/>
      <c r="J2322" s="490" t="n">
        <v>64.99</v>
      </c>
    </row>
    <row r="2323" customFormat="false" ht="49.5" hidden="false" customHeight="true" outlineLevel="0" collapsed="false">
      <c r="A2323" s="492"/>
      <c r="B2323" s="493"/>
      <c r="C2323" s="493"/>
      <c r="D2323" s="493"/>
      <c r="E2323" s="493"/>
      <c r="F2323" s="493"/>
      <c r="G2323" s="493" t="s">
        <v>1393</v>
      </c>
      <c r="H2323" s="494" t="n">
        <v>49.45</v>
      </c>
      <c r="I2323" s="495" t="s">
        <v>1394</v>
      </c>
      <c r="J2323" s="496" t="n">
        <v>3213.75</v>
      </c>
    </row>
    <row r="2324" customFormat="false" ht="0.75" hidden="false" customHeight="true" outlineLevel="0" collapsed="false">
      <c r="A2324" s="497"/>
      <c r="B2324" s="498"/>
      <c r="C2324" s="498"/>
      <c r="D2324" s="498"/>
      <c r="E2324" s="498"/>
      <c r="F2324" s="498"/>
      <c r="G2324" s="498"/>
      <c r="H2324" s="498"/>
      <c r="I2324" s="499"/>
      <c r="J2324" s="500"/>
    </row>
    <row r="2325" customFormat="false" ht="18" hidden="false" customHeight="true" outlineLevel="0" collapsed="false">
      <c r="A2325" s="466" t="s">
        <v>2069</v>
      </c>
      <c r="B2325" s="467" t="s">
        <v>27</v>
      </c>
      <c r="C2325" s="468" t="s">
        <v>26</v>
      </c>
      <c r="D2325" s="468" t="s">
        <v>18</v>
      </c>
      <c r="E2325" s="468" t="s">
        <v>25</v>
      </c>
      <c r="F2325" s="468"/>
      <c r="G2325" s="469" t="s">
        <v>1375</v>
      </c>
      <c r="H2325" s="467" t="s">
        <v>1376</v>
      </c>
      <c r="I2325" s="470" t="s">
        <v>1377</v>
      </c>
      <c r="J2325" s="471" t="s">
        <v>19</v>
      </c>
    </row>
    <row r="2326" customFormat="false" ht="51.75" hidden="false" customHeight="true" outlineLevel="0" collapsed="false">
      <c r="A2326" s="472" t="s">
        <v>35</v>
      </c>
      <c r="B2326" s="473" t="n">
        <v>87535</v>
      </c>
      <c r="C2326" s="474" t="s">
        <v>42</v>
      </c>
      <c r="D2326" s="474" t="s">
        <v>2062</v>
      </c>
      <c r="E2326" s="474" t="s">
        <v>1924</v>
      </c>
      <c r="F2326" s="474"/>
      <c r="G2326" s="475" t="s">
        <v>400</v>
      </c>
      <c r="H2326" s="476" t="n">
        <v>1</v>
      </c>
      <c r="I2326" s="477" t="n">
        <v>31.36</v>
      </c>
      <c r="J2326" s="478" t="n">
        <v>31.36</v>
      </c>
    </row>
    <row r="2327" customFormat="false" ht="51.75" hidden="false" customHeight="true" outlineLevel="0" collapsed="false">
      <c r="A2327" s="479" t="s">
        <v>656</v>
      </c>
      <c r="B2327" s="480" t="n">
        <v>87292</v>
      </c>
      <c r="C2327" s="481" t="s">
        <v>42</v>
      </c>
      <c r="D2327" s="481" t="s">
        <v>734</v>
      </c>
      <c r="E2327" s="481" t="s">
        <v>1382</v>
      </c>
      <c r="F2327" s="481"/>
      <c r="G2327" s="482" t="s">
        <v>388</v>
      </c>
      <c r="H2327" s="483" t="n">
        <v>0.0304</v>
      </c>
      <c r="I2327" s="484" t="n">
        <v>591.83</v>
      </c>
      <c r="J2327" s="485" t="n">
        <v>17.99</v>
      </c>
    </row>
    <row r="2328" customFormat="false" ht="24" hidden="false" customHeight="true" outlineLevel="0" collapsed="false">
      <c r="A2328" s="479" t="s">
        <v>656</v>
      </c>
      <c r="B2328" s="480" t="n">
        <v>88309</v>
      </c>
      <c r="C2328" s="481" t="s">
        <v>42</v>
      </c>
      <c r="D2328" s="481" t="s">
        <v>696</v>
      </c>
      <c r="E2328" s="481" t="s">
        <v>1382</v>
      </c>
      <c r="F2328" s="481"/>
      <c r="G2328" s="482" t="s">
        <v>469</v>
      </c>
      <c r="H2328" s="483" t="n">
        <v>0.374</v>
      </c>
      <c r="I2328" s="484" t="n">
        <v>25.62</v>
      </c>
      <c r="J2328" s="485" t="n">
        <v>9.58</v>
      </c>
    </row>
    <row r="2329" customFormat="false" ht="24" hidden="false" customHeight="true" outlineLevel="0" collapsed="false">
      <c r="A2329" s="479" t="s">
        <v>656</v>
      </c>
      <c r="B2329" s="480" t="n">
        <v>88316</v>
      </c>
      <c r="C2329" s="481" t="s">
        <v>42</v>
      </c>
      <c r="D2329" s="481" t="s">
        <v>667</v>
      </c>
      <c r="E2329" s="481" t="s">
        <v>1382</v>
      </c>
      <c r="F2329" s="481"/>
      <c r="G2329" s="482" t="s">
        <v>469</v>
      </c>
      <c r="H2329" s="483" t="n">
        <v>0.187</v>
      </c>
      <c r="I2329" s="484" t="n">
        <v>20.32</v>
      </c>
      <c r="J2329" s="485" t="n">
        <v>3.79</v>
      </c>
    </row>
    <row r="2330" customFormat="false" ht="15" hidden="false" customHeight="false" outlineLevel="0" collapsed="false">
      <c r="A2330" s="486"/>
      <c r="B2330" s="487"/>
      <c r="C2330" s="487"/>
      <c r="D2330" s="487"/>
      <c r="E2330" s="487" t="s">
        <v>1388</v>
      </c>
      <c r="F2330" s="488" t="n">
        <v>12.51</v>
      </c>
      <c r="G2330" s="487" t="s">
        <v>1389</v>
      </c>
      <c r="H2330" s="488" t="n">
        <v>0</v>
      </c>
      <c r="I2330" s="489" t="s">
        <v>1390</v>
      </c>
      <c r="J2330" s="490" t="n">
        <v>12.51</v>
      </c>
    </row>
    <row r="2331" customFormat="false" ht="15" hidden="false" customHeight="true" outlineLevel="0" collapsed="false">
      <c r="A2331" s="486"/>
      <c r="B2331" s="487"/>
      <c r="C2331" s="487"/>
      <c r="D2331" s="487"/>
      <c r="E2331" s="487" t="s">
        <v>1391</v>
      </c>
      <c r="F2331" s="488" t="n">
        <v>7.46</v>
      </c>
      <c r="G2331" s="487"/>
      <c r="H2331" s="491" t="s">
        <v>1392</v>
      </c>
      <c r="I2331" s="491"/>
      <c r="J2331" s="490" t="n">
        <v>38.82</v>
      </c>
    </row>
    <row r="2332" customFormat="false" ht="49.5" hidden="false" customHeight="true" outlineLevel="0" collapsed="false">
      <c r="A2332" s="492"/>
      <c r="B2332" s="493"/>
      <c r="C2332" s="493"/>
      <c r="D2332" s="493"/>
      <c r="E2332" s="493"/>
      <c r="F2332" s="493"/>
      <c r="G2332" s="493" t="s">
        <v>1393</v>
      </c>
      <c r="H2332" s="494" t="n">
        <v>125.64</v>
      </c>
      <c r="I2332" s="495" t="s">
        <v>1394</v>
      </c>
      <c r="J2332" s="496" t="n">
        <v>4877.34</v>
      </c>
    </row>
    <row r="2333" customFormat="false" ht="0.75" hidden="false" customHeight="true" outlineLevel="0" collapsed="false">
      <c r="A2333" s="497"/>
      <c r="B2333" s="498"/>
      <c r="C2333" s="498"/>
      <c r="D2333" s="498"/>
      <c r="E2333" s="498"/>
      <c r="F2333" s="498"/>
      <c r="G2333" s="498"/>
      <c r="H2333" s="498"/>
      <c r="I2333" s="499"/>
      <c r="J2333" s="500"/>
    </row>
    <row r="2334" customFormat="false" ht="18" hidden="false" customHeight="true" outlineLevel="0" collapsed="false">
      <c r="A2334" s="466" t="s">
        <v>2070</v>
      </c>
      <c r="B2334" s="467" t="s">
        <v>27</v>
      </c>
      <c r="C2334" s="468" t="s">
        <v>26</v>
      </c>
      <c r="D2334" s="468" t="s">
        <v>18</v>
      </c>
      <c r="E2334" s="468" t="s">
        <v>25</v>
      </c>
      <c r="F2334" s="468"/>
      <c r="G2334" s="469" t="s">
        <v>1375</v>
      </c>
      <c r="H2334" s="467" t="s">
        <v>1376</v>
      </c>
      <c r="I2334" s="470" t="s">
        <v>1377</v>
      </c>
      <c r="J2334" s="471" t="s">
        <v>19</v>
      </c>
    </row>
    <row r="2335" customFormat="false" ht="51.75" hidden="false" customHeight="true" outlineLevel="0" collapsed="false">
      <c r="A2335" s="472" t="s">
        <v>35</v>
      </c>
      <c r="B2335" s="473" t="s">
        <v>2071</v>
      </c>
      <c r="C2335" s="474" t="s">
        <v>36</v>
      </c>
      <c r="D2335" s="474" t="s">
        <v>2072</v>
      </c>
      <c r="E2335" s="474" t="s">
        <v>1815</v>
      </c>
      <c r="F2335" s="474"/>
      <c r="G2335" s="475" t="s">
        <v>1449</v>
      </c>
      <c r="H2335" s="476" t="n">
        <v>1</v>
      </c>
      <c r="I2335" s="477" t="n">
        <v>106.46</v>
      </c>
      <c r="J2335" s="478" t="n">
        <v>106.46</v>
      </c>
    </row>
    <row r="2336" customFormat="false" ht="25.5" hidden="false" customHeight="true" outlineLevel="0" collapsed="false">
      <c r="A2336" s="479" t="s">
        <v>656</v>
      </c>
      <c r="B2336" s="480" t="n">
        <v>88256</v>
      </c>
      <c r="C2336" s="481" t="s">
        <v>42</v>
      </c>
      <c r="D2336" s="481" t="s">
        <v>837</v>
      </c>
      <c r="E2336" s="481" t="s">
        <v>1382</v>
      </c>
      <c r="F2336" s="481"/>
      <c r="G2336" s="482" t="s">
        <v>469</v>
      </c>
      <c r="H2336" s="483" t="n">
        <v>0.5341</v>
      </c>
      <c r="I2336" s="484" t="n">
        <v>25.47</v>
      </c>
      <c r="J2336" s="485" t="n">
        <v>13.6</v>
      </c>
    </row>
    <row r="2337" customFormat="false" ht="24" hidden="false" customHeight="true" outlineLevel="0" collapsed="false">
      <c r="A2337" s="479" t="s">
        <v>656</v>
      </c>
      <c r="B2337" s="480" t="n">
        <v>88316</v>
      </c>
      <c r="C2337" s="481" t="s">
        <v>42</v>
      </c>
      <c r="D2337" s="481" t="s">
        <v>667</v>
      </c>
      <c r="E2337" s="481" t="s">
        <v>1382</v>
      </c>
      <c r="F2337" s="481"/>
      <c r="G2337" s="482" t="s">
        <v>469</v>
      </c>
      <c r="H2337" s="483" t="n">
        <v>0.5341</v>
      </c>
      <c r="I2337" s="484" t="n">
        <v>20.32</v>
      </c>
      <c r="J2337" s="485" t="n">
        <v>10.85</v>
      </c>
    </row>
    <row r="2338" customFormat="false" ht="25.5" hidden="false" customHeight="true" outlineLevel="0" collapsed="false">
      <c r="A2338" s="501" t="s">
        <v>200</v>
      </c>
      <c r="B2338" s="502" t="n">
        <v>536</v>
      </c>
      <c r="C2338" s="503" t="s">
        <v>42</v>
      </c>
      <c r="D2338" s="503" t="s">
        <v>836</v>
      </c>
      <c r="E2338" s="503" t="s">
        <v>669</v>
      </c>
      <c r="F2338" s="503"/>
      <c r="G2338" s="504" t="s">
        <v>400</v>
      </c>
      <c r="H2338" s="505" t="n">
        <v>1.95</v>
      </c>
      <c r="I2338" s="506" t="n">
        <v>37.41</v>
      </c>
      <c r="J2338" s="507" t="n">
        <v>72.94</v>
      </c>
    </row>
    <row r="2339" customFormat="false" ht="24" hidden="false" customHeight="true" outlineLevel="0" collapsed="false">
      <c r="A2339" s="501" t="s">
        <v>200</v>
      </c>
      <c r="B2339" s="502" t="n">
        <v>1381</v>
      </c>
      <c r="C2339" s="503" t="s">
        <v>42</v>
      </c>
      <c r="D2339" s="503" t="s">
        <v>2060</v>
      </c>
      <c r="E2339" s="503" t="s">
        <v>669</v>
      </c>
      <c r="F2339" s="503"/>
      <c r="G2339" s="504" t="s">
        <v>66</v>
      </c>
      <c r="H2339" s="505" t="n">
        <v>4.91</v>
      </c>
      <c r="I2339" s="506" t="n">
        <v>1.23</v>
      </c>
      <c r="J2339" s="507" t="n">
        <v>6.03</v>
      </c>
    </row>
    <row r="2340" customFormat="false" ht="24" hidden="false" customHeight="true" outlineLevel="0" collapsed="false">
      <c r="A2340" s="501" t="s">
        <v>200</v>
      </c>
      <c r="B2340" s="502" t="n">
        <v>34357</v>
      </c>
      <c r="C2340" s="503" t="s">
        <v>42</v>
      </c>
      <c r="D2340" s="503" t="s">
        <v>834</v>
      </c>
      <c r="E2340" s="503" t="s">
        <v>669</v>
      </c>
      <c r="F2340" s="503"/>
      <c r="G2340" s="504" t="s">
        <v>66</v>
      </c>
      <c r="H2340" s="505" t="n">
        <v>0.422</v>
      </c>
      <c r="I2340" s="506" t="n">
        <v>7.22</v>
      </c>
      <c r="J2340" s="507" t="n">
        <v>3.04</v>
      </c>
    </row>
    <row r="2341" customFormat="false" ht="15" hidden="false" customHeight="false" outlineLevel="0" collapsed="false">
      <c r="A2341" s="486"/>
      <c r="B2341" s="487"/>
      <c r="C2341" s="487"/>
      <c r="D2341" s="487"/>
      <c r="E2341" s="487" t="s">
        <v>1388</v>
      </c>
      <c r="F2341" s="488" t="n">
        <v>18.79</v>
      </c>
      <c r="G2341" s="487" t="s">
        <v>1389</v>
      </c>
      <c r="H2341" s="488" t="n">
        <v>0</v>
      </c>
      <c r="I2341" s="489" t="s">
        <v>1390</v>
      </c>
      <c r="J2341" s="490" t="n">
        <v>18.79</v>
      </c>
    </row>
    <row r="2342" customFormat="false" ht="15" hidden="false" customHeight="true" outlineLevel="0" collapsed="false">
      <c r="A2342" s="486"/>
      <c r="B2342" s="487"/>
      <c r="C2342" s="487"/>
      <c r="D2342" s="487"/>
      <c r="E2342" s="487" t="s">
        <v>1391</v>
      </c>
      <c r="F2342" s="488" t="n">
        <v>25.33</v>
      </c>
      <c r="G2342" s="487"/>
      <c r="H2342" s="491" t="s">
        <v>1392</v>
      </c>
      <c r="I2342" s="491"/>
      <c r="J2342" s="490" t="n">
        <v>131.79</v>
      </c>
    </row>
    <row r="2343" customFormat="false" ht="49.5" hidden="false" customHeight="true" outlineLevel="0" collapsed="false">
      <c r="A2343" s="492"/>
      <c r="B2343" s="493"/>
      <c r="C2343" s="493"/>
      <c r="D2343" s="493"/>
      <c r="E2343" s="493"/>
      <c r="F2343" s="493"/>
      <c r="G2343" s="493" t="s">
        <v>1393</v>
      </c>
      <c r="H2343" s="494" t="n">
        <v>172.93</v>
      </c>
      <c r="I2343" s="495" t="s">
        <v>1394</v>
      </c>
      <c r="J2343" s="496" t="n">
        <v>22790.44</v>
      </c>
    </row>
    <row r="2344" customFormat="false" ht="0.75" hidden="false" customHeight="true" outlineLevel="0" collapsed="false">
      <c r="A2344" s="497"/>
      <c r="B2344" s="498"/>
      <c r="C2344" s="498"/>
      <c r="D2344" s="498"/>
      <c r="E2344" s="498"/>
      <c r="F2344" s="498"/>
      <c r="G2344" s="498"/>
      <c r="H2344" s="498"/>
      <c r="I2344" s="499"/>
      <c r="J2344" s="500"/>
    </row>
    <row r="2345" customFormat="false" ht="25.5" hidden="false" customHeight="true" outlineLevel="0" collapsed="false">
      <c r="A2345" s="461" t="n">
        <v>9</v>
      </c>
      <c r="B2345" s="462"/>
      <c r="C2345" s="462"/>
      <c r="D2345" s="462" t="s">
        <v>2073</v>
      </c>
      <c r="E2345" s="462"/>
      <c r="F2345" s="462"/>
      <c r="G2345" s="462"/>
      <c r="H2345" s="463"/>
      <c r="I2345" s="464"/>
      <c r="J2345" s="465" t="n">
        <v>813120.76</v>
      </c>
    </row>
    <row r="2346" customFormat="false" ht="24" hidden="false" customHeight="true" outlineLevel="0" collapsed="false">
      <c r="A2346" s="461" t="s">
        <v>508</v>
      </c>
      <c r="B2346" s="462"/>
      <c r="C2346" s="462"/>
      <c r="D2346" s="462" t="s">
        <v>1936</v>
      </c>
      <c r="E2346" s="462"/>
      <c r="F2346" s="462"/>
      <c r="G2346" s="462"/>
      <c r="H2346" s="463"/>
      <c r="I2346" s="464"/>
      <c r="J2346" s="465" t="n">
        <v>728431.65</v>
      </c>
    </row>
    <row r="2347" customFormat="false" ht="18" hidden="false" customHeight="true" outlineLevel="0" collapsed="false">
      <c r="A2347" s="466" t="s">
        <v>510</v>
      </c>
      <c r="B2347" s="467" t="s">
        <v>27</v>
      </c>
      <c r="C2347" s="468" t="s">
        <v>26</v>
      </c>
      <c r="D2347" s="468" t="s">
        <v>18</v>
      </c>
      <c r="E2347" s="468" t="s">
        <v>25</v>
      </c>
      <c r="F2347" s="468"/>
      <c r="G2347" s="469" t="s">
        <v>1375</v>
      </c>
      <c r="H2347" s="467" t="s">
        <v>1376</v>
      </c>
      <c r="I2347" s="470" t="s">
        <v>1377</v>
      </c>
      <c r="J2347" s="471" t="s">
        <v>19</v>
      </c>
    </row>
    <row r="2348" customFormat="false" ht="39" hidden="false" customHeight="true" outlineLevel="0" collapsed="false">
      <c r="A2348" s="472" t="s">
        <v>35</v>
      </c>
      <c r="B2348" s="473" t="n">
        <v>104626</v>
      </c>
      <c r="C2348" s="474" t="s">
        <v>42</v>
      </c>
      <c r="D2348" s="474" t="s">
        <v>2074</v>
      </c>
      <c r="E2348" s="474" t="s">
        <v>1852</v>
      </c>
      <c r="F2348" s="474"/>
      <c r="G2348" s="475" t="s">
        <v>388</v>
      </c>
      <c r="H2348" s="476" t="n">
        <v>1</v>
      </c>
      <c r="I2348" s="477" t="n">
        <v>970.54</v>
      </c>
      <c r="J2348" s="478" t="n">
        <v>970.54</v>
      </c>
    </row>
    <row r="2349" customFormat="false" ht="24" hidden="false" customHeight="true" outlineLevel="0" collapsed="false">
      <c r="A2349" s="479" t="s">
        <v>656</v>
      </c>
      <c r="B2349" s="480" t="n">
        <v>88262</v>
      </c>
      <c r="C2349" s="481" t="s">
        <v>42</v>
      </c>
      <c r="D2349" s="481" t="s">
        <v>670</v>
      </c>
      <c r="E2349" s="481" t="s">
        <v>1382</v>
      </c>
      <c r="F2349" s="481"/>
      <c r="G2349" s="482" t="s">
        <v>469</v>
      </c>
      <c r="H2349" s="483" t="n">
        <v>1.6268</v>
      </c>
      <c r="I2349" s="484" t="n">
        <v>25.26</v>
      </c>
      <c r="J2349" s="485" t="n">
        <v>41.09</v>
      </c>
    </row>
    <row r="2350" customFormat="false" ht="24" hidden="false" customHeight="true" outlineLevel="0" collapsed="false">
      <c r="A2350" s="479" t="s">
        <v>656</v>
      </c>
      <c r="B2350" s="480" t="n">
        <v>88309</v>
      </c>
      <c r="C2350" s="481" t="s">
        <v>42</v>
      </c>
      <c r="D2350" s="481" t="s">
        <v>696</v>
      </c>
      <c r="E2350" s="481" t="s">
        <v>1382</v>
      </c>
      <c r="F2350" s="481"/>
      <c r="G2350" s="482" t="s">
        <v>469</v>
      </c>
      <c r="H2350" s="483" t="n">
        <v>0.156</v>
      </c>
      <c r="I2350" s="484" t="n">
        <v>25.62</v>
      </c>
      <c r="J2350" s="485" t="n">
        <v>3.99</v>
      </c>
    </row>
    <row r="2351" customFormat="false" ht="24" hidden="false" customHeight="true" outlineLevel="0" collapsed="false">
      <c r="A2351" s="479" t="s">
        <v>656</v>
      </c>
      <c r="B2351" s="480" t="n">
        <v>88316</v>
      </c>
      <c r="C2351" s="481" t="s">
        <v>42</v>
      </c>
      <c r="D2351" s="481" t="s">
        <v>667</v>
      </c>
      <c r="E2351" s="481" t="s">
        <v>1382</v>
      </c>
      <c r="F2351" s="481"/>
      <c r="G2351" s="482" t="s">
        <v>469</v>
      </c>
      <c r="H2351" s="483" t="n">
        <v>1.7828</v>
      </c>
      <c r="I2351" s="484" t="n">
        <v>20.32</v>
      </c>
      <c r="J2351" s="485" t="n">
        <v>36.22</v>
      </c>
    </row>
    <row r="2352" customFormat="false" ht="25.5" hidden="false" customHeight="true" outlineLevel="0" collapsed="false">
      <c r="A2352" s="501" t="s">
        <v>200</v>
      </c>
      <c r="B2352" s="502" t="n">
        <v>2692</v>
      </c>
      <c r="C2352" s="503" t="s">
        <v>42</v>
      </c>
      <c r="D2352" s="503" t="s">
        <v>724</v>
      </c>
      <c r="E2352" s="503" t="s">
        <v>669</v>
      </c>
      <c r="F2352" s="503"/>
      <c r="G2352" s="504" t="s">
        <v>686</v>
      </c>
      <c r="H2352" s="505" t="n">
        <v>0.0213</v>
      </c>
      <c r="I2352" s="506" t="n">
        <v>7.52</v>
      </c>
      <c r="J2352" s="507" t="n">
        <v>0.16</v>
      </c>
    </row>
    <row r="2353" customFormat="false" ht="25.5" hidden="false" customHeight="true" outlineLevel="0" collapsed="false">
      <c r="A2353" s="501" t="s">
        <v>200</v>
      </c>
      <c r="B2353" s="502" t="n">
        <v>4509</v>
      </c>
      <c r="C2353" s="503" t="s">
        <v>42</v>
      </c>
      <c r="D2353" s="503" t="s">
        <v>668</v>
      </c>
      <c r="E2353" s="503" t="s">
        <v>669</v>
      </c>
      <c r="F2353" s="503"/>
      <c r="G2353" s="504" t="s">
        <v>47</v>
      </c>
      <c r="H2353" s="505" t="n">
        <v>3.125</v>
      </c>
      <c r="I2353" s="506" t="n">
        <v>5.85</v>
      </c>
      <c r="J2353" s="507" t="n">
        <v>18.28</v>
      </c>
    </row>
    <row r="2354" customFormat="false" ht="25.5" hidden="false" customHeight="true" outlineLevel="0" collapsed="false">
      <c r="A2354" s="501" t="s">
        <v>200</v>
      </c>
      <c r="B2354" s="502" t="n">
        <v>4517</v>
      </c>
      <c r="C2354" s="503" t="s">
        <v>42</v>
      </c>
      <c r="D2354" s="503" t="s">
        <v>737</v>
      </c>
      <c r="E2354" s="503" t="s">
        <v>669</v>
      </c>
      <c r="F2354" s="503"/>
      <c r="G2354" s="504" t="s">
        <v>47</v>
      </c>
      <c r="H2354" s="505" t="n">
        <v>2.5</v>
      </c>
      <c r="I2354" s="506" t="n">
        <v>4.03</v>
      </c>
      <c r="J2354" s="507" t="n">
        <v>10.07</v>
      </c>
    </row>
    <row r="2355" customFormat="false" ht="24" hidden="false" customHeight="true" outlineLevel="0" collapsed="false">
      <c r="A2355" s="501" t="s">
        <v>200</v>
      </c>
      <c r="B2355" s="502" t="n">
        <v>5068</v>
      </c>
      <c r="C2355" s="503" t="s">
        <v>42</v>
      </c>
      <c r="D2355" s="503" t="s">
        <v>1535</v>
      </c>
      <c r="E2355" s="503" t="s">
        <v>669</v>
      </c>
      <c r="F2355" s="503"/>
      <c r="G2355" s="504" t="s">
        <v>66</v>
      </c>
      <c r="H2355" s="505" t="n">
        <v>0.2994</v>
      </c>
      <c r="I2355" s="506" t="n">
        <v>20.24</v>
      </c>
      <c r="J2355" s="507" t="n">
        <v>6.05</v>
      </c>
    </row>
    <row r="2356" customFormat="false" ht="39" hidden="false" customHeight="true" outlineLevel="0" collapsed="false">
      <c r="A2356" s="501" t="s">
        <v>200</v>
      </c>
      <c r="B2356" s="502" t="n">
        <v>34493</v>
      </c>
      <c r="C2356" s="503" t="s">
        <v>42</v>
      </c>
      <c r="D2356" s="503" t="s">
        <v>2075</v>
      </c>
      <c r="E2356" s="503" t="s">
        <v>669</v>
      </c>
      <c r="F2356" s="503"/>
      <c r="G2356" s="504" t="s">
        <v>388</v>
      </c>
      <c r="H2356" s="505" t="n">
        <v>1.2315</v>
      </c>
      <c r="I2356" s="506" t="n">
        <v>694.02</v>
      </c>
      <c r="J2356" s="507" t="n">
        <v>854.68</v>
      </c>
    </row>
    <row r="2357" customFormat="false" ht="15" hidden="false" customHeight="false" outlineLevel="0" collapsed="false">
      <c r="A2357" s="486"/>
      <c r="B2357" s="487"/>
      <c r="C2357" s="487"/>
      <c r="D2357" s="487"/>
      <c r="E2357" s="487" t="s">
        <v>1388</v>
      </c>
      <c r="F2357" s="488" t="n">
        <v>62.67</v>
      </c>
      <c r="G2357" s="487" t="s">
        <v>1389</v>
      </c>
      <c r="H2357" s="488" t="n">
        <v>0</v>
      </c>
      <c r="I2357" s="489" t="s">
        <v>1390</v>
      </c>
      <c r="J2357" s="490" t="n">
        <v>62.67</v>
      </c>
    </row>
    <row r="2358" customFormat="false" ht="15" hidden="false" customHeight="true" outlineLevel="0" collapsed="false">
      <c r="A2358" s="486"/>
      <c r="B2358" s="487"/>
      <c r="C2358" s="487"/>
      <c r="D2358" s="487"/>
      <c r="E2358" s="487" t="s">
        <v>1391</v>
      </c>
      <c r="F2358" s="488" t="n">
        <v>230.98</v>
      </c>
      <c r="G2358" s="487"/>
      <c r="H2358" s="491" t="s">
        <v>1392</v>
      </c>
      <c r="I2358" s="491"/>
      <c r="J2358" s="490" t="n">
        <v>1201.52</v>
      </c>
    </row>
    <row r="2359" customFormat="false" ht="49.5" hidden="false" customHeight="true" outlineLevel="0" collapsed="false">
      <c r="A2359" s="492"/>
      <c r="B2359" s="493"/>
      <c r="C2359" s="493"/>
      <c r="D2359" s="493"/>
      <c r="E2359" s="493"/>
      <c r="F2359" s="493"/>
      <c r="G2359" s="493" t="s">
        <v>1393</v>
      </c>
      <c r="H2359" s="494" t="n">
        <v>78.42</v>
      </c>
      <c r="I2359" s="495" t="s">
        <v>1394</v>
      </c>
      <c r="J2359" s="496" t="n">
        <v>94223.19</v>
      </c>
    </row>
    <row r="2360" customFormat="false" ht="0.75" hidden="false" customHeight="true" outlineLevel="0" collapsed="false">
      <c r="A2360" s="497"/>
      <c r="B2360" s="498"/>
      <c r="C2360" s="498"/>
      <c r="D2360" s="498"/>
      <c r="E2360" s="498"/>
      <c r="F2360" s="498"/>
      <c r="G2360" s="498"/>
      <c r="H2360" s="498"/>
      <c r="I2360" s="499"/>
      <c r="J2360" s="500"/>
    </row>
    <row r="2361" customFormat="false" ht="18" hidden="false" customHeight="true" outlineLevel="0" collapsed="false">
      <c r="A2361" s="466" t="s">
        <v>512</v>
      </c>
      <c r="B2361" s="467" t="s">
        <v>27</v>
      </c>
      <c r="C2361" s="468" t="s">
        <v>26</v>
      </c>
      <c r="D2361" s="468" t="s">
        <v>18</v>
      </c>
      <c r="E2361" s="468" t="s">
        <v>25</v>
      </c>
      <c r="F2361" s="468"/>
      <c r="G2361" s="469" t="s">
        <v>1375</v>
      </c>
      <c r="H2361" s="467" t="s">
        <v>1376</v>
      </c>
      <c r="I2361" s="470" t="s">
        <v>1377</v>
      </c>
      <c r="J2361" s="471" t="s">
        <v>19</v>
      </c>
    </row>
    <row r="2362" customFormat="false" ht="64.5" hidden="false" customHeight="true" outlineLevel="0" collapsed="false">
      <c r="A2362" s="472" t="s">
        <v>35</v>
      </c>
      <c r="B2362" s="473" t="n">
        <v>104162</v>
      </c>
      <c r="C2362" s="474" t="s">
        <v>42</v>
      </c>
      <c r="D2362" s="474" t="s">
        <v>2076</v>
      </c>
      <c r="E2362" s="474" t="s">
        <v>1852</v>
      </c>
      <c r="F2362" s="474"/>
      <c r="G2362" s="475" t="s">
        <v>400</v>
      </c>
      <c r="H2362" s="476" t="n">
        <v>1</v>
      </c>
      <c r="I2362" s="477" t="n">
        <v>101.21</v>
      </c>
      <c r="J2362" s="478" t="n">
        <v>101.21</v>
      </c>
    </row>
    <row r="2363" customFormat="false" ht="24" hidden="false" customHeight="true" outlineLevel="0" collapsed="false">
      <c r="A2363" s="479" t="s">
        <v>656</v>
      </c>
      <c r="B2363" s="480" t="n">
        <v>88274</v>
      </c>
      <c r="C2363" s="481" t="s">
        <v>42</v>
      </c>
      <c r="D2363" s="481" t="s">
        <v>845</v>
      </c>
      <c r="E2363" s="481" t="s">
        <v>1382</v>
      </c>
      <c r="F2363" s="481"/>
      <c r="G2363" s="482" t="s">
        <v>469</v>
      </c>
      <c r="H2363" s="483" t="n">
        <v>1.0956</v>
      </c>
      <c r="I2363" s="484" t="n">
        <v>25.47</v>
      </c>
      <c r="J2363" s="485" t="n">
        <v>27.9</v>
      </c>
    </row>
    <row r="2364" customFormat="false" ht="24" hidden="false" customHeight="true" outlineLevel="0" collapsed="false">
      <c r="A2364" s="479" t="s">
        <v>656</v>
      </c>
      <c r="B2364" s="480" t="n">
        <v>88316</v>
      </c>
      <c r="C2364" s="481" t="s">
        <v>42</v>
      </c>
      <c r="D2364" s="481" t="s">
        <v>667</v>
      </c>
      <c r="E2364" s="481" t="s">
        <v>1382</v>
      </c>
      <c r="F2364" s="481"/>
      <c r="G2364" s="482" t="s">
        <v>469</v>
      </c>
      <c r="H2364" s="483" t="n">
        <v>0.4972</v>
      </c>
      <c r="I2364" s="484" t="n">
        <v>20.32</v>
      </c>
      <c r="J2364" s="485" t="n">
        <v>10.1</v>
      </c>
    </row>
    <row r="2365" customFormat="false" ht="51.75" hidden="false" customHeight="true" outlineLevel="0" collapsed="false">
      <c r="A2365" s="479" t="s">
        <v>656</v>
      </c>
      <c r="B2365" s="480" t="n">
        <v>89225</v>
      </c>
      <c r="C2365" s="481" t="s">
        <v>42</v>
      </c>
      <c r="D2365" s="481" t="s">
        <v>1102</v>
      </c>
      <c r="E2365" s="481" t="s">
        <v>683</v>
      </c>
      <c r="F2365" s="481"/>
      <c r="G2365" s="482" t="s">
        <v>688</v>
      </c>
      <c r="H2365" s="483" t="n">
        <v>0.0254</v>
      </c>
      <c r="I2365" s="484" t="n">
        <v>5.72</v>
      </c>
      <c r="J2365" s="485" t="n">
        <v>0.14</v>
      </c>
    </row>
    <row r="2366" customFormat="false" ht="51.75" hidden="false" customHeight="true" outlineLevel="0" collapsed="false">
      <c r="A2366" s="479" t="s">
        <v>656</v>
      </c>
      <c r="B2366" s="480" t="n">
        <v>89226</v>
      </c>
      <c r="C2366" s="481" t="s">
        <v>42</v>
      </c>
      <c r="D2366" s="481" t="s">
        <v>1098</v>
      </c>
      <c r="E2366" s="481" t="s">
        <v>683</v>
      </c>
      <c r="F2366" s="481"/>
      <c r="G2366" s="482" t="s">
        <v>684</v>
      </c>
      <c r="H2366" s="483" t="n">
        <v>0.0759</v>
      </c>
      <c r="I2366" s="484" t="n">
        <v>1.6</v>
      </c>
      <c r="J2366" s="485" t="n">
        <v>0.12</v>
      </c>
    </row>
    <row r="2367" customFormat="false" ht="39" hidden="false" customHeight="true" outlineLevel="0" collapsed="false">
      <c r="A2367" s="479" t="s">
        <v>656</v>
      </c>
      <c r="B2367" s="480" t="n">
        <v>95276</v>
      </c>
      <c r="C2367" s="481" t="s">
        <v>42</v>
      </c>
      <c r="D2367" s="481" t="s">
        <v>2077</v>
      </c>
      <c r="E2367" s="481" t="s">
        <v>683</v>
      </c>
      <c r="F2367" s="481"/>
      <c r="G2367" s="482" t="s">
        <v>688</v>
      </c>
      <c r="H2367" s="483" t="n">
        <v>0.0903</v>
      </c>
      <c r="I2367" s="484" t="n">
        <v>3.64</v>
      </c>
      <c r="J2367" s="485" t="n">
        <v>0.32</v>
      </c>
    </row>
    <row r="2368" customFormat="false" ht="39" hidden="false" customHeight="true" outlineLevel="0" collapsed="false">
      <c r="A2368" s="479" t="s">
        <v>656</v>
      </c>
      <c r="B2368" s="480" t="n">
        <v>95277</v>
      </c>
      <c r="C2368" s="481" t="s">
        <v>42</v>
      </c>
      <c r="D2368" s="481" t="s">
        <v>2078</v>
      </c>
      <c r="E2368" s="481" t="s">
        <v>683</v>
      </c>
      <c r="F2368" s="481"/>
      <c r="G2368" s="482" t="s">
        <v>684</v>
      </c>
      <c r="H2368" s="483" t="n">
        <v>0.2164</v>
      </c>
      <c r="I2368" s="484" t="n">
        <v>0.55</v>
      </c>
      <c r="J2368" s="485" t="n">
        <v>0.11</v>
      </c>
    </row>
    <row r="2369" customFormat="false" ht="25.5" hidden="false" customHeight="true" outlineLevel="0" collapsed="false">
      <c r="A2369" s="501" t="s">
        <v>200</v>
      </c>
      <c r="B2369" s="502" t="n">
        <v>3671</v>
      </c>
      <c r="C2369" s="503" t="s">
        <v>42</v>
      </c>
      <c r="D2369" s="503" t="s">
        <v>2079</v>
      </c>
      <c r="E2369" s="503" t="s">
        <v>669</v>
      </c>
      <c r="F2369" s="503"/>
      <c r="G2369" s="504" t="s">
        <v>47</v>
      </c>
      <c r="H2369" s="505" t="n">
        <v>1.67</v>
      </c>
      <c r="I2369" s="506" t="n">
        <v>1.29</v>
      </c>
      <c r="J2369" s="507" t="n">
        <v>2.15</v>
      </c>
    </row>
    <row r="2370" customFormat="false" ht="39" hidden="false" customHeight="true" outlineLevel="0" collapsed="false">
      <c r="A2370" s="501" t="s">
        <v>200</v>
      </c>
      <c r="B2370" s="502" t="n">
        <v>4824</v>
      </c>
      <c r="C2370" s="503" t="s">
        <v>42</v>
      </c>
      <c r="D2370" s="503" t="s">
        <v>2080</v>
      </c>
      <c r="E2370" s="503" t="s">
        <v>669</v>
      </c>
      <c r="F2370" s="503"/>
      <c r="G2370" s="504" t="s">
        <v>66</v>
      </c>
      <c r="H2370" s="505" t="n">
        <v>20</v>
      </c>
      <c r="I2370" s="506" t="n">
        <v>0.65</v>
      </c>
      <c r="J2370" s="507" t="n">
        <v>13</v>
      </c>
    </row>
    <row r="2371" customFormat="false" ht="24" hidden="false" customHeight="true" outlineLevel="0" collapsed="false">
      <c r="A2371" s="501" t="s">
        <v>200</v>
      </c>
      <c r="B2371" s="502" t="n">
        <v>6085</v>
      </c>
      <c r="C2371" s="503" t="s">
        <v>42</v>
      </c>
      <c r="D2371" s="503" t="s">
        <v>2081</v>
      </c>
      <c r="E2371" s="503" t="s">
        <v>669</v>
      </c>
      <c r="F2371" s="503"/>
      <c r="G2371" s="504" t="s">
        <v>686</v>
      </c>
      <c r="H2371" s="505" t="n">
        <v>0.04</v>
      </c>
      <c r="I2371" s="506" t="n">
        <v>5.83</v>
      </c>
      <c r="J2371" s="507" t="n">
        <v>0.23</v>
      </c>
    </row>
    <row r="2372" customFormat="false" ht="24" hidden="false" customHeight="true" outlineLevel="0" collapsed="false">
      <c r="A2372" s="501" t="s">
        <v>200</v>
      </c>
      <c r="B2372" s="502" t="n">
        <v>41967</v>
      </c>
      <c r="C2372" s="503" t="s">
        <v>42</v>
      </c>
      <c r="D2372" s="503" t="s">
        <v>2082</v>
      </c>
      <c r="E2372" s="503" t="s">
        <v>669</v>
      </c>
      <c r="F2372" s="503"/>
      <c r="G2372" s="504" t="s">
        <v>686</v>
      </c>
      <c r="H2372" s="505" t="n">
        <v>0.0125</v>
      </c>
      <c r="I2372" s="506" t="n">
        <v>19.39</v>
      </c>
      <c r="J2372" s="507" t="n">
        <v>0.24</v>
      </c>
    </row>
    <row r="2373" customFormat="false" ht="25.5" hidden="false" customHeight="true" outlineLevel="0" collapsed="false">
      <c r="A2373" s="501" t="s">
        <v>200</v>
      </c>
      <c r="B2373" s="502" t="n">
        <v>44528</v>
      </c>
      <c r="C2373" s="503" t="s">
        <v>42</v>
      </c>
      <c r="D2373" s="503" t="s">
        <v>2083</v>
      </c>
      <c r="E2373" s="503" t="s">
        <v>669</v>
      </c>
      <c r="F2373" s="503"/>
      <c r="G2373" s="504" t="s">
        <v>66</v>
      </c>
      <c r="H2373" s="505" t="n">
        <v>10</v>
      </c>
      <c r="I2373" s="506" t="n">
        <v>4.69</v>
      </c>
      <c r="J2373" s="507" t="n">
        <v>46.9</v>
      </c>
    </row>
    <row r="2374" customFormat="false" ht="15" hidden="false" customHeight="false" outlineLevel="0" collapsed="false">
      <c r="A2374" s="486"/>
      <c r="B2374" s="487"/>
      <c r="C2374" s="487"/>
      <c r="D2374" s="487"/>
      <c r="E2374" s="487" t="s">
        <v>1388</v>
      </c>
      <c r="F2374" s="488" t="n">
        <v>29.54</v>
      </c>
      <c r="G2374" s="487" t="s">
        <v>1389</v>
      </c>
      <c r="H2374" s="488" t="n">
        <v>0</v>
      </c>
      <c r="I2374" s="489" t="s">
        <v>1390</v>
      </c>
      <c r="J2374" s="490" t="n">
        <v>29.54</v>
      </c>
    </row>
    <row r="2375" customFormat="false" ht="15" hidden="false" customHeight="true" outlineLevel="0" collapsed="false">
      <c r="A2375" s="486"/>
      <c r="B2375" s="487"/>
      <c r="C2375" s="487"/>
      <c r="D2375" s="487"/>
      <c r="E2375" s="487" t="s">
        <v>1391</v>
      </c>
      <c r="F2375" s="488" t="n">
        <v>24.08</v>
      </c>
      <c r="G2375" s="487"/>
      <c r="H2375" s="491" t="s">
        <v>1392</v>
      </c>
      <c r="I2375" s="491"/>
      <c r="J2375" s="490" t="n">
        <v>125.29</v>
      </c>
    </row>
    <row r="2376" customFormat="false" ht="49.5" hidden="false" customHeight="true" outlineLevel="0" collapsed="false">
      <c r="A2376" s="492"/>
      <c r="B2376" s="493"/>
      <c r="C2376" s="493"/>
      <c r="D2376" s="493"/>
      <c r="E2376" s="493"/>
      <c r="F2376" s="493"/>
      <c r="G2376" s="493" t="s">
        <v>1393</v>
      </c>
      <c r="H2376" s="494" t="n">
        <v>51.86</v>
      </c>
      <c r="I2376" s="495" t="s">
        <v>1394</v>
      </c>
      <c r="J2376" s="496" t="n">
        <v>6497.53</v>
      </c>
    </row>
    <row r="2377" customFormat="false" ht="0.75" hidden="false" customHeight="true" outlineLevel="0" collapsed="false">
      <c r="A2377" s="497"/>
      <c r="B2377" s="498"/>
      <c r="C2377" s="498"/>
      <c r="D2377" s="498"/>
      <c r="E2377" s="498"/>
      <c r="F2377" s="498"/>
      <c r="G2377" s="498"/>
      <c r="H2377" s="498"/>
      <c r="I2377" s="499"/>
      <c r="J2377" s="500"/>
    </row>
    <row r="2378" customFormat="false" ht="18" hidden="false" customHeight="true" outlineLevel="0" collapsed="false">
      <c r="A2378" s="466" t="s">
        <v>514</v>
      </c>
      <c r="B2378" s="467" t="s">
        <v>27</v>
      </c>
      <c r="C2378" s="468" t="s">
        <v>26</v>
      </c>
      <c r="D2378" s="468" t="s">
        <v>18</v>
      </c>
      <c r="E2378" s="468" t="s">
        <v>25</v>
      </c>
      <c r="F2378" s="468"/>
      <c r="G2378" s="469" t="s">
        <v>1375</v>
      </c>
      <c r="H2378" s="467" t="s">
        <v>1376</v>
      </c>
      <c r="I2378" s="470" t="s">
        <v>1377</v>
      </c>
      <c r="J2378" s="471" t="s">
        <v>19</v>
      </c>
    </row>
    <row r="2379" customFormat="false" ht="64.5" hidden="false" customHeight="true" outlineLevel="0" collapsed="false">
      <c r="A2379" s="472" t="s">
        <v>35</v>
      </c>
      <c r="B2379" s="473" t="s">
        <v>2084</v>
      </c>
      <c r="C2379" s="474" t="s">
        <v>36</v>
      </c>
      <c r="D2379" s="474" t="s">
        <v>2085</v>
      </c>
      <c r="E2379" s="474" t="s">
        <v>1729</v>
      </c>
      <c r="F2379" s="474"/>
      <c r="G2379" s="475" t="s">
        <v>1449</v>
      </c>
      <c r="H2379" s="476" t="n">
        <v>1</v>
      </c>
      <c r="I2379" s="477" t="n">
        <v>130.83</v>
      </c>
      <c r="J2379" s="478" t="n">
        <v>130.83</v>
      </c>
    </row>
    <row r="2380" customFormat="false" ht="24" hidden="false" customHeight="true" outlineLevel="0" collapsed="false">
      <c r="A2380" s="479" t="s">
        <v>656</v>
      </c>
      <c r="B2380" s="480" t="n">
        <v>88274</v>
      </c>
      <c r="C2380" s="481" t="s">
        <v>42</v>
      </c>
      <c r="D2380" s="481" t="s">
        <v>845</v>
      </c>
      <c r="E2380" s="481" t="s">
        <v>1382</v>
      </c>
      <c r="F2380" s="481"/>
      <c r="G2380" s="482" t="s">
        <v>469</v>
      </c>
      <c r="H2380" s="483" t="n">
        <v>1.0956</v>
      </c>
      <c r="I2380" s="484" t="n">
        <v>25.47</v>
      </c>
      <c r="J2380" s="485" t="n">
        <v>27.9</v>
      </c>
    </row>
    <row r="2381" customFormat="false" ht="24" hidden="false" customHeight="true" outlineLevel="0" collapsed="false">
      <c r="A2381" s="479" t="s">
        <v>656</v>
      </c>
      <c r="B2381" s="480" t="n">
        <v>88316</v>
      </c>
      <c r="C2381" s="481" t="s">
        <v>42</v>
      </c>
      <c r="D2381" s="481" t="s">
        <v>667</v>
      </c>
      <c r="E2381" s="481" t="s">
        <v>1382</v>
      </c>
      <c r="F2381" s="481"/>
      <c r="G2381" s="482" t="s">
        <v>469</v>
      </c>
      <c r="H2381" s="483" t="n">
        <v>0.4972</v>
      </c>
      <c r="I2381" s="484" t="n">
        <v>20.32</v>
      </c>
      <c r="J2381" s="485" t="n">
        <v>10.1</v>
      </c>
    </row>
    <row r="2382" customFormat="false" ht="51.75" hidden="false" customHeight="true" outlineLevel="0" collapsed="false">
      <c r="A2382" s="479" t="s">
        <v>656</v>
      </c>
      <c r="B2382" s="480" t="n">
        <v>89225</v>
      </c>
      <c r="C2382" s="481" t="s">
        <v>42</v>
      </c>
      <c r="D2382" s="481" t="s">
        <v>1102</v>
      </c>
      <c r="E2382" s="481" t="s">
        <v>683</v>
      </c>
      <c r="F2382" s="481"/>
      <c r="G2382" s="482" t="s">
        <v>688</v>
      </c>
      <c r="H2382" s="483" t="n">
        <v>0.0254</v>
      </c>
      <c r="I2382" s="484" t="n">
        <v>5.72</v>
      </c>
      <c r="J2382" s="485" t="n">
        <v>0.14</v>
      </c>
    </row>
    <row r="2383" customFormat="false" ht="39" hidden="false" customHeight="true" outlineLevel="0" collapsed="false">
      <c r="A2383" s="479" t="s">
        <v>656</v>
      </c>
      <c r="B2383" s="480" t="n">
        <v>95276</v>
      </c>
      <c r="C2383" s="481" t="s">
        <v>42</v>
      </c>
      <c r="D2383" s="481" t="s">
        <v>2077</v>
      </c>
      <c r="E2383" s="481" t="s">
        <v>683</v>
      </c>
      <c r="F2383" s="481"/>
      <c r="G2383" s="482" t="s">
        <v>688</v>
      </c>
      <c r="H2383" s="483" t="n">
        <v>0.0903</v>
      </c>
      <c r="I2383" s="484" t="n">
        <v>3.64</v>
      </c>
      <c r="J2383" s="485" t="n">
        <v>0.32</v>
      </c>
    </row>
    <row r="2384" customFormat="false" ht="39" hidden="false" customHeight="true" outlineLevel="0" collapsed="false">
      <c r="A2384" s="479" t="s">
        <v>656</v>
      </c>
      <c r="B2384" s="480" t="n">
        <v>95277</v>
      </c>
      <c r="C2384" s="481" t="s">
        <v>42</v>
      </c>
      <c r="D2384" s="481" t="s">
        <v>2078</v>
      </c>
      <c r="E2384" s="481" t="s">
        <v>683</v>
      </c>
      <c r="F2384" s="481"/>
      <c r="G2384" s="482" t="s">
        <v>684</v>
      </c>
      <c r="H2384" s="483" t="n">
        <v>0.2164</v>
      </c>
      <c r="I2384" s="484" t="n">
        <v>0.55</v>
      </c>
      <c r="J2384" s="485" t="n">
        <v>0.11</v>
      </c>
    </row>
    <row r="2385" customFormat="false" ht="25.5" hidden="false" customHeight="true" outlineLevel="0" collapsed="false">
      <c r="A2385" s="501" t="s">
        <v>200</v>
      </c>
      <c r="B2385" s="502" t="n">
        <v>3671</v>
      </c>
      <c r="C2385" s="503" t="s">
        <v>42</v>
      </c>
      <c r="D2385" s="503" t="s">
        <v>2079</v>
      </c>
      <c r="E2385" s="503" t="s">
        <v>669</v>
      </c>
      <c r="F2385" s="503"/>
      <c r="G2385" s="504" t="s">
        <v>47</v>
      </c>
      <c r="H2385" s="505" t="n">
        <v>1.67</v>
      </c>
      <c r="I2385" s="506" t="n">
        <v>1.29</v>
      </c>
      <c r="J2385" s="507" t="n">
        <v>2.15</v>
      </c>
    </row>
    <row r="2386" customFormat="false" ht="39" hidden="false" customHeight="true" outlineLevel="0" collapsed="false">
      <c r="A2386" s="501" t="s">
        <v>200</v>
      </c>
      <c r="B2386" s="502" t="n">
        <v>4824</v>
      </c>
      <c r="C2386" s="503" t="s">
        <v>42</v>
      </c>
      <c r="D2386" s="503" t="s">
        <v>2080</v>
      </c>
      <c r="E2386" s="503" t="s">
        <v>669</v>
      </c>
      <c r="F2386" s="503"/>
      <c r="G2386" s="504" t="s">
        <v>66</v>
      </c>
      <c r="H2386" s="505" t="n">
        <v>40</v>
      </c>
      <c r="I2386" s="506" t="n">
        <v>0.65</v>
      </c>
      <c r="J2386" s="507" t="n">
        <v>26</v>
      </c>
    </row>
    <row r="2387" customFormat="false" ht="24" hidden="false" customHeight="true" outlineLevel="0" collapsed="false">
      <c r="A2387" s="501" t="s">
        <v>200</v>
      </c>
      <c r="B2387" s="502" t="n">
        <v>6085</v>
      </c>
      <c r="C2387" s="503" t="s">
        <v>42</v>
      </c>
      <c r="D2387" s="503" t="s">
        <v>2081</v>
      </c>
      <c r="E2387" s="503" t="s">
        <v>669</v>
      </c>
      <c r="F2387" s="503"/>
      <c r="G2387" s="504" t="s">
        <v>686</v>
      </c>
      <c r="H2387" s="505" t="n">
        <v>0.04</v>
      </c>
      <c r="I2387" s="506" t="n">
        <v>5.83</v>
      </c>
      <c r="J2387" s="507" t="n">
        <v>0.23</v>
      </c>
    </row>
    <row r="2388" customFormat="false" ht="24" hidden="false" customHeight="true" outlineLevel="0" collapsed="false">
      <c r="A2388" s="501" t="s">
        <v>200</v>
      </c>
      <c r="B2388" s="502" t="n">
        <v>41967</v>
      </c>
      <c r="C2388" s="503" t="s">
        <v>42</v>
      </c>
      <c r="D2388" s="503" t="s">
        <v>2082</v>
      </c>
      <c r="E2388" s="503" t="s">
        <v>669</v>
      </c>
      <c r="F2388" s="503"/>
      <c r="G2388" s="504" t="s">
        <v>686</v>
      </c>
      <c r="H2388" s="505" t="n">
        <v>0.0125</v>
      </c>
      <c r="I2388" s="506" t="n">
        <v>19.39</v>
      </c>
      <c r="J2388" s="507" t="n">
        <v>0.24</v>
      </c>
    </row>
    <row r="2389" customFormat="false" ht="25.5" hidden="false" customHeight="true" outlineLevel="0" collapsed="false">
      <c r="A2389" s="501" t="s">
        <v>200</v>
      </c>
      <c r="B2389" s="502" t="n">
        <v>44528</v>
      </c>
      <c r="C2389" s="503" t="s">
        <v>42</v>
      </c>
      <c r="D2389" s="503" t="s">
        <v>2083</v>
      </c>
      <c r="E2389" s="503" t="s">
        <v>669</v>
      </c>
      <c r="F2389" s="503"/>
      <c r="G2389" s="504" t="s">
        <v>66</v>
      </c>
      <c r="H2389" s="505" t="n">
        <v>10</v>
      </c>
      <c r="I2389" s="506" t="n">
        <v>4.69</v>
      </c>
      <c r="J2389" s="507" t="n">
        <v>46.9</v>
      </c>
    </row>
    <row r="2390" customFormat="false" ht="24" hidden="false" customHeight="true" outlineLevel="0" collapsed="false">
      <c r="A2390" s="501" t="s">
        <v>200</v>
      </c>
      <c r="B2390" s="502" t="s">
        <v>2086</v>
      </c>
      <c r="C2390" s="503" t="s">
        <v>36</v>
      </c>
      <c r="D2390" s="503" t="s">
        <v>2087</v>
      </c>
      <c r="E2390" s="503" t="s">
        <v>669</v>
      </c>
      <c r="F2390" s="503"/>
      <c r="G2390" s="504" t="s">
        <v>120</v>
      </c>
      <c r="H2390" s="505" t="n">
        <v>0.6</v>
      </c>
      <c r="I2390" s="506" t="n">
        <v>27.9</v>
      </c>
      <c r="J2390" s="507" t="n">
        <v>16.74</v>
      </c>
    </row>
    <row r="2391" customFormat="false" ht="15" hidden="false" customHeight="false" outlineLevel="0" collapsed="false">
      <c r="A2391" s="486"/>
      <c r="B2391" s="487"/>
      <c r="C2391" s="487"/>
      <c r="D2391" s="487"/>
      <c r="E2391" s="487" t="s">
        <v>1388</v>
      </c>
      <c r="F2391" s="488" t="n">
        <v>29.54</v>
      </c>
      <c r="G2391" s="487" t="s">
        <v>1389</v>
      </c>
      <c r="H2391" s="488" t="n">
        <v>0</v>
      </c>
      <c r="I2391" s="489" t="s">
        <v>1390</v>
      </c>
      <c r="J2391" s="490" t="n">
        <v>29.54</v>
      </c>
    </row>
    <row r="2392" customFormat="false" ht="15" hidden="false" customHeight="true" outlineLevel="0" collapsed="false">
      <c r="A2392" s="486"/>
      <c r="B2392" s="487"/>
      <c r="C2392" s="487"/>
      <c r="D2392" s="487"/>
      <c r="E2392" s="487" t="s">
        <v>1391</v>
      </c>
      <c r="F2392" s="488" t="n">
        <v>31.13</v>
      </c>
      <c r="G2392" s="487"/>
      <c r="H2392" s="491" t="s">
        <v>1392</v>
      </c>
      <c r="I2392" s="491"/>
      <c r="J2392" s="490" t="n">
        <v>161.96</v>
      </c>
    </row>
    <row r="2393" customFormat="false" ht="49.5" hidden="false" customHeight="true" outlineLevel="0" collapsed="false">
      <c r="A2393" s="492"/>
      <c r="B2393" s="493"/>
      <c r="C2393" s="493"/>
      <c r="D2393" s="493"/>
      <c r="E2393" s="493"/>
      <c r="F2393" s="493"/>
      <c r="G2393" s="493" t="s">
        <v>1393</v>
      </c>
      <c r="H2393" s="494" t="n">
        <v>252.39</v>
      </c>
      <c r="I2393" s="495" t="s">
        <v>1394</v>
      </c>
      <c r="J2393" s="496" t="n">
        <v>40877.08</v>
      </c>
    </row>
    <row r="2394" customFormat="false" ht="0.75" hidden="false" customHeight="true" outlineLevel="0" collapsed="false">
      <c r="A2394" s="497"/>
      <c r="B2394" s="498"/>
      <c r="C2394" s="498"/>
      <c r="D2394" s="498"/>
      <c r="E2394" s="498"/>
      <c r="F2394" s="498"/>
      <c r="G2394" s="498"/>
      <c r="H2394" s="498"/>
      <c r="I2394" s="499"/>
      <c r="J2394" s="500"/>
    </row>
    <row r="2395" customFormat="false" ht="18" hidden="false" customHeight="true" outlineLevel="0" collapsed="false">
      <c r="A2395" s="466" t="s">
        <v>516</v>
      </c>
      <c r="B2395" s="467" t="s">
        <v>27</v>
      </c>
      <c r="C2395" s="468" t="s">
        <v>26</v>
      </c>
      <c r="D2395" s="468" t="s">
        <v>18</v>
      </c>
      <c r="E2395" s="468" t="s">
        <v>25</v>
      </c>
      <c r="F2395" s="468"/>
      <c r="G2395" s="469" t="s">
        <v>1375</v>
      </c>
      <c r="H2395" s="467" t="s">
        <v>1376</v>
      </c>
      <c r="I2395" s="470" t="s">
        <v>1377</v>
      </c>
      <c r="J2395" s="471" t="s">
        <v>19</v>
      </c>
    </row>
    <row r="2396" customFormat="false" ht="39" hidden="false" customHeight="true" outlineLevel="0" collapsed="false">
      <c r="A2396" s="472" t="s">
        <v>35</v>
      </c>
      <c r="B2396" s="473" t="s">
        <v>2088</v>
      </c>
      <c r="C2396" s="474" t="s">
        <v>36</v>
      </c>
      <c r="D2396" s="474" t="s">
        <v>2089</v>
      </c>
      <c r="E2396" s="474" t="s">
        <v>1382</v>
      </c>
      <c r="F2396" s="474"/>
      <c r="G2396" s="475" t="s">
        <v>400</v>
      </c>
      <c r="H2396" s="476" t="n">
        <v>1</v>
      </c>
      <c r="I2396" s="477" t="n">
        <v>69.65</v>
      </c>
      <c r="J2396" s="478" t="n">
        <v>69.65</v>
      </c>
    </row>
    <row r="2397" customFormat="false" ht="24" hidden="false" customHeight="true" outlineLevel="0" collapsed="false">
      <c r="A2397" s="479" t="s">
        <v>656</v>
      </c>
      <c r="B2397" s="480" t="n">
        <v>88274</v>
      </c>
      <c r="C2397" s="481" t="s">
        <v>42</v>
      </c>
      <c r="D2397" s="481" t="s">
        <v>845</v>
      </c>
      <c r="E2397" s="481" t="s">
        <v>1382</v>
      </c>
      <c r="F2397" s="481"/>
      <c r="G2397" s="482" t="s">
        <v>469</v>
      </c>
      <c r="H2397" s="483" t="n">
        <v>1.0956</v>
      </c>
      <c r="I2397" s="484" t="n">
        <v>25.47</v>
      </c>
      <c r="J2397" s="485" t="n">
        <v>27.9</v>
      </c>
    </row>
    <row r="2398" customFormat="false" ht="24" hidden="false" customHeight="true" outlineLevel="0" collapsed="false">
      <c r="A2398" s="479" t="s">
        <v>656</v>
      </c>
      <c r="B2398" s="480" t="n">
        <v>88316</v>
      </c>
      <c r="C2398" s="481" t="s">
        <v>42</v>
      </c>
      <c r="D2398" s="481" t="s">
        <v>667</v>
      </c>
      <c r="E2398" s="481" t="s">
        <v>1382</v>
      </c>
      <c r="F2398" s="481"/>
      <c r="G2398" s="482" t="s">
        <v>469</v>
      </c>
      <c r="H2398" s="483" t="n">
        <v>0.4972</v>
      </c>
      <c r="I2398" s="484" t="n">
        <v>20.32</v>
      </c>
      <c r="J2398" s="485" t="n">
        <v>10.1</v>
      </c>
    </row>
    <row r="2399" customFormat="false" ht="39" hidden="false" customHeight="true" outlineLevel="0" collapsed="false">
      <c r="A2399" s="479" t="s">
        <v>656</v>
      </c>
      <c r="B2399" s="480" t="n">
        <v>95276</v>
      </c>
      <c r="C2399" s="481" t="s">
        <v>42</v>
      </c>
      <c r="D2399" s="481" t="s">
        <v>2077</v>
      </c>
      <c r="E2399" s="481" t="s">
        <v>683</v>
      </c>
      <c r="F2399" s="481"/>
      <c r="G2399" s="482" t="s">
        <v>688</v>
      </c>
      <c r="H2399" s="483" t="n">
        <v>0.10836</v>
      </c>
      <c r="I2399" s="484" t="n">
        <v>3.64</v>
      </c>
      <c r="J2399" s="485" t="n">
        <v>0.39</v>
      </c>
    </row>
    <row r="2400" customFormat="false" ht="39" hidden="false" customHeight="true" outlineLevel="0" collapsed="false">
      <c r="A2400" s="479" t="s">
        <v>656</v>
      </c>
      <c r="B2400" s="480" t="n">
        <v>95277</v>
      </c>
      <c r="C2400" s="481" t="s">
        <v>42</v>
      </c>
      <c r="D2400" s="481" t="s">
        <v>2078</v>
      </c>
      <c r="E2400" s="481" t="s">
        <v>683</v>
      </c>
      <c r="F2400" s="481"/>
      <c r="G2400" s="482" t="s">
        <v>684</v>
      </c>
      <c r="H2400" s="483" t="n">
        <v>0.25968</v>
      </c>
      <c r="I2400" s="484" t="n">
        <v>0.55</v>
      </c>
      <c r="J2400" s="485" t="n">
        <v>0.14</v>
      </c>
    </row>
    <row r="2401" customFormat="false" ht="24" hidden="false" customHeight="true" outlineLevel="0" collapsed="false">
      <c r="A2401" s="501" t="s">
        <v>200</v>
      </c>
      <c r="B2401" s="502" t="n">
        <v>6085</v>
      </c>
      <c r="C2401" s="503" t="s">
        <v>42</v>
      </c>
      <c r="D2401" s="503" t="s">
        <v>2081</v>
      </c>
      <c r="E2401" s="503" t="s">
        <v>669</v>
      </c>
      <c r="F2401" s="503"/>
      <c r="G2401" s="504" t="s">
        <v>686</v>
      </c>
      <c r="H2401" s="505" t="n">
        <v>0.055</v>
      </c>
      <c r="I2401" s="506" t="n">
        <v>5.83</v>
      </c>
      <c r="J2401" s="507" t="n">
        <v>0.32</v>
      </c>
    </row>
    <row r="2402" customFormat="false" ht="24" hidden="false" customHeight="true" outlineLevel="0" collapsed="false">
      <c r="A2402" s="501" t="s">
        <v>200</v>
      </c>
      <c r="B2402" s="502" t="n">
        <v>41967</v>
      </c>
      <c r="C2402" s="503" t="s">
        <v>42</v>
      </c>
      <c r="D2402" s="503" t="s">
        <v>2082</v>
      </c>
      <c r="E2402" s="503" t="s">
        <v>669</v>
      </c>
      <c r="F2402" s="503"/>
      <c r="G2402" s="504" t="s">
        <v>686</v>
      </c>
      <c r="H2402" s="505" t="n">
        <v>0.0155</v>
      </c>
      <c r="I2402" s="506" t="n">
        <v>19.39</v>
      </c>
      <c r="J2402" s="507" t="n">
        <v>0.3</v>
      </c>
    </row>
    <row r="2403" customFormat="false" ht="24" hidden="false" customHeight="true" outlineLevel="0" collapsed="false">
      <c r="A2403" s="501" t="s">
        <v>200</v>
      </c>
      <c r="B2403" s="502" t="s">
        <v>2090</v>
      </c>
      <c r="C2403" s="503" t="s">
        <v>36</v>
      </c>
      <c r="D2403" s="503" t="s">
        <v>2091</v>
      </c>
      <c r="E2403" s="503" t="s">
        <v>669</v>
      </c>
      <c r="F2403" s="503"/>
      <c r="G2403" s="504" t="s">
        <v>686</v>
      </c>
      <c r="H2403" s="505" t="n">
        <v>0.22</v>
      </c>
      <c r="I2403" s="506" t="n">
        <v>137.54</v>
      </c>
      <c r="J2403" s="507" t="n">
        <v>30.25</v>
      </c>
    </row>
    <row r="2404" customFormat="false" ht="24" hidden="false" customHeight="true" outlineLevel="0" collapsed="false">
      <c r="A2404" s="501" t="s">
        <v>200</v>
      </c>
      <c r="B2404" s="502" t="n">
        <v>5318</v>
      </c>
      <c r="C2404" s="503" t="s">
        <v>42</v>
      </c>
      <c r="D2404" s="503" t="s">
        <v>2035</v>
      </c>
      <c r="E2404" s="503" t="s">
        <v>669</v>
      </c>
      <c r="F2404" s="503"/>
      <c r="G2404" s="504" t="s">
        <v>686</v>
      </c>
      <c r="H2404" s="505" t="n">
        <v>0.0137</v>
      </c>
      <c r="I2404" s="506" t="n">
        <v>18.58</v>
      </c>
      <c r="J2404" s="507" t="n">
        <v>0.25</v>
      </c>
    </row>
    <row r="2405" customFormat="false" ht="15" hidden="false" customHeight="false" outlineLevel="0" collapsed="false">
      <c r="A2405" s="486"/>
      <c r="B2405" s="487"/>
      <c r="C2405" s="487"/>
      <c r="D2405" s="487"/>
      <c r="E2405" s="487" t="s">
        <v>1388</v>
      </c>
      <c r="F2405" s="488" t="n">
        <v>29.54</v>
      </c>
      <c r="G2405" s="487" t="s">
        <v>1389</v>
      </c>
      <c r="H2405" s="488" t="n">
        <v>0</v>
      </c>
      <c r="I2405" s="489" t="s">
        <v>1390</v>
      </c>
      <c r="J2405" s="490" t="n">
        <v>29.54</v>
      </c>
    </row>
    <row r="2406" customFormat="false" ht="15" hidden="false" customHeight="true" outlineLevel="0" collapsed="false">
      <c r="A2406" s="486"/>
      <c r="B2406" s="487"/>
      <c r="C2406" s="487"/>
      <c r="D2406" s="487"/>
      <c r="E2406" s="487" t="s">
        <v>1391</v>
      </c>
      <c r="F2406" s="488" t="n">
        <v>16.57</v>
      </c>
      <c r="G2406" s="487"/>
      <c r="H2406" s="491" t="s">
        <v>1392</v>
      </c>
      <c r="I2406" s="491"/>
      <c r="J2406" s="490" t="n">
        <v>86.22</v>
      </c>
    </row>
    <row r="2407" customFormat="false" ht="49.5" hidden="false" customHeight="true" outlineLevel="0" collapsed="false">
      <c r="A2407" s="492"/>
      <c r="B2407" s="493"/>
      <c r="C2407" s="493"/>
      <c r="D2407" s="493"/>
      <c r="E2407" s="493"/>
      <c r="F2407" s="493"/>
      <c r="G2407" s="493" t="s">
        <v>1393</v>
      </c>
      <c r="H2407" s="494" t="n">
        <v>595.41</v>
      </c>
      <c r="I2407" s="495" t="s">
        <v>1394</v>
      </c>
      <c r="J2407" s="496" t="n">
        <v>51336.25</v>
      </c>
    </row>
    <row r="2408" customFormat="false" ht="0.75" hidden="false" customHeight="true" outlineLevel="0" collapsed="false">
      <c r="A2408" s="497"/>
      <c r="B2408" s="498"/>
      <c r="C2408" s="498"/>
      <c r="D2408" s="498"/>
      <c r="E2408" s="498"/>
      <c r="F2408" s="498"/>
      <c r="G2408" s="498"/>
      <c r="H2408" s="498"/>
      <c r="I2408" s="499"/>
      <c r="J2408" s="500"/>
    </row>
    <row r="2409" customFormat="false" ht="18" hidden="false" customHeight="true" outlineLevel="0" collapsed="false">
      <c r="A2409" s="466" t="s">
        <v>518</v>
      </c>
      <c r="B2409" s="467" t="s">
        <v>27</v>
      </c>
      <c r="C2409" s="468" t="s">
        <v>26</v>
      </c>
      <c r="D2409" s="468" t="s">
        <v>18</v>
      </c>
      <c r="E2409" s="468" t="s">
        <v>25</v>
      </c>
      <c r="F2409" s="468"/>
      <c r="G2409" s="469" t="s">
        <v>1375</v>
      </c>
      <c r="H2409" s="467" t="s">
        <v>1376</v>
      </c>
      <c r="I2409" s="470" t="s">
        <v>1377</v>
      </c>
      <c r="J2409" s="471" t="s">
        <v>19</v>
      </c>
    </row>
    <row r="2410" customFormat="false" ht="24" hidden="false" customHeight="true" outlineLevel="0" collapsed="false">
      <c r="A2410" s="472" t="s">
        <v>35</v>
      </c>
      <c r="B2410" s="473" t="s">
        <v>2092</v>
      </c>
      <c r="C2410" s="474" t="s">
        <v>36</v>
      </c>
      <c r="D2410" s="474" t="s">
        <v>2093</v>
      </c>
      <c r="E2410" s="474" t="s">
        <v>1852</v>
      </c>
      <c r="F2410" s="474"/>
      <c r="G2410" s="475" t="s">
        <v>1772</v>
      </c>
      <c r="H2410" s="476" t="n">
        <v>1</v>
      </c>
      <c r="I2410" s="477" t="n">
        <v>30.98</v>
      </c>
      <c r="J2410" s="478" t="n">
        <v>30.98</v>
      </c>
    </row>
    <row r="2411" customFormat="false" ht="24" hidden="false" customHeight="true" outlineLevel="0" collapsed="false">
      <c r="A2411" s="479" t="s">
        <v>656</v>
      </c>
      <c r="B2411" s="480" t="n">
        <v>88316</v>
      </c>
      <c r="C2411" s="481" t="s">
        <v>42</v>
      </c>
      <c r="D2411" s="481" t="s">
        <v>667</v>
      </c>
      <c r="E2411" s="481" t="s">
        <v>1382</v>
      </c>
      <c r="F2411" s="481"/>
      <c r="G2411" s="482" t="s">
        <v>469</v>
      </c>
      <c r="H2411" s="483" t="n">
        <v>0.6</v>
      </c>
      <c r="I2411" s="484" t="n">
        <v>20.32</v>
      </c>
      <c r="J2411" s="485" t="n">
        <v>12.19</v>
      </c>
    </row>
    <row r="2412" customFormat="false" ht="24" hidden="false" customHeight="true" outlineLevel="0" collapsed="false">
      <c r="A2412" s="479" t="s">
        <v>656</v>
      </c>
      <c r="B2412" s="480" t="n">
        <v>88309</v>
      </c>
      <c r="C2412" s="481" t="s">
        <v>42</v>
      </c>
      <c r="D2412" s="481" t="s">
        <v>696</v>
      </c>
      <c r="E2412" s="481" t="s">
        <v>1382</v>
      </c>
      <c r="F2412" s="481"/>
      <c r="G2412" s="482" t="s">
        <v>469</v>
      </c>
      <c r="H2412" s="483" t="n">
        <v>0.54</v>
      </c>
      <c r="I2412" s="484" t="n">
        <v>25.62</v>
      </c>
      <c r="J2412" s="485" t="n">
        <v>13.83</v>
      </c>
    </row>
    <row r="2413" customFormat="false" ht="24" hidden="false" customHeight="true" outlineLevel="0" collapsed="false">
      <c r="A2413" s="501" t="s">
        <v>200</v>
      </c>
      <c r="B2413" s="502" t="n">
        <v>1379</v>
      </c>
      <c r="C2413" s="503" t="s">
        <v>42</v>
      </c>
      <c r="D2413" s="503" t="s">
        <v>1825</v>
      </c>
      <c r="E2413" s="503" t="s">
        <v>669</v>
      </c>
      <c r="F2413" s="503"/>
      <c r="G2413" s="504" t="s">
        <v>66</v>
      </c>
      <c r="H2413" s="505" t="n">
        <v>2.94</v>
      </c>
      <c r="I2413" s="506" t="n">
        <v>0.88</v>
      </c>
      <c r="J2413" s="507" t="n">
        <v>2.58</v>
      </c>
    </row>
    <row r="2414" customFormat="false" ht="25.5" hidden="false" customHeight="true" outlineLevel="0" collapsed="false">
      <c r="A2414" s="501" t="s">
        <v>200</v>
      </c>
      <c r="B2414" s="502" t="n">
        <v>370</v>
      </c>
      <c r="C2414" s="503" t="s">
        <v>42</v>
      </c>
      <c r="D2414" s="503" t="s">
        <v>2094</v>
      </c>
      <c r="E2414" s="503" t="s">
        <v>669</v>
      </c>
      <c r="F2414" s="503"/>
      <c r="G2414" s="504" t="s">
        <v>388</v>
      </c>
      <c r="H2414" s="505" t="n">
        <v>0.007</v>
      </c>
      <c r="I2414" s="506" t="n">
        <v>132.5</v>
      </c>
      <c r="J2414" s="507" t="n">
        <v>0.92</v>
      </c>
    </row>
    <row r="2415" customFormat="false" ht="39" hidden="false" customHeight="true" outlineLevel="0" collapsed="false">
      <c r="A2415" s="501" t="s">
        <v>200</v>
      </c>
      <c r="B2415" s="502" t="n">
        <v>4824</v>
      </c>
      <c r="C2415" s="503" t="s">
        <v>42</v>
      </c>
      <c r="D2415" s="503" t="s">
        <v>2080</v>
      </c>
      <c r="E2415" s="503" t="s">
        <v>669</v>
      </c>
      <c r="F2415" s="503"/>
      <c r="G2415" s="504" t="s">
        <v>66</v>
      </c>
      <c r="H2415" s="505" t="n">
        <v>2.25</v>
      </c>
      <c r="I2415" s="506" t="n">
        <v>0.65</v>
      </c>
      <c r="J2415" s="507" t="n">
        <v>1.46</v>
      </c>
    </row>
    <row r="2416" customFormat="false" ht="15" hidden="false" customHeight="false" outlineLevel="0" collapsed="false">
      <c r="A2416" s="486"/>
      <c r="B2416" s="487"/>
      <c r="C2416" s="487"/>
      <c r="D2416" s="487"/>
      <c r="E2416" s="487" t="s">
        <v>1388</v>
      </c>
      <c r="F2416" s="488" t="n">
        <v>19.99</v>
      </c>
      <c r="G2416" s="487" t="s">
        <v>1389</v>
      </c>
      <c r="H2416" s="488" t="n">
        <v>0</v>
      </c>
      <c r="I2416" s="489" t="s">
        <v>1390</v>
      </c>
      <c r="J2416" s="490" t="n">
        <v>19.99</v>
      </c>
    </row>
    <row r="2417" customFormat="false" ht="15" hidden="false" customHeight="true" outlineLevel="0" collapsed="false">
      <c r="A2417" s="486"/>
      <c r="B2417" s="487"/>
      <c r="C2417" s="487"/>
      <c r="D2417" s="487"/>
      <c r="E2417" s="487" t="s">
        <v>1391</v>
      </c>
      <c r="F2417" s="488" t="n">
        <v>7.37</v>
      </c>
      <c r="G2417" s="487"/>
      <c r="H2417" s="491" t="s">
        <v>1392</v>
      </c>
      <c r="I2417" s="491"/>
      <c r="J2417" s="490" t="n">
        <v>38.35</v>
      </c>
    </row>
    <row r="2418" customFormat="false" ht="49.5" hidden="false" customHeight="true" outlineLevel="0" collapsed="false">
      <c r="A2418" s="492"/>
      <c r="B2418" s="493"/>
      <c r="C2418" s="493"/>
      <c r="D2418" s="493"/>
      <c r="E2418" s="493"/>
      <c r="F2418" s="493"/>
      <c r="G2418" s="493" t="s">
        <v>1393</v>
      </c>
      <c r="H2418" s="494" t="n">
        <v>228.19</v>
      </c>
      <c r="I2418" s="495" t="s">
        <v>1394</v>
      </c>
      <c r="J2418" s="496" t="n">
        <v>8751.08</v>
      </c>
    </row>
    <row r="2419" customFormat="false" ht="0.75" hidden="false" customHeight="true" outlineLevel="0" collapsed="false">
      <c r="A2419" s="497"/>
      <c r="B2419" s="498"/>
      <c r="C2419" s="498"/>
      <c r="D2419" s="498"/>
      <c r="E2419" s="498"/>
      <c r="F2419" s="498"/>
      <c r="G2419" s="498"/>
      <c r="H2419" s="498"/>
      <c r="I2419" s="499"/>
      <c r="J2419" s="500"/>
    </row>
    <row r="2420" customFormat="false" ht="18" hidden="false" customHeight="true" outlineLevel="0" collapsed="false">
      <c r="A2420" s="466" t="s">
        <v>520</v>
      </c>
      <c r="B2420" s="467" t="s">
        <v>27</v>
      </c>
      <c r="C2420" s="468" t="s">
        <v>26</v>
      </c>
      <c r="D2420" s="468" t="s">
        <v>18</v>
      </c>
      <c r="E2420" s="468" t="s">
        <v>25</v>
      </c>
      <c r="F2420" s="468"/>
      <c r="G2420" s="469" t="s">
        <v>1375</v>
      </c>
      <c r="H2420" s="467" t="s">
        <v>1376</v>
      </c>
      <c r="I2420" s="470" t="s">
        <v>1377</v>
      </c>
      <c r="J2420" s="471" t="s">
        <v>19</v>
      </c>
    </row>
    <row r="2421" customFormat="false" ht="39" hidden="false" customHeight="true" outlineLevel="0" collapsed="false">
      <c r="A2421" s="472" t="s">
        <v>35</v>
      </c>
      <c r="B2421" s="473" t="n">
        <v>87262</v>
      </c>
      <c r="C2421" s="474" t="s">
        <v>42</v>
      </c>
      <c r="D2421" s="474" t="s">
        <v>2095</v>
      </c>
      <c r="E2421" s="474" t="s">
        <v>1852</v>
      </c>
      <c r="F2421" s="474"/>
      <c r="G2421" s="475" t="s">
        <v>400</v>
      </c>
      <c r="H2421" s="476" t="n">
        <v>1</v>
      </c>
      <c r="I2421" s="477" t="n">
        <v>150.3</v>
      </c>
      <c r="J2421" s="478" t="n">
        <v>150.3</v>
      </c>
    </row>
    <row r="2422" customFormat="false" ht="25.5" hidden="false" customHeight="true" outlineLevel="0" collapsed="false">
      <c r="A2422" s="479" t="s">
        <v>656</v>
      </c>
      <c r="B2422" s="480" t="n">
        <v>88256</v>
      </c>
      <c r="C2422" s="481" t="s">
        <v>42</v>
      </c>
      <c r="D2422" s="481" t="s">
        <v>837</v>
      </c>
      <c r="E2422" s="481" t="s">
        <v>1382</v>
      </c>
      <c r="F2422" s="481"/>
      <c r="G2422" s="482" t="s">
        <v>469</v>
      </c>
      <c r="H2422" s="483" t="n">
        <v>0.8038</v>
      </c>
      <c r="I2422" s="484" t="n">
        <v>25.47</v>
      </c>
      <c r="J2422" s="485" t="n">
        <v>20.47</v>
      </c>
    </row>
    <row r="2423" customFormat="false" ht="24" hidden="false" customHeight="true" outlineLevel="0" collapsed="false">
      <c r="A2423" s="479" t="s">
        <v>656</v>
      </c>
      <c r="B2423" s="480" t="n">
        <v>88316</v>
      </c>
      <c r="C2423" s="481" t="s">
        <v>42</v>
      </c>
      <c r="D2423" s="481" t="s">
        <v>667</v>
      </c>
      <c r="E2423" s="481" t="s">
        <v>1382</v>
      </c>
      <c r="F2423" s="481"/>
      <c r="G2423" s="482" t="s">
        <v>469</v>
      </c>
      <c r="H2423" s="483" t="n">
        <v>0.2064</v>
      </c>
      <c r="I2423" s="484" t="n">
        <v>20.32</v>
      </c>
      <c r="J2423" s="485" t="n">
        <v>4.19</v>
      </c>
    </row>
    <row r="2424" customFormat="false" ht="24" hidden="false" customHeight="true" outlineLevel="0" collapsed="false">
      <c r="A2424" s="501" t="s">
        <v>200</v>
      </c>
      <c r="B2424" s="502" t="n">
        <v>34357</v>
      </c>
      <c r="C2424" s="503" t="s">
        <v>42</v>
      </c>
      <c r="D2424" s="503" t="s">
        <v>834</v>
      </c>
      <c r="E2424" s="503" t="s">
        <v>669</v>
      </c>
      <c r="F2424" s="503"/>
      <c r="G2424" s="504" t="s">
        <v>66</v>
      </c>
      <c r="H2424" s="505" t="n">
        <v>0.141</v>
      </c>
      <c r="I2424" s="506" t="n">
        <v>7.22</v>
      </c>
      <c r="J2424" s="507" t="n">
        <v>1.01</v>
      </c>
    </row>
    <row r="2425" customFormat="false" ht="24" hidden="false" customHeight="true" outlineLevel="0" collapsed="false">
      <c r="A2425" s="501" t="s">
        <v>200</v>
      </c>
      <c r="B2425" s="502" t="n">
        <v>37595</v>
      </c>
      <c r="C2425" s="503" t="s">
        <v>42</v>
      </c>
      <c r="D2425" s="503" t="s">
        <v>842</v>
      </c>
      <c r="E2425" s="503" t="s">
        <v>669</v>
      </c>
      <c r="F2425" s="503"/>
      <c r="G2425" s="504" t="s">
        <v>66</v>
      </c>
      <c r="H2425" s="505" t="n">
        <v>9.13</v>
      </c>
      <c r="I2425" s="506" t="n">
        <v>3.78</v>
      </c>
      <c r="J2425" s="507" t="n">
        <v>34.51</v>
      </c>
    </row>
    <row r="2426" customFormat="false" ht="39" hidden="false" customHeight="true" outlineLevel="0" collapsed="false">
      <c r="A2426" s="501" t="s">
        <v>200</v>
      </c>
      <c r="B2426" s="502" t="n">
        <v>45190</v>
      </c>
      <c r="C2426" s="503" t="s">
        <v>42</v>
      </c>
      <c r="D2426" s="503" t="s">
        <v>841</v>
      </c>
      <c r="E2426" s="503" t="s">
        <v>669</v>
      </c>
      <c r="F2426" s="503"/>
      <c r="G2426" s="504" t="s">
        <v>400</v>
      </c>
      <c r="H2426" s="505" t="n">
        <v>1.0864</v>
      </c>
      <c r="I2426" s="506" t="n">
        <v>82.96</v>
      </c>
      <c r="J2426" s="507" t="n">
        <v>90.12</v>
      </c>
    </row>
    <row r="2427" customFormat="false" ht="15" hidden="false" customHeight="false" outlineLevel="0" collapsed="false">
      <c r="A2427" s="486"/>
      <c r="B2427" s="487"/>
      <c r="C2427" s="487"/>
      <c r="D2427" s="487"/>
      <c r="E2427" s="487" t="s">
        <v>1388</v>
      </c>
      <c r="F2427" s="488" t="n">
        <v>19.28</v>
      </c>
      <c r="G2427" s="487" t="s">
        <v>1389</v>
      </c>
      <c r="H2427" s="488" t="n">
        <v>0</v>
      </c>
      <c r="I2427" s="489" t="s">
        <v>1390</v>
      </c>
      <c r="J2427" s="490" t="n">
        <v>19.28</v>
      </c>
    </row>
    <row r="2428" customFormat="false" ht="15" hidden="false" customHeight="true" outlineLevel="0" collapsed="false">
      <c r="A2428" s="486"/>
      <c r="B2428" s="487"/>
      <c r="C2428" s="487"/>
      <c r="D2428" s="487"/>
      <c r="E2428" s="487" t="s">
        <v>1391</v>
      </c>
      <c r="F2428" s="488" t="n">
        <v>35.77</v>
      </c>
      <c r="G2428" s="487"/>
      <c r="H2428" s="491" t="s">
        <v>1392</v>
      </c>
      <c r="I2428" s="491"/>
      <c r="J2428" s="490" t="n">
        <v>186.07</v>
      </c>
    </row>
    <row r="2429" customFormat="false" ht="49.5" hidden="false" customHeight="true" outlineLevel="0" collapsed="false">
      <c r="A2429" s="492"/>
      <c r="B2429" s="493"/>
      <c r="C2429" s="493"/>
      <c r="D2429" s="493"/>
      <c r="E2429" s="493"/>
      <c r="F2429" s="493"/>
      <c r="G2429" s="493" t="s">
        <v>1393</v>
      </c>
      <c r="H2429" s="494" t="n">
        <v>43.15</v>
      </c>
      <c r="I2429" s="495" t="s">
        <v>1394</v>
      </c>
      <c r="J2429" s="496" t="n">
        <v>8028.92</v>
      </c>
    </row>
    <row r="2430" customFormat="false" ht="0.75" hidden="false" customHeight="true" outlineLevel="0" collapsed="false">
      <c r="A2430" s="497"/>
      <c r="B2430" s="498"/>
      <c r="C2430" s="498"/>
      <c r="D2430" s="498"/>
      <c r="E2430" s="498"/>
      <c r="F2430" s="498"/>
      <c r="G2430" s="498"/>
      <c r="H2430" s="498"/>
      <c r="I2430" s="499"/>
      <c r="J2430" s="500"/>
    </row>
    <row r="2431" customFormat="false" ht="18" hidden="false" customHeight="true" outlineLevel="0" collapsed="false">
      <c r="A2431" s="466" t="s">
        <v>522</v>
      </c>
      <c r="B2431" s="467" t="s">
        <v>27</v>
      </c>
      <c r="C2431" s="468" t="s">
        <v>26</v>
      </c>
      <c r="D2431" s="468" t="s">
        <v>18</v>
      </c>
      <c r="E2431" s="468" t="s">
        <v>25</v>
      </c>
      <c r="F2431" s="468"/>
      <c r="G2431" s="469" t="s">
        <v>1375</v>
      </c>
      <c r="H2431" s="467" t="s">
        <v>1376</v>
      </c>
      <c r="I2431" s="470" t="s">
        <v>1377</v>
      </c>
      <c r="J2431" s="471" t="s">
        <v>19</v>
      </c>
    </row>
    <row r="2432" customFormat="false" ht="25.5" hidden="false" customHeight="true" outlineLevel="0" collapsed="false">
      <c r="A2432" s="472" t="s">
        <v>35</v>
      </c>
      <c r="B2432" s="473" t="n">
        <v>88650</v>
      </c>
      <c r="C2432" s="474" t="s">
        <v>42</v>
      </c>
      <c r="D2432" s="474" t="s">
        <v>157</v>
      </c>
      <c r="E2432" s="474" t="s">
        <v>1852</v>
      </c>
      <c r="F2432" s="474"/>
      <c r="G2432" s="475" t="s">
        <v>47</v>
      </c>
      <c r="H2432" s="476" t="n">
        <v>1</v>
      </c>
      <c r="I2432" s="477" t="n">
        <v>13.71</v>
      </c>
      <c r="J2432" s="478" t="n">
        <v>13.71</v>
      </c>
    </row>
    <row r="2433" customFormat="false" ht="25.5" hidden="false" customHeight="true" outlineLevel="0" collapsed="false">
      <c r="A2433" s="479" t="s">
        <v>656</v>
      </c>
      <c r="B2433" s="480" t="n">
        <v>88256</v>
      </c>
      <c r="C2433" s="481" t="s">
        <v>42</v>
      </c>
      <c r="D2433" s="481" t="s">
        <v>837</v>
      </c>
      <c r="E2433" s="481" t="s">
        <v>1382</v>
      </c>
      <c r="F2433" s="481"/>
      <c r="G2433" s="482" t="s">
        <v>469</v>
      </c>
      <c r="H2433" s="483" t="n">
        <v>0.0871</v>
      </c>
      <c r="I2433" s="484" t="n">
        <v>25.47</v>
      </c>
      <c r="J2433" s="485" t="n">
        <v>2.21</v>
      </c>
    </row>
    <row r="2434" customFormat="false" ht="24" hidden="false" customHeight="true" outlineLevel="0" collapsed="false">
      <c r="A2434" s="479" t="s">
        <v>656</v>
      </c>
      <c r="B2434" s="480" t="n">
        <v>88316</v>
      </c>
      <c r="C2434" s="481" t="s">
        <v>42</v>
      </c>
      <c r="D2434" s="481" t="s">
        <v>667</v>
      </c>
      <c r="E2434" s="481" t="s">
        <v>1382</v>
      </c>
      <c r="F2434" s="481"/>
      <c r="G2434" s="482" t="s">
        <v>469</v>
      </c>
      <c r="H2434" s="483" t="n">
        <v>0.0326</v>
      </c>
      <c r="I2434" s="484" t="n">
        <v>20.32</v>
      </c>
      <c r="J2434" s="485" t="n">
        <v>0.66</v>
      </c>
    </row>
    <row r="2435" customFormat="false" ht="25.5" hidden="false" customHeight="true" outlineLevel="0" collapsed="false">
      <c r="A2435" s="501" t="s">
        <v>200</v>
      </c>
      <c r="B2435" s="502" t="n">
        <v>1292</v>
      </c>
      <c r="C2435" s="503" t="s">
        <v>42</v>
      </c>
      <c r="D2435" s="503" t="s">
        <v>850</v>
      </c>
      <c r="E2435" s="503" t="s">
        <v>669</v>
      </c>
      <c r="F2435" s="503"/>
      <c r="G2435" s="504" t="s">
        <v>400</v>
      </c>
      <c r="H2435" s="505" t="n">
        <v>0.1875</v>
      </c>
      <c r="I2435" s="506" t="n">
        <v>50.24</v>
      </c>
      <c r="J2435" s="507" t="n">
        <v>9.42</v>
      </c>
    </row>
    <row r="2436" customFormat="false" ht="24" hidden="false" customHeight="true" outlineLevel="0" collapsed="false">
      <c r="A2436" s="501" t="s">
        <v>200</v>
      </c>
      <c r="B2436" s="502" t="n">
        <v>1381</v>
      </c>
      <c r="C2436" s="503" t="s">
        <v>42</v>
      </c>
      <c r="D2436" s="503" t="s">
        <v>2060</v>
      </c>
      <c r="E2436" s="503" t="s">
        <v>669</v>
      </c>
      <c r="F2436" s="503"/>
      <c r="G2436" s="504" t="s">
        <v>66</v>
      </c>
      <c r="H2436" s="505" t="n">
        <v>0.6392</v>
      </c>
      <c r="I2436" s="506" t="n">
        <v>1.23</v>
      </c>
      <c r="J2436" s="507" t="n">
        <v>0.78</v>
      </c>
    </row>
    <row r="2437" customFormat="false" ht="24" hidden="false" customHeight="true" outlineLevel="0" collapsed="false">
      <c r="A2437" s="501" t="s">
        <v>200</v>
      </c>
      <c r="B2437" s="502" t="n">
        <v>34357</v>
      </c>
      <c r="C2437" s="503" t="s">
        <v>42</v>
      </c>
      <c r="D2437" s="503" t="s">
        <v>834</v>
      </c>
      <c r="E2437" s="503" t="s">
        <v>669</v>
      </c>
      <c r="F2437" s="503"/>
      <c r="G2437" s="504" t="s">
        <v>66</v>
      </c>
      <c r="H2437" s="505" t="n">
        <v>0.089</v>
      </c>
      <c r="I2437" s="506" t="n">
        <v>7.22</v>
      </c>
      <c r="J2437" s="507" t="n">
        <v>0.64</v>
      </c>
    </row>
    <row r="2438" customFormat="false" ht="15" hidden="false" customHeight="false" outlineLevel="0" collapsed="false">
      <c r="A2438" s="486"/>
      <c r="B2438" s="487"/>
      <c r="C2438" s="487"/>
      <c r="D2438" s="487"/>
      <c r="E2438" s="487" t="s">
        <v>1388</v>
      </c>
      <c r="F2438" s="488" t="n">
        <v>2.24</v>
      </c>
      <c r="G2438" s="487" t="s">
        <v>1389</v>
      </c>
      <c r="H2438" s="488" t="n">
        <v>0</v>
      </c>
      <c r="I2438" s="489" t="s">
        <v>1390</v>
      </c>
      <c r="J2438" s="490" t="n">
        <v>2.24</v>
      </c>
    </row>
    <row r="2439" customFormat="false" ht="15" hidden="false" customHeight="true" outlineLevel="0" collapsed="false">
      <c r="A2439" s="486"/>
      <c r="B2439" s="487"/>
      <c r="C2439" s="487"/>
      <c r="D2439" s="487"/>
      <c r="E2439" s="487" t="s">
        <v>1391</v>
      </c>
      <c r="F2439" s="488" t="n">
        <v>3.26</v>
      </c>
      <c r="G2439" s="487"/>
      <c r="H2439" s="491" t="s">
        <v>1392</v>
      </c>
      <c r="I2439" s="491"/>
      <c r="J2439" s="490" t="n">
        <v>16.97</v>
      </c>
    </row>
    <row r="2440" customFormat="false" ht="49.5" hidden="false" customHeight="true" outlineLevel="0" collapsed="false">
      <c r="A2440" s="492"/>
      <c r="B2440" s="493"/>
      <c r="C2440" s="493"/>
      <c r="D2440" s="493"/>
      <c r="E2440" s="493"/>
      <c r="F2440" s="493"/>
      <c r="G2440" s="493" t="s">
        <v>1393</v>
      </c>
      <c r="H2440" s="494" t="n">
        <v>35.76</v>
      </c>
      <c r="I2440" s="495" t="s">
        <v>1394</v>
      </c>
      <c r="J2440" s="496" t="n">
        <v>606.84</v>
      </c>
    </row>
    <row r="2441" customFormat="false" ht="0.75" hidden="false" customHeight="true" outlineLevel="0" collapsed="false">
      <c r="A2441" s="497"/>
      <c r="B2441" s="498"/>
      <c r="C2441" s="498"/>
      <c r="D2441" s="498"/>
      <c r="E2441" s="498"/>
      <c r="F2441" s="498"/>
      <c r="G2441" s="498"/>
      <c r="H2441" s="498"/>
      <c r="I2441" s="499"/>
      <c r="J2441" s="500"/>
    </row>
    <row r="2442" customFormat="false" ht="18" hidden="false" customHeight="true" outlineLevel="0" collapsed="false">
      <c r="A2442" s="466" t="s">
        <v>524</v>
      </c>
      <c r="B2442" s="467" t="s">
        <v>27</v>
      </c>
      <c r="C2442" s="468" t="s">
        <v>26</v>
      </c>
      <c r="D2442" s="468" t="s">
        <v>18</v>
      </c>
      <c r="E2442" s="468" t="s">
        <v>25</v>
      </c>
      <c r="F2442" s="468"/>
      <c r="G2442" s="469" t="s">
        <v>1375</v>
      </c>
      <c r="H2442" s="467" t="s">
        <v>1376</v>
      </c>
      <c r="I2442" s="470" t="s">
        <v>1377</v>
      </c>
      <c r="J2442" s="471" t="s">
        <v>19</v>
      </c>
    </row>
    <row r="2443" customFormat="false" ht="39" hidden="false" customHeight="true" outlineLevel="0" collapsed="false">
      <c r="A2443" s="472" t="s">
        <v>35</v>
      </c>
      <c r="B2443" s="473" t="n">
        <v>101725</v>
      </c>
      <c r="C2443" s="474" t="s">
        <v>42</v>
      </c>
      <c r="D2443" s="474" t="s">
        <v>2096</v>
      </c>
      <c r="E2443" s="474" t="s">
        <v>1852</v>
      </c>
      <c r="F2443" s="474"/>
      <c r="G2443" s="475" t="s">
        <v>400</v>
      </c>
      <c r="H2443" s="476" t="n">
        <v>1</v>
      </c>
      <c r="I2443" s="477" t="n">
        <v>284.92</v>
      </c>
      <c r="J2443" s="478" t="n">
        <v>284.92</v>
      </c>
    </row>
    <row r="2444" customFormat="false" ht="25.5" hidden="false" customHeight="true" outlineLevel="0" collapsed="false">
      <c r="A2444" s="479" t="s">
        <v>656</v>
      </c>
      <c r="B2444" s="480" t="n">
        <v>88256</v>
      </c>
      <c r="C2444" s="481" t="s">
        <v>42</v>
      </c>
      <c r="D2444" s="481" t="s">
        <v>837</v>
      </c>
      <c r="E2444" s="481" t="s">
        <v>1382</v>
      </c>
      <c r="F2444" s="481"/>
      <c r="G2444" s="482" t="s">
        <v>469</v>
      </c>
      <c r="H2444" s="483" t="n">
        <v>4.594</v>
      </c>
      <c r="I2444" s="484" t="n">
        <v>25.47</v>
      </c>
      <c r="J2444" s="485" t="n">
        <v>117</v>
      </c>
    </row>
    <row r="2445" customFormat="false" ht="24" hidden="false" customHeight="true" outlineLevel="0" collapsed="false">
      <c r="A2445" s="479" t="s">
        <v>656</v>
      </c>
      <c r="B2445" s="480" t="n">
        <v>88316</v>
      </c>
      <c r="C2445" s="481" t="s">
        <v>42</v>
      </c>
      <c r="D2445" s="481" t="s">
        <v>667</v>
      </c>
      <c r="E2445" s="481" t="s">
        <v>1382</v>
      </c>
      <c r="F2445" s="481"/>
      <c r="G2445" s="482" t="s">
        <v>469</v>
      </c>
      <c r="H2445" s="483" t="n">
        <v>2.297</v>
      </c>
      <c r="I2445" s="484" t="n">
        <v>20.32</v>
      </c>
      <c r="J2445" s="485" t="n">
        <v>46.67</v>
      </c>
    </row>
    <row r="2446" customFormat="false" ht="25.5" hidden="false" customHeight="true" outlineLevel="0" collapsed="false">
      <c r="A2446" s="501" t="s">
        <v>200</v>
      </c>
      <c r="B2446" s="502" t="n">
        <v>3733</v>
      </c>
      <c r="C2446" s="503" t="s">
        <v>42</v>
      </c>
      <c r="D2446" s="503" t="s">
        <v>2097</v>
      </c>
      <c r="E2446" s="503" t="s">
        <v>669</v>
      </c>
      <c r="F2446" s="503"/>
      <c r="G2446" s="504" t="s">
        <v>400</v>
      </c>
      <c r="H2446" s="505" t="n">
        <v>1.03</v>
      </c>
      <c r="I2446" s="506" t="n">
        <v>80.8</v>
      </c>
      <c r="J2446" s="507" t="n">
        <v>83.22</v>
      </c>
    </row>
    <row r="2447" customFormat="false" ht="24" hidden="false" customHeight="true" outlineLevel="0" collapsed="false">
      <c r="A2447" s="501" t="s">
        <v>200</v>
      </c>
      <c r="B2447" s="502" t="n">
        <v>7353</v>
      </c>
      <c r="C2447" s="503" t="s">
        <v>42</v>
      </c>
      <c r="D2447" s="503" t="s">
        <v>2098</v>
      </c>
      <c r="E2447" s="503" t="s">
        <v>669</v>
      </c>
      <c r="F2447" s="503"/>
      <c r="G2447" s="504" t="s">
        <v>686</v>
      </c>
      <c r="H2447" s="505" t="n">
        <v>0.12</v>
      </c>
      <c r="I2447" s="506" t="n">
        <v>31.02</v>
      </c>
      <c r="J2447" s="507" t="n">
        <v>3.72</v>
      </c>
    </row>
    <row r="2448" customFormat="false" ht="24" hidden="false" customHeight="true" outlineLevel="0" collapsed="false">
      <c r="A2448" s="501" t="s">
        <v>200</v>
      </c>
      <c r="B2448" s="502" t="n">
        <v>34357</v>
      </c>
      <c r="C2448" s="503" t="s">
        <v>42</v>
      </c>
      <c r="D2448" s="503" t="s">
        <v>834</v>
      </c>
      <c r="E2448" s="503" t="s">
        <v>669</v>
      </c>
      <c r="F2448" s="503"/>
      <c r="G2448" s="504" t="s">
        <v>66</v>
      </c>
      <c r="H2448" s="505" t="n">
        <v>0.24</v>
      </c>
      <c r="I2448" s="506" t="n">
        <v>7.22</v>
      </c>
      <c r="J2448" s="507" t="n">
        <v>1.73</v>
      </c>
    </row>
    <row r="2449" customFormat="false" ht="24" hidden="false" customHeight="true" outlineLevel="0" collapsed="false">
      <c r="A2449" s="501" t="s">
        <v>200</v>
      </c>
      <c r="B2449" s="502" t="n">
        <v>37595</v>
      </c>
      <c r="C2449" s="503" t="s">
        <v>42</v>
      </c>
      <c r="D2449" s="503" t="s">
        <v>842</v>
      </c>
      <c r="E2449" s="503" t="s">
        <v>669</v>
      </c>
      <c r="F2449" s="503"/>
      <c r="G2449" s="504" t="s">
        <v>66</v>
      </c>
      <c r="H2449" s="505" t="n">
        <v>8.62</v>
      </c>
      <c r="I2449" s="506" t="n">
        <v>3.78</v>
      </c>
      <c r="J2449" s="507" t="n">
        <v>32.58</v>
      </c>
    </row>
    <row r="2450" customFormat="false" ht="15" hidden="false" customHeight="false" outlineLevel="0" collapsed="false">
      <c r="A2450" s="486"/>
      <c r="B2450" s="487"/>
      <c r="C2450" s="487"/>
      <c r="D2450" s="487"/>
      <c r="E2450" s="487" t="s">
        <v>1388</v>
      </c>
      <c r="F2450" s="488" t="n">
        <v>127.09</v>
      </c>
      <c r="G2450" s="487" t="s">
        <v>1389</v>
      </c>
      <c r="H2450" s="488" t="n">
        <v>0</v>
      </c>
      <c r="I2450" s="489" t="s">
        <v>1390</v>
      </c>
      <c r="J2450" s="490" t="n">
        <v>127.09</v>
      </c>
    </row>
    <row r="2451" customFormat="false" ht="15" hidden="false" customHeight="true" outlineLevel="0" collapsed="false">
      <c r="A2451" s="486"/>
      <c r="B2451" s="487"/>
      <c r="C2451" s="487"/>
      <c r="D2451" s="487"/>
      <c r="E2451" s="487" t="s">
        <v>1391</v>
      </c>
      <c r="F2451" s="488" t="n">
        <v>67.81</v>
      </c>
      <c r="G2451" s="487"/>
      <c r="H2451" s="491" t="s">
        <v>1392</v>
      </c>
      <c r="I2451" s="491"/>
      <c r="J2451" s="490" t="n">
        <v>352.73</v>
      </c>
    </row>
    <row r="2452" customFormat="false" ht="49.5" hidden="false" customHeight="true" outlineLevel="0" collapsed="false">
      <c r="A2452" s="492"/>
      <c r="B2452" s="493"/>
      <c r="C2452" s="493"/>
      <c r="D2452" s="493"/>
      <c r="E2452" s="493"/>
      <c r="F2452" s="493"/>
      <c r="G2452" s="493" t="s">
        <v>1393</v>
      </c>
      <c r="H2452" s="494" t="n">
        <v>344.06</v>
      </c>
      <c r="I2452" s="495" t="s">
        <v>1394</v>
      </c>
      <c r="J2452" s="496" t="n">
        <v>121360.28</v>
      </c>
    </row>
    <row r="2453" customFormat="false" ht="0.75" hidden="false" customHeight="true" outlineLevel="0" collapsed="false">
      <c r="A2453" s="497"/>
      <c r="B2453" s="498"/>
      <c r="C2453" s="498"/>
      <c r="D2453" s="498"/>
      <c r="E2453" s="498"/>
      <c r="F2453" s="498"/>
      <c r="G2453" s="498"/>
      <c r="H2453" s="498"/>
      <c r="I2453" s="499"/>
      <c r="J2453" s="500"/>
    </row>
    <row r="2454" customFormat="false" ht="18" hidden="false" customHeight="true" outlineLevel="0" collapsed="false">
      <c r="A2454" s="466" t="s">
        <v>526</v>
      </c>
      <c r="B2454" s="467" t="s">
        <v>27</v>
      </c>
      <c r="C2454" s="468" t="s">
        <v>26</v>
      </c>
      <c r="D2454" s="468" t="s">
        <v>18</v>
      </c>
      <c r="E2454" s="468" t="s">
        <v>25</v>
      </c>
      <c r="F2454" s="468"/>
      <c r="G2454" s="469" t="s">
        <v>1375</v>
      </c>
      <c r="H2454" s="467" t="s">
        <v>1376</v>
      </c>
      <c r="I2454" s="470" t="s">
        <v>1377</v>
      </c>
      <c r="J2454" s="471" t="s">
        <v>19</v>
      </c>
    </row>
    <row r="2455" customFormat="false" ht="25.5" hidden="false" customHeight="true" outlineLevel="0" collapsed="false">
      <c r="A2455" s="472" t="s">
        <v>35</v>
      </c>
      <c r="B2455" s="473" t="n">
        <v>98686</v>
      </c>
      <c r="C2455" s="474" t="s">
        <v>42</v>
      </c>
      <c r="D2455" s="474" t="s">
        <v>2099</v>
      </c>
      <c r="E2455" s="474" t="s">
        <v>1852</v>
      </c>
      <c r="F2455" s="474"/>
      <c r="G2455" s="475" t="s">
        <v>47</v>
      </c>
      <c r="H2455" s="476" t="n">
        <v>1</v>
      </c>
      <c r="I2455" s="477" t="n">
        <v>42.31</v>
      </c>
      <c r="J2455" s="478" t="n">
        <v>42.31</v>
      </c>
    </row>
    <row r="2456" customFormat="false" ht="25.5" hidden="false" customHeight="true" outlineLevel="0" collapsed="false">
      <c r="A2456" s="479" t="s">
        <v>656</v>
      </c>
      <c r="B2456" s="480" t="n">
        <v>88256</v>
      </c>
      <c r="C2456" s="481" t="s">
        <v>42</v>
      </c>
      <c r="D2456" s="481" t="s">
        <v>837</v>
      </c>
      <c r="E2456" s="481" t="s">
        <v>1382</v>
      </c>
      <c r="F2456" s="481"/>
      <c r="G2456" s="482" t="s">
        <v>469</v>
      </c>
      <c r="H2456" s="483" t="n">
        <v>0.821</v>
      </c>
      <c r="I2456" s="484" t="n">
        <v>25.47</v>
      </c>
      <c r="J2456" s="485" t="n">
        <v>20.91</v>
      </c>
    </row>
    <row r="2457" customFormat="false" ht="24" hidden="false" customHeight="true" outlineLevel="0" collapsed="false">
      <c r="A2457" s="479" t="s">
        <v>656</v>
      </c>
      <c r="B2457" s="480" t="n">
        <v>88316</v>
      </c>
      <c r="C2457" s="481" t="s">
        <v>42</v>
      </c>
      <c r="D2457" s="481" t="s">
        <v>667</v>
      </c>
      <c r="E2457" s="481" t="s">
        <v>1382</v>
      </c>
      <c r="F2457" s="481"/>
      <c r="G2457" s="482" t="s">
        <v>469</v>
      </c>
      <c r="H2457" s="483" t="n">
        <v>0.41</v>
      </c>
      <c r="I2457" s="484" t="n">
        <v>20.32</v>
      </c>
      <c r="J2457" s="485" t="n">
        <v>8.33</v>
      </c>
    </row>
    <row r="2458" customFormat="false" ht="25.5" hidden="false" customHeight="true" outlineLevel="0" collapsed="false">
      <c r="A2458" s="501" t="s">
        <v>200</v>
      </c>
      <c r="B2458" s="502" t="n">
        <v>3733</v>
      </c>
      <c r="C2458" s="503" t="s">
        <v>42</v>
      </c>
      <c r="D2458" s="503" t="s">
        <v>2097</v>
      </c>
      <c r="E2458" s="503" t="s">
        <v>669</v>
      </c>
      <c r="F2458" s="503"/>
      <c r="G2458" s="504" t="s">
        <v>400</v>
      </c>
      <c r="H2458" s="505" t="n">
        <v>0.123</v>
      </c>
      <c r="I2458" s="506" t="n">
        <v>80.8</v>
      </c>
      <c r="J2458" s="507" t="n">
        <v>9.93</v>
      </c>
    </row>
    <row r="2459" customFormat="false" ht="24" hidden="false" customHeight="true" outlineLevel="0" collapsed="false">
      <c r="A2459" s="501" t="s">
        <v>200</v>
      </c>
      <c r="B2459" s="502" t="n">
        <v>7353</v>
      </c>
      <c r="C2459" s="503" t="s">
        <v>42</v>
      </c>
      <c r="D2459" s="503" t="s">
        <v>2098</v>
      </c>
      <c r="E2459" s="503" t="s">
        <v>669</v>
      </c>
      <c r="F2459" s="503"/>
      <c r="G2459" s="504" t="s">
        <v>686</v>
      </c>
      <c r="H2459" s="505" t="n">
        <v>0.0084</v>
      </c>
      <c r="I2459" s="506" t="n">
        <v>31.02</v>
      </c>
      <c r="J2459" s="507" t="n">
        <v>0.26</v>
      </c>
    </row>
    <row r="2460" customFormat="false" ht="24" hidden="false" customHeight="true" outlineLevel="0" collapsed="false">
      <c r="A2460" s="501" t="s">
        <v>200</v>
      </c>
      <c r="B2460" s="502" t="n">
        <v>34357</v>
      </c>
      <c r="C2460" s="503" t="s">
        <v>42</v>
      </c>
      <c r="D2460" s="503" t="s">
        <v>834</v>
      </c>
      <c r="E2460" s="503" t="s">
        <v>669</v>
      </c>
      <c r="F2460" s="503"/>
      <c r="G2460" s="504" t="s">
        <v>66</v>
      </c>
      <c r="H2460" s="505" t="n">
        <v>0.085</v>
      </c>
      <c r="I2460" s="506" t="n">
        <v>7.22</v>
      </c>
      <c r="J2460" s="507" t="n">
        <v>0.61</v>
      </c>
    </row>
    <row r="2461" customFormat="false" ht="24" hidden="false" customHeight="true" outlineLevel="0" collapsed="false">
      <c r="A2461" s="501" t="s">
        <v>200</v>
      </c>
      <c r="B2461" s="502" t="n">
        <v>37595</v>
      </c>
      <c r="C2461" s="503" t="s">
        <v>42</v>
      </c>
      <c r="D2461" s="503" t="s">
        <v>842</v>
      </c>
      <c r="E2461" s="503" t="s">
        <v>669</v>
      </c>
      <c r="F2461" s="503"/>
      <c r="G2461" s="504" t="s">
        <v>66</v>
      </c>
      <c r="H2461" s="505" t="n">
        <v>0.603</v>
      </c>
      <c r="I2461" s="506" t="n">
        <v>3.78</v>
      </c>
      <c r="J2461" s="507" t="n">
        <v>2.27</v>
      </c>
    </row>
    <row r="2462" customFormat="false" ht="15" hidden="false" customHeight="false" outlineLevel="0" collapsed="false">
      <c r="A2462" s="486"/>
      <c r="B2462" s="487"/>
      <c r="C2462" s="487"/>
      <c r="D2462" s="487"/>
      <c r="E2462" s="487" t="s">
        <v>1388</v>
      </c>
      <c r="F2462" s="488" t="n">
        <v>22.69</v>
      </c>
      <c r="G2462" s="487" t="s">
        <v>1389</v>
      </c>
      <c r="H2462" s="488" t="n">
        <v>0</v>
      </c>
      <c r="I2462" s="489" t="s">
        <v>1390</v>
      </c>
      <c r="J2462" s="490" t="n">
        <v>22.69</v>
      </c>
    </row>
    <row r="2463" customFormat="false" ht="15" hidden="false" customHeight="true" outlineLevel="0" collapsed="false">
      <c r="A2463" s="486"/>
      <c r="B2463" s="487"/>
      <c r="C2463" s="487"/>
      <c r="D2463" s="487"/>
      <c r="E2463" s="487" t="s">
        <v>1391</v>
      </c>
      <c r="F2463" s="488" t="n">
        <v>10.06</v>
      </c>
      <c r="G2463" s="487"/>
      <c r="H2463" s="491" t="s">
        <v>1392</v>
      </c>
      <c r="I2463" s="491"/>
      <c r="J2463" s="490" t="n">
        <v>52.37</v>
      </c>
    </row>
    <row r="2464" customFormat="false" ht="49.5" hidden="false" customHeight="true" outlineLevel="0" collapsed="false">
      <c r="A2464" s="492"/>
      <c r="B2464" s="493"/>
      <c r="C2464" s="493"/>
      <c r="D2464" s="493"/>
      <c r="E2464" s="493"/>
      <c r="F2464" s="493"/>
      <c r="G2464" s="493" t="s">
        <v>1393</v>
      </c>
      <c r="H2464" s="494" t="n">
        <v>258</v>
      </c>
      <c r="I2464" s="495" t="s">
        <v>1394</v>
      </c>
      <c r="J2464" s="496" t="n">
        <v>13511.46</v>
      </c>
    </row>
    <row r="2465" customFormat="false" ht="0.75" hidden="false" customHeight="true" outlineLevel="0" collapsed="false">
      <c r="A2465" s="497"/>
      <c r="B2465" s="498"/>
      <c r="C2465" s="498"/>
      <c r="D2465" s="498"/>
      <c r="E2465" s="498"/>
      <c r="F2465" s="498"/>
      <c r="G2465" s="498"/>
      <c r="H2465" s="498"/>
      <c r="I2465" s="499"/>
      <c r="J2465" s="500"/>
    </row>
    <row r="2466" customFormat="false" ht="18" hidden="false" customHeight="true" outlineLevel="0" collapsed="false">
      <c r="A2466" s="466" t="s">
        <v>528</v>
      </c>
      <c r="B2466" s="467" t="s">
        <v>27</v>
      </c>
      <c r="C2466" s="468" t="s">
        <v>26</v>
      </c>
      <c r="D2466" s="468" t="s">
        <v>18</v>
      </c>
      <c r="E2466" s="468" t="s">
        <v>25</v>
      </c>
      <c r="F2466" s="468"/>
      <c r="G2466" s="469" t="s">
        <v>1375</v>
      </c>
      <c r="H2466" s="467" t="s">
        <v>1376</v>
      </c>
      <c r="I2466" s="470" t="s">
        <v>1377</v>
      </c>
      <c r="J2466" s="471" t="s">
        <v>19</v>
      </c>
    </row>
    <row r="2467" customFormat="false" ht="25.5" hidden="false" customHeight="true" outlineLevel="0" collapsed="false">
      <c r="A2467" s="472" t="s">
        <v>35</v>
      </c>
      <c r="B2467" s="473" t="s">
        <v>2100</v>
      </c>
      <c r="C2467" s="474" t="s">
        <v>36</v>
      </c>
      <c r="D2467" s="474" t="s">
        <v>2101</v>
      </c>
      <c r="E2467" s="474" t="s">
        <v>1554</v>
      </c>
      <c r="F2467" s="474"/>
      <c r="G2467" s="475" t="s">
        <v>1449</v>
      </c>
      <c r="H2467" s="476" t="n">
        <v>1</v>
      </c>
      <c r="I2467" s="477" t="n">
        <v>109.71</v>
      </c>
      <c r="J2467" s="478" t="n">
        <v>109.71</v>
      </c>
    </row>
    <row r="2468" customFormat="false" ht="24" hidden="false" customHeight="true" outlineLevel="0" collapsed="false">
      <c r="A2468" s="479" t="s">
        <v>656</v>
      </c>
      <c r="B2468" s="480" t="n">
        <v>88309</v>
      </c>
      <c r="C2468" s="481" t="s">
        <v>42</v>
      </c>
      <c r="D2468" s="481" t="s">
        <v>696</v>
      </c>
      <c r="E2468" s="481" t="s">
        <v>1382</v>
      </c>
      <c r="F2468" s="481"/>
      <c r="G2468" s="482" t="s">
        <v>469</v>
      </c>
      <c r="H2468" s="483" t="n">
        <v>1</v>
      </c>
      <c r="I2468" s="484" t="n">
        <v>25.62</v>
      </c>
      <c r="J2468" s="485" t="n">
        <v>25.62</v>
      </c>
    </row>
    <row r="2469" customFormat="false" ht="24" hidden="false" customHeight="true" outlineLevel="0" collapsed="false">
      <c r="A2469" s="479" t="s">
        <v>656</v>
      </c>
      <c r="B2469" s="480" t="n">
        <v>88316</v>
      </c>
      <c r="C2469" s="481" t="s">
        <v>42</v>
      </c>
      <c r="D2469" s="481" t="s">
        <v>667</v>
      </c>
      <c r="E2469" s="481" t="s">
        <v>1382</v>
      </c>
      <c r="F2469" s="481"/>
      <c r="G2469" s="482" t="s">
        <v>469</v>
      </c>
      <c r="H2469" s="483" t="n">
        <v>0.5</v>
      </c>
      <c r="I2469" s="484" t="n">
        <v>20.32</v>
      </c>
      <c r="J2469" s="485" t="n">
        <v>10.16</v>
      </c>
    </row>
    <row r="2470" customFormat="false" ht="24" hidden="false" customHeight="true" outlineLevel="0" collapsed="false">
      <c r="A2470" s="501" t="s">
        <v>200</v>
      </c>
      <c r="B2470" s="502" t="n">
        <v>34357</v>
      </c>
      <c r="C2470" s="503" t="s">
        <v>42</v>
      </c>
      <c r="D2470" s="503" t="s">
        <v>834</v>
      </c>
      <c r="E2470" s="503" t="s">
        <v>669</v>
      </c>
      <c r="F2470" s="503"/>
      <c r="G2470" s="504" t="s">
        <v>66</v>
      </c>
      <c r="H2470" s="505" t="n">
        <v>1</v>
      </c>
      <c r="I2470" s="506" t="n">
        <v>7.22</v>
      </c>
      <c r="J2470" s="507" t="n">
        <v>7.22</v>
      </c>
    </row>
    <row r="2471" customFormat="false" ht="24" hidden="false" customHeight="true" outlineLevel="0" collapsed="false">
      <c r="A2471" s="501" t="s">
        <v>200</v>
      </c>
      <c r="B2471" s="502" t="n">
        <v>34353</v>
      </c>
      <c r="C2471" s="503" t="s">
        <v>42</v>
      </c>
      <c r="D2471" s="503" t="s">
        <v>1925</v>
      </c>
      <c r="E2471" s="503" t="s">
        <v>669</v>
      </c>
      <c r="F2471" s="503"/>
      <c r="G2471" s="504" t="s">
        <v>66</v>
      </c>
      <c r="H2471" s="505" t="n">
        <v>5</v>
      </c>
      <c r="I2471" s="506" t="n">
        <v>2.29</v>
      </c>
      <c r="J2471" s="507" t="n">
        <v>11.45</v>
      </c>
    </row>
    <row r="2472" customFormat="false" ht="25.5" hidden="false" customHeight="true" outlineLevel="0" collapsed="false">
      <c r="A2472" s="501" t="s">
        <v>200</v>
      </c>
      <c r="B2472" s="502" t="n">
        <v>1292</v>
      </c>
      <c r="C2472" s="503" t="s">
        <v>42</v>
      </c>
      <c r="D2472" s="503" t="s">
        <v>850</v>
      </c>
      <c r="E2472" s="503" t="s">
        <v>669</v>
      </c>
      <c r="F2472" s="503"/>
      <c r="G2472" s="504" t="s">
        <v>400</v>
      </c>
      <c r="H2472" s="505" t="n">
        <v>1.1</v>
      </c>
      <c r="I2472" s="506" t="n">
        <v>50.24</v>
      </c>
      <c r="J2472" s="507" t="n">
        <v>55.26</v>
      </c>
    </row>
    <row r="2473" customFormat="false" ht="15" hidden="false" customHeight="false" outlineLevel="0" collapsed="false">
      <c r="A2473" s="486"/>
      <c r="B2473" s="487"/>
      <c r="C2473" s="487"/>
      <c r="D2473" s="487"/>
      <c r="E2473" s="487" t="s">
        <v>1388</v>
      </c>
      <c r="F2473" s="488" t="n">
        <v>27.81</v>
      </c>
      <c r="G2473" s="487" t="s">
        <v>1389</v>
      </c>
      <c r="H2473" s="488" t="n">
        <v>0</v>
      </c>
      <c r="I2473" s="489" t="s">
        <v>1390</v>
      </c>
      <c r="J2473" s="490" t="n">
        <v>27.81</v>
      </c>
    </row>
    <row r="2474" customFormat="false" ht="15" hidden="false" customHeight="true" outlineLevel="0" collapsed="false">
      <c r="A2474" s="486"/>
      <c r="B2474" s="487"/>
      <c r="C2474" s="487"/>
      <c r="D2474" s="487"/>
      <c r="E2474" s="487" t="s">
        <v>1391</v>
      </c>
      <c r="F2474" s="488" t="n">
        <v>26.11</v>
      </c>
      <c r="G2474" s="487"/>
      <c r="H2474" s="491" t="s">
        <v>1392</v>
      </c>
      <c r="I2474" s="491"/>
      <c r="J2474" s="490" t="n">
        <v>135.82</v>
      </c>
    </row>
    <row r="2475" customFormat="false" ht="49.5" hidden="false" customHeight="true" outlineLevel="0" collapsed="false">
      <c r="A2475" s="492"/>
      <c r="B2475" s="493"/>
      <c r="C2475" s="493"/>
      <c r="D2475" s="493"/>
      <c r="E2475" s="493"/>
      <c r="F2475" s="493"/>
      <c r="G2475" s="493" t="s">
        <v>1393</v>
      </c>
      <c r="H2475" s="494" t="n">
        <v>35.65</v>
      </c>
      <c r="I2475" s="495" t="s">
        <v>1394</v>
      </c>
      <c r="J2475" s="496" t="n">
        <v>4841.98</v>
      </c>
    </row>
    <row r="2476" customFormat="false" ht="0.75" hidden="false" customHeight="true" outlineLevel="0" collapsed="false">
      <c r="A2476" s="497"/>
      <c r="B2476" s="498"/>
      <c r="C2476" s="498"/>
      <c r="D2476" s="498"/>
      <c r="E2476" s="498"/>
      <c r="F2476" s="498"/>
      <c r="G2476" s="498"/>
      <c r="H2476" s="498"/>
      <c r="I2476" s="499"/>
      <c r="J2476" s="500"/>
    </row>
    <row r="2477" customFormat="false" ht="18" hidden="false" customHeight="true" outlineLevel="0" collapsed="false">
      <c r="A2477" s="466" t="s">
        <v>530</v>
      </c>
      <c r="B2477" s="467" t="s">
        <v>27</v>
      </c>
      <c r="C2477" s="468" t="s">
        <v>26</v>
      </c>
      <c r="D2477" s="468" t="s">
        <v>18</v>
      </c>
      <c r="E2477" s="468" t="s">
        <v>25</v>
      </c>
      <c r="F2477" s="468"/>
      <c r="G2477" s="469" t="s">
        <v>1375</v>
      </c>
      <c r="H2477" s="467" t="s">
        <v>1376</v>
      </c>
      <c r="I2477" s="470" t="s">
        <v>1377</v>
      </c>
      <c r="J2477" s="471" t="s">
        <v>19</v>
      </c>
    </row>
    <row r="2478" customFormat="false" ht="24" hidden="false" customHeight="true" outlineLevel="0" collapsed="false">
      <c r="A2478" s="472" t="s">
        <v>35</v>
      </c>
      <c r="B2478" s="473" t="s">
        <v>2102</v>
      </c>
      <c r="C2478" s="474" t="s">
        <v>36</v>
      </c>
      <c r="D2478" s="474" t="s">
        <v>2103</v>
      </c>
      <c r="E2478" s="474" t="s">
        <v>1852</v>
      </c>
      <c r="F2478" s="474"/>
      <c r="G2478" s="475" t="s">
        <v>1449</v>
      </c>
      <c r="H2478" s="476" t="n">
        <v>1</v>
      </c>
      <c r="I2478" s="477" t="n">
        <v>8.73</v>
      </c>
      <c r="J2478" s="478" t="n">
        <v>8.73</v>
      </c>
    </row>
    <row r="2479" customFormat="false" ht="24" hidden="false" customHeight="true" outlineLevel="0" collapsed="false">
      <c r="A2479" s="479" t="s">
        <v>656</v>
      </c>
      <c r="B2479" s="480" t="n">
        <v>88316</v>
      </c>
      <c r="C2479" s="481" t="s">
        <v>42</v>
      </c>
      <c r="D2479" s="481" t="s">
        <v>667</v>
      </c>
      <c r="E2479" s="481" t="s">
        <v>1382</v>
      </c>
      <c r="F2479" s="481"/>
      <c r="G2479" s="482" t="s">
        <v>469</v>
      </c>
      <c r="H2479" s="483" t="n">
        <v>0.3</v>
      </c>
      <c r="I2479" s="484" t="n">
        <v>20.32</v>
      </c>
      <c r="J2479" s="485" t="n">
        <v>6.09</v>
      </c>
    </row>
    <row r="2480" customFormat="false" ht="39" hidden="false" customHeight="true" outlineLevel="0" collapsed="false">
      <c r="A2480" s="479" t="s">
        <v>656</v>
      </c>
      <c r="B2480" s="480" t="n">
        <v>95276</v>
      </c>
      <c r="C2480" s="481" t="s">
        <v>42</v>
      </c>
      <c r="D2480" s="481" t="s">
        <v>2077</v>
      </c>
      <c r="E2480" s="481" t="s">
        <v>683</v>
      </c>
      <c r="F2480" s="481"/>
      <c r="G2480" s="482" t="s">
        <v>688</v>
      </c>
      <c r="H2480" s="483" t="n">
        <v>0.3</v>
      </c>
      <c r="I2480" s="484" t="n">
        <v>3.64</v>
      </c>
      <c r="J2480" s="485" t="n">
        <v>1.09</v>
      </c>
    </row>
    <row r="2481" customFormat="false" ht="24" hidden="false" customHeight="true" outlineLevel="0" collapsed="false">
      <c r="A2481" s="501" t="s">
        <v>200</v>
      </c>
      <c r="B2481" s="502" t="n">
        <v>41967</v>
      </c>
      <c r="C2481" s="503" t="s">
        <v>42</v>
      </c>
      <c r="D2481" s="503" t="s">
        <v>2082</v>
      </c>
      <c r="E2481" s="503" t="s">
        <v>669</v>
      </c>
      <c r="F2481" s="503"/>
      <c r="G2481" s="504" t="s">
        <v>686</v>
      </c>
      <c r="H2481" s="505" t="n">
        <v>0.08</v>
      </c>
      <c r="I2481" s="506" t="n">
        <v>19.39</v>
      </c>
      <c r="J2481" s="507" t="n">
        <v>1.55</v>
      </c>
    </row>
    <row r="2482" customFormat="false" ht="15" hidden="false" customHeight="false" outlineLevel="0" collapsed="false">
      <c r="A2482" s="486"/>
      <c r="B2482" s="487"/>
      <c r="C2482" s="487"/>
      <c r="D2482" s="487"/>
      <c r="E2482" s="487" t="s">
        <v>1388</v>
      </c>
      <c r="F2482" s="488" t="n">
        <v>4.52</v>
      </c>
      <c r="G2482" s="487" t="s">
        <v>1389</v>
      </c>
      <c r="H2482" s="488" t="n">
        <v>0</v>
      </c>
      <c r="I2482" s="489" t="s">
        <v>1390</v>
      </c>
      <c r="J2482" s="490" t="n">
        <v>4.52</v>
      </c>
    </row>
    <row r="2483" customFormat="false" ht="15" hidden="false" customHeight="true" outlineLevel="0" collapsed="false">
      <c r="A2483" s="486"/>
      <c r="B2483" s="487"/>
      <c r="C2483" s="487"/>
      <c r="D2483" s="487"/>
      <c r="E2483" s="487" t="s">
        <v>1391</v>
      </c>
      <c r="F2483" s="488" t="n">
        <v>2.07</v>
      </c>
      <c r="G2483" s="487"/>
      <c r="H2483" s="491" t="s">
        <v>1392</v>
      </c>
      <c r="I2483" s="491"/>
      <c r="J2483" s="490" t="n">
        <v>10.8</v>
      </c>
    </row>
    <row r="2484" customFormat="false" ht="49.5" hidden="false" customHeight="true" outlineLevel="0" collapsed="false">
      <c r="A2484" s="492"/>
      <c r="B2484" s="493"/>
      <c r="C2484" s="493"/>
      <c r="D2484" s="493"/>
      <c r="E2484" s="493"/>
      <c r="F2484" s="493"/>
      <c r="G2484" s="493" t="s">
        <v>1393</v>
      </c>
      <c r="H2484" s="494" t="n">
        <v>546.65</v>
      </c>
      <c r="I2484" s="495" t="s">
        <v>1394</v>
      </c>
      <c r="J2484" s="496" t="n">
        <v>5903.82</v>
      </c>
    </row>
    <row r="2485" customFormat="false" ht="0.75" hidden="false" customHeight="true" outlineLevel="0" collapsed="false">
      <c r="A2485" s="497"/>
      <c r="B2485" s="498"/>
      <c r="C2485" s="498"/>
      <c r="D2485" s="498"/>
      <c r="E2485" s="498"/>
      <c r="F2485" s="498"/>
      <c r="G2485" s="498"/>
      <c r="H2485" s="498"/>
      <c r="I2485" s="499"/>
      <c r="J2485" s="500"/>
    </row>
    <row r="2486" customFormat="false" ht="18" hidden="false" customHeight="true" outlineLevel="0" collapsed="false">
      <c r="A2486" s="466" t="s">
        <v>532</v>
      </c>
      <c r="B2486" s="467" t="s">
        <v>27</v>
      </c>
      <c r="C2486" s="468" t="s">
        <v>26</v>
      </c>
      <c r="D2486" s="468" t="s">
        <v>18</v>
      </c>
      <c r="E2486" s="468" t="s">
        <v>25</v>
      </c>
      <c r="F2486" s="468"/>
      <c r="G2486" s="469" t="s">
        <v>1375</v>
      </c>
      <c r="H2486" s="467" t="s">
        <v>1376</v>
      </c>
      <c r="I2486" s="470" t="s">
        <v>1377</v>
      </c>
      <c r="J2486" s="471" t="s">
        <v>19</v>
      </c>
    </row>
    <row r="2487" customFormat="false" ht="25.5" hidden="false" customHeight="true" outlineLevel="0" collapsed="false">
      <c r="A2487" s="472" t="s">
        <v>35</v>
      </c>
      <c r="B2487" s="473" t="s">
        <v>2104</v>
      </c>
      <c r="C2487" s="474" t="s">
        <v>36</v>
      </c>
      <c r="D2487" s="474" t="s">
        <v>2105</v>
      </c>
      <c r="E2487" s="474" t="s">
        <v>1852</v>
      </c>
      <c r="F2487" s="474"/>
      <c r="G2487" s="475" t="s">
        <v>1449</v>
      </c>
      <c r="H2487" s="476" t="n">
        <v>1</v>
      </c>
      <c r="I2487" s="477" t="n">
        <v>24.19</v>
      </c>
      <c r="J2487" s="478" t="n">
        <v>24.19</v>
      </c>
    </row>
    <row r="2488" customFormat="false" ht="24" hidden="false" customHeight="true" outlineLevel="0" collapsed="false">
      <c r="A2488" s="479" t="s">
        <v>656</v>
      </c>
      <c r="B2488" s="480" t="n">
        <v>88259</v>
      </c>
      <c r="C2488" s="481" t="s">
        <v>42</v>
      </c>
      <c r="D2488" s="481" t="s">
        <v>2106</v>
      </c>
      <c r="E2488" s="481" t="s">
        <v>1382</v>
      </c>
      <c r="F2488" s="481"/>
      <c r="G2488" s="482" t="s">
        <v>469</v>
      </c>
      <c r="H2488" s="483" t="n">
        <v>0.3</v>
      </c>
      <c r="I2488" s="484" t="n">
        <v>21.06</v>
      </c>
      <c r="J2488" s="485" t="n">
        <v>6.31</v>
      </c>
    </row>
    <row r="2489" customFormat="false" ht="24" hidden="false" customHeight="true" outlineLevel="0" collapsed="false">
      <c r="A2489" s="479" t="s">
        <v>656</v>
      </c>
      <c r="B2489" s="480" t="n">
        <v>88316</v>
      </c>
      <c r="C2489" s="481" t="s">
        <v>42</v>
      </c>
      <c r="D2489" s="481" t="s">
        <v>667</v>
      </c>
      <c r="E2489" s="481" t="s">
        <v>1382</v>
      </c>
      <c r="F2489" s="481"/>
      <c r="G2489" s="482" t="s">
        <v>469</v>
      </c>
      <c r="H2489" s="483" t="n">
        <v>0.75</v>
      </c>
      <c r="I2489" s="484" t="n">
        <v>20.32</v>
      </c>
      <c r="J2489" s="485" t="n">
        <v>15.24</v>
      </c>
    </row>
    <row r="2490" customFormat="false" ht="39" hidden="false" customHeight="true" outlineLevel="0" collapsed="false">
      <c r="A2490" s="479" t="s">
        <v>656</v>
      </c>
      <c r="B2490" s="480" t="n">
        <v>95276</v>
      </c>
      <c r="C2490" s="481" t="s">
        <v>42</v>
      </c>
      <c r="D2490" s="481" t="s">
        <v>2077</v>
      </c>
      <c r="E2490" s="481" t="s">
        <v>683</v>
      </c>
      <c r="F2490" s="481"/>
      <c r="G2490" s="482" t="s">
        <v>688</v>
      </c>
      <c r="H2490" s="483" t="n">
        <v>0.3</v>
      </c>
      <c r="I2490" s="484" t="n">
        <v>3.64</v>
      </c>
      <c r="J2490" s="485" t="n">
        <v>1.09</v>
      </c>
    </row>
    <row r="2491" customFormat="false" ht="24" hidden="false" customHeight="true" outlineLevel="0" collapsed="false">
      <c r="A2491" s="501" t="s">
        <v>200</v>
      </c>
      <c r="B2491" s="502" t="n">
        <v>41967</v>
      </c>
      <c r="C2491" s="503" t="s">
        <v>42</v>
      </c>
      <c r="D2491" s="503" t="s">
        <v>2082</v>
      </c>
      <c r="E2491" s="503" t="s">
        <v>669</v>
      </c>
      <c r="F2491" s="503"/>
      <c r="G2491" s="504" t="s">
        <v>686</v>
      </c>
      <c r="H2491" s="505" t="n">
        <v>0.08</v>
      </c>
      <c r="I2491" s="506" t="n">
        <v>19.39</v>
      </c>
      <c r="J2491" s="507" t="n">
        <v>1.55</v>
      </c>
    </row>
    <row r="2492" customFormat="false" ht="15" hidden="false" customHeight="false" outlineLevel="0" collapsed="false">
      <c r="A2492" s="486"/>
      <c r="B2492" s="487"/>
      <c r="C2492" s="487"/>
      <c r="D2492" s="487"/>
      <c r="E2492" s="487" t="s">
        <v>1388</v>
      </c>
      <c r="F2492" s="488" t="n">
        <v>8.1</v>
      </c>
      <c r="G2492" s="487" t="s">
        <v>1389</v>
      </c>
      <c r="H2492" s="488" t="n">
        <v>8.67</v>
      </c>
      <c r="I2492" s="489" t="s">
        <v>1390</v>
      </c>
      <c r="J2492" s="490" t="n">
        <v>16.77</v>
      </c>
    </row>
    <row r="2493" customFormat="false" ht="14.25" hidden="false" customHeight="true" outlineLevel="0" collapsed="false">
      <c r="A2493" s="486"/>
      <c r="B2493" s="487"/>
      <c r="C2493" s="487"/>
      <c r="D2493" s="487"/>
      <c r="E2493" s="487" t="s">
        <v>1391</v>
      </c>
      <c r="F2493" s="488" t="n">
        <v>5.93</v>
      </c>
      <c r="G2493" s="491"/>
      <c r="H2493" s="491" t="s">
        <v>1392</v>
      </c>
      <c r="I2493" s="489"/>
      <c r="J2493" s="490" t="n">
        <v>30.87</v>
      </c>
    </row>
    <row r="2494" customFormat="false" ht="49.5" hidden="false" customHeight="true" outlineLevel="0" collapsed="false">
      <c r="A2494" s="492"/>
      <c r="B2494" s="493"/>
      <c r="C2494" s="493"/>
      <c r="D2494" s="493"/>
      <c r="E2494" s="493"/>
      <c r="F2494" s="493"/>
      <c r="G2494" s="493" t="s">
        <v>1393</v>
      </c>
      <c r="H2494" s="508" t="n">
        <v>2629.33</v>
      </c>
      <c r="I2494" s="495" t="s">
        <v>1394</v>
      </c>
      <c r="J2494" s="496" t="n">
        <v>81167.41</v>
      </c>
    </row>
    <row r="2495" customFormat="false" ht="0.75" hidden="false" customHeight="true" outlineLevel="0" collapsed="false">
      <c r="A2495" s="497"/>
      <c r="B2495" s="498"/>
      <c r="C2495" s="498"/>
      <c r="D2495" s="498"/>
      <c r="E2495" s="498"/>
      <c r="F2495" s="498"/>
      <c r="G2495" s="498"/>
      <c r="H2495" s="498"/>
      <c r="I2495" s="499"/>
      <c r="J2495" s="500"/>
    </row>
    <row r="2496" customFormat="false" ht="18" hidden="false" customHeight="true" outlineLevel="0" collapsed="false">
      <c r="A2496" s="466" t="s">
        <v>533</v>
      </c>
      <c r="B2496" s="467" t="s">
        <v>27</v>
      </c>
      <c r="C2496" s="468" t="s">
        <v>26</v>
      </c>
      <c r="D2496" s="468" t="s">
        <v>18</v>
      </c>
      <c r="E2496" s="468" t="s">
        <v>25</v>
      </c>
      <c r="F2496" s="468"/>
      <c r="G2496" s="469" t="s">
        <v>1375</v>
      </c>
      <c r="H2496" s="467" t="s">
        <v>1376</v>
      </c>
      <c r="I2496" s="470" t="s">
        <v>1377</v>
      </c>
      <c r="J2496" s="471" t="s">
        <v>19</v>
      </c>
    </row>
    <row r="2497" customFormat="false" ht="24" hidden="false" customHeight="true" outlineLevel="0" collapsed="false">
      <c r="A2497" s="472" t="s">
        <v>35</v>
      </c>
      <c r="B2497" s="473" t="n">
        <v>101746</v>
      </c>
      <c r="C2497" s="474" t="s">
        <v>42</v>
      </c>
      <c r="D2497" s="474" t="s">
        <v>2107</v>
      </c>
      <c r="E2497" s="474" t="s">
        <v>1852</v>
      </c>
      <c r="F2497" s="474"/>
      <c r="G2497" s="475" t="s">
        <v>400</v>
      </c>
      <c r="H2497" s="476" t="n">
        <v>1</v>
      </c>
      <c r="I2497" s="477" t="n">
        <v>410.31</v>
      </c>
      <c r="J2497" s="478" t="n">
        <v>410.31</v>
      </c>
    </row>
    <row r="2498" customFormat="false" ht="24" hidden="false" customHeight="true" outlineLevel="0" collapsed="false">
      <c r="A2498" s="479" t="s">
        <v>656</v>
      </c>
      <c r="B2498" s="480" t="n">
        <v>88262</v>
      </c>
      <c r="C2498" s="481" t="s">
        <v>42</v>
      </c>
      <c r="D2498" s="481" t="s">
        <v>670</v>
      </c>
      <c r="E2498" s="481" t="s">
        <v>1382</v>
      </c>
      <c r="F2498" s="481"/>
      <c r="G2498" s="482" t="s">
        <v>469</v>
      </c>
      <c r="H2498" s="483" t="n">
        <v>0.4624</v>
      </c>
      <c r="I2498" s="484" t="n">
        <v>25.26</v>
      </c>
      <c r="J2498" s="485" t="n">
        <v>11.68</v>
      </c>
    </row>
    <row r="2499" customFormat="false" ht="24" hidden="false" customHeight="true" outlineLevel="0" collapsed="false">
      <c r="A2499" s="479" t="s">
        <v>656</v>
      </c>
      <c r="B2499" s="480" t="n">
        <v>88316</v>
      </c>
      <c r="C2499" s="481" t="s">
        <v>42</v>
      </c>
      <c r="D2499" s="481" t="s">
        <v>667</v>
      </c>
      <c r="E2499" s="481" t="s">
        <v>1382</v>
      </c>
      <c r="F2499" s="481"/>
      <c r="G2499" s="482" t="s">
        <v>469</v>
      </c>
      <c r="H2499" s="483" t="n">
        <v>0.1926</v>
      </c>
      <c r="I2499" s="484" t="n">
        <v>20.32</v>
      </c>
      <c r="J2499" s="485" t="n">
        <v>3.91</v>
      </c>
    </row>
    <row r="2500" customFormat="false" ht="24" hidden="false" customHeight="true" outlineLevel="0" collapsed="false">
      <c r="A2500" s="501" t="s">
        <v>200</v>
      </c>
      <c r="B2500" s="502" t="n">
        <v>5065</v>
      </c>
      <c r="C2500" s="503" t="s">
        <v>42</v>
      </c>
      <c r="D2500" s="503" t="s">
        <v>2108</v>
      </c>
      <c r="E2500" s="503" t="s">
        <v>669</v>
      </c>
      <c r="F2500" s="503"/>
      <c r="G2500" s="504" t="s">
        <v>66</v>
      </c>
      <c r="H2500" s="505" t="n">
        <v>0.0083</v>
      </c>
      <c r="I2500" s="506" t="n">
        <v>38.51</v>
      </c>
      <c r="J2500" s="507" t="n">
        <v>0.31</v>
      </c>
    </row>
    <row r="2501" customFormat="false" ht="39" hidden="false" customHeight="true" outlineLevel="0" collapsed="false">
      <c r="A2501" s="501" t="s">
        <v>200</v>
      </c>
      <c r="B2501" s="502" t="n">
        <v>6178</v>
      </c>
      <c r="C2501" s="503" t="s">
        <v>42</v>
      </c>
      <c r="D2501" s="503" t="s">
        <v>2109</v>
      </c>
      <c r="E2501" s="503" t="s">
        <v>669</v>
      </c>
      <c r="F2501" s="503"/>
      <c r="G2501" s="504" t="s">
        <v>400</v>
      </c>
      <c r="H2501" s="505" t="n">
        <v>1.075</v>
      </c>
      <c r="I2501" s="506" t="n">
        <v>354.76</v>
      </c>
      <c r="J2501" s="507" t="n">
        <v>381.36</v>
      </c>
    </row>
    <row r="2502" customFormat="false" ht="24" hidden="false" customHeight="true" outlineLevel="0" collapsed="false">
      <c r="A2502" s="501" t="s">
        <v>200</v>
      </c>
      <c r="B2502" s="502" t="n">
        <v>44396</v>
      </c>
      <c r="C2502" s="503" t="s">
        <v>42</v>
      </c>
      <c r="D2502" s="503" t="s">
        <v>2110</v>
      </c>
      <c r="E2502" s="503" t="s">
        <v>669</v>
      </c>
      <c r="F2502" s="503"/>
      <c r="G2502" s="504" t="s">
        <v>66</v>
      </c>
      <c r="H2502" s="505" t="n">
        <v>0.575</v>
      </c>
      <c r="I2502" s="506" t="n">
        <v>22.7</v>
      </c>
      <c r="J2502" s="507" t="n">
        <v>13.05</v>
      </c>
    </row>
    <row r="2503" customFormat="false" ht="15" hidden="false" customHeight="false" outlineLevel="0" collapsed="false">
      <c r="A2503" s="486"/>
      <c r="B2503" s="487"/>
      <c r="C2503" s="487"/>
      <c r="D2503" s="487"/>
      <c r="E2503" s="487" t="s">
        <v>1388</v>
      </c>
      <c r="F2503" s="488" t="n">
        <v>12.17</v>
      </c>
      <c r="G2503" s="487" t="s">
        <v>1389</v>
      </c>
      <c r="H2503" s="488" t="n">
        <v>0</v>
      </c>
      <c r="I2503" s="489" t="s">
        <v>1390</v>
      </c>
      <c r="J2503" s="490" t="n">
        <v>12.17</v>
      </c>
    </row>
    <row r="2504" customFormat="false" ht="15" hidden="false" customHeight="true" outlineLevel="0" collapsed="false">
      <c r="A2504" s="486"/>
      <c r="B2504" s="487"/>
      <c r="C2504" s="487"/>
      <c r="D2504" s="487"/>
      <c r="E2504" s="487" t="s">
        <v>1391</v>
      </c>
      <c r="F2504" s="488" t="n">
        <v>97.65</v>
      </c>
      <c r="G2504" s="487"/>
      <c r="H2504" s="491" t="s">
        <v>1392</v>
      </c>
      <c r="I2504" s="491"/>
      <c r="J2504" s="490" t="n">
        <v>507.96</v>
      </c>
    </row>
    <row r="2505" customFormat="false" ht="49.5" hidden="false" customHeight="true" outlineLevel="0" collapsed="false">
      <c r="A2505" s="492"/>
      <c r="B2505" s="493"/>
      <c r="C2505" s="493"/>
      <c r="D2505" s="493"/>
      <c r="E2505" s="493"/>
      <c r="F2505" s="493"/>
      <c r="G2505" s="493" t="s">
        <v>1393</v>
      </c>
      <c r="H2505" s="494" t="n">
        <v>438.3</v>
      </c>
      <c r="I2505" s="495" t="s">
        <v>1394</v>
      </c>
      <c r="J2505" s="496" t="n">
        <v>222638.86</v>
      </c>
    </row>
    <row r="2506" customFormat="false" ht="0.75" hidden="false" customHeight="true" outlineLevel="0" collapsed="false">
      <c r="A2506" s="497"/>
      <c r="B2506" s="498"/>
      <c r="C2506" s="498"/>
      <c r="D2506" s="498"/>
      <c r="E2506" s="498"/>
      <c r="F2506" s="498"/>
      <c r="G2506" s="498"/>
      <c r="H2506" s="498"/>
      <c r="I2506" s="499"/>
      <c r="J2506" s="500"/>
    </row>
    <row r="2507" customFormat="false" ht="18" hidden="false" customHeight="true" outlineLevel="0" collapsed="false">
      <c r="A2507" s="466" t="s">
        <v>2111</v>
      </c>
      <c r="B2507" s="467" t="s">
        <v>27</v>
      </c>
      <c r="C2507" s="468" t="s">
        <v>26</v>
      </c>
      <c r="D2507" s="468" t="s">
        <v>18</v>
      </c>
      <c r="E2507" s="468" t="s">
        <v>25</v>
      </c>
      <c r="F2507" s="468"/>
      <c r="G2507" s="469" t="s">
        <v>1375</v>
      </c>
      <c r="H2507" s="467" t="s">
        <v>1376</v>
      </c>
      <c r="I2507" s="470" t="s">
        <v>1377</v>
      </c>
      <c r="J2507" s="471" t="s">
        <v>19</v>
      </c>
    </row>
    <row r="2508" customFormat="false" ht="25.5" hidden="false" customHeight="true" outlineLevel="0" collapsed="false">
      <c r="A2508" s="472" t="s">
        <v>35</v>
      </c>
      <c r="B2508" s="473" t="n">
        <v>101738</v>
      </c>
      <c r="C2508" s="474" t="s">
        <v>42</v>
      </c>
      <c r="D2508" s="474" t="s">
        <v>2112</v>
      </c>
      <c r="E2508" s="474" t="s">
        <v>1852</v>
      </c>
      <c r="F2508" s="474"/>
      <c r="G2508" s="475" t="s">
        <v>47</v>
      </c>
      <c r="H2508" s="476" t="n">
        <v>1</v>
      </c>
      <c r="I2508" s="477" t="n">
        <v>35.17</v>
      </c>
      <c r="J2508" s="478" t="n">
        <v>35.17</v>
      </c>
    </row>
    <row r="2509" customFormat="false" ht="24" hidden="false" customHeight="true" outlineLevel="0" collapsed="false">
      <c r="A2509" s="479" t="s">
        <v>656</v>
      </c>
      <c r="B2509" s="480" t="n">
        <v>88262</v>
      </c>
      <c r="C2509" s="481" t="s">
        <v>42</v>
      </c>
      <c r="D2509" s="481" t="s">
        <v>670</v>
      </c>
      <c r="E2509" s="481" t="s">
        <v>1382</v>
      </c>
      <c r="F2509" s="481"/>
      <c r="G2509" s="482" t="s">
        <v>469</v>
      </c>
      <c r="H2509" s="483" t="n">
        <v>0.3635</v>
      </c>
      <c r="I2509" s="484" t="n">
        <v>25.26</v>
      </c>
      <c r="J2509" s="485" t="n">
        <v>9.18</v>
      </c>
    </row>
    <row r="2510" customFormat="false" ht="24" hidden="false" customHeight="true" outlineLevel="0" collapsed="false">
      <c r="A2510" s="479" t="s">
        <v>656</v>
      </c>
      <c r="B2510" s="480" t="n">
        <v>88316</v>
      </c>
      <c r="C2510" s="481" t="s">
        <v>42</v>
      </c>
      <c r="D2510" s="481" t="s">
        <v>667</v>
      </c>
      <c r="E2510" s="481" t="s">
        <v>1382</v>
      </c>
      <c r="F2510" s="481"/>
      <c r="G2510" s="482" t="s">
        <v>469</v>
      </c>
      <c r="H2510" s="483" t="n">
        <v>0.1514</v>
      </c>
      <c r="I2510" s="484" t="n">
        <v>20.32</v>
      </c>
      <c r="J2510" s="485" t="n">
        <v>3.07</v>
      </c>
    </row>
    <row r="2511" customFormat="false" ht="25.5" hidden="false" customHeight="true" outlineLevel="0" collapsed="false">
      <c r="A2511" s="501" t="s">
        <v>200</v>
      </c>
      <c r="B2511" s="502" t="n">
        <v>6186</v>
      </c>
      <c r="C2511" s="503" t="s">
        <v>42</v>
      </c>
      <c r="D2511" s="503" t="s">
        <v>2113</v>
      </c>
      <c r="E2511" s="503" t="s">
        <v>669</v>
      </c>
      <c r="F2511" s="503"/>
      <c r="G2511" s="504" t="s">
        <v>47</v>
      </c>
      <c r="H2511" s="505" t="n">
        <v>1.035</v>
      </c>
      <c r="I2511" s="506" t="n">
        <v>21.27</v>
      </c>
      <c r="J2511" s="507" t="n">
        <v>22.01</v>
      </c>
    </row>
    <row r="2512" customFormat="false" ht="24" hidden="false" customHeight="true" outlineLevel="0" collapsed="false">
      <c r="A2512" s="501" t="s">
        <v>200</v>
      </c>
      <c r="B2512" s="502" t="n">
        <v>44396</v>
      </c>
      <c r="C2512" s="503" t="s">
        <v>42</v>
      </c>
      <c r="D2512" s="503" t="s">
        <v>2110</v>
      </c>
      <c r="E2512" s="503" t="s">
        <v>669</v>
      </c>
      <c r="F2512" s="503"/>
      <c r="G2512" s="504" t="s">
        <v>66</v>
      </c>
      <c r="H2512" s="505" t="n">
        <v>0.0403</v>
      </c>
      <c r="I2512" s="506" t="n">
        <v>22.7</v>
      </c>
      <c r="J2512" s="507" t="n">
        <v>0.91</v>
      </c>
    </row>
    <row r="2513" customFormat="false" ht="15" hidden="false" customHeight="false" outlineLevel="0" collapsed="false">
      <c r="A2513" s="486"/>
      <c r="B2513" s="487"/>
      <c r="C2513" s="487"/>
      <c r="D2513" s="487"/>
      <c r="E2513" s="487" t="s">
        <v>1388</v>
      </c>
      <c r="F2513" s="488" t="n">
        <v>9.56</v>
      </c>
      <c r="G2513" s="487" t="s">
        <v>1389</v>
      </c>
      <c r="H2513" s="488" t="n">
        <v>0</v>
      </c>
      <c r="I2513" s="489" t="s">
        <v>1390</v>
      </c>
      <c r="J2513" s="490" t="n">
        <v>9.56</v>
      </c>
    </row>
    <row r="2514" customFormat="false" ht="15" hidden="false" customHeight="true" outlineLevel="0" collapsed="false">
      <c r="A2514" s="486"/>
      <c r="B2514" s="487"/>
      <c r="C2514" s="487"/>
      <c r="D2514" s="487"/>
      <c r="E2514" s="487" t="s">
        <v>1391</v>
      </c>
      <c r="F2514" s="488" t="n">
        <v>8.37</v>
      </c>
      <c r="G2514" s="487"/>
      <c r="H2514" s="491" t="s">
        <v>1392</v>
      </c>
      <c r="I2514" s="491"/>
      <c r="J2514" s="490" t="n">
        <v>43.54</v>
      </c>
    </row>
    <row r="2515" customFormat="false" ht="49.5" hidden="false" customHeight="true" outlineLevel="0" collapsed="false">
      <c r="A2515" s="492"/>
      <c r="B2515" s="493"/>
      <c r="C2515" s="493"/>
      <c r="D2515" s="493"/>
      <c r="E2515" s="493"/>
      <c r="F2515" s="493"/>
      <c r="G2515" s="493" t="s">
        <v>1393</v>
      </c>
      <c r="H2515" s="494" t="n">
        <v>292.06</v>
      </c>
      <c r="I2515" s="495" t="s">
        <v>1394</v>
      </c>
      <c r="J2515" s="496" t="n">
        <v>12716.29</v>
      </c>
    </row>
    <row r="2516" customFormat="false" ht="0.75" hidden="false" customHeight="true" outlineLevel="0" collapsed="false">
      <c r="A2516" s="497"/>
      <c r="B2516" s="498"/>
      <c r="C2516" s="498"/>
      <c r="D2516" s="498"/>
      <c r="E2516" s="498"/>
      <c r="F2516" s="498"/>
      <c r="G2516" s="498"/>
      <c r="H2516" s="498"/>
      <c r="I2516" s="499"/>
      <c r="J2516" s="500"/>
    </row>
    <row r="2517" customFormat="false" ht="18" hidden="false" customHeight="true" outlineLevel="0" collapsed="false">
      <c r="A2517" s="466" t="s">
        <v>2114</v>
      </c>
      <c r="B2517" s="467" t="s">
        <v>27</v>
      </c>
      <c r="C2517" s="468" t="s">
        <v>26</v>
      </c>
      <c r="D2517" s="468" t="s">
        <v>18</v>
      </c>
      <c r="E2517" s="468" t="s">
        <v>25</v>
      </c>
      <c r="F2517" s="468"/>
      <c r="G2517" s="469" t="s">
        <v>1375</v>
      </c>
      <c r="H2517" s="467" t="s">
        <v>1376</v>
      </c>
      <c r="I2517" s="470" t="s">
        <v>1377</v>
      </c>
      <c r="J2517" s="471" t="s">
        <v>19</v>
      </c>
    </row>
    <row r="2518" customFormat="false" ht="24" hidden="false" customHeight="true" outlineLevel="0" collapsed="false">
      <c r="A2518" s="472" t="s">
        <v>35</v>
      </c>
      <c r="B2518" s="473" t="s">
        <v>2115</v>
      </c>
      <c r="C2518" s="474" t="s">
        <v>36</v>
      </c>
      <c r="D2518" s="474" t="s">
        <v>2116</v>
      </c>
      <c r="E2518" s="474" t="s">
        <v>1852</v>
      </c>
      <c r="F2518" s="474"/>
      <c r="G2518" s="475" t="s">
        <v>1449</v>
      </c>
      <c r="H2518" s="476" t="n">
        <v>1</v>
      </c>
      <c r="I2518" s="477" t="n">
        <v>207.02</v>
      </c>
      <c r="J2518" s="478" t="n">
        <v>207.02</v>
      </c>
    </row>
    <row r="2519" customFormat="false" ht="25.5" hidden="false" customHeight="true" outlineLevel="0" collapsed="false">
      <c r="A2519" s="501" t="s">
        <v>200</v>
      </c>
      <c r="B2519" s="502" t="n">
        <v>39636</v>
      </c>
      <c r="C2519" s="503" t="s">
        <v>42</v>
      </c>
      <c r="D2519" s="503" t="s">
        <v>2117</v>
      </c>
      <c r="E2519" s="503" t="s">
        <v>2118</v>
      </c>
      <c r="F2519" s="503"/>
      <c r="G2519" s="504" t="s">
        <v>400</v>
      </c>
      <c r="H2519" s="505" t="n">
        <v>1</v>
      </c>
      <c r="I2519" s="506" t="n">
        <v>207.02</v>
      </c>
      <c r="J2519" s="507" t="n">
        <v>207.02</v>
      </c>
    </row>
    <row r="2520" customFormat="false" ht="15" hidden="false" customHeight="false" outlineLevel="0" collapsed="false">
      <c r="A2520" s="486"/>
      <c r="B2520" s="487"/>
      <c r="C2520" s="487"/>
      <c r="D2520" s="487"/>
      <c r="E2520" s="487" t="s">
        <v>1388</v>
      </c>
      <c r="F2520" s="488" t="n">
        <v>0</v>
      </c>
      <c r="G2520" s="487" t="s">
        <v>1389</v>
      </c>
      <c r="H2520" s="488" t="n">
        <v>0</v>
      </c>
      <c r="I2520" s="489" t="s">
        <v>1390</v>
      </c>
      <c r="J2520" s="490" t="n">
        <v>0</v>
      </c>
    </row>
    <row r="2521" customFormat="false" ht="15" hidden="false" customHeight="true" outlineLevel="0" collapsed="false">
      <c r="A2521" s="486"/>
      <c r="B2521" s="487"/>
      <c r="C2521" s="487"/>
      <c r="D2521" s="487"/>
      <c r="E2521" s="487" t="s">
        <v>1391</v>
      </c>
      <c r="F2521" s="488" t="n">
        <v>49.27</v>
      </c>
      <c r="G2521" s="487"/>
      <c r="H2521" s="491" t="s">
        <v>1392</v>
      </c>
      <c r="I2521" s="491"/>
      <c r="J2521" s="490" t="n">
        <v>256.29</v>
      </c>
    </row>
    <row r="2522" customFormat="false" ht="49.5" hidden="false" customHeight="true" outlineLevel="0" collapsed="false">
      <c r="A2522" s="492"/>
      <c r="B2522" s="493"/>
      <c r="C2522" s="493"/>
      <c r="D2522" s="493"/>
      <c r="E2522" s="493"/>
      <c r="F2522" s="493"/>
      <c r="G2522" s="493" t="s">
        <v>1393</v>
      </c>
      <c r="H2522" s="494" t="n">
        <v>44.94</v>
      </c>
      <c r="I2522" s="495" t="s">
        <v>1394</v>
      </c>
      <c r="J2522" s="496" t="n">
        <v>11517.67</v>
      </c>
    </row>
    <row r="2523" customFormat="false" ht="0.75" hidden="false" customHeight="true" outlineLevel="0" collapsed="false">
      <c r="A2523" s="497"/>
      <c r="B2523" s="498"/>
      <c r="C2523" s="498"/>
      <c r="D2523" s="498"/>
      <c r="E2523" s="498"/>
      <c r="F2523" s="498"/>
      <c r="G2523" s="498"/>
      <c r="H2523" s="498"/>
      <c r="I2523" s="499"/>
      <c r="J2523" s="500"/>
    </row>
    <row r="2524" customFormat="false" ht="18" hidden="false" customHeight="true" outlineLevel="0" collapsed="false">
      <c r="A2524" s="466" t="s">
        <v>2119</v>
      </c>
      <c r="B2524" s="467" t="s">
        <v>27</v>
      </c>
      <c r="C2524" s="468" t="s">
        <v>26</v>
      </c>
      <c r="D2524" s="468" t="s">
        <v>18</v>
      </c>
      <c r="E2524" s="468" t="s">
        <v>25</v>
      </c>
      <c r="F2524" s="468"/>
      <c r="G2524" s="469" t="s">
        <v>1375</v>
      </c>
      <c r="H2524" s="467" t="s">
        <v>1376</v>
      </c>
      <c r="I2524" s="470" t="s">
        <v>1377</v>
      </c>
      <c r="J2524" s="471" t="s">
        <v>19</v>
      </c>
    </row>
    <row r="2525" customFormat="false" ht="51.75" hidden="false" customHeight="true" outlineLevel="0" collapsed="false">
      <c r="A2525" s="472" t="s">
        <v>35</v>
      </c>
      <c r="B2525" s="473" t="n">
        <v>87757</v>
      </c>
      <c r="C2525" s="474" t="s">
        <v>42</v>
      </c>
      <c r="D2525" s="474" t="s">
        <v>2120</v>
      </c>
      <c r="E2525" s="474" t="s">
        <v>1852</v>
      </c>
      <c r="F2525" s="474"/>
      <c r="G2525" s="475" t="s">
        <v>400</v>
      </c>
      <c r="H2525" s="476" t="n">
        <v>1</v>
      </c>
      <c r="I2525" s="477" t="n">
        <v>56.1</v>
      </c>
      <c r="J2525" s="478" t="n">
        <v>56.1</v>
      </c>
    </row>
    <row r="2526" customFormat="false" ht="39" hidden="false" customHeight="true" outlineLevel="0" collapsed="false">
      <c r="A2526" s="479" t="s">
        <v>656</v>
      </c>
      <c r="B2526" s="480" t="n">
        <v>87373</v>
      </c>
      <c r="C2526" s="481" t="s">
        <v>42</v>
      </c>
      <c r="D2526" s="481" t="s">
        <v>2121</v>
      </c>
      <c r="E2526" s="481" t="s">
        <v>1382</v>
      </c>
      <c r="F2526" s="481"/>
      <c r="G2526" s="482" t="s">
        <v>388</v>
      </c>
      <c r="H2526" s="483" t="n">
        <v>0.0431</v>
      </c>
      <c r="I2526" s="484" t="n">
        <v>802.82</v>
      </c>
      <c r="J2526" s="485" t="n">
        <v>34.6</v>
      </c>
    </row>
    <row r="2527" customFormat="false" ht="24" hidden="false" customHeight="true" outlineLevel="0" collapsed="false">
      <c r="A2527" s="479" t="s">
        <v>656</v>
      </c>
      <c r="B2527" s="480" t="n">
        <v>88309</v>
      </c>
      <c r="C2527" s="481" t="s">
        <v>42</v>
      </c>
      <c r="D2527" s="481" t="s">
        <v>696</v>
      </c>
      <c r="E2527" s="481" t="s">
        <v>1382</v>
      </c>
      <c r="F2527" s="481"/>
      <c r="G2527" s="482" t="s">
        <v>469</v>
      </c>
      <c r="H2527" s="483" t="n">
        <v>0.589</v>
      </c>
      <c r="I2527" s="484" t="n">
        <v>25.62</v>
      </c>
      <c r="J2527" s="485" t="n">
        <v>15.09</v>
      </c>
    </row>
    <row r="2528" customFormat="false" ht="24" hidden="false" customHeight="true" outlineLevel="0" collapsed="false">
      <c r="A2528" s="479" t="s">
        <v>656</v>
      </c>
      <c r="B2528" s="480" t="n">
        <v>88316</v>
      </c>
      <c r="C2528" s="481" t="s">
        <v>42</v>
      </c>
      <c r="D2528" s="481" t="s">
        <v>667</v>
      </c>
      <c r="E2528" s="481" t="s">
        <v>1382</v>
      </c>
      <c r="F2528" s="481"/>
      <c r="G2528" s="482" t="s">
        <v>469</v>
      </c>
      <c r="H2528" s="483" t="n">
        <v>0.294</v>
      </c>
      <c r="I2528" s="484" t="n">
        <v>20.32</v>
      </c>
      <c r="J2528" s="485" t="n">
        <v>5.97</v>
      </c>
    </row>
    <row r="2529" customFormat="false" ht="24" hidden="false" customHeight="true" outlineLevel="0" collapsed="false">
      <c r="A2529" s="501" t="s">
        <v>200</v>
      </c>
      <c r="B2529" s="502" t="n">
        <v>1379</v>
      </c>
      <c r="C2529" s="503" t="s">
        <v>42</v>
      </c>
      <c r="D2529" s="503" t="s">
        <v>1825</v>
      </c>
      <c r="E2529" s="503" t="s">
        <v>669</v>
      </c>
      <c r="F2529" s="503"/>
      <c r="G2529" s="504" t="s">
        <v>66</v>
      </c>
      <c r="H2529" s="505" t="n">
        <v>0.5</v>
      </c>
      <c r="I2529" s="506" t="n">
        <v>0.88</v>
      </c>
      <c r="J2529" s="507" t="n">
        <v>0.44</v>
      </c>
    </row>
    <row r="2530" customFormat="false" ht="15" hidden="false" customHeight="false" outlineLevel="0" collapsed="false">
      <c r="A2530" s="486"/>
      <c r="B2530" s="487"/>
      <c r="C2530" s="487"/>
      <c r="D2530" s="487"/>
      <c r="E2530" s="487" t="s">
        <v>1388</v>
      </c>
      <c r="F2530" s="488" t="n">
        <v>23.52</v>
      </c>
      <c r="G2530" s="487" t="s">
        <v>1389</v>
      </c>
      <c r="H2530" s="488" t="n">
        <v>0</v>
      </c>
      <c r="I2530" s="489" t="s">
        <v>1390</v>
      </c>
      <c r="J2530" s="490" t="n">
        <v>23.52</v>
      </c>
    </row>
    <row r="2531" customFormat="false" ht="15" hidden="false" customHeight="true" outlineLevel="0" collapsed="false">
      <c r="A2531" s="486"/>
      <c r="B2531" s="487"/>
      <c r="C2531" s="487"/>
      <c r="D2531" s="487"/>
      <c r="E2531" s="487" t="s">
        <v>1391</v>
      </c>
      <c r="F2531" s="488" t="n">
        <v>13.35</v>
      </c>
      <c r="G2531" s="487"/>
      <c r="H2531" s="491" t="s">
        <v>1392</v>
      </c>
      <c r="I2531" s="491"/>
      <c r="J2531" s="490" t="n">
        <v>69.45</v>
      </c>
    </row>
    <row r="2532" customFormat="false" ht="49.5" hidden="false" customHeight="true" outlineLevel="0" collapsed="false">
      <c r="A2532" s="492"/>
      <c r="B2532" s="493"/>
      <c r="C2532" s="493"/>
      <c r="D2532" s="493"/>
      <c r="E2532" s="493"/>
      <c r="F2532" s="493"/>
      <c r="G2532" s="493" t="s">
        <v>1393</v>
      </c>
      <c r="H2532" s="494" t="n">
        <v>347.4</v>
      </c>
      <c r="I2532" s="495" t="s">
        <v>1394</v>
      </c>
      <c r="J2532" s="496" t="n">
        <v>24126.93</v>
      </c>
    </row>
    <row r="2533" customFormat="false" ht="0.75" hidden="false" customHeight="true" outlineLevel="0" collapsed="false">
      <c r="A2533" s="497"/>
      <c r="B2533" s="498"/>
      <c r="C2533" s="498"/>
      <c r="D2533" s="498"/>
      <c r="E2533" s="498"/>
      <c r="F2533" s="498"/>
      <c r="G2533" s="498"/>
      <c r="H2533" s="498"/>
      <c r="I2533" s="499"/>
      <c r="J2533" s="500"/>
    </row>
    <row r="2534" customFormat="false" ht="18" hidden="false" customHeight="true" outlineLevel="0" collapsed="false">
      <c r="A2534" s="466" t="s">
        <v>2122</v>
      </c>
      <c r="B2534" s="467" t="s">
        <v>27</v>
      </c>
      <c r="C2534" s="468" t="s">
        <v>26</v>
      </c>
      <c r="D2534" s="468" t="s">
        <v>18</v>
      </c>
      <c r="E2534" s="468" t="s">
        <v>25</v>
      </c>
      <c r="F2534" s="468"/>
      <c r="G2534" s="469" t="s">
        <v>1375</v>
      </c>
      <c r="H2534" s="467" t="s">
        <v>1376</v>
      </c>
      <c r="I2534" s="470" t="s">
        <v>1377</v>
      </c>
      <c r="J2534" s="471" t="s">
        <v>19</v>
      </c>
    </row>
    <row r="2535" customFormat="false" ht="51.75" hidden="false" customHeight="true" outlineLevel="0" collapsed="false">
      <c r="A2535" s="472" t="s">
        <v>35</v>
      </c>
      <c r="B2535" s="473" t="n">
        <v>101820</v>
      </c>
      <c r="C2535" s="474" t="s">
        <v>42</v>
      </c>
      <c r="D2535" s="474" t="s">
        <v>2123</v>
      </c>
      <c r="E2535" s="474" t="s">
        <v>1729</v>
      </c>
      <c r="F2535" s="474"/>
      <c r="G2535" s="475" t="s">
        <v>400</v>
      </c>
      <c r="H2535" s="476" t="n">
        <v>1</v>
      </c>
      <c r="I2535" s="477" t="n">
        <v>42.71</v>
      </c>
      <c r="J2535" s="478" t="n">
        <v>42.71</v>
      </c>
    </row>
    <row r="2536" customFormat="false" ht="24" hidden="false" customHeight="true" outlineLevel="0" collapsed="false">
      <c r="A2536" s="479" t="s">
        <v>656</v>
      </c>
      <c r="B2536" s="480" t="n">
        <v>88316</v>
      </c>
      <c r="C2536" s="481" t="s">
        <v>42</v>
      </c>
      <c r="D2536" s="481" t="s">
        <v>667</v>
      </c>
      <c r="E2536" s="481" t="s">
        <v>1382</v>
      </c>
      <c r="F2536" s="481"/>
      <c r="G2536" s="482" t="s">
        <v>469</v>
      </c>
      <c r="H2536" s="483" t="n">
        <v>0.9045</v>
      </c>
      <c r="I2536" s="484" t="n">
        <v>20.32</v>
      </c>
      <c r="J2536" s="485" t="n">
        <v>18.37</v>
      </c>
    </row>
    <row r="2537" customFormat="false" ht="39" hidden="false" customHeight="true" outlineLevel="0" collapsed="false">
      <c r="A2537" s="479" t="s">
        <v>656</v>
      </c>
      <c r="B2537" s="480" t="n">
        <v>91277</v>
      </c>
      <c r="C2537" s="481" t="s">
        <v>42</v>
      </c>
      <c r="D2537" s="481" t="s">
        <v>1511</v>
      </c>
      <c r="E2537" s="481" t="s">
        <v>683</v>
      </c>
      <c r="F2537" s="481"/>
      <c r="G2537" s="482" t="s">
        <v>688</v>
      </c>
      <c r="H2537" s="483" t="n">
        <v>0.0113</v>
      </c>
      <c r="I2537" s="484" t="n">
        <v>10.18</v>
      </c>
      <c r="J2537" s="485" t="n">
        <v>0.11</v>
      </c>
    </row>
    <row r="2538" customFormat="false" ht="39" hidden="false" customHeight="true" outlineLevel="0" collapsed="false">
      <c r="A2538" s="479" t="s">
        <v>656</v>
      </c>
      <c r="B2538" s="480" t="n">
        <v>91278</v>
      </c>
      <c r="C2538" s="481" t="s">
        <v>42</v>
      </c>
      <c r="D2538" s="481" t="s">
        <v>1512</v>
      </c>
      <c r="E2538" s="481" t="s">
        <v>683</v>
      </c>
      <c r="F2538" s="481"/>
      <c r="G2538" s="482" t="s">
        <v>684</v>
      </c>
      <c r="H2538" s="483" t="n">
        <v>0.2148</v>
      </c>
      <c r="I2538" s="484" t="n">
        <v>0.71</v>
      </c>
      <c r="J2538" s="485" t="n">
        <v>0.15</v>
      </c>
    </row>
    <row r="2539" customFormat="false" ht="39" hidden="false" customHeight="true" outlineLevel="0" collapsed="false">
      <c r="A2539" s="479" t="s">
        <v>656</v>
      </c>
      <c r="B2539" s="480" t="n">
        <v>97635</v>
      </c>
      <c r="C2539" s="481" t="s">
        <v>42</v>
      </c>
      <c r="D2539" s="481" t="s">
        <v>2124</v>
      </c>
      <c r="E2539" s="481" t="s">
        <v>1533</v>
      </c>
      <c r="F2539" s="481"/>
      <c r="G2539" s="482" t="s">
        <v>400</v>
      </c>
      <c r="H2539" s="483" t="n">
        <v>1</v>
      </c>
      <c r="I2539" s="484" t="n">
        <v>15.6</v>
      </c>
      <c r="J2539" s="485" t="n">
        <v>15.6</v>
      </c>
    </row>
    <row r="2540" customFormat="false" ht="25.5" hidden="false" customHeight="true" outlineLevel="0" collapsed="false">
      <c r="A2540" s="501" t="s">
        <v>200</v>
      </c>
      <c r="B2540" s="502" t="n">
        <v>370</v>
      </c>
      <c r="C2540" s="503" t="s">
        <v>42</v>
      </c>
      <c r="D2540" s="503" t="s">
        <v>2094</v>
      </c>
      <c r="E2540" s="503" t="s">
        <v>669</v>
      </c>
      <c r="F2540" s="503"/>
      <c r="G2540" s="504" t="s">
        <v>388</v>
      </c>
      <c r="H2540" s="505" t="n">
        <v>0.0568</v>
      </c>
      <c r="I2540" s="506" t="n">
        <v>132.5</v>
      </c>
      <c r="J2540" s="507" t="n">
        <v>7.52</v>
      </c>
    </row>
    <row r="2541" customFormat="false" ht="25.5" hidden="false" customHeight="true" outlineLevel="0" collapsed="false">
      <c r="A2541" s="501" t="s">
        <v>200</v>
      </c>
      <c r="B2541" s="502" t="n">
        <v>4741</v>
      </c>
      <c r="C2541" s="503" t="s">
        <v>42</v>
      </c>
      <c r="D2541" s="503" t="s">
        <v>2125</v>
      </c>
      <c r="E2541" s="503" t="s">
        <v>669</v>
      </c>
      <c r="F2541" s="503"/>
      <c r="G2541" s="504" t="s">
        <v>388</v>
      </c>
      <c r="H2541" s="505" t="n">
        <v>0.0064</v>
      </c>
      <c r="I2541" s="506" t="n">
        <v>150.34</v>
      </c>
      <c r="J2541" s="507" t="n">
        <v>0.96</v>
      </c>
    </row>
    <row r="2542" customFormat="false" ht="15" hidden="false" customHeight="false" outlineLevel="0" collapsed="false">
      <c r="A2542" s="486"/>
      <c r="B2542" s="487"/>
      <c r="C2542" s="487"/>
      <c r="D2542" s="487"/>
      <c r="E2542" s="487" t="s">
        <v>1388</v>
      </c>
      <c r="F2542" s="488" t="n">
        <v>25.55</v>
      </c>
      <c r="G2542" s="487" t="s">
        <v>1389</v>
      </c>
      <c r="H2542" s="488" t="n">
        <v>0</v>
      </c>
      <c r="I2542" s="489" t="s">
        <v>1390</v>
      </c>
      <c r="J2542" s="490" t="n">
        <v>25.55</v>
      </c>
    </row>
    <row r="2543" customFormat="false" ht="15" hidden="false" customHeight="true" outlineLevel="0" collapsed="false">
      <c r="A2543" s="486"/>
      <c r="B2543" s="487"/>
      <c r="C2543" s="487"/>
      <c r="D2543" s="487"/>
      <c r="E2543" s="487" t="s">
        <v>1391</v>
      </c>
      <c r="F2543" s="488" t="n">
        <v>10.16</v>
      </c>
      <c r="G2543" s="487"/>
      <c r="H2543" s="491" t="s">
        <v>1392</v>
      </c>
      <c r="I2543" s="491"/>
      <c r="J2543" s="490" t="n">
        <v>52.87</v>
      </c>
    </row>
    <row r="2544" customFormat="false" ht="49.5" hidden="false" customHeight="true" outlineLevel="0" collapsed="false">
      <c r="A2544" s="492"/>
      <c r="B2544" s="493"/>
      <c r="C2544" s="493"/>
      <c r="D2544" s="493"/>
      <c r="E2544" s="493"/>
      <c r="F2544" s="493"/>
      <c r="G2544" s="493" t="s">
        <v>1393</v>
      </c>
      <c r="H2544" s="494" t="n">
        <v>194.99</v>
      </c>
      <c r="I2544" s="495" t="s">
        <v>1394</v>
      </c>
      <c r="J2544" s="496" t="n">
        <v>10309.12</v>
      </c>
    </row>
    <row r="2545" customFormat="false" ht="0.75" hidden="false" customHeight="true" outlineLevel="0" collapsed="false">
      <c r="A2545" s="497"/>
      <c r="B2545" s="498"/>
      <c r="C2545" s="498"/>
      <c r="D2545" s="498"/>
      <c r="E2545" s="498"/>
      <c r="F2545" s="498"/>
      <c r="G2545" s="498"/>
      <c r="H2545" s="498"/>
      <c r="I2545" s="499"/>
      <c r="J2545" s="500"/>
    </row>
    <row r="2546" customFormat="false" ht="18" hidden="false" customHeight="true" outlineLevel="0" collapsed="false">
      <c r="A2546" s="466" t="s">
        <v>2126</v>
      </c>
      <c r="B2546" s="467" t="s">
        <v>27</v>
      </c>
      <c r="C2546" s="468" t="s">
        <v>26</v>
      </c>
      <c r="D2546" s="468" t="s">
        <v>18</v>
      </c>
      <c r="E2546" s="468" t="s">
        <v>25</v>
      </c>
      <c r="F2546" s="468"/>
      <c r="G2546" s="469" t="s">
        <v>1375</v>
      </c>
      <c r="H2546" s="467" t="s">
        <v>1376</v>
      </c>
      <c r="I2546" s="470" t="s">
        <v>1377</v>
      </c>
      <c r="J2546" s="471" t="s">
        <v>19</v>
      </c>
    </row>
    <row r="2547" customFormat="false" ht="51.75" hidden="false" customHeight="true" outlineLevel="0" collapsed="false">
      <c r="A2547" s="472" t="s">
        <v>35</v>
      </c>
      <c r="B2547" s="473" t="n">
        <v>94273</v>
      </c>
      <c r="C2547" s="474" t="s">
        <v>42</v>
      </c>
      <c r="D2547" s="474" t="s">
        <v>2127</v>
      </c>
      <c r="E2547" s="474" t="s">
        <v>2128</v>
      </c>
      <c r="F2547" s="474"/>
      <c r="G2547" s="475" t="s">
        <v>47</v>
      </c>
      <c r="H2547" s="476" t="n">
        <v>1</v>
      </c>
      <c r="I2547" s="477" t="n">
        <v>57.24</v>
      </c>
      <c r="J2547" s="478" t="n">
        <v>57.24</v>
      </c>
    </row>
    <row r="2548" customFormat="false" ht="24" hidden="false" customHeight="true" outlineLevel="0" collapsed="false">
      <c r="A2548" s="479" t="s">
        <v>656</v>
      </c>
      <c r="B2548" s="480" t="n">
        <v>88309</v>
      </c>
      <c r="C2548" s="481" t="s">
        <v>42</v>
      </c>
      <c r="D2548" s="481" t="s">
        <v>696</v>
      </c>
      <c r="E2548" s="481" t="s">
        <v>1382</v>
      </c>
      <c r="F2548" s="481"/>
      <c r="G2548" s="482" t="s">
        <v>469</v>
      </c>
      <c r="H2548" s="483" t="n">
        <v>0.2296</v>
      </c>
      <c r="I2548" s="484" t="n">
        <v>25.62</v>
      </c>
      <c r="J2548" s="485" t="n">
        <v>5.88</v>
      </c>
    </row>
    <row r="2549" customFormat="false" ht="24" hidden="false" customHeight="true" outlineLevel="0" collapsed="false">
      <c r="A2549" s="479" t="s">
        <v>656</v>
      </c>
      <c r="B2549" s="480" t="n">
        <v>88316</v>
      </c>
      <c r="C2549" s="481" t="s">
        <v>42</v>
      </c>
      <c r="D2549" s="481" t="s">
        <v>667</v>
      </c>
      <c r="E2549" s="481" t="s">
        <v>1382</v>
      </c>
      <c r="F2549" s="481"/>
      <c r="G2549" s="482" t="s">
        <v>469</v>
      </c>
      <c r="H2549" s="483" t="n">
        <v>0.2296</v>
      </c>
      <c r="I2549" s="484" t="n">
        <v>20.32</v>
      </c>
      <c r="J2549" s="485" t="n">
        <v>4.66</v>
      </c>
    </row>
    <row r="2550" customFormat="false" ht="25.5" hidden="false" customHeight="true" outlineLevel="0" collapsed="false">
      <c r="A2550" s="479" t="s">
        <v>656</v>
      </c>
      <c r="B2550" s="480" t="n">
        <v>88629</v>
      </c>
      <c r="C2550" s="481" t="s">
        <v>42</v>
      </c>
      <c r="D2550" s="481" t="s">
        <v>1042</v>
      </c>
      <c r="E2550" s="481" t="s">
        <v>1382</v>
      </c>
      <c r="F2550" s="481"/>
      <c r="G2550" s="482" t="s">
        <v>388</v>
      </c>
      <c r="H2550" s="483" t="n">
        <v>0.0018</v>
      </c>
      <c r="I2550" s="484" t="n">
        <v>740.91</v>
      </c>
      <c r="J2550" s="485" t="n">
        <v>1.33</v>
      </c>
    </row>
    <row r="2551" customFormat="false" ht="25.5" hidden="false" customHeight="true" outlineLevel="0" collapsed="false">
      <c r="A2551" s="501" t="s">
        <v>200</v>
      </c>
      <c r="B2551" s="502" t="n">
        <v>370</v>
      </c>
      <c r="C2551" s="503" t="s">
        <v>42</v>
      </c>
      <c r="D2551" s="503" t="s">
        <v>2094</v>
      </c>
      <c r="E2551" s="503" t="s">
        <v>669</v>
      </c>
      <c r="F2551" s="503"/>
      <c r="G2551" s="504" t="s">
        <v>388</v>
      </c>
      <c r="H2551" s="505" t="n">
        <v>0.0066</v>
      </c>
      <c r="I2551" s="506" t="n">
        <v>132.5</v>
      </c>
      <c r="J2551" s="507" t="n">
        <v>0.87</v>
      </c>
    </row>
    <row r="2552" customFormat="false" ht="25.5" hidden="false" customHeight="true" outlineLevel="0" collapsed="false">
      <c r="A2552" s="501" t="s">
        <v>200</v>
      </c>
      <c r="B2552" s="502" t="n">
        <v>4059</v>
      </c>
      <c r="C2552" s="503" t="s">
        <v>42</v>
      </c>
      <c r="D2552" s="503" t="s">
        <v>2129</v>
      </c>
      <c r="E2552" s="503" t="s">
        <v>669</v>
      </c>
      <c r="F2552" s="503"/>
      <c r="G2552" s="504" t="s">
        <v>47</v>
      </c>
      <c r="H2552" s="505" t="n">
        <v>1.005</v>
      </c>
      <c r="I2552" s="506" t="n">
        <v>44.28</v>
      </c>
      <c r="J2552" s="507" t="n">
        <v>44.5</v>
      </c>
    </row>
    <row r="2553" customFormat="false" ht="15" hidden="false" customHeight="false" outlineLevel="0" collapsed="false">
      <c r="A2553" s="486"/>
      <c r="B2553" s="487"/>
      <c r="C2553" s="487"/>
      <c r="D2553" s="487"/>
      <c r="E2553" s="487" t="s">
        <v>1388</v>
      </c>
      <c r="F2553" s="488" t="n">
        <v>8.34</v>
      </c>
      <c r="G2553" s="487" t="s">
        <v>1389</v>
      </c>
      <c r="H2553" s="488" t="n">
        <v>0</v>
      </c>
      <c r="I2553" s="489" t="s">
        <v>1390</v>
      </c>
      <c r="J2553" s="490" t="n">
        <v>8.34</v>
      </c>
    </row>
    <row r="2554" customFormat="false" ht="15" hidden="false" customHeight="true" outlineLevel="0" collapsed="false">
      <c r="A2554" s="486"/>
      <c r="B2554" s="487"/>
      <c r="C2554" s="487"/>
      <c r="D2554" s="487"/>
      <c r="E2554" s="487" t="s">
        <v>1391</v>
      </c>
      <c r="F2554" s="488" t="n">
        <v>13.62</v>
      </c>
      <c r="G2554" s="487"/>
      <c r="H2554" s="491" t="s">
        <v>1392</v>
      </c>
      <c r="I2554" s="491"/>
      <c r="J2554" s="490" t="n">
        <v>70.86</v>
      </c>
    </row>
    <row r="2555" customFormat="false" ht="49.5" hidden="false" customHeight="true" outlineLevel="0" collapsed="false">
      <c r="A2555" s="492"/>
      <c r="B2555" s="493"/>
      <c r="C2555" s="493"/>
      <c r="D2555" s="493"/>
      <c r="E2555" s="493"/>
      <c r="F2555" s="493"/>
      <c r="G2555" s="493" t="s">
        <v>1393</v>
      </c>
      <c r="H2555" s="494" t="n">
        <v>67.81</v>
      </c>
      <c r="I2555" s="495" t="s">
        <v>1394</v>
      </c>
      <c r="J2555" s="496" t="n">
        <v>4805.01</v>
      </c>
    </row>
    <row r="2556" customFormat="false" ht="0.75" hidden="false" customHeight="true" outlineLevel="0" collapsed="false">
      <c r="A2556" s="497"/>
      <c r="B2556" s="498"/>
      <c r="C2556" s="498"/>
      <c r="D2556" s="498"/>
      <c r="E2556" s="498"/>
      <c r="F2556" s="498"/>
      <c r="G2556" s="498"/>
      <c r="H2556" s="498"/>
      <c r="I2556" s="499"/>
      <c r="J2556" s="500"/>
    </row>
    <row r="2557" customFormat="false" ht="18" hidden="false" customHeight="true" outlineLevel="0" collapsed="false">
      <c r="A2557" s="466" t="s">
        <v>2130</v>
      </c>
      <c r="B2557" s="467" t="s">
        <v>27</v>
      </c>
      <c r="C2557" s="468" t="s">
        <v>26</v>
      </c>
      <c r="D2557" s="468" t="s">
        <v>18</v>
      </c>
      <c r="E2557" s="468" t="s">
        <v>25</v>
      </c>
      <c r="F2557" s="468"/>
      <c r="G2557" s="469" t="s">
        <v>1375</v>
      </c>
      <c r="H2557" s="467" t="s">
        <v>1376</v>
      </c>
      <c r="I2557" s="470" t="s">
        <v>1377</v>
      </c>
      <c r="J2557" s="471" t="s">
        <v>19</v>
      </c>
    </row>
    <row r="2558" customFormat="false" ht="51.75" hidden="false" customHeight="true" outlineLevel="0" collapsed="false">
      <c r="A2558" s="472" t="s">
        <v>35</v>
      </c>
      <c r="B2558" s="473" t="n">
        <v>94274</v>
      </c>
      <c r="C2558" s="474" t="s">
        <v>42</v>
      </c>
      <c r="D2558" s="474" t="s">
        <v>2131</v>
      </c>
      <c r="E2558" s="474" t="s">
        <v>2128</v>
      </c>
      <c r="F2558" s="474"/>
      <c r="G2558" s="475" t="s">
        <v>47</v>
      </c>
      <c r="H2558" s="476" t="n">
        <v>1</v>
      </c>
      <c r="I2558" s="477" t="n">
        <v>59.83</v>
      </c>
      <c r="J2558" s="478" t="n">
        <v>59.83</v>
      </c>
    </row>
    <row r="2559" customFormat="false" ht="24" hidden="false" customHeight="true" outlineLevel="0" collapsed="false">
      <c r="A2559" s="479" t="s">
        <v>656</v>
      </c>
      <c r="B2559" s="480" t="n">
        <v>88309</v>
      </c>
      <c r="C2559" s="481" t="s">
        <v>42</v>
      </c>
      <c r="D2559" s="481" t="s">
        <v>696</v>
      </c>
      <c r="E2559" s="481" t="s">
        <v>1382</v>
      </c>
      <c r="F2559" s="481"/>
      <c r="G2559" s="482" t="s">
        <v>469</v>
      </c>
      <c r="H2559" s="483" t="n">
        <v>0.286</v>
      </c>
      <c r="I2559" s="484" t="n">
        <v>25.62</v>
      </c>
      <c r="J2559" s="485" t="n">
        <v>7.32</v>
      </c>
    </row>
    <row r="2560" customFormat="false" ht="24" hidden="false" customHeight="true" outlineLevel="0" collapsed="false">
      <c r="A2560" s="479" t="s">
        <v>656</v>
      </c>
      <c r="B2560" s="480" t="n">
        <v>88316</v>
      </c>
      <c r="C2560" s="481" t="s">
        <v>42</v>
      </c>
      <c r="D2560" s="481" t="s">
        <v>667</v>
      </c>
      <c r="E2560" s="481" t="s">
        <v>1382</v>
      </c>
      <c r="F2560" s="481"/>
      <c r="G2560" s="482" t="s">
        <v>469</v>
      </c>
      <c r="H2560" s="483" t="n">
        <v>0.286</v>
      </c>
      <c r="I2560" s="484" t="n">
        <v>20.32</v>
      </c>
      <c r="J2560" s="485" t="n">
        <v>5.81</v>
      </c>
    </row>
    <row r="2561" customFormat="false" ht="25.5" hidden="false" customHeight="true" outlineLevel="0" collapsed="false">
      <c r="A2561" s="479" t="s">
        <v>656</v>
      </c>
      <c r="B2561" s="480" t="n">
        <v>88629</v>
      </c>
      <c r="C2561" s="481" t="s">
        <v>42</v>
      </c>
      <c r="D2561" s="481" t="s">
        <v>1042</v>
      </c>
      <c r="E2561" s="481" t="s">
        <v>1382</v>
      </c>
      <c r="F2561" s="481"/>
      <c r="G2561" s="482" t="s">
        <v>388</v>
      </c>
      <c r="H2561" s="483" t="n">
        <v>0.0018</v>
      </c>
      <c r="I2561" s="484" t="n">
        <v>740.91</v>
      </c>
      <c r="J2561" s="485" t="n">
        <v>1.33</v>
      </c>
    </row>
    <row r="2562" customFormat="false" ht="25.5" hidden="false" customHeight="true" outlineLevel="0" collapsed="false">
      <c r="A2562" s="501" t="s">
        <v>200</v>
      </c>
      <c r="B2562" s="502" t="n">
        <v>370</v>
      </c>
      <c r="C2562" s="503" t="s">
        <v>42</v>
      </c>
      <c r="D2562" s="503" t="s">
        <v>2094</v>
      </c>
      <c r="E2562" s="503" t="s">
        <v>669</v>
      </c>
      <c r="F2562" s="503"/>
      <c r="G2562" s="504" t="s">
        <v>388</v>
      </c>
      <c r="H2562" s="505" t="n">
        <v>0.0066</v>
      </c>
      <c r="I2562" s="506" t="n">
        <v>132.5</v>
      </c>
      <c r="J2562" s="507" t="n">
        <v>0.87</v>
      </c>
    </row>
    <row r="2563" customFormat="false" ht="25.5" hidden="false" customHeight="true" outlineLevel="0" collapsed="false">
      <c r="A2563" s="501" t="s">
        <v>200</v>
      </c>
      <c r="B2563" s="502" t="n">
        <v>4059</v>
      </c>
      <c r="C2563" s="503" t="s">
        <v>42</v>
      </c>
      <c r="D2563" s="503" t="s">
        <v>2129</v>
      </c>
      <c r="E2563" s="503" t="s">
        <v>669</v>
      </c>
      <c r="F2563" s="503"/>
      <c r="G2563" s="504" t="s">
        <v>47</v>
      </c>
      <c r="H2563" s="505" t="n">
        <v>1.005</v>
      </c>
      <c r="I2563" s="506" t="n">
        <v>44.28</v>
      </c>
      <c r="J2563" s="507" t="n">
        <v>44.5</v>
      </c>
    </row>
    <row r="2564" customFormat="false" ht="15" hidden="false" customHeight="false" outlineLevel="0" collapsed="false">
      <c r="A2564" s="486"/>
      <c r="B2564" s="487"/>
      <c r="C2564" s="487"/>
      <c r="D2564" s="487"/>
      <c r="E2564" s="487" t="s">
        <v>1388</v>
      </c>
      <c r="F2564" s="488" t="n">
        <v>10.33</v>
      </c>
      <c r="G2564" s="487" t="s">
        <v>1389</v>
      </c>
      <c r="H2564" s="488" t="n">
        <v>0</v>
      </c>
      <c r="I2564" s="489" t="s">
        <v>1390</v>
      </c>
      <c r="J2564" s="490" t="n">
        <v>10.33</v>
      </c>
    </row>
    <row r="2565" customFormat="false" ht="15" hidden="false" customHeight="true" outlineLevel="0" collapsed="false">
      <c r="A2565" s="486"/>
      <c r="B2565" s="487"/>
      <c r="C2565" s="487"/>
      <c r="D2565" s="487"/>
      <c r="E2565" s="487" t="s">
        <v>1391</v>
      </c>
      <c r="F2565" s="488" t="n">
        <v>14.23</v>
      </c>
      <c r="G2565" s="487"/>
      <c r="H2565" s="491" t="s">
        <v>1392</v>
      </c>
      <c r="I2565" s="491"/>
      <c r="J2565" s="490" t="n">
        <v>74.06</v>
      </c>
    </row>
    <row r="2566" customFormat="false" ht="49.5" hidden="false" customHeight="true" outlineLevel="0" collapsed="false">
      <c r="A2566" s="492"/>
      <c r="B2566" s="493"/>
      <c r="C2566" s="493"/>
      <c r="D2566" s="493"/>
      <c r="E2566" s="493"/>
      <c r="F2566" s="493"/>
      <c r="G2566" s="493" t="s">
        <v>1393</v>
      </c>
      <c r="H2566" s="494" t="n">
        <v>71.37</v>
      </c>
      <c r="I2566" s="495" t="s">
        <v>1394</v>
      </c>
      <c r="J2566" s="496" t="n">
        <v>5285.66</v>
      </c>
    </row>
    <row r="2567" customFormat="false" ht="0.75" hidden="false" customHeight="true" outlineLevel="0" collapsed="false">
      <c r="A2567" s="497"/>
      <c r="B2567" s="498"/>
      <c r="C2567" s="498"/>
      <c r="D2567" s="498"/>
      <c r="E2567" s="498"/>
      <c r="F2567" s="498"/>
      <c r="G2567" s="498"/>
      <c r="H2567" s="498"/>
      <c r="I2567" s="499"/>
      <c r="J2567" s="500"/>
    </row>
    <row r="2568" customFormat="false" ht="24" hidden="false" customHeight="true" outlineLevel="0" collapsed="false">
      <c r="A2568" s="461" t="s">
        <v>534</v>
      </c>
      <c r="B2568" s="462"/>
      <c r="C2568" s="462"/>
      <c r="D2568" s="462" t="s">
        <v>1977</v>
      </c>
      <c r="E2568" s="462"/>
      <c r="F2568" s="462"/>
      <c r="G2568" s="462"/>
      <c r="H2568" s="463"/>
      <c r="I2568" s="464"/>
      <c r="J2568" s="465" t="n">
        <v>79725.86</v>
      </c>
    </row>
    <row r="2569" customFormat="false" ht="18" hidden="false" customHeight="true" outlineLevel="0" collapsed="false">
      <c r="A2569" s="466" t="s">
        <v>536</v>
      </c>
      <c r="B2569" s="467" t="s">
        <v>27</v>
      </c>
      <c r="C2569" s="468" t="s">
        <v>26</v>
      </c>
      <c r="D2569" s="468" t="s">
        <v>18</v>
      </c>
      <c r="E2569" s="468" t="s">
        <v>25</v>
      </c>
      <c r="F2569" s="468"/>
      <c r="G2569" s="469" t="s">
        <v>1375</v>
      </c>
      <c r="H2569" s="467" t="s">
        <v>1376</v>
      </c>
      <c r="I2569" s="470" t="s">
        <v>1377</v>
      </c>
      <c r="J2569" s="471" t="s">
        <v>19</v>
      </c>
    </row>
    <row r="2570" customFormat="false" ht="39" hidden="false" customHeight="true" outlineLevel="0" collapsed="false">
      <c r="A2570" s="472" t="s">
        <v>35</v>
      </c>
      <c r="B2570" s="473" t="n">
        <v>104626</v>
      </c>
      <c r="C2570" s="474" t="s">
        <v>42</v>
      </c>
      <c r="D2570" s="474" t="s">
        <v>2074</v>
      </c>
      <c r="E2570" s="474" t="s">
        <v>1852</v>
      </c>
      <c r="F2570" s="474"/>
      <c r="G2570" s="475" t="s">
        <v>388</v>
      </c>
      <c r="H2570" s="476" t="n">
        <v>1</v>
      </c>
      <c r="I2570" s="477" t="n">
        <v>970.54</v>
      </c>
      <c r="J2570" s="478" t="n">
        <v>970.54</v>
      </c>
    </row>
    <row r="2571" customFormat="false" ht="24" hidden="false" customHeight="true" outlineLevel="0" collapsed="false">
      <c r="A2571" s="479" t="s">
        <v>656</v>
      </c>
      <c r="B2571" s="480" t="n">
        <v>88262</v>
      </c>
      <c r="C2571" s="481" t="s">
        <v>42</v>
      </c>
      <c r="D2571" s="481" t="s">
        <v>670</v>
      </c>
      <c r="E2571" s="481" t="s">
        <v>1382</v>
      </c>
      <c r="F2571" s="481"/>
      <c r="G2571" s="482" t="s">
        <v>469</v>
      </c>
      <c r="H2571" s="483" t="n">
        <v>1.6268</v>
      </c>
      <c r="I2571" s="484" t="n">
        <v>25.26</v>
      </c>
      <c r="J2571" s="485" t="n">
        <v>41.09</v>
      </c>
    </row>
    <row r="2572" customFormat="false" ht="24" hidden="false" customHeight="true" outlineLevel="0" collapsed="false">
      <c r="A2572" s="479" t="s">
        <v>656</v>
      </c>
      <c r="B2572" s="480" t="n">
        <v>88309</v>
      </c>
      <c r="C2572" s="481" t="s">
        <v>42</v>
      </c>
      <c r="D2572" s="481" t="s">
        <v>696</v>
      </c>
      <c r="E2572" s="481" t="s">
        <v>1382</v>
      </c>
      <c r="F2572" s="481"/>
      <c r="G2572" s="482" t="s">
        <v>469</v>
      </c>
      <c r="H2572" s="483" t="n">
        <v>0.156</v>
      </c>
      <c r="I2572" s="484" t="n">
        <v>25.62</v>
      </c>
      <c r="J2572" s="485" t="n">
        <v>3.99</v>
      </c>
    </row>
    <row r="2573" customFormat="false" ht="24" hidden="false" customHeight="true" outlineLevel="0" collapsed="false">
      <c r="A2573" s="479" t="s">
        <v>656</v>
      </c>
      <c r="B2573" s="480" t="n">
        <v>88316</v>
      </c>
      <c r="C2573" s="481" t="s">
        <v>42</v>
      </c>
      <c r="D2573" s="481" t="s">
        <v>667</v>
      </c>
      <c r="E2573" s="481" t="s">
        <v>1382</v>
      </c>
      <c r="F2573" s="481"/>
      <c r="G2573" s="482" t="s">
        <v>469</v>
      </c>
      <c r="H2573" s="483" t="n">
        <v>1.7828</v>
      </c>
      <c r="I2573" s="484" t="n">
        <v>20.32</v>
      </c>
      <c r="J2573" s="485" t="n">
        <v>36.22</v>
      </c>
    </row>
    <row r="2574" customFormat="false" ht="25.5" hidden="false" customHeight="true" outlineLevel="0" collapsed="false">
      <c r="A2574" s="501" t="s">
        <v>200</v>
      </c>
      <c r="B2574" s="502" t="n">
        <v>2692</v>
      </c>
      <c r="C2574" s="503" t="s">
        <v>42</v>
      </c>
      <c r="D2574" s="503" t="s">
        <v>724</v>
      </c>
      <c r="E2574" s="503" t="s">
        <v>669</v>
      </c>
      <c r="F2574" s="503"/>
      <c r="G2574" s="504" t="s">
        <v>686</v>
      </c>
      <c r="H2574" s="505" t="n">
        <v>0.0213</v>
      </c>
      <c r="I2574" s="506" t="n">
        <v>7.52</v>
      </c>
      <c r="J2574" s="507" t="n">
        <v>0.16</v>
      </c>
    </row>
    <row r="2575" customFormat="false" ht="25.5" hidden="false" customHeight="true" outlineLevel="0" collapsed="false">
      <c r="A2575" s="501" t="s">
        <v>200</v>
      </c>
      <c r="B2575" s="502" t="n">
        <v>4509</v>
      </c>
      <c r="C2575" s="503" t="s">
        <v>42</v>
      </c>
      <c r="D2575" s="503" t="s">
        <v>668</v>
      </c>
      <c r="E2575" s="503" t="s">
        <v>669</v>
      </c>
      <c r="F2575" s="503"/>
      <c r="G2575" s="504" t="s">
        <v>47</v>
      </c>
      <c r="H2575" s="505" t="n">
        <v>3.125</v>
      </c>
      <c r="I2575" s="506" t="n">
        <v>5.85</v>
      </c>
      <c r="J2575" s="507" t="n">
        <v>18.28</v>
      </c>
    </row>
    <row r="2576" customFormat="false" ht="25.5" hidden="false" customHeight="true" outlineLevel="0" collapsed="false">
      <c r="A2576" s="501" t="s">
        <v>200</v>
      </c>
      <c r="B2576" s="502" t="n">
        <v>4517</v>
      </c>
      <c r="C2576" s="503" t="s">
        <v>42</v>
      </c>
      <c r="D2576" s="503" t="s">
        <v>737</v>
      </c>
      <c r="E2576" s="503" t="s">
        <v>669</v>
      </c>
      <c r="F2576" s="503"/>
      <c r="G2576" s="504" t="s">
        <v>47</v>
      </c>
      <c r="H2576" s="505" t="n">
        <v>2.5</v>
      </c>
      <c r="I2576" s="506" t="n">
        <v>4.03</v>
      </c>
      <c r="J2576" s="507" t="n">
        <v>10.07</v>
      </c>
    </row>
    <row r="2577" customFormat="false" ht="24" hidden="false" customHeight="true" outlineLevel="0" collapsed="false">
      <c r="A2577" s="501" t="s">
        <v>200</v>
      </c>
      <c r="B2577" s="502" t="n">
        <v>5068</v>
      </c>
      <c r="C2577" s="503" t="s">
        <v>42</v>
      </c>
      <c r="D2577" s="503" t="s">
        <v>1535</v>
      </c>
      <c r="E2577" s="503" t="s">
        <v>669</v>
      </c>
      <c r="F2577" s="503"/>
      <c r="G2577" s="504" t="s">
        <v>66</v>
      </c>
      <c r="H2577" s="505" t="n">
        <v>0.2994</v>
      </c>
      <c r="I2577" s="506" t="n">
        <v>20.24</v>
      </c>
      <c r="J2577" s="507" t="n">
        <v>6.05</v>
      </c>
    </row>
    <row r="2578" customFormat="false" ht="39" hidden="false" customHeight="true" outlineLevel="0" collapsed="false">
      <c r="A2578" s="501" t="s">
        <v>200</v>
      </c>
      <c r="B2578" s="502" t="n">
        <v>34493</v>
      </c>
      <c r="C2578" s="503" t="s">
        <v>42</v>
      </c>
      <c r="D2578" s="503" t="s">
        <v>2075</v>
      </c>
      <c r="E2578" s="503" t="s">
        <v>669</v>
      </c>
      <c r="F2578" s="503"/>
      <c r="G2578" s="504" t="s">
        <v>388</v>
      </c>
      <c r="H2578" s="505" t="n">
        <v>1.2315</v>
      </c>
      <c r="I2578" s="506" t="n">
        <v>694.02</v>
      </c>
      <c r="J2578" s="507" t="n">
        <v>854.68</v>
      </c>
    </row>
    <row r="2579" customFormat="false" ht="15" hidden="false" customHeight="false" outlineLevel="0" collapsed="false">
      <c r="A2579" s="486"/>
      <c r="B2579" s="487"/>
      <c r="C2579" s="487"/>
      <c r="D2579" s="487"/>
      <c r="E2579" s="487" t="s">
        <v>1388</v>
      </c>
      <c r="F2579" s="488" t="n">
        <v>62.67</v>
      </c>
      <c r="G2579" s="487" t="s">
        <v>1389</v>
      </c>
      <c r="H2579" s="488" t="n">
        <v>0</v>
      </c>
      <c r="I2579" s="489" t="s">
        <v>1390</v>
      </c>
      <c r="J2579" s="490" t="n">
        <v>62.67</v>
      </c>
    </row>
    <row r="2580" customFormat="false" ht="15" hidden="false" customHeight="true" outlineLevel="0" collapsed="false">
      <c r="A2580" s="486"/>
      <c r="B2580" s="487"/>
      <c r="C2580" s="487"/>
      <c r="D2580" s="487"/>
      <c r="E2580" s="487" t="s">
        <v>1391</v>
      </c>
      <c r="F2580" s="488" t="n">
        <v>230.98</v>
      </c>
      <c r="G2580" s="487"/>
      <c r="H2580" s="491" t="s">
        <v>1392</v>
      </c>
      <c r="I2580" s="491"/>
      <c r="J2580" s="490" t="n">
        <v>1201.52</v>
      </c>
    </row>
    <row r="2581" customFormat="false" ht="49.5" hidden="false" customHeight="true" outlineLevel="0" collapsed="false">
      <c r="A2581" s="492"/>
      <c r="B2581" s="493"/>
      <c r="C2581" s="493"/>
      <c r="D2581" s="493"/>
      <c r="E2581" s="493"/>
      <c r="F2581" s="493"/>
      <c r="G2581" s="493" t="s">
        <v>1393</v>
      </c>
      <c r="H2581" s="494" t="n">
        <v>11.81</v>
      </c>
      <c r="I2581" s="495" t="s">
        <v>1394</v>
      </c>
      <c r="J2581" s="496" t="n">
        <v>14189.95</v>
      </c>
    </row>
    <row r="2582" customFormat="false" ht="0.75" hidden="false" customHeight="true" outlineLevel="0" collapsed="false">
      <c r="A2582" s="497"/>
      <c r="B2582" s="498"/>
      <c r="C2582" s="498"/>
      <c r="D2582" s="498"/>
      <c r="E2582" s="498"/>
      <c r="F2582" s="498"/>
      <c r="G2582" s="498"/>
      <c r="H2582" s="498"/>
      <c r="I2582" s="499"/>
      <c r="J2582" s="500"/>
    </row>
    <row r="2583" customFormat="false" ht="18" hidden="false" customHeight="true" outlineLevel="0" collapsed="false">
      <c r="A2583" s="466" t="s">
        <v>538</v>
      </c>
      <c r="B2583" s="467" t="s">
        <v>27</v>
      </c>
      <c r="C2583" s="468" t="s">
        <v>26</v>
      </c>
      <c r="D2583" s="468" t="s">
        <v>18</v>
      </c>
      <c r="E2583" s="468" t="s">
        <v>25</v>
      </c>
      <c r="F2583" s="468"/>
      <c r="G2583" s="469" t="s">
        <v>1375</v>
      </c>
      <c r="H2583" s="467" t="s">
        <v>1376</v>
      </c>
      <c r="I2583" s="470" t="s">
        <v>1377</v>
      </c>
      <c r="J2583" s="471" t="s">
        <v>19</v>
      </c>
    </row>
    <row r="2584" customFormat="false" ht="64.5" hidden="false" customHeight="true" outlineLevel="0" collapsed="false">
      <c r="A2584" s="472" t="s">
        <v>35</v>
      </c>
      <c r="B2584" s="473" t="n">
        <v>104162</v>
      </c>
      <c r="C2584" s="474" t="s">
        <v>42</v>
      </c>
      <c r="D2584" s="474" t="s">
        <v>2076</v>
      </c>
      <c r="E2584" s="474" t="s">
        <v>1852</v>
      </c>
      <c r="F2584" s="474"/>
      <c r="G2584" s="475" t="s">
        <v>400</v>
      </c>
      <c r="H2584" s="476" t="n">
        <v>1</v>
      </c>
      <c r="I2584" s="477" t="n">
        <v>101.21</v>
      </c>
      <c r="J2584" s="478" t="n">
        <v>101.21</v>
      </c>
    </row>
    <row r="2585" customFormat="false" ht="24" hidden="false" customHeight="true" outlineLevel="0" collapsed="false">
      <c r="A2585" s="479" t="s">
        <v>656</v>
      </c>
      <c r="B2585" s="480" t="n">
        <v>88274</v>
      </c>
      <c r="C2585" s="481" t="s">
        <v>42</v>
      </c>
      <c r="D2585" s="481" t="s">
        <v>845</v>
      </c>
      <c r="E2585" s="481" t="s">
        <v>1382</v>
      </c>
      <c r="F2585" s="481"/>
      <c r="G2585" s="482" t="s">
        <v>469</v>
      </c>
      <c r="H2585" s="483" t="n">
        <v>1.0956</v>
      </c>
      <c r="I2585" s="484" t="n">
        <v>25.47</v>
      </c>
      <c r="J2585" s="485" t="n">
        <v>27.9</v>
      </c>
    </row>
    <row r="2586" customFormat="false" ht="24" hidden="false" customHeight="true" outlineLevel="0" collapsed="false">
      <c r="A2586" s="479" t="s">
        <v>656</v>
      </c>
      <c r="B2586" s="480" t="n">
        <v>88316</v>
      </c>
      <c r="C2586" s="481" t="s">
        <v>42</v>
      </c>
      <c r="D2586" s="481" t="s">
        <v>667</v>
      </c>
      <c r="E2586" s="481" t="s">
        <v>1382</v>
      </c>
      <c r="F2586" s="481"/>
      <c r="G2586" s="482" t="s">
        <v>469</v>
      </c>
      <c r="H2586" s="483" t="n">
        <v>0.4972</v>
      </c>
      <c r="I2586" s="484" t="n">
        <v>20.32</v>
      </c>
      <c r="J2586" s="485" t="n">
        <v>10.1</v>
      </c>
    </row>
    <row r="2587" customFormat="false" ht="51.75" hidden="false" customHeight="true" outlineLevel="0" collapsed="false">
      <c r="A2587" s="479" t="s">
        <v>656</v>
      </c>
      <c r="B2587" s="480" t="n">
        <v>89225</v>
      </c>
      <c r="C2587" s="481" t="s">
        <v>42</v>
      </c>
      <c r="D2587" s="481" t="s">
        <v>1102</v>
      </c>
      <c r="E2587" s="481" t="s">
        <v>683</v>
      </c>
      <c r="F2587" s="481"/>
      <c r="G2587" s="482" t="s">
        <v>688</v>
      </c>
      <c r="H2587" s="483" t="n">
        <v>0.0254</v>
      </c>
      <c r="I2587" s="484" t="n">
        <v>5.72</v>
      </c>
      <c r="J2587" s="485" t="n">
        <v>0.14</v>
      </c>
    </row>
    <row r="2588" customFormat="false" ht="51.75" hidden="false" customHeight="true" outlineLevel="0" collapsed="false">
      <c r="A2588" s="479" t="s">
        <v>656</v>
      </c>
      <c r="B2588" s="480" t="n">
        <v>89226</v>
      </c>
      <c r="C2588" s="481" t="s">
        <v>42</v>
      </c>
      <c r="D2588" s="481" t="s">
        <v>1098</v>
      </c>
      <c r="E2588" s="481" t="s">
        <v>683</v>
      </c>
      <c r="F2588" s="481"/>
      <c r="G2588" s="482" t="s">
        <v>684</v>
      </c>
      <c r="H2588" s="483" t="n">
        <v>0.0759</v>
      </c>
      <c r="I2588" s="484" t="n">
        <v>1.6</v>
      </c>
      <c r="J2588" s="485" t="n">
        <v>0.12</v>
      </c>
    </row>
    <row r="2589" customFormat="false" ht="39" hidden="false" customHeight="true" outlineLevel="0" collapsed="false">
      <c r="A2589" s="479" t="s">
        <v>656</v>
      </c>
      <c r="B2589" s="480" t="n">
        <v>95276</v>
      </c>
      <c r="C2589" s="481" t="s">
        <v>42</v>
      </c>
      <c r="D2589" s="481" t="s">
        <v>2077</v>
      </c>
      <c r="E2589" s="481" t="s">
        <v>683</v>
      </c>
      <c r="F2589" s="481"/>
      <c r="G2589" s="482" t="s">
        <v>688</v>
      </c>
      <c r="H2589" s="483" t="n">
        <v>0.0903</v>
      </c>
      <c r="I2589" s="484" t="n">
        <v>3.64</v>
      </c>
      <c r="J2589" s="485" t="n">
        <v>0.32</v>
      </c>
    </row>
    <row r="2590" customFormat="false" ht="39" hidden="false" customHeight="true" outlineLevel="0" collapsed="false">
      <c r="A2590" s="479" t="s">
        <v>656</v>
      </c>
      <c r="B2590" s="480" t="n">
        <v>95277</v>
      </c>
      <c r="C2590" s="481" t="s">
        <v>42</v>
      </c>
      <c r="D2590" s="481" t="s">
        <v>2078</v>
      </c>
      <c r="E2590" s="481" t="s">
        <v>683</v>
      </c>
      <c r="F2590" s="481"/>
      <c r="G2590" s="482" t="s">
        <v>684</v>
      </c>
      <c r="H2590" s="483" t="n">
        <v>0.2164</v>
      </c>
      <c r="I2590" s="484" t="n">
        <v>0.55</v>
      </c>
      <c r="J2590" s="485" t="n">
        <v>0.11</v>
      </c>
    </row>
    <row r="2591" customFormat="false" ht="25.5" hidden="false" customHeight="true" outlineLevel="0" collapsed="false">
      <c r="A2591" s="501" t="s">
        <v>200</v>
      </c>
      <c r="B2591" s="502" t="n">
        <v>3671</v>
      </c>
      <c r="C2591" s="503" t="s">
        <v>42</v>
      </c>
      <c r="D2591" s="503" t="s">
        <v>2079</v>
      </c>
      <c r="E2591" s="503" t="s">
        <v>669</v>
      </c>
      <c r="F2591" s="503"/>
      <c r="G2591" s="504" t="s">
        <v>47</v>
      </c>
      <c r="H2591" s="505" t="n">
        <v>1.67</v>
      </c>
      <c r="I2591" s="506" t="n">
        <v>1.29</v>
      </c>
      <c r="J2591" s="507" t="n">
        <v>2.15</v>
      </c>
    </row>
    <row r="2592" customFormat="false" ht="39" hidden="false" customHeight="true" outlineLevel="0" collapsed="false">
      <c r="A2592" s="501" t="s">
        <v>200</v>
      </c>
      <c r="B2592" s="502" t="n">
        <v>4824</v>
      </c>
      <c r="C2592" s="503" t="s">
        <v>42</v>
      </c>
      <c r="D2592" s="503" t="s">
        <v>2080</v>
      </c>
      <c r="E2592" s="503" t="s">
        <v>669</v>
      </c>
      <c r="F2592" s="503"/>
      <c r="G2592" s="504" t="s">
        <v>66</v>
      </c>
      <c r="H2592" s="505" t="n">
        <v>20</v>
      </c>
      <c r="I2592" s="506" t="n">
        <v>0.65</v>
      </c>
      <c r="J2592" s="507" t="n">
        <v>13</v>
      </c>
    </row>
    <row r="2593" customFormat="false" ht="24" hidden="false" customHeight="true" outlineLevel="0" collapsed="false">
      <c r="A2593" s="501" t="s">
        <v>200</v>
      </c>
      <c r="B2593" s="502" t="n">
        <v>6085</v>
      </c>
      <c r="C2593" s="503" t="s">
        <v>42</v>
      </c>
      <c r="D2593" s="503" t="s">
        <v>2081</v>
      </c>
      <c r="E2593" s="503" t="s">
        <v>669</v>
      </c>
      <c r="F2593" s="503"/>
      <c r="G2593" s="504" t="s">
        <v>686</v>
      </c>
      <c r="H2593" s="505" t="n">
        <v>0.04</v>
      </c>
      <c r="I2593" s="506" t="n">
        <v>5.83</v>
      </c>
      <c r="J2593" s="507" t="n">
        <v>0.23</v>
      </c>
    </row>
    <row r="2594" customFormat="false" ht="24" hidden="false" customHeight="true" outlineLevel="0" collapsed="false">
      <c r="A2594" s="501" t="s">
        <v>200</v>
      </c>
      <c r="B2594" s="502" t="n">
        <v>41967</v>
      </c>
      <c r="C2594" s="503" t="s">
        <v>42</v>
      </c>
      <c r="D2594" s="503" t="s">
        <v>2082</v>
      </c>
      <c r="E2594" s="503" t="s">
        <v>669</v>
      </c>
      <c r="F2594" s="503"/>
      <c r="G2594" s="504" t="s">
        <v>686</v>
      </c>
      <c r="H2594" s="505" t="n">
        <v>0.0125</v>
      </c>
      <c r="I2594" s="506" t="n">
        <v>19.39</v>
      </c>
      <c r="J2594" s="507" t="n">
        <v>0.24</v>
      </c>
    </row>
    <row r="2595" customFormat="false" ht="25.5" hidden="false" customHeight="true" outlineLevel="0" collapsed="false">
      <c r="A2595" s="501" t="s">
        <v>200</v>
      </c>
      <c r="B2595" s="502" t="n">
        <v>44528</v>
      </c>
      <c r="C2595" s="503" t="s">
        <v>42</v>
      </c>
      <c r="D2595" s="503" t="s">
        <v>2083</v>
      </c>
      <c r="E2595" s="503" t="s">
        <v>669</v>
      </c>
      <c r="F2595" s="503"/>
      <c r="G2595" s="504" t="s">
        <v>66</v>
      </c>
      <c r="H2595" s="505" t="n">
        <v>10</v>
      </c>
      <c r="I2595" s="506" t="n">
        <v>4.69</v>
      </c>
      <c r="J2595" s="507" t="n">
        <v>46.9</v>
      </c>
    </row>
    <row r="2596" customFormat="false" ht="15" hidden="false" customHeight="false" outlineLevel="0" collapsed="false">
      <c r="A2596" s="486"/>
      <c r="B2596" s="487"/>
      <c r="C2596" s="487"/>
      <c r="D2596" s="487"/>
      <c r="E2596" s="487" t="s">
        <v>1388</v>
      </c>
      <c r="F2596" s="488" t="n">
        <v>29.54</v>
      </c>
      <c r="G2596" s="487" t="s">
        <v>1389</v>
      </c>
      <c r="H2596" s="488" t="n">
        <v>0</v>
      </c>
      <c r="I2596" s="489" t="s">
        <v>1390</v>
      </c>
      <c r="J2596" s="490" t="n">
        <v>29.54</v>
      </c>
    </row>
    <row r="2597" customFormat="false" ht="15" hidden="false" customHeight="true" outlineLevel="0" collapsed="false">
      <c r="A2597" s="486"/>
      <c r="B2597" s="487"/>
      <c r="C2597" s="487"/>
      <c r="D2597" s="487"/>
      <c r="E2597" s="487" t="s">
        <v>1391</v>
      </c>
      <c r="F2597" s="488" t="n">
        <v>24.08</v>
      </c>
      <c r="G2597" s="487"/>
      <c r="H2597" s="491" t="s">
        <v>1392</v>
      </c>
      <c r="I2597" s="491"/>
      <c r="J2597" s="490" t="n">
        <v>125.29</v>
      </c>
    </row>
    <row r="2598" customFormat="false" ht="49.5" hidden="false" customHeight="true" outlineLevel="0" collapsed="false">
      <c r="A2598" s="492"/>
      <c r="B2598" s="493"/>
      <c r="C2598" s="493"/>
      <c r="D2598" s="493"/>
      <c r="E2598" s="493"/>
      <c r="F2598" s="493"/>
      <c r="G2598" s="493" t="s">
        <v>1393</v>
      </c>
      <c r="H2598" s="494" t="n">
        <v>115.36</v>
      </c>
      <c r="I2598" s="495" t="s">
        <v>1394</v>
      </c>
      <c r="J2598" s="496" t="n">
        <v>14453.45</v>
      </c>
    </row>
    <row r="2599" customFormat="false" ht="0.75" hidden="false" customHeight="true" outlineLevel="0" collapsed="false">
      <c r="A2599" s="497"/>
      <c r="B2599" s="498"/>
      <c r="C2599" s="498"/>
      <c r="D2599" s="498"/>
      <c r="E2599" s="498"/>
      <c r="F2599" s="498"/>
      <c r="G2599" s="498"/>
      <c r="H2599" s="498"/>
      <c r="I2599" s="499"/>
      <c r="J2599" s="500"/>
    </row>
    <row r="2600" customFormat="false" ht="18" hidden="false" customHeight="true" outlineLevel="0" collapsed="false">
      <c r="A2600" s="466" t="s">
        <v>540</v>
      </c>
      <c r="B2600" s="467" t="s">
        <v>27</v>
      </c>
      <c r="C2600" s="468" t="s">
        <v>26</v>
      </c>
      <c r="D2600" s="468" t="s">
        <v>18</v>
      </c>
      <c r="E2600" s="468" t="s">
        <v>25</v>
      </c>
      <c r="F2600" s="468"/>
      <c r="G2600" s="469" t="s">
        <v>1375</v>
      </c>
      <c r="H2600" s="467" t="s">
        <v>1376</v>
      </c>
      <c r="I2600" s="470" t="s">
        <v>1377</v>
      </c>
      <c r="J2600" s="471" t="s">
        <v>19</v>
      </c>
    </row>
    <row r="2601" customFormat="false" ht="64.5" hidden="false" customHeight="true" outlineLevel="0" collapsed="false">
      <c r="A2601" s="472" t="s">
        <v>35</v>
      </c>
      <c r="B2601" s="473" t="s">
        <v>2084</v>
      </c>
      <c r="C2601" s="474" t="s">
        <v>36</v>
      </c>
      <c r="D2601" s="474" t="s">
        <v>2085</v>
      </c>
      <c r="E2601" s="474" t="s">
        <v>1729</v>
      </c>
      <c r="F2601" s="474"/>
      <c r="G2601" s="475" t="s">
        <v>1449</v>
      </c>
      <c r="H2601" s="476" t="n">
        <v>1</v>
      </c>
      <c r="I2601" s="477" t="n">
        <v>130.83</v>
      </c>
      <c r="J2601" s="478" t="n">
        <v>130.83</v>
      </c>
    </row>
    <row r="2602" customFormat="false" ht="24" hidden="false" customHeight="true" outlineLevel="0" collapsed="false">
      <c r="A2602" s="479" t="s">
        <v>656</v>
      </c>
      <c r="B2602" s="480" t="n">
        <v>88274</v>
      </c>
      <c r="C2602" s="481" t="s">
        <v>42</v>
      </c>
      <c r="D2602" s="481" t="s">
        <v>845</v>
      </c>
      <c r="E2602" s="481" t="s">
        <v>1382</v>
      </c>
      <c r="F2602" s="481"/>
      <c r="G2602" s="482" t="s">
        <v>469</v>
      </c>
      <c r="H2602" s="483" t="n">
        <v>1.0956</v>
      </c>
      <c r="I2602" s="484" t="n">
        <v>25.47</v>
      </c>
      <c r="J2602" s="485" t="n">
        <v>27.9</v>
      </c>
    </row>
    <row r="2603" customFormat="false" ht="24" hidden="false" customHeight="true" outlineLevel="0" collapsed="false">
      <c r="A2603" s="479" t="s">
        <v>656</v>
      </c>
      <c r="B2603" s="480" t="n">
        <v>88316</v>
      </c>
      <c r="C2603" s="481" t="s">
        <v>42</v>
      </c>
      <c r="D2603" s="481" t="s">
        <v>667</v>
      </c>
      <c r="E2603" s="481" t="s">
        <v>1382</v>
      </c>
      <c r="F2603" s="481"/>
      <c r="G2603" s="482" t="s">
        <v>469</v>
      </c>
      <c r="H2603" s="483" t="n">
        <v>0.4972</v>
      </c>
      <c r="I2603" s="484" t="n">
        <v>20.32</v>
      </c>
      <c r="J2603" s="485" t="n">
        <v>10.1</v>
      </c>
    </row>
    <row r="2604" customFormat="false" ht="51.75" hidden="false" customHeight="true" outlineLevel="0" collapsed="false">
      <c r="A2604" s="479" t="s">
        <v>656</v>
      </c>
      <c r="B2604" s="480" t="n">
        <v>89225</v>
      </c>
      <c r="C2604" s="481" t="s">
        <v>42</v>
      </c>
      <c r="D2604" s="481" t="s">
        <v>1102</v>
      </c>
      <c r="E2604" s="481" t="s">
        <v>683</v>
      </c>
      <c r="F2604" s="481"/>
      <c r="G2604" s="482" t="s">
        <v>688</v>
      </c>
      <c r="H2604" s="483" t="n">
        <v>0.0254</v>
      </c>
      <c r="I2604" s="484" t="n">
        <v>5.72</v>
      </c>
      <c r="J2604" s="485" t="n">
        <v>0.14</v>
      </c>
    </row>
    <row r="2605" customFormat="false" ht="39" hidden="false" customHeight="true" outlineLevel="0" collapsed="false">
      <c r="A2605" s="479" t="s">
        <v>656</v>
      </c>
      <c r="B2605" s="480" t="n">
        <v>95276</v>
      </c>
      <c r="C2605" s="481" t="s">
        <v>42</v>
      </c>
      <c r="D2605" s="481" t="s">
        <v>2077</v>
      </c>
      <c r="E2605" s="481" t="s">
        <v>683</v>
      </c>
      <c r="F2605" s="481"/>
      <c r="G2605" s="482" t="s">
        <v>688</v>
      </c>
      <c r="H2605" s="483" t="n">
        <v>0.0903</v>
      </c>
      <c r="I2605" s="484" t="n">
        <v>3.64</v>
      </c>
      <c r="J2605" s="485" t="n">
        <v>0.32</v>
      </c>
    </row>
    <row r="2606" customFormat="false" ht="39" hidden="false" customHeight="true" outlineLevel="0" collapsed="false">
      <c r="A2606" s="479" t="s">
        <v>656</v>
      </c>
      <c r="B2606" s="480" t="n">
        <v>95277</v>
      </c>
      <c r="C2606" s="481" t="s">
        <v>42</v>
      </c>
      <c r="D2606" s="481" t="s">
        <v>2078</v>
      </c>
      <c r="E2606" s="481" t="s">
        <v>683</v>
      </c>
      <c r="F2606" s="481"/>
      <c r="G2606" s="482" t="s">
        <v>684</v>
      </c>
      <c r="H2606" s="483" t="n">
        <v>0.2164</v>
      </c>
      <c r="I2606" s="484" t="n">
        <v>0.55</v>
      </c>
      <c r="J2606" s="485" t="n">
        <v>0.11</v>
      </c>
    </row>
    <row r="2607" customFormat="false" ht="25.5" hidden="false" customHeight="true" outlineLevel="0" collapsed="false">
      <c r="A2607" s="501" t="s">
        <v>200</v>
      </c>
      <c r="B2607" s="502" t="n">
        <v>3671</v>
      </c>
      <c r="C2607" s="503" t="s">
        <v>42</v>
      </c>
      <c r="D2607" s="503" t="s">
        <v>2079</v>
      </c>
      <c r="E2607" s="503" t="s">
        <v>669</v>
      </c>
      <c r="F2607" s="503"/>
      <c r="G2607" s="504" t="s">
        <v>47</v>
      </c>
      <c r="H2607" s="505" t="n">
        <v>1.67</v>
      </c>
      <c r="I2607" s="506" t="n">
        <v>1.29</v>
      </c>
      <c r="J2607" s="507" t="n">
        <v>2.15</v>
      </c>
    </row>
    <row r="2608" customFormat="false" ht="39" hidden="false" customHeight="true" outlineLevel="0" collapsed="false">
      <c r="A2608" s="501" t="s">
        <v>200</v>
      </c>
      <c r="B2608" s="502" t="n">
        <v>4824</v>
      </c>
      <c r="C2608" s="503" t="s">
        <v>42</v>
      </c>
      <c r="D2608" s="503" t="s">
        <v>2080</v>
      </c>
      <c r="E2608" s="503" t="s">
        <v>669</v>
      </c>
      <c r="F2608" s="503"/>
      <c r="G2608" s="504" t="s">
        <v>66</v>
      </c>
      <c r="H2608" s="505" t="n">
        <v>40</v>
      </c>
      <c r="I2608" s="506" t="n">
        <v>0.65</v>
      </c>
      <c r="J2608" s="507" t="n">
        <v>26</v>
      </c>
    </row>
    <row r="2609" customFormat="false" ht="24" hidden="false" customHeight="true" outlineLevel="0" collapsed="false">
      <c r="A2609" s="501" t="s">
        <v>200</v>
      </c>
      <c r="B2609" s="502" t="n">
        <v>6085</v>
      </c>
      <c r="C2609" s="503" t="s">
        <v>42</v>
      </c>
      <c r="D2609" s="503" t="s">
        <v>2081</v>
      </c>
      <c r="E2609" s="503" t="s">
        <v>669</v>
      </c>
      <c r="F2609" s="503"/>
      <c r="G2609" s="504" t="s">
        <v>686</v>
      </c>
      <c r="H2609" s="505" t="n">
        <v>0.04</v>
      </c>
      <c r="I2609" s="506" t="n">
        <v>5.83</v>
      </c>
      <c r="J2609" s="507" t="n">
        <v>0.23</v>
      </c>
    </row>
    <row r="2610" customFormat="false" ht="24" hidden="false" customHeight="true" outlineLevel="0" collapsed="false">
      <c r="A2610" s="501" t="s">
        <v>200</v>
      </c>
      <c r="B2610" s="502" t="n">
        <v>41967</v>
      </c>
      <c r="C2610" s="503" t="s">
        <v>42</v>
      </c>
      <c r="D2610" s="503" t="s">
        <v>2082</v>
      </c>
      <c r="E2610" s="503" t="s">
        <v>669</v>
      </c>
      <c r="F2610" s="503"/>
      <c r="G2610" s="504" t="s">
        <v>686</v>
      </c>
      <c r="H2610" s="505" t="n">
        <v>0.0125</v>
      </c>
      <c r="I2610" s="506" t="n">
        <v>19.39</v>
      </c>
      <c r="J2610" s="507" t="n">
        <v>0.24</v>
      </c>
    </row>
    <row r="2611" customFormat="false" ht="25.5" hidden="false" customHeight="true" outlineLevel="0" collapsed="false">
      <c r="A2611" s="501" t="s">
        <v>200</v>
      </c>
      <c r="B2611" s="502" t="n">
        <v>44528</v>
      </c>
      <c r="C2611" s="503" t="s">
        <v>42</v>
      </c>
      <c r="D2611" s="503" t="s">
        <v>2083</v>
      </c>
      <c r="E2611" s="503" t="s">
        <v>669</v>
      </c>
      <c r="F2611" s="503"/>
      <c r="G2611" s="504" t="s">
        <v>66</v>
      </c>
      <c r="H2611" s="505" t="n">
        <v>10</v>
      </c>
      <c r="I2611" s="506" t="n">
        <v>4.69</v>
      </c>
      <c r="J2611" s="507" t="n">
        <v>46.9</v>
      </c>
    </row>
    <row r="2612" customFormat="false" ht="24" hidden="false" customHeight="true" outlineLevel="0" collapsed="false">
      <c r="A2612" s="501" t="s">
        <v>200</v>
      </c>
      <c r="B2612" s="502" t="s">
        <v>2086</v>
      </c>
      <c r="C2612" s="503" t="s">
        <v>36</v>
      </c>
      <c r="D2612" s="503" t="s">
        <v>2087</v>
      </c>
      <c r="E2612" s="503" t="s">
        <v>669</v>
      </c>
      <c r="F2612" s="503"/>
      <c r="G2612" s="504" t="s">
        <v>120</v>
      </c>
      <c r="H2612" s="505" t="n">
        <v>0.6</v>
      </c>
      <c r="I2612" s="506" t="n">
        <v>27.9</v>
      </c>
      <c r="J2612" s="507" t="n">
        <v>16.74</v>
      </c>
    </row>
    <row r="2613" customFormat="false" ht="15" hidden="false" customHeight="false" outlineLevel="0" collapsed="false">
      <c r="A2613" s="486"/>
      <c r="B2613" s="487"/>
      <c r="C2613" s="487"/>
      <c r="D2613" s="487"/>
      <c r="E2613" s="487" t="s">
        <v>1388</v>
      </c>
      <c r="F2613" s="488" t="n">
        <v>29.54</v>
      </c>
      <c r="G2613" s="487" t="s">
        <v>1389</v>
      </c>
      <c r="H2613" s="488" t="n">
        <v>0</v>
      </c>
      <c r="I2613" s="489" t="s">
        <v>1390</v>
      </c>
      <c r="J2613" s="490" t="n">
        <v>29.54</v>
      </c>
    </row>
    <row r="2614" customFormat="false" ht="15" hidden="false" customHeight="true" outlineLevel="0" collapsed="false">
      <c r="A2614" s="486"/>
      <c r="B2614" s="487"/>
      <c r="C2614" s="487"/>
      <c r="D2614" s="487"/>
      <c r="E2614" s="487" t="s">
        <v>1391</v>
      </c>
      <c r="F2614" s="488" t="n">
        <v>31.13</v>
      </c>
      <c r="G2614" s="487"/>
      <c r="H2614" s="491" t="s">
        <v>1392</v>
      </c>
      <c r="I2614" s="491"/>
      <c r="J2614" s="490" t="n">
        <v>161.96</v>
      </c>
    </row>
    <row r="2615" customFormat="false" ht="49.5" hidden="false" customHeight="true" outlineLevel="0" collapsed="false">
      <c r="A2615" s="492"/>
      <c r="B2615" s="493"/>
      <c r="C2615" s="493"/>
      <c r="D2615" s="493"/>
      <c r="E2615" s="493"/>
      <c r="F2615" s="493"/>
      <c r="G2615" s="493" t="s">
        <v>1393</v>
      </c>
      <c r="H2615" s="494" t="n">
        <v>117.39</v>
      </c>
      <c r="I2615" s="495" t="s">
        <v>1394</v>
      </c>
      <c r="J2615" s="496" t="n">
        <v>19012.48</v>
      </c>
    </row>
    <row r="2616" customFormat="false" ht="0.75" hidden="false" customHeight="true" outlineLevel="0" collapsed="false">
      <c r="A2616" s="497"/>
      <c r="B2616" s="498"/>
      <c r="C2616" s="498"/>
      <c r="D2616" s="498"/>
      <c r="E2616" s="498"/>
      <c r="F2616" s="498"/>
      <c r="G2616" s="498"/>
      <c r="H2616" s="498"/>
      <c r="I2616" s="499"/>
      <c r="J2616" s="500"/>
    </row>
    <row r="2617" customFormat="false" ht="18" hidden="false" customHeight="true" outlineLevel="0" collapsed="false">
      <c r="A2617" s="466" t="s">
        <v>542</v>
      </c>
      <c r="B2617" s="467" t="s">
        <v>27</v>
      </c>
      <c r="C2617" s="468" t="s">
        <v>26</v>
      </c>
      <c r="D2617" s="468" t="s">
        <v>18</v>
      </c>
      <c r="E2617" s="468" t="s">
        <v>25</v>
      </c>
      <c r="F2617" s="468"/>
      <c r="G2617" s="469" t="s">
        <v>1375</v>
      </c>
      <c r="H2617" s="467" t="s">
        <v>1376</v>
      </c>
      <c r="I2617" s="470" t="s">
        <v>1377</v>
      </c>
      <c r="J2617" s="471" t="s">
        <v>19</v>
      </c>
    </row>
    <row r="2618" customFormat="false" ht="24" hidden="false" customHeight="true" outlineLevel="0" collapsed="false">
      <c r="A2618" s="472" t="s">
        <v>35</v>
      </c>
      <c r="B2618" s="473" t="s">
        <v>2092</v>
      </c>
      <c r="C2618" s="474" t="s">
        <v>36</v>
      </c>
      <c r="D2618" s="474" t="s">
        <v>2093</v>
      </c>
      <c r="E2618" s="474" t="s">
        <v>1852</v>
      </c>
      <c r="F2618" s="474"/>
      <c r="G2618" s="475" t="s">
        <v>1772</v>
      </c>
      <c r="H2618" s="476" t="n">
        <v>1</v>
      </c>
      <c r="I2618" s="477" t="n">
        <v>30.98</v>
      </c>
      <c r="J2618" s="478" t="n">
        <v>30.98</v>
      </c>
    </row>
    <row r="2619" customFormat="false" ht="24" hidden="false" customHeight="true" outlineLevel="0" collapsed="false">
      <c r="A2619" s="479" t="s">
        <v>656</v>
      </c>
      <c r="B2619" s="480" t="n">
        <v>88316</v>
      </c>
      <c r="C2619" s="481" t="s">
        <v>42</v>
      </c>
      <c r="D2619" s="481" t="s">
        <v>667</v>
      </c>
      <c r="E2619" s="481" t="s">
        <v>1382</v>
      </c>
      <c r="F2619" s="481"/>
      <c r="G2619" s="482" t="s">
        <v>469</v>
      </c>
      <c r="H2619" s="483" t="n">
        <v>0.6</v>
      </c>
      <c r="I2619" s="484" t="n">
        <v>20.32</v>
      </c>
      <c r="J2619" s="485" t="n">
        <v>12.19</v>
      </c>
    </row>
    <row r="2620" customFormat="false" ht="24" hidden="false" customHeight="true" outlineLevel="0" collapsed="false">
      <c r="A2620" s="479" t="s">
        <v>656</v>
      </c>
      <c r="B2620" s="480" t="n">
        <v>88309</v>
      </c>
      <c r="C2620" s="481" t="s">
        <v>42</v>
      </c>
      <c r="D2620" s="481" t="s">
        <v>696</v>
      </c>
      <c r="E2620" s="481" t="s">
        <v>1382</v>
      </c>
      <c r="F2620" s="481"/>
      <c r="G2620" s="482" t="s">
        <v>469</v>
      </c>
      <c r="H2620" s="483" t="n">
        <v>0.54</v>
      </c>
      <c r="I2620" s="484" t="n">
        <v>25.62</v>
      </c>
      <c r="J2620" s="485" t="n">
        <v>13.83</v>
      </c>
    </row>
    <row r="2621" customFormat="false" ht="24" hidden="false" customHeight="true" outlineLevel="0" collapsed="false">
      <c r="A2621" s="501" t="s">
        <v>200</v>
      </c>
      <c r="B2621" s="502" t="n">
        <v>1379</v>
      </c>
      <c r="C2621" s="503" t="s">
        <v>42</v>
      </c>
      <c r="D2621" s="503" t="s">
        <v>1825</v>
      </c>
      <c r="E2621" s="503" t="s">
        <v>669</v>
      </c>
      <c r="F2621" s="503"/>
      <c r="G2621" s="504" t="s">
        <v>66</v>
      </c>
      <c r="H2621" s="505" t="n">
        <v>2.94</v>
      </c>
      <c r="I2621" s="506" t="n">
        <v>0.88</v>
      </c>
      <c r="J2621" s="507" t="n">
        <v>2.58</v>
      </c>
    </row>
    <row r="2622" customFormat="false" ht="25.5" hidden="false" customHeight="true" outlineLevel="0" collapsed="false">
      <c r="A2622" s="501" t="s">
        <v>200</v>
      </c>
      <c r="B2622" s="502" t="n">
        <v>370</v>
      </c>
      <c r="C2622" s="503" t="s">
        <v>42</v>
      </c>
      <c r="D2622" s="503" t="s">
        <v>2094</v>
      </c>
      <c r="E2622" s="503" t="s">
        <v>669</v>
      </c>
      <c r="F2622" s="503"/>
      <c r="G2622" s="504" t="s">
        <v>388</v>
      </c>
      <c r="H2622" s="505" t="n">
        <v>0.007</v>
      </c>
      <c r="I2622" s="506" t="n">
        <v>132.5</v>
      </c>
      <c r="J2622" s="507" t="n">
        <v>0.92</v>
      </c>
    </row>
    <row r="2623" customFormat="false" ht="39" hidden="false" customHeight="true" outlineLevel="0" collapsed="false">
      <c r="A2623" s="501" t="s">
        <v>200</v>
      </c>
      <c r="B2623" s="502" t="n">
        <v>4824</v>
      </c>
      <c r="C2623" s="503" t="s">
        <v>42</v>
      </c>
      <c r="D2623" s="503" t="s">
        <v>2080</v>
      </c>
      <c r="E2623" s="503" t="s">
        <v>669</v>
      </c>
      <c r="F2623" s="503"/>
      <c r="G2623" s="504" t="s">
        <v>66</v>
      </c>
      <c r="H2623" s="505" t="n">
        <v>2.25</v>
      </c>
      <c r="I2623" s="506" t="n">
        <v>0.65</v>
      </c>
      <c r="J2623" s="507" t="n">
        <v>1.46</v>
      </c>
    </row>
    <row r="2624" customFormat="false" ht="15" hidden="false" customHeight="false" outlineLevel="0" collapsed="false">
      <c r="A2624" s="486"/>
      <c r="B2624" s="487"/>
      <c r="C2624" s="487"/>
      <c r="D2624" s="487"/>
      <c r="E2624" s="487" t="s">
        <v>1388</v>
      </c>
      <c r="F2624" s="488" t="n">
        <v>19.99</v>
      </c>
      <c r="G2624" s="487" t="s">
        <v>1389</v>
      </c>
      <c r="H2624" s="488" t="n">
        <v>0</v>
      </c>
      <c r="I2624" s="489" t="s">
        <v>1390</v>
      </c>
      <c r="J2624" s="490" t="n">
        <v>19.99</v>
      </c>
    </row>
    <row r="2625" customFormat="false" ht="15" hidden="false" customHeight="true" outlineLevel="0" collapsed="false">
      <c r="A2625" s="486"/>
      <c r="B2625" s="487"/>
      <c r="C2625" s="487"/>
      <c r="D2625" s="487"/>
      <c r="E2625" s="487" t="s">
        <v>1391</v>
      </c>
      <c r="F2625" s="488" t="n">
        <v>7.37</v>
      </c>
      <c r="G2625" s="487"/>
      <c r="H2625" s="491" t="s">
        <v>1392</v>
      </c>
      <c r="I2625" s="491"/>
      <c r="J2625" s="490" t="n">
        <v>38.35</v>
      </c>
    </row>
    <row r="2626" customFormat="false" ht="49.5" hidden="false" customHeight="true" outlineLevel="0" collapsed="false">
      <c r="A2626" s="492"/>
      <c r="B2626" s="493"/>
      <c r="C2626" s="493"/>
      <c r="D2626" s="493"/>
      <c r="E2626" s="493"/>
      <c r="F2626" s="493"/>
      <c r="G2626" s="493" t="s">
        <v>1393</v>
      </c>
      <c r="H2626" s="494" t="n">
        <v>86.52</v>
      </c>
      <c r="I2626" s="495" t="s">
        <v>1394</v>
      </c>
      <c r="J2626" s="496" t="n">
        <v>3318.04</v>
      </c>
    </row>
    <row r="2627" customFormat="false" ht="0.75" hidden="false" customHeight="true" outlineLevel="0" collapsed="false">
      <c r="A2627" s="497"/>
      <c r="B2627" s="498"/>
      <c r="C2627" s="498"/>
      <c r="D2627" s="498"/>
      <c r="E2627" s="498"/>
      <c r="F2627" s="498"/>
      <c r="G2627" s="498"/>
      <c r="H2627" s="498"/>
      <c r="I2627" s="499"/>
      <c r="J2627" s="500"/>
    </row>
    <row r="2628" customFormat="false" ht="18" hidden="false" customHeight="true" outlineLevel="0" collapsed="false">
      <c r="A2628" s="466" t="s">
        <v>544</v>
      </c>
      <c r="B2628" s="467" t="s">
        <v>27</v>
      </c>
      <c r="C2628" s="468" t="s">
        <v>26</v>
      </c>
      <c r="D2628" s="468" t="s">
        <v>18</v>
      </c>
      <c r="E2628" s="468" t="s">
        <v>25</v>
      </c>
      <c r="F2628" s="468"/>
      <c r="G2628" s="469" t="s">
        <v>1375</v>
      </c>
      <c r="H2628" s="467" t="s">
        <v>1376</v>
      </c>
      <c r="I2628" s="470" t="s">
        <v>1377</v>
      </c>
      <c r="J2628" s="471" t="s">
        <v>19</v>
      </c>
    </row>
    <row r="2629" customFormat="false" ht="51.75" hidden="false" customHeight="true" outlineLevel="0" collapsed="false">
      <c r="A2629" s="472" t="s">
        <v>35</v>
      </c>
      <c r="B2629" s="473" t="n">
        <v>87757</v>
      </c>
      <c r="C2629" s="474" t="s">
        <v>42</v>
      </c>
      <c r="D2629" s="474" t="s">
        <v>2120</v>
      </c>
      <c r="E2629" s="474" t="s">
        <v>1852</v>
      </c>
      <c r="F2629" s="474"/>
      <c r="G2629" s="475" t="s">
        <v>400</v>
      </c>
      <c r="H2629" s="476" t="n">
        <v>1</v>
      </c>
      <c r="I2629" s="477" t="n">
        <v>56.1</v>
      </c>
      <c r="J2629" s="478" t="n">
        <v>56.1</v>
      </c>
    </row>
    <row r="2630" customFormat="false" ht="39" hidden="false" customHeight="true" outlineLevel="0" collapsed="false">
      <c r="A2630" s="479" t="s">
        <v>656</v>
      </c>
      <c r="B2630" s="480" t="n">
        <v>87373</v>
      </c>
      <c r="C2630" s="481" t="s">
        <v>42</v>
      </c>
      <c r="D2630" s="481" t="s">
        <v>2121</v>
      </c>
      <c r="E2630" s="481" t="s">
        <v>1382</v>
      </c>
      <c r="F2630" s="481"/>
      <c r="G2630" s="482" t="s">
        <v>388</v>
      </c>
      <c r="H2630" s="483" t="n">
        <v>0.0431</v>
      </c>
      <c r="I2630" s="484" t="n">
        <v>802.82</v>
      </c>
      <c r="J2630" s="485" t="n">
        <v>34.6</v>
      </c>
    </row>
    <row r="2631" customFormat="false" ht="24" hidden="false" customHeight="true" outlineLevel="0" collapsed="false">
      <c r="A2631" s="479" t="s">
        <v>656</v>
      </c>
      <c r="B2631" s="480" t="n">
        <v>88309</v>
      </c>
      <c r="C2631" s="481" t="s">
        <v>42</v>
      </c>
      <c r="D2631" s="481" t="s">
        <v>696</v>
      </c>
      <c r="E2631" s="481" t="s">
        <v>1382</v>
      </c>
      <c r="F2631" s="481"/>
      <c r="G2631" s="482" t="s">
        <v>469</v>
      </c>
      <c r="H2631" s="483" t="n">
        <v>0.589</v>
      </c>
      <c r="I2631" s="484" t="n">
        <v>25.62</v>
      </c>
      <c r="J2631" s="485" t="n">
        <v>15.09</v>
      </c>
    </row>
    <row r="2632" customFormat="false" ht="24" hidden="false" customHeight="true" outlineLevel="0" collapsed="false">
      <c r="A2632" s="479" t="s">
        <v>656</v>
      </c>
      <c r="B2632" s="480" t="n">
        <v>88316</v>
      </c>
      <c r="C2632" s="481" t="s">
        <v>42</v>
      </c>
      <c r="D2632" s="481" t="s">
        <v>667</v>
      </c>
      <c r="E2632" s="481" t="s">
        <v>1382</v>
      </c>
      <c r="F2632" s="481"/>
      <c r="G2632" s="482" t="s">
        <v>469</v>
      </c>
      <c r="H2632" s="483" t="n">
        <v>0.294</v>
      </c>
      <c r="I2632" s="484" t="n">
        <v>20.32</v>
      </c>
      <c r="J2632" s="485" t="n">
        <v>5.97</v>
      </c>
    </row>
    <row r="2633" customFormat="false" ht="24" hidden="false" customHeight="true" outlineLevel="0" collapsed="false">
      <c r="A2633" s="501" t="s">
        <v>200</v>
      </c>
      <c r="B2633" s="502" t="n">
        <v>1379</v>
      </c>
      <c r="C2633" s="503" t="s">
        <v>42</v>
      </c>
      <c r="D2633" s="503" t="s">
        <v>1825</v>
      </c>
      <c r="E2633" s="503" t="s">
        <v>669</v>
      </c>
      <c r="F2633" s="503"/>
      <c r="G2633" s="504" t="s">
        <v>66</v>
      </c>
      <c r="H2633" s="505" t="n">
        <v>0.5</v>
      </c>
      <c r="I2633" s="506" t="n">
        <v>0.88</v>
      </c>
      <c r="J2633" s="507" t="n">
        <v>0.44</v>
      </c>
    </row>
    <row r="2634" customFormat="false" ht="15" hidden="false" customHeight="false" outlineLevel="0" collapsed="false">
      <c r="A2634" s="486"/>
      <c r="B2634" s="487"/>
      <c r="C2634" s="487"/>
      <c r="D2634" s="487"/>
      <c r="E2634" s="487" t="s">
        <v>1388</v>
      </c>
      <c r="F2634" s="488" t="n">
        <v>23.52</v>
      </c>
      <c r="G2634" s="487" t="s">
        <v>1389</v>
      </c>
      <c r="H2634" s="488" t="n">
        <v>0</v>
      </c>
      <c r="I2634" s="489" t="s">
        <v>1390</v>
      </c>
      <c r="J2634" s="490" t="n">
        <v>23.52</v>
      </c>
    </row>
    <row r="2635" customFormat="false" ht="15" hidden="false" customHeight="true" outlineLevel="0" collapsed="false">
      <c r="A2635" s="486"/>
      <c r="B2635" s="487"/>
      <c r="C2635" s="487"/>
      <c r="D2635" s="487"/>
      <c r="E2635" s="487" t="s">
        <v>1391</v>
      </c>
      <c r="F2635" s="488" t="n">
        <v>13.35</v>
      </c>
      <c r="G2635" s="487"/>
      <c r="H2635" s="491" t="s">
        <v>1392</v>
      </c>
      <c r="I2635" s="491"/>
      <c r="J2635" s="490" t="n">
        <v>69.45</v>
      </c>
    </row>
    <row r="2636" customFormat="false" ht="49.5" hidden="false" customHeight="true" outlineLevel="0" collapsed="false">
      <c r="A2636" s="492"/>
      <c r="B2636" s="493"/>
      <c r="C2636" s="493"/>
      <c r="D2636" s="493"/>
      <c r="E2636" s="493"/>
      <c r="F2636" s="493"/>
      <c r="G2636" s="493" t="s">
        <v>1393</v>
      </c>
      <c r="H2636" s="494" t="n">
        <v>321.89</v>
      </c>
      <c r="I2636" s="495" t="s">
        <v>1394</v>
      </c>
      <c r="J2636" s="496" t="n">
        <v>22355.26</v>
      </c>
    </row>
    <row r="2637" customFormat="false" ht="0.75" hidden="false" customHeight="true" outlineLevel="0" collapsed="false">
      <c r="A2637" s="497"/>
      <c r="B2637" s="498"/>
      <c r="C2637" s="498"/>
      <c r="D2637" s="498"/>
      <c r="E2637" s="498"/>
      <c r="F2637" s="498"/>
      <c r="G2637" s="498"/>
      <c r="H2637" s="498"/>
      <c r="I2637" s="499"/>
      <c r="J2637" s="500"/>
    </row>
    <row r="2638" customFormat="false" ht="18" hidden="false" customHeight="true" outlineLevel="0" collapsed="false">
      <c r="A2638" s="466" t="s">
        <v>546</v>
      </c>
      <c r="B2638" s="467" t="s">
        <v>27</v>
      </c>
      <c r="C2638" s="468" t="s">
        <v>26</v>
      </c>
      <c r="D2638" s="468" t="s">
        <v>18</v>
      </c>
      <c r="E2638" s="468" t="s">
        <v>25</v>
      </c>
      <c r="F2638" s="468"/>
      <c r="G2638" s="469" t="s">
        <v>1375</v>
      </c>
      <c r="H2638" s="467" t="s">
        <v>1376</v>
      </c>
      <c r="I2638" s="470" t="s">
        <v>1377</v>
      </c>
      <c r="J2638" s="471" t="s">
        <v>19</v>
      </c>
    </row>
    <row r="2639" customFormat="false" ht="39" hidden="false" customHeight="true" outlineLevel="0" collapsed="false">
      <c r="A2639" s="472" t="s">
        <v>35</v>
      </c>
      <c r="B2639" s="473" t="n">
        <v>101749</v>
      </c>
      <c r="C2639" s="474" t="s">
        <v>42</v>
      </c>
      <c r="D2639" s="474" t="s">
        <v>2132</v>
      </c>
      <c r="E2639" s="474" t="s">
        <v>1852</v>
      </c>
      <c r="F2639" s="474"/>
      <c r="G2639" s="475" t="s">
        <v>400</v>
      </c>
      <c r="H2639" s="476" t="n">
        <v>1</v>
      </c>
      <c r="I2639" s="477" t="n">
        <v>57.97</v>
      </c>
      <c r="J2639" s="478" t="n">
        <v>57.97</v>
      </c>
    </row>
    <row r="2640" customFormat="false" ht="39" hidden="false" customHeight="true" outlineLevel="0" collapsed="false">
      <c r="A2640" s="479" t="s">
        <v>656</v>
      </c>
      <c r="B2640" s="480" t="n">
        <v>87298</v>
      </c>
      <c r="C2640" s="481" t="s">
        <v>42</v>
      </c>
      <c r="D2640" s="481" t="s">
        <v>1882</v>
      </c>
      <c r="E2640" s="481" t="s">
        <v>1382</v>
      </c>
      <c r="F2640" s="481"/>
      <c r="G2640" s="482" t="s">
        <v>388</v>
      </c>
      <c r="H2640" s="483" t="n">
        <v>0.053</v>
      </c>
      <c r="I2640" s="484" t="n">
        <v>763.08</v>
      </c>
      <c r="J2640" s="485" t="n">
        <v>40.44</v>
      </c>
    </row>
    <row r="2641" customFormat="false" ht="24" hidden="false" customHeight="true" outlineLevel="0" collapsed="false">
      <c r="A2641" s="479" t="s">
        <v>656</v>
      </c>
      <c r="B2641" s="480" t="n">
        <v>88309</v>
      </c>
      <c r="C2641" s="481" t="s">
        <v>42</v>
      </c>
      <c r="D2641" s="481" t="s">
        <v>696</v>
      </c>
      <c r="E2641" s="481" t="s">
        <v>1382</v>
      </c>
      <c r="F2641" s="481"/>
      <c r="G2641" s="482" t="s">
        <v>469</v>
      </c>
      <c r="H2641" s="483" t="n">
        <v>0.418</v>
      </c>
      <c r="I2641" s="484" t="n">
        <v>25.62</v>
      </c>
      <c r="J2641" s="485" t="n">
        <v>10.7</v>
      </c>
    </row>
    <row r="2642" customFormat="false" ht="24" hidden="false" customHeight="true" outlineLevel="0" collapsed="false">
      <c r="A2642" s="479" t="s">
        <v>656</v>
      </c>
      <c r="B2642" s="480" t="n">
        <v>88316</v>
      </c>
      <c r="C2642" s="481" t="s">
        <v>42</v>
      </c>
      <c r="D2642" s="481" t="s">
        <v>667</v>
      </c>
      <c r="E2642" s="481" t="s">
        <v>1382</v>
      </c>
      <c r="F2642" s="481"/>
      <c r="G2642" s="482" t="s">
        <v>469</v>
      </c>
      <c r="H2642" s="483" t="n">
        <v>0.209</v>
      </c>
      <c r="I2642" s="484" t="n">
        <v>20.32</v>
      </c>
      <c r="J2642" s="485" t="n">
        <v>4.24</v>
      </c>
    </row>
    <row r="2643" customFormat="false" ht="24" hidden="false" customHeight="true" outlineLevel="0" collapsed="false">
      <c r="A2643" s="501" t="s">
        <v>200</v>
      </c>
      <c r="B2643" s="502" t="n">
        <v>1379</v>
      </c>
      <c r="C2643" s="503" t="s">
        <v>42</v>
      </c>
      <c r="D2643" s="503" t="s">
        <v>1825</v>
      </c>
      <c r="E2643" s="503" t="s">
        <v>669</v>
      </c>
      <c r="F2643" s="503"/>
      <c r="G2643" s="504" t="s">
        <v>66</v>
      </c>
      <c r="H2643" s="505" t="n">
        <v>0.5</v>
      </c>
      <c r="I2643" s="506" t="n">
        <v>0.88</v>
      </c>
      <c r="J2643" s="507" t="n">
        <v>0.44</v>
      </c>
    </row>
    <row r="2644" customFormat="false" ht="25.5" hidden="false" customHeight="true" outlineLevel="0" collapsed="false">
      <c r="A2644" s="501" t="s">
        <v>200</v>
      </c>
      <c r="B2644" s="502" t="n">
        <v>3671</v>
      </c>
      <c r="C2644" s="503" t="s">
        <v>42</v>
      </c>
      <c r="D2644" s="503" t="s">
        <v>2079</v>
      </c>
      <c r="E2644" s="503" t="s">
        <v>669</v>
      </c>
      <c r="F2644" s="503"/>
      <c r="G2644" s="504" t="s">
        <v>47</v>
      </c>
      <c r="H2644" s="505" t="n">
        <v>1.67</v>
      </c>
      <c r="I2644" s="506" t="n">
        <v>1.29</v>
      </c>
      <c r="J2644" s="507" t="n">
        <v>2.15</v>
      </c>
    </row>
    <row r="2645" customFormat="false" ht="15" hidden="false" customHeight="false" outlineLevel="0" collapsed="false">
      <c r="A2645" s="486"/>
      <c r="B2645" s="487"/>
      <c r="C2645" s="487"/>
      <c r="D2645" s="487"/>
      <c r="E2645" s="487" t="s">
        <v>1388</v>
      </c>
      <c r="F2645" s="488" t="n">
        <v>15.23</v>
      </c>
      <c r="G2645" s="487" t="s">
        <v>1389</v>
      </c>
      <c r="H2645" s="488" t="n">
        <v>0</v>
      </c>
      <c r="I2645" s="489" t="s">
        <v>1390</v>
      </c>
      <c r="J2645" s="490" t="n">
        <v>15.23</v>
      </c>
    </row>
    <row r="2646" customFormat="false" ht="15" hidden="false" customHeight="true" outlineLevel="0" collapsed="false">
      <c r="A2646" s="486"/>
      <c r="B2646" s="487"/>
      <c r="C2646" s="487"/>
      <c r="D2646" s="487"/>
      <c r="E2646" s="487" t="s">
        <v>1391</v>
      </c>
      <c r="F2646" s="488" t="n">
        <v>13.79</v>
      </c>
      <c r="G2646" s="487"/>
      <c r="H2646" s="491" t="s">
        <v>1392</v>
      </c>
      <c r="I2646" s="491"/>
      <c r="J2646" s="490" t="n">
        <v>71.76</v>
      </c>
    </row>
    <row r="2647" customFormat="false" ht="49.5" hidden="false" customHeight="true" outlineLevel="0" collapsed="false">
      <c r="A2647" s="492"/>
      <c r="B2647" s="493"/>
      <c r="C2647" s="493"/>
      <c r="D2647" s="493"/>
      <c r="E2647" s="493"/>
      <c r="F2647" s="493"/>
      <c r="G2647" s="493" t="s">
        <v>1393</v>
      </c>
      <c r="H2647" s="494" t="n">
        <v>89.14</v>
      </c>
      <c r="I2647" s="495" t="s">
        <v>1394</v>
      </c>
      <c r="J2647" s="496" t="n">
        <v>6396.68</v>
      </c>
    </row>
    <row r="2648" customFormat="false" ht="0.75" hidden="false" customHeight="true" outlineLevel="0" collapsed="false">
      <c r="A2648" s="497"/>
      <c r="B2648" s="498"/>
      <c r="C2648" s="498"/>
      <c r="D2648" s="498"/>
      <c r="E2648" s="498"/>
      <c r="F2648" s="498"/>
      <c r="G2648" s="498"/>
      <c r="H2648" s="498"/>
      <c r="I2648" s="499"/>
      <c r="J2648" s="500"/>
    </row>
    <row r="2649" customFormat="false" ht="24" hidden="false" customHeight="true" outlineLevel="0" collapsed="false">
      <c r="A2649" s="461" t="s">
        <v>556</v>
      </c>
      <c r="B2649" s="462"/>
      <c r="C2649" s="462"/>
      <c r="D2649" s="462" t="s">
        <v>1717</v>
      </c>
      <c r="E2649" s="462"/>
      <c r="F2649" s="462"/>
      <c r="G2649" s="462"/>
      <c r="H2649" s="463"/>
      <c r="I2649" s="464"/>
      <c r="J2649" s="465" t="n">
        <v>4963.25</v>
      </c>
    </row>
    <row r="2650" customFormat="false" ht="18" hidden="false" customHeight="true" outlineLevel="0" collapsed="false">
      <c r="A2650" s="466" t="s">
        <v>558</v>
      </c>
      <c r="B2650" s="467" t="s">
        <v>27</v>
      </c>
      <c r="C2650" s="468" t="s">
        <v>26</v>
      </c>
      <c r="D2650" s="468" t="s">
        <v>18</v>
      </c>
      <c r="E2650" s="468" t="s">
        <v>25</v>
      </c>
      <c r="F2650" s="468"/>
      <c r="G2650" s="469" t="s">
        <v>1375</v>
      </c>
      <c r="H2650" s="467" t="s">
        <v>1376</v>
      </c>
      <c r="I2650" s="470" t="s">
        <v>1377</v>
      </c>
      <c r="J2650" s="471" t="s">
        <v>19</v>
      </c>
    </row>
    <row r="2651" customFormat="false" ht="39" hidden="false" customHeight="true" outlineLevel="0" collapsed="false">
      <c r="A2651" s="472" t="s">
        <v>35</v>
      </c>
      <c r="B2651" s="473" t="n">
        <v>104626</v>
      </c>
      <c r="C2651" s="474" t="s">
        <v>42</v>
      </c>
      <c r="D2651" s="474" t="s">
        <v>2074</v>
      </c>
      <c r="E2651" s="474" t="s">
        <v>1852</v>
      </c>
      <c r="F2651" s="474"/>
      <c r="G2651" s="475" t="s">
        <v>388</v>
      </c>
      <c r="H2651" s="476" t="n">
        <v>1</v>
      </c>
      <c r="I2651" s="477" t="n">
        <v>970.54</v>
      </c>
      <c r="J2651" s="478" t="n">
        <v>970.54</v>
      </c>
    </row>
    <row r="2652" customFormat="false" ht="24" hidden="false" customHeight="true" outlineLevel="0" collapsed="false">
      <c r="A2652" s="479" t="s">
        <v>656</v>
      </c>
      <c r="B2652" s="480" t="n">
        <v>88262</v>
      </c>
      <c r="C2652" s="481" t="s">
        <v>42</v>
      </c>
      <c r="D2652" s="481" t="s">
        <v>670</v>
      </c>
      <c r="E2652" s="481" t="s">
        <v>1382</v>
      </c>
      <c r="F2652" s="481"/>
      <c r="G2652" s="482" t="s">
        <v>469</v>
      </c>
      <c r="H2652" s="483" t="n">
        <v>1.6268</v>
      </c>
      <c r="I2652" s="484" t="n">
        <v>25.26</v>
      </c>
      <c r="J2652" s="485" t="n">
        <v>41.09</v>
      </c>
    </row>
    <row r="2653" customFormat="false" ht="24" hidden="false" customHeight="true" outlineLevel="0" collapsed="false">
      <c r="A2653" s="479" t="s">
        <v>656</v>
      </c>
      <c r="B2653" s="480" t="n">
        <v>88309</v>
      </c>
      <c r="C2653" s="481" t="s">
        <v>42</v>
      </c>
      <c r="D2653" s="481" t="s">
        <v>696</v>
      </c>
      <c r="E2653" s="481" t="s">
        <v>1382</v>
      </c>
      <c r="F2653" s="481"/>
      <c r="G2653" s="482" t="s">
        <v>469</v>
      </c>
      <c r="H2653" s="483" t="n">
        <v>0.156</v>
      </c>
      <c r="I2653" s="484" t="n">
        <v>25.62</v>
      </c>
      <c r="J2653" s="485" t="n">
        <v>3.99</v>
      </c>
    </row>
    <row r="2654" customFormat="false" ht="24" hidden="false" customHeight="true" outlineLevel="0" collapsed="false">
      <c r="A2654" s="479" t="s">
        <v>656</v>
      </c>
      <c r="B2654" s="480" t="n">
        <v>88316</v>
      </c>
      <c r="C2654" s="481" t="s">
        <v>42</v>
      </c>
      <c r="D2654" s="481" t="s">
        <v>667</v>
      </c>
      <c r="E2654" s="481" t="s">
        <v>1382</v>
      </c>
      <c r="F2654" s="481"/>
      <c r="G2654" s="482" t="s">
        <v>469</v>
      </c>
      <c r="H2654" s="483" t="n">
        <v>1.7828</v>
      </c>
      <c r="I2654" s="484" t="n">
        <v>20.32</v>
      </c>
      <c r="J2654" s="485" t="n">
        <v>36.22</v>
      </c>
    </row>
    <row r="2655" customFormat="false" ht="25.5" hidden="false" customHeight="true" outlineLevel="0" collapsed="false">
      <c r="A2655" s="501" t="s">
        <v>200</v>
      </c>
      <c r="B2655" s="502" t="n">
        <v>2692</v>
      </c>
      <c r="C2655" s="503" t="s">
        <v>42</v>
      </c>
      <c r="D2655" s="503" t="s">
        <v>724</v>
      </c>
      <c r="E2655" s="503" t="s">
        <v>669</v>
      </c>
      <c r="F2655" s="503"/>
      <c r="G2655" s="504" t="s">
        <v>686</v>
      </c>
      <c r="H2655" s="505" t="n">
        <v>0.0213</v>
      </c>
      <c r="I2655" s="506" t="n">
        <v>7.52</v>
      </c>
      <c r="J2655" s="507" t="n">
        <v>0.16</v>
      </c>
    </row>
    <row r="2656" customFormat="false" ht="25.5" hidden="false" customHeight="true" outlineLevel="0" collapsed="false">
      <c r="A2656" s="501" t="s">
        <v>200</v>
      </c>
      <c r="B2656" s="502" t="n">
        <v>4509</v>
      </c>
      <c r="C2656" s="503" t="s">
        <v>42</v>
      </c>
      <c r="D2656" s="503" t="s">
        <v>668</v>
      </c>
      <c r="E2656" s="503" t="s">
        <v>669</v>
      </c>
      <c r="F2656" s="503"/>
      <c r="G2656" s="504" t="s">
        <v>47</v>
      </c>
      <c r="H2656" s="505" t="n">
        <v>3.125</v>
      </c>
      <c r="I2656" s="506" t="n">
        <v>5.85</v>
      </c>
      <c r="J2656" s="507" t="n">
        <v>18.28</v>
      </c>
    </row>
    <row r="2657" customFormat="false" ht="25.5" hidden="false" customHeight="true" outlineLevel="0" collapsed="false">
      <c r="A2657" s="501" t="s">
        <v>200</v>
      </c>
      <c r="B2657" s="502" t="n">
        <v>4517</v>
      </c>
      <c r="C2657" s="503" t="s">
        <v>42</v>
      </c>
      <c r="D2657" s="503" t="s">
        <v>737</v>
      </c>
      <c r="E2657" s="503" t="s">
        <v>669</v>
      </c>
      <c r="F2657" s="503"/>
      <c r="G2657" s="504" t="s">
        <v>47</v>
      </c>
      <c r="H2657" s="505" t="n">
        <v>2.5</v>
      </c>
      <c r="I2657" s="506" t="n">
        <v>4.03</v>
      </c>
      <c r="J2657" s="507" t="n">
        <v>10.07</v>
      </c>
    </row>
    <row r="2658" customFormat="false" ht="24" hidden="false" customHeight="true" outlineLevel="0" collapsed="false">
      <c r="A2658" s="501" t="s">
        <v>200</v>
      </c>
      <c r="B2658" s="502" t="n">
        <v>5068</v>
      </c>
      <c r="C2658" s="503" t="s">
        <v>42</v>
      </c>
      <c r="D2658" s="503" t="s">
        <v>1535</v>
      </c>
      <c r="E2658" s="503" t="s">
        <v>669</v>
      </c>
      <c r="F2658" s="503"/>
      <c r="G2658" s="504" t="s">
        <v>66</v>
      </c>
      <c r="H2658" s="505" t="n">
        <v>0.2994</v>
      </c>
      <c r="I2658" s="506" t="n">
        <v>20.24</v>
      </c>
      <c r="J2658" s="507" t="n">
        <v>6.05</v>
      </c>
    </row>
    <row r="2659" customFormat="false" ht="39" hidden="false" customHeight="true" outlineLevel="0" collapsed="false">
      <c r="A2659" s="501" t="s">
        <v>200</v>
      </c>
      <c r="B2659" s="502" t="n">
        <v>34493</v>
      </c>
      <c r="C2659" s="503" t="s">
        <v>42</v>
      </c>
      <c r="D2659" s="503" t="s">
        <v>2075</v>
      </c>
      <c r="E2659" s="503" t="s">
        <v>669</v>
      </c>
      <c r="F2659" s="503"/>
      <c r="G2659" s="504" t="s">
        <v>388</v>
      </c>
      <c r="H2659" s="505" t="n">
        <v>1.2315</v>
      </c>
      <c r="I2659" s="506" t="n">
        <v>694.02</v>
      </c>
      <c r="J2659" s="507" t="n">
        <v>854.68</v>
      </c>
    </row>
    <row r="2660" customFormat="false" ht="15" hidden="false" customHeight="false" outlineLevel="0" collapsed="false">
      <c r="A2660" s="486"/>
      <c r="B2660" s="487"/>
      <c r="C2660" s="487"/>
      <c r="D2660" s="487"/>
      <c r="E2660" s="487" t="s">
        <v>1388</v>
      </c>
      <c r="F2660" s="488" t="n">
        <v>62.67</v>
      </c>
      <c r="G2660" s="487" t="s">
        <v>1389</v>
      </c>
      <c r="H2660" s="488" t="n">
        <v>0</v>
      </c>
      <c r="I2660" s="489" t="s">
        <v>1390</v>
      </c>
      <c r="J2660" s="490" t="n">
        <v>62.67</v>
      </c>
    </row>
    <row r="2661" customFormat="false" ht="15" hidden="false" customHeight="true" outlineLevel="0" collapsed="false">
      <c r="A2661" s="486"/>
      <c r="B2661" s="487"/>
      <c r="C2661" s="487"/>
      <c r="D2661" s="487"/>
      <c r="E2661" s="487" t="s">
        <v>1391</v>
      </c>
      <c r="F2661" s="488" t="n">
        <v>230.98</v>
      </c>
      <c r="G2661" s="487"/>
      <c r="H2661" s="491" t="s">
        <v>1392</v>
      </c>
      <c r="I2661" s="491"/>
      <c r="J2661" s="490" t="n">
        <v>1201.52</v>
      </c>
    </row>
    <row r="2662" customFormat="false" ht="49.5" hidden="false" customHeight="true" outlineLevel="0" collapsed="false">
      <c r="A2662" s="492"/>
      <c r="B2662" s="493"/>
      <c r="C2662" s="493"/>
      <c r="D2662" s="493"/>
      <c r="E2662" s="493"/>
      <c r="F2662" s="493"/>
      <c r="G2662" s="493" t="s">
        <v>1393</v>
      </c>
      <c r="H2662" s="494" t="n">
        <v>1.98</v>
      </c>
      <c r="I2662" s="495" t="s">
        <v>1394</v>
      </c>
      <c r="J2662" s="496" t="n">
        <v>2379</v>
      </c>
    </row>
    <row r="2663" customFormat="false" ht="0.75" hidden="false" customHeight="true" outlineLevel="0" collapsed="false">
      <c r="A2663" s="497"/>
      <c r="B2663" s="498"/>
      <c r="C2663" s="498"/>
      <c r="D2663" s="498"/>
      <c r="E2663" s="498"/>
      <c r="F2663" s="498"/>
      <c r="G2663" s="498"/>
      <c r="H2663" s="498"/>
      <c r="I2663" s="499"/>
      <c r="J2663" s="500"/>
    </row>
    <row r="2664" customFormat="false" ht="18" hidden="false" customHeight="true" outlineLevel="0" collapsed="false">
      <c r="A2664" s="466" t="s">
        <v>559</v>
      </c>
      <c r="B2664" s="467" t="s">
        <v>27</v>
      </c>
      <c r="C2664" s="468" t="s">
        <v>26</v>
      </c>
      <c r="D2664" s="468" t="s">
        <v>18</v>
      </c>
      <c r="E2664" s="468" t="s">
        <v>25</v>
      </c>
      <c r="F2664" s="468"/>
      <c r="G2664" s="469" t="s">
        <v>1375</v>
      </c>
      <c r="H2664" s="467" t="s">
        <v>1376</v>
      </c>
      <c r="I2664" s="470" t="s">
        <v>1377</v>
      </c>
      <c r="J2664" s="471" t="s">
        <v>19</v>
      </c>
    </row>
    <row r="2665" customFormat="false" ht="64.5" hidden="false" customHeight="true" outlineLevel="0" collapsed="false">
      <c r="A2665" s="472" t="s">
        <v>35</v>
      </c>
      <c r="B2665" s="473" t="n">
        <v>104162</v>
      </c>
      <c r="C2665" s="474" t="s">
        <v>42</v>
      </c>
      <c r="D2665" s="474" t="s">
        <v>2076</v>
      </c>
      <c r="E2665" s="474" t="s">
        <v>1852</v>
      </c>
      <c r="F2665" s="474"/>
      <c r="G2665" s="475" t="s">
        <v>400</v>
      </c>
      <c r="H2665" s="476" t="n">
        <v>1</v>
      </c>
      <c r="I2665" s="477" t="n">
        <v>101.21</v>
      </c>
      <c r="J2665" s="478" t="n">
        <v>101.21</v>
      </c>
    </row>
    <row r="2666" customFormat="false" ht="24" hidden="false" customHeight="true" outlineLevel="0" collapsed="false">
      <c r="A2666" s="479" t="s">
        <v>656</v>
      </c>
      <c r="B2666" s="480" t="n">
        <v>88274</v>
      </c>
      <c r="C2666" s="481" t="s">
        <v>42</v>
      </c>
      <c r="D2666" s="481" t="s">
        <v>845</v>
      </c>
      <c r="E2666" s="481" t="s">
        <v>1382</v>
      </c>
      <c r="F2666" s="481"/>
      <c r="G2666" s="482" t="s">
        <v>469</v>
      </c>
      <c r="H2666" s="483" t="n">
        <v>1.0956</v>
      </c>
      <c r="I2666" s="484" t="n">
        <v>25.47</v>
      </c>
      <c r="J2666" s="485" t="n">
        <v>27.9</v>
      </c>
    </row>
    <row r="2667" customFormat="false" ht="24" hidden="false" customHeight="true" outlineLevel="0" collapsed="false">
      <c r="A2667" s="479" t="s">
        <v>656</v>
      </c>
      <c r="B2667" s="480" t="n">
        <v>88316</v>
      </c>
      <c r="C2667" s="481" t="s">
        <v>42</v>
      </c>
      <c r="D2667" s="481" t="s">
        <v>667</v>
      </c>
      <c r="E2667" s="481" t="s">
        <v>1382</v>
      </c>
      <c r="F2667" s="481"/>
      <c r="G2667" s="482" t="s">
        <v>469</v>
      </c>
      <c r="H2667" s="483" t="n">
        <v>0.4972</v>
      </c>
      <c r="I2667" s="484" t="n">
        <v>20.32</v>
      </c>
      <c r="J2667" s="485" t="n">
        <v>10.1</v>
      </c>
    </row>
    <row r="2668" customFormat="false" ht="51.75" hidden="false" customHeight="true" outlineLevel="0" collapsed="false">
      <c r="A2668" s="479" t="s">
        <v>656</v>
      </c>
      <c r="B2668" s="480" t="n">
        <v>89225</v>
      </c>
      <c r="C2668" s="481" t="s">
        <v>42</v>
      </c>
      <c r="D2668" s="481" t="s">
        <v>1102</v>
      </c>
      <c r="E2668" s="481" t="s">
        <v>683</v>
      </c>
      <c r="F2668" s="481"/>
      <c r="G2668" s="482" t="s">
        <v>688</v>
      </c>
      <c r="H2668" s="483" t="n">
        <v>0.0254</v>
      </c>
      <c r="I2668" s="484" t="n">
        <v>5.72</v>
      </c>
      <c r="J2668" s="485" t="n">
        <v>0.14</v>
      </c>
    </row>
    <row r="2669" customFormat="false" ht="51.75" hidden="false" customHeight="true" outlineLevel="0" collapsed="false">
      <c r="A2669" s="479" t="s">
        <v>656</v>
      </c>
      <c r="B2669" s="480" t="n">
        <v>89226</v>
      </c>
      <c r="C2669" s="481" t="s">
        <v>42</v>
      </c>
      <c r="D2669" s="481" t="s">
        <v>1098</v>
      </c>
      <c r="E2669" s="481" t="s">
        <v>683</v>
      </c>
      <c r="F2669" s="481"/>
      <c r="G2669" s="482" t="s">
        <v>684</v>
      </c>
      <c r="H2669" s="483" t="n">
        <v>0.0759</v>
      </c>
      <c r="I2669" s="484" t="n">
        <v>1.6</v>
      </c>
      <c r="J2669" s="485" t="n">
        <v>0.12</v>
      </c>
    </row>
    <row r="2670" customFormat="false" ht="39" hidden="false" customHeight="true" outlineLevel="0" collapsed="false">
      <c r="A2670" s="479" t="s">
        <v>656</v>
      </c>
      <c r="B2670" s="480" t="n">
        <v>95276</v>
      </c>
      <c r="C2670" s="481" t="s">
        <v>42</v>
      </c>
      <c r="D2670" s="481" t="s">
        <v>2077</v>
      </c>
      <c r="E2670" s="481" t="s">
        <v>683</v>
      </c>
      <c r="F2670" s="481"/>
      <c r="G2670" s="482" t="s">
        <v>688</v>
      </c>
      <c r="H2670" s="483" t="n">
        <v>0.0903</v>
      </c>
      <c r="I2670" s="484" t="n">
        <v>3.64</v>
      </c>
      <c r="J2670" s="485" t="n">
        <v>0.32</v>
      </c>
    </row>
    <row r="2671" customFormat="false" ht="39" hidden="false" customHeight="true" outlineLevel="0" collapsed="false">
      <c r="A2671" s="479" t="s">
        <v>656</v>
      </c>
      <c r="B2671" s="480" t="n">
        <v>95277</v>
      </c>
      <c r="C2671" s="481" t="s">
        <v>42</v>
      </c>
      <c r="D2671" s="481" t="s">
        <v>2078</v>
      </c>
      <c r="E2671" s="481" t="s">
        <v>683</v>
      </c>
      <c r="F2671" s="481"/>
      <c r="G2671" s="482" t="s">
        <v>684</v>
      </c>
      <c r="H2671" s="483" t="n">
        <v>0.2164</v>
      </c>
      <c r="I2671" s="484" t="n">
        <v>0.55</v>
      </c>
      <c r="J2671" s="485" t="n">
        <v>0.11</v>
      </c>
    </row>
    <row r="2672" customFormat="false" ht="25.5" hidden="false" customHeight="true" outlineLevel="0" collapsed="false">
      <c r="A2672" s="501" t="s">
        <v>200</v>
      </c>
      <c r="B2672" s="502" t="n">
        <v>3671</v>
      </c>
      <c r="C2672" s="503" t="s">
        <v>42</v>
      </c>
      <c r="D2672" s="503" t="s">
        <v>2079</v>
      </c>
      <c r="E2672" s="503" t="s">
        <v>669</v>
      </c>
      <c r="F2672" s="503"/>
      <c r="G2672" s="504" t="s">
        <v>47</v>
      </c>
      <c r="H2672" s="505" t="n">
        <v>1.67</v>
      </c>
      <c r="I2672" s="506" t="n">
        <v>1.29</v>
      </c>
      <c r="J2672" s="507" t="n">
        <v>2.15</v>
      </c>
    </row>
    <row r="2673" customFormat="false" ht="39" hidden="false" customHeight="true" outlineLevel="0" collapsed="false">
      <c r="A2673" s="501" t="s">
        <v>200</v>
      </c>
      <c r="B2673" s="502" t="n">
        <v>4824</v>
      </c>
      <c r="C2673" s="503" t="s">
        <v>42</v>
      </c>
      <c r="D2673" s="503" t="s">
        <v>2080</v>
      </c>
      <c r="E2673" s="503" t="s">
        <v>669</v>
      </c>
      <c r="F2673" s="503"/>
      <c r="G2673" s="504" t="s">
        <v>66</v>
      </c>
      <c r="H2673" s="505" t="n">
        <v>20</v>
      </c>
      <c r="I2673" s="506" t="n">
        <v>0.65</v>
      </c>
      <c r="J2673" s="507" t="n">
        <v>13</v>
      </c>
    </row>
    <row r="2674" customFormat="false" ht="24" hidden="false" customHeight="true" outlineLevel="0" collapsed="false">
      <c r="A2674" s="501" t="s">
        <v>200</v>
      </c>
      <c r="B2674" s="502" t="n">
        <v>6085</v>
      </c>
      <c r="C2674" s="503" t="s">
        <v>42</v>
      </c>
      <c r="D2674" s="503" t="s">
        <v>2081</v>
      </c>
      <c r="E2674" s="503" t="s">
        <v>669</v>
      </c>
      <c r="F2674" s="503"/>
      <c r="G2674" s="504" t="s">
        <v>686</v>
      </c>
      <c r="H2674" s="505" t="n">
        <v>0.04</v>
      </c>
      <c r="I2674" s="506" t="n">
        <v>5.83</v>
      </c>
      <c r="J2674" s="507" t="n">
        <v>0.23</v>
      </c>
    </row>
    <row r="2675" customFormat="false" ht="24" hidden="false" customHeight="true" outlineLevel="0" collapsed="false">
      <c r="A2675" s="501" t="s">
        <v>200</v>
      </c>
      <c r="B2675" s="502" t="n">
        <v>41967</v>
      </c>
      <c r="C2675" s="503" t="s">
        <v>42</v>
      </c>
      <c r="D2675" s="503" t="s">
        <v>2082</v>
      </c>
      <c r="E2675" s="503" t="s">
        <v>669</v>
      </c>
      <c r="F2675" s="503"/>
      <c r="G2675" s="504" t="s">
        <v>686</v>
      </c>
      <c r="H2675" s="505" t="n">
        <v>0.0125</v>
      </c>
      <c r="I2675" s="506" t="n">
        <v>19.39</v>
      </c>
      <c r="J2675" s="507" t="n">
        <v>0.24</v>
      </c>
    </row>
    <row r="2676" customFormat="false" ht="25.5" hidden="false" customHeight="true" outlineLevel="0" collapsed="false">
      <c r="A2676" s="501" t="s">
        <v>200</v>
      </c>
      <c r="B2676" s="502" t="n">
        <v>44528</v>
      </c>
      <c r="C2676" s="503" t="s">
        <v>42</v>
      </c>
      <c r="D2676" s="503" t="s">
        <v>2083</v>
      </c>
      <c r="E2676" s="503" t="s">
        <v>669</v>
      </c>
      <c r="F2676" s="503"/>
      <c r="G2676" s="504" t="s">
        <v>66</v>
      </c>
      <c r="H2676" s="505" t="n">
        <v>10</v>
      </c>
      <c r="I2676" s="506" t="n">
        <v>4.69</v>
      </c>
      <c r="J2676" s="507" t="n">
        <v>46.9</v>
      </c>
    </row>
    <row r="2677" customFormat="false" ht="15" hidden="false" customHeight="false" outlineLevel="0" collapsed="false">
      <c r="A2677" s="486"/>
      <c r="B2677" s="487"/>
      <c r="C2677" s="487"/>
      <c r="D2677" s="487"/>
      <c r="E2677" s="487" t="s">
        <v>1388</v>
      </c>
      <c r="F2677" s="488" t="n">
        <v>29.54</v>
      </c>
      <c r="G2677" s="487" t="s">
        <v>1389</v>
      </c>
      <c r="H2677" s="488" t="n">
        <v>0</v>
      </c>
      <c r="I2677" s="489" t="s">
        <v>1390</v>
      </c>
      <c r="J2677" s="490" t="n">
        <v>29.54</v>
      </c>
    </row>
    <row r="2678" customFormat="false" ht="15" hidden="false" customHeight="true" outlineLevel="0" collapsed="false">
      <c r="A2678" s="486"/>
      <c r="B2678" s="487"/>
      <c r="C2678" s="487"/>
      <c r="D2678" s="487"/>
      <c r="E2678" s="487" t="s">
        <v>1391</v>
      </c>
      <c r="F2678" s="488" t="n">
        <v>24.08</v>
      </c>
      <c r="G2678" s="487"/>
      <c r="H2678" s="491" t="s">
        <v>1392</v>
      </c>
      <c r="I2678" s="491"/>
      <c r="J2678" s="490" t="n">
        <v>125.29</v>
      </c>
    </row>
    <row r="2679" customFormat="false" ht="49.5" hidden="false" customHeight="true" outlineLevel="0" collapsed="false">
      <c r="A2679" s="492"/>
      <c r="B2679" s="493"/>
      <c r="C2679" s="493"/>
      <c r="D2679" s="493"/>
      <c r="E2679" s="493"/>
      <c r="F2679" s="493"/>
      <c r="G2679" s="493" t="s">
        <v>1393</v>
      </c>
      <c r="H2679" s="494" t="n">
        <v>11.31</v>
      </c>
      <c r="I2679" s="495" t="s">
        <v>1394</v>
      </c>
      <c r="J2679" s="496" t="n">
        <v>1417.02</v>
      </c>
    </row>
    <row r="2680" customFormat="false" ht="0.75" hidden="false" customHeight="true" outlineLevel="0" collapsed="false">
      <c r="A2680" s="497"/>
      <c r="B2680" s="498"/>
      <c r="C2680" s="498"/>
      <c r="D2680" s="498"/>
      <c r="E2680" s="498"/>
      <c r="F2680" s="498"/>
      <c r="G2680" s="498"/>
      <c r="H2680" s="498"/>
      <c r="I2680" s="499"/>
      <c r="J2680" s="500"/>
    </row>
    <row r="2681" customFormat="false" ht="18" hidden="false" customHeight="true" outlineLevel="0" collapsed="false">
      <c r="A2681" s="466" t="s">
        <v>2133</v>
      </c>
      <c r="B2681" s="467" t="s">
        <v>27</v>
      </c>
      <c r="C2681" s="468" t="s">
        <v>26</v>
      </c>
      <c r="D2681" s="468" t="s">
        <v>18</v>
      </c>
      <c r="E2681" s="468" t="s">
        <v>25</v>
      </c>
      <c r="F2681" s="468"/>
      <c r="G2681" s="469" t="s">
        <v>1375</v>
      </c>
      <c r="H2681" s="467" t="s">
        <v>1376</v>
      </c>
      <c r="I2681" s="470" t="s">
        <v>1377</v>
      </c>
      <c r="J2681" s="471" t="s">
        <v>19</v>
      </c>
    </row>
    <row r="2682" customFormat="false" ht="51.75" hidden="false" customHeight="true" outlineLevel="0" collapsed="false">
      <c r="A2682" s="472" t="s">
        <v>35</v>
      </c>
      <c r="B2682" s="473" t="n">
        <v>87757</v>
      </c>
      <c r="C2682" s="474" t="s">
        <v>42</v>
      </c>
      <c r="D2682" s="474" t="s">
        <v>2120</v>
      </c>
      <c r="E2682" s="474" t="s">
        <v>1852</v>
      </c>
      <c r="F2682" s="474"/>
      <c r="G2682" s="475" t="s">
        <v>400</v>
      </c>
      <c r="H2682" s="476" t="n">
        <v>1</v>
      </c>
      <c r="I2682" s="477" t="n">
        <v>56.1</v>
      </c>
      <c r="J2682" s="478" t="n">
        <v>56.1</v>
      </c>
    </row>
    <row r="2683" customFormat="false" ht="39" hidden="false" customHeight="true" outlineLevel="0" collapsed="false">
      <c r="A2683" s="479" t="s">
        <v>656</v>
      </c>
      <c r="B2683" s="480" t="n">
        <v>87373</v>
      </c>
      <c r="C2683" s="481" t="s">
        <v>42</v>
      </c>
      <c r="D2683" s="481" t="s">
        <v>2121</v>
      </c>
      <c r="E2683" s="481" t="s">
        <v>1382</v>
      </c>
      <c r="F2683" s="481"/>
      <c r="G2683" s="482" t="s">
        <v>388</v>
      </c>
      <c r="H2683" s="483" t="n">
        <v>0.0431</v>
      </c>
      <c r="I2683" s="484" t="n">
        <v>802.82</v>
      </c>
      <c r="J2683" s="485" t="n">
        <v>34.6</v>
      </c>
    </row>
    <row r="2684" customFormat="false" ht="24" hidden="false" customHeight="true" outlineLevel="0" collapsed="false">
      <c r="A2684" s="479" t="s">
        <v>656</v>
      </c>
      <c r="B2684" s="480" t="n">
        <v>88309</v>
      </c>
      <c r="C2684" s="481" t="s">
        <v>42</v>
      </c>
      <c r="D2684" s="481" t="s">
        <v>696</v>
      </c>
      <c r="E2684" s="481" t="s">
        <v>1382</v>
      </c>
      <c r="F2684" s="481"/>
      <c r="G2684" s="482" t="s">
        <v>469</v>
      </c>
      <c r="H2684" s="483" t="n">
        <v>0.589</v>
      </c>
      <c r="I2684" s="484" t="n">
        <v>25.62</v>
      </c>
      <c r="J2684" s="485" t="n">
        <v>15.09</v>
      </c>
    </row>
    <row r="2685" customFormat="false" ht="24" hidden="false" customHeight="true" outlineLevel="0" collapsed="false">
      <c r="A2685" s="479" t="s">
        <v>656</v>
      </c>
      <c r="B2685" s="480" t="n">
        <v>88316</v>
      </c>
      <c r="C2685" s="481" t="s">
        <v>42</v>
      </c>
      <c r="D2685" s="481" t="s">
        <v>667</v>
      </c>
      <c r="E2685" s="481" t="s">
        <v>1382</v>
      </c>
      <c r="F2685" s="481"/>
      <c r="G2685" s="482" t="s">
        <v>469</v>
      </c>
      <c r="H2685" s="483" t="n">
        <v>0.294</v>
      </c>
      <c r="I2685" s="484" t="n">
        <v>20.32</v>
      </c>
      <c r="J2685" s="485" t="n">
        <v>5.97</v>
      </c>
    </row>
    <row r="2686" customFormat="false" ht="24" hidden="false" customHeight="true" outlineLevel="0" collapsed="false">
      <c r="A2686" s="501" t="s">
        <v>200</v>
      </c>
      <c r="B2686" s="502" t="n">
        <v>1379</v>
      </c>
      <c r="C2686" s="503" t="s">
        <v>42</v>
      </c>
      <c r="D2686" s="503" t="s">
        <v>1825</v>
      </c>
      <c r="E2686" s="503" t="s">
        <v>669</v>
      </c>
      <c r="F2686" s="503"/>
      <c r="G2686" s="504" t="s">
        <v>66</v>
      </c>
      <c r="H2686" s="505" t="n">
        <v>0.5</v>
      </c>
      <c r="I2686" s="506" t="n">
        <v>0.88</v>
      </c>
      <c r="J2686" s="507" t="n">
        <v>0.44</v>
      </c>
    </row>
    <row r="2687" customFormat="false" ht="15" hidden="false" customHeight="false" outlineLevel="0" collapsed="false">
      <c r="A2687" s="486"/>
      <c r="B2687" s="487"/>
      <c r="C2687" s="487"/>
      <c r="D2687" s="487"/>
      <c r="E2687" s="487" t="s">
        <v>1388</v>
      </c>
      <c r="F2687" s="488" t="n">
        <v>23.52</v>
      </c>
      <c r="G2687" s="487" t="s">
        <v>1389</v>
      </c>
      <c r="H2687" s="488" t="n">
        <v>0</v>
      </c>
      <c r="I2687" s="489" t="s">
        <v>1390</v>
      </c>
      <c r="J2687" s="490" t="n">
        <v>23.52</v>
      </c>
    </row>
    <row r="2688" customFormat="false" ht="15" hidden="false" customHeight="true" outlineLevel="0" collapsed="false">
      <c r="A2688" s="486"/>
      <c r="B2688" s="487"/>
      <c r="C2688" s="487"/>
      <c r="D2688" s="487"/>
      <c r="E2688" s="487" t="s">
        <v>1391</v>
      </c>
      <c r="F2688" s="488" t="n">
        <v>13.35</v>
      </c>
      <c r="G2688" s="487"/>
      <c r="H2688" s="491" t="s">
        <v>1392</v>
      </c>
      <c r="I2688" s="491"/>
      <c r="J2688" s="490" t="n">
        <v>69.45</v>
      </c>
    </row>
    <row r="2689" customFormat="false" ht="49.5" hidden="false" customHeight="true" outlineLevel="0" collapsed="false">
      <c r="A2689" s="492"/>
      <c r="B2689" s="493"/>
      <c r="C2689" s="493"/>
      <c r="D2689" s="493"/>
      <c r="E2689" s="493"/>
      <c r="F2689" s="493"/>
      <c r="G2689" s="493" t="s">
        <v>1393</v>
      </c>
      <c r="H2689" s="494" t="n">
        <v>11.31</v>
      </c>
      <c r="I2689" s="495" t="s">
        <v>1394</v>
      </c>
      <c r="J2689" s="496" t="n">
        <v>785.47</v>
      </c>
    </row>
    <row r="2690" customFormat="false" ht="0.75" hidden="false" customHeight="true" outlineLevel="0" collapsed="false">
      <c r="A2690" s="497"/>
      <c r="B2690" s="498"/>
      <c r="C2690" s="498"/>
      <c r="D2690" s="498"/>
      <c r="E2690" s="498"/>
      <c r="F2690" s="498"/>
      <c r="G2690" s="498"/>
      <c r="H2690" s="498"/>
      <c r="I2690" s="499"/>
      <c r="J2690" s="500"/>
    </row>
    <row r="2691" customFormat="false" ht="18" hidden="false" customHeight="true" outlineLevel="0" collapsed="false">
      <c r="A2691" s="466" t="s">
        <v>2134</v>
      </c>
      <c r="B2691" s="467" t="s">
        <v>27</v>
      </c>
      <c r="C2691" s="468" t="s">
        <v>26</v>
      </c>
      <c r="D2691" s="468" t="s">
        <v>18</v>
      </c>
      <c r="E2691" s="468" t="s">
        <v>25</v>
      </c>
      <c r="F2691" s="468"/>
      <c r="G2691" s="469" t="s">
        <v>1375</v>
      </c>
      <c r="H2691" s="467" t="s">
        <v>1376</v>
      </c>
      <c r="I2691" s="470" t="s">
        <v>1377</v>
      </c>
      <c r="J2691" s="471" t="s">
        <v>19</v>
      </c>
    </row>
    <row r="2692" customFormat="false" ht="39" hidden="false" customHeight="true" outlineLevel="0" collapsed="false">
      <c r="A2692" s="472" t="s">
        <v>35</v>
      </c>
      <c r="B2692" s="473" t="n">
        <v>101749</v>
      </c>
      <c r="C2692" s="474" t="s">
        <v>42</v>
      </c>
      <c r="D2692" s="474" t="s">
        <v>2132</v>
      </c>
      <c r="E2692" s="474" t="s">
        <v>1852</v>
      </c>
      <c r="F2692" s="474"/>
      <c r="G2692" s="475" t="s">
        <v>400</v>
      </c>
      <c r="H2692" s="476" t="n">
        <v>1</v>
      </c>
      <c r="I2692" s="477" t="n">
        <v>57.97</v>
      </c>
      <c r="J2692" s="478" t="n">
        <v>57.97</v>
      </c>
    </row>
    <row r="2693" customFormat="false" ht="39" hidden="false" customHeight="true" outlineLevel="0" collapsed="false">
      <c r="A2693" s="479" t="s">
        <v>656</v>
      </c>
      <c r="B2693" s="480" t="n">
        <v>87298</v>
      </c>
      <c r="C2693" s="481" t="s">
        <v>42</v>
      </c>
      <c r="D2693" s="481" t="s">
        <v>1882</v>
      </c>
      <c r="E2693" s="481" t="s">
        <v>1382</v>
      </c>
      <c r="F2693" s="481"/>
      <c r="G2693" s="482" t="s">
        <v>388</v>
      </c>
      <c r="H2693" s="483" t="n">
        <v>0.053</v>
      </c>
      <c r="I2693" s="484" t="n">
        <v>763.08</v>
      </c>
      <c r="J2693" s="485" t="n">
        <v>40.44</v>
      </c>
    </row>
    <row r="2694" customFormat="false" ht="24" hidden="false" customHeight="true" outlineLevel="0" collapsed="false">
      <c r="A2694" s="479" t="s">
        <v>656</v>
      </c>
      <c r="B2694" s="480" t="n">
        <v>88309</v>
      </c>
      <c r="C2694" s="481" t="s">
        <v>42</v>
      </c>
      <c r="D2694" s="481" t="s">
        <v>696</v>
      </c>
      <c r="E2694" s="481" t="s">
        <v>1382</v>
      </c>
      <c r="F2694" s="481"/>
      <c r="G2694" s="482" t="s">
        <v>469</v>
      </c>
      <c r="H2694" s="483" t="n">
        <v>0.418</v>
      </c>
      <c r="I2694" s="484" t="n">
        <v>25.62</v>
      </c>
      <c r="J2694" s="485" t="n">
        <v>10.7</v>
      </c>
    </row>
    <row r="2695" customFormat="false" ht="24" hidden="false" customHeight="true" outlineLevel="0" collapsed="false">
      <c r="A2695" s="479" t="s">
        <v>656</v>
      </c>
      <c r="B2695" s="480" t="n">
        <v>88316</v>
      </c>
      <c r="C2695" s="481" t="s">
        <v>42</v>
      </c>
      <c r="D2695" s="481" t="s">
        <v>667</v>
      </c>
      <c r="E2695" s="481" t="s">
        <v>1382</v>
      </c>
      <c r="F2695" s="481"/>
      <c r="G2695" s="482" t="s">
        <v>469</v>
      </c>
      <c r="H2695" s="483" t="n">
        <v>0.209</v>
      </c>
      <c r="I2695" s="484" t="n">
        <v>20.32</v>
      </c>
      <c r="J2695" s="485" t="n">
        <v>4.24</v>
      </c>
    </row>
    <row r="2696" customFormat="false" ht="24" hidden="false" customHeight="true" outlineLevel="0" collapsed="false">
      <c r="A2696" s="501" t="s">
        <v>200</v>
      </c>
      <c r="B2696" s="502" t="n">
        <v>1379</v>
      </c>
      <c r="C2696" s="503" t="s">
        <v>42</v>
      </c>
      <c r="D2696" s="503" t="s">
        <v>1825</v>
      </c>
      <c r="E2696" s="503" t="s">
        <v>669</v>
      </c>
      <c r="F2696" s="503"/>
      <c r="G2696" s="504" t="s">
        <v>66</v>
      </c>
      <c r="H2696" s="505" t="n">
        <v>0.5</v>
      </c>
      <c r="I2696" s="506" t="n">
        <v>0.88</v>
      </c>
      <c r="J2696" s="507" t="n">
        <v>0.44</v>
      </c>
    </row>
    <row r="2697" customFormat="false" ht="25.5" hidden="false" customHeight="true" outlineLevel="0" collapsed="false">
      <c r="A2697" s="501" t="s">
        <v>200</v>
      </c>
      <c r="B2697" s="502" t="n">
        <v>3671</v>
      </c>
      <c r="C2697" s="503" t="s">
        <v>42</v>
      </c>
      <c r="D2697" s="503" t="s">
        <v>2079</v>
      </c>
      <c r="E2697" s="503" t="s">
        <v>669</v>
      </c>
      <c r="F2697" s="503"/>
      <c r="G2697" s="504" t="s">
        <v>47</v>
      </c>
      <c r="H2697" s="505" t="n">
        <v>1.67</v>
      </c>
      <c r="I2697" s="506" t="n">
        <v>1.29</v>
      </c>
      <c r="J2697" s="507" t="n">
        <v>2.15</v>
      </c>
    </row>
    <row r="2698" customFormat="false" ht="15" hidden="false" customHeight="false" outlineLevel="0" collapsed="false">
      <c r="A2698" s="486"/>
      <c r="B2698" s="487"/>
      <c r="C2698" s="487"/>
      <c r="D2698" s="487"/>
      <c r="E2698" s="487" t="s">
        <v>1388</v>
      </c>
      <c r="F2698" s="488" t="n">
        <v>15.23</v>
      </c>
      <c r="G2698" s="487" t="s">
        <v>1389</v>
      </c>
      <c r="H2698" s="488" t="n">
        <v>0</v>
      </c>
      <c r="I2698" s="489" t="s">
        <v>1390</v>
      </c>
      <c r="J2698" s="490" t="n">
        <v>15.23</v>
      </c>
    </row>
    <row r="2699" customFormat="false" ht="15" hidden="false" customHeight="true" outlineLevel="0" collapsed="false">
      <c r="A2699" s="486"/>
      <c r="B2699" s="487"/>
      <c r="C2699" s="487"/>
      <c r="D2699" s="487"/>
      <c r="E2699" s="487" t="s">
        <v>1391</v>
      </c>
      <c r="F2699" s="488" t="n">
        <v>13.79</v>
      </c>
      <c r="G2699" s="487"/>
      <c r="H2699" s="491" t="s">
        <v>1392</v>
      </c>
      <c r="I2699" s="491"/>
      <c r="J2699" s="490" t="n">
        <v>71.76</v>
      </c>
    </row>
    <row r="2700" customFormat="false" ht="49.5" hidden="false" customHeight="true" outlineLevel="0" collapsed="false">
      <c r="A2700" s="492"/>
      <c r="B2700" s="493"/>
      <c r="C2700" s="493"/>
      <c r="D2700" s="493"/>
      <c r="E2700" s="493"/>
      <c r="F2700" s="493"/>
      <c r="G2700" s="493" t="s">
        <v>1393</v>
      </c>
      <c r="H2700" s="494" t="n">
        <v>5.32</v>
      </c>
      <c r="I2700" s="495" t="s">
        <v>1394</v>
      </c>
      <c r="J2700" s="496" t="n">
        <v>381.76</v>
      </c>
    </row>
    <row r="2701" customFormat="false" ht="0.75" hidden="false" customHeight="true" outlineLevel="0" collapsed="false">
      <c r="A2701" s="497"/>
      <c r="B2701" s="498"/>
      <c r="C2701" s="498"/>
      <c r="D2701" s="498"/>
      <c r="E2701" s="498"/>
      <c r="F2701" s="498"/>
      <c r="G2701" s="498"/>
      <c r="H2701" s="498"/>
      <c r="I2701" s="499"/>
      <c r="J2701" s="500"/>
    </row>
    <row r="2702" customFormat="false" ht="64.5" hidden="false" customHeight="true" outlineLevel="0" collapsed="false">
      <c r="A2702" s="461" t="n">
        <v>10</v>
      </c>
      <c r="B2702" s="462"/>
      <c r="C2702" s="462"/>
      <c r="D2702" s="462" t="s">
        <v>2135</v>
      </c>
      <c r="E2702" s="462"/>
      <c r="F2702" s="462"/>
      <c r="G2702" s="462"/>
      <c r="H2702" s="463"/>
      <c r="I2702" s="464"/>
      <c r="J2702" s="465" t="n">
        <v>12513.29</v>
      </c>
    </row>
    <row r="2703" customFormat="false" ht="24" hidden="false" customHeight="true" outlineLevel="0" collapsed="false">
      <c r="A2703" s="461" t="s">
        <v>2136</v>
      </c>
      <c r="B2703" s="462"/>
      <c r="C2703" s="462"/>
      <c r="D2703" s="462" t="s">
        <v>1936</v>
      </c>
      <c r="E2703" s="462"/>
      <c r="F2703" s="462"/>
      <c r="G2703" s="462"/>
      <c r="H2703" s="463"/>
      <c r="I2703" s="464"/>
      <c r="J2703" s="465" t="n">
        <v>2465.12</v>
      </c>
    </row>
    <row r="2704" customFormat="false" ht="18" hidden="false" customHeight="true" outlineLevel="0" collapsed="false">
      <c r="A2704" s="466" t="s">
        <v>2137</v>
      </c>
      <c r="B2704" s="467" t="s">
        <v>27</v>
      </c>
      <c r="C2704" s="468" t="s">
        <v>26</v>
      </c>
      <c r="D2704" s="468" t="s">
        <v>18</v>
      </c>
      <c r="E2704" s="468" t="s">
        <v>25</v>
      </c>
      <c r="F2704" s="468"/>
      <c r="G2704" s="469" t="s">
        <v>1375</v>
      </c>
      <c r="H2704" s="467" t="s">
        <v>1376</v>
      </c>
      <c r="I2704" s="470" t="s">
        <v>1377</v>
      </c>
      <c r="J2704" s="471" t="s">
        <v>19</v>
      </c>
    </row>
    <row r="2705" customFormat="false" ht="25.5" hidden="false" customHeight="true" outlineLevel="0" collapsed="false">
      <c r="A2705" s="472" t="s">
        <v>35</v>
      </c>
      <c r="B2705" s="473" t="n">
        <v>96113</v>
      </c>
      <c r="C2705" s="474" t="s">
        <v>42</v>
      </c>
      <c r="D2705" s="474" t="s">
        <v>2138</v>
      </c>
      <c r="E2705" s="474" t="s">
        <v>1924</v>
      </c>
      <c r="F2705" s="474"/>
      <c r="G2705" s="475" t="s">
        <v>400</v>
      </c>
      <c r="H2705" s="476" t="n">
        <v>1</v>
      </c>
      <c r="I2705" s="477" t="n">
        <v>46.53</v>
      </c>
      <c r="J2705" s="478" t="n">
        <v>46.53</v>
      </c>
    </row>
    <row r="2706" customFormat="false" ht="24" hidden="false" customHeight="true" outlineLevel="0" collapsed="false">
      <c r="A2706" s="479" t="s">
        <v>656</v>
      </c>
      <c r="B2706" s="480" t="n">
        <v>88269</v>
      </c>
      <c r="C2706" s="481" t="s">
        <v>42</v>
      </c>
      <c r="D2706" s="481" t="s">
        <v>2139</v>
      </c>
      <c r="E2706" s="481" t="s">
        <v>1382</v>
      </c>
      <c r="F2706" s="481"/>
      <c r="G2706" s="482" t="s">
        <v>469</v>
      </c>
      <c r="H2706" s="483" t="n">
        <v>0.7867</v>
      </c>
      <c r="I2706" s="484" t="n">
        <v>24.5</v>
      </c>
      <c r="J2706" s="485" t="n">
        <v>19.27</v>
      </c>
    </row>
    <row r="2707" customFormat="false" ht="24" hidden="false" customHeight="true" outlineLevel="0" collapsed="false">
      <c r="A2707" s="479" t="s">
        <v>656</v>
      </c>
      <c r="B2707" s="480" t="n">
        <v>88316</v>
      </c>
      <c r="C2707" s="481" t="s">
        <v>42</v>
      </c>
      <c r="D2707" s="481" t="s">
        <v>667</v>
      </c>
      <c r="E2707" s="481" t="s">
        <v>1382</v>
      </c>
      <c r="F2707" s="481"/>
      <c r="G2707" s="482" t="s">
        <v>469</v>
      </c>
      <c r="H2707" s="483" t="n">
        <v>0.4522</v>
      </c>
      <c r="I2707" s="484" t="n">
        <v>20.32</v>
      </c>
      <c r="J2707" s="485" t="n">
        <v>9.18</v>
      </c>
    </row>
    <row r="2708" customFormat="false" ht="24" hidden="false" customHeight="true" outlineLevel="0" collapsed="false">
      <c r="A2708" s="501" t="s">
        <v>200</v>
      </c>
      <c r="B2708" s="502" t="n">
        <v>345</v>
      </c>
      <c r="C2708" s="503" t="s">
        <v>42</v>
      </c>
      <c r="D2708" s="503" t="s">
        <v>2140</v>
      </c>
      <c r="E2708" s="503" t="s">
        <v>669</v>
      </c>
      <c r="F2708" s="503"/>
      <c r="G2708" s="504" t="s">
        <v>66</v>
      </c>
      <c r="H2708" s="505" t="n">
        <v>0.0217</v>
      </c>
      <c r="I2708" s="506" t="n">
        <v>33.8</v>
      </c>
      <c r="J2708" s="507" t="n">
        <v>0.73</v>
      </c>
    </row>
    <row r="2709" customFormat="false" ht="25.5" hidden="false" customHeight="true" outlineLevel="0" collapsed="false">
      <c r="A2709" s="501" t="s">
        <v>200</v>
      </c>
      <c r="B2709" s="502" t="n">
        <v>3315</v>
      </c>
      <c r="C2709" s="503" t="s">
        <v>42</v>
      </c>
      <c r="D2709" s="503" t="s">
        <v>2141</v>
      </c>
      <c r="E2709" s="503" t="s">
        <v>669</v>
      </c>
      <c r="F2709" s="503"/>
      <c r="G2709" s="504" t="s">
        <v>66</v>
      </c>
      <c r="H2709" s="505" t="n">
        <v>1.8127</v>
      </c>
      <c r="I2709" s="506" t="n">
        <v>1</v>
      </c>
      <c r="J2709" s="507" t="n">
        <v>1.81</v>
      </c>
    </row>
    <row r="2710" customFormat="false" ht="25.5" hidden="false" customHeight="true" outlineLevel="0" collapsed="false">
      <c r="A2710" s="501" t="s">
        <v>200</v>
      </c>
      <c r="B2710" s="502" t="n">
        <v>4812</v>
      </c>
      <c r="C2710" s="503" t="s">
        <v>42</v>
      </c>
      <c r="D2710" s="503" t="s">
        <v>2142</v>
      </c>
      <c r="E2710" s="503" t="s">
        <v>669</v>
      </c>
      <c r="F2710" s="503"/>
      <c r="G2710" s="504" t="s">
        <v>400</v>
      </c>
      <c r="H2710" s="505" t="n">
        <v>1.0414</v>
      </c>
      <c r="I2710" s="506" t="n">
        <v>14.01</v>
      </c>
      <c r="J2710" s="507" t="n">
        <v>14.59</v>
      </c>
    </row>
    <row r="2711" customFormat="false" ht="24" hidden="false" customHeight="true" outlineLevel="0" collapsed="false">
      <c r="A2711" s="501" t="s">
        <v>200</v>
      </c>
      <c r="B2711" s="502" t="n">
        <v>20250</v>
      </c>
      <c r="C2711" s="503" t="s">
        <v>42</v>
      </c>
      <c r="D2711" s="503" t="s">
        <v>2143</v>
      </c>
      <c r="E2711" s="503" t="s">
        <v>669</v>
      </c>
      <c r="F2711" s="503"/>
      <c r="G2711" s="504" t="s">
        <v>66</v>
      </c>
      <c r="H2711" s="505" t="n">
        <v>0.0078</v>
      </c>
      <c r="I2711" s="506" t="n">
        <v>16.8</v>
      </c>
      <c r="J2711" s="507" t="n">
        <v>0.13</v>
      </c>
    </row>
    <row r="2712" customFormat="false" ht="25.5" hidden="false" customHeight="true" outlineLevel="0" collapsed="false">
      <c r="A2712" s="501" t="s">
        <v>200</v>
      </c>
      <c r="B2712" s="502" t="n">
        <v>40547</v>
      </c>
      <c r="C2712" s="503" t="s">
        <v>42</v>
      </c>
      <c r="D2712" s="503" t="s">
        <v>803</v>
      </c>
      <c r="E2712" s="503" t="s">
        <v>669</v>
      </c>
      <c r="F2712" s="503"/>
      <c r="G2712" s="504" t="s">
        <v>762</v>
      </c>
      <c r="H2712" s="505" t="n">
        <v>0.0293</v>
      </c>
      <c r="I2712" s="506" t="n">
        <v>28.03</v>
      </c>
      <c r="J2712" s="507" t="n">
        <v>0.82</v>
      </c>
    </row>
    <row r="2713" customFormat="false" ht="15" hidden="false" customHeight="false" outlineLevel="0" collapsed="false">
      <c r="A2713" s="486"/>
      <c r="B2713" s="487"/>
      <c r="C2713" s="487"/>
      <c r="D2713" s="487"/>
      <c r="E2713" s="487" t="s">
        <v>1388</v>
      </c>
      <c r="F2713" s="488" t="n">
        <v>21.88</v>
      </c>
      <c r="G2713" s="487" t="s">
        <v>1389</v>
      </c>
      <c r="H2713" s="488" t="n">
        <v>0</v>
      </c>
      <c r="I2713" s="489" t="s">
        <v>1390</v>
      </c>
      <c r="J2713" s="490" t="n">
        <v>21.88</v>
      </c>
    </row>
    <row r="2714" customFormat="false" ht="15" hidden="false" customHeight="true" outlineLevel="0" collapsed="false">
      <c r="A2714" s="486"/>
      <c r="B2714" s="487"/>
      <c r="C2714" s="487"/>
      <c r="D2714" s="487"/>
      <c r="E2714" s="487" t="s">
        <v>1391</v>
      </c>
      <c r="F2714" s="488" t="n">
        <v>11.07</v>
      </c>
      <c r="G2714" s="487"/>
      <c r="H2714" s="491" t="s">
        <v>1392</v>
      </c>
      <c r="I2714" s="491"/>
      <c r="J2714" s="490" t="n">
        <v>57.6</v>
      </c>
    </row>
    <row r="2715" customFormat="false" ht="49.5" hidden="false" customHeight="true" outlineLevel="0" collapsed="false">
      <c r="A2715" s="492"/>
      <c r="B2715" s="493"/>
      <c r="C2715" s="493"/>
      <c r="D2715" s="493"/>
      <c r="E2715" s="493"/>
      <c r="F2715" s="493"/>
      <c r="G2715" s="493" t="s">
        <v>1393</v>
      </c>
      <c r="H2715" s="494" t="n">
        <v>39.2</v>
      </c>
      <c r="I2715" s="495" t="s">
        <v>1394</v>
      </c>
      <c r="J2715" s="496" t="n">
        <v>2257.92</v>
      </c>
    </row>
    <row r="2716" customFormat="false" ht="0.75" hidden="false" customHeight="true" outlineLevel="0" collapsed="false">
      <c r="A2716" s="497"/>
      <c r="B2716" s="498"/>
      <c r="C2716" s="498"/>
      <c r="D2716" s="498"/>
      <c r="E2716" s="498"/>
      <c r="F2716" s="498"/>
      <c r="G2716" s="498"/>
      <c r="H2716" s="498"/>
      <c r="I2716" s="499"/>
      <c r="J2716" s="500"/>
    </row>
    <row r="2717" customFormat="false" ht="18" hidden="false" customHeight="true" outlineLevel="0" collapsed="false">
      <c r="A2717" s="466" t="s">
        <v>2144</v>
      </c>
      <c r="B2717" s="467" t="s">
        <v>27</v>
      </c>
      <c r="C2717" s="468" t="s">
        <v>26</v>
      </c>
      <c r="D2717" s="468" t="s">
        <v>18</v>
      </c>
      <c r="E2717" s="468" t="s">
        <v>25</v>
      </c>
      <c r="F2717" s="468"/>
      <c r="G2717" s="469" t="s">
        <v>1375</v>
      </c>
      <c r="H2717" s="467" t="s">
        <v>1376</v>
      </c>
      <c r="I2717" s="470" t="s">
        <v>1377</v>
      </c>
      <c r="J2717" s="471" t="s">
        <v>19</v>
      </c>
    </row>
    <row r="2718" customFormat="false" ht="25.5" hidden="false" customHeight="true" outlineLevel="0" collapsed="false">
      <c r="A2718" s="472" t="s">
        <v>35</v>
      </c>
      <c r="B2718" s="473" t="n">
        <v>96120</v>
      </c>
      <c r="C2718" s="474" t="s">
        <v>42</v>
      </c>
      <c r="D2718" s="474" t="s">
        <v>2145</v>
      </c>
      <c r="E2718" s="474" t="s">
        <v>1924</v>
      </c>
      <c r="F2718" s="474"/>
      <c r="G2718" s="475" t="s">
        <v>47</v>
      </c>
      <c r="H2718" s="476" t="n">
        <v>1</v>
      </c>
      <c r="I2718" s="477" t="n">
        <v>3.11</v>
      </c>
      <c r="J2718" s="478" t="n">
        <v>3.11</v>
      </c>
    </row>
    <row r="2719" customFormat="false" ht="24" hidden="false" customHeight="true" outlineLevel="0" collapsed="false">
      <c r="A2719" s="479" t="s">
        <v>656</v>
      </c>
      <c r="B2719" s="480" t="n">
        <v>88269</v>
      </c>
      <c r="C2719" s="481" t="s">
        <v>42</v>
      </c>
      <c r="D2719" s="481" t="s">
        <v>2139</v>
      </c>
      <c r="E2719" s="481" t="s">
        <v>1382</v>
      </c>
      <c r="F2719" s="481"/>
      <c r="G2719" s="482" t="s">
        <v>469</v>
      </c>
      <c r="H2719" s="483" t="n">
        <v>0.0454</v>
      </c>
      <c r="I2719" s="484" t="n">
        <v>24.5</v>
      </c>
      <c r="J2719" s="485" t="n">
        <v>1.11</v>
      </c>
    </row>
    <row r="2720" customFormat="false" ht="24" hidden="false" customHeight="true" outlineLevel="0" collapsed="false">
      <c r="A2720" s="479" t="s">
        <v>656</v>
      </c>
      <c r="B2720" s="480" t="n">
        <v>88316</v>
      </c>
      <c r="C2720" s="481" t="s">
        <v>42</v>
      </c>
      <c r="D2720" s="481" t="s">
        <v>667</v>
      </c>
      <c r="E2720" s="481" t="s">
        <v>1382</v>
      </c>
      <c r="F2720" s="481"/>
      <c r="G2720" s="482" t="s">
        <v>469</v>
      </c>
      <c r="H2720" s="483" t="n">
        <v>0.0261</v>
      </c>
      <c r="I2720" s="484" t="n">
        <v>20.32</v>
      </c>
      <c r="J2720" s="485" t="n">
        <v>0.53</v>
      </c>
    </row>
    <row r="2721" customFormat="false" ht="25.5" hidden="false" customHeight="true" outlineLevel="0" collapsed="false">
      <c r="A2721" s="501" t="s">
        <v>200</v>
      </c>
      <c r="B2721" s="502" t="n">
        <v>3315</v>
      </c>
      <c r="C2721" s="503" t="s">
        <v>42</v>
      </c>
      <c r="D2721" s="503" t="s">
        <v>2141</v>
      </c>
      <c r="E2721" s="503" t="s">
        <v>669</v>
      </c>
      <c r="F2721" s="503"/>
      <c r="G2721" s="504" t="s">
        <v>66</v>
      </c>
      <c r="H2721" s="505" t="n">
        <v>0.3643</v>
      </c>
      <c r="I2721" s="506" t="n">
        <v>1</v>
      </c>
      <c r="J2721" s="507" t="n">
        <v>0.36</v>
      </c>
    </row>
    <row r="2722" customFormat="false" ht="25.5" hidden="false" customHeight="true" outlineLevel="0" collapsed="false">
      <c r="A2722" s="501" t="s">
        <v>200</v>
      </c>
      <c r="B2722" s="502" t="n">
        <v>4812</v>
      </c>
      <c r="C2722" s="503" t="s">
        <v>42</v>
      </c>
      <c r="D2722" s="503" t="s">
        <v>2142</v>
      </c>
      <c r="E2722" s="503" t="s">
        <v>669</v>
      </c>
      <c r="F2722" s="503"/>
      <c r="G2722" s="504" t="s">
        <v>400</v>
      </c>
      <c r="H2722" s="505" t="n">
        <v>0.075</v>
      </c>
      <c r="I2722" s="506" t="n">
        <v>14.01</v>
      </c>
      <c r="J2722" s="507" t="n">
        <v>1.05</v>
      </c>
    </row>
    <row r="2723" customFormat="false" ht="24" hidden="false" customHeight="true" outlineLevel="0" collapsed="false">
      <c r="A2723" s="501" t="s">
        <v>200</v>
      </c>
      <c r="B2723" s="502" t="n">
        <v>5066</v>
      </c>
      <c r="C2723" s="503" t="s">
        <v>42</v>
      </c>
      <c r="D2723" s="503" t="s">
        <v>2146</v>
      </c>
      <c r="E2723" s="503" t="s">
        <v>669</v>
      </c>
      <c r="F2723" s="503"/>
      <c r="G2723" s="504" t="s">
        <v>66</v>
      </c>
      <c r="H2723" s="505" t="n">
        <v>0.0015</v>
      </c>
      <c r="I2723" s="506" t="n">
        <v>26.67</v>
      </c>
      <c r="J2723" s="507" t="n">
        <v>0.04</v>
      </c>
    </row>
    <row r="2724" customFormat="false" ht="24" hidden="false" customHeight="true" outlineLevel="0" collapsed="false">
      <c r="A2724" s="501" t="s">
        <v>200</v>
      </c>
      <c r="B2724" s="502" t="n">
        <v>20250</v>
      </c>
      <c r="C2724" s="503" t="s">
        <v>42</v>
      </c>
      <c r="D2724" s="503" t="s">
        <v>2143</v>
      </c>
      <c r="E2724" s="503" t="s">
        <v>669</v>
      </c>
      <c r="F2724" s="503"/>
      <c r="G2724" s="504" t="s">
        <v>66</v>
      </c>
      <c r="H2724" s="505" t="n">
        <v>0.0016</v>
      </c>
      <c r="I2724" s="506" t="n">
        <v>16.8</v>
      </c>
      <c r="J2724" s="507" t="n">
        <v>0.02</v>
      </c>
    </row>
    <row r="2725" customFormat="false" ht="15" hidden="false" customHeight="false" outlineLevel="0" collapsed="false">
      <c r="A2725" s="486"/>
      <c r="B2725" s="487"/>
      <c r="C2725" s="487"/>
      <c r="D2725" s="487"/>
      <c r="E2725" s="487" t="s">
        <v>1388</v>
      </c>
      <c r="F2725" s="488" t="n">
        <v>1.25</v>
      </c>
      <c r="G2725" s="487" t="s">
        <v>1389</v>
      </c>
      <c r="H2725" s="488" t="n">
        <v>0</v>
      </c>
      <c r="I2725" s="489" t="s">
        <v>1390</v>
      </c>
      <c r="J2725" s="490" t="n">
        <v>1.25</v>
      </c>
    </row>
    <row r="2726" customFormat="false" ht="15" hidden="false" customHeight="true" outlineLevel="0" collapsed="false">
      <c r="A2726" s="486"/>
      <c r="B2726" s="487"/>
      <c r="C2726" s="487"/>
      <c r="D2726" s="487"/>
      <c r="E2726" s="487" t="s">
        <v>1391</v>
      </c>
      <c r="F2726" s="488" t="n">
        <v>0.74</v>
      </c>
      <c r="G2726" s="487"/>
      <c r="H2726" s="491" t="s">
        <v>1392</v>
      </c>
      <c r="I2726" s="491"/>
      <c r="J2726" s="490" t="n">
        <v>3.85</v>
      </c>
    </row>
    <row r="2727" customFormat="false" ht="49.5" hidden="false" customHeight="true" outlineLevel="0" collapsed="false">
      <c r="A2727" s="492"/>
      <c r="B2727" s="493"/>
      <c r="C2727" s="493"/>
      <c r="D2727" s="493"/>
      <c r="E2727" s="493"/>
      <c r="F2727" s="493"/>
      <c r="G2727" s="493" t="s">
        <v>1393</v>
      </c>
      <c r="H2727" s="494" t="n">
        <v>53.82</v>
      </c>
      <c r="I2727" s="495" t="s">
        <v>1394</v>
      </c>
      <c r="J2727" s="496" t="n">
        <v>207.2</v>
      </c>
    </row>
    <row r="2728" customFormat="false" ht="0.75" hidden="false" customHeight="true" outlineLevel="0" collapsed="false">
      <c r="A2728" s="497"/>
      <c r="B2728" s="498"/>
      <c r="C2728" s="498"/>
      <c r="D2728" s="498"/>
      <c r="E2728" s="498"/>
      <c r="F2728" s="498"/>
      <c r="G2728" s="498"/>
      <c r="H2728" s="498"/>
      <c r="I2728" s="499"/>
      <c r="J2728" s="500"/>
    </row>
    <row r="2729" customFormat="false" ht="24" hidden="false" customHeight="true" outlineLevel="0" collapsed="false">
      <c r="A2729" s="461" t="s">
        <v>2147</v>
      </c>
      <c r="B2729" s="462"/>
      <c r="C2729" s="462"/>
      <c r="D2729" s="462" t="s">
        <v>2148</v>
      </c>
      <c r="E2729" s="462"/>
      <c r="F2729" s="462"/>
      <c r="G2729" s="462"/>
      <c r="H2729" s="463"/>
      <c r="I2729" s="464"/>
      <c r="J2729" s="465" t="n">
        <v>10048.17</v>
      </c>
    </row>
    <row r="2730" customFormat="false" ht="18" hidden="false" customHeight="true" outlineLevel="0" collapsed="false">
      <c r="A2730" s="466" t="s">
        <v>2149</v>
      </c>
      <c r="B2730" s="467" t="s">
        <v>27</v>
      </c>
      <c r="C2730" s="468" t="s">
        <v>26</v>
      </c>
      <c r="D2730" s="468" t="s">
        <v>18</v>
      </c>
      <c r="E2730" s="468" t="s">
        <v>25</v>
      </c>
      <c r="F2730" s="468"/>
      <c r="G2730" s="469" t="s">
        <v>1375</v>
      </c>
      <c r="H2730" s="467" t="s">
        <v>1376</v>
      </c>
      <c r="I2730" s="470" t="s">
        <v>1377</v>
      </c>
      <c r="J2730" s="471" t="s">
        <v>19</v>
      </c>
    </row>
    <row r="2731" customFormat="false" ht="39" hidden="false" customHeight="true" outlineLevel="0" collapsed="false">
      <c r="A2731" s="472" t="s">
        <v>35</v>
      </c>
      <c r="B2731" s="473" t="n">
        <v>96116</v>
      </c>
      <c r="C2731" s="474" t="s">
        <v>42</v>
      </c>
      <c r="D2731" s="474" t="s">
        <v>2150</v>
      </c>
      <c r="E2731" s="474" t="s">
        <v>1924</v>
      </c>
      <c r="F2731" s="474"/>
      <c r="G2731" s="475" t="s">
        <v>400</v>
      </c>
      <c r="H2731" s="476" t="n">
        <v>1</v>
      </c>
      <c r="I2731" s="477" t="n">
        <v>58.05</v>
      </c>
      <c r="J2731" s="478" t="n">
        <v>58.05</v>
      </c>
    </row>
    <row r="2732" customFormat="false" ht="25.5" hidden="false" customHeight="true" outlineLevel="0" collapsed="false">
      <c r="A2732" s="479" t="s">
        <v>656</v>
      </c>
      <c r="B2732" s="480" t="n">
        <v>88278</v>
      </c>
      <c r="C2732" s="481" t="s">
        <v>42</v>
      </c>
      <c r="D2732" s="481" t="s">
        <v>771</v>
      </c>
      <c r="E2732" s="481" t="s">
        <v>1382</v>
      </c>
      <c r="F2732" s="481"/>
      <c r="G2732" s="482" t="s">
        <v>469</v>
      </c>
      <c r="H2732" s="483" t="n">
        <v>0.6</v>
      </c>
      <c r="I2732" s="484" t="n">
        <v>22.44</v>
      </c>
      <c r="J2732" s="485" t="n">
        <v>13.46</v>
      </c>
    </row>
    <row r="2733" customFormat="false" ht="39" hidden="false" customHeight="true" outlineLevel="0" collapsed="false">
      <c r="A2733" s="501" t="s">
        <v>200</v>
      </c>
      <c r="B2733" s="502" t="n">
        <v>36238</v>
      </c>
      <c r="C2733" s="503" t="s">
        <v>42</v>
      </c>
      <c r="D2733" s="503" t="s">
        <v>2151</v>
      </c>
      <c r="E2733" s="503" t="s">
        <v>669</v>
      </c>
      <c r="F2733" s="503"/>
      <c r="G2733" s="504" t="s">
        <v>400</v>
      </c>
      <c r="H2733" s="505" t="n">
        <v>1.0363</v>
      </c>
      <c r="I2733" s="506" t="n">
        <v>20.76</v>
      </c>
      <c r="J2733" s="507" t="n">
        <v>21.51</v>
      </c>
    </row>
    <row r="2734" customFormat="false" ht="39" hidden="false" customHeight="true" outlineLevel="0" collapsed="false">
      <c r="A2734" s="501" t="s">
        <v>200</v>
      </c>
      <c r="B2734" s="502" t="n">
        <v>39427</v>
      </c>
      <c r="C2734" s="503" t="s">
        <v>42</v>
      </c>
      <c r="D2734" s="503" t="s">
        <v>806</v>
      </c>
      <c r="E2734" s="503" t="s">
        <v>669</v>
      </c>
      <c r="F2734" s="503"/>
      <c r="G2734" s="504" t="s">
        <v>47</v>
      </c>
      <c r="H2734" s="505" t="n">
        <v>3.547</v>
      </c>
      <c r="I2734" s="506" t="n">
        <v>4.89</v>
      </c>
      <c r="J2734" s="507" t="n">
        <v>17.34</v>
      </c>
    </row>
    <row r="2735" customFormat="false" ht="39" hidden="false" customHeight="true" outlineLevel="0" collapsed="false">
      <c r="A2735" s="501" t="s">
        <v>200</v>
      </c>
      <c r="B2735" s="502" t="n">
        <v>39430</v>
      </c>
      <c r="C2735" s="503" t="s">
        <v>42</v>
      </c>
      <c r="D2735" s="503" t="s">
        <v>804</v>
      </c>
      <c r="E2735" s="503" t="s">
        <v>669</v>
      </c>
      <c r="F2735" s="503"/>
      <c r="G2735" s="504" t="s">
        <v>120</v>
      </c>
      <c r="H2735" s="505" t="n">
        <v>1.2267</v>
      </c>
      <c r="I2735" s="506" t="n">
        <v>1.84</v>
      </c>
      <c r="J2735" s="507" t="n">
        <v>2.25</v>
      </c>
    </row>
    <row r="2736" customFormat="false" ht="39" hidden="false" customHeight="true" outlineLevel="0" collapsed="false">
      <c r="A2736" s="501" t="s">
        <v>200</v>
      </c>
      <c r="B2736" s="502" t="n">
        <v>39443</v>
      </c>
      <c r="C2736" s="503" t="s">
        <v>42</v>
      </c>
      <c r="D2736" s="503" t="s">
        <v>805</v>
      </c>
      <c r="E2736" s="503" t="s">
        <v>669</v>
      </c>
      <c r="F2736" s="503"/>
      <c r="G2736" s="504" t="s">
        <v>120</v>
      </c>
      <c r="H2736" s="505" t="n">
        <v>2.2134</v>
      </c>
      <c r="I2736" s="506" t="n">
        <v>0.24</v>
      </c>
      <c r="J2736" s="507" t="n">
        <v>0.53</v>
      </c>
    </row>
    <row r="2737" customFormat="false" ht="25.5" hidden="false" customHeight="true" outlineLevel="0" collapsed="false">
      <c r="A2737" s="501" t="s">
        <v>200</v>
      </c>
      <c r="B2737" s="502" t="n">
        <v>40547</v>
      </c>
      <c r="C2737" s="503" t="s">
        <v>42</v>
      </c>
      <c r="D2737" s="503" t="s">
        <v>803</v>
      </c>
      <c r="E2737" s="503" t="s">
        <v>669</v>
      </c>
      <c r="F2737" s="503"/>
      <c r="G2737" s="504" t="s">
        <v>762</v>
      </c>
      <c r="H2737" s="505" t="n">
        <v>0.0123</v>
      </c>
      <c r="I2737" s="506" t="n">
        <v>28.03</v>
      </c>
      <c r="J2737" s="507" t="n">
        <v>0.34</v>
      </c>
    </row>
    <row r="2738" customFormat="false" ht="25.5" hidden="false" customHeight="true" outlineLevel="0" collapsed="false">
      <c r="A2738" s="501" t="s">
        <v>200</v>
      </c>
      <c r="B2738" s="502" t="n">
        <v>40552</v>
      </c>
      <c r="C2738" s="503" t="s">
        <v>42</v>
      </c>
      <c r="D2738" s="503" t="s">
        <v>2152</v>
      </c>
      <c r="E2738" s="503" t="s">
        <v>669</v>
      </c>
      <c r="F2738" s="503"/>
      <c r="G2738" s="504" t="s">
        <v>762</v>
      </c>
      <c r="H2738" s="505" t="n">
        <v>0.0336</v>
      </c>
      <c r="I2738" s="506" t="n">
        <v>48.05</v>
      </c>
      <c r="J2738" s="507" t="n">
        <v>1.61</v>
      </c>
    </row>
    <row r="2739" customFormat="false" ht="39" hidden="false" customHeight="true" outlineLevel="0" collapsed="false">
      <c r="A2739" s="501" t="s">
        <v>200</v>
      </c>
      <c r="B2739" s="502" t="n">
        <v>43131</v>
      </c>
      <c r="C2739" s="503" t="s">
        <v>42</v>
      </c>
      <c r="D2739" s="503" t="s">
        <v>801</v>
      </c>
      <c r="E2739" s="503" t="s">
        <v>669</v>
      </c>
      <c r="F2739" s="503"/>
      <c r="G2739" s="504" t="s">
        <v>66</v>
      </c>
      <c r="H2739" s="505" t="n">
        <v>0.037</v>
      </c>
      <c r="I2739" s="506" t="n">
        <v>27.53</v>
      </c>
      <c r="J2739" s="507" t="n">
        <v>1.01</v>
      </c>
    </row>
    <row r="2740" customFormat="false" ht="15" hidden="false" customHeight="false" outlineLevel="0" collapsed="false">
      <c r="A2740" s="486"/>
      <c r="B2740" s="487"/>
      <c r="C2740" s="487"/>
      <c r="D2740" s="487"/>
      <c r="E2740" s="487" t="s">
        <v>1388</v>
      </c>
      <c r="F2740" s="488" t="n">
        <v>10.96</v>
      </c>
      <c r="G2740" s="487" t="s">
        <v>1389</v>
      </c>
      <c r="H2740" s="488" t="n">
        <v>0</v>
      </c>
      <c r="I2740" s="489" t="s">
        <v>1390</v>
      </c>
      <c r="J2740" s="490" t="n">
        <v>10.96</v>
      </c>
    </row>
    <row r="2741" customFormat="false" ht="15" hidden="false" customHeight="true" outlineLevel="0" collapsed="false">
      <c r="A2741" s="486"/>
      <c r="B2741" s="487"/>
      <c r="C2741" s="487"/>
      <c r="D2741" s="487"/>
      <c r="E2741" s="487" t="s">
        <v>1391</v>
      </c>
      <c r="F2741" s="488" t="n">
        <v>13.81</v>
      </c>
      <c r="G2741" s="487"/>
      <c r="H2741" s="491" t="s">
        <v>1392</v>
      </c>
      <c r="I2741" s="491"/>
      <c r="J2741" s="490" t="n">
        <v>71.86</v>
      </c>
    </row>
    <row r="2742" customFormat="false" ht="49.5" hidden="false" customHeight="true" outlineLevel="0" collapsed="false">
      <c r="A2742" s="492"/>
      <c r="B2742" s="493"/>
      <c r="C2742" s="493"/>
      <c r="D2742" s="493"/>
      <c r="E2742" s="493"/>
      <c r="F2742" s="493"/>
      <c r="G2742" s="493" t="s">
        <v>1393</v>
      </c>
      <c r="H2742" s="494" t="n">
        <v>111.78</v>
      </c>
      <c r="I2742" s="495" t="s">
        <v>1394</v>
      </c>
      <c r="J2742" s="496" t="n">
        <v>8032.51</v>
      </c>
    </row>
    <row r="2743" customFormat="false" ht="0.75" hidden="false" customHeight="true" outlineLevel="0" collapsed="false">
      <c r="A2743" s="497"/>
      <c r="B2743" s="498"/>
      <c r="C2743" s="498"/>
      <c r="D2743" s="498"/>
      <c r="E2743" s="498"/>
      <c r="F2743" s="498"/>
      <c r="G2743" s="498"/>
      <c r="H2743" s="498"/>
      <c r="I2743" s="499"/>
      <c r="J2743" s="500"/>
    </row>
    <row r="2744" customFormat="false" ht="18" hidden="false" customHeight="true" outlineLevel="0" collapsed="false">
      <c r="A2744" s="466" t="s">
        <v>2153</v>
      </c>
      <c r="B2744" s="467" t="s">
        <v>27</v>
      </c>
      <c r="C2744" s="468" t="s">
        <v>26</v>
      </c>
      <c r="D2744" s="468" t="s">
        <v>18</v>
      </c>
      <c r="E2744" s="468" t="s">
        <v>25</v>
      </c>
      <c r="F2744" s="468"/>
      <c r="G2744" s="469" t="s">
        <v>1375</v>
      </c>
      <c r="H2744" s="467" t="s">
        <v>1376</v>
      </c>
      <c r="I2744" s="470" t="s">
        <v>1377</v>
      </c>
      <c r="J2744" s="471" t="s">
        <v>19</v>
      </c>
    </row>
    <row r="2745" customFormat="false" ht="24" hidden="false" customHeight="true" outlineLevel="0" collapsed="false">
      <c r="A2745" s="472" t="s">
        <v>35</v>
      </c>
      <c r="B2745" s="473" t="s">
        <v>2154</v>
      </c>
      <c r="C2745" s="474" t="s">
        <v>36</v>
      </c>
      <c r="D2745" s="474" t="s">
        <v>2155</v>
      </c>
      <c r="E2745" s="474" t="s">
        <v>1382</v>
      </c>
      <c r="F2745" s="474"/>
      <c r="G2745" s="475" t="s">
        <v>1772</v>
      </c>
      <c r="H2745" s="476" t="n">
        <v>1</v>
      </c>
      <c r="I2745" s="477" t="n">
        <v>17.18</v>
      </c>
      <c r="J2745" s="478" t="n">
        <v>17.18</v>
      </c>
    </row>
    <row r="2746" customFormat="false" ht="25.5" hidden="false" customHeight="true" outlineLevel="0" collapsed="false">
      <c r="A2746" s="479" t="s">
        <v>656</v>
      </c>
      <c r="B2746" s="480" t="n">
        <v>88261</v>
      </c>
      <c r="C2746" s="481" t="s">
        <v>42</v>
      </c>
      <c r="D2746" s="481" t="s">
        <v>1030</v>
      </c>
      <c r="E2746" s="481" t="s">
        <v>1382</v>
      </c>
      <c r="F2746" s="481"/>
      <c r="G2746" s="482" t="s">
        <v>469</v>
      </c>
      <c r="H2746" s="483" t="n">
        <v>0.125</v>
      </c>
      <c r="I2746" s="484" t="n">
        <v>24.15</v>
      </c>
      <c r="J2746" s="485" t="n">
        <v>3.01</v>
      </c>
    </row>
    <row r="2747" customFormat="false" ht="25.5" hidden="false" customHeight="true" outlineLevel="0" collapsed="false">
      <c r="A2747" s="479" t="s">
        <v>656</v>
      </c>
      <c r="B2747" s="480" t="n">
        <v>88239</v>
      </c>
      <c r="C2747" s="481" t="s">
        <v>42</v>
      </c>
      <c r="D2747" s="481" t="s">
        <v>691</v>
      </c>
      <c r="E2747" s="481" t="s">
        <v>1382</v>
      </c>
      <c r="F2747" s="481"/>
      <c r="G2747" s="482" t="s">
        <v>469</v>
      </c>
      <c r="H2747" s="483" t="n">
        <v>0.125</v>
      </c>
      <c r="I2747" s="484" t="n">
        <v>21.42</v>
      </c>
      <c r="J2747" s="485" t="n">
        <v>2.67</v>
      </c>
    </row>
    <row r="2748" customFormat="false" ht="25.5" hidden="false" customHeight="true" outlineLevel="0" collapsed="false">
      <c r="A2748" s="501" t="s">
        <v>200</v>
      </c>
      <c r="B2748" s="502" t="n">
        <v>36250</v>
      </c>
      <c r="C2748" s="503" t="s">
        <v>42</v>
      </c>
      <c r="D2748" s="503" t="s">
        <v>2156</v>
      </c>
      <c r="E2748" s="503" t="s">
        <v>669</v>
      </c>
      <c r="F2748" s="503"/>
      <c r="G2748" s="504" t="s">
        <v>47</v>
      </c>
      <c r="H2748" s="505" t="n">
        <v>0.85</v>
      </c>
      <c r="I2748" s="506" t="n">
        <v>3.95</v>
      </c>
      <c r="J2748" s="507" t="n">
        <v>3.35</v>
      </c>
    </row>
    <row r="2749" customFormat="false" ht="25.5" hidden="false" customHeight="true" outlineLevel="0" collapsed="false">
      <c r="A2749" s="501" t="s">
        <v>200</v>
      </c>
      <c r="B2749" s="502" t="n">
        <v>36250</v>
      </c>
      <c r="C2749" s="503" t="s">
        <v>42</v>
      </c>
      <c r="D2749" s="503" t="s">
        <v>2156</v>
      </c>
      <c r="E2749" s="503" t="s">
        <v>669</v>
      </c>
      <c r="F2749" s="503"/>
      <c r="G2749" s="504" t="s">
        <v>47</v>
      </c>
      <c r="H2749" s="505" t="n">
        <v>1.12</v>
      </c>
      <c r="I2749" s="506" t="n">
        <v>3.95</v>
      </c>
      <c r="J2749" s="507" t="n">
        <v>4.42</v>
      </c>
    </row>
    <row r="2750" customFormat="false" ht="25.5" hidden="false" customHeight="true" outlineLevel="0" collapsed="false">
      <c r="A2750" s="501" t="s">
        <v>200</v>
      </c>
      <c r="B2750" s="502" t="n">
        <v>40552</v>
      </c>
      <c r="C2750" s="503" t="s">
        <v>42</v>
      </c>
      <c r="D2750" s="503" t="s">
        <v>2152</v>
      </c>
      <c r="E2750" s="503" t="s">
        <v>669</v>
      </c>
      <c r="F2750" s="503"/>
      <c r="G2750" s="504" t="s">
        <v>762</v>
      </c>
      <c r="H2750" s="505" t="n">
        <v>0.075</v>
      </c>
      <c r="I2750" s="506" t="n">
        <v>48.05</v>
      </c>
      <c r="J2750" s="507" t="n">
        <v>3.6</v>
      </c>
    </row>
    <row r="2751" customFormat="false" ht="39" hidden="false" customHeight="true" outlineLevel="0" collapsed="false">
      <c r="A2751" s="501" t="s">
        <v>200</v>
      </c>
      <c r="B2751" s="502" t="n">
        <v>39443</v>
      </c>
      <c r="C2751" s="503" t="s">
        <v>42</v>
      </c>
      <c r="D2751" s="503" t="s">
        <v>805</v>
      </c>
      <c r="E2751" s="503" t="s">
        <v>669</v>
      </c>
      <c r="F2751" s="503"/>
      <c r="G2751" s="504" t="s">
        <v>120</v>
      </c>
      <c r="H2751" s="505" t="n">
        <v>0.58</v>
      </c>
      <c r="I2751" s="506" t="n">
        <v>0.24</v>
      </c>
      <c r="J2751" s="507" t="n">
        <v>0.13</v>
      </c>
    </row>
    <row r="2752" customFormat="false" ht="15" hidden="false" customHeight="false" outlineLevel="0" collapsed="false">
      <c r="A2752" s="486"/>
      <c r="B2752" s="487"/>
      <c r="C2752" s="487"/>
      <c r="D2752" s="487"/>
      <c r="E2752" s="487" t="s">
        <v>1388</v>
      </c>
      <c r="F2752" s="488" t="n">
        <v>4.38</v>
      </c>
      <c r="G2752" s="487" t="s">
        <v>1389</v>
      </c>
      <c r="H2752" s="488" t="n">
        <v>0</v>
      </c>
      <c r="I2752" s="489" t="s">
        <v>1390</v>
      </c>
      <c r="J2752" s="490" t="n">
        <v>4.38</v>
      </c>
    </row>
    <row r="2753" customFormat="false" ht="15" hidden="false" customHeight="true" outlineLevel="0" collapsed="false">
      <c r="A2753" s="486"/>
      <c r="B2753" s="487"/>
      <c r="C2753" s="487"/>
      <c r="D2753" s="487"/>
      <c r="E2753" s="487" t="s">
        <v>1391</v>
      </c>
      <c r="F2753" s="488" t="n">
        <v>4.08</v>
      </c>
      <c r="G2753" s="487"/>
      <c r="H2753" s="491" t="s">
        <v>1392</v>
      </c>
      <c r="I2753" s="491"/>
      <c r="J2753" s="490" t="n">
        <v>21.26</v>
      </c>
    </row>
    <row r="2754" customFormat="false" ht="49.5" hidden="false" customHeight="true" outlineLevel="0" collapsed="false">
      <c r="A2754" s="492"/>
      <c r="B2754" s="493"/>
      <c r="C2754" s="493"/>
      <c r="D2754" s="493"/>
      <c r="E2754" s="493"/>
      <c r="F2754" s="493"/>
      <c r="G2754" s="493" t="s">
        <v>1393</v>
      </c>
      <c r="H2754" s="494" t="n">
        <v>94.81</v>
      </c>
      <c r="I2754" s="495" t="s">
        <v>1394</v>
      </c>
      <c r="J2754" s="496" t="n">
        <v>2015.66</v>
      </c>
    </row>
    <row r="2755" customFormat="false" ht="0.75" hidden="false" customHeight="true" outlineLevel="0" collapsed="false">
      <c r="A2755" s="497"/>
      <c r="B2755" s="498"/>
      <c r="C2755" s="498"/>
      <c r="D2755" s="498"/>
      <c r="E2755" s="498"/>
      <c r="F2755" s="498"/>
      <c r="G2755" s="498"/>
      <c r="H2755" s="498"/>
      <c r="I2755" s="499"/>
      <c r="J2755" s="500"/>
    </row>
    <row r="2756" customFormat="false" ht="24" hidden="false" customHeight="true" outlineLevel="0" collapsed="false">
      <c r="A2756" s="461" t="n">
        <v>11</v>
      </c>
      <c r="B2756" s="462"/>
      <c r="C2756" s="462"/>
      <c r="D2756" s="462" t="s">
        <v>2157</v>
      </c>
      <c r="E2756" s="462"/>
      <c r="F2756" s="462"/>
      <c r="G2756" s="462"/>
      <c r="H2756" s="463"/>
      <c r="I2756" s="464"/>
      <c r="J2756" s="465" t="n">
        <v>957307.11</v>
      </c>
    </row>
    <row r="2757" customFormat="false" ht="24" hidden="false" customHeight="true" outlineLevel="0" collapsed="false">
      <c r="A2757" s="461" t="s">
        <v>2158</v>
      </c>
      <c r="B2757" s="462"/>
      <c r="C2757" s="462"/>
      <c r="D2757" s="462" t="s">
        <v>1936</v>
      </c>
      <c r="E2757" s="462"/>
      <c r="F2757" s="462"/>
      <c r="G2757" s="462"/>
      <c r="H2757" s="463"/>
      <c r="I2757" s="464"/>
      <c r="J2757" s="465" t="n">
        <v>763981.65</v>
      </c>
    </row>
    <row r="2758" customFormat="false" ht="90.75" hidden="false" customHeight="true" outlineLevel="0" collapsed="false">
      <c r="A2758" s="461" t="s">
        <v>2159</v>
      </c>
      <c r="B2758" s="462"/>
      <c r="C2758" s="462"/>
      <c r="D2758" s="462" t="s">
        <v>2160</v>
      </c>
      <c r="E2758" s="462"/>
      <c r="F2758" s="462"/>
      <c r="G2758" s="462"/>
      <c r="H2758" s="463"/>
      <c r="I2758" s="464"/>
      <c r="J2758" s="465" t="n">
        <v>315706.44</v>
      </c>
    </row>
    <row r="2759" customFormat="false" ht="18" hidden="false" customHeight="true" outlineLevel="0" collapsed="false">
      <c r="A2759" s="466" t="s">
        <v>2161</v>
      </c>
      <c r="B2759" s="467" t="s">
        <v>27</v>
      </c>
      <c r="C2759" s="468" t="s">
        <v>26</v>
      </c>
      <c r="D2759" s="468" t="s">
        <v>18</v>
      </c>
      <c r="E2759" s="468" t="s">
        <v>25</v>
      </c>
      <c r="F2759" s="468"/>
      <c r="G2759" s="469" t="s">
        <v>1375</v>
      </c>
      <c r="H2759" s="467" t="s">
        <v>1376</v>
      </c>
      <c r="I2759" s="470" t="s">
        <v>1377</v>
      </c>
      <c r="J2759" s="471" t="s">
        <v>19</v>
      </c>
    </row>
    <row r="2760" customFormat="false" ht="103.5" hidden="false" customHeight="true" outlineLevel="0" collapsed="false">
      <c r="A2760" s="472" t="s">
        <v>35</v>
      </c>
      <c r="B2760" s="473" t="s">
        <v>2162</v>
      </c>
      <c r="C2760" s="474" t="s">
        <v>36</v>
      </c>
      <c r="D2760" s="474" t="s">
        <v>2163</v>
      </c>
      <c r="E2760" s="474" t="s">
        <v>811</v>
      </c>
      <c r="F2760" s="474"/>
      <c r="G2760" s="475" t="s">
        <v>39</v>
      </c>
      <c r="H2760" s="476" t="n">
        <v>1</v>
      </c>
      <c r="I2760" s="477" t="n">
        <v>2262.85</v>
      </c>
      <c r="J2760" s="478" t="n">
        <v>2262.85</v>
      </c>
    </row>
    <row r="2761" customFormat="false" ht="39" hidden="false" customHeight="true" outlineLevel="0" collapsed="false">
      <c r="A2761" s="479" t="s">
        <v>656</v>
      </c>
      <c r="B2761" s="480" t="n">
        <v>90806</v>
      </c>
      <c r="C2761" s="481" t="s">
        <v>42</v>
      </c>
      <c r="D2761" s="481" t="s">
        <v>813</v>
      </c>
      <c r="E2761" s="481" t="s">
        <v>811</v>
      </c>
      <c r="F2761" s="481"/>
      <c r="G2761" s="482" t="s">
        <v>120</v>
      </c>
      <c r="H2761" s="483" t="n">
        <v>1</v>
      </c>
      <c r="I2761" s="484" t="n">
        <v>433.19</v>
      </c>
      <c r="J2761" s="485" t="n">
        <v>433.19</v>
      </c>
    </row>
    <row r="2762" customFormat="false" ht="39" hidden="false" customHeight="true" outlineLevel="0" collapsed="false">
      <c r="A2762" s="479" t="s">
        <v>656</v>
      </c>
      <c r="B2762" s="480" t="n">
        <v>90823</v>
      </c>
      <c r="C2762" s="481" t="s">
        <v>42</v>
      </c>
      <c r="D2762" s="481" t="s">
        <v>2164</v>
      </c>
      <c r="E2762" s="481" t="s">
        <v>811</v>
      </c>
      <c r="F2762" s="481"/>
      <c r="G2762" s="482" t="s">
        <v>120</v>
      </c>
      <c r="H2762" s="483" t="n">
        <v>1</v>
      </c>
      <c r="I2762" s="484" t="n">
        <v>452.89</v>
      </c>
      <c r="J2762" s="485" t="n">
        <v>452.89</v>
      </c>
    </row>
    <row r="2763" customFormat="false" ht="39" hidden="false" customHeight="true" outlineLevel="0" collapsed="false">
      <c r="A2763" s="479" t="s">
        <v>656</v>
      </c>
      <c r="B2763" s="480" t="n">
        <v>100659</v>
      </c>
      <c r="C2763" s="481" t="s">
        <v>42</v>
      </c>
      <c r="D2763" s="481" t="s">
        <v>814</v>
      </c>
      <c r="E2763" s="481" t="s">
        <v>811</v>
      </c>
      <c r="F2763" s="481"/>
      <c r="G2763" s="482" t="s">
        <v>47</v>
      </c>
      <c r="H2763" s="483" t="n">
        <v>10.2</v>
      </c>
      <c r="I2763" s="484" t="n">
        <v>12.96</v>
      </c>
      <c r="J2763" s="485" t="n">
        <v>132.19</v>
      </c>
    </row>
    <row r="2764" customFormat="false" ht="39" hidden="false" customHeight="true" outlineLevel="0" collapsed="false">
      <c r="A2764" s="479" t="s">
        <v>656</v>
      </c>
      <c r="B2764" s="480" t="n">
        <v>102219</v>
      </c>
      <c r="C2764" s="481" t="s">
        <v>42</v>
      </c>
      <c r="D2764" s="481" t="s">
        <v>2165</v>
      </c>
      <c r="E2764" s="481" t="s">
        <v>674</v>
      </c>
      <c r="F2764" s="481"/>
      <c r="G2764" s="482" t="s">
        <v>400</v>
      </c>
      <c r="H2764" s="483" t="n">
        <v>4.7888</v>
      </c>
      <c r="I2764" s="484" t="n">
        <v>15.43</v>
      </c>
      <c r="J2764" s="485" t="n">
        <v>73.89</v>
      </c>
    </row>
    <row r="2765" customFormat="false" ht="25.5" hidden="false" customHeight="true" outlineLevel="0" collapsed="false">
      <c r="A2765" s="479" t="s">
        <v>656</v>
      </c>
      <c r="B2765" s="480" t="n">
        <v>88261</v>
      </c>
      <c r="C2765" s="481" t="s">
        <v>42</v>
      </c>
      <c r="D2765" s="481" t="s">
        <v>1030</v>
      </c>
      <c r="E2765" s="481" t="s">
        <v>1382</v>
      </c>
      <c r="F2765" s="481"/>
      <c r="G2765" s="482" t="s">
        <v>469</v>
      </c>
      <c r="H2765" s="483" t="n">
        <v>1.002</v>
      </c>
      <c r="I2765" s="484" t="n">
        <v>24.15</v>
      </c>
      <c r="J2765" s="485" t="n">
        <v>24.19</v>
      </c>
    </row>
    <row r="2766" customFormat="false" ht="24" hidden="false" customHeight="true" outlineLevel="0" collapsed="false">
      <c r="A2766" s="479" t="s">
        <v>656</v>
      </c>
      <c r="B2766" s="480" t="n">
        <v>88316</v>
      </c>
      <c r="C2766" s="481" t="s">
        <v>42</v>
      </c>
      <c r="D2766" s="481" t="s">
        <v>667</v>
      </c>
      <c r="E2766" s="481" t="s">
        <v>1382</v>
      </c>
      <c r="F2766" s="481"/>
      <c r="G2766" s="482" t="s">
        <v>469</v>
      </c>
      <c r="H2766" s="483" t="n">
        <v>0.501</v>
      </c>
      <c r="I2766" s="484" t="n">
        <v>20.32</v>
      </c>
      <c r="J2766" s="485" t="n">
        <v>10.18</v>
      </c>
    </row>
    <row r="2767" customFormat="false" ht="25.5" hidden="false" customHeight="true" outlineLevel="0" collapsed="false">
      <c r="A2767" s="501" t="s">
        <v>200</v>
      </c>
      <c r="B2767" s="502" t="n">
        <v>12759</v>
      </c>
      <c r="C2767" s="503" t="s">
        <v>42</v>
      </c>
      <c r="D2767" s="503" t="s">
        <v>2166</v>
      </c>
      <c r="E2767" s="503" t="s">
        <v>669</v>
      </c>
      <c r="F2767" s="503"/>
      <c r="G2767" s="504" t="s">
        <v>400</v>
      </c>
      <c r="H2767" s="505" t="n">
        <v>0.7938</v>
      </c>
      <c r="I2767" s="506" t="n">
        <v>1046.29</v>
      </c>
      <c r="J2767" s="507" t="n">
        <v>830.54</v>
      </c>
    </row>
    <row r="2768" customFormat="false" ht="25.5" hidden="false" customHeight="true" outlineLevel="0" collapsed="false">
      <c r="A2768" s="501" t="s">
        <v>200</v>
      </c>
      <c r="B2768" s="502" t="n">
        <v>36081</v>
      </c>
      <c r="C2768" s="503" t="s">
        <v>42</v>
      </c>
      <c r="D2768" s="503" t="s">
        <v>2167</v>
      </c>
      <c r="E2768" s="503" t="s">
        <v>669</v>
      </c>
      <c r="F2768" s="503"/>
      <c r="G2768" s="504" t="s">
        <v>120</v>
      </c>
      <c r="H2768" s="505" t="n">
        <v>1</v>
      </c>
      <c r="I2768" s="506" t="n">
        <v>220</v>
      </c>
      <c r="J2768" s="507" t="n">
        <v>220</v>
      </c>
    </row>
    <row r="2769" customFormat="false" ht="64.5" hidden="false" customHeight="true" outlineLevel="0" collapsed="false">
      <c r="A2769" s="501" t="s">
        <v>200</v>
      </c>
      <c r="B2769" s="502" t="n">
        <v>38151</v>
      </c>
      <c r="C2769" s="503" t="s">
        <v>42</v>
      </c>
      <c r="D2769" s="503" t="s">
        <v>2168</v>
      </c>
      <c r="E2769" s="503" t="s">
        <v>669</v>
      </c>
      <c r="F2769" s="503"/>
      <c r="G2769" s="504" t="s">
        <v>781</v>
      </c>
      <c r="H2769" s="505" t="n">
        <v>1</v>
      </c>
      <c r="I2769" s="506" t="n">
        <v>85.78</v>
      </c>
      <c r="J2769" s="507" t="n">
        <v>85.78</v>
      </c>
    </row>
    <row r="2770" customFormat="false" ht="15" hidden="false" customHeight="false" outlineLevel="0" collapsed="false">
      <c r="A2770" s="486"/>
      <c r="B2770" s="487"/>
      <c r="C2770" s="487"/>
      <c r="D2770" s="487"/>
      <c r="E2770" s="487" t="s">
        <v>1388</v>
      </c>
      <c r="F2770" s="488" t="n">
        <v>253.6</v>
      </c>
      <c r="G2770" s="487" t="s">
        <v>1389</v>
      </c>
      <c r="H2770" s="488" t="n">
        <v>0</v>
      </c>
      <c r="I2770" s="489" t="s">
        <v>1390</v>
      </c>
      <c r="J2770" s="490" t="n">
        <v>253.6</v>
      </c>
    </row>
    <row r="2771" customFormat="false" ht="15" hidden="false" customHeight="true" outlineLevel="0" collapsed="false">
      <c r="A2771" s="486"/>
      <c r="B2771" s="487"/>
      <c r="C2771" s="487"/>
      <c r="D2771" s="487"/>
      <c r="E2771" s="487" t="s">
        <v>1391</v>
      </c>
      <c r="F2771" s="488" t="n">
        <v>538.55</v>
      </c>
      <c r="G2771" s="487"/>
      <c r="H2771" s="491" t="s">
        <v>1392</v>
      </c>
      <c r="I2771" s="491"/>
      <c r="J2771" s="490" t="n">
        <v>2801.4</v>
      </c>
    </row>
    <row r="2772" customFormat="false" ht="49.5" hidden="false" customHeight="true" outlineLevel="0" collapsed="false">
      <c r="A2772" s="492"/>
      <c r="B2772" s="493"/>
      <c r="C2772" s="493"/>
      <c r="D2772" s="493"/>
      <c r="E2772" s="493"/>
      <c r="F2772" s="493"/>
      <c r="G2772" s="493" t="s">
        <v>1393</v>
      </c>
      <c r="H2772" s="494" t="n">
        <v>15</v>
      </c>
      <c r="I2772" s="495" t="s">
        <v>1394</v>
      </c>
      <c r="J2772" s="496" t="n">
        <v>42021</v>
      </c>
    </row>
    <row r="2773" customFormat="false" ht="0.75" hidden="false" customHeight="true" outlineLevel="0" collapsed="false">
      <c r="A2773" s="497"/>
      <c r="B2773" s="498"/>
      <c r="C2773" s="498"/>
      <c r="D2773" s="498"/>
      <c r="E2773" s="498"/>
      <c r="F2773" s="498"/>
      <c r="G2773" s="498"/>
      <c r="H2773" s="498"/>
      <c r="I2773" s="499"/>
      <c r="J2773" s="500"/>
    </row>
    <row r="2774" customFormat="false" ht="18" hidden="false" customHeight="true" outlineLevel="0" collapsed="false">
      <c r="A2774" s="466" t="s">
        <v>2169</v>
      </c>
      <c r="B2774" s="467" t="s">
        <v>27</v>
      </c>
      <c r="C2774" s="468" t="s">
        <v>26</v>
      </c>
      <c r="D2774" s="468" t="s">
        <v>18</v>
      </c>
      <c r="E2774" s="468" t="s">
        <v>25</v>
      </c>
      <c r="F2774" s="468"/>
      <c r="G2774" s="469" t="s">
        <v>1375</v>
      </c>
      <c r="H2774" s="467" t="s">
        <v>1376</v>
      </c>
      <c r="I2774" s="470" t="s">
        <v>1377</v>
      </c>
      <c r="J2774" s="471" t="s">
        <v>19</v>
      </c>
    </row>
    <row r="2775" customFormat="false" ht="117" hidden="false" customHeight="true" outlineLevel="0" collapsed="false">
      <c r="A2775" s="472" t="s">
        <v>35</v>
      </c>
      <c r="B2775" s="473" t="s">
        <v>2170</v>
      </c>
      <c r="C2775" s="474" t="s">
        <v>36</v>
      </c>
      <c r="D2775" s="474" t="s">
        <v>2171</v>
      </c>
      <c r="E2775" s="474" t="s">
        <v>811</v>
      </c>
      <c r="F2775" s="474"/>
      <c r="G2775" s="475" t="s">
        <v>120</v>
      </c>
      <c r="H2775" s="476" t="n">
        <v>1</v>
      </c>
      <c r="I2775" s="477" t="n">
        <v>2315.28</v>
      </c>
      <c r="J2775" s="478" t="n">
        <v>2315.28</v>
      </c>
    </row>
    <row r="2776" customFormat="false" ht="24" hidden="false" customHeight="true" outlineLevel="0" collapsed="false">
      <c r="A2776" s="479" t="s">
        <v>656</v>
      </c>
      <c r="B2776" s="480" t="n">
        <v>88309</v>
      </c>
      <c r="C2776" s="481" t="s">
        <v>42</v>
      </c>
      <c r="D2776" s="481" t="s">
        <v>696</v>
      </c>
      <c r="E2776" s="481" t="s">
        <v>1382</v>
      </c>
      <c r="F2776" s="481"/>
      <c r="G2776" s="482" t="s">
        <v>469</v>
      </c>
      <c r="H2776" s="483" t="n">
        <v>1.4</v>
      </c>
      <c r="I2776" s="484" t="n">
        <v>25.62</v>
      </c>
      <c r="J2776" s="485" t="n">
        <v>35.86</v>
      </c>
    </row>
    <row r="2777" customFormat="false" ht="24" hidden="false" customHeight="true" outlineLevel="0" collapsed="false">
      <c r="A2777" s="479" t="s">
        <v>656</v>
      </c>
      <c r="B2777" s="480" t="n">
        <v>88315</v>
      </c>
      <c r="C2777" s="481" t="s">
        <v>42</v>
      </c>
      <c r="D2777" s="481" t="s">
        <v>1600</v>
      </c>
      <c r="E2777" s="481" t="s">
        <v>1382</v>
      </c>
      <c r="F2777" s="481"/>
      <c r="G2777" s="482" t="s">
        <v>469</v>
      </c>
      <c r="H2777" s="483" t="n">
        <v>2.7</v>
      </c>
      <c r="I2777" s="484" t="n">
        <v>25.4</v>
      </c>
      <c r="J2777" s="485" t="n">
        <v>68.58</v>
      </c>
    </row>
    <row r="2778" customFormat="false" ht="24" hidden="false" customHeight="true" outlineLevel="0" collapsed="false">
      <c r="A2778" s="479" t="s">
        <v>656</v>
      </c>
      <c r="B2778" s="480" t="n">
        <v>88316</v>
      </c>
      <c r="C2778" s="481" t="s">
        <v>42</v>
      </c>
      <c r="D2778" s="481" t="s">
        <v>667</v>
      </c>
      <c r="E2778" s="481" t="s">
        <v>1382</v>
      </c>
      <c r="F2778" s="481"/>
      <c r="G2778" s="482" t="s">
        <v>469</v>
      </c>
      <c r="H2778" s="483" t="n">
        <v>4.7</v>
      </c>
      <c r="I2778" s="484" t="n">
        <v>20.32</v>
      </c>
      <c r="J2778" s="485" t="n">
        <v>95.5</v>
      </c>
    </row>
    <row r="2779" customFormat="false" ht="25.5" hidden="false" customHeight="true" outlineLevel="0" collapsed="false">
      <c r="A2779" s="479" t="s">
        <v>656</v>
      </c>
      <c r="B2779" s="480" t="n">
        <v>88631</v>
      </c>
      <c r="C2779" s="481" t="s">
        <v>42</v>
      </c>
      <c r="D2779" s="481" t="s">
        <v>2172</v>
      </c>
      <c r="E2779" s="481" t="s">
        <v>1382</v>
      </c>
      <c r="F2779" s="481"/>
      <c r="G2779" s="482" t="s">
        <v>388</v>
      </c>
      <c r="H2779" s="483" t="n">
        <v>0.012</v>
      </c>
      <c r="I2779" s="484" t="n">
        <v>663.61</v>
      </c>
      <c r="J2779" s="485" t="n">
        <v>7.96</v>
      </c>
    </row>
    <row r="2780" customFormat="false" ht="51.75" hidden="false" customHeight="true" outlineLevel="0" collapsed="false">
      <c r="A2780" s="501" t="s">
        <v>200</v>
      </c>
      <c r="B2780" s="502" t="n">
        <v>39022</v>
      </c>
      <c r="C2780" s="503" t="s">
        <v>42</v>
      </c>
      <c r="D2780" s="503" t="s">
        <v>2173</v>
      </c>
      <c r="E2780" s="503" t="s">
        <v>669</v>
      </c>
      <c r="F2780" s="503"/>
      <c r="G2780" s="504" t="s">
        <v>120</v>
      </c>
      <c r="H2780" s="505" t="n">
        <v>1</v>
      </c>
      <c r="I2780" s="506" t="n">
        <v>699.9</v>
      </c>
      <c r="J2780" s="507" t="n">
        <v>699.9</v>
      </c>
    </row>
    <row r="2781" customFormat="false" ht="25.5" hidden="false" customHeight="true" outlineLevel="0" collapsed="false">
      <c r="A2781" s="501" t="s">
        <v>200</v>
      </c>
      <c r="B2781" s="502" t="n">
        <v>1323</v>
      </c>
      <c r="C2781" s="503" t="s">
        <v>42</v>
      </c>
      <c r="D2781" s="503" t="s">
        <v>2174</v>
      </c>
      <c r="E2781" s="503" t="s">
        <v>669</v>
      </c>
      <c r="F2781" s="503"/>
      <c r="G2781" s="504" t="s">
        <v>66</v>
      </c>
      <c r="H2781" s="505" t="n">
        <v>67.087</v>
      </c>
      <c r="I2781" s="506" t="n">
        <v>12.32</v>
      </c>
      <c r="J2781" s="507" t="n">
        <v>826.51</v>
      </c>
    </row>
    <row r="2782" customFormat="false" ht="25.5" hidden="false" customHeight="true" outlineLevel="0" collapsed="false">
      <c r="A2782" s="501" t="s">
        <v>200</v>
      </c>
      <c r="B2782" s="502" t="n">
        <v>36205</v>
      </c>
      <c r="C2782" s="503" t="s">
        <v>42</v>
      </c>
      <c r="D2782" s="503" t="s">
        <v>2175</v>
      </c>
      <c r="E2782" s="503" t="s">
        <v>669</v>
      </c>
      <c r="F2782" s="503"/>
      <c r="G2782" s="504" t="s">
        <v>120</v>
      </c>
      <c r="H2782" s="505" t="n">
        <v>2</v>
      </c>
      <c r="I2782" s="506" t="n">
        <v>206.33</v>
      </c>
      <c r="J2782" s="507" t="n">
        <v>412.66</v>
      </c>
    </row>
    <row r="2783" customFormat="false" ht="39" hidden="false" customHeight="true" outlineLevel="0" collapsed="false">
      <c r="A2783" s="501" t="s">
        <v>200</v>
      </c>
      <c r="B2783" s="502" t="n">
        <v>2418</v>
      </c>
      <c r="C2783" s="503" t="s">
        <v>42</v>
      </c>
      <c r="D2783" s="503" t="s">
        <v>2176</v>
      </c>
      <c r="E2783" s="503" t="s">
        <v>669</v>
      </c>
      <c r="F2783" s="503"/>
      <c r="G2783" s="504" t="s">
        <v>120</v>
      </c>
      <c r="H2783" s="505" t="n">
        <v>3</v>
      </c>
      <c r="I2783" s="506" t="n">
        <v>9.98</v>
      </c>
      <c r="J2783" s="507" t="n">
        <v>29.94</v>
      </c>
    </row>
    <row r="2784" customFormat="false" ht="64.5" hidden="false" customHeight="true" outlineLevel="0" collapsed="false">
      <c r="A2784" s="501" t="s">
        <v>200</v>
      </c>
      <c r="B2784" s="502" t="n">
        <v>38152</v>
      </c>
      <c r="C2784" s="503" t="s">
        <v>42</v>
      </c>
      <c r="D2784" s="503" t="s">
        <v>2177</v>
      </c>
      <c r="E2784" s="503" t="s">
        <v>669</v>
      </c>
      <c r="F2784" s="503"/>
      <c r="G2784" s="504" t="s">
        <v>781</v>
      </c>
      <c r="H2784" s="505" t="n">
        <v>1</v>
      </c>
      <c r="I2784" s="506" t="n">
        <v>138.37</v>
      </c>
      <c r="J2784" s="507" t="n">
        <v>138.37</v>
      </c>
    </row>
    <row r="2785" customFormat="false" ht="15" hidden="false" customHeight="false" outlineLevel="0" collapsed="false">
      <c r="A2785" s="486"/>
      <c r="B2785" s="487"/>
      <c r="C2785" s="487"/>
      <c r="D2785" s="487"/>
      <c r="E2785" s="487" t="s">
        <v>1388</v>
      </c>
      <c r="F2785" s="488" t="n">
        <v>154.92</v>
      </c>
      <c r="G2785" s="487" t="s">
        <v>1389</v>
      </c>
      <c r="H2785" s="488" t="n">
        <v>0</v>
      </c>
      <c r="I2785" s="489" t="s">
        <v>1390</v>
      </c>
      <c r="J2785" s="490" t="n">
        <v>154.92</v>
      </c>
    </row>
    <row r="2786" customFormat="false" ht="15" hidden="false" customHeight="true" outlineLevel="0" collapsed="false">
      <c r="A2786" s="486"/>
      <c r="B2786" s="487"/>
      <c r="C2786" s="487"/>
      <c r="D2786" s="487"/>
      <c r="E2786" s="487" t="s">
        <v>1391</v>
      </c>
      <c r="F2786" s="488" t="n">
        <v>551.03</v>
      </c>
      <c r="G2786" s="487"/>
      <c r="H2786" s="491" t="s">
        <v>1392</v>
      </c>
      <c r="I2786" s="491"/>
      <c r="J2786" s="490" t="n">
        <v>2866.31</v>
      </c>
    </row>
    <row r="2787" customFormat="false" ht="49.5" hidden="false" customHeight="true" outlineLevel="0" collapsed="false">
      <c r="A2787" s="492"/>
      <c r="B2787" s="493"/>
      <c r="C2787" s="493"/>
      <c r="D2787" s="493"/>
      <c r="E2787" s="493"/>
      <c r="F2787" s="493"/>
      <c r="G2787" s="493" t="s">
        <v>1393</v>
      </c>
      <c r="H2787" s="494" t="n">
        <v>1</v>
      </c>
      <c r="I2787" s="495" t="s">
        <v>1394</v>
      </c>
      <c r="J2787" s="496" t="n">
        <v>2866.31</v>
      </c>
    </row>
    <row r="2788" customFormat="false" ht="0.75" hidden="false" customHeight="true" outlineLevel="0" collapsed="false">
      <c r="A2788" s="497"/>
      <c r="B2788" s="498"/>
      <c r="C2788" s="498"/>
      <c r="D2788" s="498"/>
      <c r="E2788" s="498"/>
      <c r="F2788" s="498"/>
      <c r="G2788" s="498"/>
      <c r="H2788" s="498"/>
      <c r="I2788" s="499"/>
      <c r="J2788" s="500"/>
    </row>
    <row r="2789" customFormat="false" ht="18" hidden="false" customHeight="true" outlineLevel="0" collapsed="false">
      <c r="A2789" s="466" t="s">
        <v>2178</v>
      </c>
      <c r="B2789" s="467" t="s">
        <v>27</v>
      </c>
      <c r="C2789" s="468" t="s">
        <v>26</v>
      </c>
      <c r="D2789" s="468" t="s">
        <v>18</v>
      </c>
      <c r="E2789" s="468" t="s">
        <v>25</v>
      </c>
      <c r="F2789" s="468"/>
      <c r="G2789" s="469" t="s">
        <v>1375</v>
      </c>
      <c r="H2789" s="467" t="s">
        <v>1376</v>
      </c>
      <c r="I2789" s="470" t="s">
        <v>1377</v>
      </c>
      <c r="J2789" s="471" t="s">
        <v>19</v>
      </c>
    </row>
    <row r="2790" customFormat="false" ht="51.75" hidden="false" customHeight="true" outlineLevel="0" collapsed="false">
      <c r="A2790" s="472" t="s">
        <v>35</v>
      </c>
      <c r="B2790" s="473" t="s">
        <v>2179</v>
      </c>
      <c r="C2790" s="474" t="s">
        <v>36</v>
      </c>
      <c r="D2790" s="474" t="s">
        <v>2180</v>
      </c>
      <c r="E2790" s="474" t="s">
        <v>811</v>
      </c>
      <c r="F2790" s="474"/>
      <c r="G2790" s="475" t="s">
        <v>1449</v>
      </c>
      <c r="H2790" s="476" t="n">
        <v>1</v>
      </c>
      <c r="I2790" s="477" t="n">
        <v>2909.77</v>
      </c>
      <c r="J2790" s="478" t="n">
        <v>2909.77</v>
      </c>
    </row>
    <row r="2791" customFormat="false" ht="39" hidden="false" customHeight="true" outlineLevel="0" collapsed="false">
      <c r="A2791" s="479" t="s">
        <v>656</v>
      </c>
      <c r="B2791" s="480" t="n">
        <v>90806</v>
      </c>
      <c r="C2791" s="481" t="s">
        <v>42</v>
      </c>
      <c r="D2791" s="481" t="s">
        <v>813</v>
      </c>
      <c r="E2791" s="481" t="s">
        <v>811</v>
      </c>
      <c r="F2791" s="481"/>
      <c r="G2791" s="482" t="s">
        <v>120</v>
      </c>
      <c r="H2791" s="483" t="n">
        <v>1</v>
      </c>
      <c r="I2791" s="484" t="n">
        <v>433.19</v>
      </c>
      <c r="J2791" s="485" t="n">
        <v>433.19</v>
      </c>
    </row>
    <row r="2792" customFormat="false" ht="39" hidden="false" customHeight="true" outlineLevel="0" collapsed="false">
      <c r="A2792" s="479" t="s">
        <v>656</v>
      </c>
      <c r="B2792" s="480" t="n">
        <v>90830</v>
      </c>
      <c r="C2792" s="481" t="s">
        <v>42</v>
      </c>
      <c r="D2792" s="481" t="s">
        <v>810</v>
      </c>
      <c r="E2792" s="481" t="s">
        <v>811</v>
      </c>
      <c r="F2792" s="481"/>
      <c r="G2792" s="482" t="s">
        <v>120</v>
      </c>
      <c r="H2792" s="483" t="n">
        <v>1</v>
      </c>
      <c r="I2792" s="484" t="n">
        <v>164.95</v>
      </c>
      <c r="J2792" s="485" t="n">
        <v>164.95</v>
      </c>
    </row>
    <row r="2793" customFormat="false" ht="39" hidden="false" customHeight="true" outlineLevel="0" collapsed="false">
      <c r="A2793" s="479" t="s">
        <v>656</v>
      </c>
      <c r="B2793" s="480" t="n">
        <v>100659</v>
      </c>
      <c r="C2793" s="481" t="s">
        <v>42</v>
      </c>
      <c r="D2793" s="481" t="s">
        <v>814</v>
      </c>
      <c r="E2793" s="481" t="s">
        <v>811</v>
      </c>
      <c r="F2793" s="481"/>
      <c r="G2793" s="482" t="s">
        <v>47</v>
      </c>
      <c r="H2793" s="483" t="n">
        <v>6</v>
      </c>
      <c r="I2793" s="484" t="n">
        <v>12.96</v>
      </c>
      <c r="J2793" s="485" t="n">
        <v>77.76</v>
      </c>
    </row>
    <row r="2794" customFormat="false" ht="39" hidden="false" customHeight="true" outlineLevel="0" collapsed="false">
      <c r="A2794" s="479" t="s">
        <v>656</v>
      </c>
      <c r="B2794" s="480" t="n">
        <v>102219</v>
      </c>
      <c r="C2794" s="481" t="s">
        <v>42</v>
      </c>
      <c r="D2794" s="481" t="s">
        <v>2165</v>
      </c>
      <c r="E2794" s="481" t="s">
        <v>674</v>
      </c>
      <c r="F2794" s="481"/>
      <c r="G2794" s="482" t="s">
        <v>400</v>
      </c>
      <c r="H2794" s="483" t="n">
        <v>4.788</v>
      </c>
      <c r="I2794" s="484" t="n">
        <v>15.43</v>
      </c>
      <c r="J2794" s="485" t="n">
        <v>73.87</v>
      </c>
    </row>
    <row r="2795" customFormat="false" ht="39" hidden="false" customHeight="true" outlineLevel="0" collapsed="false">
      <c r="A2795" s="479" t="s">
        <v>656</v>
      </c>
      <c r="B2795" s="480" t="n">
        <v>100709</v>
      </c>
      <c r="C2795" s="481" t="s">
        <v>42</v>
      </c>
      <c r="D2795" s="481" t="s">
        <v>2181</v>
      </c>
      <c r="E2795" s="481" t="s">
        <v>811</v>
      </c>
      <c r="F2795" s="481"/>
      <c r="G2795" s="482" t="s">
        <v>120</v>
      </c>
      <c r="H2795" s="483" t="n">
        <v>3</v>
      </c>
      <c r="I2795" s="484" t="n">
        <v>43.93</v>
      </c>
      <c r="J2795" s="485" t="n">
        <v>131.79</v>
      </c>
    </row>
    <row r="2796" customFormat="false" ht="64.5" hidden="false" customHeight="true" outlineLevel="0" collapsed="false">
      <c r="A2796" s="479" t="s">
        <v>656</v>
      </c>
      <c r="B2796" s="480" t="n">
        <v>91337</v>
      </c>
      <c r="C2796" s="481" t="s">
        <v>42</v>
      </c>
      <c r="D2796" s="481" t="s">
        <v>2182</v>
      </c>
      <c r="E2796" s="481" t="s">
        <v>811</v>
      </c>
      <c r="F2796" s="481"/>
      <c r="G2796" s="482" t="s">
        <v>120</v>
      </c>
      <c r="H2796" s="483" t="n">
        <v>1</v>
      </c>
      <c r="I2796" s="484" t="n">
        <v>1665.98</v>
      </c>
      <c r="J2796" s="485" t="n">
        <v>1665.98</v>
      </c>
    </row>
    <row r="2797" customFormat="false" ht="25.5" hidden="false" customHeight="true" outlineLevel="0" collapsed="false">
      <c r="A2797" s="501" t="s">
        <v>200</v>
      </c>
      <c r="B2797" s="502" t="n">
        <v>20205</v>
      </c>
      <c r="C2797" s="503" t="s">
        <v>42</v>
      </c>
      <c r="D2797" s="503" t="s">
        <v>2183</v>
      </c>
      <c r="E2797" s="503" t="s">
        <v>669</v>
      </c>
      <c r="F2797" s="503"/>
      <c r="G2797" s="504" t="s">
        <v>47</v>
      </c>
      <c r="H2797" s="505" t="n">
        <v>8.7</v>
      </c>
      <c r="I2797" s="506" t="n">
        <v>3</v>
      </c>
      <c r="J2797" s="507" t="n">
        <v>26.1</v>
      </c>
    </row>
    <row r="2798" customFormat="false" ht="39" hidden="false" customHeight="true" outlineLevel="0" collapsed="false">
      <c r="A2798" s="501" t="s">
        <v>200</v>
      </c>
      <c r="B2798" s="502" t="n">
        <v>585</v>
      </c>
      <c r="C2798" s="503" t="s">
        <v>42</v>
      </c>
      <c r="D2798" s="503" t="s">
        <v>2184</v>
      </c>
      <c r="E2798" s="503" t="s">
        <v>669</v>
      </c>
      <c r="F2798" s="503"/>
      <c r="G2798" s="504" t="s">
        <v>66</v>
      </c>
      <c r="H2798" s="505" t="n">
        <v>0.986</v>
      </c>
      <c r="I2798" s="506" t="n">
        <v>34.15</v>
      </c>
      <c r="J2798" s="507" t="n">
        <v>33.67</v>
      </c>
    </row>
    <row r="2799" customFormat="false" ht="24" hidden="false" customHeight="true" outlineLevel="0" collapsed="false">
      <c r="A2799" s="501" t="s">
        <v>200</v>
      </c>
      <c r="B2799" s="502" t="n">
        <v>10507</v>
      </c>
      <c r="C2799" s="503" t="s">
        <v>42</v>
      </c>
      <c r="D2799" s="503" t="s">
        <v>2185</v>
      </c>
      <c r="E2799" s="503" t="s">
        <v>669</v>
      </c>
      <c r="F2799" s="503"/>
      <c r="G2799" s="504" t="s">
        <v>400</v>
      </c>
      <c r="H2799" s="505" t="n">
        <v>0.4332</v>
      </c>
      <c r="I2799" s="506" t="n">
        <v>442.93</v>
      </c>
      <c r="J2799" s="507" t="n">
        <v>191.87</v>
      </c>
    </row>
    <row r="2800" customFormat="false" ht="24" hidden="false" customHeight="true" outlineLevel="0" collapsed="false">
      <c r="A2800" s="501" t="s">
        <v>200</v>
      </c>
      <c r="B2800" s="502" t="n">
        <v>39961</v>
      </c>
      <c r="C2800" s="503" t="s">
        <v>42</v>
      </c>
      <c r="D2800" s="503" t="s">
        <v>2186</v>
      </c>
      <c r="E2800" s="503" t="s">
        <v>669</v>
      </c>
      <c r="F2800" s="503"/>
      <c r="G2800" s="504" t="s">
        <v>120</v>
      </c>
      <c r="H2800" s="505" t="n">
        <v>1</v>
      </c>
      <c r="I2800" s="506" t="n">
        <v>24.81</v>
      </c>
      <c r="J2800" s="507" t="n">
        <v>24.81</v>
      </c>
    </row>
    <row r="2801" customFormat="false" ht="64.5" hidden="false" customHeight="true" outlineLevel="0" collapsed="false">
      <c r="A2801" s="501" t="s">
        <v>200</v>
      </c>
      <c r="B2801" s="502" t="n">
        <v>38151</v>
      </c>
      <c r="C2801" s="503" t="s">
        <v>42</v>
      </c>
      <c r="D2801" s="503" t="s">
        <v>2168</v>
      </c>
      <c r="E2801" s="503" t="s">
        <v>669</v>
      </c>
      <c r="F2801" s="503"/>
      <c r="G2801" s="504" t="s">
        <v>781</v>
      </c>
      <c r="H2801" s="505" t="n">
        <v>1</v>
      </c>
      <c r="I2801" s="506" t="n">
        <v>85.78</v>
      </c>
      <c r="J2801" s="507" t="n">
        <v>85.78</v>
      </c>
    </row>
    <row r="2802" customFormat="false" ht="15" hidden="false" customHeight="false" outlineLevel="0" collapsed="false">
      <c r="A2802" s="486"/>
      <c r="B2802" s="487"/>
      <c r="C2802" s="487"/>
      <c r="D2802" s="487"/>
      <c r="E2802" s="487" t="s">
        <v>1388</v>
      </c>
      <c r="F2802" s="488" t="n">
        <v>477.12</v>
      </c>
      <c r="G2802" s="487" t="s">
        <v>1389</v>
      </c>
      <c r="H2802" s="488" t="n">
        <v>0</v>
      </c>
      <c r="I2802" s="489" t="s">
        <v>1390</v>
      </c>
      <c r="J2802" s="490" t="n">
        <v>477.12</v>
      </c>
    </row>
    <row r="2803" customFormat="false" ht="15" hidden="false" customHeight="true" outlineLevel="0" collapsed="false">
      <c r="A2803" s="486"/>
      <c r="B2803" s="487"/>
      <c r="C2803" s="487"/>
      <c r="D2803" s="487"/>
      <c r="E2803" s="487" t="s">
        <v>1391</v>
      </c>
      <c r="F2803" s="488" t="n">
        <v>692.52</v>
      </c>
      <c r="G2803" s="487"/>
      <c r="H2803" s="491" t="s">
        <v>1392</v>
      </c>
      <c r="I2803" s="491"/>
      <c r="J2803" s="490" t="n">
        <v>3602.29</v>
      </c>
    </row>
    <row r="2804" customFormat="false" ht="49.5" hidden="false" customHeight="true" outlineLevel="0" collapsed="false">
      <c r="A2804" s="492"/>
      <c r="B2804" s="493"/>
      <c r="C2804" s="493"/>
      <c r="D2804" s="493"/>
      <c r="E2804" s="493"/>
      <c r="F2804" s="493"/>
      <c r="G2804" s="493" t="s">
        <v>1393</v>
      </c>
      <c r="H2804" s="494" t="n">
        <v>22</v>
      </c>
      <c r="I2804" s="495" t="s">
        <v>1394</v>
      </c>
      <c r="J2804" s="496" t="n">
        <v>79250.38</v>
      </c>
    </row>
    <row r="2805" customFormat="false" ht="0.75" hidden="false" customHeight="true" outlineLevel="0" collapsed="false">
      <c r="A2805" s="497"/>
      <c r="B2805" s="498"/>
      <c r="C2805" s="498"/>
      <c r="D2805" s="498"/>
      <c r="E2805" s="498"/>
      <c r="F2805" s="498"/>
      <c r="G2805" s="498"/>
      <c r="H2805" s="498"/>
      <c r="I2805" s="499"/>
      <c r="J2805" s="500"/>
    </row>
    <row r="2806" customFormat="false" ht="18" hidden="false" customHeight="true" outlineLevel="0" collapsed="false">
      <c r="A2806" s="466" t="s">
        <v>2187</v>
      </c>
      <c r="B2806" s="467" t="s">
        <v>27</v>
      </c>
      <c r="C2806" s="468" t="s">
        <v>26</v>
      </c>
      <c r="D2806" s="468" t="s">
        <v>18</v>
      </c>
      <c r="E2806" s="468" t="s">
        <v>25</v>
      </c>
      <c r="F2806" s="468"/>
      <c r="G2806" s="469" t="s">
        <v>1375</v>
      </c>
      <c r="H2806" s="467" t="s">
        <v>1376</v>
      </c>
      <c r="I2806" s="470" t="s">
        <v>1377</v>
      </c>
      <c r="J2806" s="471" t="s">
        <v>19</v>
      </c>
    </row>
    <row r="2807" customFormat="false" ht="39" hidden="false" customHeight="true" outlineLevel="0" collapsed="false">
      <c r="A2807" s="472" t="s">
        <v>35</v>
      </c>
      <c r="B2807" s="473" t="s">
        <v>2188</v>
      </c>
      <c r="C2807" s="474" t="s">
        <v>36</v>
      </c>
      <c r="D2807" s="474" t="s">
        <v>2189</v>
      </c>
      <c r="E2807" s="474" t="s">
        <v>811</v>
      </c>
      <c r="F2807" s="474"/>
      <c r="G2807" s="475" t="s">
        <v>1449</v>
      </c>
      <c r="H2807" s="476" t="n">
        <v>1</v>
      </c>
      <c r="I2807" s="477" t="n">
        <v>2207.11</v>
      </c>
      <c r="J2807" s="478" t="n">
        <v>2207.11</v>
      </c>
    </row>
    <row r="2808" customFormat="false" ht="39" hidden="false" customHeight="true" outlineLevel="0" collapsed="false">
      <c r="A2808" s="479" t="s">
        <v>656</v>
      </c>
      <c r="B2808" s="480" t="n">
        <v>90806</v>
      </c>
      <c r="C2808" s="481" t="s">
        <v>42</v>
      </c>
      <c r="D2808" s="481" t="s">
        <v>813</v>
      </c>
      <c r="E2808" s="481" t="s">
        <v>811</v>
      </c>
      <c r="F2808" s="481"/>
      <c r="G2808" s="482" t="s">
        <v>120</v>
      </c>
      <c r="H2808" s="483" t="n">
        <v>1</v>
      </c>
      <c r="I2808" s="484" t="n">
        <v>433.19</v>
      </c>
      <c r="J2808" s="485" t="n">
        <v>433.19</v>
      </c>
    </row>
    <row r="2809" customFormat="false" ht="39" hidden="false" customHeight="true" outlineLevel="0" collapsed="false">
      <c r="A2809" s="479" t="s">
        <v>656</v>
      </c>
      <c r="B2809" s="480" t="n">
        <v>90830</v>
      </c>
      <c r="C2809" s="481" t="s">
        <v>42</v>
      </c>
      <c r="D2809" s="481" t="s">
        <v>810</v>
      </c>
      <c r="E2809" s="481" t="s">
        <v>811</v>
      </c>
      <c r="F2809" s="481"/>
      <c r="G2809" s="482" t="s">
        <v>120</v>
      </c>
      <c r="H2809" s="483" t="n">
        <v>1</v>
      </c>
      <c r="I2809" s="484" t="n">
        <v>164.95</v>
      </c>
      <c r="J2809" s="485" t="n">
        <v>164.95</v>
      </c>
    </row>
    <row r="2810" customFormat="false" ht="51.75" hidden="false" customHeight="true" outlineLevel="0" collapsed="false">
      <c r="A2810" s="479" t="s">
        <v>656</v>
      </c>
      <c r="B2810" s="480" t="n">
        <v>91299</v>
      </c>
      <c r="C2810" s="481" t="s">
        <v>42</v>
      </c>
      <c r="D2810" s="481" t="s">
        <v>2190</v>
      </c>
      <c r="E2810" s="481" t="s">
        <v>811</v>
      </c>
      <c r="F2810" s="481"/>
      <c r="G2810" s="482" t="s">
        <v>120</v>
      </c>
      <c r="H2810" s="483" t="n">
        <v>1</v>
      </c>
      <c r="I2810" s="484" t="n">
        <v>1239.77</v>
      </c>
      <c r="J2810" s="485" t="n">
        <v>1239.77</v>
      </c>
    </row>
    <row r="2811" customFormat="false" ht="39" hidden="false" customHeight="true" outlineLevel="0" collapsed="false">
      <c r="A2811" s="479" t="s">
        <v>656</v>
      </c>
      <c r="B2811" s="480" t="n">
        <v>100659</v>
      </c>
      <c r="C2811" s="481" t="s">
        <v>42</v>
      </c>
      <c r="D2811" s="481" t="s">
        <v>814</v>
      </c>
      <c r="E2811" s="481" t="s">
        <v>811</v>
      </c>
      <c r="F2811" s="481"/>
      <c r="G2811" s="482" t="s">
        <v>47</v>
      </c>
      <c r="H2811" s="483" t="n">
        <v>6</v>
      </c>
      <c r="I2811" s="484" t="n">
        <v>12.96</v>
      </c>
      <c r="J2811" s="485" t="n">
        <v>77.76</v>
      </c>
    </row>
    <row r="2812" customFormat="false" ht="39" hidden="false" customHeight="true" outlineLevel="0" collapsed="false">
      <c r="A2812" s="479" t="s">
        <v>656</v>
      </c>
      <c r="B2812" s="480" t="n">
        <v>102219</v>
      </c>
      <c r="C2812" s="481" t="s">
        <v>42</v>
      </c>
      <c r="D2812" s="481" t="s">
        <v>2165</v>
      </c>
      <c r="E2812" s="481" t="s">
        <v>674</v>
      </c>
      <c r="F2812" s="481"/>
      <c r="G2812" s="482" t="s">
        <v>400</v>
      </c>
      <c r="H2812" s="483" t="n">
        <v>4.788</v>
      </c>
      <c r="I2812" s="484" t="n">
        <v>15.43</v>
      </c>
      <c r="J2812" s="485" t="n">
        <v>73.87</v>
      </c>
    </row>
    <row r="2813" customFormat="false" ht="39" hidden="false" customHeight="true" outlineLevel="0" collapsed="false">
      <c r="A2813" s="479" t="s">
        <v>656</v>
      </c>
      <c r="B2813" s="480" t="n">
        <v>100709</v>
      </c>
      <c r="C2813" s="481" t="s">
        <v>42</v>
      </c>
      <c r="D2813" s="481" t="s">
        <v>2181</v>
      </c>
      <c r="E2813" s="481" t="s">
        <v>811</v>
      </c>
      <c r="F2813" s="481"/>
      <c r="G2813" s="482" t="s">
        <v>120</v>
      </c>
      <c r="H2813" s="483" t="n">
        <v>3</v>
      </c>
      <c r="I2813" s="484" t="n">
        <v>43.93</v>
      </c>
      <c r="J2813" s="485" t="n">
        <v>131.79</v>
      </c>
    </row>
    <row r="2814" customFormat="false" ht="64.5" hidden="false" customHeight="true" outlineLevel="0" collapsed="false">
      <c r="A2814" s="501" t="s">
        <v>200</v>
      </c>
      <c r="B2814" s="502" t="n">
        <v>38151</v>
      </c>
      <c r="C2814" s="503" t="s">
        <v>42</v>
      </c>
      <c r="D2814" s="503" t="s">
        <v>2168</v>
      </c>
      <c r="E2814" s="503" t="s">
        <v>669</v>
      </c>
      <c r="F2814" s="503"/>
      <c r="G2814" s="504" t="s">
        <v>781</v>
      </c>
      <c r="H2814" s="505" t="n">
        <v>1</v>
      </c>
      <c r="I2814" s="506" t="n">
        <v>85.78</v>
      </c>
      <c r="J2814" s="507" t="n">
        <v>85.78</v>
      </c>
    </row>
    <row r="2815" customFormat="false" ht="15" hidden="false" customHeight="false" outlineLevel="0" collapsed="false">
      <c r="A2815" s="486"/>
      <c r="B2815" s="487"/>
      <c r="C2815" s="487"/>
      <c r="D2815" s="487"/>
      <c r="E2815" s="487" t="s">
        <v>1388</v>
      </c>
      <c r="F2815" s="488" t="n">
        <v>331.2</v>
      </c>
      <c r="G2815" s="487" t="s">
        <v>1389</v>
      </c>
      <c r="H2815" s="488" t="n">
        <v>0</v>
      </c>
      <c r="I2815" s="489" t="s">
        <v>1390</v>
      </c>
      <c r="J2815" s="490" t="n">
        <v>331.2</v>
      </c>
    </row>
    <row r="2816" customFormat="false" ht="15" hidden="false" customHeight="true" outlineLevel="0" collapsed="false">
      <c r="A2816" s="486"/>
      <c r="B2816" s="487"/>
      <c r="C2816" s="487"/>
      <c r="D2816" s="487"/>
      <c r="E2816" s="487" t="s">
        <v>1391</v>
      </c>
      <c r="F2816" s="488" t="n">
        <v>525.29</v>
      </c>
      <c r="G2816" s="487"/>
      <c r="H2816" s="491" t="s">
        <v>1392</v>
      </c>
      <c r="I2816" s="491"/>
      <c r="J2816" s="490" t="n">
        <v>2732.4</v>
      </c>
    </row>
    <row r="2817" customFormat="false" ht="49.5" hidden="false" customHeight="true" outlineLevel="0" collapsed="false">
      <c r="A2817" s="492"/>
      <c r="B2817" s="493"/>
      <c r="C2817" s="493"/>
      <c r="D2817" s="493"/>
      <c r="E2817" s="493"/>
      <c r="F2817" s="493"/>
      <c r="G2817" s="493" t="s">
        <v>1393</v>
      </c>
      <c r="H2817" s="494" t="n">
        <v>4</v>
      </c>
      <c r="I2817" s="495" t="s">
        <v>1394</v>
      </c>
      <c r="J2817" s="496" t="n">
        <v>10929.6</v>
      </c>
    </row>
    <row r="2818" customFormat="false" ht="0.75" hidden="false" customHeight="true" outlineLevel="0" collapsed="false">
      <c r="A2818" s="497"/>
      <c r="B2818" s="498"/>
      <c r="C2818" s="498"/>
      <c r="D2818" s="498"/>
      <c r="E2818" s="498"/>
      <c r="F2818" s="498"/>
      <c r="G2818" s="498"/>
      <c r="H2818" s="498"/>
      <c r="I2818" s="499"/>
      <c r="J2818" s="500"/>
    </row>
    <row r="2819" customFormat="false" ht="18" hidden="false" customHeight="true" outlineLevel="0" collapsed="false">
      <c r="A2819" s="466" t="s">
        <v>2191</v>
      </c>
      <c r="B2819" s="467" t="s">
        <v>27</v>
      </c>
      <c r="C2819" s="468" t="s">
        <v>26</v>
      </c>
      <c r="D2819" s="468" t="s">
        <v>18</v>
      </c>
      <c r="E2819" s="468" t="s">
        <v>25</v>
      </c>
      <c r="F2819" s="468"/>
      <c r="G2819" s="469" t="s">
        <v>1375</v>
      </c>
      <c r="H2819" s="467" t="s">
        <v>1376</v>
      </c>
      <c r="I2819" s="470" t="s">
        <v>1377</v>
      </c>
      <c r="J2819" s="471" t="s">
        <v>19</v>
      </c>
    </row>
    <row r="2820" customFormat="false" ht="51.75" hidden="false" customHeight="true" outlineLevel="0" collapsed="false">
      <c r="A2820" s="472" t="s">
        <v>35</v>
      </c>
      <c r="B2820" s="473" t="s">
        <v>2192</v>
      </c>
      <c r="C2820" s="474" t="s">
        <v>36</v>
      </c>
      <c r="D2820" s="474" t="s">
        <v>2193</v>
      </c>
      <c r="E2820" s="474" t="s">
        <v>811</v>
      </c>
      <c r="F2820" s="474"/>
      <c r="G2820" s="475" t="s">
        <v>120</v>
      </c>
      <c r="H2820" s="476" t="n">
        <v>1</v>
      </c>
      <c r="I2820" s="477" t="n">
        <v>1435.19</v>
      </c>
      <c r="J2820" s="478" t="n">
        <v>1435.19</v>
      </c>
    </row>
    <row r="2821" customFormat="false" ht="24" hidden="false" customHeight="true" outlineLevel="0" collapsed="false">
      <c r="A2821" s="479" t="s">
        <v>656</v>
      </c>
      <c r="B2821" s="480" t="n">
        <v>88309</v>
      </c>
      <c r="C2821" s="481" t="s">
        <v>42</v>
      </c>
      <c r="D2821" s="481" t="s">
        <v>696</v>
      </c>
      <c r="E2821" s="481" t="s">
        <v>1382</v>
      </c>
      <c r="F2821" s="481"/>
      <c r="G2821" s="482" t="s">
        <v>469</v>
      </c>
      <c r="H2821" s="483" t="n">
        <v>0.457</v>
      </c>
      <c r="I2821" s="484" t="n">
        <v>25.62</v>
      </c>
      <c r="J2821" s="485" t="n">
        <v>11.7</v>
      </c>
    </row>
    <row r="2822" customFormat="false" ht="24" hidden="false" customHeight="true" outlineLevel="0" collapsed="false">
      <c r="A2822" s="479" t="s">
        <v>656</v>
      </c>
      <c r="B2822" s="480" t="n">
        <v>88316</v>
      </c>
      <c r="C2822" s="481" t="s">
        <v>42</v>
      </c>
      <c r="D2822" s="481" t="s">
        <v>667</v>
      </c>
      <c r="E2822" s="481" t="s">
        <v>1382</v>
      </c>
      <c r="F2822" s="481"/>
      <c r="G2822" s="482" t="s">
        <v>469</v>
      </c>
      <c r="H2822" s="483" t="n">
        <v>0.229</v>
      </c>
      <c r="I2822" s="484" t="n">
        <v>20.32</v>
      </c>
      <c r="J2822" s="485" t="n">
        <v>4.65</v>
      </c>
    </row>
    <row r="2823" customFormat="false" ht="25.5" hidden="false" customHeight="true" outlineLevel="0" collapsed="false">
      <c r="A2823" s="479" t="s">
        <v>656</v>
      </c>
      <c r="B2823" s="480" t="n">
        <v>88629</v>
      </c>
      <c r="C2823" s="481" t="s">
        <v>42</v>
      </c>
      <c r="D2823" s="481" t="s">
        <v>1042</v>
      </c>
      <c r="E2823" s="481" t="s">
        <v>1382</v>
      </c>
      <c r="F2823" s="481"/>
      <c r="G2823" s="482" t="s">
        <v>388</v>
      </c>
      <c r="H2823" s="483" t="n">
        <v>0.025</v>
      </c>
      <c r="I2823" s="484" t="n">
        <v>740.91</v>
      </c>
      <c r="J2823" s="485" t="n">
        <v>18.52</v>
      </c>
    </row>
    <row r="2824" customFormat="false" ht="39" hidden="false" customHeight="true" outlineLevel="0" collapsed="false">
      <c r="A2824" s="501" t="s">
        <v>200</v>
      </c>
      <c r="B2824" s="502" t="n">
        <v>4914</v>
      </c>
      <c r="C2824" s="503" t="s">
        <v>42</v>
      </c>
      <c r="D2824" s="503" t="s">
        <v>2194</v>
      </c>
      <c r="E2824" s="503" t="s">
        <v>669</v>
      </c>
      <c r="F2824" s="503"/>
      <c r="G2824" s="504" t="s">
        <v>400</v>
      </c>
      <c r="H2824" s="505" t="n">
        <v>1.08</v>
      </c>
      <c r="I2824" s="506" t="n">
        <v>605.65</v>
      </c>
      <c r="J2824" s="507" t="n">
        <v>654.1</v>
      </c>
    </row>
    <row r="2825" customFormat="false" ht="24" hidden="false" customHeight="true" outlineLevel="0" collapsed="false">
      <c r="A2825" s="501" t="s">
        <v>200</v>
      </c>
      <c r="B2825" s="502" t="n">
        <v>34360</v>
      </c>
      <c r="C2825" s="503" t="s">
        <v>42</v>
      </c>
      <c r="D2825" s="503" t="s">
        <v>2195</v>
      </c>
      <c r="E2825" s="503" t="s">
        <v>669</v>
      </c>
      <c r="F2825" s="503"/>
      <c r="G2825" s="504" t="s">
        <v>66</v>
      </c>
      <c r="H2825" s="505" t="n">
        <v>17.48</v>
      </c>
      <c r="I2825" s="506" t="n">
        <v>42.69</v>
      </c>
      <c r="J2825" s="507" t="n">
        <v>746.22</v>
      </c>
    </row>
    <row r="2826" customFormat="false" ht="15" hidden="false" customHeight="false" outlineLevel="0" collapsed="false">
      <c r="A2826" s="486"/>
      <c r="B2826" s="487"/>
      <c r="C2826" s="487"/>
      <c r="D2826" s="487"/>
      <c r="E2826" s="487" t="s">
        <v>1388</v>
      </c>
      <c r="F2826" s="488" t="n">
        <v>15.94</v>
      </c>
      <c r="G2826" s="487" t="s">
        <v>1389</v>
      </c>
      <c r="H2826" s="488" t="n">
        <v>0</v>
      </c>
      <c r="I2826" s="489" t="s">
        <v>1390</v>
      </c>
      <c r="J2826" s="490" t="n">
        <v>15.94</v>
      </c>
    </row>
    <row r="2827" customFormat="false" ht="15" hidden="false" customHeight="true" outlineLevel="0" collapsed="false">
      <c r="A2827" s="486"/>
      <c r="B2827" s="487"/>
      <c r="C2827" s="487"/>
      <c r="D2827" s="487"/>
      <c r="E2827" s="487" t="s">
        <v>1391</v>
      </c>
      <c r="F2827" s="488" t="n">
        <v>341.57</v>
      </c>
      <c r="G2827" s="487"/>
      <c r="H2827" s="491" t="s">
        <v>1392</v>
      </c>
      <c r="I2827" s="491"/>
      <c r="J2827" s="490" t="n">
        <v>1776.76</v>
      </c>
    </row>
    <row r="2828" customFormat="false" ht="49.5" hidden="false" customHeight="true" outlineLevel="0" collapsed="false">
      <c r="A2828" s="492"/>
      <c r="B2828" s="493"/>
      <c r="C2828" s="493"/>
      <c r="D2828" s="493"/>
      <c r="E2828" s="493"/>
      <c r="F2828" s="493"/>
      <c r="G2828" s="493" t="s">
        <v>1393</v>
      </c>
      <c r="H2828" s="494" t="n">
        <v>41</v>
      </c>
      <c r="I2828" s="495" t="s">
        <v>1394</v>
      </c>
      <c r="J2828" s="496" t="n">
        <v>72847.16</v>
      </c>
    </row>
    <row r="2829" customFormat="false" ht="0.75" hidden="false" customHeight="true" outlineLevel="0" collapsed="false">
      <c r="A2829" s="497"/>
      <c r="B2829" s="498"/>
      <c r="C2829" s="498"/>
      <c r="D2829" s="498"/>
      <c r="E2829" s="498"/>
      <c r="F2829" s="498"/>
      <c r="G2829" s="498"/>
      <c r="H2829" s="498"/>
      <c r="I2829" s="499"/>
      <c r="J2829" s="500"/>
    </row>
    <row r="2830" customFormat="false" ht="18" hidden="false" customHeight="true" outlineLevel="0" collapsed="false">
      <c r="A2830" s="466" t="s">
        <v>2196</v>
      </c>
      <c r="B2830" s="467" t="s">
        <v>27</v>
      </c>
      <c r="C2830" s="468" t="s">
        <v>26</v>
      </c>
      <c r="D2830" s="468" t="s">
        <v>18</v>
      </c>
      <c r="E2830" s="468" t="s">
        <v>25</v>
      </c>
      <c r="F2830" s="468"/>
      <c r="G2830" s="469" t="s">
        <v>1375</v>
      </c>
      <c r="H2830" s="467" t="s">
        <v>1376</v>
      </c>
      <c r="I2830" s="470" t="s">
        <v>1377</v>
      </c>
      <c r="J2830" s="471" t="s">
        <v>19</v>
      </c>
    </row>
    <row r="2831" customFormat="false" ht="51.75" hidden="false" customHeight="true" outlineLevel="0" collapsed="false">
      <c r="A2831" s="472" t="s">
        <v>35</v>
      </c>
      <c r="B2831" s="473" t="s">
        <v>2197</v>
      </c>
      <c r="C2831" s="474" t="s">
        <v>36</v>
      </c>
      <c r="D2831" s="474" t="s">
        <v>2198</v>
      </c>
      <c r="E2831" s="474" t="s">
        <v>811</v>
      </c>
      <c r="F2831" s="474"/>
      <c r="G2831" s="475" t="s">
        <v>120</v>
      </c>
      <c r="H2831" s="476" t="n">
        <v>1</v>
      </c>
      <c r="I2831" s="477" t="n">
        <v>1855.73</v>
      </c>
      <c r="J2831" s="478" t="n">
        <v>1855.73</v>
      </c>
    </row>
    <row r="2832" customFormat="false" ht="24" hidden="false" customHeight="true" outlineLevel="0" collapsed="false">
      <c r="A2832" s="479" t="s">
        <v>656</v>
      </c>
      <c r="B2832" s="480" t="n">
        <v>88309</v>
      </c>
      <c r="C2832" s="481" t="s">
        <v>42</v>
      </c>
      <c r="D2832" s="481" t="s">
        <v>696</v>
      </c>
      <c r="E2832" s="481" t="s">
        <v>1382</v>
      </c>
      <c r="F2832" s="481"/>
      <c r="G2832" s="482" t="s">
        <v>469</v>
      </c>
      <c r="H2832" s="483" t="n">
        <v>0.457</v>
      </c>
      <c r="I2832" s="484" t="n">
        <v>25.62</v>
      </c>
      <c r="J2832" s="485" t="n">
        <v>11.7</v>
      </c>
    </row>
    <row r="2833" customFormat="false" ht="24" hidden="false" customHeight="true" outlineLevel="0" collapsed="false">
      <c r="A2833" s="479" t="s">
        <v>656</v>
      </c>
      <c r="B2833" s="480" t="n">
        <v>88316</v>
      </c>
      <c r="C2833" s="481" t="s">
        <v>42</v>
      </c>
      <c r="D2833" s="481" t="s">
        <v>667</v>
      </c>
      <c r="E2833" s="481" t="s">
        <v>1382</v>
      </c>
      <c r="F2833" s="481"/>
      <c r="G2833" s="482" t="s">
        <v>469</v>
      </c>
      <c r="H2833" s="483" t="n">
        <v>0.229</v>
      </c>
      <c r="I2833" s="484" t="n">
        <v>20.32</v>
      </c>
      <c r="J2833" s="485" t="n">
        <v>4.65</v>
      </c>
    </row>
    <row r="2834" customFormat="false" ht="25.5" hidden="false" customHeight="true" outlineLevel="0" collapsed="false">
      <c r="A2834" s="479" t="s">
        <v>656</v>
      </c>
      <c r="B2834" s="480" t="n">
        <v>88629</v>
      </c>
      <c r="C2834" s="481" t="s">
        <v>42</v>
      </c>
      <c r="D2834" s="481" t="s">
        <v>1042</v>
      </c>
      <c r="E2834" s="481" t="s">
        <v>1382</v>
      </c>
      <c r="F2834" s="481"/>
      <c r="G2834" s="482" t="s">
        <v>388</v>
      </c>
      <c r="H2834" s="483" t="n">
        <v>0.025</v>
      </c>
      <c r="I2834" s="484" t="n">
        <v>740.91</v>
      </c>
      <c r="J2834" s="485" t="n">
        <v>18.52</v>
      </c>
    </row>
    <row r="2835" customFormat="false" ht="39" hidden="false" customHeight="true" outlineLevel="0" collapsed="false">
      <c r="A2835" s="501" t="s">
        <v>200</v>
      </c>
      <c r="B2835" s="502" t="n">
        <v>4914</v>
      </c>
      <c r="C2835" s="503" t="s">
        <v>42</v>
      </c>
      <c r="D2835" s="503" t="s">
        <v>2194</v>
      </c>
      <c r="E2835" s="503" t="s">
        <v>669</v>
      </c>
      <c r="F2835" s="503"/>
      <c r="G2835" s="504" t="s">
        <v>400</v>
      </c>
      <c r="H2835" s="505" t="n">
        <v>1.62</v>
      </c>
      <c r="I2835" s="506" t="n">
        <v>605.65</v>
      </c>
      <c r="J2835" s="507" t="n">
        <v>981.15</v>
      </c>
    </row>
    <row r="2836" customFormat="false" ht="24" hidden="false" customHeight="true" outlineLevel="0" collapsed="false">
      <c r="A2836" s="501" t="s">
        <v>200</v>
      </c>
      <c r="B2836" s="502" t="n">
        <v>34360</v>
      </c>
      <c r="C2836" s="503" t="s">
        <v>42</v>
      </c>
      <c r="D2836" s="503" t="s">
        <v>2195</v>
      </c>
      <c r="E2836" s="503" t="s">
        <v>669</v>
      </c>
      <c r="F2836" s="503"/>
      <c r="G2836" s="504" t="s">
        <v>66</v>
      </c>
      <c r="H2836" s="505" t="n">
        <v>19.67</v>
      </c>
      <c r="I2836" s="506" t="n">
        <v>42.69</v>
      </c>
      <c r="J2836" s="507" t="n">
        <v>839.71</v>
      </c>
    </row>
    <row r="2837" customFormat="false" ht="15" hidden="false" customHeight="false" outlineLevel="0" collapsed="false">
      <c r="A2837" s="486"/>
      <c r="B2837" s="487"/>
      <c r="C2837" s="487"/>
      <c r="D2837" s="487"/>
      <c r="E2837" s="487" t="s">
        <v>1388</v>
      </c>
      <c r="F2837" s="488" t="n">
        <v>15.94</v>
      </c>
      <c r="G2837" s="487" t="s">
        <v>1389</v>
      </c>
      <c r="H2837" s="488" t="n">
        <v>0</v>
      </c>
      <c r="I2837" s="489" t="s">
        <v>1390</v>
      </c>
      <c r="J2837" s="490" t="n">
        <v>15.94</v>
      </c>
    </row>
    <row r="2838" customFormat="false" ht="15" hidden="false" customHeight="true" outlineLevel="0" collapsed="false">
      <c r="A2838" s="486"/>
      <c r="B2838" s="487"/>
      <c r="C2838" s="487"/>
      <c r="D2838" s="487"/>
      <c r="E2838" s="487" t="s">
        <v>1391</v>
      </c>
      <c r="F2838" s="488" t="n">
        <v>441.66</v>
      </c>
      <c r="G2838" s="487"/>
      <c r="H2838" s="491" t="s">
        <v>1392</v>
      </c>
      <c r="I2838" s="491"/>
      <c r="J2838" s="490" t="n">
        <v>2297.39</v>
      </c>
    </row>
    <row r="2839" customFormat="false" ht="49.5" hidden="false" customHeight="true" outlineLevel="0" collapsed="false">
      <c r="A2839" s="492"/>
      <c r="B2839" s="493"/>
      <c r="C2839" s="493"/>
      <c r="D2839" s="493"/>
      <c r="E2839" s="493"/>
      <c r="F2839" s="493"/>
      <c r="G2839" s="493" t="s">
        <v>1393</v>
      </c>
      <c r="H2839" s="494" t="n">
        <v>2</v>
      </c>
      <c r="I2839" s="495" t="s">
        <v>1394</v>
      </c>
      <c r="J2839" s="496" t="n">
        <v>4594.78</v>
      </c>
    </row>
    <row r="2840" customFormat="false" ht="0.75" hidden="false" customHeight="true" outlineLevel="0" collapsed="false">
      <c r="A2840" s="497"/>
      <c r="B2840" s="498"/>
      <c r="C2840" s="498"/>
      <c r="D2840" s="498"/>
      <c r="E2840" s="498"/>
      <c r="F2840" s="498"/>
      <c r="G2840" s="498"/>
      <c r="H2840" s="498"/>
      <c r="I2840" s="499"/>
      <c r="J2840" s="500"/>
    </row>
    <row r="2841" customFormat="false" ht="18" hidden="false" customHeight="true" outlineLevel="0" collapsed="false">
      <c r="A2841" s="466" t="s">
        <v>2199</v>
      </c>
      <c r="B2841" s="467" t="s">
        <v>27</v>
      </c>
      <c r="C2841" s="468" t="s">
        <v>26</v>
      </c>
      <c r="D2841" s="468" t="s">
        <v>18</v>
      </c>
      <c r="E2841" s="468" t="s">
        <v>25</v>
      </c>
      <c r="F2841" s="468"/>
      <c r="G2841" s="469" t="s">
        <v>1375</v>
      </c>
      <c r="H2841" s="467" t="s">
        <v>1376</v>
      </c>
      <c r="I2841" s="470" t="s">
        <v>1377</v>
      </c>
      <c r="J2841" s="471" t="s">
        <v>19</v>
      </c>
    </row>
    <row r="2842" customFormat="false" ht="78" hidden="false" customHeight="true" outlineLevel="0" collapsed="false">
      <c r="A2842" s="472" t="s">
        <v>35</v>
      </c>
      <c r="B2842" s="473" t="s">
        <v>2200</v>
      </c>
      <c r="C2842" s="474" t="s">
        <v>36</v>
      </c>
      <c r="D2842" s="474" t="s">
        <v>2201</v>
      </c>
      <c r="E2842" s="474" t="s">
        <v>811</v>
      </c>
      <c r="F2842" s="474"/>
      <c r="G2842" s="475" t="s">
        <v>120</v>
      </c>
      <c r="H2842" s="476" t="n">
        <v>1</v>
      </c>
      <c r="I2842" s="477" t="n">
        <v>1902.64</v>
      </c>
      <c r="J2842" s="478" t="n">
        <v>1902.64</v>
      </c>
    </row>
    <row r="2843" customFormat="false" ht="24" hidden="false" customHeight="true" outlineLevel="0" collapsed="false">
      <c r="A2843" s="479" t="s">
        <v>656</v>
      </c>
      <c r="B2843" s="480" t="n">
        <v>88309</v>
      </c>
      <c r="C2843" s="481" t="s">
        <v>42</v>
      </c>
      <c r="D2843" s="481" t="s">
        <v>696</v>
      </c>
      <c r="E2843" s="481" t="s">
        <v>1382</v>
      </c>
      <c r="F2843" s="481"/>
      <c r="G2843" s="482" t="s">
        <v>469</v>
      </c>
      <c r="H2843" s="483" t="n">
        <v>1.4</v>
      </c>
      <c r="I2843" s="484" t="n">
        <v>25.62</v>
      </c>
      <c r="J2843" s="485" t="n">
        <v>35.86</v>
      </c>
    </row>
    <row r="2844" customFormat="false" ht="24" hidden="false" customHeight="true" outlineLevel="0" collapsed="false">
      <c r="A2844" s="479" t="s">
        <v>656</v>
      </c>
      <c r="B2844" s="480" t="n">
        <v>88315</v>
      </c>
      <c r="C2844" s="481" t="s">
        <v>42</v>
      </c>
      <c r="D2844" s="481" t="s">
        <v>1600</v>
      </c>
      <c r="E2844" s="481" t="s">
        <v>1382</v>
      </c>
      <c r="F2844" s="481"/>
      <c r="G2844" s="482" t="s">
        <v>469</v>
      </c>
      <c r="H2844" s="483" t="n">
        <v>2.7</v>
      </c>
      <c r="I2844" s="484" t="n">
        <v>25.4</v>
      </c>
      <c r="J2844" s="485" t="n">
        <v>68.58</v>
      </c>
    </row>
    <row r="2845" customFormat="false" ht="24" hidden="false" customHeight="true" outlineLevel="0" collapsed="false">
      <c r="A2845" s="479" t="s">
        <v>656</v>
      </c>
      <c r="B2845" s="480" t="n">
        <v>88316</v>
      </c>
      <c r="C2845" s="481" t="s">
        <v>42</v>
      </c>
      <c r="D2845" s="481" t="s">
        <v>667</v>
      </c>
      <c r="E2845" s="481" t="s">
        <v>1382</v>
      </c>
      <c r="F2845" s="481"/>
      <c r="G2845" s="482" t="s">
        <v>469</v>
      </c>
      <c r="H2845" s="483" t="n">
        <v>4.7</v>
      </c>
      <c r="I2845" s="484" t="n">
        <v>20.32</v>
      </c>
      <c r="J2845" s="485" t="n">
        <v>95.5</v>
      </c>
    </row>
    <row r="2846" customFormat="false" ht="25.5" hidden="false" customHeight="true" outlineLevel="0" collapsed="false">
      <c r="A2846" s="479" t="s">
        <v>656</v>
      </c>
      <c r="B2846" s="480" t="n">
        <v>88631</v>
      </c>
      <c r="C2846" s="481" t="s">
        <v>42</v>
      </c>
      <c r="D2846" s="481" t="s">
        <v>2172</v>
      </c>
      <c r="E2846" s="481" t="s">
        <v>1382</v>
      </c>
      <c r="F2846" s="481"/>
      <c r="G2846" s="482" t="s">
        <v>388</v>
      </c>
      <c r="H2846" s="483" t="n">
        <v>0.012</v>
      </c>
      <c r="I2846" s="484" t="n">
        <v>663.61</v>
      </c>
      <c r="J2846" s="485" t="n">
        <v>7.96</v>
      </c>
    </row>
    <row r="2847" customFormat="false" ht="51.75" hidden="false" customHeight="true" outlineLevel="0" collapsed="false">
      <c r="A2847" s="501" t="s">
        <v>200</v>
      </c>
      <c r="B2847" s="502" t="n">
        <v>39022</v>
      </c>
      <c r="C2847" s="503" t="s">
        <v>42</v>
      </c>
      <c r="D2847" s="503" t="s">
        <v>2173</v>
      </c>
      <c r="E2847" s="503" t="s">
        <v>669</v>
      </c>
      <c r="F2847" s="503"/>
      <c r="G2847" s="504" t="s">
        <v>120</v>
      </c>
      <c r="H2847" s="505" t="n">
        <v>1</v>
      </c>
      <c r="I2847" s="506" t="n">
        <v>699.9</v>
      </c>
      <c r="J2847" s="507" t="n">
        <v>699.9</v>
      </c>
    </row>
    <row r="2848" customFormat="false" ht="25.5" hidden="false" customHeight="true" outlineLevel="0" collapsed="false">
      <c r="A2848" s="501" t="s">
        <v>200</v>
      </c>
      <c r="B2848" s="502" t="n">
        <v>1323</v>
      </c>
      <c r="C2848" s="503" t="s">
        <v>42</v>
      </c>
      <c r="D2848" s="503" t="s">
        <v>2174</v>
      </c>
      <c r="E2848" s="503" t="s">
        <v>669</v>
      </c>
      <c r="F2848" s="503"/>
      <c r="G2848" s="504" t="s">
        <v>66</v>
      </c>
      <c r="H2848" s="505" t="n">
        <v>67.089</v>
      </c>
      <c r="I2848" s="506" t="n">
        <v>12.32</v>
      </c>
      <c r="J2848" s="507" t="n">
        <v>826.53</v>
      </c>
    </row>
    <row r="2849" customFormat="false" ht="39" hidden="false" customHeight="true" outlineLevel="0" collapsed="false">
      <c r="A2849" s="501" t="s">
        <v>200</v>
      </c>
      <c r="B2849" s="502" t="n">
        <v>2418</v>
      </c>
      <c r="C2849" s="503" t="s">
        <v>42</v>
      </c>
      <c r="D2849" s="503" t="s">
        <v>2176</v>
      </c>
      <c r="E2849" s="503" t="s">
        <v>669</v>
      </c>
      <c r="F2849" s="503"/>
      <c r="G2849" s="504" t="s">
        <v>120</v>
      </c>
      <c r="H2849" s="505" t="n">
        <v>3</v>
      </c>
      <c r="I2849" s="506" t="n">
        <v>9.98</v>
      </c>
      <c r="J2849" s="507" t="n">
        <v>29.94</v>
      </c>
    </row>
    <row r="2850" customFormat="false" ht="64.5" hidden="false" customHeight="true" outlineLevel="0" collapsed="false">
      <c r="A2850" s="501" t="s">
        <v>200</v>
      </c>
      <c r="B2850" s="502" t="n">
        <v>38152</v>
      </c>
      <c r="C2850" s="503" t="s">
        <v>42</v>
      </c>
      <c r="D2850" s="503" t="s">
        <v>2177</v>
      </c>
      <c r="E2850" s="503" t="s">
        <v>669</v>
      </c>
      <c r="F2850" s="503"/>
      <c r="G2850" s="504" t="s">
        <v>781</v>
      </c>
      <c r="H2850" s="505" t="n">
        <v>1</v>
      </c>
      <c r="I2850" s="506" t="n">
        <v>138.37</v>
      </c>
      <c r="J2850" s="507" t="n">
        <v>138.37</v>
      </c>
    </row>
    <row r="2851" customFormat="false" ht="15" hidden="false" customHeight="false" outlineLevel="0" collapsed="false">
      <c r="A2851" s="486"/>
      <c r="B2851" s="487"/>
      <c r="C2851" s="487"/>
      <c r="D2851" s="487"/>
      <c r="E2851" s="487" t="s">
        <v>1388</v>
      </c>
      <c r="F2851" s="488" t="n">
        <v>154.92</v>
      </c>
      <c r="G2851" s="487" t="s">
        <v>1389</v>
      </c>
      <c r="H2851" s="488" t="n">
        <v>0</v>
      </c>
      <c r="I2851" s="489" t="s">
        <v>1390</v>
      </c>
      <c r="J2851" s="490" t="n">
        <v>154.92</v>
      </c>
    </row>
    <row r="2852" customFormat="false" ht="15" hidden="false" customHeight="true" outlineLevel="0" collapsed="false">
      <c r="A2852" s="486"/>
      <c r="B2852" s="487"/>
      <c r="C2852" s="487"/>
      <c r="D2852" s="487"/>
      <c r="E2852" s="487" t="s">
        <v>1391</v>
      </c>
      <c r="F2852" s="488" t="n">
        <v>452.82</v>
      </c>
      <c r="G2852" s="487"/>
      <c r="H2852" s="491" t="s">
        <v>1392</v>
      </c>
      <c r="I2852" s="491"/>
      <c r="J2852" s="490" t="n">
        <v>2355.46</v>
      </c>
    </row>
    <row r="2853" customFormat="false" ht="49.5" hidden="false" customHeight="true" outlineLevel="0" collapsed="false">
      <c r="A2853" s="492"/>
      <c r="B2853" s="493"/>
      <c r="C2853" s="493"/>
      <c r="D2853" s="493"/>
      <c r="E2853" s="493"/>
      <c r="F2853" s="493"/>
      <c r="G2853" s="493" t="s">
        <v>1393</v>
      </c>
      <c r="H2853" s="494" t="n">
        <v>6</v>
      </c>
      <c r="I2853" s="495" t="s">
        <v>1394</v>
      </c>
      <c r="J2853" s="496" t="n">
        <v>14132.76</v>
      </c>
    </row>
    <row r="2854" customFormat="false" ht="0.75" hidden="false" customHeight="true" outlineLevel="0" collapsed="false">
      <c r="A2854" s="497"/>
      <c r="B2854" s="498"/>
      <c r="C2854" s="498"/>
      <c r="D2854" s="498"/>
      <c r="E2854" s="498"/>
      <c r="F2854" s="498"/>
      <c r="G2854" s="498"/>
      <c r="H2854" s="498"/>
      <c r="I2854" s="499"/>
      <c r="J2854" s="500"/>
    </row>
    <row r="2855" customFormat="false" ht="18" hidden="false" customHeight="true" outlineLevel="0" collapsed="false">
      <c r="A2855" s="466" t="s">
        <v>2202</v>
      </c>
      <c r="B2855" s="467" t="s">
        <v>27</v>
      </c>
      <c r="C2855" s="468" t="s">
        <v>26</v>
      </c>
      <c r="D2855" s="468" t="s">
        <v>18</v>
      </c>
      <c r="E2855" s="468" t="s">
        <v>25</v>
      </c>
      <c r="F2855" s="468"/>
      <c r="G2855" s="469" t="s">
        <v>1375</v>
      </c>
      <c r="H2855" s="467" t="s">
        <v>1376</v>
      </c>
      <c r="I2855" s="470" t="s">
        <v>1377</v>
      </c>
      <c r="J2855" s="471" t="s">
        <v>19</v>
      </c>
    </row>
    <row r="2856" customFormat="false" ht="78" hidden="false" customHeight="true" outlineLevel="0" collapsed="false">
      <c r="A2856" s="472" t="s">
        <v>35</v>
      </c>
      <c r="B2856" s="473" t="s">
        <v>2203</v>
      </c>
      <c r="C2856" s="474" t="s">
        <v>36</v>
      </c>
      <c r="D2856" s="474" t="s">
        <v>2204</v>
      </c>
      <c r="E2856" s="474" t="s">
        <v>811</v>
      </c>
      <c r="F2856" s="474"/>
      <c r="G2856" s="475" t="s">
        <v>120</v>
      </c>
      <c r="H2856" s="476" t="n">
        <v>1</v>
      </c>
      <c r="I2856" s="477" t="n">
        <v>1845.04</v>
      </c>
      <c r="J2856" s="478" t="n">
        <v>1845.04</v>
      </c>
    </row>
    <row r="2857" customFormat="false" ht="24" hidden="false" customHeight="true" outlineLevel="0" collapsed="false">
      <c r="A2857" s="479" t="s">
        <v>656</v>
      </c>
      <c r="B2857" s="480" t="n">
        <v>88309</v>
      </c>
      <c r="C2857" s="481" t="s">
        <v>42</v>
      </c>
      <c r="D2857" s="481" t="s">
        <v>696</v>
      </c>
      <c r="E2857" s="481" t="s">
        <v>1382</v>
      </c>
      <c r="F2857" s="481"/>
      <c r="G2857" s="482" t="s">
        <v>469</v>
      </c>
      <c r="H2857" s="483" t="n">
        <v>1.4</v>
      </c>
      <c r="I2857" s="484" t="n">
        <v>25.62</v>
      </c>
      <c r="J2857" s="485" t="n">
        <v>35.86</v>
      </c>
    </row>
    <row r="2858" customFormat="false" ht="24" hidden="false" customHeight="true" outlineLevel="0" collapsed="false">
      <c r="A2858" s="479" t="s">
        <v>656</v>
      </c>
      <c r="B2858" s="480" t="n">
        <v>88315</v>
      </c>
      <c r="C2858" s="481" t="s">
        <v>42</v>
      </c>
      <c r="D2858" s="481" t="s">
        <v>1600</v>
      </c>
      <c r="E2858" s="481" t="s">
        <v>1382</v>
      </c>
      <c r="F2858" s="481"/>
      <c r="G2858" s="482" t="s">
        <v>469</v>
      </c>
      <c r="H2858" s="483" t="n">
        <v>2.7</v>
      </c>
      <c r="I2858" s="484" t="n">
        <v>25.4</v>
      </c>
      <c r="J2858" s="485" t="n">
        <v>68.58</v>
      </c>
    </row>
    <row r="2859" customFormat="false" ht="24" hidden="false" customHeight="true" outlineLevel="0" collapsed="false">
      <c r="A2859" s="479" t="s">
        <v>656</v>
      </c>
      <c r="B2859" s="480" t="n">
        <v>88316</v>
      </c>
      <c r="C2859" s="481" t="s">
        <v>42</v>
      </c>
      <c r="D2859" s="481" t="s">
        <v>667</v>
      </c>
      <c r="E2859" s="481" t="s">
        <v>1382</v>
      </c>
      <c r="F2859" s="481"/>
      <c r="G2859" s="482" t="s">
        <v>469</v>
      </c>
      <c r="H2859" s="483" t="n">
        <v>4.7</v>
      </c>
      <c r="I2859" s="484" t="n">
        <v>20.32</v>
      </c>
      <c r="J2859" s="485" t="n">
        <v>95.5</v>
      </c>
    </row>
    <row r="2860" customFormat="false" ht="25.5" hidden="false" customHeight="true" outlineLevel="0" collapsed="false">
      <c r="A2860" s="479" t="s">
        <v>656</v>
      </c>
      <c r="B2860" s="480" t="n">
        <v>88631</v>
      </c>
      <c r="C2860" s="481" t="s">
        <v>42</v>
      </c>
      <c r="D2860" s="481" t="s">
        <v>2172</v>
      </c>
      <c r="E2860" s="481" t="s">
        <v>1382</v>
      </c>
      <c r="F2860" s="481"/>
      <c r="G2860" s="482" t="s">
        <v>388</v>
      </c>
      <c r="H2860" s="483" t="n">
        <v>0.012</v>
      </c>
      <c r="I2860" s="484" t="n">
        <v>663.61</v>
      </c>
      <c r="J2860" s="485" t="n">
        <v>7.96</v>
      </c>
    </row>
    <row r="2861" customFormat="false" ht="51.75" hidden="false" customHeight="true" outlineLevel="0" collapsed="false">
      <c r="A2861" s="501" t="s">
        <v>200</v>
      </c>
      <c r="B2861" s="502" t="n">
        <v>39022</v>
      </c>
      <c r="C2861" s="503" t="s">
        <v>42</v>
      </c>
      <c r="D2861" s="503" t="s">
        <v>2173</v>
      </c>
      <c r="E2861" s="503" t="s">
        <v>669</v>
      </c>
      <c r="F2861" s="503"/>
      <c r="G2861" s="504" t="s">
        <v>120</v>
      </c>
      <c r="H2861" s="505" t="n">
        <v>0.887</v>
      </c>
      <c r="I2861" s="506" t="n">
        <v>699.9</v>
      </c>
      <c r="J2861" s="507" t="n">
        <v>620.81</v>
      </c>
    </row>
    <row r="2862" customFormat="false" ht="25.5" hidden="false" customHeight="true" outlineLevel="0" collapsed="false">
      <c r="A2862" s="501" t="s">
        <v>200</v>
      </c>
      <c r="B2862" s="502" t="n">
        <v>1323</v>
      </c>
      <c r="C2862" s="503" t="s">
        <v>42</v>
      </c>
      <c r="D2862" s="503" t="s">
        <v>2174</v>
      </c>
      <c r="E2862" s="503" t="s">
        <v>669</v>
      </c>
      <c r="F2862" s="503"/>
      <c r="G2862" s="504" t="s">
        <v>66</v>
      </c>
      <c r="H2862" s="505" t="n">
        <v>68.833</v>
      </c>
      <c r="I2862" s="506" t="n">
        <v>12.32</v>
      </c>
      <c r="J2862" s="507" t="n">
        <v>848.02</v>
      </c>
    </row>
    <row r="2863" customFormat="false" ht="39" hidden="false" customHeight="true" outlineLevel="0" collapsed="false">
      <c r="A2863" s="501" t="s">
        <v>200</v>
      </c>
      <c r="B2863" s="502" t="n">
        <v>2418</v>
      </c>
      <c r="C2863" s="503" t="s">
        <v>42</v>
      </c>
      <c r="D2863" s="503" t="s">
        <v>2176</v>
      </c>
      <c r="E2863" s="503" t="s">
        <v>669</v>
      </c>
      <c r="F2863" s="503"/>
      <c r="G2863" s="504" t="s">
        <v>120</v>
      </c>
      <c r="H2863" s="505" t="n">
        <v>3</v>
      </c>
      <c r="I2863" s="506" t="n">
        <v>9.98</v>
      </c>
      <c r="J2863" s="507" t="n">
        <v>29.94</v>
      </c>
    </row>
    <row r="2864" customFormat="false" ht="64.5" hidden="false" customHeight="true" outlineLevel="0" collapsed="false">
      <c r="A2864" s="501" t="s">
        <v>200</v>
      </c>
      <c r="B2864" s="502" t="n">
        <v>38152</v>
      </c>
      <c r="C2864" s="503" t="s">
        <v>42</v>
      </c>
      <c r="D2864" s="503" t="s">
        <v>2177</v>
      </c>
      <c r="E2864" s="503" t="s">
        <v>669</v>
      </c>
      <c r="F2864" s="503"/>
      <c r="G2864" s="504" t="s">
        <v>781</v>
      </c>
      <c r="H2864" s="505" t="n">
        <v>1</v>
      </c>
      <c r="I2864" s="506" t="n">
        <v>138.37</v>
      </c>
      <c r="J2864" s="507" t="n">
        <v>138.37</v>
      </c>
    </row>
    <row r="2865" customFormat="false" ht="15" hidden="false" customHeight="false" outlineLevel="0" collapsed="false">
      <c r="A2865" s="486"/>
      <c r="B2865" s="487"/>
      <c r="C2865" s="487"/>
      <c r="D2865" s="487"/>
      <c r="E2865" s="487" t="s">
        <v>1388</v>
      </c>
      <c r="F2865" s="488" t="n">
        <v>154.92</v>
      </c>
      <c r="G2865" s="487" t="s">
        <v>1389</v>
      </c>
      <c r="H2865" s="488" t="n">
        <v>0</v>
      </c>
      <c r="I2865" s="489" t="s">
        <v>1390</v>
      </c>
      <c r="J2865" s="490" t="n">
        <v>154.92</v>
      </c>
    </row>
    <row r="2866" customFormat="false" ht="15" hidden="false" customHeight="true" outlineLevel="0" collapsed="false">
      <c r="A2866" s="486"/>
      <c r="B2866" s="487"/>
      <c r="C2866" s="487"/>
      <c r="D2866" s="487"/>
      <c r="E2866" s="487" t="s">
        <v>1391</v>
      </c>
      <c r="F2866" s="488" t="n">
        <v>439.11</v>
      </c>
      <c r="G2866" s="487"/>
      <c r="H2866" s="491" t="s">
        <v>1392</v>
      </c>
      <c r="I2866" s="491"/>
      <c r="J2866" s="490" t="n">
        <v>2284.15</v>
      </c>
    </row>
    <row r="2867" customFormat="false" ht="49.5" hidden="false" customHeight="true" outlineLevel="0" collapsed="false">
      <c r="A2867" s="492"/>
      <c r="B2867" s="493"/>
      <c r="C2867" s="493"/>
      <c r="D2867" s="493"/>
      <c r="E2867" s="493"/>
      <c r="F2867" s="493"/>
      <c r="G2867" s="493" t="s">
        <v>1393</v>
      </c>
      <c r="H2867" s="494" t="n">
        <v>1</v>
      </c>
      <c r="I2867" s="495" t="s">
        <v>1394</v>
      </c>
      <c r="J2867" s="496" t="n">
        <v>2284.15</v>
      </c>
    </row>
    <row r="2868" customFormat="false" ht="0.75" hidden="false" customHeight="true" outlineLevel="0" collapsed="false">
      <c r="A2868" s="497"/>
      <c r="B2868" s="498"/>
      <c r="C2868" s="498"/>
      <c r="D2868" s="498"/>
      <c r="E2868" s="498"/>
      <c r="F2868" s="498"/>
      <c r="G2868" s="498"/>
      <c r="H2868" s="498"/>
      <c r="I2868" s="499"/>
      <c r="J2868" s="500"/>
    </row>
    <row r="2869" customFormat="false" ht="18" hidden="false" customHeight="true" outlineLevel="0" collapsed="false">
      <c r="A2869" s="466" t="s">
        <v>2205</v>
      </c>
      <c r="B2869" s="467" t="s">
        <v>27</v>
      </c>
      <c r="C2869" s="468" t="s">
        <v>26</v>
      </c>
      <c r="D2869" s="468" t="s">
        <v>18</v>
      </c>
      <c r="E2869" s="468" t="s">
        <v>25</v>
      </c>
      <c r="F2869" s="468"/>
      <c r="G2869" s="469" t="s">
        <v>1375</v>
      </c>
      <c r="H2869" s="467" t="s">
        <v>1376</v>
      </c>
      <c r="I2869" s="470" t="s">
        <v>1377</v>
      </c>
      <c r="J2869" s="471" t="s">
        <v>19</v>
      </c>
    </row>
    <row r="2870" customFormat="false" ht="103.5" hidden="false" customHeight="true" outlineLevel="0" collapsed="false">
      <c r="A2870" s="472" t="s">
        <v>35</v>
      </c>
      <c r="B2870" s="473" t="s">
        <v>2206</v>
      </c>
      <c r="C2870" s="474" t="s">
        <v>36</v>
      </c>
      <c r="D2870" s="474" t="s">
        <v>2207</v>
      </c>
      <c r="E2870" s="474" t="s">
        <v>811</v>
      </c>
      <c r="F2870" s="474"/>
      <c r="G2870" s="475" t="s">
        <v>120</v>
      </c>
      <c r="H2870" s="476" t="n">
        <v>1</v>
      </c>
      <c r="I2870" s="477" t="n">
        <v>1390.67</v>
      </c>
      <c r="J2870" s="478" t="n">
        <v>1390.67</v>
      </c>
    </row>
    <row r="2871" customFormat="false" ht="24" hidden="false" customHeight="true" outlineLevel="0" collapsed="false">
      <c r="A2871" s="479" t="s">
        <v>656</v>
      </c>
      <c r="B2871" s="480" t="n">
        <v>88309</v>
      </c>
      <c r="C2871" s="481" t="s">
        <v>42</v>
      </c>
      <c r="D2871" s="481" t="s">
        <v>696</v>
      </c>
      <c r="E2871" s="481" t="s">
        <v>1382</v>
      </c>
      <c r="F2871" s="481"/>
      <c r="G2871" s="482" t="s">
        <v>469</v>
      </c>
      <c r="H2871" s="483" t="n">
        <v>1.4</v>
      </c>
      <c r="I2871" s="484" t="n">
        <v>25.62</v>
      </c>
      <c r="J2871" s="485" t="n">
        <v>35.86</v>
      </c>
    </row>
    <row r="2872" customFormat="false" ht="24" hidden="false" customHeight="true" outlineLevel="0" collapsed="false">
      <c r="A2872" s="479" t="s">
        <v>656</v>
      </c>
      <c r="B2872" s="480" t="n">
        <v>88315</v>
      </c>
      <c r="C2872" s="481" t="s">
        <v>42</v>
      </c>
      <c r="D2872" s="481" t="s">
        <v>1600</v>
      </c>
      <c r="E2872" s="481" t="s">
        <v>1382</v>
      </c>
      <c r="F2872" s="481"/>
      <c r="G2872" s="482" t="s">
        <v>469</v>
      </c>
      <c r="H2872" s="483" t="n">
        <v>2.7</v>
      </c>
      <c r="I2872" s="484" t="n">
        <v>25.4</v>
      </c>
      <c r="J2872" s="485" t="n">
        <v>68.58</v>
      </c>
    </row>
    <row r="2873" customFormat="false" ht="24" hidden="false" customHeight="true" outlineLevel="0" collapsed="false">
      <c r="A2873" s="479" t="s">
        <v>656</v>
      </c>
      <c r="B2873" s="480" t="n">
        <v>88316</v>
      </c>
      <c r="C2873" s="481" t="s">
        <v>42</v>
      </c>
      <c r="D2873" s="481" t="s">
        <v>667</v>
      </c>
      <c r="E2873" s="481" t="s">
        <v>1382</v>
      </c>
      <c r="F2873" s="481"/>
      <c r="G2873" s="482" t="s">
        <v>469</v>
      </c>
      <c r="H2873" s="483" t="n">
        <v>4.7</v>
      </c>
      <c r="I2873" s="484" t="n">
        <v>20.32</v>
      </c>
      <c r="J2873" s="485" t="n">
        <v>95.5</v>
      </c>
    </row>
    <row r="2874" customFormat="false" ht="25.5" hidden="false" customHeight="true" outlineLevel="0" collapsed="false">
      <c r="A2874" s="479" t="s">
        <v>656</v>
      </c>
      <c r="B2874" s="480" t="n">
        <v>88631</v>
      </c>
      <c r="C2874" s="481" t="s">
        <v>42</v>
      </c>
      <c r="D2874" s="481" t="s">
        <v>2172</v>
      </c>
      <c r="E2874" s="481" t="s">
        <v>1382</v>
      </c>
      <c r="F2874" s="481"/>
      <c r="G2874" s="482" t="s">
        <v>388</v>
      </c>
      <c r="H2874" s="483" t="n">
        <v>0.012</v>
      </c>
      <c r="I2874" s="484" t="n">
        <v>663.61</v>
      </c>
      <c r="J2874" s="485" t="n">
        <v>7.96</v>
      </c>
    </row>
    <row r="2875" customFormat="false" ht="51.75" hidden="false" customHeight="true" outlineLevel="0" collapsed="false">
      <c r="A2875" s="501" t="s">
        <v>200</v>
      </c>
      <c r="B2875" s="502" t="n">
        <v>39022</v>
      </c>
      <c r="C2875" s="503" t="s">
        <v>42</v>
      </c>
      <c r="D2875" s="503" t="s">
        <v>2173</v>
      </c>
      <c r="E2875" s="503" t="s">
        <v>669</v>
      </c>
      <c r="F2875" s="503"/>
      <c r="G2875" s="504" t="s">
        <v>120</v>
      </c>
      <c r="H2875" s="505" t="n">
        <v>0.78</v>
      </c>
      <c r="I2875" s="506" t="n">
        <v>699.9</v>
      </c>
      <c r="J2875" s="507" t="n">
        <v>545.92</v>
      </c>
    </row>
    <row r="2876" customFormat="false" ht="25.5" hidden="false" customHeight="true" outlineLevel="0" collapsed="false">
      <c r="A2876" s="501" t="s">
        <v>200</v>
      </c>
      <c r="B2876" s="502" t="n">
        <v>1323</v>
      </c>
      <c r="C2876" s="503" t="s">
        <v>42</v>
      </c>
      <c r="D2876" s="503" t="s">
        <v>2174</v>
      </c>
      <c r="E2876" s="503" t="s">
        <v>669</v>
      </c>
      <c r="F2876" s="503"/>
      <c r="G2876" s="504" t="s">
        <v>66</v>
      </c>
      <c r="H2876" s="505" t="n">
        <v>38.031</v>
      </c>
      <c r="I2876" s="506" t="n">
        <v>12.32</v>
      </c>
      <c r="J2876" s="507" t="n">
        <v>468.54</v>
      </c>
    </row>
    <row r="2877" customFormat="false" ht="39" hidden="false" customHeight="true" outlineLevel="0" collapsed="false">
      <c r="A2877" s="501" t="s">
        <v>200</v>
      </c>
      <c r="B2877" s="502" t="n">
        <v>2418</v>
      </c>
      <c r="C2877" s="503" t="s">
        <v>42</v>
      </c>
      <c r="D2877" s="503" t="s">
        <v>2176</v>
      </c>
      <c r="E2877" s="503" t="s">
        <v>669</v>
      </c>
      <c r="F2877" s="503"/>
      <c r="G2877" s="504" t="s">
        <v>120</v>
      </c>
      <c r="H2877" s="505" t="n">
        <v>3</v>
      </c>
      <c r="I2877" s="506" t="n">
        <v>9.98</v>
      </c>
      <c r="J2877" s="507" t="n">
        <v>29.94</v>
      </c>
    </row>
    <row r="2878" customFormat="false" ht="64.5" hidden="false" customHeight="true" outlineLevel="0" collapsed="false">
      <c r="A2878" s="501" t="s">
        <v>200</v>
      </c>
      <c r="B2878" s="502" t="n">
        <v>38152</v>
      </c>
      <c r="C2878" s="503" t="s">
        <v>42</v>
      </c>
      <c r="D2878" s="503" t="s">
        <v>2177</v>
      </c>
      <c r="E2878" s="503" t="s">
        <v>669</v>
      </c>
      <c r="F2878" s="503"/>
      <c r="G2878" s="504" t="s">
        <v>781</v>
      </c>
      <c r="H2878" s="505" t="n">
        <v>1</v>
      </c>
      <c r="I2878" s="506" t="n">
        <v>138.37</v>
      </c>
      <c r="J2878" s="507" t="n">
        <v>138.37</v>
      </c>
    </row>
    <row r="2879" customFormat="false" ht="15" hidden="false" customHeight="false" outlineLevel="0" collapsed="false">
      <c r="A2879" s="486"/>
      <c r="B2879" s="487"/>
      <c r="C2879" s="487"/>
      <c r="D2879" s="487"/>
      <c r="E2879" s="487" t="s">
        <v>1388</v>
      </c>
      <c r="F2879" s="488" t="n">
        <v>154.92</v>
      </c>
      <c r="G2879" s="487" t="s">
        <v>1389</v>
      </c>
      <c r="H2879" s="488" t="n">
        <v>0</v>
      </c>
      <c r="I2879" s="489" t="s">
        <v>1390</v>
      </c>
      <c r="J2879" s="490" t="n">
        <v>154.92</v>
      </c>
    </row>
    <row r="2880" customFormat="false" ht="15" hidden="false" customHeight="true" outlineLevel="0" collapsed="false">
      <c r="A2880" s="486"/>
      <c r="B2880" s="487"/>
      <c r="C2880" s="487"/>
      <c r="D2880" s="487"/>
      <c r="E2880" s="487" t="s">
        <v>1391</v>
      </c>
      <c r="F2880" s="488" t="n">
        <v>330.97</v>
      </c>
      <c r="G2880" s="487"/>
      <c r="H2880" s="491" t="s">
        <v>1392</v>
      </c>
      <c r="I2880" s="491"/>
      <c r="J2880" s="490" t="n">
        <v>1721.64</v>
      </c>
    </row>
    <row r="2881" customFormat="false" ht="49.5" hidden="false" customHeight="true" outlineLevel="0" collapsed="false">
      <c r="A2881" s="492"/>
      <c r="B2881" s="493"/>
      <c r="C2881" s="493"/>
      <c r="D2881" s="493"/>
      <c r="E2881" s="493"/>
      <c r="F2881" s="493"/>
      <c r="G2881" s="493" t="s">
        <v>1393</v>
      </c>
      <c r="H2881" s="494" t="n">
        <v>1</v>
      </c>
      <c r="I2881" s="495" t="s">
        <v>1394</v>
      </c>
      <c r="J2881" s="496" t="n">
        <v>1721.64</v>
      </c>
    </row>
    <row r="2882" customFormat="false" ht="0.75" hidden="false" customHeight="true" outlineLevel="0" collapsed="false">
      <c r="A2882" s="497"/>
      <c r="B2882" s="498"/>
      <c r="C2882" s="498"/>
      <c r="D2882" s="498"/>
      <c r="E2882" s="498"/>
      <c r="F2882" s="498"/>
      <c r="G2882" s="498"/>
      <c r="H2882" s="498"/>
      <c r="I2882" s="499"/>
      <c r="J2882" s="500"/>
    </row>
    <row r="2883" customFormat="false" ht="18" hidden="false" customHeight="true" outlineLevel="0" collapsed="false">
      <c r="A2883" s="466" t="s">
        <v>2208</v>
      </c>
      <c r="B2883" s="467" t="s">
        <v>27</v>
      </c>
      <c r="C2883" s="468" t="s">
        <v>26</v>
      </c>
      <c r="D2883" s="468" t="s">
        <v>18</v>
      </c>
      <c r="E2883" s="468" t="s">
        <v>25</v>
      </c>
      <c r="F2883" s="468"/>
      <c r="G2883" s="469" t="s">
        <v>1375</v>
      </c>
      <c r="H2883" s="467" t="s">
        <v>1376</v>
      </c>
      <c r="I2883" s="470" t="s">
        <v>1377</v>
      </c>
      <c r="J2883" s="471" t="s">
        <v>19</v>
      </c>
    </row>
    <row r="2884" customFormat="false" ht="51.75" hidden="false" customHeight="true" outlineLevel="0" collapsed="false">
      <c r="A2884" s="472" t="s">
        <v>35</v>
      </c>
      <c r="B2884" s="473" t="s">
        <v>2209</v>
      </c>
      <c r="C2884" s="474" t="s">
        <v>36</v>
      </c>
      <c r="D2884" s="474" t="s">
        <v>2210</v>
      </c>
      <c r="E2884" s="474" t="s">
        <v>811</v>
      </c>
      <c r="F2884" s="474"/>
      <c r="G2884" s="475" t="s">
        <v>1449</v>
      </c>
      <c r="H2884" s="476" t="n">
        <v>1</v>
      </c>
      <c r="I2884" s="477" t="n">
        <v>5123.31</v>
      </c>
      <c r="J2884" s="478" t="n">
        <v>5123.31</v>
      </c>
    </row>
    <row r="2885" customFormat="false" ht="39" hidden="false" customHeight="true" outlineLevel="0" collapsed="false">
      <c r="A2885" s="479" t="s">
        <v>656</v>
      </c>
      <c r="B2885" s="480" t="n">
        <v>90806</v>
      </c>
      <c r="C2885" s="481" t="s">
        <v>42</v>
      </c>
      <c r="D2885" s="481" t="s">
        <v>813</v>
      </c>
      <c r="E2885" s="481" t="s">
        <v>811</v>
      </c>
      <c r="F2885" s="481"/>
      <c r="G2885" s="482" t="s">
        <v>120</v>
      </c>
      <c r="H2885" s="483" t="n">
        <v>2</v>
      </c>
      <c r="I2885" s="484" t="n">
        <v>433.19</v>
      </c>
      <c r="J2885" s="485" t="n">
        <v>866.38</v>
      </c>
    </row>
    <row r="2886" customFormat="false" ht="39" hidden="false" customHeight="true" outlineLevel="0" collapsed="false">
      <c r="A2886" s="479" t="s">
        <v>656</v>
      </c>
      <c r="B2886" s="480" t="n">
        <v>90830</v>
      </c>
      <c r="C2886" s="481" t="s">
        <v>42</v>
      </c>
      <c r="D2886" s="481" t="s">
        <v>810</v>
      </c>
      <c r="E2886" s="481" t="s">
        <v>811</v>
      </c>
      <c r="F2886" s="481"/>
      <c r="G2886" s="482" t="s">
        <v>120</v>
      </c>
      <c r="H2886" s="483" t="n">
        <v>1</v>
      </c>
      <c r="I2886" s="484" t="n">
        <v>164.95</v>
      </c>
      <c r="J2886" s="485" t="n">
        <v>164.95</v>
      </c>
    </row>
    <row r="2887" customFormat="false" ht="51.75" hidden="false" customHeight="true" outlineLevel="0" collapsed="false">
      <c r="A2887" s="479" t="s">
        <v>656</v>
      </c>
      <c r="B2887" s="480" t="n">
        <v>91299</v>
      </c>
      <c r="C2887" s="481" t="s">
        <v>42</v>
      </c>
      <c r="D2887" s="481" t="s">
        <v>2190</v>
      </c>
      <c r="E2887" s="481" t="s">
        <v>811</v>
      </c>
      <c r="F2887" s="481"/>
      <c r="G2887" s="482" t="s">
        <v>120</v>
      </c>
      <c r="H2887" s="483" t="n">
        <v>2</v>
      </c>
      <c r="I2887" s="484" t="n">
        <v>1239.77</v>
      </c>
      <c r="J2887" s="485" t="n">
        <v>2479.54</v>
      </c>
    </row>
    <row r="2888" customFormat="false" ht="39" hidden="false" customHeight="true" outlineLevel="0" collapsed="false">
      <c r="A2888" s="479" t="s">
        <v>656</v>
      </c>
      <c r="B2888" s="480" t="n">
        <v>100659</v>
      </c>
      <c r="C2888" s="481" t="s">
        <v>42</v>
      </c>
      <c r="D2888" s="481" t="s">
        <v>814</v>
      </c>
      <c r="E2888" s="481" t="s">
        <v>811</v>
      </c>
      <c r="F2888" s="481"/>
      <c r="G2888" s="482" t="s">
        <v>47</v>
      </c>
      <c r="H2888" s="483" t="n">
        <v>12</v>
      </c>
      <c r="I2888" s="484" t="n">
        <v>12.96</v>
      </c>
      <c r="J2888" s="485" t="n">
        <v>155.52</v>
      </c>
    </row>
    <row r="2889" customFormat="false" ht="39" hidden="false" customHeight="true" outlineLevel="0" collapsed="false">
      <c r="A2889" s="479" t="s">
        <v>656</v>
      </c>
      <c r="B2889" s="480" t="n">
        <v>102219</v>
      </c>
      <c r="C2889" s="481" t="s">
        <v>42</v>
      </c>
      <c r="D2889" s="481" t="s">
        <v>2165</v>
      </c>
      <c r="E2889" s="481" t="s">
        <v>674</v>
      </c>
      <c r="F2889" s="481"/>
      <c r="G2889" s="482" t="s">
        <v>400</v>
      </c>
      <c r="H2889" s="483" t="n">
        <v>9.576</v>
      </c>
      <c r="I2889" s="484" t="n">
        <v>15.43</v>
      </c>
      <c r="J2889" s="485" t="n">
        <v>147.75</v>
      </c>
    </row>
    <row r="2890" customFormat="false" ht="39" hidden="false" customHeight="true" outlineLevel="0" collapsed="false">
      <c r="A2890" s="479" t="s">
        <v>656</v>
      </c>
      <c r="B2890" s="480" t="n">
        <v>100709</v>
      </c>
      <c r="C2890" s="481" t="s">
        <v>42</v>
      </c>
      <c r="D2890" s="481" t="s">
        <v>2181</v>
      </c>
      <c r="E2890" s="481" t="s">
        <v>811</v>
      </c>
      <c r="F2890" s="481"/>
      <c r="G2890" s="482" t="s">
        <v>120</v>
      </c>
      <c r="H2890" s="483" t="n">
        <v>6</v>
      </c>
      <c r="I2890" s="484" t="n">
        <v>43.93</v>
      </c>
      <c r="J2890" s="485" t="n">
        <v>263.58</v>
      </c>
    </row>
    <row r="2891" customFormat="false" ht="25.5" hidden="false" customHeight="true" outlineLevel="0" collapsed="false">
      <c r="A2891" s="501" t="s">
        <v>200</v>
      </c>
      <c r="B2891" s="502" t="n">
        <v>20205</v>
      </c>
      <c r="C2891" s="503" t="s">
        <v>42</v>
      </c>
      <c r="D2891" s="503" t="s">
        <v>2183</v>
      </c>
      <c r="E2891" s="503" t="s">
        <v>669</v>
      </c>
      <c r="F2891" s="503"/>
      <c r="G2891" s="504" t="s">
        <v>47</v>
      </c>
      <c r="H2891" s="505" t="n">
        <v>8.7</v>
      </c>
      <c r="I2891" s="506" t="n">
        <v>3</v>
      </c>
      <c r="J2891" s="507" t="n">
        <v>26.1</v>
      </c>
    </row>
    <row r="2892" customFormat="false" ht="39" hidden="false" customHeight="true" outlineLevel="0" collapsed="false">
      <c r="A2892" s="501" t="s">
        <v>200</v>
      </c>
      <c r="B2892" s="502" t="n">
        <v>585</v>
      </c>
      <c r="C2892" s="503" t="s">
        <v>42</v>
      </c>
      <c r="D2892" s="503" t="s">
        <v>2184</v>
      </c>
      <c r="E2892" s="503" t="s">
        <v>669</v>
      </c>
      <c r="F2892" s="503"/>
      <c r="G2892" s="504" t="s">
        <v>66</v>
      </c>
      <c r="H2892" s="505" t="n">
        <v>0.986</v>
      </c>
      <c r="I2892" s="506" t="n">
        <v>34.15</v>
      </c>
      <c r="J2892" s="507" t="n">
        <v>33.67</v>
      </c>
    </row>
    <row r="2893" customFormat="false" ht="24" hidden="false" customHeight="true" outlineLevel="0" collapsed="false">
      <c r="A2893" s="501" t="s">
        <v>200</v>
      </c>
      <c r="B2893" s="502" t="n">
        <v>10507</v>
      </c>
      <c r="C2893" s="503" t="s">
        <v>42</v>
      </c>
      <c r="D2893" s="503" t="s">
        <v>2185</v>
      </c>
      <c r="E2893" s="503" t="s">
        <v>669</v>
      </c>
      <c r="F2893" s="503"/>
      <c r="G2893" s="504" t="s">
        <v>400</v>
      </c>
      <c r="H2893" s="505" t="n">
        <v>1.92</v>
      </c>
      <c r="I2893" s="506" t="n">
        <v>442.93</v>
      </c>
      <c r="J2893" s="507" t="n">
        <v>850.42</v>
      </c>
    </row>
    <row r="2894" customFormat="false" ht="24" hidden="false" customHeight="true" outlineLevel="0" collapsed="false">
      <c r="A2894" s="501" t="s">
        <v>200</v>
      </c>
      <c r="B2894" s="502" t="n">
        <v>39961</v>
      </c>
      <c r="C2894" s="503" t="s">
        <v>42</v>
      </c>
      <c r="D2894" s="503" t="s">
        <v>2186</v>
      </c>
      <c r="E2894" s="503" t="s">
        <v>669</v>
      </c>
      <c r="F2894" s="503"/>
      <c r="G2894" s="504" t="s">
        <v>120</v>
      </c>
      <c r="H2894" s="505" t="n">
        <v>2</v>
      </c>
      <c r="I2894" s="506" t="n">
        <v>24.81</v>
      </c>
      <c r="J2894" s="507" t="n">
        <v>49.62</v>
      </c>
    </row>
    <row r="2895" customFormat="false" ht="64.5" hidden="false" customHeight="true" outlineLevel="0" collapsed="false">
      <c r="A2895" s="501" t="s">
        <v>200</v>
      </c>
      <c r="B2895" s="502" t="n">
        <v>38151</v>
      </c>
      <c r="C2895" s="503" t="s">
        <v>42</v>
      </c>
      <c r="D2895" s="503" t="s">
        <v>2168</v>
      </c>
      <c r="E2895" s="503" t="s">
        <v>669</v>
      </c>
      <c r="F2895" s="503"/>
      <c r="G2895" s="504" t="s">
        <v>781</v>
      </c>
      <c r="H2895" s="505" t="n">
        <v>1</v>
      </c>
      <c r="I2895" s="506" t="n">
        <v>85.78</v>
      </c>
      <c r="J2895" s="507" t="n">
        <v>85.78</v>
      </c>
    </row>
    <row r="2896" customFormat="false" ht="15" hidden="false" customHeight="false" outlineLevel="0" collapsed="false">
      <c r="A2896" s="486"/>
      <c r="B2896" s="487"/>
      <c r="C2896" s="487"/>
      <c r="D2896" s="487"/>
      <c r="E2896" s="487" t="s">
        <v>1388</v>
      </c>
      <c r="F2896" s="488" t="n">
        <v>635.88</v>
      </c>
      <c r="G2896" s="487" t="s">
        <v>1389</v>
      </c>
      <c r="H2896" s="488" t="n">
        <v>0</v>
      </c>
      <c r="I2896" s="489" t="s">
        <v>1390</v>
      </c>
      <c r="J2896" s="490" t="n">
        <v>635.88</v>
      </c>
    </row>
    <row r="2897" customFormat="false" ht="15" hidden="false" customHeight="true" outlineLevel="0" collapsed="false">
      <c r="A2897" s="486"/>
      <c r="B2897" s="487"/>
      <c r="C2897" s="487"/>
      <c r="D2897" s="487"/>
      <c r="E2897" s="487" t="s">
        <v>1391</v>
      </c>
      <c r="F2897" s="488" t="n">
        <v>1219.34</v>
      </c>
      <c r="G2897" s="487"/>
      <c r="H2897" s="491" t="s">
        <v>1392</v>
      </c>
      <c r="I2897" s="491"/>
      <c r="J2897" s="490" t="n">
        <v>6342.65</v>
      </c>
    </row>
    <row r="2898" customFormat="false" ht="49.5" hidden="false" customHeight="true" outlineLevel="0" collapsed="false">
      <c r="A2898" s="492"/>
      <c r="B2898" s="493"/>
      <c r="C2898" s="493"/>
      <c r="D2898" s="493"/>
      <c r="E2898" s="493"/>
      <c r="F2898" s="493"/>
      <c r="G2898" s="493" t="s">
        <v>1393</v>
      </c>
      <c r="H2898" s="494" t="n">
        <v>2</v>
      </c>
      <c r="I2898" s="495" t="s">
        <v>1394</v>
      </c>
      <c r="J2898" s="496" t="n">
        <v>12685.3</v>
      </c>
    </row>
    <row r="2899" customFormat="false" ht="0.75" hidden="false" customHeight="true" outlineLevel="0" collapsed="false">
      <c r="A2899" s="497"/>
      <c r="B2899" s="498"/>
      <c r="C2899" s="498"/>
      <c r="D2899" s="498"/>
      <c r="E2899" s="498"/>
      <c r="F2899" s="498"/>
      <c r="G2899" s="498"/>
      <c r="H2899" s="498"/>
      <c r="I2899" s="499"/>
      <c r="J2899" s="500"/>
    </row>
    <row r="2900" customFormat="false" ht="18" hidden="false" customHeight="true" outlineLevel="0" collapsed="false">
      <c r="A2900" s="466" t="s">
        <v>2211</v>
      </c>
      <c r="B2900" s="467" t="s">
        <v>27</v>
      </c>
      <c r="C2900" s="468" t="s">
        <v>26</v>
      </c>
      <c r="D2900" s="468" t="s">
        <v>18</v>
      </c>
      <c r="E2900" s="468" t="s">
        <v>25</v>
      </c>
      <c r="F2900" s="468"/>
      <c r="G2900" s="469" t="s">
        <v>1375</v>
      </c>
      <c r="H2900" s="467" t="s">
        <v>1376</v>
      </c>
      <c r="I2900" s="470" t="s">
        <v>1377</v>
      </c>
      <c r="J2900" s="471" t="s">
        <v>19</v>
      </c>
    </row>
    <row r="2901" customFormat="false" ht="51.75" hidden="false" customHeight="true" outlineLevel="0" collapsed="false">
      <c r="A2901" s="472" t="s">
        <v>35</v>
      </c>
      <c r="B2901" s="473" t="s">
        <v>2212</v>
      </c>
      <c r="C2901" s="474" t="s">
        <v>36</v>
      </c>
      <c r="D2901" s="474" t="s">
        <v>2213</v>
      </c>
      <c r="E2901" s="474" t="s">
        <v>811</v>
      </c>
      <c r="F2901" s="474"/>
      <c r="G2901" s="475" t="s">
        <v>1449</v>
      </c>
      <c r="H2901" s="476" t="n">
        <v>1</v>
      </c>
      <c r="I2901" s="477" t="n">
        <v>2458.32</v>
      </c>
      <c r="J2901" s="478" t="n">
        <v>2458.32</v>
      </c>
    </row>
    <row r="2902" customFormat="false" ht="39" hidden="false" customHeight="true" outlineLevel="0" collapsed="false">
      <c r="A2902" s="479" t="s">
        <v>656</v>
      </c>
      <c r="B2902" s="480" t="n">
        <v>90806</v>
      </c>
      <c r="C2902" s="481" t="s">
        <v>42</v>
      </c>
      <c r="D2902" s="481" t="s">
        <v>813</v>
      </c>
      <c r="E2902" s="481" t="s">
        <v>811</v>
      </c>
      <c r="F2902" s="481"/>
      <c r="G2902" s="482" t="s">
        <v>120</v>
      </c>
      <c r="H2902" s="483" t="n">
        <v>1</v>
      </c>
      <c r="I2902" s="484" t="n">
        <v>433.19</v>
      </c>
      <c r="J2902" s="485" t="n">
        <v>433.19</v>
      </c>
    </row>
    <row r="2903" customFormat="false" ht="39" hidden="false" customHeight="true" outlineLevel="0" collapsed="false">
      <c r="A2903" s="479" t="s">
        <v>656</v>
      </c>
      <c r="B2903" s="480" t="n">
        <v>90830</v>
      </c>
      <c r="C2903" s="481" t="s">
        <v>42</v>
      </c>
      <c r="D2903" s="481" t="s">
        <v>810</v>
      </c>
      <c r="E2903" s="481" t="s">
        <v>811</v>
      </c>
      <c r="F2903" s="481"/>
      <c r="G2903" s="482" t="s">
        <v>120</v>
      </c>
      <c r="H2903" s="483" t="n">
        <v>1</v>
      </c>
      <c r="I2903" s="484" t="n">
        <v>164.95</v>
      </c>
      <c r="J2903" s="485" t="n">
        <v>164.95</v>
      </c>
    </row>
    <row r="2904" customFormat="false" ht="51.75" hidden="false" customHeight="true" outlineLevel="0" collapsed="false">
      <c r="A2904" s="479" t="s">
        <v>656</v>
      </c>
      <c r="B2904" s="480" t="n">
        <v>91299</v>
      </c>
      <c r="C2904" s="481" t="s">
        <v>42</v>
      </c>
      <c r="D2904" s="481" t="s">
        <v>2190</v>
      </c>
      <c r="E2904" s="481" t="s">
        <v>811</v>
      </c>
      <c r="F2904" s="481"/>
      <c r="G2904" s="482" t="s">
        <v>120</v>
      </c>
      <c r="H2904" s="483" t="n">
        <v>1</v>
      </c>
      <c r="I2904" s="484" t="n">
        <v>1239.77</v>
      </c>
      <c r="J2904" s="485" t="n">
        <v>1239.77</v>
      </c>
    </row>
    <row r="2905" customFormat="false" ht="39" hidden="false" customHeight="true" outlineLevel="0" collapsed="false">
      <c r="A2905" s="479" t="s">
        <v>656</v>
      </c>
      <c r="B2905" s="480" t="n">
        <v>100659</v>
      </c>
      <c r="C2905" s="481" t="s">
        <v>42</v>
      </c>
      <c r="D2905" s="481" t="s">
        <v>814</v>
      </c>
      <c r="E2905" s="481" t="s">
        <v>811</v>
      </c>
      <c r="F2905" s="481"/>
      <c r="G2905" s="482" t="s">
        <v>47</v>
      </c>
      <c r="H2905" s="483" t="n">
        <v>6</v>
      </c>
      <c r="I2905" s="484" t="n">
        <v>12.96</v>
      </c>
      <c r="J2905" s="485" t="n">
        <v>77.76</v>
      </c>
    </row>
    <row r="2906" customFormat="false" ht="39" hidden="false" customHeight="true" outlineLevel="0" collapsed="false">
      <c r="A2906" s="479" t="s">
        <v>656</v>
      </c>
      <c r="B2906" s="480" t="n">
        <v>102219</v>
      </c>
      <c r="C2906" s="481" t="s">
        <v>42</v>
      </c>
      <c r="D2906" s="481" t="s">
        <v>2165</v>
      </c>
      <c r="E2906" s="481" t="s">
        <v>674</v>
      </c>
      <c r="F2906" s="481"/>
      <c r="G2906" s="482" t="s">
        <v>400</v>
      </c>
      <c r="H2906" s="483" t="n">
        <v>4.788</v>
      </c>
      <c r="I2906" s="484" t="n">
        <v>15.43</v>
      </c>
      <c r="J2906" s="485" t="n">
        <v>73.87</v>
      </c>
    </row>
    <row r="2907" customFormat="false" ht="39" hidden="false" customHeight="true" outlineLevel="0" collapsed="false">
      <c r="A2907" s="479" t="s">
        <v>656</v>
      </c>
      <c r="B2907" s="480" t="n">
        <v>100709</v>
      </c>
      <c r="C2907" s="481" t="s">
        <v>42</v>
      </c>
      <c r="D2907" s="481" t="s">
        <v>2181</v>
      </c>
      <c r="E2907" s="481" t="s">
        <v>811</v>
      </c>
      <c r="F2907" s="481"/>
      <c r="G2907" s="482" t="s">
        <v>120</v>
      </c>
      <c r="H2907" s="483" t="n">
        <v>3</v>
      </c>
      <c r="I2907" s="484" t="n">
        <v>43.93</v>
      </c>
      <c r="J2907" s="485" t="n">
        <v>131.79</v>
      </c>
    </row>
    <row r="2908" customFormat="false" ht="25.5" hidden="false" customHeight="true" outlineLevel="0" collapsed="false">
      <c r="A2908" s="501" t="s">
        <v>200</v>
      </c>
      <c r="B2908" s="502" t="n">
        <v>20205</v>
      </c>
      <c r="C2908" s="503" t="s">
        <v>42</v>
      </c>
      <c r="D2908" s="503" t="s">
        <v>2183</v>
      </c>
      <c r="E2908" s="503" t="s">
        <v>669</v>
      </c>
      <c r="F2908" s="503"/>
      <c r="G2908" s="504" t="s">
        <v>47</v>
      </c>
      <c r="H2908" s="505" t="n">
        <v>8.7</v>
      </c>
      <c r="I2908" s="506" t="n">
        <v>3</v>
      </c>
      <c r="J2908" s="507" t="n">
        <v>26.1</v>
      </c>
    </row>
    <row r="2909" customFormat="false" ht="39" hidden="false" customHeight="true" outlineLevel="0" collapsed="false">
      <c r="A2909" s="501" t="s">
        <v>200</v>
      </c>
      <c r="B2909" s="502" t="n">
        <v>585</v>
      </c>
      <c r="C2909" s="503" t="s">
        <v>42</v>
      </c>
      <c r="D2909" s="503" t="s">
        <v>2184</v>
      </c>
      <c r="E2909" s="503" t="s">
        <v>669</v>
      </c>
      <c r="F2909" s="503"/>
      <c r="G2909" s="504" t="s">
        <v>66</v>
      </c>
      <c r="H2909" s="505" t="n">
        <v>0.986</v>
      </c>
      <c r="I2909" s="506" t="n">
        <v>34.15</v>
      </c>
      <c r="J2909" s="507" t="n">
        <v>33.67</v>
      </c>
    </row>
    <row r="2910" customFormat="false" ht="24" hidden="false" customHeight="true" outlineLevel="0" collapsed="false">
      <c r="A2910" s="501" t="s">
        <v>200</v>
      </c>
      <c r="B2910" s="502" t="n">
        <v>10507</v>
      </c>
      <c r="C2910" s="503" t="s">
        <v>42</v>
      </c>
      <c r="D2910" s="503" t="s">
        <v>2185</v>
      </c>
      <c r="E2910" s="503" t="s">
        <v>669</v>
      </c>
      <c r="F2910" s="503"/>
      <c r="G2910" s="504" t="s">
        <v>400</v>
      </c>
      <c r="H2910" s="505" t="n">
        <v>0.3762</v>
      </c>
      <c r="I2910" s="506" t="n">
        <v>442.93</v>
      </c>
      <c r="J2910" s="507" t="n">
        <v>166.63</v>
      </c>
    </row>
    <row r="2911" customFormat="false" ht="24" hidden="false" customHeight="true" outlineLevel="0" collapsed="false">
      <c r="A2911" s="501" t="s">
        <v>200</v>
      </c>
      <c r="B2911" s="502" t="n">
        <v>39961</v>
      </c>
      <c r="C2911" s="503" t="s">
        <v>42</v>
      </c>
      <c r="D2911" s="503" t="s">
        <v>2186</v>
      </c>
      <c r="E2911" s="503" t="s">
        <v>669</v>
      </c>
      <c r="F2911" s="503"/>
      <c r="G2911" s="504" t="s">
        <v>120</v>
      </c>
      <c r="H2911" s="505" t="n">
        <v>1</v>
      </c>
      <c r="I2911" s="506" t="n">
        <v>24.81</v>
      </c>
      <c r="J2911" s="507" t="n">
        <v>24.81</v>
      </c>
    </row>
    <row r="2912" customFormat="false" ht="64.5" hidden="false" customHeight="true" outlineLevel="0" collapsed="false">
      <c r="A2912" s="501" t="s">
        <v>200</v>
      </c>
      <c r="B2912" s="502" t="n">
        <v>38151</v>
      </c>
      <c r="C2912" s="503" t="s">
        <v>42</v>
      </c>
      <c r="D2912" s="503" t="s">
        <v>2168</v>
      </c>
      <c r="E2912" s="503" t="s">
        <v>669</v>
      </c>
      <c r="F2912" s="503"/>
      <c r="G2912" s="504" t="s">
        <v>781</v>
      </c>
      <c r="H2912" s="505" t="n">
        <v>1</v>
      </c>
      <c r="I2912" s="506" t="n">
        <v>85.78</v>
      </c>
      <c r="J2912" s="507" t="n">
        <v>85.78</v>
      </c>
    </row>
    <row r="2913" customFormat="false" ht="15" hidden="false" customHeight="false" outlineLevel="0" collapsed="false">
      <c r="A2913" s="486"/>
      <c r="B2913" s="487"/>
      <c r="C2913" s="487"/>
      <c r="D2913" s="487"/>
      <c r="E2913" s="487" t="s">
        <v>1388</v>
      </c>
      <c r="F2913" s="488" t="n">
        <v>331.2</v>
      </c>
      <c r="G2913" s="487" t="s">
        <v>1389</v>
      </c>
      <c r="H2913" s="488" t="n">
        <v>0</v>
      </c>
      <c r="I2913" s="489" t="s">
        <v>1390</v>
      </c>
      <c r="J2913" s="490" t="n">
        <v>331.2</v>
      </c>
    </row>
    <row r="2914" customFormat="false" ht="15" hidden="false" customHeight="true" outlineLevel="0" collapsed="false">
      <c r="A2914" s="486"/>
      <c r="B2914" s="487"/>
      <c r="C2914" s="487"/>
      <c r="D2914" s="487"/>
      <c r="E2914" s="487" t="s">
        <v>1391</v>
      </c>
      <c r="F2914" s="488" t="n">
        <v>585.08</v>
      </c>
      <c r="G2914" s="487"/>
      <c r="H2914" s="491" t="s">
        <v>1392</v>
      </c>
      <c r="I2914" s="491"/>
      <c r="J2914" s="490" t="n">
        <v>3043.4</v>
      </c>
    </row>
    <row r="2915" customFormat="false" ht="49.5" hidden="false" customHeight="true" outlineLevel="0" collapsed="false">
      <c r="A2915" s="492"/>
      <c r="B2915" s="493"/>
      <c r="C2915" s="493"/>
      <c r="D2915" s="493"/>
      <c r="E2915" s="493"/>
      <c r="F2915" s="493"/>
      <c r="G2915" s="493" t="s">
        <v>1393</v>
      </c>
      <c r="H2915" s="494" t="n">
        <v>10</v>
      </c>
      <c r="I2915" s="495" t="s">
        <v>1394</v>
      </c>
      <c r="J2915" s="496" t="n">
        <v>30434</v>
      </c>
    </row>
    <row r="2916" customFormat="false" ht="0.75" hidden="false" customHeight="true" outlineLevel="0" collapsed="false">
      <c r="A2916" s="497"/>
      <c r="B2916" s="498"/>
      <c r="C2916" s="498"/>
      <c r="D2916" s="498"/>
      <c r="E2916" s="498"/>
      <c r="F2916" s="498"/>
      <c r="G2916" s="498"/>
      <c r="H2916" s="498"/>
      <c r="I2916" s="499"/>
      <c r="J2916" s="500"/>
    </row>
    <row r="2917" customFormat="false" ht="18" hidden="false" customHeight="true" outlineLevel="0" collapsed="false">
      <c r="A2917" s="466" t="s">
        <v>2214</v>
      </c>
      <c r="B2917" s="467" t="s">
        <v>27</v>
      </c>
      <c r="C2917" s="468" t="s">
        <v>26</v>
      </c>
      <c r="D2917" s="468" t="s">
        <v>18</v>
      </c>
      <c r="E2917" s="468" t="s">
        <v>25</v>
      </c>
      <c r="F2917" s="468"/>
      <c r="G2917" s="469" t="s">
        <v>1375</v>
      </c>
      <c r="H2917" s="467" t="s">
        <v>1376</v>
      </c>
      <c r="I2917" s="470" t="s">
        <v>1377</v>
      </c>
      <c r="J2917" s="471" t="s">
        <v>19</v>
      </c>
    </row>
    <row r="2918" customFormat="false" ht="39" hidden="false" customHeight="true" outlineLevel="0" collapsed="false">
      <c r="A2918" s="472" t="s">
        <v>35</v>
      </c>
      <c r="B2918" s="473" t="s">
        <v>2215</v>
      </c>
      <c r="C2918" s="474" t="s">
        <v>36</v>
      </c>
      <c r="D2918" s="474" t="s">
        <v>2216</v>
      </c>
      <c r="E2918" s="474" t="s">
        <v>1554</v>
      </c>
      <c r="F2918" s="474"/>
      <c r="G2918" s="475" t="s">
        <v>1449</v>
      </c>
      <c r="H2918" s="476" t="n">
        <v>1</v>
      </c>
      <c r="I2918" s="477" t="n">
        <v>161.04</v>
      </c>
      <c r="J2918" s="478" t="n">
        <v>161.04</v>
      </c>
    </row>
    <row r="2919" customFormat="false" ht="24" hidden="false" customHeight="true" outlineLevel="0" collapsed="false">
      <c r="A2919" s="479" t="s">
        <v>656</v>
      </c>
      <c r="B2919" s="480" t="n">
        <v>90776</v>
      </c>
      <c r="C2919" s="481" t="s">
        <v>42</v>
      </c>
      <c r="D2919" s="481" t="s">
        <v>657</v>
      </c>
      <c r="E2919" s="481" t="s">
        <v>1382</v>
      </c>
      <c r="F2919" s="481"/>
      <c r="G2919" s="482" t="s">
        <v>469</v>
      </c>
      <c r="H2919" s="483" t="n">
        <v>0.274</v>
      </c>
      <c r="I2919" s="484" t="n">
        <v>29.84</v>
      </c>
      <c r="J2919" s="485" t="n">
        <v>8.17</v>
      </c>
    </row>
    <row r="2920" customFormat="false" ht="24" hidden="false" customHeight="true" outlineLevel="0" collapsed="false">
      <c r="A2920" s="479" t="s">
        <v>656</v>
      </c>
      <c r="B2920" s="480" t="n">
        <v>88315</v>
      </c>
      <c r="C2920" s="481" t="s">
        <v>42</v>
      </c>
      <c r="D2920" s="481" t="s">
        <v>1600</v>
      </c>
      <c r="E2920" s="481" t="s">
        <v>1382</v>
      </c>
      <c r="F2920" s="481"/>
      <c r="G2920" s="482" t="s">
        <v>469</v>
      </c>
      <c r="H2920" s="483" t="n">
        <v>1.0959</v>
      </c>
      <c r="I2920" s="484" t="n">
        <v>25.4</v>
      </c>
      <c r="J2920" s="485" t="n">
        <v>27.83</v>
      </c>
    </row>
    <row r="2921" customFormat="false" ht="24" hidden="false" customHeight="true" outlineLevel="0" collapsed="false">
      <c r="A2921" s="479" t="s">
        <v>656</v>
      </c>
      <c r="B2921" s="480" t="n">
        <v>88310</v>
      </c>
      <c r="C2921" s="481" t="s">
        <v>42</v>
      </c>
      <c r="D2921" s="481" t="s">
        <v>970</v>
      </c>
      <c r="E2921" s="481" t="s">
        <v>1382</v>
      </c>
      <c r="F2921" s="481"/>
      <c r="G2921" s="482" t="s">
        <v>469</v>
      </c>
      <c r="H2921" s="483" t="n">
        <v>0.3653</v>
      </c>
      <c r="I2921" s="484" t="n">
        <v>27.11</v>
      </c>
      <c r="J2921" s="485" t="n">
        <v>9.9</v>
      </c>
    </row>
    <row r="2922" customFormat="false" ht="25.5" hidden="false" customHeight="true" outlineLevel="0" collapsed="false">
      <c r="A2922" s="479" t="s">
        <v>656</v>
      </c>
      <c r="B2922" s="480" t="n">
        <v>88241</v>
      </c>
      <c r="C2922" s="481" t="s">
        <v>42</v>
      </c>
      <c r="D2922" s="481" t="s">
        <v>1558</v>
      </c>
      <c r="E2922" s="481" t="s">
        <v>1382</v>
      </c>
      <c r="F2922" s="481"/>
      <c r="G2922" s="482" t="s">
        <v>469</v>
      </c>
      <c r="H2922" s="483" t="n">
        <v>2.1918</v>
      </c>
      <c r="I2922" s="484" t="n">
        <v>21.33</v>
      </c>
      <c r="J2922" s="485" t="n">
        <v>46.75</v>
      </c>
    </row>
    <row r="2923" customFormat="false" ht="51.75" hidden="false" customHeight="true" outlineLevel="0" collapsed="false">
      <c r="A2923" s="479" t="s">
        <v>656</v>
      </c>
      <c r="B2923" s="480" t="n">
        <v>104519</v>
      </c>
      <c r="C2923" s="481" t="s">
        <v>42</v>
      </c>
      <c r="D2923" s="481" t="s">
        <v>2217</v>
      </c>
      <c r="E2923" s="481" t="s">
        <v>683</v>
      </c>
      <c r="F2923" s="481"/>
      <c r="G2923" s="482" t="s">
        <v>469</v>
      </c>
      <c r="H2923" s="483" t="n">
        <v>1.0959</v>
      </c>
      <c r="I2923" s="484" t="n">
        <v>0.69</v>
      </c>
      <c r="J2923" s="485" t="n">
        <v>0.75</v>
      </c>
    </row>
    <row r="2924" customFormat="false" ht="39" hidden="false" customHeight="true" outlineLevel="0" collapsed="false">
      <c r="A2924" s="479" t="s">
        <v>656</v>
      </c>
      <c r="B2924" s="480" t="n">
        <v>102867</v>
      </c>
      <c r="C2924" s="481" t="s">
        <v>42</v>
      </c>
      <c r="D2924" s="481" t="s">
        <v>2218</v>
      </c>
      <c r="E2924" s="481" t="s">
        <v>683</v>
      </c>
      <c r="F2924" s="481"/>
      <c r="G2924" s="482" t="s">
        <v>469</v>
      </c>
      <c r="H2924" s="483" t="n">
        <v>1.0959</v>
      </c>
      <c r="I2924" s="484" t="n">
        <v>0.73</v>
      </c>
      <c r="J2924" s="485" t="n">
        <v>0.8</v>
      </c>
    </row>
    <row r="2925" customFormat="false" ht="25.5" hidden="false" customHeight="true" outlineLevel="0" collapsed="false">
      <c r="A2925" s="501" t="s">
        <v>200</v>
      </c>
      <c r="B2925" s="502" t="n">
        <v>1325</v>
      </c>
      <c r="C2925" s="503" t="s">
        <v>42</v>
      </c>
      <c r="D2925" s="503" t="s">
        <v>2219</v>
      </c>
      <c r="E2925" s="503" t="s">
        <v>669</v>
      </c>
      <c r="F2925" s="503"/>
      <c r="G2925" s="504" t="s">
        <v>66</v>
      </c>
      <c r="H2925" s="505" t="n">
        <v>0.6088</v>
      </c>
      <c r="I2925" s="506" t="n">
        <v>12.56</v>
      </c>
      <c r="J2925" s="507" t="n">
        <v>7.64</v>
      </c>
    </row>
    <row r="2926" customFormat="false" ht="39" hidden="false" customHeight="true" outlineLevel="0" collapsed="false">
      <c r="A2926" s="501" t="s">
        <v>200</v>
      </c>
      <c r="B2926" s="502" t="n">
        <v>11552</v>
      </c>
      <c r="C2926" s="503" t="s">
        <v>42</v>
      </c>
      <c r="D2926" s="503" t="s">
        <v>2220</v>
      </c>
      <c r="E2926" s="503" t="s">
        <v>669</v>
      </c>
      <c r="F2926" s="503"/>
      <c r="G2926" s="504" t="s">
        <v>47</v>
      </c>
      <c r="H2926" s="505" t="n">
        <v>2.2831</v>
      </c>
      <c r="I2926" s="506" t="n">
        <v>8.69</v>
      </c>
      <c r="J2926" s="507" t="n">
        <v>19.84</v>
      </c>
    </row>
    <row r="2927" customFormat="false" ht="25.5" hidden="false" customHeight="true" outlineLevel="0" collapsed="false">
      <c r="A2927" s="501" t="s">
        <v>200</v>
      </c>
      <c r="B2927" s="502" t="n">
        <v>10999</v>
      </c>
      <c r="C2927" s="503" t="s">
        <v>42</v>
      </c>
      <c r="D2927" s="503" t="s">
        <v>2221</v>
      </c>
      <c r="E2927" s="503" t="s">
        <v>669</v>
      </c>
      <c r="F2927" s="503"/>
      <c r="G2927" s="504" t="s">
        <v>66</v>
      </c>
      <c r="H2927" s="505" t="n">
        <v>0.1522</v>
      </c>
      <c r="I2927" s="506" t="n">
        <v>34.97</v>
      </c>
      <c r="J2927" s="507" t="n">
        <v>5.32</v>
      </c>
    </row>
    <row r="2928" customFormat="false" ht="25.5" hidden="false" customHeight="true" outlineLevel="0" collapsed="false">
      <c r="A2928" s="501" t="s">
        <v>200</v>
      </c>
      <c r="B2928" s="502" t="n">
        <v>44531</v>
      </c>
      <c r="C2928" s="503" t="s">
        <v>42</v>
      </c>
      <c r="D2928" s="503" t="s">
        <v>2222</v>
      </c>
      <c r="E2928" s="503" t="s">
        <v>669</v>
      </c>
      <c r="F2928" s="503"/>
      <c r="G2928" s="504" t="s">
        <v>120</v>
      </c>
      <c r="H2928" s="505" t="n">
        <v>0.0761</v>
      </c>
      <c r="I2928" s="506" t="n">
        <v>161.03</v>
      </c>
      <c r="J2928" s="507" t="n">
        <v>12.25</v>
      </c>
    </row>
    <row r="2929" customFormat="false" ht="39" hidden="false" customHeight="true" outlineLevel="0" collapsed="false">
      <c r="A2929" s="501" t="s">
        <v>200</v>
      </c>
      <c r="B2929" s="502" t="n">
        <v>44533</v>
      </c>
      <c r="C2929" s="503" t="s">
        <v>42</v>
      </c>
      <c r="D2929" s="503" t="s">
        <v>2223</v>
      </c>
      <c r="E2929" s="503" t="s">
        <v>669</v>
      </c>
      <c r="F2929" s="503"/>
      <c r="G2929" s="504" t="s">
        <v>120</v>
      </c>
      <c r="H2929" s="505" t="n">
        <v>0.1522</v>
      </c>
      <c r="I2929" s="506" t="n">
        <v>38.86</v>
      </c>
      <c r="J2929" s="507" t="n">
        <v>5.91</v>
      </c>
    </row>
    <row r="2930" customFormat="false" ht="24" hidden="false" customHeight="true" outlineLevel="0" collapsed="false">
      <c r="A2930" s="501" t="s">
        <v>200</v>
      </c>
      <c r="B2930" s="502" t="n">
        <v>7307</v>
      </c>
      <c r="C2930" s="503" t="s">
        <v>42</v>
      </c>
      <c r="D2930" s="503" t="s">
        <v>2036</v>
      </c>
      <c r="E2930" s="503" t="s">
        <v>669</v>
      </c>
      <c r="F2930" s="503"/>
      <c r="G2930" s="504" t="s">
        <v>686</v>
      </c>
      <c r="H2930" s="505" t="n">
        <v>0.096</v>
      </c>
      <c r="I2930" s="506" t="n">
        <v>36.25</v>
      </c>
      <c r="J2930" s="507" t="n">
        <v>3.48</v>
      </c>
    </row>
    <row r="2931" customFormat="false" ht="24" hidden="false" customHeight="true" outlineLevel="0" collapsed="false">
      <c r="A2931" s="501" t="s">
        <v>200</v>
      </c>
      <c r="B2931" s="502" t="n">
        <v>7288</v>
      </c>
      <c r="C2931" s="503" t="s">
        <v>42</v>
      </c>
      <c r="D2931" s="503" t="s">
        <v>2037</v>
      </c>
      <c r="E2931" s="503" t="s">
        <v>669</v>
      </c>
      <c r="F2931" s="503"/>
      <c r="G2931" s="504" t="s">
        <v>686</v>
      </c>
      <c r="H2931" s="505" t="n">
        <v>0.1029</v>
      </c>
      <c r="I2931" s="506" t="n">
        <v>34.07</v>
      </c>
      <c r="J2931" s="507" t="n">
        <v>3.5</v>
      </c>
    </row>
    <row r="2932" customFormat="false" ht="51.75" hidden="false" customHeight="true" outlineLevel="0" collapsed="false">
      <c r="A2932" s="501" t="s">
        <v>200</v>
      </c>
      <c r="B2932" s="502" t="n">
        <v>3081</v>
      </c>
      <c r="C2932" s="503" t="s">
        <v>42</v>
      </c>
      <c r="D2932" s="503" t="s">
        <v>1225</v>
      </c>
      <c r="E2932" s="503" t="s">
        <v>669</v>
      </c>
      <c r="F2932" s="503"/>
      <c r="G2932" s="504" t="s">
        <v>781</v>
      </c>
      <c r="H2932" s="505" t="n">
        <v>0.0457</v>
      </c>
      <c r="I2932" s="506" t="n">
        <v>130.58</v>
      </c>
      <c r="J2932" s="507" t="n">
        <v>5.96</v>
      </c>
    </row>
    <row r="2933" customFormat="false" ht="39" hidden="false" customHeight="true" outlineLevel="0" collapsed="false">
      <c r="A2933" s="501" t="s">
        <v>200</v>
      </c>
      <c r="B2933" s="502" t="n">
        <v>2432</v>
      </c>
      <c r="C2933" s="503" t="s">
        <v>42</v>
      </c>
      <c r="D2933" s="503" t="s">
        <v>1297</v>
      </c>
      <c r="E2933" s="503" t="s">
        <v>669</v>
      </c>
      <c r="F2933" s="503"/>
      <c r="G2933" s="504" t="s">
        <v>120</v>
      </c>
      <c r="H2933" s="505" t="n">
        <v>0.137</v>
      </c>
      <c r="I2933" s="506" t="n">
        <v>21.51</v>
      </c>
      <c r="J2933" s="507" t="n">
        <v>2.94</v>
      </c>
    </row>
    <row r="2934" customFormat="false" ht="15" hidden="false" customHeight="false" outlineLevel="0" collapsed="false">
      <c r="A2934" s="486"/>
      <c r="B2934" s="487"/>
      <c r="C2934" s="487"/>
      <c r="D2934" s="487"/>
      <c r="E2934" s="487" t="s">
        <v>1388</v>
      </c>
      <c r="F2934" s="488" t="n">
        <v>71.75</v>
      </c>
      <c r="G2934" s="487" t="s">
        <v>1389</v>
      </c>
      <c r="H2934" s="488" t="n">
        <v>0</v>
      </c>
      <c r="I2934" s="489" t="s">
        <v>1390</v>
      </c>
      <c r="J2934" s="490" t="n">
        <v>71.75</v>
      </c>
    </row>
    <row r="2935" customFormat="false" ht="15" hidden="false" customHeight="true" outlineLevel="0" collapsed="false">
      <c r="A2935" s="486"/>
      <c r="B2935" s="487"/>
      <c r="C2935" s="487"/>
      <c r="D2935" s="487"/>
      <c r="E2935" s="487" t="s">
        <v>1391</v>
      </c>
      <c r="F2935" s="488" t="n">
        <v>38.32</v>
      </c>
      <c r="G2935" s="487"/>
      <c r="H2935" s="491" t="s">
        <v>1392</v>
      </c>
      <c r="I2935" s="491"/>
      <c r="J2935" s="490" t="n">
        <v>199.36</v>
      </c>
    </row>
    <row r="2936" customFormat="false" ht="49.5" hidden="false" customHeight="true" outlineLevel="0" collapsed="false">
      <c r="A2936" s="492"/>
      <c r="B2936" s="493"/>
      <c r="C2936" s="493"/>
      <c r="D2936" s="493"/>
      <c r="E2936" s="493"/>
      <c r="F2936" s="493"/>
      <c r="G2936" s="493" t="s">
        <v>1393</v>
      </c>
      <c r="H2936" s="494" t="n">
        <v>210.37</v>
      </c>
      <c r="I2936" s="495" t="s">
        <v>1394</v>
      </c>
      <c r="J2936" s="496" t="n">
        <v>41939.36</v>
      </c>
    </row>
    <row r="2937" customFormat="false" ht="0.75" hidden="false" customHeight="true" outlineLevel="0" collapsed="false">
      <c r="A2937" s="497"/>
      <c r="B2937" s="498"/>
      <c r="C2937" s="498"/>
      <c r="D2937" s="498"/>
      <c r="E2937" s="498"/>
      <c r="F2937" s="498"/>
      <c r="G2937" s="498"/>
      <c r="H2937" s="498"/>
      <c r="I2937" s="499"/>
      <c r="J2937" s="500"/>
    </row>
    <row r="2938" customFormat="false" ht="24" hidden="false" customHeight="true" outlineLevel="0" collapsed="false">
      <c r="A2938" s="461" t="s">
        <v>2224</v>
      </c>
      <c r="B2938" s="462"/>
      <c r="C2938" s="462"/>
      <c r="D2938" s="462" t="s">
        <v>2225</v>
      </c>
      <c r="E2938" s="462"/>
      <c r="F2938" s="462"/>
      <c r="G2938" s="462"/>
      <c r="H2938" s="463"/>
      <c r="I2938" s="464"/>
      <c r="J2938" s="465" t="n">
        <v>106615.39</v>
      </c>
    </row>
    <row r="2939" customFormat="false" ht="18" hidden="false" customHeight="true" outlineLevel="0" collapsed="false">
      <c r="A2939" s="466" t="s">
        <v>2226</v>
      </c>
      <c r="B2939" s="467" t="s">
        <v>27</v>
      </c>
      <c r="C2939" s="468" t="s">
        <v>26</v>
      </c>
      <c r="D2939" s="468" t="s">
        <v>18</v>
      </c>
      <c r="E2939" s="468" t="s">
        <v>25</v>
      </c>
      <c r="F2939" s="468"/>
      <c r="G2939" s="469" t="s">
        <v>1375</v>
      </c>
      <c r="H2939" s="467" t="s">
        <v>1376</v>
      </c>
      <c r="I2939" s="470" t="s">
        <v>1377</v>
      </c>
      <c r="J2939" s="471" t="s">
        <v>19</v>
      </c>
    </row>
    <row r="2940" customFormat="false" ht="25.5" hidden="false" customHeight="true" outlineLevel="0" collapsed="false">
      <c r="A2940" s="472" t="s">
        <v>35</v>
      </c>
      <c r="B2940" s="473" t="s">
        <v>2227</v>
      </c>
      <c r="C2940" s="474" t="s">
        <v>36</v>
      </c>
      <c r="D2940" s="474" t="s">
        <v>2228</v>
      </c>
      <c r="E2940" s="474" t="s">
        <v>811</v>
      </c>
      <c r="F2940" s="474"/>
      <c r="G2940" s="475" t="s">
        <v>1449</v>
      </c>
      <c r="H2940" s="476" t="n">
        <v>1</v>
      </c>
      <c r="I2940" s="477" t="n">
        <v>1152.16</v>
      </c>
      <c r="J2940" s="478" t="n">
        <v>1152.16</v>
      </c>
    </row>
    <row r="2941" customFormat="false" ht="25.5" hidden="false" customHeight="true" outlineLevel="0" collapsed="false">
      <c r="A2941" s="479" t="s">
        <v>656</v>
      </c>
      <c r="B2941" s="480" t="n">
        <v>88261</v>
      </c>
      <c r="C2941" s="481" t="s">
        <v>42</v>
      </c>
      <c r="D2941" s="481" t="s">
        <v>1030</v>
      </c>
      <c r="E2941" s="481" t="s">
        <v>1382</v>
      </c>
      <c r="F2941" s="481"/>
      <c r="G2941" s="482" t="s">
        <v>469</v>
      </c>
      <c r="H2941" s="483" t="n">
        <v>2.23</v>
      </c>
      <c r="I2941" s="484" t="n">
        <v>24.15</v>
      </c>
      <c r="J2941" s="485" t="n">
        <v>53.85</v>
      </c>
    </row>
    <row r="2942" customFormat="false" ht="25.5" hidden="false" customHeight="true" outlineLevel="0" collapsed="false">
      <c r="A2942" s="479" t="s">
        <v>656</v>
      </c>
      <c r="B2942" s="480" t="n">
        <v>88239</v>
      </c>
      <c r="C2942" s="481" t="s">
        <v>42</v>
      </c>
      <c r="D2942" s="481" t="s">
        <v>691</v>
      </c>
      <c r="E2942" s="481" t="s">
        <v>1382</v>
      </c>
      <c r="F2942" s="481"/>
      <c r="G2942" s="482" t="s">
        <v>469</v>
      </c>
      <c r="H2942" s="483" t="n">
        <v>2.23</v>
      </c>
      <c r="I2942" s="484" t="n">
        <v>21.42</v>
      </c>
      <c r="J2942" s="485" t="n">
        <v>47.76</v>
      </c>
    </row>
    <row r="2943" customFormat="false" ht="25.5" hidden="false" customHeight="true" outlineLevel="0" collapsed="false">
      <c r="A2943" s="479" t="s">
        <v>656</v>
      </c>
      <c r="B2943" s="480" t="n">
        <v>88629</v>
      </c>
      <c r="C2943" s="481" t="s">
        <v>42</v>
      </c>
      <c r="D2943" s="481" t="s">
        <v>1042</v>
      </c>
      <c r="E2943" s="481" t="s">
        <v>1382</v>
      </c>
      <c r="F2943" s="481"/>
      <c r="G2943" s="482" t="s">
        <v>388</v>
      </c>
      <c r="H2943" s="483" t="n">
        <v>0.0225</v>
      </c>
      <c r="I2943" s="484" t="n">
        <v>740.91</v>
      </c>
      <c r="J2943" s="485" t="n">
        <v>16.67</v>
      </c>
    </row>
    <row r="2944" customFormat="false" ht="24" hidden="false" customHeight="true" outlineLevel="0" collapsed="false">
      <c r="A2944" s="479" t="s">
        <v>656</v>
      </c>
      <c r="B2944" s="480" t="n">
        <v>88325</v>
      </c>
      <c r="C2944" s="481" t="s">
        <v>42</v>
      </c>
      <c r="D2944" s="481" t="s">
        <v>1591</v>
      </c>
      <c r="E2944" s="481" t="s">
        <v>1382</v>
      </c>
      <c r="F2944" s="481"/>
      <c r="G2944" s="482" t="s">
        <v>469</v>
      </c>
      <c r="H2944" s="483" t="n">
        <v>0.556</v>
      </c>
      <c r="I2944" s="484" t="n">
        <v>22.69</v>
      </c>
      <c r="J2944" s="485" t="n">
        <v>12.61</v>
      </c>
    </row>
    <row r="2945" customFormat="false" ht="51.75" hidden="false" customHeight="true" outlineLevel="0" collapsed="false">
      <c r="A2945" s="479" t="s">
        <v>656</v>
      </c>
      <c r="B2945" s="480" t="n">
        <v>100721</v>
      </c>
      <c r="C2945" s="481" t="s">
        <v>42</v>
      </c>
      <c r="D2945" s="481" t="s">
        <v>488</v>
      </c>
      <c r="E2945" s="481" t="s">
        <v>674</v>
      </c>
      <c r="F2945" s="481"/>
      <c r="G2945" s="482" t="s">
        <v>400</v>
      </c>
      <c r="H2945" s="483" t="n">
        <v>2</v>
      </c>
      <c r="I2945" s="484" t="n">
        <v>22.92</v>
      </c>
      <c r="J2945" s="485" t="n">
        <v>45.84</v>
      </c>
    </row>
    <row r="2946" customFormat="false" ht="24" hidden="false" customHeight="true" outlineLevel="0" collapsed="false">
      <c r="A2946" s="501" t="s">
        <v>200</v>
      </c>
      <c r="B2946" s="502" t="n">
        <v>10507</v>
      </c>
      <c r="C2946" s="503" t="s">
        <v>42</v>
      </c>
      <c r="D2946" s="503" t="s">
        <v>2185</v>
      </c>
      <c r="E2946" s="503" t="s">
        <v>669</v>
      </c>
      <c r="F2946" s="503"/>
      <c r="G2946" s="504" t="s">
        <v>400</v>
      </c>
      <c r="H2946" s="505" t="n">
        <v>1</v>
      </c>
      <c r="I2946" s="506" t="n">
        <v>442.93</v>
      </c>
      <c r="J2946" s="507" t="n">
        <v>442.93</v>
      </c>
    </row>
    <row r="2947" customFormat="false" ht="25.5" hidden="false" customHeight="true" outlineLevel="0" collapsed="false">
      <c r="A2947" s="501" t="s">
        <v>200</v>
      </c>
      <c r="B2947" s="502" t="n">
        <v>11190</v>
      </c>
      <c r="C2947" s="503" t="s">
        <v>42</v>
      </c>
      <c r="D2947" s="503" t="s">
        <v>2229</v>
      </c>
      <c r="E2947" s="503" t="s">
        <v>669</v>
      </c>
      <c r="F2947" s="503"/>
      <c r="G2947" s="504" t="s">
        <v>120</v>
      </c>
      <c r="H2947" s="505" t="n">
        <v>2.778</v>
      </c>
      <c r="I2947" s="506" t="n">
        <v>174.93</v>
      </c>
      <c r="J2947" s="507" t="n">
        <v>485.95</v>
      </c>
    </row>
    <row r="2948" customFormat="false" ht="39" hidden="false" customHeight="true" outlineLevel="0" collapsed="false">
      <c r="A2948" s="501" t="s">
        <v>200</v>
      </c>
      <c r="B2948" s="502" t="n">
        <v>38165</v>
      </c>
      <c r="C2948" s="503" t="s">
        <v>42</v>
      </c>
      <c r="D2948" s="503" t="s">
        <v>2230</v>
      </c>
      <c r="E2948" s="503" t="s">
        <v>669</v>
      </c>
      <c r="F2948" s="503"/>
      <c r="G2948" s="504" t="s">
        <v>781</v>
      </c>
      <c r="H2948" s="505" t="n">
        <v>0.556</v>
      </c>
      <c r="I2948" s="506" t="n">
        <v>83.73</v>
      </c>
      <c r="J2948" s="507" t="n">
        <v>46.55</v>
      </c>
    </row>
    <row r="2949" customFormat="false" ht="15" hidden="false" customHeight="false" outlineLevel="0" collapsed="false">
      <c r="A2949" s="486"/>
      <c r="B2949" s="487"/>
      <c r="C2949" s="487"/>
      <c r="D2949" s="487"/>
      <c r="E2949" s="487" t="s">
        <v>1388</v>
      </c>
      <c r="F2949" s="488" t="n">
        <v>112.09</v>
      </c>
      <c r="G2949" s="487" t="s">
        <v>1389</v>
      </c>
      <c r="H2949" s="488" t="n">
        <v>0</v>
      </c>
      <c r="I2949" s="489" t="s">
        <v>1390</v>
      </c>
      <c r="J2949" s="490" t="n">
        <v>112.09</v>
      </c>
    </row>
    <row r="2950" customFormat="false" ht="15" hidden="false" customHeight="true" outlineLevel="0" collapsed="false">
      <c r="A2950" s="486"/>
      <c r="B2950" s="487"/>
      <c r="C2950" s="487"/>
      <c r="D2950" s="487"/>
      <c r="E2950" s="487" t="s">
        <v>1391</v>
      </c>
      <c r="F2950" s="488" t="n">
        <v>274.21</v>
      </c>
      <c r="G2950" s="487"/>
      <c r="H2950" s="491" t="s">
        <v>1392</v>
      </c>
      <c r="I2950" s="491"/>
      <c r="J2950" s="490" t="n">
        <v>1426.37</v>
      </c>
    </row>
    <row r="2951" customFormat="false" ht="49.5" hidden="false" customHeight="true" outlineLevel="0" collapsed="false">
      <c r="A2951" s="492"/>
      <c r="B2951" s="493"/>
      <c r="C2951" s="493"/>
      <c r="D2951" s="493"/>
      <c r="E2951" s="493"/>
      <c r="F2951" s="493"/>
      <c r="G2951" s="493" t="s">
        <v>1393</v>
      </c>
      <c r="H2951" s="494" t="n">
        <v>1.6</v>
      </c>
      <c r="I2951" s="495" t="s">
        <v>1394</v>
      </c>
      <c r="J2951" s="496" t="n">
        <v>2282.19</v>
      </c>
    </row>
    <row r="2952" customFormat="false" ht="0.75" hidden="false" customHeight="true" outlineLevel="0" collapsed="false">
      <c r="A2952" s="497"/>
      <c r="B2952" s="498"/>
      <c r="C2952" s="498"/>
      <c r="D2952" s="498"/>
      <c r="E2952" s="498"/>
      <c r="F2952" s="498"/>
      <c r="G2952" s="498"/>
      <c r="H2952" s="498"/>
      <c r="I2952" s="499"/>
      <c r="J2952" s="500"/>
    </row>
    <row r="2953" customFormat="false" ht="18" hidden="false" customHeight="true" outlineLevel="0" collapsed="false">
      <c r="A2953" s="466" t="s">
        <v>2231</v>
      </c>
      <c r="B2953" s="467" t="s">
        <v>27</v>
      </c>
      <c r="C2953" s="468" t="s">
        <v>26</v>
      </c>
      <c r="D2953" s="468" t="s">
        <v>18</v>
      </c>
      <c r="E2953" s="468" t="s">
        <v>25</v>
      </c>
      <c r="F2953" s="468"/>
      <c r="G2953" s="469" t="s">
        <v>1375</v>
      </c>
      <c r="H2953" s="467" t="s">
        <v>1376</v>
      </c>
      <c r="I2953" s="470" t="s">
        <v>1377</v>
      </c>
      <c r="J2953" s="471" t="s">
        <v>19</v>
      </c>
    </row>
    <row r="2954" customFormat="false" ht="25.5" hidden="false" customHeight="true" outlineLevel="0" collapsed="false">
      <c r="A2954" s="472" t="s">
        <v>35</v>
      </c>
      <c r="B2954" s="473" t="s">
        <v>2232</v>
      </c>
      <c r="C2954" s="474" t="s">
        <v>36</v>
      </c>
      <c r="D2954" s="474" t="s">
        <v>2233</v>
      </c>
      <c r="E2954" s="474" t="s">
        <v>811</v>
      </c>
      <c r="F2954" s="474"/>
      <c r="G2954" s="475" t="s">
        <v>1449</v>
      </c>
      <c r="H2954" s="476" t="n">
        <v>1</v>
      </c>
      <c r="I2954" s="477" t="n">
        <v>1371.77</v>
      </c>
      <c r="J2954" s="478" t="n">
        <v>1371.77</v>
      </c>
    </row>
    <row r="2955" customFormat="false" ht="25.5" hidden="false" customHeight="true" outlineLevel="0" collapsed="false">
      <c r="A2955" s="479" t="s">
        <v>656</v>
      </c>
      <c r="B2955" s="480" t="n">
        <v>88261</v>
      </c>
      <c r="C2955" s="481" t="s">
        <v>42</v>
      </c>
      <c r="D2955" s="481" t="s">
        <v>1030</v>
      </c>
      <c r="E2955" s="481" t="s">
        <v>1382</v>
      </c>
      <c r="F2955" s="481"/>
      <c r="G2955" s="482" t="s">
        <v>469</v>
      </c>
      <c r="H2955" s="483" t="n">
        <v>2.223</v>
      </c>
      <c r="I2955" s="484" t="n">
        <v>24.15</v>
      </c>
      <c r="J2955" s="485" t="n">
        <v>53.68</v>
      </c>
    </row>
    <row r="2956" customFormat="false" ht="25.5" hidden="false" customHeight="true" outlineLevel="0" collapsed="false">
      <c r="A2956" s="479" t="s">
        <v>656</v>
      </c>
      <c r="B2956" s="480" t="n">
        <v>88239</v>
      </c>
      <c r="C2956" s="481" t="s">
        <v>42</v>
      </c>
      <c r="D2956" s="481" t="s">
        <v>691</v>
      </c>
      <c r="E2956" s="481" t="s">
        <v>1382</v>
      </c>
      <c r="F2956" s="481"/>
      <c r="G2956" s="482" t="s">
        <v>469</v>
      </c>
      <c r="H2956" s="483" t="n">
        <v>2.223</v>
      </c>
      <c r="I2956" s="484" t="n">
        <v>21.42</v>
      </c>
      <c r="J2956" s="485" t="n">
        <v>47.61</v>
      </c>
    </row>
    <row r="2957" customFormat="false" ht="25.5" hidden="false" customHeight="true" outlineLevel="0" collapsed="false">
      <c r="A2957" s="479" t="s">
        <v>656</v>
      </c>
      <c r="B2957" s="480" t="n">
        <v>88629</v>
      </c>
      <c r="C2957" s="481" t="s">
        <v>42</v>
      </c>
      <c r="D2957" s="481" t="s">
        <v>1042</v>
      </c>
      <c r="E2957" s="481" t="s">
        <v>1382</v>
      </c>
      <c r="F2957" s="481"/>
      <c r="G2957" s="482" t="s">
        <v>388</v>
      </c>
      <c r="H2957" s="483" t="n">
        <v>0.0225</v>
      </c>
      <c r="I2957" s="484" t="n">
        <v>740.91</v>
      </c>
      <c r="J2957" s="485" t="n">
        <v>16.67</v>
      </c>
    </row>
    <row r="2958" customFormat="false" ht="24" hidden="false" customHeight="true" outlineLevel="0" collapsed="false">
      <c r="A2958" s="479" t="s">
        <v>656</v>
      </c>
      <c r="B2958" s="480" t="n">
        <v>88325</v>
      </c>
      <c r="C2958" s="481" t="s">
        <v>42</v>
      </c>
      <c r="D2958" s="481" t="s">
        <v>1591</v>
      </c>
      <c r="E2958" s="481" t="s">
        <v>1382</v>
      </c>
      <c r="F2958" s="481"/>
      <c r="G2958" s="482" t="s">
        <v>469</v>
      </c>
      <c r="H2958" s="483" t="n">
        <v>0.556</v>
      </c>
      <c r="I2958" s="484" t="n">
        <v>22.69</v>
      </c>
      <c r="J2958" s="485" t="n">
        <v>12.61</v>
      </c>
    </row>
    <row r="2959" customFormat="false" ht="39" hidden="false" customHeight="true" outlineLevel="0" collapsed="false">
      <c r="A2959" s="501" t="s">
        <v>200</v>
      </c>
      <c r="B2959" s="502" t="n">
        <v>34797</v>
      </c>
      <c r="C2959" s="503" t="s">
        <v>42</v>
      </c>
      <c r="D2959" s="503" t="s">
        <v>2234</v>
      </c>
      <c r="E2959" s="503" t="s">
        <v>669</v>
      </c>
      <c r="F2959" s="503"/>
      <c r="G2959" s="504" t="s">
        <v>120</v>
      </c>
      <c r="H2959" s="505" t="n">
        <v>2.0834</v>
      </c>
      <c r="I2959" s="506" t="n">
        <v>381.02</v>
      </c>
      <c r="J2959" s="507" t="n">
        <v>793.81</v>
      </c>
    </row>
    <row r="2960" customFormat="false" ht="24" hidden="false" customHeight="true" outlineLevel="0" collapsed="false">
      <c r="A2960" s="501" t="s">
        <v>200</v>
      </c>
      <c r="B2960" s="502" t="n">
        <v>10503</v>
      </c>
      <c r="C2960" s="503" t="s">
        <v>42</v>
      </c>
      <c r="D2960" s="503" t="s">
        <v>2235</v>
      </c>
      <c r="E2960" s="503" t="s">
        <v>669</v>
      </c>
      <c r="F2960" s="503"/>
      <c r="G2960" s="504" t="s">
        <v>400</v>
      </c>
      <c r="H2960" s="505" t="n">
        <v>1.05</v>
      </c>
      <c r="I2960" s="506" t="n">
        <v>426.09</v>
      </c>
      <c r="J2960" s="507" t="n">
        <v>447.39</v>
      </c>
    </row>
    <row r="2961" customFormat="false" ht="15" hidden="false" customHeight="false" outlineLevel="0" collapsed="false">
      <c r="A2961" s="486"/>
      <c r="B2961" s="487"/>
      <c r="C2961" s="487"/>
      <c r="D2961" s="487"/>
      <c r="E2961" s="487" t="s">
        <v>1388</v>
      </c>
      <c r="F2961" s="488" t="n">
        <v>90.67</v>
      </c>
      <c r="G2961" s="487" t="s">
        <v>1389</v>
      </c>
      <c r="H2961" s="488" t="n">
        <v>0</v>
      </c>
      <c r="I2961" s="489" t="s">
        <v>1390</v>
      </c>
      <c r="J2961" s="490" t="n">
        <v>90.67</v>
      </c>
    </row>
    <row r="2962" customFormat="false" ht="15" hidden="false" customHeight="true" outlineLevel="0" collapsed="false">
      <c r="A2962" s="486"/>
      <c r="B2962" s="487"/>
      <c r="C2962" s="487"/>
      <c r="D2962" s="487"/>
      <c r="E2962" s="487" t="s">
        <v>1391</v>
      </c>
      <c r="F2962" s="488" t="n">
        <v>326.48</v>
      </c>
      <c r="G2962" s="487"/>
      <c r="H2962" s="491" t="s">
        <v>1392</v>
      </c>
      <c r="I2962" s="491"/>
      <c r="J2962" s="490" t="n">
        <v>1698.25</v>
      </c>
    </row>
    <row r="2963" customFormat="false" ht="49.5" hidden="false" customHeight="true" outlineLevel="0" collapsed="false">
      <c r="A2963" s="492"/>
      <c r="B2963" s="493"/>
      <c r="C2963" s="493"/>
      <c r="D2963" s="493"/>
      <c r="E2963" s="493"/>
      <c r="F2963" s="493"/>
      <c r="G2963" s="493" t="s">
        <v>1393</v>
      </c>
      <c r="H2963" s="494" t="n">
        <v>0.9</v>
      </c>
      <c r="I2963" s="495" t="s">
        <v>1394</v>
      </c>
      <c r="J2963" s="496" t="n">
        <v>1528.42</v>
      </c>
    </row>
    <row r="2964" customFormat="false" ht="0.75" hidden="false" customHeight="true" outlineLevel="0" collapsed="false">
      <c r="A2964" s="497"/>
      <c r="B2964" s="498"/>
      <c r="C2964" s="498"/>
      <c r="D2964" s="498"/>
      <c r="E2964" s="498"/>
      <c r="F2964" s="498"/>
      <c r="G2964" s="498"/>
      <c r="H2964" s="498"/>
      <c r="I2964" s="499"/>
      <c r="J2964" s="500"/>
    </row>
    <row r="2965" customFormat="false" ht="18" hidden="false" customHeight="true" outlineLevel="0" collapsed="false">
      <c r="A2965" s="466" t="s">
        <v>2236</v>
      </c>
      <c r="B2965" s="467" t="s">
        <v>27</v>
      </c>
      <c r="C2965" s="468" t="s">
        <v>26</v>
      </c>
      <c r="D2965" s="468" t="s">
        <v>18</v>
      </c>
      <c r="E2965" s="468" t="s">
        <v>25</v>
      </c>
      <c r="F2965" s="468"/>
      <c r="G2965" s="469" t="s">
        <v>1375</v>
      </c>
      <c r="H2965" s="467" t="s">
        <v>1376</v>
      </c>
      <c r="I2965" s="470" t="s">
        <v>1377</v>
      </c>
      <c r="J2965" s="471" t="s">
        <v>19</v>
      </c>
    </row>
    <row r="2966" customFormat="false" ht="39" hidden="false" customHeight="true" outlineLevel="0" collapsed="false">
      <c r="A2966" s="472" t="s">
        <v>35</v>
      </c>
      <c r="B2966" s="473" t="s">
        <v>2237</v>
      </c>
      <c r="C2966" s="474" t="s">
        <v>36</v>
      </c>
      <c r="D2966" s="474" t="s">
        <v>2238</v>
      </c>
      <c r="E2966" s="474" t="s">
        <v>811</v>
      </c>
      <c r="F2966" s="474"/>
      <c r="G2966" s="475" t="s">
        <v>1449</v>
      </c>
      <c r="H2966" s="476" t="n">
        <v>1</v>
      </c>
      <c r="I2966" s="477" t="n">
        <v>1435.29</v>
      </c>
      <c r="J2966" s="478" t="n">
        <v>1435.29</v>
      </c>
    </row>
    <row r="2967" customFormat="false" ht="25.5" hidden="false" customHeight="true" outlineLevel="0" collapsed="false">
      <c r="A2967" s="479" t="s">
        <v>656</v>
      </c>
      <c r="B2967" s="480" t="n">
        <v>88261</v>
      </c>
      <c r="C2967" s="481" t="s">
        <v>42</v>
      </c>
      <c r="D2967" s="481" t="s">
        <v>1030</v>
      </c>
      <c r="E2967" s="481" t="s">
        <v>1382</v>
      </c>
      <c r="F2967" s="481"/>
      <c r="G2967" s="482" t="s">
        <v>469</v>
      </c>
      <c r="H2967" s="483" t="n">
        <v>2.223</v>
      </c>
      <c r="I2967" s="484" t="n">
        <v>24.15</v>
      </c>
      <c r="J2967" s="485" t="n">
        <v>53.68</v>
      </c>
    </row>
    <row r="2968" customFormat="false" ht="25.5" hidden="false" customHeight="true" outlineLevel="0" collapsed="false">
      <c r="A2968" s="479" t="s">
        <v>656</v>
      </c>
      <c r="B2968" s="480" t="n">
        <v>88239</v>
      </c>
      <c r="C2968" s="481" t="s">
        <v>42</v>
      </c>
      <c r="D2968" s="481" t="s">
        <v>691</v>
      </c>
      <c r="E2968" s="481" t="s">
        <v>1382</v>
      </c>
      <c r="F2968" s="481"/>
      <c r="G2968" s="482" t="s">
        <v>469</v>
      </c>
      <c r="H2968" s="483" t="n">
        <v>2.223</v>
      </c>
      <c r="I2968" s="484" t="n">
        <v>21.42</v>
      </c>
      <c r="J2968" s="485" t="n">
        <v>47.61</v>
      </c>
    </row>
    <row r="2969" customFormat="false" ht="24" hidden="false" customHeight="true" outlineLevel="0" collapsed="false">
      <c r="A2969" s="479" t="s">
        <v>656</v>
      </c>
      <c r="B2969" s="480" t="n">
        <v>88325</v>
      </c>
      <c r="C2969" s="481" t="s">
        <v>42</v>
      </c>
      <c r="D2969" s="481" t="s">
        <v>1591</v>
      </c>
      <c r="E2969" s="481" t="s">
        <v>1382</v>
      </c>
      <c r="F2969" s="481"/>
      <c r="G2969" s="482" t="s">
        <v>469</v>
      </c>
      <c r="H2969" s="483" t="n">
        <v>0.556</v>
      </c>
      <c r="I2969" s="484" t="n">
        <v>22.69</v>
      </c>
      <c r="J2969" s="485" t="n">
        <v>12.61</v>
      </c>
    </row>
    <row r="2970" customFormat="false" ht="25.5" hidden="false" customHeight="true" outlineLevel="0" collapsed="false">
      <c r="A2970" s="479" t="s">
        <v>656</v>
      </c>
      <c r="B2970" s="480" t="n">
        <v>88629</v>
      </c>
      <c r="C2970" s="481" t="s">
        <v>42</v>
      </c>
      <c r="D2970" s="481" t="s">
        <v>1042</v>
      </c>
      <c r="E2970" s="481" t="s">
        <v>1382</v>
      </c>
      <c r="F2970" s="481"/>
      <c r="G2970" s="482" t="s">
        <v>388</v>
      </c>
      <c r="H2970" s="483" t="n">
        <v>0.0225</v>
      </c>
      <c r="I2970" s="484" t="n">
        <v>740.91</v>
      </c>
      <c r="J2970" s="485" t="n">
        <v>16.67</v>
      </c>
    </row>
    <row r="2971" customFormat="false" ht="51.75" hidden="false" customHeight="true" outlineLevel="0" collapsed="false">
      <c r="A2971" s="479" t="s">
        <v>656</v>
      </c>
      <c r="B2971" s="480" t="n">
        <v>100721</v>
      </c>
      <c r="C2971" s="481" t="s">
        <v>42</v>
      </c>
      <c r="D2971" s="481" t="s">
        <v>488</v>
      </c>
      <c r="E2971" s="481" t="s">
        <v>674</v>
      </c>
      <c r="F2971" s="481"/>
      <c r="G2971" s="482" t="s">
        <v>400</v>
      </c>
      <c r="H2971" s="483" t="n">
        <v>2</v>
      </c>
      <c r="I2971" s="484" t="n">
        <v>22.92</v>
      </c>
      <c r="J2971" s="485" t="n">
        <v>45.84</v>
      </c>
    </row>
    <row r="2972" customFormat="false" ht="39" hidden="false" customHeight="true" outlineLevel="0" collapsed="false">
      <c r="A2972" s="501" t="s">
        <v>200</v>
      </c>
      <c r="B2972" s="502" t="n">
        <v>34797</v>
      </c>
      <c r="C2972" s="503" t="s">
        <v>42</v>
      </c>
      <c r="D2972" s="503" t="s">
        <v>2234</v>
      </c>
      <c r="E2972" s="503" t="s">
        <v>669</v>
      </c>
      <c r="F2972" s="503"/>
      <c r="G2972" s="504" t="s">
        <v>120</v>
      </c>
      <c r="H2972" s="505" t="n">
        <v>2.0834</v>
      </c>
      <c r="I2972" s="506" t="n">
        <v>381.02</v>
      </c>
      <c r="J2972" s="507" t="n">
        <v>793.81</v>
      </c>
    </row>
    <row r="2973" customFormat="false" ht="24" hidden="false" customHeight="true" outlineLevel="0" collapsed="false">
      <c r="A2973" s="501" t="s">
        <v>200</v>
      </c>
      <c r="B2973" s="502" t="n">
        <v>10507</v>
      </c>
      <c r="C2973" s="503" t="s">
        <v>42</v>
      </c>
      <c r="D2973" s="503" t="s">
        <v>2185</v>
      </c>
      <c r="E2973" s="503" t="s">
        <v>669</v>
      </c>
      <c r="F2973" s="503"/>
      <c r="G2973" s="504" t="s">
        <v>400</v>
      </c>
      <c r="H2973" s="505" t="n">
        <v>1.05</v>
      </c>
      <c r="I2973" s="506" t="n">
        <v>442.93</v>
      </c>
      <c r="J2973" s="507" t="n">
        <v>465.07</v>
      </c>
    </row>
    <row r="2974" customFormat="false" ht="15" hidden="false" customHeight="false" outlineLevel="0" collapsed="false">
      <c r="A2974" s="486"/>
      <c r="B2974" s="487"/>
      <c r="C2974" s="487"/>
      <c r="D2974" s="487"/>
      <c r="E2974" s="487" t="s">
        <v>1388</v>
      </c>
      <c r="F2974" s="488" t="n">
        <v>111.85</v>
      </c>
      <c r="G2974" s="487" t="s">
        <v>1389</v>
      </c>
      <c r="H2974" s="488" t="n">
        <v>0</v>
      </c>
      <c r="I2974" s="489" t="s">
        <v>1390</v>
      </c>
      <c r="J2974" s="490" t="n">
        <v>111.85</v>
      </c>
    </row>
    <row r="2975" customFormat="false" ht="15" hidden="false" customHeight="true" outlineLevel="0" collapsed="false">
      <c r="A2975" s="486"/>
      <c r="B2975" s="487"/>
      <c r="C2975" s="487"/>
      <c r="D2975" s="487"/>
      <c r="E2975" s="487" t="s">
        <v>1391</v>
      </c>
      <c r="F2975" s="488" t="n">
        <v>341.59</v>
      </c>
      <c r="G2975" s="487"/>
      <c r="H2975" s="491" t="s">
        <v>1392</v>
      </c>
      <c r="I2975" s="491"/>
      <c r="J2975" s="490" t="n">
        <v>1776.88</v>
      </c>
    </row>
    <row r="2976" customFormat="false" ht="49.5" hidden="false" customHeight="true" outlineLevel="0" collapsed="false">
      <c r="A2976" s="492"/>
      <c r="B2976" s="493"/>
      <c r="C2976" s="493"/>
      <c r="D2976" s="493"/>
      <c r="E2976" s="493"/>
      <c r="F2976" s="493"/>
      <c r="G2976" s="493" t="s">
        <v>1393</v>
      </c>
      <c r="H2976" s="494" t="n">
        <v>1.92</v>
      </c>
      <c r="I2976" s="495" t="s">
        <v>1394</v>
      </c>
      <c r="J2976" s="496" t="n">
        <v>3411.6</v>
      </c>
    </row>
    <row r="2977" customFormat="false" ht="0.75" hidden="false" customHeight="true" outlineLevel="0" collapsed="false">
      <c r="A2977" s="497"/>
      <c r="B2977" s="498"/>
      <c r="C2977" s="498"/>
      <c r="D2977" s="498"/>
      <c r="E2977" s="498"/>
      <c r="F2977" s="498"/>
      <c r="G2977" s="498"/>
      <c r="H2977" s="498"/>
      <c r="I2977" s="499"/>
      <c r="J2977" s="500"/>
    </row>
    <row r="2978" customFormat="false" ht="18" hidden="false" customHeight="true" outlineLevel="0" collapsed="false">
      <c r="A2978" s="466" t="s">
        <v>2239</v>
      </c>
      <c r="B2978" s="467" t="s">
        <v>27</v>
      </c>
      <c r="C2978" s="468" t="s">
        <v>26</v>
      </c>
      <c r="D2978" s="468" t="s">
        <v>18</v>
      </c>
      <c r="E2978" s="468" t="s">
        <v>25</v>
      </c>
      <c r="F2978" s="468"/>
      <c r="G2978" s="469" t="s">
        <v>1375</v>
      </c>
      <c r="H2978" s="467" t="s">
        <v>1376</v>
      </c>
      <c r="I2978" s="470" t="s">
        <v>1377</v>
      </c>
      <c r="J2978" s="471" t="s">
        <v>19</v>
      </c>
    </row>
    <row r="2979" customFormat="false" ht="25.5" hidden="false" customHeight="true" outlineLevel="0" collapsed="false">
      <c r="A2979" s="472" t="s">
        <v>35</v>
      </c>
      <c r="B2979" s="473" t="s">
        <v>2240</v>
      </c>
      <c r="C2979" s="474" t="s">
        <v>36</v>
      </c>
      <c r="D2979" s="474" t="s">
        <v>2241</v>
      </c>
      <c r="E2979" s="474" t="s">
        <v>811</v>
      </c>
      <c r="F2979" s="474"/>
      <c r="G2979" s="475" t="s">
        <v>400</v>
      </c>
      <c r="H2979" s="476" t="n">
        <v>1</v>
      </c>
      <c r="I2979" s="477" t="n">
        <v>2626.28</v>
      </c>
      <c r="J2979" s="478" t="n">
        <v>2626.28</v>
      </c>
    </row>
    <row r="2980" customFormat="false" ht="24" hidden="false" customHeight="true" outlineLevel="0" collapsed="false">
      <c r="A2980" s="479" t="s">
        <v>656</v>
      </c>
      <c r="B2980" s="480" t="n">
        <v>88309</v>
      </c>
      <c r="C2980" s="481" t="s">
        <v>42</v>
      </c>
      <c r="D2980" s="481" t="s">
        <v>696</v>
      </c>
      <c r="E2980" s="481" t="s">
        <v>1382</v>
      </c>
      <c r="F2980" s="481"/>
      <c r="G2980" s="482" t="s">
        <v>469</v>
      </c>
      <c r="H2980" s="483" t="n">
        <v>1.12</v>
      </c>
      <c r="I2980" s="484" t="n">
        <v>25.62</v>
      </c>
      <c r="J2980" s="485" t="n">
        <v>28.69</v>
      </c>
    </row>
    <row r="2981" customFormat="false" ht="24" hidden="false" customHeight="true" outlineLevel="0" collapsed="false">
      <c r="A2981" s="479" t="s">
        <v>656</v>
      </c>
      <c r="B2981" s="480" t="n">
        <v>88316</v>
      </c>
      <c r="C2981" s="481" t="s">
        <v>42</v>
      </c>
      <c r="D2981" s="481" t="s">
        <v>667</v>
      </c>
      <c r="E2981" s="481" t="s">
        <v>1382</v>
      </c>
      <c r="F2981" s="481"/>
      <c r="G2981" s="482" t="s">
        <v>469</v>
      </c>
      <c r="H2981" s="483" t="n">
        <v>0.56</v>
      </c>
      <c r="I2981" s="484" t="n">
        <v>20.32</v>
      </c>
      <c r="J2981" s="485" t="n">
        <v>11.37</v>
      </c>
    </row>
    <row r="2982" customFormat="false" ht="39" hidden="false" customHeight="true" outlineLevel="0" collapsed="false">
      <c r="A2982" s="501" t="s">
        <v>200</v>
      </c>
      <c r="B2982" s="502" t="n">
        <v>11950</v>
      </c>
      <c r="C2982" s="503" t="s">
        <v>42</v>
      </c>
      <c r="D2982" s="503" t="s">
        <v>2242</v>
      </c>
      <c r="E2982" s="503" t="s">
        <v>669</v>
      </c>
      <c r="F2982" s="503"/>
      <c r="G2982" s="504" t="s">
        <v>120</v>
      </c>
      <c r="H2982" s="505" t="n">
        <v>7.3</v>
      </c>
      <c r="I2982" s="506" t="n">
        <v>0.2</v>
      </c>
      <c r="J2982" s="507" t="n">
        <v>1.46</v>
      </c>
    </row>
    <row r="2983" customFormat="false" ht="24" hidden="false" customHeight="true" outlineLevel="0" collapsed="false">
      <c r="A2983" s="501" t="s">
        <v>200</v>
      </c>
      <c r="B2983" s="502" t="n">
        <v>39961</v>
      </c>
      <c r="C2983" s="503" t="s">
        <v>42</v>
      </c>
      <c r="D2983" s="503" t="s">
        <v>2186</v>
      </c>
      <c r="E2983" s="503" t="s">
        <v>669</v>
      </c>
      <c r="F2983" s="503"/>
      <c r="G2983" s="504" t="s">
        <v>120</v>
      </c>
      <c r="H2983" s="505" t="n">
        <v>0.56</v>
      </c>
      <c r="I2983" s="506" t="n">
        <v>24.81</v>
      </c>
      <c r="J2983" s="507" t="n">
        <v>13.89</v>
      </c>
    </row>
    <row r="2984" customFormat="false" ht="51.75" hidden="false" customHeight="true" outlineLevel="0" collapsed="false">
      <c r="A2984" s="501" t="s">
        <v>200</v>
      </c>
      <c r="B2984" s="502" t="n">
        <v>599</v>
      </c>
      <c r="C2984" s="503" t="s">
        <v>42</v>
      </c>
      <c r="D2984" s="503" t="s">
        <v>2243</v>
      </c>
      <c r="E2984" s="503" t="s">
        <v>669</v>
      </c>
      <c r="F2984" s="503"/>
      <c r="G2984" s="504" t="s">
        <v>400</v>
      </c>
      <c r="H2984" s="505" t="n">
        <v>4.2</v>
      </c>
      <c r="I2984" s="506" t="n">
        <v>601.66</v>
      </c>
      <c r="J2984" s="507" t="n">
        <v>2526.97</v>
      </c>
    </row>
    <row r="2985" customFormat="false" ht="39" hidden="false" customHeight="true" outlineLevel="0" collapsed="false">
      <c r="A2985" s="501" t="s">
        <v>200</v>
      </c>
      <c r="B2985" s="502" t="n">
        <v>11552</v>
      </c>
      <c r="C2985" s="503" t="s">
        <v>42</v>
      </c>
      <c r="D2985" s="503" t="s">
        <v>2220</v>
      </c>
      <c r="E2985" s="503" t="s">
        <v>669</v>
      </c>
      <c r="F2985" s="503"/>
      <c r="G2985" s="504" t="s">
        <v>47</v>
      </c>
      <c r="H2985" s="505" t="n">
        <v>2</v>
      </c>
      <c r="I2985" s="506" t="n">
        <v>8.69</v>
      </c>
      <c r="J2985" s="507" t="n">
        <v>17.38</v>
      </c>
    </row>
    <row r="2986" customFormat="false" ht="25.5" hidden="false" customHeight="true" outlineLevel="0" collapsed="false">
      <c r="A2986" s="501" t="s">
        <v>200</v>
      </c>
      <c r="B2986" s="502" t="n">
        <v>10931</v>
      </c>
      <c r="C2986" s="503" t="s">
        <v>42</v>
      </c>
      <c r="D2986" s="503" t="s">
        <v>2244</v>
      </c>
      <c r="E2986" s="503" t="s">
        <v>669</v>
      </c>
      <c r="F2986" s="503"/>
      <c r="G2986" s="504" t="s">
        <v>400</v>
      </c>
      <c r="H2986" s="505" t="n">
        <v>2.1</v>
      </c>
      <c r="I2986" s="506" t="n">
        <v>12.63</v>
      </c>
      <c r="J2986" s="507" t="n">
        <v>26.52</v>
      </c>
    </row>
    <row r="2987" customFormat="false" ht="15" hidden="false" customHeight="false" outlineLevel="0" collapsed="false">
      <c r="A2987" s="486"/>
      <c r="B2987" s="487"/>
      <c r="C2987" s="487"/>
      <c r="D2987" s="487"/>
      <c r="E2987" s="487" t="s">
        <v>1388</v>
      </c>
      <c r="F2987" s="488" t="n">
        <v>31.15</v>
      </c>
      <c r="G2987" s="487" t="s">
        <v>1389</v>
      </c>
      <c r="H2987" s="488" t="n">
        <v>0</v>
      </c>
      <c r="I2987" s="489" t="s">
        <v>1390</v>
      </c>
      <c r="J2987" s="490" t="n">
        <v>31.15</v>
      </c>
    </row>
    <row r="2988" customFormat="false" ht="15" hidden="false" customHeight="true" outlineLevel="0" collapsed="false">
      <c r="A2988" s="486"/>
      <c r="B2988" s="487"/>
      <c r="C2988" s="487"/>
      <c r="D2988" s="487"/>
      <c r="E2988" s="487" t="s">
        <v>1391</v>
      </c>
      <c r="F2988" s="488" t="n">
        <v>625.05</v>
      </c>
      <c r="G2988" s="487"/>
      <c r="H2988" s="491" t="s">
        <v>1392</v>
      </c>
      <c r="I2988" s="491"/>
      <c r="J2988" s="490" t="n">
        <v>3251.33</v>
      </c>
    </row>
    <row r="2989" customFormat="false" ht="49.5" hidden="false" customHeight="true" outlineLevel="0" collapsed="false">
      <c r="A2989" s="492"/>
      <c r="B2989" s="493"/>
      <c r="C2989" s="493"/>
      <c r="D2989" s="493"/>
      <c r="E2989" s="493"/>
      <c r="F2989" s="493"/>
      <c r="G2989" s="493" t="s">
        <v>1393</v>
      </c>
      <c r="H2989" s="494" t="n">
        <v>4.2</v>
      </c>
      <c r="I2989" s="495" t="s">
        <v>1394</v>
      </c>
      <c r="J2989" s="496" t="n">
        <v>13655.58</v>
      </c>
    </row>
    <row r="2990" customFormat="false" ht="0.75" hidden="false" customHeight="true" outlineLevel="0" collapsed="false">
      <c r="A2990" s="497"/>
      <c r="B2990" s="498"/>
      <c r="C2990" s="498"/>
      <c r="D2990" s="498"/>
      <c r="E2990" s="498"/>
      <c r="F2990" s="498"/>
      <c r="G2990" s="498"/>
      <c r="H2990" s="498"/>
      <c r="I2990" s="499"/>
      <c r="J2990" s="500"/>
    </row>
    <row r="2991" customFormat="false" ht="18" hidden="false" customHeight="true" outlineLevel="0" collapsed="false">
      <c r="A2991" s="466" t="s">
        <v>2245</v>
      </c>
      <c r="B2991" s="467" t="s">
        <v>27</v>
      </c>
      <c r="C2991" s="468" t="s">
        <v>26</v>
      </c>
      <c r="D2991" s="468" t="s">
        <v>18</v>
      </c>
      <c r="E2991" s="468" t="s">
        <v>25</v>
      </c>
      <c r="F2991" s="468"/>
      <c r="G2991" s="469" t="s">
        <v>1375</v>
      </c>
      <c r="H2991" s="467" t="s">
        <v>1376</v>
      </c>
      <c r="I2991" s="470" t="s">
        <v>1377</v>
      </c>
      <c r="J2991" s="471" t="s">
        <v>19</v>
      </c>
    </row>
    <row r="2992" customFormat="false" ht="25.5" hidden="false" customHeight="true" outlineLevel="0" collapsed="false">
      <c r="A2992" s="472" t="s">
        <v>35</v>
      </c>
      <c r="B2992" s="473" t="s">
        <v>2246</v>
      </c>
      <c r="C2992" s="474" t="s">
        <v>36</v>
      </c>
      <c r="D2992" s="474" t="s">
        <v>2247</v>
      </c>
      <c r="E2992" s="474" t="s">
        <v>811</v>
      </c>
      <c r="F2992" s="474"/>
      <c r="G2992" s="475" t="s">
        <v>400</v>
      </c>
      <c r="H2992" s="476" t="n">
        <v>1</v>
      </c>
      <c r="I2992" s="477" t="n">
        <v>1057.05</v>
      </c>
      <c r="J2992" s="478" t="n">
        <v>1057.05</v>
      </c>
    </row>
    <row r="2993" customFormat="false" ht="24" hidden="false" customHeight="true" outlineLevel="0" collapsed="false">
      <c r="A2993" s="479" t="s">
        <v>656</v>
      </c>
      <c r="B2993" s="480" t="n">
        <v>88309</v>
      </c>
      <c r="C2993" s="481" t="s">
        <v>42</v>
      </c>
      <c r="D2993" s="481" t="s">
        <v>696</v>
      </c>
      <c r="E2993" s="481" t="s">
        <v>1382</v>
      </c>
      <c r="F2993" s="481"/>
      <c r="G2993" s="482" t="s">
        <v>469</v>
      </c>
      <c r="H2993" s="483" t="n">
        <v>0.54</v>
      </c>
      <c r="I2993" s="484" t="n">
        <v>25.62</v>
      </c>
      <c r="J2993" s="485" t="n">
        <v>13.83</v>
      </c>
    </row>
    <row r="2994" customFormat="false" ht="24" hidden="false" customHeight="true" outlineLevel="0" collapsed="false">
      <c r="A2994" s="479" t="s">
        <v>656</v>
      </c>
      <c r="B2994" s="480" t="n">
        <v>88316</v>
      </c>
      <c r="C2994" s="481" t="s">
        <v>42</v>
      </c>
      <c r="D2994" s="481" t="s">
        <v>667</v>
      </c>
      <c r="E2994" s="481" t="s">
        <v>1382</v>
      </c>
      <c r="F2994" s="481"/>
      <c r="G2994" s="482" t="s">
        <v>469</v>
      </c>
      <c r="H2994" s="483" t="n">
        <v>0.27</v>
      </c>
      <c r="I2994" s="484" t="n">
        <v>20.32</v>
      </c>
      <c r="J2994" s="485" t="n">
        <v>5.48</v>
      </c>
    </row>
    <row r="2995" customFormat="false" ht="51.75" hidden="false" customHeight="true" outlineLevel="0" collapsed="false">
      <c r="A2995" s="479" t="s">
        <v>656</v>
      </c>
      <c r="B2995" s="480" t="n">
        <v>94570</v>
      </c>
      <c r="C2995" s="481" t="s">
        <v>42</v>
      </c>
      <c r="D2995" s="481" t="s">
        <v>2248</v>
      </c>
      <c r="E2995" s="481" t="s">
        <v>811</v>
      </c>
      <c r="F2995" s="481"/>
      <c r="G2995" s="482" t="s">
        <v>400</v>
      </c>
      <c r="H2995" s="483" t="n">
        <v>1.2</v>
      </c>
      <c r="I2995" s="484" t="n">
        <v>310.65</v>
      </c>
      <c r="J2995" s="485" t="n">
        <v>372.78</v>
      </c>
    </row>
    <row r="2996" customFormat="false" ht="25.5" hidden="false" customHeight="true" outlineLevel="0" collapsed="false">
      <c r="A2996" s="479" t="s">
        <v>656</v>
      </c>
      <c r="B2996" s="480" t="n">
        <v>102181</v>
      </c>
      <c r="C2996" s="481" t="s">
        <v>42</v>
      </c>
      <c r="D2996" s="481" t="s">
        <v>2249</v>
      </c>
      <c r="E2996" s="481" t="s">
        <v>811</v>
      </c>
      <c r="F2996" s="481"/>
      <c r="G2996" s="482" t="s">
        <v>400</v>
      </c>
      <c r="H2996" s="483" t="n">
        <v>1.2</v>
      </c>
      <c r="I2996" s="484" t="n">
        <v>551.13</v>
      </c>
      <c r="J2996" s="485" t="n">
        <v>661.35</v>
      </c>
    </row>
    <row r="2997" customFormat="false" ht="39" hidden="false" customHeight="true" outlineLevel="0" collapsed="false">
      <c r="A2997" s="501" t="s">
        <v>200</v>
      </c>
      <c r="B2997" s="502" t="n">
        <v>4377</v>
      </c>
      <c r="C2997" s="503" t="s">
        <v>42</v>
      </c>
      <c r="D2997" s="503" t="s">
        <v>827</v>
      </c>
      <c r="E2997" s="503" t="s">
        <v>669</v>
      </c>
      <c r="F2997" s="503"/>
      <c r="G2997" s="504" t="s">
        <v>120</v>
      </c>
      <c r="H2997" s="505" t="n">
        <v>4</v>
      </c>
      <c r="I2997" s="506" t="n">
        <v>0.19</v>
      </c>
      <c r="J2997" s="507" t="n">
        <v>0.76</v>
      </c>
    </row>
    <row r="2998" customFormat="false" ht="24" hidden="false" customHeight="true" outlineLevel="0" collapsed="false">
      <c r="A2998" s="501" t="s">
        <v>200</v>
      </c>
      <c r="B2998" s="502" t="n">
        <v>39961</v>
      </c>
      <c r="C2998" s="503" t="s">
        <v>42</v>
      </c>
      <c r="D2998" s="503" t="s">
        <v>2186</v>
      </c>
      <c r="E2998" s="503" t="s">
        <v>669</v>
      </c>
      <c r="F2998" s="503"/>
      <c r="G2998" s="504" t="s">
        <v>120</v>
      </c>
      <c r="H2998" s="505" t="n">
        <v>0.115</v>
      </c>
      <c r="I2998" s="506" t="n">
        <v>24.81</v>
      </c>
      <c r="J2998" s="507" t="n">
        <v>2.85</v>
      </c>
    </row>
    <row r="2999" customFormat="false" ht="15" hidden="false" customHeight="false" outlineLevel="0" collapsed="false">
      <c r="A2999" s="486"/>
      <c r="B2999" s="487"/>
      <c r="C2999" s="487"/>
      <c r="D2999" s="487"/>
      <c r="E2999" s="487" t="s">
        <v>1388</v>
      </c>
      <c r="F2999" s="488" t="n">
        <v>86.75</v>
      </c>
      <c r="G2999" s="487" t="s">
        <v>1389</v>
      </c>
      <c r="H2999" s="488" t="n">
        <v>0</v>
      </c>
      <c r="I2999" s="489" t="s">
        <v>1390</v>
      </c>
      <c r="J2999" s="490" t="n">
        <v>86.75</v>
      </c>
    </row>
    <row r="3000" customFormat="false" ht="15" hidden="false" customHeight="true" outlineLevel="0" collapsed="false">
      <c r="A3000" s="486"/>
      <c r="B3000" s="487"/>
      <c r="C3000" s="487"/>
      <c r="D3000" s="487"/>
      <c r="E3000" s="487" t="s">
        <v>1391</v>
      </c>
      <c r="F3000" s="488" t="n">
        <v>251.57</v>
      </c>
      <c r="G3000" s="487"/>
      <c r="H3000" s="491" t="s">
        <v>1392</v>
      </c>
      <c r="I3000" s="491"/>
      <c r="J3000" s="490" t="n">
        <v>1308.62</v>
      </c>
    </row>
    <row r="3001" customFormat="false" ht="49.5" hidden="false" customHeight="true" outlineLevel="0" collapsed="false">
      <c r="A3001" s="492"/>
      <c r="B3001" s="493"/>
      <c r="C3001" s="493"/>
      <c r="D3001" s="493"/>
      <c r="E3001" s="493"/>
      <c r="F3001" s="493"/>
      <c r="G3001" s="493" t="s">
        <v>1393</v>
      </c>
      <c r="H3001" s="494" t="n">
        <v>1.2</v>
      </c>
      <c r="I3001" s="495" t="s">
        <v>1394</v>
      </c>
      <c r="J3001" s="496" t="n">
        <v>1570.34</v>
      </c>
    </row>
    <row r="3002" customFormat="false" ht="0.75" hidden="false" customHeight="true" outlineLevel="0" collapsed="false">
      <c r="A3002" s="497"/>
      <c r="B3002" s="498"/>
      <c r="C3002" s="498"/>
      <c r="D3002" s="498"/>
      <c r="E3002" s="498"/>
      <c r="F3002" s="498"/>
      <c r="G3002" s="498"/>
      <c r="H3002" s="498"/>
      <c r="I3002" s="499"/>
      <c r="J3002" s="500"/>
    </row>
    <row r="3003" customFormat="false" ht="18" hidden="false" customHeight="true" outlineLevel="0" collapsed="false">
      <c r="A3003" s="466" t="s">
        <v>2250</v>
      </c>
      <c r="B3003" s="467" t="s">
        <v>27</v>
      </c>
      <c r="C3003" s="468" t="s">
        <v>26</v>
      </c>
      <c r="D3003" s="468" t="s">
        <v>18</v>
      </c>
      <c r="E3003" s="468" t="s">
        <v>25</v>
      </c>
      <c r="F3003" s="468"/>
      <c r="G3003" s="469" t="s">
        <v>1375</v>
      </c>
      <c r="H3003" s="467" t="s">
        <v>1376</v>
      </c>
      <c r="I3003" s="470" t="s">
        <v>1377</v>
      </c>
      <c r="J3003" s="471" t="s">
        <v>19</v>
      </c>
    </row>
    <row r="3004" customFormat="false" ht="39" hidden="false" customHeight="true" outlineLevel="0" collapsed="false">
      <c r="A3004" s="472" t="s">
        <v>35</v>
      </c>
      <c r="B3004" s="473" t="s">
        <v>2251</v>
      </c>
      <c r="C3004" s="474" t="s">
        <v>36</v>
      </c>
      <c r="D3004" s="474" t="s">
        <v>2252</v>
      </c>
      <c r="E3004" s="474" t="s">
        <v>1554</v>
      </c>
      <c r="F3004" s="474"/>
      <c r="G3004" s="475" t="s">
        <v>1449</v>
      </c>
      <c r="H3004" s="476" t="n">
        <v>1</v>
      </c>
      <c r="I3004" s="477" t="n">
        <v>152.14</v>
      </c>
      <c r="J3004" s="478" t="n">
        <v>152.14</v>
      </c>
    </row>
    <row r="3005" customFormat="false" ht="24" hidden="false" customHeight="true" outlineLevel="0" collapsed="false">
      <c r="A3005" s="479" t="s">
        <v>656</v>
      </c>
      <c r="B3005" s="480" t="n">
        <v>90776</v>
      </c>
      <c r="C3005" s="481" t="s">
        <v>42</v>
      </c>
      <c r="D3005" s="481" t="s">
        <v>657</v>
      </c>
      <c r="E3005" s="481" t="s">
        <v>1382</v>
      </c>
      <c r="F3005" s="481"/>
      <c r="G3005" s="482" t="s">
        <v>469</v>
      </c>
      <c r="H3005" s="483" t="n">
        <v>0.274</v>
      </c>
      <c r="I3005" s="484" t="n">
        <v>29.84</v>
      </c>
      <c r="J3005" s="485" t="n">
        <v>8.17</v>
      </c>
    </row>
    <row r="3006" customFormat="false" ht="24" hidden="false" customHeight="true" outlineLevel="0" collapsed="false">
      <c r="A3006" s="479" t="s">
        <v>656</v>
      </c>
      <c r="B3006" s="480" t="n">
        <v>88315</v>
      </c>
      <c r="C3006" s="481" t="s">
        <v>42</v>
      </c>
      <c r="D3006" s="481" t="s">
        <v>1600</v>
      </c>
      <c r="E3006" s="481" t="s">
        <v>1382</v>
      </c>
      <c r="F3006" s="481"/>
      <c r="G3006" s="482" t="s">
        <v>469</v>
      </c>
      <c r="H3006" s="483" t="n">
        <v>1.0959</v>
      </c>
      <c r="I3006" s="484" t="n">
        <v>25.4</v>
      </c>
      <c r="J3006" s="485" t="n">
        <v>27.83</v>
      </c>
    </row>
    <row r="3007" customFormat="false" ht="24" hidden="false" customHeight="true" outlineLevel="0" collapsed="false">
      <c r="A3007" s="479" t="s">
        <v>656</v>
      </c>
      <c r="B3007" s="480" t="n">
        <v>88310</v>
      </c>
      <c r="C3007" s="481" t="s">
        <v>42</v>
      </c>
      <c r="D3007" s="481" t="s">
        <v>970</v>
      </c>
      <c r="E3007" s="481" t="s">
        <v>1382</v>
      </c>
      <c r="F3007" s="481"/>
      <c r="G3007" s="482" t="s">
        <v>469</v>
      </c>
      <c r="H3007" s="483" t="n">
        <v>0.3653</v>
      </c>
      <c r="I3007" s="484" t="n">
        <v>27.11</v>
      </c>
      <c r="J3007" s="485" t="n">
        <v>9.9</v>
      </c>
    </row>
    <row r="3008" customFormat="false" ht="25.5" hidden="false" customHeight="true" outlineLevel="0" collapsed="false">
      <c r="A3008" s="479" t="s">
        <v>656</v>
      </c>
      <c r="B3008" s="480" t="n">
        <v>88241</v>
      </c>
      <c r="C3008" s="481" t="s">
        <v>42</v>
      </c>
      <c r="D3008" s="481" t="s">
        <v>1558</v>
      </c>
      <c r="E3008" s="481" t="s">
        <v>1382</v>
      </c>
      <c r="F3008" s="481"/>
      <c r="G3008" s="482" t="s">
        <v>469</v>
      </c>
      <c r="H3008" s="483" t="n">
        <v>2.1918</v>
      </c>
      <c r="I3008" s="484" t="n">
        <v>21.33</v>
      </c>
      <c r="J3008" s="485" t="n">
        <v>46.75</v>
      </c>
    </row>
    <row r="3009" customFormat="false" ht="51.75" hidden="false" customHeight="true" outlineLevel="0" collapsed="false">
      <c r="A3009" s="479" t="s">
        <v>656</v>
      </c>
      <c r="B3009" s="480" t="n">
        <v>104519</v>
      </c>
      <c r="C3009" s="481" t="s">
        <v>42</v>
      </c>
      <c r="D3009" s="481" t="s">
        <v>2217</v>
      </c>
      <c r="E3009" s="481" t="s">
        <v>683</v>
      </c>
      <c r="F3009" s="481"/>
      <c r="G3009" s="482" t="s">
        <v>469</v>
      </c>
      <c r="H3009" s="483" t="n">
        <v>1.0959</v>
      </c>
      <c r="I3009" s="484" t="n">
        <v>0.69</v>
      </c>
      <c r="J3009" s="485" t="n">
        <v>0.75</v>
      </c>
    </row>
    <row r="3010" customFormat="false" ht="39" hidden="false" customHeight="true" outlineLevel="0" collapsed="false">
      <c r="A3010" s="479" t="s">
        <v>656</v>
      </c>
      <c r="B3010" s="480" t="n">
        <v>102867</v>
      </c>
      <c r="C3010" s="481" t="s">
        <v>42</v>
      </c>
      <c r="D3010" s="481" t="s">
        <v>2218</v>
      </c>
      <c r="E3010" s="481" t="s">
        <v>683</v>
      </c>
      <c r="F3010" s="481"/>
      <c r="G3010" s="482" t="s">
        <v>469</v>
      </c>
      <c r="H3010" s="483" t="n">
        <v>1.0959</v>
      </c>
      <c r="I3010" s="484" t="n">
        <v>0.73</v>
      </c>
      <c r="J3010" s="485" t="n">
        <v>0.8</v>
      </c>
    </row>
    <row r="3011" customFormat="false" ht="25.5" hidden="false" customHeight="true" outlineLevel="0" collapsed="false">
      <c r="A3011" s="501" t="s">
        <v>200</v>
      </c>
      <c r="B3011" s="502" t="n">
        <v>1325</v>
      </c>
      <c r="C3011" s="503" t="s">
        <v>42</v>
      </c>
      <c r="D3011" s="503" t="s">
        <v>2219</v>
      </c>
      <c r="E3011" s="503" t="s">
        <v>669</v>
      </c>
      <c r="F3011" s="503"/>
      <c r="G3011" s="504" t="s">
        <v>66</v>
      </c>
      <c r="H3011" s="505" t="n">
        <v>0.6088</v>
      </c>
      <c r="I3011" s="506" t="n">
        <v>12.56</v>
      </c>
      <c r="J3011" s="507" t="n">
        <v>7.64</v>
      </c>
    </row>
    <row r="3012" customFormat="false" ht="39" hidden="false" customHeight="true" outlineLevel="0" collapsed="false">
      <c r="A3012" s="501" t="s">
        <v>200</v>
      </c>
      <c r="B3012" s="502" t="n">
        <v>11552</v>
      </c>
      <c r="C3012" s="503" t="s">
        <v>42</v>
      </c>
      <c r="D3012" s="503" t="s">
        <v>2220</v>
      </c>
      <c r="E3012" s="503" t="s">
        <v>669</v>
      </c>
      <c r="F3012" s="503"/>
      <c r="G3012" s="504" t="s">
        <v>47</v>
      </c>
      <c r="H3012" s="505" t="n">
        <v>2.2831</v>
      </c>
      <c r="I3012" s="506" t="n">
        <v>8.69</v>
      </c>
      <c r="J3012" s="507" t="n">
        <v>19.84</v>
      </c>
    </row>
    <row r="3013" customFormat="false" ht="25.5" hidden="false" customHeight="true" outlineLevel="0" collapsed="false">
      <c r="A3013" s="501" t="s">
        <v>200</v>
      </c>
      <c r="B3013" s="502" t="n">
        <v>10999</v>
      </c>
      <c r="C3013" s="503" t="s">
        <v>42</v>
      </c>
      <c r="D3013" s="503" t="s">
        <v>2221</v>
      </c>
      <c r="E3013" s="503" t="s">
        <v>669</v>
      </c>
      <c r="F3013" s="503"/>
      <c r="G3013" s="504" t="s">
        <v>66</v>
      </c>
      <c r="H3013" s="505" t="n">
        <v>0.1522</v>
      </c>
      <c r="I3013" s="506" t="n">
        <v>34.97</v>
      </c>
      <c r="J3013" s="507" t="n">
        <v>5.32</v>
      </c>
    </row>
    <row r="3014" customFormat="false" ht="25.5" hidden="false" customHeight="true" outlineLevel="0" collapsed="false">
      <c r="A3014" s="501" t="s">
        <v>200</v>
      </c>
      <c r="B3014" s="502" t="n">
        <v>44531</v>
      </c>
      <c r="C3014" s="503" t="s">
        <v>42</v>
      </c>
      <c r="D3014" s="503" t="s">
        <v>2222</v>
      </c>
      <c r="E3014" s="503" t="s">
        <v>669</v>
      </c>
      <c r="F3014" s="503"/>
      <c r="G3014" s="504" t="s">
        <v>120</v>
      </c>
      <c r="H3014" s="505" t="n">
        <v>0.0761</v>
      </c>
      <c r="I3014" s="506" t="n">
        <v>161.03</v>
      </c>
      <c r="J3014" s="507" t="n">
        <v>12.25</v>
      </c>
    </row>
    <row r="3015" customFormat="false" ht="39" hidden="false" customHeight="true" outlineLevel="0" collapsed="false">
      <c r="A3015" s="501" t="s">
        <v>200</v>
      </c>
      <c r="B3015" s="502" t="n">
        <v>44533</v>
      </c>
      <c r="C3015" s="503" t="s">
        <v>42</v>
      </c>
      <c r="D3015" s="503" t="s">
        <v>2223</v>
      </c>
      <c r="E3015" s="503" t="s">
        <v>669</v>
      </c>
      <c r="F3015" s="503"/>
      <c r="G3015" s="504" t="s">
        <v>120</v>
      </c>
      <c r="H3015" s="505" t="n">
        <v>0.1522</v>
      </c>
      <c r="I3015" s="506" t="n">
        <v>38.86</v>
      </c>
      <c r="J3015" s="507" t="n">
        <v>5.91</v>
      </c>
    </row>
    <row r="3016" customFormat="false" ht="24" hidden="false" customHeight="true" outlineLevel="0" collapsed="false">
      <c r="A3016" s="501" t="s">
        <v>200</v>
      </c>
      <c r="B3016" s="502" t="n">
        <v>7307</v>
      </c>
      <c r="C3016" s="503" t="s">
        <v>42</v>
      </c>
      <c r="D3016" s="503" t="s">
        <v>2036</v>
      </c>
      <c r="E3016" s="503" t="s">
        <v>669</v>
      </c>
      <c r="F3016" s="503"/>
      <c r="G3016" s="504" t="s">
        <v>686</v>
      </c>
      <c r="H3016" s="505" t="n">
        <v>0.096</v>
      </c>
      <c r="I3016" s="506" t="n">
        <v>36.25</v>
      </c>
      <c r="J3016" s="507" t="n">
        <v>3.48</v>
      </c>
    </row>
    <row r="3017" customFormat="false" ht="24" hidden="false" customHeight="true" outlineLevel="0" collapsed="false">
      <c r="A3017" s="501" t="s">
        <v>200</v>
      </c>
      <c r="B3017" s="502" t="n">
        <v>7288</v>
      </c>
      <c r="C3017" s="503" t="s">
        <v>42</v>
      </c>
      <c r="D3017" s="503" t="s">
        <v>2037</v>
      </c>
      <c r="E3017" s="503" t="s">
        <v>669</v>
      </c>
      <c r="F3017" s="503"/>
      <c r="G3017" s="504" t="s">
        <v>686</v>
      </c>
      <c r="H3017" s="505" t="n">
        <v>0.1029</v>
      </c>
      <c r="I3017" s="506" t="n">
        <v>34.07</v>
      </c>
      <c r="J3017" s="507" t="n">
        <v>3.5</v>
      </c>
    </row>
    <row r="3018" customFormat="false" ht="15" hidden="false" customHeight="false" outlineLevel="0" collapsed="false">
      <c r="A3018" s="486"/>
      <c r="B3018" s="487"/>
      <c r="C3018" s="487"/>
      <c r="D3018" s="487"/>
      <c r="E3018" s="487" t="s">
        <v>1388</v>
      </c>
      <c r="F3018" s="488" t="n">
        <v>71.75</v>
      </c>
      <c r="G3018" s="487" t="s">
        <v>1389</v>
      </c>
      <c r="H3018" s="488" t="n">
        <v>0</v>
      </c>
      <c r="I3018" s="489" t="s">
        <v>1390</v>
      </c>
      <c r="J3018" s="490" t="n">
        <v>71.75</v>
      </c>
    </row>
    <row r="3019" customFormat="false" ht="15" hidden="false" customHeight="true" outlineLevel="0" collapsed="false">
      <c r="A3019" s="486"/>
      <c r="B3019" s="487"/>
      <c r="C3019" s="487"/>
      <c r="D3019" s="487"/>
      <c r="E3019" s="487" t="s">
        <v>1391</v>
      </c>
      <c r="F3019" s="488" t="n">
        <v>36.2</v>
      </c>
      <c r="G3019" s="487"/>
      <c r="H3019" s="491" t="s">
        <v>1392</v>
      </c>
      <c r="I3019" s="491"/>
      <c r="J3019" s="490" t="n">
        <v>188.34</v>
      </c>
    </row>
    <row r="3020" customFormat="false" ht="49.5" hidden="false" customHeight="true" outlineLevel="0" collapsed="false">
      <c r="A3020" s="492"/>
      <c r="B3020" s="493"/>
      <c r="C3020" s="493"/>
      <c r="D3020" s="493"/>
      <c r="E3020" s="493"/>
      <c r="F3020" s="493"/>
      <c r="G3020" s="493" t="s">
        <v>1393</v>
      </c>
      <c r="H3020" s="494" t="n">
        <v>446.89</v>
      </c>
      <c r="I3020" s="495" t="s">
        <v>1394</v>
      </c>
      <c r="J3020" s="496" t="n">
        <v>84167.26</v>
      </c>
    </row>
    <row r="3021" customFormat="false" ht="0.75" hidden="false" customHeight="true" outlineLevel="0" collapsed="false">
      <c r="A3021" s="497"/>
      <c r="B3021" s="498"/>
      <c r="C3021" s="498"/>
      <c r="D3021" s="498"/>
      <c r="E3021" s="498"/>
      <c r="F3021" s="498"/>
      <c r="G3021" s="498"/>
      <c r="H3021" s="498"/>
      <c r="I3021" s="499"/>
      <c r="J3021" s="500"/>
    </row>
    <row r="3022" customFormat="false" ht="24" hidden="false" customHeight="true" outlineLevel="0" collapsed="false">
      <c r="A3022" s="461" t="s">
        <v>2253</v>
      </c>
      <c r="B3022" s="462"/>
      <c r="C3022" s="462"/>
      <c r="D3022" s="462" t="s">
        <v>2254</v>
      </c>
      <c r="E3022" s="462"/>
      <c r="F3022" s="462"/>
      <c r="G3022" s="462"/>
      <c r="H3022" s="463"/>
      <c r="I3022" s="464"/>
      <c r="J3022" s="465" t="n">
        <v>30491.08</v>
      </c>
    </row>
    <row r="3023" customFormat="false" ht="18" hidden="false" customHeight="true" outlineLevel="0" collapsed="false">
      <c r="A3023" s="466" t="s">
        <v>2255</v>
      </c>
      <c r="B3023" s="467" t="s">
        <v>27</v>
      </c>
      <c r="C3023" s="468" t="s">
        <v>26</v>
      </c>
      <c r="D3023" s="468" t="s">
        <v>18</v>
      </c>
      <c r="E3023" s="468" t="s">
        <v>25</v>
      </c>
      <c r="F3023" s="468"/>
      <c r="G3023" s="469" t="s">
        <v>1375</v>
      </c>
      <c r="H3023" s="467" t="s">
        <v>1376</v>
      </c>
      <c r="I3023" s="470" t="s">
        <v>1377</v>
      </c>
      <c r="J3023" s="471" t="s">
        <v>19</v>
      </c>
    </row>
    <row r="3024" customFormat="false" ht="64.5" hidden="false" customHeight="true" outlineLevel="0" collapsed="false">
      <c r="A3024" s="472" t="s">
        <v>35</v>
      </c>
      <c r="B3024" s="473" t="s">
        <v>2256</v>
      </c>
      <c r="C3024" s="474" t="s">
        <v>36</v>
      </c>
      <c r="D3024" s="474" t="s">
        <v>2257</v>
      </c>
      <c r="E3024" s="474" t="s">
        <v>811</v>
      </c>
      <c r="F3024" s="474"/>
      <c r="G3024" s="475" t="s">
        <v>400</v>
      </c>
      <c r="H3024" s="476" t="n">
        <v>1</v>
      </c>
      <c r="I3024" s="477" t="n">
        <v>439.55</v>
      </c>
      <c r="J3024" s="478" t="n">
        <v>439.55</v>
      </c>
    </row>
    <row r="3025" customFormat="false" ht="24" hidden="false" customHeight="true" outlineLevel="0" collapsed="false">
      <c r="A3025" s="479" t="s">
        <v>656</v>
      </c>
      <c r="B3025" s="480" t="n">
        <v>88315</v>
      </c>
      <c r="C3025" s="481" t="s">
        <v>42</v>
      </c>
      <c r="D3025" s="481" t="s">
        <v>1600</v>
      </c>
      <c r="E3025" s="481" t="s">
        <v>1382</v>
      </c>
      <c r="F3025" s="481"/>
      <c r="G3025" s="482" t="s">
        <v>469</v>
      </c>
      <c r="H3025" s="483" t="n">
        <v>0.119047</v>
      </c>
      <c r="I3025" s="484" t="n">
        <v>25.4</v>
      </c>
      <c r="J3025" s="485" t="n">
        <v>3.02</v>
      </c>
    </row>
    <row r="3026" customFormat="false" ht="24" hidden="false" customHeight="true" outlineLevel="0" collapsed="false">
      <c r="A3026" s="479" t="s">
        <v>656</v>
      </c>
      <c r="B3026" s="480" t="n">
        <v>88316</v>
      </c>
      <c r="C3026" s="481" t="s">
        <v>42</v>
      </c>
      <c r="D3026" s="481" t="s">
        <v>667</v>
      </c>
      <c r="E3026" s="481" t="s">
        <v>1382</v>
      </c>
      <c r="F3026" s="481"/>
      <c r="G3026" s="482" t="s">
        <v>469</v>
      </c>
      <c r="H3026" s="483" t="n">
        <v>0.12698</v>
      </c>
      <c r="I3026" s="484" t="n">
        <v>20.32</v>
      </c>
      <c r="J3026" s="485" t="n">
        <v>2.58</v>
      </c>
    </row>
    <row r="3027" customFormat="false" ht="25.5" hidden="false" customHeight="true" outlineLevel="0" collapsed="false">
      <c r="A3027" s="479" t="s">
        <v>656</v>
      </c>
      <c r="B3027" s="480" t="n">
        <v>88631</v>
      </c>
      <c r="C3027" s="481" t="s">
        <v>42</v>
      </c>
      <c r="D3027" s="481" t="s">
        <v>2172</v>
      </c>
      <c r="E3027" s="481" t="s">
        <v>1382</v>
      </c>
      <c r="F3027" s="481"/>
      <c r="G3027" s="482" t="s">
        <v>388</v>
      </c>
      <c r="H3027" s="483" t="n">
        <v>0.004</v>
      </c>
      <c r="I3027" s="484" t="n">
        <v>663.61</v>
      </c>
      <c r="J3027" s="485" t="n">
        <v>2.65</v>
      </c>
    </row>
    <row r="3028" customFormat="false" ht="25.5" hidden="false" customHeight="true" outlineLevel="0" collapsed="false">
      <c r="A3028" s="501" t="s">
        <v>200</v>
      </c>
      <c r="B3028" s="502" t="n">
        <v>4777</v>
      </c>
      <c r="C3028" s="503" t="s">
        <v>42</v>
      </c>
      <c r="D3028" s="503" t="s">
        <v>770</v>
      </c>
      <c r="E3028" s="503" t="s">
        <v>669</v>
      </c>
      <c r="F3028" s="503"/>
      <c r="G3028" s="504" t="s">
        <v>66</v>
      </c>
      <c r="H3028" s="505" t="n">
        <v>4.2079</v>
      </c>
      <c r="I3028" s="506" t="n">
        <v>8.02</v>
      </c>
      <c r="J3028" s="507" t="n">
        <v>33.74</v>
      </c>
    </row>
    <row r="3029" customFormat="false" ht="24" hidden="false" customHeight="true" outlineLevel="0" collapsed="false">
      <c r="A3029" s="501" t="s">
        <v>200</v>
      </c>
      <c r="B3029" s="502" t="n">
        <v>546</v>
      </c>
      <c r="C3029" s="503" t="s">
        <v>42</v>
      </c>
      <c r="D3029" s="503" t="s">
        <v>2258</v>
      </c>
      <c r="E3029" s="503" t="s">
        <v>669</v>
      </c>
      <c r="F3029" s="503"/>
      <c r="G3029" s="504" t="s">
        <v>66</v>
      </c>
      <c r="H3029" s="505" t="n">
        <v>37.1126</v>
      </c>
      <c r="I3029" s="506" t="n">
        <v>10.27</v>
      </c>
      <c r="J3029" s="507" t="n">
        <v>381.14</v>
      </c>
    </row>
    <row r="3030" customFormat="false" ht="51.75" hidden="false" customHeight="true" outlineLevel="0" collapsed="false">
      <c r="A3030" s="501" t="s">
        <v>200</v>
      </c>
      <c r="B3030" s="502" t="n">
        <v>11461</v>
      </c>
      <c r="C3030" s="503" t="s">
        <v>42</v>
      </c>
      <c r="D3030" s="503" t="s">
        <v>2259</v>
      </c>
      <c r="E3030" s="503" t="s">
        <v>669</v>
      </c>
      <c r="F3030" s="503"/>
      <c r="G3030" s="504" t="s">
        <v>120</v>
      </c>
      <c r="H3030" s="505" t="n">
        <v>0.079365</v>
      </c>
      <c r="I3030" s="506" t="n">
        <v>12.91</v>
      </c>
      <c r="J3030" s="507" t="n">
        <v>1.02</v>
      </c>
    </row>
    <row r="3031" customFormat="false" ht="51.75" hidden="false" customHeight="true" outlineLevel="0" collapsed="false">
      <c r="A3031" s="501" t="s">
        <v>200</v>
      </c>
      <c r="B3031" s="502" t="n">
        <v>5085</v>
      </c>
      <c r="C3031" s="503" t="s">
        <v>42</v>
      </c>
      <c r="D3031" s="503" t="s">
        <v>2260</v>
      </c>
      <c r="E3031" s="503" t="s">
        <v>669</v>
      </c>
      <c r="F3031" s="503"/>
      <c r="G3031" s="504" t="s">
        <v>120</v>
      </c>
      <c r="H3031" s="505" t="n">
        <v>0.079365</v>
      </c>
      <c r="I3031" s="506" t="n">
        <v>36.14</v>
      </c>
      <c r="J3031" s="507" t="n">
        <v>2.86</v>
      </c>
    </row>
    <row r="3032" customFormat="false" ht="25.5" hidden="false" customHeight="true" outlineLevel="0" collapsed="false">
      <c r="A3032" s="501" t="s">
        <v>200</v>
      </c>
      <c r="B3032" s="502" t="n">
        <v>10997</v>
      </c>
      <c r="C3032" s="503" t="s">
        <v>42</v>
      </c>
      <c r="D3032" s="503" t="s">
        <v>773</v>
      </c>
      <c r="E3032" s="503" t="s">
        <v>669</v>
      </c>
      <c r="F3032" s="503"/>
      <c r="G3032" s="504" t="s">
        <v>66</v>
      </c>
      <c r="H3032" s="505" t="n">
        <v>0.1239</v>
      </c>
      <c r="I3032" s="506" t="n">
        <v>37.9</v>
      </c>
      <c r="J3032" s="507" t="n">
        <v>4.69</v>
      </c>
    </row>
    <row r="3033" customFormat="false" ht="25.5" hidden="false" customHeight="true" outlineLevel="0" collapsed="false">
      <c r="A3033" s="501" t="s">
        <v>200</v>
      </c>
      <c r="B3033" s="502" t="n">
        <v>11447</v>
      </c>
      <c r="C3033" s="503" t="s">
        <v>42</v>
      </c>
      <c r="D3033" s="503" t="s">
        <v>2261</v>
      </c>
      <c r="E3033" s="503" t="s">
        <v>669</v>
      </c>
      <c r="F3033" s="503"/>
      <c r="G3033" s="504" t="s">
        <v>120</v>
      </c>
      <c r="H3033" s="505" t="n">
        <v>0.31746</v>
      </c>
      <c r="I3033" s="506" t="n">
        <v>24.73</v>
      </c>
      <c r="J3033" s="507" t="n">
        <v>7.85</v>
      </c>
    </row>
    <row r="3034" customFormat="false" ht="15" hidden="false" customHeight="false" outlineLevel="0" collapsed="false">
      <c r="A3034" s="486"/>
      <c r="B3034" s="487"/>
      <c r="C3034" s="487"/>
      <c r="D3034" s="487"/>
      <c r="E3034" s="487" t="s">
        <v>1388</v>
      </c>
      <c r="F3034" s="488" t="n">
        <v>4.79</v>
      </c>
      <c r="G3034" s="487" t="s">
        <v>1389</v>
      </c>
      <c r="H3034" s="488" t="n">
        <v>0</v>
      </c>
      <c r="I3034" s="489" t="s">
        <v>1390</v>
      </c>
      <c r="J3034" s="490" t="n">
        <v>4.79</v>
      </c>
    </row>
    <row r="3035" customFormat="false" ht="15" hidden="false" customHeight="true" outlineLevel="0" collapsed="false">
      <c r="A3035" s="486"/>
      <c r="B3035" s="487"/>
      <c r="C3035" s="487"/>
      <c r="D3035" s="487"/>
      <c r="E3035" s="487" t="s">
        <v>1391</v>
      </c>
      <c r="F3035" s="488" t="n">
        <v>104.61</v>
      </c>
      <c r="G3035" s="487"/>
      <c r="H3035" s="491" t="s">
        <v>1392</v>
      </c>
      <c r="I3035" s="491"/>
      <c r="J3035" s="490" t="n">
        <v>544.16</v>
      </c>
    </row>
    <row r="3036" customFormat="false" ht="49.5" hidden="false" customHeight="true" outlineLevel="0" collapsed="false">
      <c r="A3036" s="492"/>
      <c r="B3036" s="493"/>
      <c r="C3036" s="493"/>
      <c r="D3036" s="493"/>
      <c r="E3036" s="493"/>
      <c r="F3036" s="493"/>
      <c r="G3036" s="493" t="s">
        <v>1393</v>
      </c>
      <c r="H3036" s="494" t="n">
        <v>21.28</v>
      </c>
      <c r="I3036" s="495" t="s">
        <v>1394</v>
      </c>
      <c r="J3036" s="496" t="n">
        <v>11579.72</v>
      </c>
    </row>
    <row r="3037" customFormat="false" ht="0.75" hidden="false" customHeight="true" outlineLevel="0" collapsed="false">
      <c r="A3037" s="497"/>
      <c r="B3037" s="498"/>
      <c r="C3037" s="498"/>
      <c r="D3037" s="498"/>
      <c r="E3037" s="498"/>
      <c r="F3037" s="498"/>
      <c r="G3037" s="498"/>
      <c r="H3037" s="498"/>
      <c r="I3037" s="499"/>
      <c r="J3037" s="500"/>
    </row>
    <row r="3038" customFormat="false" ht="18" hidden="false" customHeight="true" outlineLevel="0" collapsed="false">
      <c r="A3038" s="466" t="s">
        <v>2262</v>
      </c>
      <c r="B3038" s="467" t="s">
        <v>27</v>
      </c>
      <c r="C3038" s="468" t="s">
        <v>26</v>
      </c>
      <c r="D3038" s="468" t="s">
        <v>18</v>
      </c>
      <c r="E3038" s="468" t="s">
        <v>25</v>
      </c>
      <c r="F3038" s="468"/>
      <c r="G3038" s="469" t="s">
        <v>1375</v>
      </c>
      <c r="H3038" s="467" t="s">
        <v>1376</v>
      </c>
      <c r="I3038" s="470" t="s">
        <v>1377</v>
      </c>
      <c r="J3038" s="471" t="s">
        <v>19</v>
      </c>
    </row>
    <row r="3039" customFormat="false" ht="51.75" hidden="false" customHeight="true" outlineLevel="0" collapsed="false">
      <c r="A3039" s="472" t="s">
        <v>35</v>
      </c>
      <c r="B3039" s="473" t="s">
        <v>2263</v>
      </c>
      <c r="C3039" s="474" t="s">
        <v>36</v>
      </c>
      <c r="D3039" s="474" t="s">
        <v>2264</v>
      </c>
      <c r="E3039" s="474" t="s">
        <v>1382</v>
      </c>
      <c r="F3039" s="474"/>
      <c r="G3039" s="475" t="s">
        <v>400</v>
      </c>
      <c r="H3039" s="476" t="n">
        <v>1</v>
      </c>
      <c r="I3039" s="477" t="n">
        <v>949.99</v>
      </c>
      <c r="J3039" s="478" t="n">
        <v>949.99</v>
      </c>
    </row>
    <row r="3040" customFormat="false" ht="24" hidden="false" customHeight="true" outlineLevel="0" collapsed="false">
      <c r="A3040" s="479" t="s">
        <v>656</v>
      </c>
      <c r="B3040" s="480" t="n">
        <v>88309</v>
      </c>
      <c r="C3040" s="481" t="s">
        <v>42</v>
      </c>
      <c r="D3040" s="481" t="s">
        <v>696</v>
      </c>
      <c r="E3040" s="481" t="s">
        <v>1382</v>
      </c>
      <c r="F3040" s="481"/>
      <c r="G3040" s="482" t="s">
        <v>469</v>
      </c>
      <c r="H3040" s="483" t="n">
        <v>1</v>
      </c>
      <c r="I3040" s="484" t="n">
        <v>25.62</v>
      </c>
      <c r="J3040" s="485" t="n">
        <v>25.62</v>
      </c>
    </row>
    <row r="3041" customFormat="false" ht="24" hidden="false" customHeight="true" outlineLevel="0" collapsed="false">
      <c r="A3041" s="479" t="s">
        <v>656</v>
      </c>
      <c r="B3041" s="480" t="n">
        <v>88316</v>
      </c>
      <c r="C3041" s="481" t="s">
        <v>42</v>
      </c>
      <c r="D3041" s="481" t="s">
        <v>667</v>
      </c>
      <c r="E3041" s="481" t="s">
        <v>1382</v>
      </c>
      <c r="F3041" s="481"/>
      <c r="G3041" s="482" t="s">
        <v>469</v>
      </c>
      <c r="H3041" s="483" t="n">
        <v>3</v>
      </c>
      <c r="I3041" s="484" t="n">
        <v>20.32</v>
      </c>
      <c r="J3041" s="485" t="n">
        <v>60.96</v>
      </c>
    </row>
    <row r="3042" customFormat="false" ht="25.5" hidden="false" customHeight="true" outlineLevel="0" collapsed="false">
      <c r="A3042" s="501" t="s">
        <v>200</v>
      </c>
      <c r="B3042" s="502" t="n">
        <v>370</v>
      </c>
      <c r="C3042" s="503" t="s">
        <v>42</v>
      </c>
      <c r="D3042" s="503" t="s">
        <v>2094</v>
      </c>
      <c r="E3042" s="503" t="s">
        <v>669</v>
      </c>
      <c r="F3042" s="503"/>
      <c r="G3042" s="504" t="s">
        <v>388</v>
      </c>
      <c r="H3042" s="505" t="n">
        <v>0.009</v>
      </c>
      <c r="I3042" s="506" t="n">
        <v>132.5</v>
      </c>
      <c r="J3042" s="507" t="n">
        <v>1.19</v>
      </c>
    </row>
    <row r="3043" customFormat="false" ht="24" hidden="false" customHeight="true" outlineLevel="0" collapsed="false">
      <c r="A3043" s="501" t="s">
        <v>200</v>
      </c>
      <c r="B3043" s="502" t="n">
        <v>1379</v>
      </c>
      <c r="C3043" s="503" t="s">
        <v>42</v>
      </c>
      <c r="D3043" s="503" t="s">
        <v>1825</v>
      </c>
      <c r="E3043" s="503" t="s">
        <v>669</v>
      </c>
      <c r="F3043" s="503"/>
      <c r="G3043" s="504" t="s">
        <v>66</v>
      </c>
      <c r="H3043" s="505" t="n">
        <v>2.2</v>
      </c>
      <c r="I3043" s="506" t="n">
        <v>0.88</v>
      </c>
      <c r="J3043" s="507" t="n">
        <v>1.93</v>
      </c>
    </row>
    <row r="3044" customFormat="false" ht="39" hidden="false" customHeight="true" outlineLevel="0" collapsed="false">
      <c r="A3044" s="501" t="s">
        <v>200</v>
      </c>
      <c r="B3044" s="502" t="n">
        <v>37562</v>
      </c>
      <c r="C3044" s="503" t="s">
        <v>42</v>
      </c>
      <c r="D3044" s="503" t="s">
        <v>2265</v>
      </c>
      <c r="E3044" s="503" t="s">
        <v>669</v>
      </c>
      <c r="F3044" s="503"/>
      <c r="G3044" s="504" t="s">
        <v>400</v>
      </c>
      <c r="H3044" s="505" t="n">
        <v>1</v>
      </c>
      <c r="I3044" s="506" t="n">
        <v>860.29</v>
      </c>
      <c r="J3044" s="507" t="n">
        <v>860.29</v>
      </c>
    </row>
    <row r="3045" customFormat="false" ht="15" hidden="false" customHeight="false" outlineLevel="0" collapsed="false">
      <c r="A3045" s="486"/>
      <c r="B3045" s="487"/>
      <c r="C3045" s="487"/>
      <c r="D3045" s="487"/>
      <c r="E3045" s="487" t="s">
        <v>1388</v>
      </c>
      <c r="F3045" s="488" t="n">
        <v>65.54</v>
      </c>
      <c r="G3045" s="487" t="s">
        <v>1389</v>
      </c>
      <c r="H3045" s="488" t="n">
        <v>0</v>
      </c>
      <c r="I3045" s="489" t="s">
        <v>1390</v>
      </c>
      <c r="J3045" s="490" t="n">
        <v>65.54</v>
      </c>
    </row>
    <row r="3046" customFormat="false" ht="15" hidden="false" customHeight="true" outlineLevel="0" collapsed="false">
      <c r="A3046" s="486"/>
      <c r="B3046" s="487"/>
      <c r="C3046" s="487"/>
      <c r="D3046" s="487"/>
      <c r="E3046" s="487" t="s">
        <v>1391</v>
      </c>
      <c r="F3046" s="488" t="n">
        <v>226.09</v>
      </c>
      <c r="G3046" s="487"/>
      <c r="H3046" s="491" t="s">
        <v>1392</v>
      </c>
      <c r="I3046" s="491"/>
      <c r="J3046" s="490" t="n">
        <v>1176.08</v>
      </c>
    </row>
    <row r="3047" customFormat="false" ht="49.5" hidden="false" customHeight="true" outlineLevel="0" collapsed="false">
      <c r="A3047" s="492"/>
      <c r="B3047" s="493"/>
      <c r="C3047" s="493"/>
      <c r="D3047" s="493"/>
      <c r="E3047" s="493"/>
      <c r="F3047" s="493"/>
      <c r="G3047" s="493" t="s">
        <v>1393</v>
      </c>
      <c r="H3047" s="494" t="n">
        <v>8.4</v>
      </c>
      <c r="I3047" s="495" t="s">
        <v>1394</v>
      </c>
      <c r="J3047" s="496" t="n">
        <v>9879.07</v>
      </c>
    </row>
    <row r="3048" customFormat="false" ht="0.75" hidden="false" customHeight="true" outlineLevel="0" collapsed="false">
      <c r="A3048" s="497"/>
      <c r="B3048" s="498"/>
      <c r="C3048" s="498"/>
      <c r="D3048" s="498"/>
      <c r="E3048" s="498"/>
      <c r="F3048" s="498"/>
      <c r="G3048" s="498"/>
      <c r="H3048" s="498"/>
      <c r="I3048" s="499"/>
      <c r="J3048" s="500"/>
    </row>
    <row r="3049" customFormat="false" ht="18" hidden="false" customHeight="true" outlineLevel="0" collapsed="false">
      <c r="A3049" s="466" t="s">
        <v>2266</v>
      </c>
      <c r="B3049" s="467" t="s">
        <v>27</v>
      </c>
      <c r="C3049" s="468" t="s">
        <v>26</v>
      </c>
      <c r="D3049" s="468" t="s">
        <v>18</v>
      </c>
      <c r="E3049" s="468" t="s">
        <v>25</v>
      </c>
      <c r="F3049" s="468"/>
      <c r="G3049" s="469" t="s">
        <v>1375</v>
      </c>
      <c r="H3049" s="467" t="s">
        <v>1376</v>
      </c>
      <c r="I3049" s="470" t="s">
        <v>1377</v>
      </c>
      <c r="J3049" s="471" t="s">
        <v>19</v>
      </c>
    </row>
    <row r="3050" customFormat="false" ht="51.75" hidden="false" customHeight="true" outlineLevel="0" collapsed="false">
      <c r="A3050" s="472" t="s">
        <v>35</v>
      </c>
      <c r="B3050" s="473" t="s">
        <v>2263</v>
      </c>
      <c r="C3050" s="474" t="s">
        <v>36</v>
      </c>
      <c r="D3050" s="474" t="s">
        <v>2264</v>
      </c>
      <c r="E3050" s="474" t="s">
        <v>1382</v>
      </c>
      <c r="F3050" s="474"/>
      <c r="G3050" s="475" t="s">
        <v>400</v>
      </c>
      <c r="H3050" s="476" t="n">
        <v>1</v>
      </c>
      <c r="I3050" s="477" t="n">
        <v>949.99</v>
      </c>
      <c r="J3050" s="478" t="n">
        <v>949.99</v>
      </c>
    </row>
    <row r="3051" customFormat="false" ht="24" hidden="false" customHeight="true" outlineLevel="0" collapsed="false">
      <c r="A3051" s="479" t="s">
        <v>656</v>
      </c>
      <c r="B3051" s="480" t="n">
        <v>88309</v>
      </c>
      <c r="C3051" s="481" t="s">
        <v>42</v>
      </c>
      <c r="D3051" s="481" t="s">
        <v>696</v>
      </c>
      <c r="E3051" s="481" t="s">
        <v>1382</v>
      </c>
      <c r="F3051" s="481"/>
      <c r="G3051" s="482" t="s">
        <v>469</v>
      </c>
      <c r="H3051" s="483" t="n">
        <v>1</v>
      </c>
      <c r="I3051" s="484" t="n">
        <v>25.62</v>
      </c>
      <c r="J3051" s="485" t="n">
        <v>25.62</v>
      </c>
    </row>
    <row r="3052" customFormat="false" ht="24" hidden="false" customHeight="true" outlineLevel="0" collapsed="false">
      <c r="A3052" s="479" t="s">
        <v>656</v>
      </c>
      <c r="B3052" s="480" t="n">
        <v>88316</v>
      </c>
      <c r="C3052" s="481" t="s">
        <v>42</v>
      </c>
      <c r="D3052" s="481" t="s">
        <v>667</v>
      </c>
      <c r="E3052" s="481" t="s">
        <v>1382</v>
      </c>
      <c r="F3052" s="481"/>
      <c r="G3052" s="482" t="s">
        <v>469</v>
      </c>
      <c r="H3052" s="483" t="n">
        <v>3</v>
      </c>
      <c r="I3052" s="484" t="n">
        <v>20.32</v>
      </c>
      <c r="J3052" s="485" t="n">
        <v>60.96</v>
      </c>
    </row>
    <row r="3053" customFormat="false" ht="25.5" hidden="false" customHeight="true" outlineLevel="0" collapsed="false">
      <c r="A3053" s="501" t="s">
        <v>200</v>
      </c>
      <c r="B3053" s="502" t="n">
        <v>370</v>
      </c>
      <c r="C3053" s="503" t="s">
        <v>42</v>
      </c>
      <c r="D3053" s="503" t="s">
        <v>2094</v>
      </c>
      <c r="E3053" s="503" t="s">
        <v>669</v>
      </c>
      <c r="F3053" s="503"/>
      <c r="G3053" s="504" t="s">
        <v>388</v>
      </c>
      <c r="H3053" s="505" t="n">
        <v>0.009</v>
      </c>
      <c r="I3053" s="506" t="n">
        <v>132.5</v>
      </c>
      <c r="J3053" s="507" t="n">
        <v>1.19</v>
      </c>
    </row>
    <row r="3054" customFormat="false" ht="24" hidden="false" customHeight="true" outlineLevel="0" collapsed="false">
      <c r="A3054" s="501" t="s">
        <v>200</v>
      </c>
      <c r="B3054" s="502" t="n">
        <v>1379</v>
      </c>
      <c r="C3054" s="503" t="s">
        <v>42</v>
      </c>
      <c r="D3054" s="503" t="s">
        <v>1825</v>
      </c>
      <c r="E3054" s="503" t="s">
        <v>669</v>
      </c>
      <c r="F3054" s="503"/>
      <c r="G3054" s="504" t="s">
        <v>66</v>
      </c>
      <c r="H3054" s="505" t="n">
        <v>2.2</v>
      </c>
      <c r="I3054" s="506" t="n">
        <v>0.88</v>
      </c>
      <c r="J3054" s="507" t="n">
        <v>1.93</v>
      </c>
    </row>
    <row r="3055" customFormat="false" ht="39" hidden="false" customHeight="true" outlineLevel="0" collapsed="false">
      <c r="A3055" s="501" t="s">
        <v>200</v>
      </c>
      <c r="B3055" s="502" t="n">
        <v>37562</v>
      </c>
      <c r="C3055" s="503" t="s">
        <v>42</v>
      </c>
      <c r="D3055" s="503" t="s">
        <v>2265</v>
      </c>
      <c r="E3055" s="503" t="s">
        <v>669</v>
      </c>
      <c r="F3055" s="503"/>
      <c r="G3055" s="504" t="s">
        <v>400</v>
      </c>
      <c r="H3055" s="505" t="n">
        <v>1</v>
      </c>
      <c r="I3055" s="506" t="n">
        <v>860.29</v>
      </c>
      <c r="J3055" s="507" t="n">
        <v>860.29</v>
      </c>
    </row>
    <row r="3056" customFormat="false" ht="15" hidden="false" customHeight="false" outlineLevel="0" collapsed="false">
      <c r="A3056" s="486"/>
      <c r="B3056" s="487"/>
      <c r="C3056" s="487"/>
      <c r="D3056" s="487"/>
      <c r="E3056" s="487" t="s">
        <v>1388</v>
      </c>
      <c r="F3056" s="488" t="n">
        <v>65.54</v>
      </c>
      <c r="G3056" s="487" t="s">
        <v>1389</v>
      </c>
      <c r="H3056" s="488" t="n">
        <v>0</v>
      </c>
      <c r="I3056" s="489" t="s">
        <v>1390</v>
      </c>
      <c r="J3056" s="490" t="n">
        <v>65.54</v>
      </c>
    </row>
    <row r="3057" customFormat="false" ht="15" hidden="false" customHeight="true" outlineLevel="0" collapsed="false">
      <c r="A3057" s="486"/>
      <c r="B3057" s="487"/>
      <c r="C3057" s="487"/>
      <c r="D3057" s="487"/>
      <c r="E3057" s="487" t="s">
        <v>1391</v>
      </c>
      <c r="F3057" s="488" t="n">
        <v>226.09</v>
      </c>
      <c r="G3057" s="487"/>
      <c r="H3057" s="491" t="s">
        <v>1392</v>
      </c>
      <c r="I3057" s="491"/>
      <c r="J3057" s="490" t="n">
        <v>1176.08</v>
      </c>
    </row>
    <row r="3058" customFormat="false" ht="49.5" hidden="false" customHeight="true" outlineLevel="0" collapsed="false">
      <c r="A3058" s="492"/>
      <c r="B3058" s="493"/>
      <c r="C3058" s="493"/>
      <c r="D3058" s="493"/>
      <c r="E3058" s="493"/>
      <c r="F3058" s="493"/>
      <c r="G3058" s="493" t="s">
        <v>1393</v>
      </c>
      <c r="H3058" s="494" t="n">
        <v>7.68</v>
      </c>
      <c r="I3058" s="495" t="s">
        <v>1394</v>
      </c>
      <c r="J3058" s="496" t="n">
        <v>9032.29</v>
      </c>
    </row>
    <row r="3059" customFormat="false" ht="0.75" hidden="false" customHeight="true" outlineLevel="0" collapsed="false">
      <c r="A3059" s="497"/>
      <c r="B3059" s="498"/>
      <c r="C3059" s="498"/>
      <c r="D3059" s="498"/>
      <c r="E3059" s="498"/>
      <c r="F3059" s="498"/>
      <c r="G3059" s="498"/>
      <c r="H3059" s="498"/>
      <c r="I3059" s="499"/>
      <c r="J3059" s="500"/>
    </row>
    <row r="3060" customFormat="false" ht="24" hidden="false" customHeight="true" outlineLevel="0" collapsed="false">
      <c r="A3060" s="461" t="s">
        <v>2267</v>
      </c>
      <c r="B3060" s="462"/>
      <c r="C3060" s="462"/>
      <c r="D3060" s="462" t="s">
        <v>2268</v>
      </c>
      <c r="E3060" s="462"/>
      <c r="F3060" s="462"/>
      <c r="G3060" s="462"/>
      <c r="H3060" s="463"/>
      <c r="I3060" s="464"/>
      <c r="J3060" s="465" t="n">
        <v>258788.27</v>
      </c>
    </row>
    <row r="3061" customFormat="false" ht="18" hidden="false" customHeight="true" outlineLevel="0" collapsed="false">
      <c r="A3061" s="466" t="s">
        <v>2269</v>
      </c>
      <c r="B3061" s="467" t="s">
        <v>27</v>
      </c>
      <c r="C3061" s="468" t="s">
        <v>26</v>
      </c>
      <c r="D3061" s="468" t="s">
        <v>18</v>
      </c>
      <c r="E3061" s="468" t="s">
        <v>25</v>
      </c>
      <c r="F3061" s="468"/>
      <c r="G3061" s="469" t="s">
        <v>1375</v>
      </c>
      <c r="H3061" s="467" t="s">
        <v>1376</v>
      </c>
      <c r="I3061" s="470" t="s">
        <v>1377</v>
      </c>
      <c r="J3061" s="471" t="s">
        <v>19</v>
      </c>
    </row>
    <row r="3062" customFormat="false" ht="25.5" hidden="false" customHeight="true" outlineLevel="0" collapsed="false">
      <c r="A3062" s="472" t="s">
        <v>35</v>
      </c>
      <c r="B3062" s="473" t="n">
        <v>102181</v>
      </c>
      <c r="C3062" s="474" t="s">
        <v>42</v>
      </c>
      <c r="D3062" s="474" t="s">
        <v>2249</v>
      </c>
      <c r="E3062" s="474" t="s">
        <v>811</v>
      </c>
      <c r="F3062" s="474"/>
      <c r="G3062" s="475" t="s">
        <v>400</v>
      </c>
      <c r="H3062" s="476" t="n">
        <v>1</v>
      </c>
      <c r="I3062" s="477" t="n">
        <v>551.13</v>
      </c>
      <c r="J3062" s="478" t="n">
        <v>551.13</v>
      </c>
    </row>
    <row r="3063" customFormat="false" ht="24" hidden="false" customHeight="true" outlineLevel="0" collapsed="false">
      <c r="A3063" s="479" t="s">
        <v>656</v>
      </c>
      <c r="B3063" s="480" t="n">
        <v>88316</v>
      </c>
      <c r="C3063" s="481" t="s">
        <v>42</v>
      </c>
      <c r="D3063" s="481" t="s">
        <v>667</v>
      </c>
      <c r="E3063" s="481" t="s">
        <v>1382</v>
      </c>
      <c r="F3063" s="481"/>
      <c r="G3063" s="482" t="s">
        <v>469</v>
      </c>
      <c r="H3063" s="483" t="n">
        <v>1.378</v>
      </c>
      <c r="I3063" s="484" t="n">
        <v>20.32</v>
      </c>
      <c r="J3063" s="485" t="n">
        <v>28</v>
      </c>
    </row>
    <row r="3064" customFormat="false" ht="24" hidden="false" customHeight="true" outlineLevel="0" collapsed="false">
      <c r="A3064" s="479" t="s">
        <v>656</v>
      </c>
      <c r="B3064" s="480" t="n">
        <v>88325</v>
      </c>
      <c r="C3064" s="481" t="s">
        <v>42</v>
      </c>
      <c r="D3064" s="481" t="s">
        <v>1591</v>
      </c>
      <c r="E3064" s="481" t="s">
        <v>1382</v>
      </c>
      <c r="F3064" s="481"/>
      <c r="G3064" s="482" t="s">
        <v>469</v>
      </c>
      <c r="H3064" s="483" t="n">
        <v>1.418</v>
      </c>
      <c r="I3064" s="484" t="n">
        <v>22.69</v>
      </c>
      <c r="J3064" s="485" t="n">
        <v>32.17</v>
      </c>
    </row>
    <row r="3065" customFormat="false" ht="24" hidden="false" customHeight="true" outlineLevel="0" collapsed="false">
      <c r="A3065" s="501" t="s">
        <v>200</v>
      </c>
      <c r="B3065" s="502" t="n">
        <v>10507</v>
      </c>
      <c r="C3065" s="503" t="s">
        <v>42</v>
      </c>
      <c r="D3065" s="503" t="s">
        <v>2185</v>
      </c>
      <c r="E3065" s="503" t="s">
        <v>669</v>
      </c>
      <c r="F3065" s="503"/>
      <c r="G3065" s="504" t="s">
        <v>400</v>
      </c>
      <c r="H3065" s="505" t="n">
        <v>1</v>
      </c>
      <c r="I3065" s="506" t="n">
        <v>442.93</v>
      </c>
      <c r="J3065" s="507" t="n">
        <v>442.93</v>
      </c>
    </row>
    <row r="3066" customFormat="false" ht="39" hidden="false" customHeight="true" outlineLevel="0" collapsed="false">
      <c r="A3066" s="501" t="s">
        <v>200</v>
      </c>
      <c r="B3066" s="502" t="n">
        <v>11950</v>
      </c>
      <c r="C3066" s="503" t="s">
        <v>42</v>
      </c>
      <c r="D3066" s="503" t="s">
        <v>2242</v>
      </c>
      <c r="E3066" s="503" t="s">
        <v>669</v>
      </c>
      <c r="F3066" s="503"/>
      <c r="G3066" s="504" t="s">
        <v>120</v>
      </c>
      <c r="H3066" s="505" t="n">
        <v>1.705</v>
      </c>
      <c r="I3066" s="506" t="n">
        <v>0.2</v>
      </c>
      <c r="J3066" s="507" t="n">
        <v>0.34</v>
      </c>
    </row>
    <row r="3067" customFormat="false" ht="24" hidden="false" customHeight="true" outlineLevel="0" collapsed="false">
      <c r="A3067" s="501" t="s">
        <v>200</v>
      </c>
      <c r="B3067" s="502" t="n">
        <v>34360</v>
      </c>
      <c r="C3067" s="503" t="s">
        <v>42</v>
      </c>
      <c r="D3067" s="503" t="s">
        <v>2195</v>
      </c>
      <c r="E3067" s="503" t="s">
        <v>669</v>
      </c>
      <c r="F3067" s="503"/>
      <c r="G3067" s="504" t="s">
        <v>66</v>
      </c>
      <c r="H3067" s="505" t="n">
        <v>0.748</v>
      </c>
      <c r="I3067" s="506" t="n">
        <v>42.69</v>
      </c>
      <c r="J3067" s="507" t="n">
        <v>31.93</v>
      </c>
    </row>
    <row r="3068" customFormat="false" ht="25.5" hidden="false" customHeight="true" outlineLevel="0" collapsed="false">
      <c r="A3068" s="501" t="s">
        <v>200</v>
      </c>
      <c r="B3068" s="502" t="n">
        <v>39432</v>
      </c>
      <c r="C3068" s="503" t="s">
        <v>42</v>
      </c>
      <c r="D3068" s="503" t="s">
        <v>802</v>
      </c>
      <c r="E3068" s="503" t="s">
        <v>669</v>
      </c>
      <c r="F3068" s="503"/>
      <c r="G3068" s="504" t="s">
        <v>47</v>
      </c>
      <c r="H3068" s="505" t="n">
        <v>2.322</v>
      </c>
      <c r="I3068" s="506" t="n">
        <v>3.49</v>
      </c>
      <c r="J3068" s="507" t="n">
        <v>8.1</v>
      </c>
    </row>
    <row r="3069" customFormat="false" ht="24" hidden="false" customHeight="true" outlineLevel="0" collapsed="false">
      <c r="A3069" s="501" t="s">
        <v>200</v>
      </c>
      <c r="B3069" s="502" t="n">
        <v>39961</v>
      </c>
      <c r="C3069" s="503" t="s">
        <v>42</v>
      </c>
      <c r="D3069" s="503" t="s">
        <v>2186</v>
      </c>
      <c r="E3069" s="503" t="s">
        <v>669</v>
      </c>
      <c r="F3069" s="503"/>
      <c r="G3069" s="504" t="s">
        <v>120</v>
      </c>
      <c r="H3069" s="505" t="n">
        <v>0.309</v>
      </c>
      <c r="I3069" s="506" t="n">
        <v>24.81</v>
      </c>
      <c r="J3069" s="507" t="n">
        <v>7.66</v>
      </c>
    </row>
    <row r="3070" customFormat="false" ht="15" hidden="false" customHeight="false" outlineLevel="0" collapsed="false">
      <c r="A3070" s="486"/>
      <c r="B3070" s="487"/>
      <c r="C3070" s="487"/>
      <c r="D3070" s="487"/>
      <c r="E3070" s="487" t="s">
        <v>1388</v>
      </c>
      <c r="F3070" s="488" t="n">
        <v>45.37</v>
      </c>
      <c r="G3070" s="487" t="s">
        <v>1389</v>
      </c>
      <c r="H3070" s="488" t="n">
        <v>0</v>
      </c>
      <c r="I3070" s="489" t="s">
        <v>1390</v>
      </c>
      <c r="J3070" s="490" t="n">
        <v>45.37</v>
      </c>
    </row>
    <row r="3071" customFormat="false" ht="15" hidden="false" customHeight="true" outlineLevel="0" collapsed="false">
      <c r="A3071" s="486"/>
      <c r="B3071" s="487"/>
      <c r="C3071" s="487"/>
      <c r="D3071" s="487"/>
      <c r="E3071" s="487" t="s">
        <v>1391</v>
      </c>
      <c r="F3071" s="488" t="n">
        <v>131.16</v>
      </c>
      <c r="G3071" s="487"/>
      <c r="H3071" s="491" t="s">
        <v>1392</v>
      </c>
      <c r="I3071" s="491"/>
      <c r="J3071" s="490" t="n">
        <v>682.29</v>
      </c>
    </row>
    <row r="3072" customFormat="false" ht="49.5" hidden="false" customHeight="true" outlineLevel="0" collapsed="false">
      <c r="A3072" s="492"/>
      <c r="B3072" s="493"/>
      <c r="C3072" s="493"/>
      <c r="D3072" s="493"/>
      <c r="E3072" s="493"/>
      <c r="F3072" s="493"/>
      <c r="G3072" s="493" t="s">
        <v>1393</v>
      </c>
      <c r="H3072" s="494" t="n">
        <v>367.55</v>
      </c>
      <c r="I3072" s="495" t="s">
        <v>1394</v>
      </c>
      <c r="J3072" s="496" t="n">
        <v>250775.68</v>
      </c>
    </row>
    <row r="3073" customFormat="false" ht="0.75" hidden="false" customHeight="true" outlineLevel="0" collapsed="false">
      <c r="A3073" s="497"/>
      <c r="B3073" s="498"/>
      <c r="C3073" s="498"/>
      <c r="D3073" s="498"/>
      <c r="E3073" s="498"/>
      <c r="F3073" s="498"/>
      <c r="G3073" s="498"/>
      <c r="H3073" s="498"/>
      <c r="I3073" s="499"/>
      <c r="J3073" s="500"/>
    </row>
    <row r="3074" customFormat="false" ht="18" hidden="false" customHeight="true" outlineLevel="0" collapsed="false">
      <c r="A3074" s="466" t="s">
        <v>2270</v>
      </c>
      <c r="B3074" s="467" t="s">
        <v>27</v>
      </c>
      <c r="C3074" s="468" t="s">
        <v>26</v>
      </c>
      <c r="D3074" s="468" t="s">
        <v>18</v>
      </c>
      <c r="E3074" s="468" t="s">
        <v>25</v>
      </c>
      <c r="F3074" s="468"/>
      <c r="G3074" s="469" t="s">
        <v>1375</v>
      </c>
      <c r="H3074" s="467" t="s">
        <v>1376</v>
      </c>
      <c r="I3074" s="470" t="s">
        <v>1377</v>
      </c>
      <c r="J3074" s="471" t="s">
        <v>19</v>
      </c>
    </row>
    <row r="3075" customFormat="false" ht="25.5" hidden="false" customHeight="true" outlineLevel="0" collapsed="false">
      <c r="A3075" s="472" t="s">
        <v>35</v>
      </c>
      <c r="B3075" s="473" t="s">
        <v>2271</v>
      </c>
      <c r="C3075" s="474" t="s">
        <v>36</v>
      </c>
      <c r="D3075" s="474" t="s">
        <v>2272</v>
      </c>
      <c r="E3075" s="474" t="s">
        <v>811</v>
      </c>
      <c r="F3075" s="474"/>
      <c r="G3075" s="475" t="s">
        <v>1449</v>
      </c>
      <c r="H3075" s="476" t="n">
        <v>1</v>
      </c>
      <c r="I3075" s="477" t="n">
        <v>192.63</v>
      </c>
      <c r="J3075" s="478" t="n">
        <v>192.63</v>
      </c>
    </row>
    <row r="3076" customFormat="false" ht="24" hidden="false" customHeight="true" outlineLevel="0" collapsed="false">
      <c r="A3076" s="479" t="s">
        <v>656</v>
      </c>
      <c r="B3076" s="480" t="n">
        <v>88325</v>
      </c>
      <c r="C3076" s="481" t="s">
        <v>42</v>
      </c>
      <c r="D3076" s="481" t="s">
        <v>1591</v>
      </c>
      <c r="E3076" s="481" t="s">
        <v>1382</v>
      </c>
      <c r="F3076" s="481"/>
      <c r="G3076" s="482" t="s">
        <v>469</v>
      </c>
      <c r="H3076" s="483" t="n">
        <v>0.556</v>
      </c>
      <c r="I3076" s="484" t="n">
        <v>22.69</v>
      </c>
      <c r="J3076" s="485" t="n">
        <v>12.61</v>
      </c>
    </row>
    <row r="3077" customFormat="false" ht="24" hidden="false" customHeight="true" outlineLevel="0" collapsed="false">
      <c r="A3077" s="501" t="s">
        <v>200</v>
      </c>
      <c r="B3077" s="502" t="n">
        <v>10499</v>
      </c>
      <c r="C3077" s="503" t="s">
        <v>42</v>
      </c>
      <c r="D3077" s="503" t="s">
        <v>2273</v>
      </c>
      <c r="E3077" s="503" t="s">
        <v>669</v>
      </c>
      <c r="F3077" s="503"/>
      <c r="G3077" s="504" t="s">
        <v>400</v>
      </c>
      <c r="H3077" s="505" t="n">
        <v>1.05</v>
      </c>
      <c r="I3077" s="506" t="n">
        <v>170.83</v>
      </c>
      <c r="J3077" s="507" t="n">
        <v>179.37</v>
      </c>
    </row>
    <row r="3078" customFormat="false" ht="24" hidden="false" customHeight="true" outlineLevel="0" collapsed="false">
      <c r="A3078" s="501" t="s">
        <v>200</v>
      </c>
      <c r="B3078" s="502" t="n">
        <v>10498</v>
      </c>
      <c r="C3078" s="503" t="s">
        <v>42</v>
      </c>
      <c r="D3078" s="503" t="s">
        <v>2274</v>
      </c>
      <c r="E3078" s="503" t="s">
        <v>669</v>
      </c>
      <c r="F3078" s="503"/>
      <c r="G3078" s="504" t="s">
        <v>66</v>
      </c>
      <c r="H3078" s="505" t="n">
        <v>0.05</v>
      </c>
      <c r="I3078" s="506" t="n">
        <v>13.05</v>
      </c>
      <c r="J3078" s="507" t="n">
        <v>0.65</v>
      </c>
    </row>
    <row r="3079" customFormat="false" ht="15" hidden="false" customHeight="false" outlineLevel="0" collapsed="false">
      <c r="A3079" s="486"/>
      <c r="B3079" s="487"/>
      <c r="C3079" s="487"/>
      <c r="D3079" s="487"/>
      <c r="E3079" s="487" t="s">
        <v>1388</v>
      </c>
      <c r="F3079" s="488" t="n">
        <v>9.64</v>
      </c>
      <c r="G3079" s="487" t="s">
        <v>1389</v>
      </c>
      <c r="H3079" s="488" t="n">
        <v>0</v>
      </c>
      <c r="I3079" s="489" t="s">
        <v>1390</v>
      </c>
      <c r="J3079" s="490" t="n">
        <v>9.64</v>
      </c>
    </row>
    <row r="3080" customFormat="false" ht="15" hidden="false" customHeight="true" outlineLevel="0" collapsed="false">
      <c r="A3080" s="486"/>
      <c r="B3080" s="487"/>
      <c r="C3080" s="487"/>
      <c r="D3080" s="487"/>
      <c r="E3080" s="487" t="s">
        <v>1391</v>
      </c>
      <c r="F3080" s="488" t="n">
        <v>45.84</v>
      </c>
      <c r="G3080" s="487"/>
      <c r="H3080" s="491" t="s">
        <v>1392</v>
      </c>
      <c r="I3080" s="491"/>
      <c r="J3080" s="490" t="n">
        <v>238.47</v>
      </c>
    </row>
    <row r="3081" customFormat="false" ht="49.5" hidden="false" customHeight="true" outlineLevel="0" collapsed="false">
      <c r="A3081" s="492"/>
      <c r="B3081" s="493"/>
      <c r="C3081" s="493"/>
      <c r="D3081" s="493"/>
      <c r="E3081" s="493"/>
      <c r="F3081" s="493"/>
      <c r="G3081" s="493" t="s">
        <v>1393</v>
      </c>
      <c r="H3081" s="494" t="n">
        <v>33.6</v>
      </c>
      <c r="I3081" s="495" t="s">
        <v>1394</v>
      </c>
      <c r="J3081" s="496" t="n">
        <v>8012.59</v>
      </c>
    </row>
    <row r="3082" customFormat="false" ht="0.75" hidden="false" customHeight="true" outlineLevel="0" collapsed="false">
      <c r="A3082" s="497"/>
      <c r="B3082" s="498"/>
      <c r="C3082" s="498"/>
      <c r="D3082" s="498"/>
      <c r="E3082" s="498"/>
      <c r="F3082" s="498"/>
      <c r="G3082" s="498"/>
      <c r="H3082" s="498"/>
      <c r="I3082" s="499"/>
      <c r="J3082" s="500"/>
    </row>
    <row r="3083" customFormat="false" ht="24" hidden="false" customHeight="true" outlineLevel="0" collapsed="false">
      <c r="A3083" s="461" t="s">
        <v>2275</v>
      </c>
      <c r="B3083" s="462"/>
      <c r="C3083" s="462"/>
      <c r="D3083" s="462" t="s">
        <v>2276</v>
      </c>
      <c r="E3083" s="462"/>
      <c r="F3083" s="462"/>
      <c r="G3083" s="462"/>
      <c r="H3083" s="463"/>
      <c r="I3083" s="464"/>
      <c r="J3083" s="465" t="n">
        <v>52380.47</v>
      </c>
    </row>
    <row r="3084" customFormat="false" ht="18" hidden="false" customHeight="true" outlineLevel="0" collapsed="false">
      <c r="A3084" s="466" t="s">
        <v>2277</v>
      </c>
      <c r="B3084" s="467" t="s">
        <v>27</v>
      </c>
      <c r="C3084" s="468" t="s">
        <v>26</v>
      </c>
      <c r="D3084" s="468" t="s">
        <v>18</v>
      </c>
      <c r="E3084" s="468" t="s">
        <v>25</v>
      </c>
      <c r="F3084" s="468"/>
      <c r="G3084" s="469" t="s">
        <v>1375</v>
      </c>
      <c r="H3084" s="467" t="s">
        <v>1376</v>
      </c>
      <c r="I3084" s="470" t="s">
        <v>1377</v>
      </c>
      <c r="J3084" s="471" t="s">
        <v>19</v>
      </c>
    </row>
    <row r="3085" customFormat="false" ht="39" hidden="false" customHeight="true" outlineLevel="0" collapsed="false">
      <c r="A3085" s="472" t="s">
        <v>35</v>
      </c>
      <c r="B3085" s="473" t="s">
        <v>2278</v>
      </c>
      <c r="C3085" s="474" t="s">
        <v>36</v>
      </c>
      <c r="D3085" s="474" t="s">
        <v>2279</v>
      </c>
      <c r="E3085" s="474" t="s">
        <v>1771</v>
      </c>
      <c r="F3085" s="474"/>
      <c r="G3085" s="475" t="s">
        <v>1449</v>
      </c>
      <c r="H3085" s="476" t="n">
        <v>1</v>
      </c>
      <c r="I3085" s="477" t="n">
        <v>216.12</v>
      </c>
      <c r="J3085" s="478" t="n">
        <v>216.12</v>
      </c>
    </row>
    <row r="3086" customFormat="false" ht="25.5" hidden="false" customHeight="true" outlineLevel="0" collapsed="false">
      <c r="A3086" s="479" t="s">
        <v>656</v>
      </c>
      <c r="B3086" s="480" t="n">
        <v>90769</v>
      </c>
      <c r="C3086" s="481" t="s">
        <v>42</v>
      </c>
      <c r="D3086" s="481" t="s">
        <v>2280</v>
      </c>
      <c r="E3086" s="481" t="s">
        <v>1382</v>
      </c>
      <c r="F3086" s="481"/>
      <c r="G3086" s="482" t="s">
        <v>469</v>
      </c>
      <c r="H3086" s="483" t="n">
        <v>0.5</v>
      </c>
      <c r="I3086" s="484" t="n">
        <v>120.56</v>
      </c>
      <c r="J3086" s="485" t="n">
        <v>60.28</v>
      </c>
    </row>
    <row r="3087" customFormat="false" ht="25.5" hidden="false" customHeight="true" outlineLevel="0" collapsed="false">
      <c r="A3087" s="479" t="s">
        <v>656</v>
      </c>
      <c r="B3087" s="480" t="n">
        <v>88261</v>
      </c>
      <c r="C3087" s="481" t="s">
        <v>42</v>
      </c>
      <c r="D3087" s="481" t="s">
        <v>1030</v>
      </c>
      <c r="E3087" s="481" t="s">
        <v>1382</v>
      </c>
      <c r="F3087" s="481"/>
      <c r="G3087" s="482" t="s">
        <v>469</v>
      </c>
      <c r="H3087" s="483" t="n">
        <v>4</v>
      </c>
      <c r="I3087" s="484" t="n">
        <v>24.15</v>
      </c>
      <c r="J3087" s="485" t="n">
        <v>96.6</v>
      </c>
    </row>
    <row r="3088" customFormat="false" ht="25.5" hidden="false" customHeight="true" outlineLevel="0" collapsed="false">
      <c r="A3088" s="479" t="s">
        <v>656</v>
      </c>
      <c r="B3088" s="480" t="n">
        <v>88239</v>
      </c>
      <c r="C3088" s="481" t="s">
        <v>42</v>
      </c>
      <c r="D3088" s="481" t="s">
        <v>691</v>
      </c>
      <c r="E3088" s="481" t="s">
        <v>1382</v>
      </c>
      <c r="F3088" s="481"/>
      <c r="G3088" s="482" t="s">
        <v>469</v>
      </c>
      <c r="H3088" s="483" t="n">
        <v>0.5</v>
      </c>
      <c r="I3088" s="484" t="n">
        <v>21.42</v>
      </c>
      <c r="J3088" s="485" t="n">
        <v>10.71</v>
      </c>
    </row>
    <row r="3089" customFormat="false" ht="25.5" hidden="false" customHeight="true" outlineLevel="0" collapsed="false">
      <c r="A3089" s="501" t="s">
        <v>200</v>
      </c>
      <c r="B3089" s="502" t="n">
        <v>4006</v>
      </c>
      <c r="C3089" s="503" t="s">
        <v>42</v>
      </c>
      <c r="D3089" s="503" t="s">
        <v>2281</v>
      </c>
      <c r="E3089" s="503" t="s">
        <v>669</v>
      </c>
      <c r="F3089" s="503"/>
      <c r="G3089" s="504" t="s">
        <v>388</v>
      </c>
      <c r="H3089" s="505" t="n">
        <v>0.00875</v>
      </c>
      <c r="I3089" s="506" t="n">
        <v>2595.38</v>
      </c>
      <c r="J3089" s="507" t="n">
        <v>22.7</v>
      </c>
    </row>
    <row r="3090" customFormat="false" ht="25.5" hidden="false" customHeight="true" outlineLevel="0" collapsed="false">
      <c r="A3090" s="501" t="s">
        <v>200</v>
      </c>
      <c r="B3090" s="502" t="n">
        <v>4331</v>
      </c>
      <c r="C3090" s="503" t="s">
        <v>42</v>
      </c>
      <c r="D3090" s="503" t="s">
        <v>2282</v>
      </c>
      <c r="E3090" s="503" t="s">
        <v>669</v>
      </c>
      <c r="F3090" s="503"/>
      <c r="G3090" s="504" t="s">
        <v>120</v>
      </c>
      <c r="H3090" s="505" t="n">
        <v>1</v>
      </c>
      <c r="I3090" s="506" t="n">
        <v>4.2</v>
      </c>
      <c r="J3090" s="507" t="n">
        <v>4.2</v>
      </c>
    </row>
    <row r="3091" customFormat="false" ht="24" hidden="false" customHeight="true" outlineLevel="0" collapsed="false">
      <c r="A3091" s="501" t="s">
        <v>200</v>
      </c>
      <c r="B3091" s="502" t="n">
        <v>44396</v>
      </c>
      <c r="C3091" s="503" t="s">
        <v>42</v>
      </c>
      <c r="D3091" s="503" t="s">
        <v>2110</v>
      </c>
      <c r="E3091" s="503" t="s">
        <v>669</v>
      </c>
      <c r="F3091" s="503"/>
      <c r="G3091" s="504" t="s">
        <v>66</v>
      </c>
      <c r="H3091" s="505" t="n">
        <v>0.25</v>
      </c>
      <c r="I3091" s="506" t="n">
        <v>22.7</v>
      </c>
      <c r="J3091" s="507" t="n">
        <v>5.67</v>
      </c>
    </row>
    <row r="3092" customFormat="false" ht="24" hidden="false" customHeight="true" outlineLevel="0" collapsed="false">
      <c r="A3092" s="501" t="s">
        <v>200</v>
      </c>
      <c r="B3092" s="502" t="n">
        <v>6085</v>
      </c>
      <c r="C3092" s="503" t="s">
        <v>42</v>
      </c>
      <c r="D3092" s="503" t="s">
        <v>2081</v>
      </c>
      <c r="E3092" s="503" t="s">
        <v>669</v>
      </c>
      <c r="F3092" s="503"/>
      <c r="G3092" s="504" t="s">
        <v>686</v>
      </c>
      <c r="H3092" s="505" t="n">
        <v>0.25</v>
      </c>
      <c r="I3092" s="506" t="n">
        <v>5.83</v>
      </c>
      <c r="J3092" s="507" t="n">
        <v>1.45</v>
      </c>
    </row>
    <row r="3093" customFormat="false" ht="25.5" hidden="false" customHeight="true" outlineLevel="0" collapsed="false">
      <c r="A3093" s="501" t="s">
        <v>200</v>
      </c>
      <c r="B3093" s="502" t="n">
        <v>3767</v>
      </c>
      <c r="C3093" s="503" t="s">
        <v>42</v>
      </c>
      <c r="D3093" s="503" t="s">
        <v>2283</v>
      </c>
      <c r="E3093" s="503" t="s">
        <v>669</v>
      </c>
      <c r="F3093" s="503"/>
      <c r="G3093" s="504" t="s">
        <v>120</v>
      </c>
      <c r="H3093" s="505" t="n">
        <v>1</v>
      </c>
      <c r="I3093" s="506" t="n">
        <v>1.16</v>
      </c>
      <c r="J3093" s="507" t="n">
        <v>1.16</v>
      </c>
    </row>
    <row r="3094" customFormat="false" ht="25.5" hidden="false" customHeight="true" outlineLevel="0" collapsed="false">
      <c r="A3094" s="501" t="s">
        <v>200</v>
      </c>
      <c r="B3094" s="502" t="n">
        <v>11447</v>
      </c>
      <c r="C3094" s="503" t="s">
        <v>42</v>
      </c>
      <c r="D3094" s="503" t="s">
        <v>2261</v>
      </c>
      <c r="E3094" s="503" t="s">
        <v>669</v>
      </c>
      <c r="F3094" s="503"/>
      <c r="G3094" s="504" t="s">
        <v>120</v>
      </c>
      <c r="H3094" s="505" t="n">
        <v>0.54</v>
      </c>
      <c r="I3094" s="506" t="n">
        <v>24.73</v>
      </c>
      <c r="J3094" s="507" t="n">
        <v>13.35</v>
      </c>
    </row>
    <row r="3095" customFormat="false" ht="15" hidden="false" customHeight="false" outlineLevel="0" collapsed="false">
      <c r="A3095" s="486"/>
      <c r="B3095" s="487"/>
      <c r="C3095" s="487"/>
      <c r="D3095" s="487"/>
      <c r="E3095" s="487" t="s">
        <v>1388</v>
      </c>
      <c r="F3095" s="488" t="n">
        <v>143.07</v>
      </c>
      <c r="G3095" s="487" t="s">
        <v>1389</v>
      </c>
      <c r="H3095" s="488" t="n">
        <v>0</v>
      </c>
      <c r="I3095" s="489" t="s">
        <v>1390</v>
      </c>
      <c r="J3095" s="490" t="n">
        <v>143.07</v>
      </c>
    </row>
    <row r="3096" customFormat="false" ht="15" hidden="false" customHeight="true" outlineLevel="0" collapsed="false">
      <c r="A3096" s="486"/>
      <c r="B3096" s="487"/>
      <c r="C3096" s="487"/>
      <c r="D3096" s="487"/>
      <c r="E3096" s="487" t="s">
        <v>1391</v>
      </c>
      <c r="F3096" s="488" t="n">
        <v>51.43</v>
      </c>
      <c r="G3096" s="487"/>
      <c r="H3096" s="491" t="s">
        <v>1392</v>
      </c>
      <c r="I3096" s="491"/>
      <c r="J3096" s="490" t="n">
        <v>267.55</v>
      </c>
    </row>
    <row r="3097" customFormat="false" ht="49.5" hidden="false" customHeight="true" outlineLevel="0" collapsed="false">
      <c r="A3097" s="492"/>
      <c r="B3097" s="493"/>
      <c r="C3097" s="493"/>
      <c r="D3097" s="493"/>
      <c r="E3097" s="493"/>
      <c r="F3097" s="493"/>
      <c r="G3097" s="493" t="s">
        <v>1393</v>
      </c>
      <c r="H3097" s="494" t="n">
        <v>191.38</v>
      </c>
      <c r="I3097" s="495" t="s">
        <v>1394</v>
      </c>
      <c r="J3097" s="496" t="n">
        <v>51203.71</v>
      </c>
    </row>
    <row r="3098" customFormat="false" ht="0.75" hidden="false" customHeight="true" outlineLevel="0" collapsed="false">
      <c r="A3098" s="497"/>
      <c r="B3098" s="498"/>
      <c r="C3098" s="498"/>
      <c r="D3098" s="498"/>
      <c r="E3098" s="498"/>
      <c r="F3098" s="498"/>
      <c r="G3098" s="498"/>
      <c r="H3098" s="498"/>
      <c r="I3098" s="499"/>
      <c r="J3098" s="500"/>
    </row>
    <row r="3099" customFormat="false" ht="18" hidden="false" customHeight="true" outlineLevel="0" collapsed="false">
      <c r="A3099" s="466" t="s">
        <v>2284</v>
      </c>
      <c r="B3099" s="467" t="s">
        <v>27</v>
      </c>
      <c r="C3099" s="468" t="s">
        <v>26</v>
      </c>
      <c r="D3099" s="468" t="s">
        <v>18</v>
      </c>
      <c r="E3099" s="468" t="s">
        <v>25</v>
      </c>
      <c r="F3099" s="468"/>
      <c r="G3099" s="469" t="s">
        <v>1375</v>
      </c>
      <c r="H3099" s="467" t="s">
        <v>1376</v>
      </c>
      <c r="I3099" s="470" t="s">
        <v>1377</v>
      </c>
      <c r="J3099" s="471" t="s">
        <v>19</v>
      </c>
    </row>
    <row r="3100" customFormat="false" ht="39" hidden="false" customHeight="true" outlineLevel="0" collapsed="false">
      <c r="A3100" s="472" t="s">
        <v>35</v>
      </c>
      <c r="B3100" s="473" t="s">
        <v>2285</v>
      </c>
      <c r="C3100" s="474" t="s">
        <v>36</v>
      </c>
      <c r="D3100" s="474" t="s">
        <v>2286</v>
      </c>
      <c r="E3100" s="474" t="s">
        <v>1554</v>
      </c>
      <c r="F3100" s="474"/>
      <c r="G3100" s="475" t="s">
        <v>120</v>
      </c>
      <c r="H3100" s="476" t="n">
        <v>1</v>
      </c>
      <c r="I3100" s="477" t="n">
        <v>475.27</v>
      </c>
      <c r="J3100" s="478" t="n">
        <v>475.27</v>
      </c>
    </row>
    <row r="3101" customFormat="false" ht="24" hidden="false" customHeight="true" outlineLevel="0" collapsed="false">
      <c r="A3101" s="479" t="s">
        <v>656</v>
      </c>
      <c r="B3101" s="480" t="n">
        <v>88264</v>
      </c>
      <c r="C3101" s="481" t="s">
        <v>42</v>
      </c>
      <c r="D3101" s="481" t="s">
        <v>468</v>
      </c>
      <c r="E3101" s="481" t="s">
        <v>1382</v>
      </c>
      <c r="F3101" s="481"/>
      <c r="G3101" s="482" t="s">
        <v>469</v>
      </c>
      <c r="H3101" s="483" t="n">
        <v>0.632</v>
      </c>
      <c r="I3101" s="484" t="n">
        <v>26.68</v>
      </c>
      <c r="J3101" s="485" t="n">
        <v>16.86</v>
      </c>
    </row>
    <row r="3102" customFormat="false" ht="25.5" hidden="false" customHeight="true" outlineLevel="0" collapsed="false">
      <c r="A3102" s="479" t="s">
        <v>656</v>
      </c>
      <c r="B3102" s="480" t="n">
        <v>88247</v>
      </c>
      <c r="C3102" s="481" t="s">
        <v>42</v>
      </c>
      <c r="D3102" s="481" t="s">
        <v>852</v>
      </c>
      <c r="E3102" s="481" t="s">
        <v>1382</v>
      </c>
      <c r="F3102" s="481"/>
      <c r="G3102" s="482" t="s">
        <v>469</v>
      </c>
      <c r="H3102" s="483" t="n">
        <v>0.632</v>
      </c>
      <c r="I3102" s="484" t="n">
        <v>21.96</v>
      </c>
      <c r="J3102" s="485" t="n">
        <v>13.87</v>
      </c>
    </row>
    <row r="3103" customFormat="false" ht="24" hidden="false" customHeight="true" outlineLevel="0" collapsed="false">
      <c r="A3103" s="479" t="s">
        <v>656</v>
      </c>
      <c r="B3103" s="480" t="n">
        <v>88309</v>
      </c>
      <c r="C3103" s="481" t="s">
        <v>42</v>
      </c>
      <c r="D3103" s="481" t="s">
        <v>696</v>
      </c>
      <c r="E3103" s="481" t="s">
        <v>1382</v>
      </c>
      <c r="F3103" s="481"/>
      <c r="G3103" s="482" t="s">
        <v>469</v>
      </c>
      <c r="H3103" s="483" t="n">
        <v>1.25</v>
      </c>
      <c r="I3103" s="484" t="n">
        <v>25.62</v>
      </c>
      <c r="J3103" s="485" t="n">
        <v>32.02</v>
      </c>
    </row>
    <row r="3104" customFormat="false" ht="24" hidden="false" customHeight="true" outlineLevel="0" collapsed="false">
      <c r="A3104" s="479" t="s">
        <v>656</v>
      </c>
      <c r="B3104" s="480" t="n">
        <v>88316</v>
      </c>
      <c r="C3104" s="481" t="s">
        <v>42</v>
      </c>
      <c r="D3104" s="481" t="s">
        <v>667</v>
      </c>
      <c r="E3104" s="481" t="s">
        <v>1382</v>
      </c>
      <c r="F3104" s="481"/>
      <c r="G3104" s="482" t="s">
        <v>469</v>
      </c>
      <c r="H3104" s="483" t="n">
        <v>1.35</v>
      </c>
      <c r="I3104" s="484" t="n">
        <v>20.32</v>
      </c>
      <c r="J3104" s="485" t="n">
        <v>27.43</v>
      </c>
    </row>
    <row r="3105" customFormat="false" ht="25.5" hidden="false" customHeight="true" outlineLevel="0" collapsed="false">
      <c r="A3105" s="479" t="s">
        <v>656</v>
      </c>
      <c r="B3105" s="480" t="n">
        <v>88629</v>
      </c>
      <c r="C3105" s="481" t="s">
        <v>42</v>
      </c>
      <c r="D3105" s="481" t="s">
        <v>1042</v>
      </c>
      <c r="E3105" s="481" t="s">
        <v>1382</v>
      </c>
      <c r="F3105" s="481"/>
      <c r="G3105" s="482" t="s">
        <v>388</v>
      </c>
      <c r="H3105" s="483" t="n">
        <v>0.0282</v>
      </c>
      <c r="I3105" s="484" t="n">
        <v>740.91</v>
      </c>
      <c r="J3105" s="485" t="n">
        <v>20.89</v>
      </c>
    </row>
    <row r="3106" customFormat="false" ht="24" hidden="false" customHeight="true" outlineLevel="0" collapsed="false">
      <c r="A3106" s="501" t="s">
        <v>200</v>
      </c>
      <c r="B3106" s="502" t="s">
        <v>2287</v>
      </c>
      <c r="C3106" s="503" t="s">
        <v>36</v>
      </c>
      <c r="D3106" s="503" t="s">
        <v>2288</v>
      </c>
      <c r="E3106" s="503" t="s">
        <v>669</v>
      </c>
      <c r="F3106" s="503"/>
      <c r="G3106" s="504" t="s">
        <v>120</v>
      </c>
      <c r="H3106" s="505" t="n">
        <v>1</v>
      </c>
      <c r="I3106" s="506" t="n">
        <v>327.34</v>
      </c>
      <c r="J3106" s="507" t="n">
        <v>327.34</v>
      </c>
    </row>
    <row r="3107" customFormat="false" ht="25.5" hidden="false" customHeight="true" outlineLevel="0" collapsed="false">
      <c r="A3107" s="501" t="s">
        <v>200</v>
      </c>
      <c r="B3107" s="502" t="s">
        <v>2289</v>
      </c>
      <c r="C3107" s="503" t="s">
        <v>36</v>
      </c>
      <c r="D3107" s="503" t="s">
        <v>2290</v>
      </c>
      <c r="E3107" s="503" t="s">
        <v>669</v>
      </c>
      <c r="F3107" s="503"/>
      <c r="G3107" s="504" t="s">
        <v>400</v>
      </c>
      <c r="H3107" s="505" t="n">
        <v>0.5145</v>
      </c>
      <c r="I3107" s="506" t="n">
        <v>71.65</v>
      </c>
      <c r="J3107" s="507" t="n">
        <v>36.86</v>
      </c>
    </row>
    <row r="3108" customFormat="false" ht="15" hidden="false" customHeight="false" outlineLevel="0" collapsed="false">
      <c r="A3108" s="486"/>
      <c r="B3108" s="487"/>
      <c r="C3108" s="487"/>
      <c r="D3108" s="487"/>
      <c r="E3108" s="487" t="s">
        <v>1388</v>
      </c>
      <c r="F3108" s="488" t="n">
        <v>73.32</v>
      </c>
      <c r="G3108" s="487" t="s">
        <v>1389</v>
      </c>
      <c r="H3108" s="488" t="n">
        <v>0</v>
      </c>
      <c r="I3108" s="489" t="s">
        <v>1390</v>
      </c>
      <c r="J3108" s="490" t="n">
        <v>73.32</v>
      </c>
    </row>
    <row r="3109" customFormat="false" ht="15" hidden="false" customHeight="true" outlineLevel="0" collapsed="false">
      <c r="A3109" s="486"/>
      <c r="B3109" s="487"/>
      <c r="C3109" s="487"/>
      <c r="D3109" s="487"/>
      <c r="E3109" s="487" t="s">
        <v>1391</v>
      </c>
      <c r="F3109" s="488" t="n">
        <v>113.11</v>
      </c>
      <c r="G3109" s="487"/>
      <c r="H3109" s="491" t="s">
        <v>1392</v>
      </c>
      <c r="I3109" s="491"/>
      <c r="J3109" s="490" t="n">
        <v>588.38</v>
      </c>
    </row>
    <row r="3110" customFormat="false" ht="49.5" hidden="false" customHeight="true" outlineLevel="0" collapsed="false">
      <c r="A3110" s="492"/>
      <c r="B3110" s="493"/>
      <c r="C3110" s="493"/>
      <c r="D3110" s="493"/>
      <c r="E3110" s="493"/>
      <c r="F3110" s="493"/>
      <c r="G3110" s="493" t="s">
        <v>1393</v>
      </c>
      <c r="H3110" s="494" t="n">
        <v>2</v>
      </c>
      <c r="I3110" s="495" t="s">
        <v>1394</v>
      </c>
      <c r="J3110" s="496" t="n">
        <v>1176.76</v>
      </c>
    </row>
    <row r="3111" customFormat="false" ht="0.75" hidden="false" customHeight="true" outlineLevel="0" collapsed="false">
      <c r="A3111" s="497"/>
      <c r="B3111" s="498"/>
      <c r="C3111" s="498"/>
      <c r="D3111" s="498"/>
      <c r="E3111" s="498"/>
      <c r="F3111" s="498"/>
      <c r="G3111" s="498"/>
      <c r="H3111" s="498"/>
      <c r="I3111" s="499"/>
      <c r="J3111" s="500"/>
    </row>
    <row r="3112" customFormat="false" ht="24" hidden="false" customHeight="true" outlineLevel="0" collapsed="false">
      <c r="A3112" s="461" t="s">
        <v>2291</v>
      </c>
      <c r="B3112" s="462"/>
      <c r="C3112" s="462"/>
      <c r="D3112" s="462" t="s">
        <v>2292</v>
      </c>
      <c r="E3112" s="462"/>
      <c r="F3112" s="462"/>
      <c r="G3112" s="462"/>
      <c r="H3112" s="463"/>
      <c r="I3112" s="464"/>
      <c r="J3112" s="465" t="n">
        <v>87329.44</v>
      </c>
    </row>
    <row r="3113" customFormat="false" ht="90.75" hidden="false" customHeight="true" outlineLevel="0" collapsed="false">
      <c r="A3113" s="461" t="s">
        <v>2293</v>
      </c>
      <c r="B3113" s="462"/>
      <c r="C3113" s="462"/>
      <c r="D3113" s="462" t="s">
        <v>2160</v>
      </c>
      <c r="E3113" s="462"/>
      <c r="F3113" s="462"/>
      <c r="G3113" s="462"/>
      <c r="H3113" s="463"/>
      <c r="I3113" s="464"/>
      <c r="J3113" s="465" t="n">
        <v>56835.78</v>
      </c>
    </row>
    <row r="3114" customFormat="false" ht="18" hidden="false" customHeight="true" outlineLevel="0" collapsed="false">
      <c r="A3114" s="466" t="s">
        <v>2294</v>
      </c>
      <c r="B3114" s="467" t="s">
        <v>27</v>
      </c>
      <c r="C3114" s="468" t="s">
        <v>26</v>
      </c>
      <c r="D3114" s="468" t="s">
        <v>18</v>
      </c>
      <c r="E3114" s="468" t="s">
        <v>25</v>
      </c>
      <c r="F3114" s="468"/>
      <c r="G3114" s="469" t="s">
        <v>1375</v>
      </c>
      <c r="H3114" s="467" t="s">
        <v>1376</v>
      </c>
      <c r="I3114" s="470" t="s">
        <v>1377</v>
      </c>
      <c r="J3114" s="471" t="s">
        <v>19</v>
      </c>
    </row>
    <row r="3115" customFormat="false" ht="117" hidden="false" customHeight="true" outlineLevel="0" collapsed="false">
      <c r="A3115" s="472" t="s">
        <v>35</v>
      </c>
      <c r="B3115" s="473" t="s">
        <v>2170</v>
      </c>
      <c r="C3115" s="474" t="s">
        <v>36</v>
      </c>
      <c r="D3115" s="474" t="s">
        <v>2171</v>
      </c>
      <c r="E3115" s="474" t="s">
        <v>811</v>
      </c>
      <c r="F3115" s="474"/>
      <c r="G3115" s="475" t="s">
        <v>120</v>
      </c>
      <c r="H3115" s="476" t="n">
        <v>1</v>
      </c>
      <c r="I3115" s="477" t="n">
        <v>2315.28</v>
      </c>
      <c r="J3115" s="478" t="n">
        <v>2315.28</v>
      </c>
    </row>
    <row r="3116" customFormat="false" ht="24" hidden="false" customHeight="true" outlineLevel="0" collapsed="false">
      <c r="A3116" s="479" t="s">
        <v>656</v>
      </c>
      <c r="B3116" s="480" t="n">
        <v>88309</v>
      </c>
      <c r="C3116" s="481" t="s">
        <v>42</v>
      </c>
      <c r="D3116" s="481" t="s">
        <v>696</v>
      </c>
      <c r="E3116" s="481" t="s">
        <v>1382</v>
      </c>
      <c r="F3116" s="481"/>
      <c r="G3116" s="482" t="s">
        <v>469</v>
      </c>
      <c r="H3116" s="483" t="n">
        <v>1.4</v>
      </c>
      <c r="I3116" s="484" t="n">
        <v>25.62</v>
      </c>
      <c r="J3116" s="485" t="n">
        <v>35.86</v>
      </c>
    </row>
    <row r="3117" customFormat="false" ht="24" hidden="false" customHeight="true" outlineLevel="0" collapsed="false">
      <c r="A3117" s="479" t="s">
        <v>656</v>
      </c>
      <c r="B3117" s="480" t="n">
        <v>88315</v>
      </c>
      <c r="C3117" s="481" t="s">
        <v>42</v>
      </c>
      <c r="D3117" s="481" t="s">
        <v>1600</v>
      </c>
      <c r="E3117" s="481" t="s">
        <v>1382</v>
      </c>
      <c r="F3117" s="481"/>
      <c r="G3117" s="482" t="s">
        <v>469</v>
      </c>
      <c r="H3117" s="483" t="n">
        <v>2.7</v>
      </c>
      <c r="I3117" s="484" t="n">
        <v>25.4</v>
      </c>
      <c r="J3117" s="485" t="n">
        <v>68.58</v>
      </c>
    </row>
    <row r="3118" customFormat="false" ht="24" hidden="false" customHeight="true" outlineLevel="0" collapsed="false">
      <c r="A3118" s="479" t="s">
        <v>656</v>
      </c>
      <c r="B3118" s="480" t="n">
        <v>88316</v>
      </c>
      <c r="C3118" s="481" t="s">
        <v>42</v>
      </c>
      <c r="D3118" s="481" t="s">
        <v>667</v>
      </c>
      <c r="E3118" s="481" t="s">
        <v>1382</v>
      </c>
      <c r="F3118" s="481"/>
      <c r="G3118" s="482" t="s">
        <v>469</v>
      </c>
      <c r="H3118" s="483" t="n">
        <v>4.7</v>
      </c>
      <c r="I3118" s="484" t="n">
        <v>20.32</v>
      </c>
      <c r="J3118" s="485" t="n">
        <v>95.5</v>
      </c>
    </row>
    <row r="3119" customFormat="false" ht="25.5" hidden="false" customHeight="true" outlineLevel="0" collapsed="false">
      <c r="A3119" s="479" t="s">
        <v>656</v>
      </c>
      <c r="B3119" s="480" t="n">
        <v>88631</v>
      </c>
      <c r="C3119" s="481" t="s">
        <v>42</v>
      </c>
      <c r="D3119" s="481" t="s">
        <v>2172</v>
      </c>
      <c r="E3119" s="481" t="s">
        <v>1382</v>
      </c>
      <c r="F3119" s="481"/>
      <c r="G3119" s="482" t="s">
        <v>388</v>
      </c>
      <c r="H3119" s="483" t="n">
        <v>0.012</v>
      </c>
      <c r="I3119" s="484" t="n">
        <v>663.61</v>
      </c>
      <c r="J3119" s="485" t="n">
        <v>7.96</v>
      </c>
    </row>
    <row r="3120" customFormat="false" ht="51.75" hidden="false" customHeight="true" outlineLevel="0" collapsed="false">
      <c r="A3120" s="501" t="s">
        <v>200</v>
      </c>
      <c r="B3120" s="502" t="n">
        <v>39022</v>
      </c>
      <c r="C3120" s="503" t="s">
        <v>42</v>
      </c>
      <c r="D3120" s="503" t="s">
        <v>2173</v>
      </c>
      <c r="E3120" s="503" t="s">
        <v>669</v>
      </c>
      <c r="F3120" s="503"/>
      <c r="G3120" s="504" t="s">
        <v>120</v>
      </c>
      <c r="H3120" s="505" t="n">
        <v>1</v>
      </c>
      <c r="I3120" s="506" t="n">
        <v>699.9</v>
      </c>
      <c r="J3120" s="507" t="n">
        <v>699.9</v>
      </c>
    </row>
    <row r="3121" customFormat="false" ht="25.5" hidden="false" customHeight="true" outlineLevel="0" collapsed="false">
      <c r="A3121" s="501" t="s">
        <v>200</v>
      </c>
      <c r="B3121" s="502" t="n">
        <v>1323</v>
      </c>
      <c r="C3121" s="503" t="s">
        <v>42</v>
      </c>
      <c r="D3121" s="503" t="s">
        <v>2174</v>
      </c>
      <c r="E3121" s="503" t="s">
        <v>669</v>
      </c>
      <c r="F3121" s="503"/>
      <c r="G3121" s="504" t="s">
        <v>66</v>
      </c>
      <c r="H3121" s="505" t="n">
        <v>67.087</v>
      </c>
      <c r="I3121" s="506" t="n">
        <v>12.32</v>
      </c>
      <c r="J3121" s="507" t="n">
        <v>826.51</v>
      </c>
    </row>
    <row r="3122" customFormat="false" ht="25.5" hidden="false" customHeight="true" outlineLevel="0" collapsed="false">
      <c r="A3122" s="501" t="s">
        <v>200</v>
      </c>
      <c r="B3122" s="502" t="n">
        <v>36205</v>
      </c>
      <c r="C3122" s="503" t="s">
        <v>42</v>
      </c>
      <c r="D3122" s="503" t="s">
        <v>2175</v>
      </c>
      <c r="E3122" s="503" t="s">
        <v>669</v>
      </c>
      <c r="F3122" s="503"/>
      <c r="G3122" s="504" t="s">
        <v>120</v>
      </c>
      <c r="H3122" s="505" t="n">
        <v>2</v>
      </c>
      <c r="I3122" s="506" t="n">
        <v>206.33</v>
      </c>
      <c r="J3122" s="507" t="n">
        <v>412.66</v>
      </c>
    </row>
    <row r="3123" customFormat="false" ht="39" hidden="false" customHeight="true" outlineLevel="0" collapsed="false">
      <c r="A3123" s="501" t="s">
        <v>200</v>
      </c>
      <c r="B3123" s="502" t="n">
        <v>2418</v>
      </c>
      <c r="C3123" s="503" t="s">
        <v>42</v>
      </c>
      <c r="D3123" s="503" t="s">
        <v>2176</v>
      </c>
      <c r="E3123" s="503" t="s">
        <v>669</v>
      </c>
      <c r="F3123" s="503"/>
      <c r="G3123" s="504" t="s">
        <v>120</v>
      </c>
      <c r="H3123" s="505" t="n">
        <v>3</v>
      </c>
      <c r="I3123" s="506" t="n">
        <v>9.98</v>
      </c>
      <c r="J3123" s="507" t="n">
        <v>29.94</v>
      </c>
    </row>
    <row r="3124" customFormat="false" ht="64.5" hidden="false" customHeight="true" outlineLevel="0" collapsed="false">
      <c r="A3124" s="501" t="s">
        <v>200</v>
      </c>
      <c r="B3124" s="502" t="n">
        <v>38152</v>
      </c>
      <c r="C3124" s="503" t="s">
        <v>42</v>
      </c>
      <c r="D3124" s="503" t="s">
        <v>2177</v>
      </c>
      <c r="E3124" s="503" t="s">
        <v>669</v>
      </c>
      <c r="F3124" s="503"/>
      <c r="G3124" s="504" t="s">
        <v>781</v>
      </c>
      <c r="H3124" s="505" t="n">
        <v>1</v>
      </c>
      <c r="I3124" s="506" t="n">
        <v>138.37</v>
      </c>
      <c r="J3124" s="507" t="n">
        <v>138.37</v>
      </c>
    </row>
    <row r="3125" customFormat="false" ht="15" hidden="false" customHeight="false" outlineLevel="0" collapsed="false">
      <c r="A3125" s="486"/>
      <c r="B3125" s="487"/>
      <c r="C3125" s="487"/>
      <c r="D3125" s="487"/>
      <c r="E3125" s="487" t="s">
        <v>1388</v>
      </c>
      <c r="F3125" s="488" t="n">
        <v>154.92</v>
      </c>
      <c r="G3125" s="487" t="s">
        <v>1389</v>
      </c>
      <c r="H3125" s="488" t="n">
        <v>0</v>
      </c>
      <c r="I3125" s="489" t="s">
        <v>1390</v>
      </c>
      <c r="J3125" s="490" t="n">
        <v>154.92</v>
      </c>
    </row>
    <row r="3126" customFormat="false" ht="15" hidden="false" customHeight="true" outlineLevel="0" collapsed="false">
      <c r="A3126" s="486"/>
      <c r="B3126" s="487"/>
      <c r="C3126" s="487"/>
      <c r="D3126" s="487"/>
      <c r="E3126" s="487" t="s">
        <v>1391</v>
      </c>
      <c r="F3126" s="488" t="n">
        <v>551.03</v>
      </c>
      <c r="G3126" s="487"/>
      <c r="H3126" s="491" t="s">
        <v>1392</v>
      </c>
      <c r="I3126" s="491"/>
      <c r="J3126" s="490" t="n">
        <v>2866.31</v>
      </c>
    </row>
    <row r="3127" customFormat="false" ht="49.5" hidden="false" customHeight="true" outlineLevel="0" collapsed="false">
      <c r="A3127" s="492"/>
      <c r="B3127" s="493"/>
      <c r="C3127" s="493"/>
      <c r="D3127" s="493"/>
      <c r="E3127" s="493"/>
      <c r="F3127" s="493"/>
      <c r="G3127" s="493" t="s">
        <v>1393</v>
      </c>
      <c r="H3127" s="494" t="n">
        <v>2</v>
      </c>
      <c r="I3127" s="495" t="s">
        <v>1394</v>
      </c>
      <c r="J3127" s="496" t="n">
        <v>5732.62</v>
      </c>
    </row>
    <row r="3128" customFormat="false" ht="0.75" hidden="false" customHeight="true" outlineLevel="0" collapsed="false">
      <c r="A3128" s="497"/>
      <c r="B3128" s="498"/>
      <c r="C3128" s="498"/>
      <c r="D3128" s="498"/>
      <c r="E3128" s="498"/>
      <c r="F3128" s="498"/>
      <c r="G3128" s="498"/>
      <c r="H3128" s="498"/>
      <c r="I3128" s="499"/>
      <c r="J3128" s="500"/>
    </row>
    <row r="3129" customFormat="false" ht="18" hidden="false" customHeight="true" outlineLevel="0" collapsed="false">
      <c r="A3129" s="466" t="s">
        <v>2295</v>
      </c>
      <c r="B3129" s="467" t="s">
        <v>27</v>
      </c>
      <c r="C3129" s="468" t="s">
        <v>26</v>
      </c>
      <c r="D3129" s="468" t="s">
        <v>18</v>
      </c>
      <c r="E3129" s="468" t="s">
        <v>25</v>
      </c>
      <c r="F3129" s="468"/>
      <c r="G3129" s="469" t="s">
        <v>1375</v>
      </c>
      <c r="H3129" s="467" t="s">
        <v>1376</v>
      </c>
      <c r="I3129" s="470" t="s">
        <v>1377</v>
      </c>
      <c r="J3129" s="471" t="s">
        <v>19</v>
      </c>
    </row>
    <row r="3130" customFormat="false" ht="51.75" hidden="false" customHeight="true" outlineLevel="0" collapsed="false">
      <c r="A3130" s="472" t="s">
        <v>35</v>
      </c>
      <c r="B3130" s="473" t="s">
        <v>2192</v>
      </c>
      <c r="C3130" s="474" t="s">
        <v>36</v>
      </c>
      <c r="D3130" s="474" t="s">
        <v>2193</v>
      </c>
      <c r="E3130" s="474" t="s">
        <v>811</v>
      </c>
      <c r="F3130" s="474"/>
      <c r="G3130" s="475" t="s">
        <v>120</v>
      </c>
      <c r="H3130" s="476" t="n">
        <v>1</v>
      </c>
      <c r="I3130" s="477" t="n">
        <v>1435.19</v>
      </c>
      <c r="J3130" s="478" t="n">
        <v>1435.19</v>
      </c>
    </row>
    <row r="3131" customFormat="false" ht="24" hidden="false" customHeight="true" outlineLevel="0" collapsed="false">
      <c r="A3131" s="479" t="s">
        <v>656</v>
      </c>
      <c r="B3131" s="480" t="n">
        <v>88309</v>
      </c>
      <c r="C3131" s="481" t="s">
        <v>42</v>
      </c>
      <c r="D3131" s="481" t="s">
        <v>696</v>
      </c>
      <c r="E3131" s="481" t="s">
        <v>1382</v>
      </c>
      <c r="F3131" s="481"/>
      <c r="G3131" s="482" t="s">
        <v>469</v>
      </c>
      <c r="H3131" s="483" t="n">
        <v>0.457</v>
      </c>
      <c r="I3131" s="484" t="n">
        <v>25.62</v>
      </c>
      <c r="J3131" s="485" t="n">
        <v>11.7</v>
      </c>
    </row>
    <row r="3132" customFormat="false" ht="24" hidden="false" customHeight="true" outlineLevel="0" collapsed="false">
      <c r="A3132" s="479" t="s">
        <v>656</v>
      </c>
      <c r="B3132" s="480" t="n">
        <v>88316</v>
      </c>
      <c r="C3132" s="481" t="s">
        <v>42</v>
      </c>
      <c r="D3132" s="481" t="s">
        <v>667</v>
      </c>
      <c r="E3132" s="481" t="s">
        <v>1382</v>
      </c>
      <c r="F3132" s="481"/>
      <c r="G3132" s="482" t="s">
        <v>469</v>
      </c>
      <c r="H3132" s="483" t="n">
        <v>0.229</v>
      </c>
      <c r="I3132" s="484" t="n">
        <v>20.32</v>
      </c>
      <c r="J3132" s="485" t="n">
        <v>4.65</v>
      </c>
    </row>
    <row r="3133" customFormat="false" ht="25.5" hidden="false" customHeight="true" outlineLevel="0" collapsed="false">
      <c r="A3133" s="479" t="s">
        <v>656</v>
      </c>
      <c r="B3133" s="480" t="n">
        <v>88629</v>
      </c>
      <c r="C3133" s="481" t="s">
        <v>42</v>
      </c>
      <c r="D3133" s="481" t="s">
        <v>1042</v>
      </c>
      <c r="E3133" s="481" t="s">
        <v>1382</v>
      </c>
      <c r="F3133" s="481"/>
      <c r="G3133" s="482" t="s">
        <v>388</v>
      </c>
      <c r="H3133" s="483" t="n">
        <v>0.025</v>
      </c>
      <c r="I3133" s="484" t="n">
        <v>740.91</v>
      </c>
      <c r="J3133" s="485" t="n">
        <v>18.52</v>
      </c>
    </row>
    <row r="3134" customFormat="false" ht="39" hidden="false" customHeight="true" outlineLevel="0" collapsed="false">
      <c r="A3134" s="501" t="s">
        <v>200</v>
      </c>
      <c r="B3134" s="502" t="n">
        <v>4914</v>
      </c>
      <c r="C3134" s="503" t="s">
        <v>42</v>
      </c>
      <c r="D3134" s="503" t="s">
        <v>2194</v>
      </c>
      <c r="E3134" s="503" t="s">
        <v>669</v>
      </c>
      <c r="F3134" s="503"/>
      <c r="G3134" s="504" t="s">
        <v>400</v>
      </c>
      <c r="H3134" s="505" t="n">
        <v>1.08</v>
      </c>
      <c r="I3134" s="506" t="n">
        <v>605.65</v>
      </c>
      <c r="J3134" s="507" t="n">
        <v>654.1</v>
      </c>
    </row>
    <row r="3135" customFormat="false" ht="24" hidden="false" customHeight="true" outlineLevel="0" collapsed="false">
      <c r="A3135" s="501" t="s">
        <v>200</v>
      </c>
      <c r="B3135" s="502" t="n">
        <v>34360</v>
      </c>
      <c r="C3135" s="503" t="s">
        <v>42</v>
      </c>
      <c r="D3135" s="503" t="s">
        <v>2195</v>
      </c>
      <c r="E3135" s="503" t="s">
        <v>669</v>
      </c>
      <c r="F3135" s="503"/>
      <c r="G3135" s="504" t="s">
        <v>66</v>
      </c>
      <c r="H3135" s="505" t="n">
        <v>17.48</v>
      </c>
      <c r="I3135" s="506" t="n">
        <v>42.69</v>
      </c>
      <c r="J3135" s="507" t="n">
        <v>746.22</v>
      </c>
    </row>
    <row r="3136" customFormat="false" ht="15" hidden="false" customHeight="false" outlineLevel="0" collapsed="false">
      <c r="A3136" s="486"/>
      <c r="B3136" s="487"/>
      <c r="C3136" s="487"/>
      <c r="D3136" s="487"/>
      <c r="E3136" s="487" t="s">
        <v>1388</v>
      </c>
      <c r="F3136" s="488" t="n">
        <v>15.94</v>
      </c>
      <c r="G3136" s="487" t="s">
        <v>1389</v>
      </c>
      <c r="H3136" s="488" t="n">
        <v>0</v>
      </c>
      <c r="I3136" s="489" t="s">
        <v>1390</v>
      </c>
      <c r="J3136" s="490" t="n">
        <v>15.94</v>
      </c>
    </row>
    <row r="3137" customFormat="false" ht="15" hidden="false" customHeight="true" outlineLevel="0" collapsed="false">
      <c r="A3137" s="486"/>
      <c r="B3137" s="487"/>
      <c r="C3137" s="487"/>
      <c r="D3137" s="487"/>
      <c r="E3137" s="487" t="s">
        <v>1391</v>
      </c>
      <c r="F3137" s="488" t="n">
        <v>341.57</v>
      </c>
      <c r="G3137" s="487"/>
      <c r="H3137" s="491" t="s">
        <v>1392</v>
      </c>
      <c r="I3137" s="491"/>
      <c r="J3137" s="490" t="n">
        <v>1776.76</v>
      </c>
    </row>
    <row r="3138" customFormat="false" ht="49.5" hidden="false" customHeight="true" outlineLevel="0" collapsed="false">
      <c r="A3138" s="492"/>
      <c r="B3138" s="493"/>
      <c r="C3138" s="493"/>
      <c r="D3138" s="493"/>
      <c r="E3138" s="493"/>
      <c r="F3138" s="493"/>
      <c r="G3138" s="493" t="s">
        <v>1393</v>
      </c>
      <c r="H3138" s="494" t="n">
        <v>16</v>
      </c>
      <c r="I3138" s="495" t="s">
        <v>1394</v>
      </c>
      <c r="J3138" s="496" t="n">
        <v>28428.16</v>
      </c>
    </row>
    <row r="3139" customFormat="false" ht="0.75" hidden="false" customHeight="true" outlineLevel="0" collapsed="false">
      <c r="A3139" s="497"/>
      <c r="B3139" s="498"/>
      <c r="C3139" s="498"/>
      <c r="D3139" s="498"/>
      <c r="E3139" s="498"/>
      <c r="F3139" s="498"/>
      <c r="G3139" s="498"/>
      <c r="H3139" s="498"/>
      <c r="I3139" s="499"/>
      <c r="J3139" s="500"/>
    </row>
    <row r="3140" customFormat="false" ht="18" hidden="false" customHeight="true" outlineLevel="0" collapsed="false">
      <c r="A3140" s="466" t="s">
        <v>2296</v>
      </c>
      <c r="B3140" s="467" t="s">
        <v>27</v>
      </c>
      <c r="C3140" s="468" t="s">
        <v>26</v>
      </c>
      <c r="D3140" s="468" t="s">
        <v>18</v>
      </c>
      <c r="E3140" s="468" t="s">
        <v>25</v>
      </c>
      <c r="F3140" s="468"/>
      <c r="G3140" s="469" t="s">
        <v>1375</v>
      </c>
      <c r="H3140" s="467" t="s">
        <v>1376</v>
      </c>
      <c r="I3140" s="470" t="s">
        <v>1377</v>
      </c>
      <c r="J3140" s="471" t="s">
        <v>19</v>
      </c>
    </row>
    <row r="3141" customFormat="false" ht="51.75" hidden="false" customHeight="true" outlineLevel="0" collapsed="false">
      <c r="A3141" s="472" t="s">
        <v>35</v>
      </c>
      <c r="B3141" s="473" t="s">
        <v>2197</v>
      </c>
      <c r="C3141" s="474" t="s">
        <v>36</v>
      </c>
      <c r="D3141" s="474" t="s">
        <v>2198</v>
      </c>
      <c r="E3141" s="474" t="s">
        <v>811</v>
      </c>
      <c r="F3141" s="474"/>
      <c r="G3141" s="475" t="s">
        <v>120</v>
      </c>
      <c r="H3141" s="476" t="n">
        <v>1</v>
      </c>
      <c r="I3141" s="477" t="n">
        <v>1855.73</v>
      </c>
      <c r="J3141" s="478" t="n">
        <v>1855.73</v>
      </c>
    </row>
    <row r="3142" customFormat="false" ht="24" hidden="false" customHeight="true" outlineLevel="0" collapsed="false">
      <c r="A3142" s="479" t="s">
        <v>656</v>
      </c>
      <c r="B3142" s="480" t="n">
        <v>88309</v>
      </c>
      <c r="C3142" s="481" t="s">
        <v>42</v>
      </c>
      <c r="D3142" s="481" t="s">
        <v>696</v>
      </c>
      <c r="E3142" s="481" t="s">
        <v>1382</v>
      </c>
      <c r="F3142" s="481"/>
      <c r="G3142" s="482" t="s">
        <v>469</v>
      </c>
      <c r="H3142" s="483" t="n">
        <v>0.457</v>
      </c>
      <c r="I3142" s="484" t="n">
        <v>25.62</v>
      </c>
      <c r="J3142" s="485" t="n">
        <v>11.7</v>
      </c>
    </row>
    <row r="3143" customFormat="false" ht="24" hidden="false" customHeight="true" outlineLevel="0" collapsed="false">
      <c r="A3143" s="479" t="s">
        <v>656</v>
      </c>
      <c r="B3143" s="480" t="n">
        <v>88316</v>
      </c>
      <c r="C3143" s="481" t="s">
        <v>42</v>
      </c>
      <c r="D3143" s="481" t="s">
        <v>667</v>
      </c>
      <c r="E3143" s="481" t="s">
        <v>1382</v>
      </c>
      <c r="F3143" s="481"/>
      <c r="G3143" s="482" t="s">
        <v>469</v>
      </c>
      <c r="H3143" s="483" t="n">
        <v>0.229</v>
      </c>
      <c r="I3143" s="484" t="n">
        <v>20.32</v>
      </c>
      <c r="J3143" s="485" t="n">
        <v>4.65</v>
      </c>
    </row>
    <row r="3144" customFormat="false" ht="25.5" hidden="false" customHeight="true" outlineLevel="0" collapsed="false">
      <c r="A3144" s="479" t="s">
        <v>656</v>
      </c>
      <c r="B3144" s="480" t="n">
        <v>88629</v>
      </c>
      <c r="C3144" s="481" t="s">
        <v>42</v>
      </c>
      <c r="D3144" s="481" t="s">
        <v>1042</v>
      </c>
      <c r="E3144" s="481" t="s">
        <v>1382</v>
      </c>
      <c r="F3144" s="481"/>
      <c r="G3144" s="482" t="s">
        <v>388</v>
      </c>
      <c r="H3144" s="483" t="n">
        <v>0.025</v>
      </c>
      <c r="I3144" s="484" t="n">
        <v>740.91</v>
      </c>
      <c r="J3144" s="485" t="n">
        <v>18.52</v>
      </c>
    </row>
    <row r="3145" customFormat="false" ht="39" hidden="false" customHeight="true" outlineLevel="0" collapsed="false">
      <c r="A3145" s="501" t="s">
        <v>200</v>
      </c>
      <c r="B3145" s="502" t="n">
        <v>4914</v>
      </c>
      <c r="C3145" s="503" t="s">
        <v>42</v>
      </c>
      <c r="D3145" s="503" t="s">
        <v>2194</v>
      </c>
      <c r="E3145" s="503" t="s">
        <v>669</v>
      </c>
      <c r="F3145" s="503"/>
      <c r="G3145" s="504" t="s">
        <v>400</v>
      </c>
      <c r="H3145" s="505" t="n">
        <v>1.62</v>
      </c>
      <c r="I3145" s="506" t="n">
        <v>605.65</v>
      </c>
      <c r="J3145" s="507" t="n">
        <v>981.15</v>
      </c>
    </row>
    <row r="3146" customFormat="false" ht="24" hidden="false" customHeight="true" outlineLevel="0" collapsed="false">
      <c r="A3146" s="501" t="s">
        <v>200</v>
      </c>
      <c r="B3146" s="502" t="n">
        <v>34360</v>
      </c>
      <c r="C3146" s="503" t="s">
        <v>42</v>
      </c>
      <c r="D3146" s="503" t="s">
        <v>2195</v>
      </c>
      <c r="E3146" s="503" t="s">
        <v>669</v>
      </c>
      <c r="F3146" s="503"/>
      <c r="G3146" s="504" t="s">
        <v>66</v>
      </c>
      <c r="H3146" s="505" t="n">
        <v>19.67</v>
      </c>
      <c r="I3146" s="506" t="n">
        <v>42.69</v>
      </c>
      <c r="J3146" s="507" t="n">
        <v>839.71</v>
      </c>
    </row>
    <row r="3147" customFormat="false" ht="15" hidden="false" customHeight="false" outlineLevel="0" collapsed="false">
      <c r="A3147" s="486"/>
      <c r="B3147" s="487"/>
      <c r="C3147" s="487"/>
      <c r="D3147" s="487"/>
      <c r="E3147" s="487" t="s">
        <v>1388</v>
      </c>
      <c r="F3147" s="488" t="n">
        <v>15.94</v>
      </c>
      <c r="G3147" s="487" t="s">
        <v>1389</v>
      </c>
      <c r="H3147" s="488" t="n">
        <v>0</v>
      </c>
      <c r="I3147" s="489" t="s">
        <v>1390</v>
      </c>
      <c r="J3147" s="490" t="n">
        <v>15.94</v>
      </c>
    </row>
    <row r="3148" customFormat="false" ht="15" hidden="false" customHeight="true" outlineLevel="0" collapsed="false">
      <c r="A3148" s="486"/>
      <c r="B3148" s="487"/>
      <c r="C3148" s="487"/>
      <c r="D3148" s="487"/>
      <c r="E3148" s="487" t="s">
        <v>1391</v>
      </c>
      <c r="F3148" s="488" t="n">
        <v>441.66</v>
      </c>
      <c r="G3148" s="487"/>
      <c r="H3148" s="491" t="s">
        <v>1392</v>
      </c>
      <c r="I3148" s="491"/>
      <c r="J3148" s="490" t="n">
        <v>2297.39</v>
      </c>
    </row>
    <row r="3149" customFormat="false" ht="49.5" hidden="false" customHeight="true" outlineLevel="0" collapsed="false">
      <c r="A3149" s="492"/>
      <c r="B3149" s="493"/>
      <c r="C3149" s="493"/>
      <c r="D3149" s="493"/>
      <c r="E3149" s="493"/>
      <c r="F3149" s="493"/>
      <c r="G3149" s="493" t="s">
        <v>1393</v>
      </c>
      <c r="H3149" s="494" t="n">
        <v>2</v>
      </c>
      <c r="I3149" s="495" t="s">
        <v>1394</v>
      </c>
      <c r="J3149" s="496" t="n">
        <v>4594.78</v>
      </c>
    </row>
    <row r="3150" customFormat="false" ht="0.75" hidden="false" customHeight="true" outlineLevel="0" collapsed="false">
      <c r="A3150" s="497"/>
      <c r="B3150" s="498"/>
      <c r="C3150" s="498"/>
      <c r="D3150" s="498"/>
      <c r="E3150" s="498"/>
      <c r="F3150" s="498"/>
      <c r="G3150" s="498"/>
      <c r="H3150" s="498"/>
      <c r="I3150" s="499"/>
      <c r="J3150" s="500"/>
    </row>
    <row r="3151" customFormat="false" ht="18" hidden="false" customHeight="true" outlineLevel="0" collapsed="false">
      <c r="A3151" s="466" t="s">
        <v>2297</v>
      </c>
      <c r="B3151" s="467" t="s">
        <v>27</v>
      </c>
      <c r="C3151" s="468" t="s">
        <v>26</v>
      </c>
      <c r="D3151" s="468" t="s">
        <v>18</v>
      </c>
      <c r="E3151" s="468" t="s">
        <v>25</v>
      </c>
      <c r="F3151" s="468"/>
      <c r="G3151" s="469" t="s">
        <v>1375</v>
      </c>
      <c r="H3151" s="467" t="s">
        <v>1376</v>
      </c>
      <c r="I3151" s="470" t="s">
        <v>1377</v>
      </c>
      <c r="J3151" s="471" t="s">
        <v>19</v>
      </c>
    </row>
    <row r="3152" customFormat="false" ht="78" hidden="false" customHeight="true" outlineLevel="0" collapsed="false">
      <c r="A3152" s="472" t="s">
        <v>35</v>
      </c>
      <c r="B3152" s="473" t="s">
        <v>2200</v>
      </c>
      <c r="C3152" s="474" t="s">
        <v>36</v>
      </c>
      <c r="D3152" s="474" t="s">
        <v>2201</v>
      </c>
      <c r="E3152" s="474" t="s">
        <v>811</v>
      </c>
      <c r="F3152" s="474"/>
      <c r="G3152" s="475" t="s">
        <v>120</v>
      </c>
      <c r="H3152" s="476" t="n">
        <v>1</v>
      </c>
      <c r="I3152" s="477" t="n">
        <v>1902.64</v>
      </c>
      <c r="J3152" s="478" t="n">
        <v>1902.64</v>
      </c>
    </row>
    <row r="3153" customFormat="false" ht="24" hidden="false" customHeight="true" outlineLevel="0" collapsed="false">
      <c r="A3153" s="479" t="s">
        <v>656</v>
      </c>
      <c r="B3153" s="480" t="n">
        <v>88309</v>
      </c>
      <c r="C3153" s="481" t="s">
        <v>42</v>
      </c>
      <c r="D3153" s="481" t="s">
        <v>696</v>
      </c>
      <c r="E3153" s="481" t="s">
        <v>1382</v>
      </c>
      <c r="F3153" s="481"/>
      <c r="G3153" s="482" t="s">
        <v>469</v>
      </c>
      <c r="H3153" s="483" t="n">
        <v>1.4</v>
      </c>
      <c r="I3153" s="484" t="n">
        <v>25.62</v>
      </c>
      <c r="J3153" s="485" t="n">
        <v>35.86</v>
      </c>
    </row>
    <row r="3154" customFormat="false" ht="24" hidden="false" customHeight="true" outlineLevel="0" collapsed="false">
      <c r="A3154" s="479" t="s">
        <v>656</v>
      </c>
      <c r="B3154" s="480" t="n">
        <v>88315</v>
      </c>
      <c r="C3154" s="481" t="s">
        <v>42</v>
      </c>
      <c r="D3154" s="481" t="s">
        <v>1600</v>
      </c>
      <c r="E3154" s="481" t="s">
        <v>1382</v>
      </c>
      <c r="F3154" s="481"/>
      <c r="G3154" s="482" t="s">
        <v>469</v>
      </c>
      <c r="H3154" s="483" t="n">
        <v>2.7</v>
      </c>
      <c r="I3154" s="484" t="n">
        <v>25.4</v>
      </c>
      <c r="J3154" s="485" t="n">
        <v>68.58</v>
      </c>
    </row>
    <row r="3155" customFormat="false" ht="24" hidden="false" customHeight="true" outlineLevel="0" collapsed="false">
      <c r="A3155" s="479" t="s">
        <v>656</v>
      </c>
      <c r="B3155" s="480" t="n">
        <v>88316</v>
      </c>
      <c r="C3155" s="481" t="s">
        <v>42</v>
      </c>
      <c r="D3155" s="481" t="s">
        <v>667</v>
      </c>
      <c r="E3155" s="481" t="s">
        <v>1382</v>
      </c>
      <c r="F3155" s="481"/>
      <c r="G3155" s="482" t="s">
        <v>469</v>
      </c>
      <c r="H3155" s="483" t="n">
        <v>4.7</v>
      </c>
      <c r="I3155" s="484" t="n">
        <v>20.32</v>
      </c>
      <c r="J3155" s="485" t="n">
        <v>95.5</v>
      </c>
    </row>
    <row r="3156" customFormat="false" ht="25.5" hidden="false" customHeight="true" outlineLevel="0" collapsed="false">
      <c r="A3156" s="479" t="s">
        <v>656</v>
      </c>
      <c r="B3156" s="480" t="n">
        <v>88631</v>
      </c>
      <c r="C3156" s="481" t="s">
        <v>42</v>
      </c>
      <c r="D3156" s="481" t="s">
        <v>2172</v>
      </c>
      <c r="E3156" s="481" t="s">
        <v>1382</v>
      </c>
      <c r="F3156" s="481"/>
      <c r="G3156" s="482" t="s">
        <v>388</v>
      </c>
      <c r="H3156" s="483" t="n">
        <v>0.012</v>
      </c>
      <c r="I3156" s="484" t="n">
        <v>663.61</v>
      </c>
      <c r="J3156" s="485" t="n">
        <v>7.96</v>
      </c>
    </row>
    <row r="3157" customFormat="false" ht="51.75" hidden="false" customHeight="true" outlineLevel="0" collapsed="false">
      <c r="A3157" s="501" t="s">
        <v>200</v>
      </c>
      <c r="B3157" s="502" t="n">
        <v>39022</v>
      </c>
      <c r="C3157" s="503" t="s">
        <v>42</v>
      </c>
      <c r="D3157" s="503" t="s">
        <v>2173</v>
      </c>
      <c r="E3157" s="503" t="s">
        <v>669</v>
      </c>
      <c r="F3157" s="503"/>
      <c r="G3157" s="504" t="s">
        <v>120</v>
      </c>
      <c r="H3157" s="505" t="n">
        <v>1</v>
      </c>
      <c r="I3157" s="506" t="n">
        <v>699.9</v>
      </c>
      <c r="J3157" s="507" t="n">
        <v>699.9</v>
      </c>
    </row>
    <row r="3158" customFormat="false" ht="25.5" hidden="false" customHeight="true" outlineLevel="0" collapsed="false">
      <c r="A3158" s="501" t="s">
        <v>200</v>
      </c>
      <c r="B3158" s="502" t="n">
        <v>1323</v>
      </c>
      <c r="C3158" s="503" t="s">
        <v>42</v>
      </c>
      <c r="D3158" s="503" t="s">
        <v>2174</v>
      </c>
      <c r="E3158" s="503" t="s">
        <v>669</v>
      </c>
      <c r="F3158" s="503"/>
      <c r="G3158" s="504" t="s">
        <v>66</v>
      </c>
      <c r="H3158" s="505" t="n">
        <v>67.089</v>
      </c>
      <c r="I3158" s="506" t="n">
        <v>12.32</v>
      </c>
      <c r="J3158" s="507" t="n">
        <v>826.53</v>
      </c>
    </row>
    <row r="3159" customFormat="false" ht="39" hidden="false" customHeight="true" outlineLevel="0" collapsed="false">
      <c r="A3159" s="501" t="s">
        <v>200</v>
      </c>
      <c r="B3159" s="502" t="n">
        <v>2418</v>
      </c>
      <c r="C3159" s="503" t="s">
        <v>42</v>
      </c>
      <c r="D3159" s="503" t="s">
        <v>2176</v>
      </c>
      <c r="E3159" s="503" t="s">
        <v>669</v>
      </c>
      <c r="F3159" s="503"/>
      <c r="G3159" s="504" t="s">
        <v>120</v>
      </c>
      <c r="H3159" s="505" t="n">
        <v>3</v>
      </c>
      <c r="I3159" s="506" t="n">
        <v>9.98</v>
      </c>
      <c r="J3159" s="507" t="n">
        <v>29.94</v>
      </c>
    </row>
    <row r="3160" customFormat="false" ht="64.5" hidden="false" customHeight="true" outlineLevel="0" collapsed="false">
      <c r="A3160" s="501" t="s">
        <v>200</v>
      </c>
      <c r="B3160" s="502" t="n">
        <v>38152</v>
      </c>
      <c r="C3160" s="503" t="s">
        <v>42</v>
      </c>
      <c r="D3160" s="503" t="s">
        <v>2177</v>
      </c>
      <c r="E3160" s="503" t="s">
        <v>669</v>
      </c>
      <c r="F3160" s="503"/>
      <c r="G3160" s="504" t="s">
        <v>781</v>
      </c>
      <c r="H3160" s="505" t="n">
        <v>1</v>
      </c>
      <c r="I3160" s="506" t="n">
        <v>138.37</v>
      </c>
      <c r="J3160" s="507" t="n">
        <v>138.37</v>
      </c>
    </row>
    <row r="3161" customFormat="false" ht="15" hidden="false" customHeight="false" outlineLevel="0" collapsed="false">
      <c r="A3161" s="486"/>
      <c r="B3161" s="487"/>
      <c r="C3161" s="487"/>
      <c r="D3161" s="487"/>
      <c r="E3161" s="487" t="s">
        <v>1388</v>
      </c>
      <c r="F3161" s="488" t="n">
        <v>154.92</v>
      </c>
      <c r="G3161" s="487" t="s">
        <v>1389</v>
      </c>
      <c r="H3161" s="488" t="n">
        <v>0</v>
      </c>
      <c r="I3161" s="489" t="s">
        <v>1390</v>
      </c>
      <c r="J3161" s="490" t="n">
        <v>154.92</v>
      </c>
    </row>
    <row r="3162" customFormat="false" ht="15" hidden="false" customHeight="true" outlineLevel="0" collapsed="false">
      <c r="A3162" s="486"/>
      <c r="B3162" s="487"/>
      <c r="C3162" s="487"/>
      <c r="D3162" s="487"/>
      <c r="E3162" s="487" t="s">
        <v>1391</v>
      </c>
      <c r="F3162" s="488" t="n">
        <v>452.82</v>
      </c>
      <c r="G3162" s="487"/>
      <c r="H3162" s="491" t="s">
        <v>1392</v>
      </c>
      <c r="I3162" s="491"/>
      <c r="J3162" s="490" t="n">
        <v>2355.46</v>
      </c>
    </row>
    <row r="3163" customFormat="false" ht="49.5" hidden="false" customHeight="true" outlineLevel="0" collapsed="false">
      <c r="A3163" s="492"/>
      <c r="B3163" s="493"/>
      <c r="C3163" s="493"/>
      <c r="D3163" s="493"/>
      <c r="E3163" s="493"/>
      <c r="F3163" s="493"/>
      <c r="G3163" s="493" t="s">
        <v>1393</v>
      </c>
      <c r="H3163" s="494" t="n">
        <v>2</v>
      </c>
      <c r="I3163" s="495" t="s">
        <v>1394</v>
      </c>
      <c r="J3163" s="496" t="n">
        <v>4710.92</v>
      </c>
    </row>
    <row r="3164" customFormat="false" ht="0.75" hidden="false" customHeight="true" outlineLevel="0" collapsed="false">
      <c r="A3164" s="497"/>
      <c r="B3164" s="498"/>
      <c r="C3164" s="498"/>
      <c r="D3164" s="498"/>
      <c r="E3164" s="498"/>
      <c r="F3164" s="498"/>
      <c r="G3164" s="498"/>
      <c r="H3164" s="498"/>
      <c r="I3164" s="499"/>
      <c r="J3164" s="500"/>
    </row>
    <row r="3165" customFormat="false" ht="18" hidden="false" customHeight="true" outlineLevel="0" collapsed="false">
      <c r="A3165" s="466" t="s">
        <v>2298</v>
      </c>
      <c r="B3165" s="467" t="s">
        <v>27</v>
      </c>
      <c r="C3165" s="468" t="s">
        <v>26</v>
      </c>
      <c r="D3165" s="468" t="s">
        <v>18</v>
      </c>
      <c r="E3165" s="468" t="s">
        <v>25</v>
      </c>
      <c r="F3165" s="468"/>
      <c r="G3165" s="469" t="s">
        <v>1375</v>
      </c>
      <c r="H3165" s="467" t="s">
        <v>1376</v>
      </c>
      <c r="I3165" s="470" t="s">
        <v>1377</v>
      </c>
      <c r="J3165" s="471" t="s">
        <v>19</v>
      </c>
    </row>
    <row r="3166" customFormat="false" ht="78" hidden="false" customHeight="true" outlineLevel="0" collapsed="false">
      <c r="A3166" s="472" t="s">
        <v>35</v>
      </c>
      <c r="B3166" s="473" t="s">
        <v>2203</v>
      </c>
      <c r="C3166" s="474" t="s">
        <v>36</v>
      </c>
      <c r="D3166" s="474" t="s">
        <v>2204</v>
      </c>
      <c r="E3166" s="474" t="s">
        <v>811</v>
      </c>
      <c r="F3166" s="474"/>
      <c r="G3166" s="475" t="s">
        <v>120</v>
      </c>
      <c r="H3166" s="476" t="n">
        <v>1</v>
      </c>
      <c r="I3166" s="477" t="n">
        <v>1845.04</v>
      </c>
      <c r="J3166" s="478" t="n">
        <v>1845.04</v>
      </c>
    </row>
    <row r="3167" customFormat="false" ht="24" hidden="false" customHeight="true" outlineLevel="0" collapsed="false">
      <c r="A3167" s="479" t="s">
        <v>656</v>
      </c>
      <c r="B3167" s="480" t="n">
        <v>88309</v>
      </c>
      <c r="C3167" s="481" t="s">
        <v>42</v>
      </c>
      <c r="D3167" s="481" t="s">
        <v>696</v>
      </c>
      <c r="E3167" s="481" t="s">
        <v>1382</v>
      </c>
      <c r="F3167" s="481"/>
      <c r="G3167" s="482" t="s">
        <v>469</v>
      </c>
      <c r="H3167" s="483" t="n">
        <v>1.4</v>
      </c>
      <c r="I3167" s="484" t="n">
        <v>25.62</v>
      </c>
      <c r="J3167" s="485" t="n">
        <v>35.86</v>
      </c>
    </row>
    <row r="3168" customFormat="false" ht="24" hidden="false" customHeight="true" outlineLevel="0" collapsed="false">
      <c r="A3168" s="479" t="s">
        <v>656</v>
      </c>
      <c r="B3168" s="480" t="n">
        <v>88315</v>
      </c>
      <c r="C3168" s="481" t="s">
        <v>42</v>
      </c>
      <c r="D3168" s="481" t="s">
        <v>1600</v>
      </c>
      <c r="E3168" s="481" t="s">
        <v>1382</v>
      </c>
      <c r="F3168" s="481"/>
      <c r="G3168" s="482" t="s">
        <v>469</v>
      </c>
      <c r="H3168" s="483" t="n">
        <v>2.7</v>
      </c>
      <c r="I3168" s="484" t="n">
        <v>25.4</v>
      </c>
      <c r="J3168" s="485" t="n">
        <v>68.58</v>
      </c>
    </row>
    <row r="3169" customFormat="false" ht="24" hidden="false" customHeight="true" outlineLevel="0" collapsed="false">
      <c r="A3169" s="479" t="s">
        <v>656</v>
      </c>
      <c r="B3169" s="480" t="n">
        <v>88316</v>
      </c>
      <c r="C3169" s="481" t="s">
        <v>42</v>
      </c>
      <c r="D3169" s="481" t="s">
        <v>667</v>
      </c>
      <c r="E3169" s="481" t="s">
        <v>1382</v>
      </c>
      <c r="F3169" s="481"/>
      <c r="G3169" s="482" t="s">
        <v>469</v>
      </c>
      <c r="H3169" s="483" t="n">
        <v>4.7</v>
      </c>
      <c r="I3169" s="484" t="n">
        <v>20.32</v>
      </c>
      <c r="J3169" s="485" t="n">
        <v>95.5</v>
      </c>
    </row>
    <row r="3170" customFormat="false" ht="25.5" hidden="false" customHeight="true" outlineLevel="0" collapsed="false">
      <c r="A3170" s="479" t="s">
        <v>656</v>
      </c>
      <c r="B3170" s="480" t="n">
        <v>88631</v>
      </c>
      <c r="C3170" s="481" t="s">
        <v>42</v>
      </c>
      <c r="D3170" s="481" t="s">
        <v>2172</v>
      </c>
      <c r="E3170" s="481" t="s">
        <v>1382</v>
      </c>
      <c r="F3170" s="481"/>
      <c r="G3170" s="482" t="s">
        <v>388</v>
      </c>
      <c r="H3170" s="483" t="n">
        <v>0.012</v>
      </c>
      <c r="I3170" s="484" t="n">
        <v>663.61</v>
      </c>
      <c r="J3170" s="485" t="n">
        <v>7.96</v>
      </c>
    </row>
    <row r="3171" customFormat="false" ht="51.75" hidden="false" customHeight="true" outlineLevel="0" collapsed="false">
      <c r="A3171" s="501" t="s">
        <v>200</v>
      </c>
      <c r="B3171" s="502" t="n">
        <v>39022</v>
      </c>
      <c r="C3171" s="503" t="s">
        <v>42</v>
      </c>
      <c r="D3171" s="503" t="s">
        <v>2173</v>
      </c>
      <c r="E3171" s="503" t="s">
        <v>669</v>
      </c>
      <c r="F3171" s="503"/>
      <c r="G3171" s="504" t="s">
        <v>120</v>
      </c>
      <c r="H3171" s="505" t="n">
        <v>0.887</v>
      </c>
      <c r="I3171" s="506" t="n">
        <v>699.9</v>
      </c>
      <c r="J3171" s="507" t="n">
        <v>620.81</v>
      </c>
    </row>
    <row r="3172" customFormat="false" ht="25.5" hidden="false" customHeight="true" outlineLevel="0" collapsed="false">
      <c r="A3172" s="501" t="s">
        <v>200</v>
      </c>
      <c r="B3172" s="502" t="n">
        <v>1323</v>
      </c>
      <c r="C3172" s="503" t="s">
        <v>42</v>
      </c>
      <c r="D3172" s="503" t="s">
        <v>2174</v>
      </c>
      <c r="E3172" s="503" t="s">
        <v>669</v>
      </c>
      <c r="F3172" s="503"/>
      <c r="G3172" s="504" t="s">
        <v>66</v>
      </c>
      <c r="H3172" s="505" t="n">
        <v>68.833</v>
      </c>
      <c r="I3172" s="506" t="n">
        <v>12.32</v>
      </c>
      <c r="J3172" s="507" t="n">
        <v>848.02</v>
      </c>
    </row>
    <row r="3173" customFormat="false" ht="39" hidden="false" customHeight="true" outlineLevel="0" collapsed="false">
      <c r="A3173" s="501" t="s">
        <v>200</v>
      </c>
      <c r="B3173" s="502" t="n">
        <v>2418</v>
      </c>
      <c r="C3173" s="503" t="s">
        <v>42</v>
      </c>
      <c r="D3173" s="503" t="s">
        <v>2176</v>
      </c>
      <c r="E3173" s="503" t="s">
        <v>669</v>
      </c>
      <c r="F3173" s="503"/>
      <c r="G3173" s="504" t="s">
        <v>120</v>
      </c>
      <c r="H3173" s="505" t="n">
        <v>3</v>
      </c>
      <c r="I3173" s="506" t="n">
        <v>9.98</v>
      </c>
      <c r="J3173" s="507" t="n">
        <v>29.94</v>
      </c>
    </row>
    <row r="3174" customFormat="false" ht="64.5" hidden="false" customHeight="true" outlineLevel="0" collapsed="false">
      <c r="A3174" s="501" t="s">
        <v>200</v>
      </c>
      <c r="B3174" s="502" t="n">
        <v>38152</v>
      </c>
      <c r="C3174" s="503" t="s">
        <v>42</v>
      </c>
      <c r="D3174" s="503" t="s">
        <v>2177</v>
      </c>
      <c r="E3174" s="503" t="s">
        <v>669</v>
      </c>
      <c r="F3174" s="503"/>
      <c r="G3174" s="504" t="s">
        <v>781</v>
      </c>
      <c r="H3174" s="505" t="n">
        <v>1</v>
      </c>
      <c r="I3174" s="506" t="n">
        <v>138.37</v>
      </c>
      <c r="J3174" s="507" t="n">
        <v>138.37</v>
      </c>
    </row>
    <row r="3175" customFormat="false" ht="15" hidden="false" customHeight="false" outlineLevel="0" collapsed="false">
      <c r="A3175" s="486"/>
      <c r="B3175" s="487"/>
      <c r="C3175" s="487"/>
      <c r="D3175" s="487"/>
      <c r="E3175" s="487" t="s">
        <v>1388</v>
      </c>
      <c r="F3175" s="488" t="n">
        <v>154.92</v>
      </c>
      <c r="G3175" s="487" t="s">
        <v>1389</v>
      </c>
      <c r="H3175" s="488" t="n">
        <v>0</v>
      </c>
      <c r="I3175" s="489" t="s">
        <v>1390</v>
      </c>
      <c r="J3175" s="490" t="n">
        <v>154.92</v>
      </c>
    </row>
    <row r="3176" customFormat="false" ht="15" hidden="false" customHeight="true" outlineLevel="0" collapsed="false">
      <c r="A3176" s="486"/>
      <c r="B3176" s="487"/>
      <c r="C3176" s="487"/>
      <c r="D3176" s="487"/>
      <c r="E3176" s="487" t="s">
        <v>1391</v>
      </c>
      <c r="F3176" s="488" t="n">
        <v>439.11</v>
      </c>
      <c r="G3176" s="487"/>
      <c r="H3176" s="491" t="s">
        <v>1392</v>
      </c>
      <c r="I3176" s="491"/>
      <c r="J3176" s="490" t="n">
        <v>2284.15</v>
      </c>
    </row>
    <row r="3177" customFormat="false" ht="49.5" hidden="false" customHeight="true" outlineLevel="0" collapsed="false">
      <c r="A3177" s="492"/>
      <c r="B3177" s="493"/>
      <c r="C3177" s="493"/>
      <c r="D3177" s="493"/>
      <c r="E3177" s="493"/>
      <c r="F3177" s="493"/>
      <c r="G3177" s="493" t="s">
        <v>1393</v>
      </c>
      <c r="H3177" s="494" t="n">
        <v>1</v>
      </c>
      <c r="I3177" s="495" t="s">
        <v>1394</v>
      </c>
      <c r="J3177" s="496" t="n">
        <v>2284.15</v>
      </c>
    </row>
    <row r="3178" customFormat="false" ht="0.75" hidden="false" customHeight="true" outlineLevel="0" collapsed="false">
      <c r="A3178" s="497"/>
      <c r="B3178" s="498"/>
      <c r="C3178" s="498"/>
      <c r="D3178" s="498"/>
      <c r="E3178" s="498"/>
      <c r="F3178" s="498"/>
      <c r="G3178" s="498"/>
      <c r="H3178" s="498"/>
      <c r="I3178" s="499"/>
      <c r="J3178" s="500"/>
    </row>
    <row r="3179" customFormat="false" ht="18" hidden="false" customHeight="true" outlineLevel="0" collapsed="false">
      <c r="A3179" s="466" t="s">
        <v>2299</v>
      </c>
      <c r="B3179" s="467" t="s">
        <v>27</v>
      </c>
      <c r="C3179" s="468" t="s">
        <v>26</v>
      </c>
      <c r="D3179" s="468" t="s">
        <v>18</v>
      </c>
      <c r="E3179" s="468" t="s">
        <v>25</v>
      </c>
      <c r="F3179" s="468"/>
      <c r="G3179" s="469" t="s">
        <v>1375</v>
      </c>
      <c r="H3179" s="467" t="s">
        <v>1376</v>
      </c>
      <c r="I3179" s="470" t="s">
        <v>1377</v>
      </c>
      <c r="J3179" s="471" t="s">
        <v>19</v>
      </c>
    </row>
    <row r="3180" customFormat="false" ht="103.5" hidden="false" customHeight="true" outlineLevel="0" collapsed="false">
      <c r="A3180" s="472" t="s">
        <v>35</v>
      </c>
      <c r="B3180" s="473" t="s">
        <v>2206</v>
      </c>
      <c r="C3180" s="474" t="s">
        <v>36</v>
      </c>
      <c r="D3180" s="474" t="s">
        <v>2207</v>
      </c>
      <c r="E3180" s="474" t="s">
        <v>811</v>
      </c>
      <c r="F3180" s="474"/>
      <c r="G3180" s="475" t="s">
        <v>120</v>
      </c>
      <c r="H3180" s="476" t="n">
        <v>1</v>
      </c>
      <c r="I3180" s="477" t="n">
        <v>1390.67</v>
      </c>
      <c r="J3180" s="478" t="n">
        <v>1390.67</v>
      </c>
    </row>
    <row r="3181" customFormat="false" ht="24" hidden="false" customHeight="true" outlineLevel="0" collapsed="false">
      <c r="A3181" s="479" t="s">
        <v>656</v>
      </c>
      <c r="B3181" s="480" t="n">
        <v>88309</v>
      </c>
      <c r="C3181" s="481" t="s">
        <v>42</v>
      </c>
      <c r="D3181" s="481" t="s">
        <v>696</v>
      </c>
      <c r="E3181" s="481" t="s">
        <v>1382</v>
      </c>
      <c r="F3181" s="481"/>
      <c r="G3181" s="482" t="s">
        <v>469</v>
      </c>
      <c r="H3181" s="483" t="n">
        <v>1.4</v>
      </c>
      <c r="I3181" s="484" t="n">
        <v>25.62</v>
      </c>
      <c r="J3181" s="485" t="n">
        <v>35.86</v>
      </c>
    </row>
    <row r="3182" customFormat="false" ht="24" hidden="false" customHeight="true" outlineLevel="0" collapsed="false">
      <c r="A3182" s="479" t="s">
        <v>656</v>
      </c>
      <c r="B3182" s="480" t="n">
        <v>88315</v>
      </c>
      <c r="C3182" s="481" t="s">
        <v>42</v>
      </c>
      <c r="D3182" s="481" t="s">
        <v>1600</v>
      </c>
      <c r="E3182" s="481" t="s">
        <v>1382</v>
      </c>
      <c r="F3182" s="481"/>
      <c r="G3182" s="482" t="s">
        <v>469</v>
      </c>
      <c r="H3182" s="483" t="n">
        <v>2.7</v>
      </c>
      <c r="I3182" s="484" t="n">
        <v>25.4</v>
      </c>
      <c r="J3182" s="485" t="n">
        <v>68.58</v>
      </c>
    </row>
    <row r="3183" customFormat="false" ht="24" hidden="false" customHeight="true" outlineLevel="0" collapsed="false">
      <c r="A3183" s="479" t="s">
        <v>656</v>
      </c>
      <c r="B3183" s="480" t="n">
        <v>88316</v>
      </c>
      <c r="C3183" s="481" t="s">
        <v>42</v>
      </c>
      <c r="D3183" s="481" t="s">
        <v>667</v>
      </c>
      <c r="E3183" s="481" t="s">
        <v>1382</v>
      </c>
      <c r="F3183" s="481"/>
      <c r="G3183" s="482" t="s">
        <v>469</v>
      </c>
      <c r="H3183" s="483" t="n">
        <v>4.7</v>
      </c>
      <c r="I3183" s="484" t="n">
        <v>20.32</v>
      </c>
      <c r="J3183" s="485" t="n">
        <v>95.5</v>
      </c>
    </row>
    <row r="3184" customFormat="false" ht="25.5" hidden="false" customHeight="true" outlineLevel="0" collapsed="false">
      <c r="A3184" s="479" t="s">
        <v>656</v>
      </c>
      <c r="B3184" s="480" t="n">
        <v>88631</v>
      </c>
      <c r="C3184" s="481" t="s">
        <v>42</v>
      </c>
      <c r="D3184" s="481" t="s">
        <v>2172</v>
      </c>
      <c r="E3184" s="481" t="s">
        <v>1382</v>
      </c>
      <c r="F3184" s="481"/>
      <c r="G3184" s="482" t="s">
        <v>388</v>
      </c>
      <c r="H3184" s="483" t="n">
        <v>0.012</v>
      </c>
      <c r="I3184" s="484" t="n">
        <v>663.61</v>
      </c>
      <c r="J3184" s="485" t="n">
        <v>7.96</v>
      </c>
    </row>
    <row r="3185" customFormat="false" ht="51.75" hidden="false" customHeight="true" outlineLevel="0" collapsed="false">
      <c r="A3185" s="501" t="s">
        <v>200</v>
      </c>
      <c r="B3185" s="502" t="n">
        <v>39022</v>
      </c>
      <c r="C3185" s="503" t="s">
        <v>42</v>
      </c>
      <c r="D3185" s="503" t="s">
        <v>2173</v>
      </c>
      <c r="E3185" s="503" t="s">
        <v>669</v>
      </c>
      <c r="F3185" s="503"/>
      <c r="G3185" s="504" t="s">
        <v>120</v>
      </c>
      <c r="H3185" s="505" t="n">
        <v>0.78</v>
      </c>
      <c r="I3185" s="506" t="n">
        <v>699.9</v>
      </c>
      <c r="J3185" s="507" t="n">
        <v>545.92</v>
      </c>
    </row>
    <row r="3186" customFormat="false" ht="25.5" hidden="false" customHeight="true" outlineLevel="0" collapsed="false">
      <c r="A3186" s="501" t="s">
        <v>200</v>
      </c>
      <c r="B3186" s="502" t="n">
        <v>1323</v>
      </c>
      <c r="C3186" s="503" t="s">
        <v>42</v>
      </c>
      <c r="D3186" s="503" t="s">
        <v>2174</v>
      </c>
      <c r="E3186" s="503" t="s">
        <v>669</v>
      </c>
      <c r="F3186" s="503"/>
      <c r="G3186" s="504" t="s">
        <v>66</v>
      </c>
      <c r="H3186" s="505" t="n">
        <v>38.031</v>
      </c>
      <c r="I3186" s="506" t="n">
        <v>12.32</v>
      </c>
      <c r="J3186" s="507" t="n">
        <v>468.54</v>
      </c>
    </row>
    <row r="3187" customFormat="false" ht="39" hidden="false" customHeight="true" outlineLevel="0" collapsed="false">
      <c r="A3187" s="501" t="s">
        <v>200</v>
      </c>
      <c r="B3187" s="502" t="n">
        <v>2418</v>
      </c>
      <c r="C3187" s="503" t="s">
        <v>42</v>
      </c>
      <c r="D3187" s="503" t="s">
        <v>2176</v>
      </c>
      <c r="E3187" s="503" t="s">
        <v>669</v>
      </c>
      <c r="F3187" s="503"/>
      <c r="G3187" s="504" t="s">
        <v>120</v>
      </c>
      <c r="H3187" s="505" t="n">
        <v>3</v>
      </c>
      <c r="I3187" s="506" t="n">
        <v>9.98</v>
      </c>
      <c r="J3187" s="507" t="n">
        <v>29.94</v>
      </c>
    </row>
    <row r="3188" customFormat="false" ht="64.5" hidden="false" customHeight="true" outlineLevel="0" collapsed="false">
      <c r="A3188" s="501" t="s">
        <v>200</v>
      </c>
      <c r="B3188" s="502" t="n">
        <v>38152</v>
      </c>
      <c r="C3188" s="503" t="s">
        <v>42</v>
      </c>
      <c r="D3188" s="503" t="s">
        <v>2177</v>
      </c>
      <c r="E3188" s="503" t="s">
        <v>669</v>
      </c>
      <c r="F3188" s="503"/>
      <c r="G3188" s="504" t="s">
        <v>781</v>
      </c>
      <c r="H3188" s="505" t="n">
        <v>1</v>
      </c>
      <c r="I3188" s="506" t="n">
        <v>138.37</v>
      </c>
      <c r="J3188" s="507" t="n">
        <v>138.37</v>
      </c>
    </row>
    <row r="3189" customFormat="false" ht="15" hidden="false" customHeight="false" outlineLevel="0" collapsed="false">
      <c r="A3189" s="486"/>
      <c r="B3189" s="487"/>
      <c r="C3189" s="487"/>
      <c r="D3189" s="487"/>
      <c r="E3189" s="487" t="s">
        <v>1388</v>
      </c>
      <c r="F3189" s="488" t="n">
        <v>154.92</v>
      </c>
      <c r="G3189" s="487" t="s">
        <v>1389</v>
      </c>
      <c r="H3189" s="488" t="n">
        <v>0</v>
      </c>
      <c r="I3189" s="489" t="s">
        <v>1390</v>
      </c>
      <c r="J3189" s="490" t="n">
        <v>154.92</v>
      </c>
    </row>
    <row r="3190" customFormat="false" ht="15" hidden="false" customHeight="true" outlineLevel="0" collapsed="false">
      <c r="A3190" s="486"/>
      <c r="B3190" s="487"/>
      <c r="C3190" s="487"/>
      <c r="D3190" s="487"/>
      <c r="E3190" s="487" t="s">
        <v>1391</v>
      </c>
      <c r="F3190" s="488" t="n">
        <v>330.97</v>
      </c>
      <c r="G3190" s="487"/>
      <c r="H3190" s="491" t="s">
        <v>1392</v>
      </c>
      <c r="I3190" s="491"/>
      <c r="J3190" s="490" t="n">
        <v>1721.64</v>
      </c>
    </row>
    <row r="3191" customFormat="false" ht="49.5" hidden="false" customHeight="true" outlineLevel="0" collapsed="false">
      <c r="A3191" s="492"/>
      <c r="B3191" s="493"/>
      <c r="C3191" s="493"/>
      <c r="D3191" s="493"/>
      <c r="E3191" s="493"/>
      <c r="F3191" s="493"/>
      <c r="G3191" s="493" t="s">
        <v>1393</v>
      </c>
      <c r="H3191" s="494" t="n">
        <v>3</v>
      </c>
      <c r="I3191" s="495" t="s">
        <v>1394</v>
      </c>
      <c r="J3191" s="496" t="n">
        <v>5164.92</v>
      </c>
    </row>
    <row r="3192" customFormat="false" ht="0.75" hidden="false" customHeight="true" outlineLevel="0" collapsed="false">
      <c r="A3192" s="497"/>
      <c r="B3192" s="498"/>
      <c r="C3192" s="498"/>
      <c r="D3192" s="498"/>
      <c r="E3192" s="498"/>
      <c r="F3192" s="498"/>
      <c r="G3192" s="498"/>
      <c r="H3192" s="498"/>
      <c r="I3192" s="499"/>
      <c r="J3192" s="500"/>
    </row>
    <row r="3193" customFormat="false" ht="18" hidden="false" customHeight="true" outlineLevel="0" collapsed="false">
      <c r="A3193" s="466" t="s">
        <v>2300</v>
      </c>
      <c r="B3193" s="467" t="s">
        <v>27</v>
      </c>
      <c r="C3193" s="468" t="s">
        <v>26</v>
      </c>
      <c r="D3193" s="468" t="s">
        <v>18</v>
      </c>
      <c r="E3193" s="468" t="s">
        <v>25</v>
      </c>
      <c r="F3193" s="468"/>
      <c r="G3193" s="469" t="s">
        <v>1375</v>
      </c>
      <c r="H3193" s="467" t="s">
        <v>1376</v>
      </c>
      <c r="I3193" s="470" t="s">
        <v>1377</v>
      </c>
      <c r="J3193" s="471" t="s">
        <v>19</v>
      </c>
    </row>
    <row r="3194" customFormat="false" ht="25.5" hidden="false" customHeight="true" outlineLevel="0" collapsed="false">
      <c r="A3194" s="472" t="s">
        <v>35</v>
      </c>
      <c r="B3194" s="473" t="s">
        <v>2301</v>
      </c>
      <c r="C3194" s="474" t="s">
        <v>36</v>
      </c>
      <c r="D3194" s="474" t="s">
        <v>2302</v>
      </c>
      <c r="E3194" s="474" t="s">
        <v>811</v>
      </c>
      <c r="F3194" s="474"/>
      <c r="G3194" s="475" t="s">
        <v>39</v>
      </c>
      <c r="H3194" s="476" t="n">
        <v>1</v>
      </c>
      <c r="I3194" s="477" t="n">
        <v>1014.21</v>
      </c>
      <c r="J3194" s="478" t="n">
        <v>1014.21</v>
      </c>
    </row>
    <row r="3195" customFormat="false" ht="24" hidden="false" customHeight="true" outlineLevel="0" collapsed="false">
      <c r="A3195" s="479" t="s">
        <v>656</v>
      </c>
      <c r="B3195" s="480" t="n">
        <v>88309</v>
      </c>
      <c r="C3195" s="481" t="s">
        <v>42</v>
      </c>
      <c r="D3195" s="481" t="s">
        <v>696</v>
      </c>
      <c r="E3195" s="481" t="s">
        <v>1382</v>
      </c>
      <c r="F3195" s="481"/>
      <c r="G3195" s="482" t="s">
        <v>469</v>
      </c>
      <c r="H3195" s="483" t="n">
        <v>0.5758</v>
      </c>
      <c r="I3195" s="484" t="n">
        <v>25.62</v>
      </c>
      <c r="J3195" s="485" t="n">
        <v>14.75</v>
      </c>
    </row>
    <row r="3196" customFormat="false" ht="24" hidden="false" customHeight="true" outlineLevel="0" collapsed="false">
      <c r="A3196" s="479" t="s">
        <v>656</v>
      </c>
      <c r="B3196" s="480" t="n">
        <v>88316</v>
      </c>
      <c r="C3196" s="481" t="s">
        <v>42</v>
      </c>
      <c r="D3196" s="481" t="s">
        <v>667</v>
      </c>
      <c r="E3196" s="481" t="s">
        <v>1382</v>
      </c>
      <c r="F3196" s="481"/>
      <c r="G3196" s="482" t="s">
        <v>469</v>
      </c>
      <c r="H3196" s="483" t="n">
        <v>0.2885</v>
      </c>
      <c r="I3196" s="484" t="n">
        <v>20.32</v>
      </c>
      <c r="J3196" s="485" t="n">
        <v>5.86</v>
      </c>
    </row>
    <row r="3197" customFormat="false" ht="39" hidden="false" customHeight="true" outlineLevel="0" collapsed="false">
      <c r="A3197" s="479" t="s">
        <v>656</v>
      </c>
      <c r="B3197" s="480" t="n">
        <v>88627</v>
      </c>
      <c r="C3197" s="481" t="s">
        <v>42</v>
      </c>
      <c r="D3197" s="481" t="s">
        <v>2303</v>
      </c>
      <c r="E3197" s="481" t="s">
        <v>1382</v>
      </c>
      <c r="F3197" s="481"/>
      <c r="G3197" s="482" t="s">
        <v>388</v>
      </c>
      <c r="H3197" s="483" t="n">
        <v>0.01512</v>
      </c>
      <c r="I3197" s="484" t="n">
        <v>702.45</v>
      </c>
      <c r="J3197" s="485" t="n">
        <v>10.62</v>
      </c>
    </row>
    <row r="3198" customFormat="false" ht="39" hidden="false" customHeight="true" outlineLevel="0" collapsed="false">
      <c r="A3198" s="479" t="s">
        <v>656</v>
      </c>
      <c r="B3198" s="480" t="n">
        <v>100753</v>
      </c>
      <c r="C3198" s="481" t="s">
        <v>42</v>
      </c>
      <c r="D3198" s="481" t="s">
        <v>2304</v>
      </c>
      <c r="E3198" s="481" t="s">
        <v>674</v>
      </c>
      <c r="F3198" s="481"/>
      <c r="G3198" s="482" t="s">
        <v>400</v>
      </c>
      <c r="H3198" s="483" t="n">
        <v>2.772</v>
      </c>
      <c r="I3198" s="484" t="n">
        <v>20.57</v>
      </c>
      <c r="J3198" s="485" t="n">
        <v>57.02</v>
      </c>
    </row>
    <row r="3199" customFormat="false" ht="39" hidden="false" customHeight="true" outlineLevel="0" collapsed="false">
      <c r="A3199" s="501" t="s">
        <v>200</v>
      </c>
      <c r="B3199" s="502" t="n">
        <v>4930</v>
      </c>
      <c r="C3199" s="503" t="s">
        <v>42</v>
      </c>
      <c r="D3199" s="503" t="s">
        <v>2305</v>
      </c>
      <c r="E3199" s="503" t="s">
        <v>669</v>
      </c>
      <c r="F3199" s="503"/>
      <c r="G3199" s="504" t="s">
        <v>400</v>
      </c>
      <c r="H3199" s="505" t="n">
        <v>1.26</v>
      </c>
      <c r="I3199" s="506" t="n">
        <v>734.89</v>
      </c>
      <c r="J3199" s="507" t="n">
        <v>925.96</v>
      </c>
    </row>
    <row r="3200" customFormat="false" ht="15" hidden="false" customHeight="false" outlineLevel="0" collapsed="false">
      <c r="A3200" s="486"/>
      <c r="B3200" s="487"/>
      <c r="C3200" s="487"/>
      <c r="D3200" s="487"/>
      <c r="E3200" s="487" t="s">
        <v>1388</v>
      </c>
      <c r="F3200" s="488" t="n">
        <v>51.86</v>
      </c>
      <c r="G3200" s="487" t="s">
        <v>1389</v>
      </c>
      <c r="H3200" s="488" t="n">
        <v>0</v>
      </c>
      <c r="I3200" s="489" t="s">
        <v>1390</v>
      </c>
      <c r="J3200" s="490" t="n">
        <v>51.86</v>
      </c>
    </row>
    <row r="3201" customFormat="false" ht="15" hidden="false" customHeight="true" outlineLevel="0" collapsed="false">
      <c r="A3201" s="486"/>
      <c r="B3201" s="487"/>
      <c r="C3201" s="487"/>
      <c r="D3201" s="487"/>
      <c r="E3201" s="487" t="s">
        <v>1391</v>
      </c>
      <c r="F3201" s="488" t="n">
        <v>241.38</v>
      </c>
      <c r="G3201" s="487"/>
      <c r="H3201" s="491" t="s">
        <v>1392</v>
      </c>
      <c r="I3201" s="491"/>
      <c r="J3201" s="490" t="n">
        <v>1255.59</v>
      </c>
    </row>
    <row r="3202" customFormat="false" ht="49.5" hidden="false" customHeight="true" outlineLevel="0" collapsed="false">
      <c r="A3202" s="492"/>
      <c r="B3202" s="493"/>
      <c r="C3202" s="493"/>
      <c r="D3202" s="493"/>
      <c r="E3202" s="493"/>
      <c r="F3202" s="493"/>
      <c r="G3202" s="493" t="s">
        <v>1393</v>
      </c>
      <c r="H3202" s="494" t="n">
        <v>2</v>
      </c>
      <c r="I3202" s="495" t="s">
        <v>1394</v>
      </c>
      <c r="J3202" s="496" t="n">
        <v>2511.18</v>
      </c>
    </row>
    <row r="3203" customFormat="false" ht="0.75" hidden="false" customHeight="true" outlineLevel="0" collapsed="false">
      <c r="A3203" s="497"/>
      <c r="B3203" s="498"/>
      <c r="C3203" s="498"/>
      <c r="D3203" s="498"/>
      <c r="E3203" s="498"/>
      <c r="F3203" s="498"/>
      <c r="G3203" s="498"/>
      <c r="H3203" s="498"/>
      <c r="I3203" s="499"/>
      <c r="J3203" s="500"/>
    </row>
    <row r="3204" customFormat="false" ht="18" hidden="false" customHeight="true" outlineLevel="0" collapsed="false">
      <c r="A3204" s="466" t="s">
        <v>2306</v>
      </c>
      <c r="B3204" s="467" t="s">
        <v>27</v>
      </c>
      <c r="C3204" s="468" t="s">
        <v>26</v>
      </c>
      <c r="D3204" s="468" t="s">
        <v>18</v>
      </c>
      <c r="E3204" s="468" t="s">
        <v>25</v>
      </c>
      <c r="F3204" s="468"/>
      <c r="G3204" s="469" t="s">
        <v>1375</v>
      </c>
      <c r="H3204" s="467" t="s">
        <v>1376</v>
      </c>
      <c r="I3204" s="470" t="s">
        <v>1377</v>
      </c>
      <c r="J3204" s="471" t="s">
        <v>19</v>
      </c>
    </row>
    <row r="3205" customFormat="false" ht="39" hidden="false" customHeight="true" outlineLevel="0" collapsed="false">
      <c r="A3205" s="472" t="s">
        <v>35</v>
      </c>
      <c r="B3205" s="473" t="s">
        <v>2215</v>
      </c>
      <c r="C3205" s="474" t="s">
        <v>36</v>
      </c>
      <c r="D3205" s="474" t="s">
        <v>2216</v>
      </c>
      <c r="E3205" s="474" t="s">
        <v>1554</v>
      </c>
      <c r="F3205" s="474"/>
      <c r="G3205" s="475" t="s">
        <v>1449</v>
      </c>
      <c r="H3205" s="476" t="n">
        <v>1</v>
      </c>
      <c r="I3205" s="477" t="n">
        <v>161.04</v>
      </c>
      <c r="J3205" s="478" t="n">
        <v>161.04</v>
      </c>
    </row>
    <row r="3206" customFormat="false" ht="24" hidden="false" customHeight="true" outlineLevel="0" collapsed="false">
      <c r="A3206" s="479" t="s">
        <v>656</v>
      </c>
      <c r="B3206" s="480" t="n">
        <v>90776</v>
      </c>
      <c r="C3206" s="481" t="s">
        <v>42</v>
      </c>
      <c r="D3206" s="481" t="s">
        <v>657</v>
      </c>
      <c r="E3206" s="481" t="s">
        <v>1382</v>
      </c>
      <c r="F3206" s="481"/>
      <c r="G3206" s="482" t="s">
        <v>469</v>
      </c>
      <c r="H3206" s="483" t="n">
        <v>0.274</v>
      </c>
      <c r="I3206" s="484" t="n">
        <v>29.84</v>
      </c>
      <c r="J3206" s="485" t="n">
        <v>8.17</v>
      </c>
    </row>
    <row r="3207" customFormat="false" ht="24" hidden="false" customHeight="true" outlineLevel="0" collapsed="false">
      <c r="A3207" s="479" t="s">
        <v>656</v>
      </c>
      <c r="B3207" s="480" t="n">
        <v>88315</v>
      </c>
      <c r="C3207" s="481" t="s">
        <v>42</v>
      </c>
      <c r="D3207" s="481" t="s">
        <v>1600</v>
      </c>
      <c r="E3207" s="481" t="s">
        <v>1382</v>
      </c>
      <c r="F3207" s="481"/>
      <c r="G3207" s="482" t="s">
        <v>469</v>
      </c>
      <c r="H3207" s="483" t="n">
        <v>1.0959</v>
      </c>
      <c r="I3207" s="484" t="n">
        <v>25.4</v>
      </c>
      <c r="J3207" s="485" t="n">
        <v>27.83</v>
      </c>
    </row>
    <row r="3208" customFormat="false" ht="24" hidden="false" customHeight="true" outlineLevel="0" collapsed="false">
      <c r="A3208" s="479" t="s">
        <v>656</v>
      </c>
      <c r="B3208" s="480" t="n">
        <v>88310</v>
      </c>
      <c r="C3208" s="481" t="s">
        <v>42</v>
      </c>
      <c r="D3208" s="481" t="s">
        <v>970</v>
      </c>
      <c r="E3208" s="481" t="s">
        <v>1382</v>
      </c>
      <c r="F3208" s="481"/>
      <c r="G3208" s="482" t="s">
        <v>469</v>
      </c>
      <c r="H3208" s="483" t="n">
        <v>0.3653</v>
      </c>
      <c r="I3208" s="484" t="n">
        <v>27.11</v>
      </c>
      <c r="J3208" s="485" t="n">
        <v>9.9</v>
      </c>
    </row>
    <row r="3209" customFormat="false" ht="25.5" hidden="false" customHeight="true" outlineLevel="0" collapsed="false">
      <c r="A3209" s="479" t="s">
        <v>656</v>
      </c>
      <c r="B3209" s="480" t="n">
        <v>88241</v>
      </c>
      <c r="C3209" s="481" t="s">
        <v>42</v>
      </c>
      <c r="D3209" s="481" t="s">
        <v>1558</v>
      </c>
      <c r="E3209" s="481" t="s">
        <v>1382</v>
      </c>
      <c r="F3209" s="481"/>
      <c r="G3209" s="482" t="s">
        <v>469</v>
      </c>
      <c r="H3209" s="483" t="n">
        <v>2.1918</v>
      </c>
      <c r="I3209" s="484" t="n">
        <v>21.33</v>
      </c>
      <c r="J3209" s="485" t="n">
        <v>46.75</v>
      </c>
    </row>
    <row r="3210" customFormat="false" ht="51.75" hidden="false" customHeight="true" outlineLevel="0" collapsed="false">
      <c r="A3210" s="479" t="s">
        <v>656</v>
      </c>
      <c r="B3210" s="480" t="n">
        <v>104519</v>
      </c>
      <c r="C3210" s="481" t="s">
        <v>42</v>
      </c>
      <c r="D3210" s="481" t="s">
        <v>2217</v>
      </c>
      <c r="E3210" s="481" t="s">
        <v>683</v>
      </c>
      <c r="F3210" s="481"/>
      <c r="G3210" s="482" t="s">
        <v>469</v>
      </c>
      <c r="H3210" s="483" t="n">
        <v>1.0959</v>
      </c>
      <c r="I3210" s="484" t="n">
        <v>0.69</v>
      </c>
      <c r="J3210" s="485" t="n">
        <v>0.75</v>
      </c>
    </row>
    <row r="3211" customFormat="false" ht="39" hidden="false" customHeight="true" outlineLevel="0" collapsed="false">
      <c r="A3211" s="479" t="s">
        <v>656</v>
      </c>
      <c r="B3211" s="480" t="n">
        <v>102867</v>
      </c>
      <c r="C3211" s="481" t="s">
        <v>42</v>
      </c>
      <c r="D3211" s="481" t="s">
        <v>2218</v>
      </c>
      <c r="E3211" s="481" t="s">
        <v>683</v>
      </c>
      <c r="F3211" s="481"/>
      <c r="G3211" s="482" t="s">
        <v>469</v>
      </c>
      <c r="H3211" s="483" t="n">
        <v>1.0959</v>
      </c>
      <c r="I3211" s="484" t="n">
        <v>0.73</v>
      </c>
      <c r="J3211" s="485" t="n">
        <v>0.8</v>
      </c>
    </row>
    <row r="3212" customFormat="false" ht="25.5" hidden="false" customHeight="true" outlineLevel="0" collapsed="false">
      <c r="A3212" s="501" t="s">
        <v>200</v>
      </c>
      <c r="B3212" s="502" t="n">
        <v>1325</v>
      </c>
      <c r="C3212" s="503" t="s">
        <v>42</v>
      </c>
      <c r="D3212" s="503" t="s">
        <v>2219</v>
      </c>
      <c r="E3212" s="503" t="s">
        <v>669</v>
      </c>
      <c r="F3212" s="503"/>
      <c r="G3212" s="504" t="s">
        <v>66</v>
      </c>
      <c r="H3212" s="505" t="n">
        <v>0.6088</v>
      </c>
      <c r="I3212" s="506" t="n">
        <v>12.56</v>
      </c>
      <c r="J3212" s="507" t="n">
        <v>7.64</v>
      </c>
    </row>
    <row r="3213" customFormat="false" ht="39" hidden="false" customHeight="true" outlineLevel="0" collapsed="false">
      <c r="A3213" s="501" t="s">
        <v>200</v>
      </c>
      <c r="B3213" s="502" t="n">
        <v>11552</v>
      </c>
      <c r="C3213" s="503" t="s">
        <v>42</v>
      </c>
      <c r="D3213" s="503" t="s">
        <v>2220</v>
      </c>
      <c r="E3213" s="503" t="s">
        <v>669</v>
      </c>
      <c r="F3213" s="503"/>
      <c r="G3213" s="504" t="s">
        <v>47</v>
      </c>
      <c r="H3213" s="505" t="n">
        <v>2.2831</v>
      </c>
      <c r="I3213" s="506" t="n">
        <v>8.69</v>
      </c>
      <c r="J3213" s="507" t="n">
        <v>19.84</v>
      </c>
    </row>
    <row r="3214" customFormat="false" ht="25.5" hidden="false" customHeight="true" outlineLevel="0" collapsed="false">
      <c r="A3214" s="501" t="s">
        <v>200</v>
      </c>
      <c r="B3214" s="502" t="n">
        <v>10999</v>
      </c>
      <c r="C3214" s="503" t="s">
        <v>42</v>
      </c>
      <c r="D3214" s="503" t="s">
        <v>2221</v>
      </c>
      <c r="E3214" s="503" t="s">
        <v>669</v>
      </c>
      <c r="F3214" s="503"/>
      <c r="G3214" s="504" t="s">
        <v>66</v>
      </c>
      <c r="H3214" s="505" t="n">
        <v>0.1522</v>
      </c>
      <c r="I3214" s="506" t="n">
        <v>34.97</v>
      </c>
      <c r="J3214" s="507" t="n">
        <v>5.32</v>
      </c>
    </row>
    <row r="3215" customFormat="false" ht="25.5" hidden="false" customHeight="true" outlineLevel="0" collapsed="false">
      <c r="A3215" s="501" t="s">
        <v>200</v>
      </c>
      <c r="B3215" s="502" t="n">
        <v>44531</v>
      </c>
      <c r="C3215" s="503" t="s">
        <v>42</v>
      </c>
      <c r="D3215" s="503" t="s">
        <v>2222</v>
      </c>
      <c r="E3215" s="503" t="s">
        <v>669</v>
      </c>
      <c r="F3215" s="503"/>
      <c r="G3215" s="504" t="s">
        <v>120</v>
      </c>
      <c r="H3215" s="505" t="n">
        <v>0.0761</v>
      </c>
      <c r="I3215" s="506" t="n">
        <v>161.03</v>
      </c>
      <c r="J3215" s="507" t="n">
        <v>12.25</v>
      </c>
    </row>
    <row r="3216" customFormat="false" ht="39" hidden="false" customHeight="true" outlineLevel="0" collapsed="false">
      <c r="A3216" s="501" t="s">
        <v>200</v>
      </c>
      <c r="B3216" s="502" t="n">
        <v>44533</v>
      </c>
      <c r="C3216" s="503" t="s">
        <v>42</v>
      </c>
      <c r="D3216" s="503" t="s">
        <v>2223</v>
      </c>
      <c r="E3216" s="503" t="s">
        <v>669</v>
      </c>
      <c r="F3216" s="503"/>
      <c r="G3216" s="504" t="s">
        <v>120</v>
      </c>
      <c r="H3216" s="505" t="n">
        <v>0.1522</v>
      </c>
      <c r="I3216" s="506" t="n">
        <v>38.86</v>
      </c>
      <c r="J3216" s="507" t="n">
        <v>5.91</v>
      </c>
    </row>
    <row r="3217" customFormat="false" ht="24" hidden="false" customHeight="true" outlineLevel="0" collapsed="false">
      <c r="A3217" s="501" t="s">
        <v>200</v>
      </c>
      <c r="B3217" s="502" t="n">
        <v>7307</v>
      </c>
      <c r="C3217" s="503" t="s">
        <v>42</v>
      </c>
      <c r="D3217" s="503" t="s">
        <v>2036</v>
      </c>
      <c r="E3217" s="503" t="s">
        <v>669</v>
      </c>
      <c r="F3217" s="503"/>
      <c r="G3217" s="504" t="s">
        <v>686</v>
      </c>
      <c r="H3217" s="505" t="n">
        <v>0.096</v>
      </c>
      <c r="I3217" s="506" t="n">
        <v>36.25</v>
      </c>
      <c r="J3217" s="507" t="n">
        <v>3.48</v>
      </c>
    </row>
    <row r="3218" customFormat="false" ht="24" hidden="false" customHeight="true" outlineLevel="0" collapsed="false">
      <c r="A3218" s="501" t="s">
        <v>200</v>
      </c>
      <c r="B3218" s="502" t="n">
        <v>7288</v>
      </c>
      <c r="C3218" s="503" t="s">
        <v>42</v>
      </c>
      <c r="D3218" s="503" t="s">
        <v>2037</v>
      </c>
      <c r="E3218" s="503" t="s">
        <v>669</v>
      </c>
      <c r="F3218" s="503"/>
      <c r="G3218" s="504" t="s">
        <v>686</v>
      </c>
      <c r="H3218" s="505" t="n">
        <v>0.1029</v>
      </c>
      <c r="I3218" s="506" t="n">
        <v>34.07</v>
      </c>
      <c r="J3218" s="507" t="n">
        <v>3.5</v>
      </c>
    </row>
    <row r="3219" customFormat="false" ht="51.75" hidden="false" customHeight="true" outlineLevel="0" collapsed="false">
      <c r="A3219" s="501" t="s">
        <v>200</v>
      </c>
      <c r="B3219" s="502" t="n">
        <v>3081</v>
      </c>
      <c r="C3219" s="503" t="s">
        <v>42</v>
      </c>
      <c r="D3219" s="503" t="s">
        <v>1225</v>
      </c>
      <c r="E3219" s="503" t="s">
        <v>669</v>
      </c>
      <c r="F3219" s="503"/>
      <c r="G3219" s="504" t="s">
        <v>781</v>
      </c>
      <c r="H3219" s="505" t="n">
        <v>0.0457</v>
      </c>
      <c r="I3219" s="506" t="n">
        <v>130.58</v>
      </c>
      <c r="J3219" s="507" t="n">
        <v>5.96</v>
      </c>
    </row>
    <row r="3220" customFormat="false" ht="39" hidden="false" customHeight="true" outlineLevel="0" collapsed="false">
      <c r="A3220" s="501" t="s">
        <v>200</v>
      </c>
      <c r="B3220" s="502" t="n">
        <v>2432</v>
      </c>
      <c r="C3220" s="503" t="s">
        <v>42</v>
      </c>
      <c r="D3220" s="503" t="s">
        <v>1297</v>
      </c>
      <c r="E3220" s="503" t="s">
        <v>669</v>
      </c>
      <c r="F3220" s="503"/>
      <c r="G3220" s="504" t="s">
        <v>120</v>
      </c>
      <c r="H3220" s="505" t="n">
        <v>0.137</v>
      </c>
      <c r="I3220" s="506" t="n">
        <v>21.51</v>
      </c>
      <c r="J3220" s="507" t="n">
        <v>2.94</v>
      </c>
    </row>
    <row r="3221" customFormat="false" ht="15" hidden="false" customHeight="false" outlineLevel="0" collapsed="false">
      <c r="A3221" s="486"/>
      <c r="B3221" s="487"/>
      <c r="C3221" s="487"/>
      <c r="D3221" s="487"/>
      <c r="E3221" s="487" t="s">
        <v>1388</v>
      </c>
      <c r="F3221" s="488" t="n">
        <v>71.75</v>
      </c>
      <c r="G3221" s="487" t="s">
        <v>1389</v>
      </c>
      <c r="H3221" s="488" t="n">
        <v>0</v>
      </c>
      <c r="I3221" s="489" t="s">
        <v>1390</v>
      </c>
      <c r="J3221" s="490" t="n">
        <v>71.75</v>
      </c>
    </row>
    <row r="3222" customFormat="false" ht="15" hidden="false" customHeight="true" outlineLevel="0" collapsed="false">
      <c r="A3222" s="486"/>
      <c r="B3222" s="487"/>
      <c r="C3222" s="487"/>
      <c r="D3222" s="487"/>
      <c r="E3222" s="487" t="s">
        <v>1391</v>
      </c>
      <c r="F3222" s="488" t="n">
        <v>38.32</v>
      </c>
      <c r="G3222" s="487"/>
      <c r="H3222" s="491" t="s">
        <v>1392</v>
      </c>
      <c r="I3222" s="491"/>
      <c r="J3222" s="490" t="n">
        <v>199.36</v>
      </c>
    </row>
    <row r="3223" customFormat="false" ht="49.5" hidden="false" customHeight="true" outlineLevel="0" collapsed="false">
      <c r="A3223" s="492"/>
      <c r="B3223" s="493"/>
      <c r="C3223" s="493"/>
      <c r="D3223" s="493"/>
      <c r="E3223" s="493"/>
      <c r="F3223" s="493"/>
      <c r="G3223" s="493" t="s">
        <v>1393</v>
      </c>
      <c r="H3223" s="494" t="n">
        <v>17.1</v>
      </c>
      <c r="I3223" s="495" t="s">
        <v>1394</v>
      </c>
      <c r="J3223" s="496" t="n">
        <v>3409.05</v>
      </c>
    </row>
    <row r="3224" customFormat="false" ht="0.75" hidden="false" customHeight="true" outlineLevel="0" collapsed="false">
      <c r="A3224" s="497"/>
      <c r="B3224" s="498"/>
      <c r="C3224" s="498"/>
      <c r="D3224" s="498"/>
      <c r="E3224" s="498"/>
      <c r="F3224" s="498"/>
      <c r="G3224" s="498"/>
      <c r="H3224" s="498"/>
      <c r="I3224" s="499"/>
      <c r="J3224" s="500"/>
    </row>
    <row r="3225" customFormat="false" ht="24" hidden="false" customHeight="true" outlineLevel="0" collapsed="false">
      <c r="A3225" s="461" t="s">
        <v>2307</v>
      </c>
      <c r="B3225" s="462"/>
      <c r="C3225" s="462"/>
      <c r="D3225" s="462" t="s">
        <v>2225</v>
      </c>
      <c r="E3225" s="462"/>
      <c r="F3225" s="462"/>
      <c r="G3225" s="462"/>
      <c r="H3225" s="463"/>
      <c r="I3225" s="464"/>
      <c r="J3225" s="465" t="n">
        <v>11531.82</v>
      </c>
    </row>
    <row r="3226" customFormat="false" ht="18" hidden="false" customHeight="true" outlineLevel="0" collapsed="false">
      <c r="A3226" s="466" t="s">
        <v>2308</v>
      </c>
      <c r="B3226" s="467" t="s">
        <v>27</v>
      </c>
      <c r="C3226" s="468" t="s">
        <v>26</v>
      </c>
      <c r="D3226" s="468" t="s">
        <v>18</v>
      </c>
      <c r="E3226" s="468" t="s">
        <v>25</v>
      </c>
      <c r="F3226" s="468"/>
      <c r="G3226" s="469" t="s">
        <v>1375</v>
      </c>
      <c r="H3226" s="467" t="s">
        <v>1376</v>
      </c>
      <c r="I3226" s="470" t="s">
        <v>1377</v>
      </c>
      <c r="J3226" s="471" t="s">
        <v>19</v>
      </c>
    </row>
    <row r="3227" customFormat="false" ht="64.5" hidden="false" customHeight="true" outlineLevel="0" collapsed="false">
      <c r="A3227" s="472" t="s">
        <v>35</v>
      </c>
      <c r="B3227" s="473" t="s">
        <v>2309</v>
      </c>
      <c r="C3227" s="474" t="s">
        <v>36</v>
      </c>
      <c r="D3227" s="474" t="s">
        <v>2310</v>
      </c>
      <c r="E3227" s="474" t="s">
        <v>811</v>
      </c>
      <c r="F3227" s="474"/>
      <c r="G3227" s="475" t="s">
        <v>400</v>
      </c>
      <c r="H3227" s="476" t="n">
        <v>1</v>
      </c>
      <c r="I3227" s="477" t="n">
        <v>737.23</v>
      </c>
      <c r="J3227" s="478" t="n">
        <v>737.23</v>
      </c>
    </row>
    <row r="3228" customFormat="false" ht="24" hidden="false" customHeight="true" outlineLevel="0" collapsed="false">
      <c r="A3228" s="479" t="s">
        <v>656</v>
      </c>
      <c r="B3228" s="480" t="n">
        <v>88309</v>
      </c>
      <c r="C3228" s="481" t="s">
        <v>42</v>
      </c>
      <c r="D3228" s="481" t="s">
        <v>696</v>
      </c>
      <c r="E3228" s="481" t="s">
        <v>1382</v>
      </c>
      <c r="F3228" s="481"/>
      <c r="G3228" s="482" t="s">
        <v>469</v>
      </c>
      <c r="H3228" s="483" t="n">
        <v>1.12</v>
      </c>
      <c r="I3228" s="484" t="n">
        <v>25.62</v>
      </c>
      <c r="J3228" s="485" t="n">
        <v>28.69</v>
      </c>
    </row>
    <row r="3229" customFormat="false" ht="24" hidden="false" customHeight="true" outlineLevel="0" collapsed="false">
      <c r="A3229" s="479" t="s">
        <v>656</v>
      </c>
      <c r="B3229" s="480" t="n">
        <v>88316</v>
      </c>
      <c r="C3229" s="481" t="s">
        <v>42</v>
      </c>
      <c r="D3229" s="481" t="s">
        <v>667</v>
      </c>
      <c r="E3229" s="481" t="s">
        <v>1382</v>
      </c>
      <c r="F3229" s="481"/>
      <c r="G3229" s="482" t="s">
        <v>469</v>
      </c>
      <c r="H3229" s="483" t="n">
        <v>0.56</v>
      </c>
      <c r="I3229" s="484" t="n">
        <v>20.32</v>
      </c>
      <c r="J3229" s="485" t="n">
        <v>11.37</v>
      </c>
    </row>
    <row r="3230" customFormat="false" ht="25.5" hidden="false" customHeight="true" outlineLevel="0" collapsed="false">
      <c r="A3230" s="479" t="s">
        <v>656</v>
      </c>
      <c r="B3230" s="480" t="n">
        <v>102181</v>
      </c>
      <c r="C3230" s="481" t="s">
        <v>42</v>
      </c>
      <c r="D3230" s="481" t="s">
        <v>2249</v>
      </c>
      <c r="E3230" s="481" t="s">
        <v>811</v>
      </c>
      <c r="F3230" s="481"/>
      <c r="G3230" s="482" t="s">
        <v>400</v>
      </c>
      <c r="H3230" s="483" t="n">
        <v>0.3612</v>
      </c>
      <c r="I3230" s="484" t="n">
        <v>551.13</v>
      </c>
      <c r="J3230" s="485" t="n">
        <v>199.06</v>
      </c>
    </row>
    <row r="3231" customFormat="false" ht="51.75" hidden="false" customHeight="true" outlineLevel="0" collapsed="false">
      <c r="A3231" s="479" t="s">
        <v>656</v>
      </c>
      <c r="B3231" s="480" t="n">
        <v>100742</v>
      </c>
      <c r="C3231" s="481" t="s">
        <v>42</v>
      </c>
      <c r="D3231" s="481" t="s">
        <v>2311</v>
      </c>
      <c r="E3231" s="481" t="s">
        <v>674</v>
      </c>
      <c r="F3231" s="481"/>
      <c r="G3231" s="482" t="s">
        <v>400</v>
      </c>
      <c r="H3231" s="483" t="n">
        <v>2</v>
      </c>
      <c r="I3231" s="484" t="n">
        <v>23.02</v>
      </c>
      <c r="J3231" s="485" t="n">
        <v>46.04</v>
      </c>
    </row>
    <row r="3232" customFormat="false" ht="39" hidden="false" customHeight="true" outlineLevel="0" collapsed="false">
      <c r="A3232" s="501" t="s">
        <v>200</v>
      </c>
      <c r="B3232" s="502" t="n">
        <v>11950</v>
      </c>
      <c r="C3232" s="503" t="s">
        <v>42</v>
      </c>
      <c r="D3232" s="503" t="s">
        <v>2242</v>
      </c>
      <c r="E3232" s="503" t="s">
        <v>669</v>
      </c>
      <c r="F3232" s="503"/>
      <c r="G3232" s="504" t="s">
        <v>120</v>
      </c>
      <c r="H3232" s="505" t="n">
        <v>7.3</v>
      </c>
      <c r="I3232" s="506" t="n">
        <v>0.2</v>
      </c>
      <c r="J3232" s="507" t="n">
        <v>1.46</v>
      </c>
    </row>
    <row r="3233" customFormat="false" ht="24" hidden="false" customHeight="true" outlineLevel="0" collapsed="false">
      <c r="A3233" s="501" t="s">
        <v>200</v>
      </c>
      <c r="B3233" s="502" t="n">
        <v>39961</v>
      </c>
      <c r="C3233" s="503" t="s">
        <v>42</v>
      </c>
      <c r="D3233" s="503" t="s">
        <v>2186</v>
      </c>
      <c r="E3233" s="503" t="s">
        <v>669</v>
      </c>
      <c r="F3233" s="503"/>
      <c r="G3233" s="504" t="s">
        <v>120</v>
      </c>
      <c r="H3233" s="505" t="n">
        <v>0.56</v>
      </c>
      <c r="I3233" s="506" t="n">
        <v>24.81</v>
      </c>
      <c r="J3233" s="507" t="n">
        <v>13.89</v>
      </c>
    </row>
    <row r="3234" customFormat="false" ht="64.5" hidden="false" customHeight="true" outlineLevel="0" collapsed="false">
      <c r="A3234" s="501" t="s">
        <v>200</v>
      </c>
      <c r="B3234" s="502" t="n">
        <v>44399</v>
      </c>
      <c r="C3234" s="503" t="s">
        <v>42</v>
      </c>
      <c r="D3234" s="503" t="s">
        <v>2312</v>
      </c>
      <c r="E3234" s="503" t="s">
        <v>669</v>
      </c>
      <c r="F3234" s="503"/>
      <c r="G3234" s="504" t="s">
        <v>120</v>
      </c>
      <c r="H3234" s="505" t="n">
        <v>0.6672</v>
      </c>
      <c r="I3234" s="506" t="n">
        <v>654.56</v>
      </c>
      <c r="J3234" s="507" t="n">
        <v>436.72</v>
      </c>
    </row>
    <row r="3235" customFormat="false" ht="15" hidden="false" customHeight="false" outlineLevel="0" collapsed="false">
      <c r="A3235" s="486"/>
      <c r="B3235" s="487"/>
      <c r="C3235" s="487"/>
      <c r="D3235" s="487"/>
      <c r="E3235" s="487" t="s">
        <v>1388</v>
      </c>
      <c r="F3235" s="488" t="n">
        <v>74.79</v>
      </c>
      <c r="G3235" s="487" t="s">
        <v>1389</v>
      </c>
      <c r="H3235" s="488" t="n">
        <v>0</v>
      </c>
      <c r="I3235" s="489" t="s">
        <v>1390</v>
      </c>
      <c r="J3235" s="490" t="n">
        <v>74.79</v>
      </c>
    </row>
    <row r="3236" customFormat="false" ht="15" hidden="false" customHeight="true" outlineLevel="0" collapsed="false">
      <c r="A3236" s="486"/>
      <c r="B3236" s="487"/>
      <c r="C3236" s="487"/>
      <c r="D3236" s="487"/>
      <c r="E3236" s="487" t="s">
        <v>1391</v>
      </c>
      <c r="F3236" s="488" t="n">
        <v>175.46</v>
      </c>
      <c r="G3236" s="487"/>
      <c r="H3236" s="491" t="s">
        <v>1392</v>
      </c>
      <c r="I3236" s="491"/>
      <c r="J3236" s="490" t="n">
        <v>912.69</v>
      </c>
    </row>
    <row r="3237" customFormat="false" ht="49.5" hidden="false" customHeight="true" outlineLevel="0" collapsed="false">
      <c r="A3237" s="492"/>
      <c r="B3237" s="493"/>
      <c r="C3237" s="493"/>
      <c r="D3237" s="493"/>
      <c r="E3237" s="493"/>
      <c r="F3237" s="493"/>
      <c r="G3237" s="493" t="s">
        <v>1393</v>
      </c>
      <c r="H3237" s="494" t="n">
        <v>7.2</v>
      </c>
      <c r="I3237" s="495" t="s">
        <v>1394</v>
      </c>
      <c r="J3237" s="496" t="n">
        <v>6571.36</v>
      </c>
    </row>
    <row r="3238" customFormat="false" ht="0.75" hidden="false" customHeight="true" outlineLevel="0" collapsed="false">
      <c r="A3238" s="497"/>
      <c r="B3238" s="498"/>
      <c r="C3238" s="498"/>
      <c r="D3238" s="498"/>
      <c r="E3238" s="498"/>
      <c r="F3238" s="498"/>
      <c r="G3238" s="498"/>
      <c r="H3238" s="498"/>
      <c r="I3238" s="499"/>
      <c r="J3238" s="500"/>
    </row>
    <row r="3239" customFormat="false" ht="18" hidden="false" customHeight="true" outlineLevel="0" collapsed="false">
      <c r="A3239" s="466" t="s">
        <v>2313</v>
      </c>
      <c r="B3239" s="467" t="s">
        <v>27</v>
      </c>
      <c r="C3239" s="468" t="s">
        <v>26</v>
      </c>
      <c r="D3239" s="468" t="s">
        <v>18</v>
      </c>
      <c r="E3239" s="468" t="s">
        <v>25</v>
      </c>
      <c r="F3239" s="468"/>
      <c r="G3239" s="469" t="s">
        <v>1375</v>
      </c>
      <c r="H3239" s="467" t="s">
        <v>1376</v>
      </c>
      <c r="I3239" s="470" t="s">
        <v>1377</v>
      </c>
      <c r="J3239" s="471" t="s">
        <v>19</v>
      </c>
    </row>
    <row r="3240" customFormat="false" ht="25.5" hidden="false" customHeight="true" outlineLevel="0" collapsed="false">
      <c r="A3240" s="472" t="s">
        <v>35</v>
      </c>
      <c r="B3240" s="473" t="s">
        <v>2246</v>
      </c>
      <c r="C3240" s="474" t="s">
        <v>36</v>
      </c>
      <c r="D3240" s="474" t="s">
        <v>2247</v>
      </c>
      <c r="E3240" s="474" t="s">
        <v>811</v>
      </c>
      <c r="F3240" s="474"/>
      <c r="G3240" s="475" t="s">
        <v>400</v>
      </c>
      <c r="H3240" s="476" t="n">
        <v>1</v>
      </c>
      <c r="I3240" s="477" t="n">
        <v>1057.05</v>
      </c>
      <c r="J3240" s="478" t="n">
        <v>1057.05</v>
      </c>
    </row>
    <row r="3241" customFormat="false" ht="24" hidden="false" customHeight="true" outlineLevel="0" collapsed="false">
      <c r="A3241" s="479" t="s">
        <v>656</v>
      </c>
      <c r="B3241" s="480" t="n">
        <v>88309</v>
      </c>
      <c r="C3241" s="481" t="s">
        <v>42</v>
      </c>
      <c r="D3241" s="481" t="s">
        <v>696</v>
      </c>
      <c r="E3241" s="481" t="s">
        <v>1382</v>
      </c>
      <c r="F3241" s="481"/>
      <c r="G3241" s="482" t="s">
        <v>469</v>
      </c>
      <c r="H3241" s="483" t="n">
        <v>0.54</v>
      </c>
      <c r="I3241" s="484" t="n">
        <v>25.62</v>
      </c>
      <c r="J3241" s="485" t="n">
        <v>13.83</v>
      </c>
    </row>
    <row r="3242" customFormat="false" ht="24" hidden="false" customHeight="true" outlineLevel="0" collapsed="false">
      <c r="A3242" s="479" t="s">
        <v>656</v>
      </c>
      <c r="B3242" s="480" t="n">
        <v>88316</v>
      </c>
      <c r="C3242" s="481" t="s">
        <v>42</v>
      </c>
      <c r="D3242" s="481" t="s">
        <v>667</v>
      </c>
      <c r="E3242" s="481" t="s">
        <v>1382</v>
      </c>
      <c r="F3242" s="481"/>
      <c r="G3242" s="482" t="s">
        <v>469</v>
      </c>
      <c r="H3242" s="483" t="n">
        <v>0.27</v>
      </c>
      <c r="I3242" s="484" t="n">
        <v>20.32</v>
      </c>
      <c r="J3242" s="485" t="n">
        <v>5.48</v>
      </c>
    </row>
    <row r="3243" customFormat="false" ht="51.75" hidden="false" customHeight="true" outlineLevel="0" collapsed="false">
      <c r="A3243" s="479" t="s">
        <v>656</v>
      </c>
      <c r="B3243" s="480" t="n">
        <v>94570</v>
      </c>
      <c r="C3243" s="481" t="s">
        <v>42</v>
      </c>
      <c r="D3243" s="481" t="s">
        <v>2248</v>
      </c>
      <c r="E3243" s="481" t="s">
        <v>811</v>
      </c>
      <c r="F3243" s="481"/>
      <c r="G3243" s="482" t="s">
        <v>400</v>
      </c>
      <c r="H3243" s="483" t="n">
        <v>1.2</v>
      </c>
      <c r="I3243" s="484" t="n">
        <v>310.65</v>
      </c>
      <c r="J3243" s="485" t="n">
        <v>372.78</v>
      </c>
    </row>
    <row r="3244" customFormat="false" ht="25.5" hidden="false" customHeight="true" outlineLevel="0" collapsed="false">
      <c r="A3244" s="479" t="s">
        <v>656</v>
      </c>
      <c r="B3244" s="480" t="n">
        <v>102181</v>
      </c>
      <c r="C3244" s="481" t="s">
        <v>42</v>
      </c>
      <c r="D3244" s="481" t="s">
        <v>2249</v>
      </c>
      <c r="E3244" s="481" t="s">
        <v>811</v>
      </c>
      <c r="F3244" s="481"/>
      <c r="G3244" s="482" t="s">
        <v>400</v>
      </c>
      <c r="H3244" s="483" t="n">
        <v>1.2</v>
      </c>
      <c r="I3244" s="484" t="n">
        <v>551.13</v>
      </c>
      <c r="J3244" s="485" t="n">
        <v>661.35</v>
      </c>
    </row>
    <row r="3245" customFormat="false" ht="39" hidden="false" customHeight="true" outlineLevel="0" collapsed="false">
      <c r="A3245" s="501" t="s">
        <v>200</v>
      </c>
      <c r="B3245" s="502" t="n">
        <v>4377</v>
      </c>
      <c r="C3245" s="503" t="s">
        <v>42</v>
      </c>
      <c r="D3245" s="503" t="s">
        <v>827</v>
      </c>
      <c r="E3245" s="503" t="s">
        <v>669</v>
      </c>
      <c r="F3245" s="503"/>
      <c r="G3245" s="504" t="s">
        <v>120</v>
      </c>
      <c r="H3245" s="505" t="n">
        <v>4</v>
      </c>
      <c r="I3245" s="506" t="n">
        <v>0.19</v>
      </c>
      <c r="J3245" s="507" t="n">
        <v>0.76</v>
      </c>
    </row>
    <row r="3246" customFormat="false" ht="24" hidden="false" customHeight="true" outlineLevel="0" collapsed="false">
      <c r="A3246" s="501" t="s">
        <v>200</v>
      </c>
      <c r="B3246" s="502" t="n">
        <v>39961</v>
      </c>
      <c r="C3246" s="503" t="s">
        <v>42</v>
      </c>
      <c r="D3246" s="503" t="s">
        <v>2186</v>
      </c>
      <c r="E3246" s="503" t="s">
        <v>669</v>
      </c>
      <c r="F3246" s="503"/>
      <c r="G3246" s="504" t="s">
        <v>120</v>
      </c>
      <c r="H3246" s="505" t="n">
        <v>0.115</v>
      </c>
      <c r="I3246" s="506" t="n">
        <v>24.81</v>
      </c>
      <c r="J3246" s="507" t="n">
        <v>2.85</v>
      </c>
    </row>
    <row r="3247" customFormat="false" ht="15" hidden="false" customHeight="false" outlineLevel="0" collapsed="false">
      <c r="A3247" s="486"/>
      <c r="B3247" s="487"/>
      <c r="C3247" s="487"/>
      <c r="D3247" s="487"/>
      <c r="E3247" s="487" t="s">
        <v>1388</v>
      </c>
      <c r="F3247" s="488" t="n">
        <v>86.75</v>
      </c>
      <c r="G3247" s="487" t="s">
        <v>1389</v>
      </c>
      <c r="H3247" s="488" t="n">
        <v>0</v>
      </c>
      <c r="I3247" s="489" t="s">
        <v>1390</v>
      </c>
      <c r="J3247" s="490" t="n">
        <v>86.75</v>
      </c>
    </row>
    <row r="3248" customFormat="false" ht="15" hidden="false" customHeight="true" outlineLevel="0" collapsed="false">
      <c r="A3248" s="486"/>
      <c r="B3248" s="487"/>
      <c r="C3248" s="487"/>
      <c r="D3248" s="487"/>
      <c r="E3248" s="487" t="s">
        <v>1391</v>
      </c>
      <c r="F3248" s="488" t="n">
        <v>251.57</v>
      </c>
      <c r="G3248" s="487"/>
      <c r="H3248" s="491" t="s">
        <v>1392</v>
      </c>
      <c r="I3248" s="491"/>
      <c r="J3248" s="490" t="n">
        <v>1308.62</v>
      </c>
    </row>
    <row r="3249" customFormat="false" ht="49.5" hidden="false" customHeight="true" outlineLevel="0" collapsed="false">
      <c r="A3249" s="492"/>
      <c r="B3249" s="493"/>
      <c r="C3249" s="493"/>
      <c r="D3249" s="493"/>
      <c r="E3249" s="493"/>
      <c r="F3249" s="493"/>
      <c r="G3249" s="493" t="s">
        <v>1393</v>
      </c>
      <c r="H3249" s="494" t="n">
        <v>1.2</v>
      </c>
      <c r="I3249" s="495" t="s">
        <v>1394</v>
      </c>
      <c r="J3249" s="496" t="n">
        <v>1570.34</v>
      </c>
    </row>
    <row r="3250" customFormat="false" ht="0.75" hidden="false" customHeight="true" outlineLevel="0" collapsed="false">
      <c r="A3250" s="497"/>
      <c r="B3250" s="498"/>
      <c r="C3250" s="498"/>
      <c r="D3250" s="498"/>
      <c r="E3250" s="498"/>
      <c r="F3250" s="498"/>
      <c r="G3250" s="498"/>
      <c r="H3250" s="498"/>
      <c r="I3250" s="499"/>
      <c r="J3250" s="500"/>
    </row>
    <row r="3251" customFormat="false" ht="18" hidden="false" customHeight="true" outlineLevel="0" collapsed="false">
      <c r="A3251" s="466" t="s">
        <v>2314</v>
      </c>
      <c r="B3251" s="467" t="s">
        <v>27</v>
      </c>
      <c r="C3251" s="468" t="s">
        <v>26</v>
      </c>
      <c r="D3251" s="468" t="s">
        <v>18</v>
      </c>
      <c r="E3251" s="468" t="s">
        <v>25</v>
      </c>
      <c r="F3251" s="468"/>
      <c r="G3251" s="469" t="s">
        <v>1375</v>
      </c>
      <c r="H3251" s="467" t="s">
        <v>1376</v>
      </c>
      <c r="I3251" s="470" t="s">
        <v>1377</v>
      </c>
      <c r="J3251" s="471" t="s">
        <v>19</v>
      </c>
    </row>
    <row r="3252" customFormat="false" ht="39" hidden="false" customHeight="true" outlineLevel="0" collapsed="false">
      <c r="A3252" s="472" t="s">
        <v>35</v>
      </c>
      <c r="B3252" s="473" t="s">
        <v>2251</v>
      </c>
      <c r="C3252" s="474" t="s">
        <v>36</v>
      </c>
      <c r="D3252" s="474" t="s">
        <v>2252</v>
      </c>
      <c r="E3252" s="474" t="s">
        <v>1554</v>
      </c>
      <c r="F3252" s="474"/>
      <c r="G3252" s="475" t="s">
        <v>1449</v>
      </c>
      <c r="H3252" s="476" t="n">
        <v>1</v>
      </c>
      <c r="I3252" s="477" t="n">
        <v>152.14</v>
      </c>
      <c r="J3252" s="478" t="n">
        <v>152.14</v>
      </c>
    </row>
    <row r="3253" customFormat="false" ht="24" hidden="false" customHeight="true" outlineLevel="0" collapsed="false">
      <c r="A3253" s="479" t="s">
        <v>656</v>
      </c>
      <c r="B3253" s="480" t="n">
        <v>90776</v>
      </c>
      <c r="C3253" s="481" t="s">
        <v>42</v>
      </c>
      <c r="D3253" s="481" t="s">
        <v>657</v>
      </c>
      <c r="E3253" s="481" t="s">
        <v>1382</v>
      </c>
      <c r="F3253" s="481"/>
      <c r="G3253" s="482" t="s">
        <v>469</v>
      </c>
      <c r="H3253" s="483" t="n">
        <v>0.274</v>
      </c>
      <c r="I3253" s="484" t="n">
        <v>29.84</v>
      </c>
      <c r="J3253" s="485" t="n">
        <v>8.17</v>
      </c>
    </row>
    <row r="3254" customFormat="false" ht="24" hidden="false" customHeight="true" outlineLevel="0" collapsed="false">
      <c r="A3254" s="479" t="s">
        <v>656</v>
      </c>
      <c r="B3254" s="480" t="n">
        <v>88315</v>
      </c>
      <c r="C3254" s="481" t="s">
        <v>42</v>
      </c>
      <c r="D3254" s="481" t="s">
        <v>1600</v>
      </c>
      <c r="E3254" s="481" t="s">
        <v>1382</v>
      </c>
      <c r="F3254" s="481"/>
      <c r="G3254" s="482" t="s">
        <v>469</v>
      </c>
      <c r="H3254" s="483" t="n">
        <v>1.0959</v>
      </c>
      <c r="I3254" s="484" t="n">
        <v>25.4</v>
      </c>
      <c r="J3254" s="485" t="n">
        <v>27.83</v>
      </c>
    </row>
    <row r="3255" customFormat="false" ht="24" hidden="false" customHeight="true" outlineLevel="0" collapsed="false">
      <c r="A3255" s="479" t="s">
        <v>656</v>
      </c>
      <c r="B3255" s="480" t="n">
        <v>88310</v>
      </c>
      <c r="C3255" s="481" t="s">
        <v>42</v>
      </c>
      <c r="D3255" s="481" t="s">
        <v>970</v>
      </c>
      <c r="E3255" s="481" t="s">
        <v>1382</v>
      </c>
      <c r="F3255" s="481"/>
      <c r="G3255" s="482" t="s">
        <v>469</v>
      </c>
      <c r="H3255" s="483" t="n">
        <v>0.3653</v>
      </c>
      <c r="I3255" s="484" t="n">
        <v>27.11</v>
      </c>
      <c r="J3255" s="485" t="n">
        <v>9.9</v>
      </c>
    </row>
    <row r="3256" customFormat="false" ht="25.5" hidden="false" customHeight="true" outlineLevel="0" collapsed="false">
      <c r="A3256" s="479" t="s">
        <v>656</v>
      </c>
      <c r="B3256" s="480" t="n">
        <v>88241</v>
      </c>
      <c r="C3256" s="481" t="s">
        <v>42</v>
      </c>
      <c r="D3256" s="481" t="s">
        <v>1558</v>
      </c>
      <c r="E3256" s="481" t="s">
        <v>1382</v>
      </c>
      <c r="F3256" s="481"/>
      <c r="G3256" s="482" t="s">
        <v>469</v>
      </c>
      <c r="H3256" s="483" t="n">
        <v>2.1918</v>
      </c>
      <c r="I3256" s="484" t="n">
        <v>21.33</v>
      </c>
      <c r="J3256" s="485" t="n">
        <v>46.75</v>
      </c>
    </row>
    <row r="3257" customFormat="false" ht="51.75" hidden="false" customHeight="true" outlineLevel="0" collapsed="false">
      <c r="A3257" s="479" t="s">
        <v>656</v>
      </c>
      <c r="B3257" s="480" t="n">
        <v>104519</v>
      </c>
      <c r="C3257" s="481" t="s">
        <v>42</v>
      </c>
      <c r="D3257" s="481" t="s">
        <v>2217</v>
      </c>
      <c r="E3257" s="481" t="s">
        <v>683</v>
      </c>
      <c r="F3257" s="481"/>
      <c r="G3257" s="482" t="s">
        <v>469</v>
      </c>
      <c r="H3257" s="483" t="n">
        <v>1.0959</v>
      </c>
      <c r="I3257" s="484" t="n">
        <v>0.69</v>
      </c>
      <c r="J3257" s="485" t="n">
        <v>0.75</v>
      </c>
    </row>
    <row r="3258" customFormat="false" ht="39" hidden="false" customHeight="true" outlineLevel="0" collapsed="false">
      <c r="A3258" s="479" t="s">
        <v>656</v>
      </c>
      <c r="B3258" s="480" t="n">
        <v>102867</v>
      </c>
      <c r="C3258" s="481" t="s">
        <v>42</v>
      </c>
      <c r="D3258" s="481" t="s">
        <v>2218</v>
      </c>
      <c r="E3258" s="481" t="s">
        <v>683</v>
      </c>
      <c r="F3258" s="481"/>
      <c r="G3258" s="482" t="s">
        <v>469</v>
      </c>
      <c r="H3258" s="483" t="n">
        <v>1.0959</v>
      </c>
      <c r="I3258" s="484" t="n">
        <v>0.73</v>
      </c>
      <c r="J3258" s="485" t="n">
        <v>0.8</v>
      </c>
    </row>
    <row r="3259" customFormat="false" ht="25.5" hidden="false" customHeight="true" outlineLevel="0" collapsed="false">
      <c r="A3259" s="501" t="s">
        <v>200</v>
      </c>
      <c r="B3259" s="502" t="n">
        <v>1325</v>
      </c>
      <c r="C3259" s="503" t="s">
        <v>42</v>
      </c>
      <c r="D3259" s="503" t="s">
        <v>2219</v>
      </c>
      <c r="E3259" s="503" t="s">
        <v>669</v>
      </c>
      <c r="F3259" s="503"/>
      <c r="G3259" s="504" t="s">
        <v>66</v>
      </c>
      <c r="H3259" s="505" t="n">
        <v>0.6088</v>
      </c>
      <c r="I3259" s="506" t="n">
        <v>12.56</v>
      </c>
      <c r="J3259" s="507" t="n">
        <v>7.64</v>
      </c>
    </row>
    <row r="3260" customFormat="false" ht="39" hidden="false" customHeight="true" outlineLevel="0" collapsed="false">
      <c r="A3260" s="501" t="s">
        <v>200</v>
      </c>
      <c r="B3260" s="502" t="n">
        <v>11552</v>
      </c>
      <c r="C3260" s="503" t="s">
        <v>42</v>
      </c>
      <c r="D3260" s="503" t="s">
        <v>2220</v>
      </c>
      <c r="E3260" s="503" t="s">
        <v>669</v>
      </c>
      <c r="F3260" s="503"/>
      <c r="G3260" s="504" t="s">
        <v>47</v>
      </c>
      <c r="H3260" s="505" t="n">
        <v>2.2831</v>
      </c>
      <c r="I3260" s="506" t="n">
        <v>8.69</v>
      </c>
      <c r="J3260" s="507" t="n">
        <v>19.84</v>
      </c>
    </row>
    <row r="3261" customFormat="false" ht="25.5" hidden="false" customHeight="true" outlineLevel="0" collapsed="false">
      <c r="A3261" s="501" t="s">
        <v>200</v>
      </c>
      <c r="B3261" s="502" t="n">
        <v>10999</v>
      </c>
      <c r="C3261" s="503" t="s">
        <v>42</v>
      </c>
      <c r="D3261" s="503" t="s">
        <v>2221</v>
      </c>
      <c r="E3261" s="503" t="s">
        <v>669</v>
      </c>
      <c r="F3261" s="503"/>
      <c r="G3261" s="504" t="s">
        <v>66</v>
      </c>
      <c r="H3261" s="505" t="n">
        <v>0.1522</v>
      </c>
      <c r="I3261" s="506" t="n">
        <v>34.97</v>
      </c>
      <c r="J3261" s="507" t="n">
        <v>5.32</v>
      </c>
    </row>
    <row r="3262" customFormat="false" ht="25.5" hidden="false" customHeight="true" outlineLevel="0" collapsed="false">
      <c r="A3262" s="501" t="s">
        <v>200</v>
      </c>
      <c r="B3262" s="502" t="n">
        <v>44531</v>
      </c>
      <c r="C3262" s="503" t="s">
        <v>42</v>
      </c>
      <c r="D3262" s="503" t="s">
        <v>2222</v>
      </c>
      <c r="E3262" s="503" t="s">
        <v>669</v>
      </c>
      <c r="F3262" s="503"/>
      <c r="G3262" s="504" t="s">
        <v>120</v>
      </c>
      <c r="H3262" s="505" t="n">
        <v>0.0761</v>
      </c>
      <c r="I3262" s="506" t="n">
        <v>161.03</v>
      </c>
      <c r="J3262" s="507" t="n">
        <v>12.25</v>
      </c>
    </row>
    <row r="3263" customFormat="false" ht="39" hidden="false" customHeight="true" outlineLevel="0" collapsed="false">
      <c r="A3263" s="501" t="s">
        <v>200</v>
      </c>
      <c r="B3263" s="502" t="n">
        <v>44533</v>
      </c>
      <c r="C3263" s="503" t="s">
        <v>42</v>
      </c>
      <c r="D3263" s="503" t="s">
        <v>2223</v>
      </c>
      <c r="E3263" s="503" t="s">
        <v>669</v>
      </c>
      <c r="F3263" s="503"/>
      <c r="G3263" s="504" t="s">
        <v>120</v>
      </c>
      <c r="H3263" s="505" t="n">
        <v>0.1522</v>
      </c>
      <c r="I3263" s="506" t="n">
        <v>38.86</v>
      </c>
      <c r="J3263" s="507" t="n">
        <v>5.91</v>
      </c>
    </row>
    <row r="3264" customFormat="false" ht="24" hidden="false" customHeight="true" outlineLevel="0" collapsed="false">
      <c r="A3264" s="501" t="s">
        <v>200</v>
      </c>
      <c r="B3264" s="502" t="n">
        <v>7307</v>
      </c>
      <c r="C3264" s="503" t="s">
        <v>42</v>
      </c>
      <c r="D3264" s="503" t="s">
        <v>2036</v>
      </c>
      <c r="E3264" s="503" t="s">
        <v>669</v>
      </c>
      <c r="F3264" s="503"/>
      <c r="G3264" s="504" t="s">
        <v>686</v>
      </c>
      <c r="H3264" s="505" t="n">
        <v>0.096</v>
      </c>
      <c r="I3264" s="506" t="n">
        <v>36.25</v>
      </c>
      <c r="J3264" s="507" t="n">
        <v>3.48</v>
      </c>
    </row>
    <row r="3265" customFormat="false" ht="24" hidden="false" customHeight="true" outlineLevel="0" collapsed="false">
      <c r="A3265" s="501" t="s">
        <v>200</v>
      </c>
      <c r="B3265" s="502" t="n">
        <v>7288</v>
      </c>
      <c r="C3265" s="503" t="s">
        <v>42</v>
      </c>
      <c r="D3265" s="503" t="s">
        <v>2037</v>
      </c>
      <c r="E3265" s="503" t="s">
        <v>669</v>
      </c>
      <c r="F3265" s="503"/>
      <c r="G3265" s="504" t="s">
        <v>686</v>
      </c>
      <c r="H3265" s="505" t="n">
        <v>0.1029</v>
      </c>
      <c r="I3265" s="506" t="n">
        <v>34.07</v>
      </c>
      <c r="J3265" s="507" t="n">
        <v>3.5</v>
      </c>
    </row>
    <row r="3266" customFormat="false" ht="15" hidden="false" customHeight="false" outlineLevel="0" collapsed="false">
      <c r="A3266" s="486"/>
      <c r="B3266" s="487"/>
      <c r="C3266" s="487"/>
      <c r="D3266" s="487"/>
      <c r="E3266" s="487" t="s">
        <v>1388</v>
      </c>
      <c r="F3266" s="488" t="n">
        <v>71.75</v>
      </c>
      <c r="G3266" s="487" t="s">
        <v>1389</v>
      </c>
      <c r="H3266" s="488" t="n">
        <v>0</v>
      </c>
      <c r="I3266" s="489" t="s">
        <v>1390</v>
      </c>
      <c r="J3266" s="490" t="n">
        <v>71.75</v>
      </c>
    </row>
    <row r="3267" customFormat="false" ht="15" hidden="false" customHeight="true" outlineLevel="0" collapsed="false">
      <c r="A3267" s="486"/>
      <c r="B3267" s="487"/>
      <c r="C3267" s="487"/>
      <c r="D3267" s="487"/>
      <c r="E3267" s="487" t="s">
        <v>1391</v>
      </c>
      <c r="F3267" s="488" t="n">
        <v>36.2</v>
      </c>
      <c r="G3267" s="487"/>
      <c r="H3267" s="491" t="s">
        <v>1392</v>
      </c>
      <c r="I3267" s="491"/>
      <c r="J3267" s="490" t="n">
        <v>188.34</v>
      </c>
    </row>
    <row r="3268" customFormat="false" ht="49.5" hidden="false" customHeight="true" outlineLevel="0" collapsed="false">
      <c r="A3268" s="492"/>
      <c r="B3268" s="493"/>
      <c r="C3268" s="493"/>
      <c r="D3268" s="493"/>
      <c r="E3268" s="493"/>
      <c r="F3268" s="493"/>
      <c r="G3268" s="493" t="s">
        <v>1393</v>
      </c>
      <c r="H3268" s="494" t="n">
        <v>18</v>
      </c>
      <c r="I3268" s="495" t="s">
        <v>1394</v>
      </c>
      <c r="J3268" s="496" t="n">
        <v>3390.12</v>
      </c>
    </row>
    <row r="3269" customFormat="false" ht="0.75" hidden="false" customHeight="true" outlineLevel="0" collapsed="false">
      <c r="A3269" s="497"/>
      <c r="B3269" s="498"/>
      <c r="C3269" s="498"/>
      <c r="D3269" s="498"/>
      <c r="E3269" s="498"/>
      <c r="F3269" s="498"/>
      <c r="G3269" s="498"/>
      <c r="H3269" s="498"/>
      <c r="I3269" s="499"/>
      <c r="J3269" s="500"/>
    </row>
    <row r="3270" customFormat="false" ht="24" hidden="false" customHeight="true" outlineLevel="0" collapsed="false">
      <c r="A3270" s="461" t="s">
        <v>2315</v>
      </c>
      <c r="B3270" s="462"/>
      <c r="C3270" s="462"/>
      <c r="D3270" s="462" t="s">
        <v>2254</v>
      </c>
      <c r="E3270" s="462"/>
      <c r="F3270" s="462"/>
      <c r="G3270" s="462"/>
      <c r="H3270" s="463"/>
      <c r="I3270" s="464"/>
      <c r="J3270" s="465" t="n">
        <v>8455.9</v>
      </c>
    </row>
    <row r="3271" customFormat="false" ht="18" hidden="false" customHeight="true" outlineLevel="0" collapsed="false">
      <c r="A3271" s="466" t="s">
        <v>2316</v>
      </c>
      <c r="B3271" s="467" t="s">
        <v>27</v>
      </c>
      <c r="C3271" s="468" t="s">
        <v>26</v>
      </c>
      <c r="D3271" s="468" t="s">
        <v>18</v>
      </c>
      <c r="E3271" s="468" t="s">
        <v>25</v>
      </c>
      <c r="F3271" s="468"/>
      <c r="G3271" s="469" t="s">
        <v>1375</v>
      </c>
      <c r="H3271" s="467" t="s">
        <v>1376</v>
      </c>
      <c r="I3271" s="470" t="s">
        <v>1377</v>
      </c>
      <c r="J3271" s="471" t="s">
        <v>19</v>
      </c>
    </row>
    <row r="3272" customFormat="false" ht="51.75" hidden="false" customHeight="true" outlineLevel="0" collapsed="false">
      <c r="A3272" s="472" t="s">
        <v>35</v>
      </c>
      <c r="B3272" s="473" t="s">
        <v>2317</v>
      </c>
      <c r="C3272" s="474" t="s">
        <v>36</v>
      </c>
      <c r="D3272" s="474" t="s">
        <v>2318</v>
      </c>
      <c r="E3272" s="474" t="s">
        <v>811</v>
      </c>
      <c r="F3272" s="474"/>
      <c r="G3272" s="475" t="s">
        <v>1449</v>
      </c>
      <c r="H3272" s="476" t="n">
        <v>1</v>
      </c>
      <c r="I3272" s="477" t="n">
        <v>702.05</v>
      </c>
      <c r="J3272" s="478" t="n">
        <v>702.05</v>
      </c>
    </row>
    <row r="3273" customFormat="false" ht="24" hidden="false" customHeight="true" outlineLevel="0" collapsed="false">
      <c r="A3273" s="479" t="s">
        <v>656</v>
      </c>
      <c r="B3273" s="480" t="n">
        <v>88315</v>
      </c>
      <c r="C3273" s="481" t="s">
        <v>42</v>
      </c>
      <c r="D3273" s="481" t="s">
        <v>1600</v>
      </c>
      <c r="E3273" s="481" t="s">
        <v>1382</v>
      </c>
      <c r="F3273" s="481"/>
      <c r="G3273" s="482" t="s">
        <v>469</v>
      </c>
      <c r="H3273" s="483" t="n">
        <v>3.922</v>
      </c>
      <c r="I3273" s="484" t="n">
        <v>25.4</v>
      </c>
      <c r="J3273" s="485" t="n">
        <v>99.61</v>
      </c>
    </row>
    <row r="3274" customFormat="false" ht="24" hidden="false" customHeight="true" outlineLevel="0" collapsed="false">
      <c r="A3274" s="479" t="s">
        <v>656</v>
      </c>
      <c r="B3274" s="480" t="n">
        <v>88316</v>
      </c>
      <c r="C3274" s="481" t="s">
        <v>42</v>
      </c>
      <c r="D3274" s="481" t="s">
        <v>667</v>
      </c>
      <c r="E3274" s="481" t="s">
        <v>1382</v>
      </c>
      <c r="F3274" s="481"/>
      <c r="G3274" s="482" t="s">
        <v>469</v>
      </c>
      <c r="H3274" s="483" t="n">
        <v>0.877</v>
      </c>
      <c r="I3274" s="484" t="n">
        <v>20.32</v>
      </c>
      <c r="J3274" s="485" t="n">
        <v>17.82</v>
      </c>
    </row>
    <row r="3275" customFormat="false" ht="25.5" hidden="false" customHeight="true" outlineLevel="0" collapsed="false">
      <c r="A3275" s="479" t="s">
        <v>656</v>
      </c>
      <c r="B3275" s="480" t="n">
        <v>88631</v>
      </c>
      <c r="C3275" s="481" t="s">
        <v>42</v>
      </c>
      <c r="D3275" s="481" t="s">
        <v>2172</v>
      </c>
      <c r="E3275" s="481" t="s">
        <v>1382</v>
      </c>
      <c r="F3275" s="481"/>
      <c r="G3275" s="482" t="s">
        <v>388</v>
      </c>
      <c r="H3275" s="483" t="n">
        <v>0.0056</v>
      </c>
      <c r="I3275" s="484" t="n">
        <v>663.61</v>
      </c>
      <c r="J3275" s="485" t="n">
        <v>3.71</v>
      </c>
    </row>
    <row r="3276" customFormat="false" ht="25.5" hidden="false" customHeight="true" outlineLevel="0" collapsed="false">
      <c r="A3276" s="479" t="s">
        <v>656</v>
      </c>
      <c r="B3276" s="480" t="n">
        <v>88251</v>
      </c>
      <c r="C3276" s="481" t="s">
        <v>42</v>
      </c>
      <c r="D3276" s="481" t="s">
        <v>1601</v>
      </c>
      <c r="E3276" s="481" t="s">
        <v>1382</v>
      </c>
      <c r="F3276" s="481"/>
      <c r="G3276" s="482" t="s">
        <v>469</v>
      </c>
      <c r="H3276" s="483" t="n">
        <v>4.1183</v>
      </c>
      <c r="I3276" s="484" t="n">
        <v>21.5</v>
      </c>
      <c r="J3276" s="485" t="n">
        <v>88.54</v>
      </c>
    </row>
    <row r="3277" customFormat="false" ht="24" hidden="false" customHeight="true" outlineLevel="0" collapsed="false">
      <c r="A3277" s="479" t="s">
        <v>656</v>
      </c>
      <c r="B3277" s="480" t="n">
        <v>88309</v>
      </c>
      <c r="C3277" s="481" t="s">
        <v>42</v>
      </c>
      <c r="D3277" s="481" t="s">
        <v>696</v>
      </c>
      <c r="E3277" s="481" t="s">
        <v>1382</v>
      </c>
      <c r="F3277" s="481"/>
      <c r="G3277" s="482" t="s">
        <v>469</v>
      </c>
      <c r="H3277" s="483" t="n">
        <v>0.8352</v>
      </c>
      <c r="I3277" s="484" t="n">
        <v>25.62</v>
      </c>
      <c r="J3277" s="485" t="n">
        <v>21.39</v>
      </c>
    </row>
    <row r="3278" customFormat="false" ht="24" hidden="false" customHeight="true" outlineLevel="0" collapsed="false">
      <c r="A3278" s="479" t="s">
        <v>656</v>
      </c>
      <c r="B3278" s="480" t="n">
        <v>88310</v>
      </c>
      <c r="C3278" s="481" t="s">
        <v>42</v>
      </c>
      <c r="D3278" s="481" t="s">
        <v>970</v>
      </c>
      <c r="E3278" s="481" t="s">
        <v>1382</v>
      </c>
      <c r="F3278" s="481"/>
      <c r="G3278" s="482" t="s">
        <v>469</v>
      </c>
      <c r="H3278" s="483" t="n">
        <v>0.4</v>
      </c>
      <c r="I3278" s="484" t="n">
        <v>27.11</v>
      </c>
      <c r="J3278" s="485" t="n">
        <v>10.84</v>
      </c>
    </row>
    <row r="3279" customFormat="false" ht="51.75" hidden="false" customHeight="true" outlineLevel="0" collapsed="false">
      <c r="A3279" s="501" t="s">
        <v>200</v>
      </c>
      <c r="B3279" s="502" t="n">
        <v>3081</v>
      </c>
      <c r="C3279" s="503" t="s">
        <v>42</v>
      </c>
      <c r="D3279" s="503" t="s">
        <v>1225</v>
      </c>
      <c r="E3279" s="503" t="s">
        <v>669</v>
      </c>
      <c r="F3279" s="503"/>
      <c r="G3279" s="504" t="s">
        <v>781</v>
      </c>
      <c r="H3279" s="505" t="n">
        <v>0.529</v>
      </c>
      <c r="I3279" s="506" t="n">
        <v>130.58</v>
      </c>
      <c r="J3279" s="507" t="n">
        <v>69.07</v>
      </c>
    </row>
    <row r="3280" customFormat="false" ht="39" hidden="false" customHeight="true" outlineLevel="0" collapsed="false">
      <c r="A3280" s="501" t="s">
        <v>200</v>
      </c>
      <c r="B3280" s="502" t="n">
        <v>2432</v>
      </c>
      <c r="C3280" s="503" t="s">
        <v>42</v>
      </c>
      <c r="D3280" s="503" t="s">
        <v>1297</v>
      </c>
      <c r="E3280" s="503" t="s">
        <v>669</v>
      </c>
      <c r="F3280" s="503"/>
      <c r="G3280" s="504" t="s">
        <v>120</v>
      </c>
      <c r="H3280" s="505" t="n">
        <v>1.587</v>
      </c>
      <c r="I3280" s="506" t="n">
        <v>21.51</v>
      </c>
      <c r="J3280" s="507" t="n">
        <v>34.13</v>
      </c>
    </row>
    <row r="3281" customFormat="false" ht="25.5" hidden="false" customHeight="true" outlineLevel="0" collapsed="false">
      <c r="A3281" s="501" t="s">
        <v>200</v>
      </c>
      <c r="B3281" s="502" t="n">
        <v>10997</v>
      </c>
      <c r="C3281" s="503" t="s">
        <v>42</v>
      </c>
      <c r="D3281" s="503" t="s">
        <v>773</v>
      </c>
      <c r="E3281" s="503" t="s">
        <v>669</v>
      </c>
      <c r="F3281" s="503"/>
      <c r="G3281" s="504" t="s">
        <v>66</v>
      </c>
      <c r="H3281" s="505" t="n">
        <v>0.1323</v>
      </c>
      <c r="I3281" s="506" t="n">
        <v>37.9</v>
      </c>
      <c r="J3281" s="507" t="n">
        <v>5.01</v>
      </c>
    </row>
    <row r="3282" customFormat="false" ht="25.5" hidden="false" customHeight="true" outlineLevel="0" collapsed="false">
      <c r="A3282" s="501" t="s">
        <v>200</v>
      </c>
      <c r="B3282" s="502" t="n">
        <v>40535</v>
      </c>
      <c r="C3282" s="503" t="s">
        <v>42</v>
      </c>
      <c r="D3282" s="503" t="s">
        <v>2029</v>
      </c>
      <c r="E3282" s="503" t="s">
        <v>669</v>
      </c>
      <c r="F3282" s="503"/>
      <c r="G3282" s="504" t="s">
        <v>66</v>
      </c>
      <c r="H3282" s="505" t="n">
        <v>12.66</v>
      </c>
      <c r="I3282" s="506" t="n">
        <v>8.66</v>
      </c>
      <c r="J3282" s="507" t="n">
        <v>109.63</v>
      </c>
    </row>
    <row r="3283" customFormat="false" ht="25.5" hidden="false" customHeight="true" outlineLevel="0" collapsed="false">
      <c r="A3283" s="501" t="s">
        <v>200</v>
      </c>
      <c r="B3283" s="502" t="n">
        <v>1321</v>
      </c>
      <c r="C3283" s="503" t="s">
        <v>42</v>
      </c>
      <c r="D3283" s="503" t="s">
        <v>2030</v>
      </c>
      <c r="E3283" s="503" t="s">
        <v>669</v>
      </c>
      <c r="F3283" s="503"/>
      <c r="G3283" s="504" t="s">
        <v>66</v>
      </c>
      <c r="H3283" s="505" t="n">
        <v>16.2</v>
      </c>
      <c r="I3283" s="506" t="n">
        <v>11.66</v>
      </c>
      <c r="J3283" s="507" t="n">
        <v>188.89</v>
      </c>
    </row>
    <row r="3284" customFormat="false" ht="25.5" hidden="false" customHeight="true" outlineLevel="0" collapsed="false">
      <c r="A3284" s="501" t="s">
        <v>200</v>
      </c>
      <c r="B3284" s="502" t="n">
        <v>567</v>
      </c>
      <c r="C3284" s="503" t="s">
        <v>42</v>
      </c>
      <c r="D3284" s="503" t="s">
        <v>2319</v>
      </c>
      <c r="E3284" s="503" t="s">
        <v>669</v>
      </c>
      <c r="F3284" s="503"/>
      <c r="G3284" s="504" t="s">
        <v>47</v>
      </c>
      <c r="H3284" s="505" t="n">
        <v>2.1958</v>
      </c>
      <c r="I3284" s="506" t="n">
        <v>13.02</v>
      </c>
      <c r="J3284" s="507" t="n">
        <v>28.58</v>
      </c>
    </row>
    <row r="3285" customFormat="false" ht="39" hidden="false" customHeight="true" outlineLevel="0" collapsed="false">
      <c r="A3285" s="501" t="s">
        <v>200</v>
      </c>
      <c r="B3285" s="502" t="n">
        <v>3120</v>
      </c>
      <c r="C3285" s="503" t="s">
        <v>42</v>
      </c>
      <c r="D3285" s="503" t="s">
        <v>2320</v>
      </c>
      <c r="E3285" s="503" t="s">
        <v>669</v>
      </c>
      <c r="F3285" s="503"/>
      <c r="G3285" s="504" t="s">
        <v>120</v>
      </c>
      <c r="H3285" s="505" t="n">
        <v>0.529</v>
      </c>
      <c r="I3285" s="506" t="n">
        <v>14.06</v>
      </c>
      <c r="J3285" s="507" t="n">
        <v>7.43</v>
      </c>
    </row>
    <row r="3286" customFormat="false" ht="24" hidden="false" customHeight="true" outlineLevel="0" collapsed="false">
      <c r="A3286" s="501" t="s">
        <v>200</v>
      </c>
      <c r="B3286" s="502" t="n">
        <v>7307</v>
      </c>
      <c r="C3286" s="503" t="s">
        <v>42</v>
      </c>
      <c r="D3286" s="503" t="s">
        <v>2036</v>
      </c>
      <c r="E3286" s="503" t="s">
        <v>669</v>
      </c>
      <c r="F3286" s="503"/>
      <c r="G3286" s="504" t="s">
        <v>686</v>
      </c>
      <c r="H3286" s="505" t="n">
        <v>0.48</v>
      </c>
      <c r="I3286" s="506" t="n">
        <v>36.25</v>
      </c>
      <c r="J3286" s="507" t="n">
        <v>17.4</v>
      </c>
    </row>
    <row r="3287" customFormat="false" ht="15" hidden="false" customHeight="false" outlineLevel="0" collapsed="false">
      <c r="A3287" s="486"/>
      <c r="B3287" s="487"/>
      <c r="C3287" s="487"/>
      <c r="D3287" s="487"/>
      <c r="E3287" s="487" t="s">
        <v>1388</v>
      </c>
      <c r="F3287" s="488" t="n">
        <v>184.03</v>
      </c>
      <c r="G3287" s="487" t="s">
        <v>1389</v>
      </c>
      <c r="H3287" s="488" t="n">
        <v>0</v>
      </c>
      <c r="I3287" s="489" t="s">
        <v>1390</v>
      </c>
      <c r="J3287" s="490" t="n">
        <v>184.03</v>
      </c>
    </row>
    <row r="3288" customFormat="false" ht="15" hidden="false" customHeight="true" outlineLevel="0" collapsed="false">
      <c r="A3288" s="486"/>
      <c r="B3288" s="487"/>
      <c r="C3288" s="487"/>
      <c r="D3288" s="487"/>
      <c r="E3288" s="487" t="s">
        <v>1391</v>
      </c>
      <c r="F3288" s="488" t="n">
        <v>167.08</v>
      </c>
      <c r="G3288" s="487"/>
      <c r="H3288" s="491" t="s">
        <v>1392</v>
      </c>
      <c r="I3288" s="491"/>
      <c r="J3288" s="490" t="n">
        <v>869.13</v>
      </c>
    </row>
    <row r="3289" customFormat="false" ht="49.5" hidden="false" customHeight="true" outlineLevel="0" collapsed="false">
      <c r="A3289" s="492"/>
      <c r="B3289" s="493"/>
      <c r="C3289" s="493"/>
      <c r="D3289" s="493"/>
      <c r="E3289" s="493"/>
      <c r="F3289" s="493"/>
      <c r="G3289" s="493" t="s">
        <v>1393</v>
      </c>
      <c r="H3289" s="494" t="n">
        <v>7.56</v>
      </c>
      <c r="I3289" s="495" t="s">
        <v>1394</v>
      </c>
      <c r="J3289" s="496" t="n">
        <v>6570.62</v>
      </c>
    </row>
    <row r="3290" customFormat="false" ht="0.75" hidden="false" customHeight="true" outlineLevel="0" collapsed="false">
      <c r="A3290" s="497"/>
      <c r="B3290" s="498"/>
      <c r="C3290" s="498"/>
      <c r="D3290" s="498"/>
      <c r="E3290" s="498"/>
      <c r="F3290" s="498"/>
      <c r="G3290" s="498"/>
      <c r="H3290" s="498"/>
      <c r="I3290" s="499"/>
      <c r="J3290" s="500"/>
    </row>
    <row r="3291" customFormat="false" ht="18" hidden="false" customHeight="true" outlineLevel="0" collapsed="false">
      <c r="A3291" s="466" t="s">
        <v>2321</v>
      </c>
      <c r="B3291" s="467" t="s">
        <v>27</v>
      </c>
      <c r="C3291" s="468" t="s">
        <v>26</v>
      </c>
      <c r="D3291" s="468" t="s">
        <v>18</v>
      </c>
      <c r="E3291" s="468" t="s">
        <v>25</v>
      </c>
      <c r="F3291" s="468"/>
      <c r="G3291" s="469" t="s">
        <v>1375</v>
      </c>
      <c r="H3291" s="467" t="s">
        <v>1376</v>
      </c>
      <c r="I3291" s="470" t="s">
        <v>1377</v>
      </c>
      <c r="J3291" s="471" t="s">
        <v>19</v>
      </c>
    </row>
    <row r="3292" customFormat="false" ht="51.75" hidden="false" customHeight="true" outlineLevel="0" collapsed="false">
      <c r="A3292" s="472" t="s">
        <v>35</v>
      </c>
      <c r="B3292" s="473" t="s">
        <v>2322</v>
      </c>
      <c r="C3292" s="474" t="s">
        <v>36</v>
      </c>
      <c r="D3292" s="474" t="s">
        <v>2323</v>
      </c>
      <c r="E3292" s="474" t="s">
        <v>811</v>
      </c>
      <c r="F3292" s="474"/>
      <c r="G3292" s="475" t="s">
        <v>1449</v>
      </c>
      <c r="H3292" s="476" t="n">
        <v>1</v>
      </c>
      <c r="I3292" s="477" t="n">
        <v>337.29</v>
      </c>
      <c r="J3292" s="478" t="n">
        <v>337.29</v>
      </c>
    </row>
    <row r="3293" customFormat="false" ht="24" hidden="false" customHeight="true" outlineLevel="0" collapsed="false">
      <c r="A3293" s="479" t="s">
        <v>656</v>
      </c>
      <c r="B3293" s="480" t="n">
        <v>88309</v>
      </c>
      <c r="C3293" s="481" t="s">
        <v>42</v>
      </c>
      <c r="D3293" s="481" t="s">
        <v>696</v>
      </c>
      <c r="E3293" s="481" t="s">
        <v>1382</v>
      </c>
      <c r="F3293" s="481"/>
      <c r="G3293" s="482" t="s">
        <v>469</v>
      </c>
      <c r="H3293" s="483" t="n">
        <v>0.35</v>
      </c>
      <c r="I3293" s="484" t="n">
        <v>25.62</v>
      </c>
      <c r="J3293" s="485" t="n">
        <v>8.96</v>
      </c>
    </row>
    <row r="3294" customFormat="false" ht="24" hidden="false" customHeight="true" outlineLevel="0" collapsed="false">
      <c r="A3294" s="479" t="s">
        <v>656</v>
      </c>
      <c r="B3294" s="480" t="n">
        <v>88316</v>
      </c>
      <c r="C3294" s="481" t="s">
        <v>42</v>
      </c>
      <c r="D3294" s="481" t="s">
        <v>667</v>
      </c>
      <c r="E3294" s="481" t="s">
        <v>1382</v>
      </c>
      <c r="F3294" s="481"/>
      <c r="G3294" s="482" t="s">
        <v>469</v>
      </c>
      <c r="H3294" s="483" t="n">
        <v>0.3675</v>
      </c>
      <c r="I3294" s="484" t="n">
        <v>20.32</v>
      </c>
      <c r="J3294" s="485" t="n">
        <v>7.46</v>
      </c>
    </row>
    <row r="3295" customFormat="false" ht="24" hidden="false" customHeight="true" outlineLevel="0" collapsed="false">
      <c r="A3295" s="479" t="s">
        <v>656</v>
      </c>
      <c r="B3295" s="480" t="n">
        <v>88315</v>
      </c>
      <c r="C3295" s="481" t="s">
        <v>42</v>
      </c>
      <c r="D3295" s="481" t="s">
        <v>1600</v>
      </c>
      <c r="E3295" s="481" t="s">
        <v>1382</v>
      </c>
      <c r="F3295" s="481"/>
      <c r="G3295" s="482" t="s">
        <v>469</v>
      </c>
      <c r="H3295" s="483" t="n">
        <v>1.26</v>
      </c>
      <c r="I3295" s="484" t="n">
        <v>25.4</v>
      </c>
      <c r="J3295" s="485" t="n">
        <v>32</v>
      </c>
    </row>
    <row r="3296" customFormat="false" ht="25.5" hidden="false" customHeight="true" outlineLevel="0" collapsed="false">
      <c r="A3296" s="479" t="s">
        <v>656</v>
      </c>
      <c r="B3296" s="480" t="n">
        <v>88251</v>
      </c>
      <c r="C3296" s="481" t="s">
        <v>42</v>
      </c>
      <c r="D3296" s="481" t="s">
        <v>1601</v>
      </c>
      <c r="E3296" s="481" t="s">
        <v>1382</v>
      </c>
      <c r="F3296" s="481"/>
      <c r="G3296" s="482" t="s">
        <v>469</v>
      </c>
      <c r="H3296" s="483" t="n">
        <v>0.98</v>
      </c>
      <c r="I3296" s="484" t="n">
        <v>21.5</v>
      </c>
      <c r="J3296" s="485" t="n">
        <v>21.07</v>
      </c>
    </row>
    <row r="3297" customFormat="false" ht="39" hidden="false" customHeight="true" outlineLevel="0" collapsed="false">
      <c r="A3297" s="479" t="s">
        <v>656</v>
      </c>
      <c r="B3297" s="480" t="n">
        <v>103669</v>
      </c>
      <c r="C3297" s="481" t="s">
        <v>42</v>
      </c>
      <c r="D3297" s="481" t="s">
        <v>2324</v>
      </c>
      <c r="E3297" s="481" t="s">
        <v>1399</v>
      </c>
      <c r="F3297" s="481"/>
      <c r="G3297" s="482" t="s">
        <v>388</v>
      </c>
      <c r="H3297" s="483" t="n">
        <v>0.014815</v>
      </c>
      <c r="I3297" s="484" t="n">
        <v>1157.17</v>
      </c>
      <c r="J3297" s="485" t="n">
        <v>17.14</v>
      </c>
    </row>
    <row r="3298" customFormat="false" ht="25.5" hidden="false" customHeight="true" outlineLevel="0" collapsed="false">
      <c r="A3298" s="501" t="s">
        <v>200</v>
      </c>
      <c r="B3298" s="502" t="n">
        <v>1318</v>
      </c>
      <c r="C3298" s="503" t="s">
        <v>42</v>
      </c>
      <c r="D3298" s="503" t="s">
        <v>2325</v>
      </c>
      <c r="E3298" s="503" t="s">
        <v>669</v>
      </c>
      <c r="F3298" s="503"/>
      <c r="G3298" s="504" t="s">
        <v>66</v>
      </c>
      <c r="H3298" s="505" t="n">
        <v>1.734</v>
      </c>
      <c r="I3298" s="506" t="n">
        <v>11.67</v>
      </c>
      <c r="J3298" s="507" t="n">
        <v>20.23</v>
      </c>
    </row>
    <row r="3299" customFormat="false" ht="25.5" hidden="false" customHeight="true" outlineLevel="0" collapsed="false">
      <c r="A3299" s="501" t="s">
        <v>200</v>
      </c>
      <c r="B3299" s="502" t="n">
        <v>4777</v>
      </c>
      <c r="C3299" s="503" t="s">
        <v>42</v>
      </c>
      <c r="D3299" s="503" t="s">
        <v>770</v>
      </c>
      <c r="E3299" s="503" t="s">
        <v>669</v>
      </c>
      <c r="F3299" s="503"/>
      <c r="G3299" s="504" t="s">
        <v>66</v>
      </c>
      <c r="H3299" s="505" t="n">
        <v>3.1185</v>
      </c>
      <c r="I3299" s="506" t="n">
        <v>8.02</v>
      </c>
      <c r="J3299" s="507" t="n">
        <v>25.01</v>
      </c>
    </row>
    <row r="3300" customFormat="false" ht="25.5" hidden="false" customHeight="true" outlineLevel="0" collapsed="false">
      <c r="A3300" s="501" t="s">
        <v>200</v>
      </c>
      <c r="B3300" s="502" t="n">
        <v>10998</v>
      </c>
      <c r="C3300" s="503" t="s">
        <v>42</v>
      </c>
      <c r="D3300" s="503" t="s">
        <v>2326</v>
      </c>
      <c r="E3300" s="503" t="s">
        <v>669</v>
      </c>
      <c r="F3300" s="503"/>
      <c r="G3300" s="504" t="s">
        <v>66</v>
      </c>
      <c r="H3300" s="505" t="n">
        <v>0.01533</v>
      </c>
      <c r="I3300" s="506" t="n">
        <v>39.73</v>
      </c>
      <c r="J3300" s="507" t="n">
        <v>0.6</v>
      </c>
    </row>
    <row r="3301" customFormat="false" ht="39" hidden="false" customHeight="true" outlineLevel="0" collapsed="false">
      <c r="A3301" s="501" t="s">
        <v>200</v>
      </c>
      <c r="B3301" s="502" t="n">
        <v>38179</v>
      </c>
      <c r="C3301" s="503" t="s">
        <v>42</v>
      </c>
      <c r="D3301" s="503" t="s">
        <v>2327</v>
      </c>
      <c r="E3301" s="503" t="s">
        <v>669</v>
      </c>
      <c r="F3301" s="503"/>
      <c r="G3301" s="504" t="s">
        <v>120</v>
      </c>
      <c r="H3301" s="505" t="n">
        <v>0.223</v>
      </c>
      <c r="I3301" s="506" t="n">
        <v>56.23</v>
      </c>
      <c r="J3301" s="507" t="n">
        <v>12.53</v>
      </c>
    </row>
    <row r="3302" customFormat="false" ht="25.5" hidden="false" customHeight="true" outlineLevel="0" collapsed="false">
      <c r="A3302" s="501" t="s">
        <v>200</v>
      </c>
      <c r="B3302" s="502" t="n">
        <v>43054</v>
      </c>
      <c r="C3302" s="503" t="s">
        <v>42</v>
      </c>
      <c r="D3302" s="503" t="s">
        <v>2328</v>
      </c>
      <c r="E3302" s="503" t="s">
        <v>669</v>
      </c>
      <c r="F3302" s="503"/>
      <c r="G3302" s="504" t="s">
        <v>66</v>
      </c>
      <c r="H3302" s="505" t="n">
        <v>1.1234</v>
      </c>
      <c r="I3302" s="506" t="n">
        <v>10.11</v>
      </c>
      <c r="J3302" s="507" t="n">
        <v>11.35</v>
      </c>
    </row>
    <row r="3303" customFormat="false" ht="25.5" hidden="false" customHeight="true" outlineLevel="0" collapsed="false">
      <c r="A3303" s="501" t="s">
        <v>200</v>
      </c>
      <c r="B3303" s="502" t="n">
        <v>40535</v>
      </c>
      <c r="C3303" s="503" t="s">
        <v>42</v>
      </c>
      <c r="D3303" s="503" t="s">
        <v>2029</v>
      </c>
      <c r="E3303" s="503" t="s">
        <v>669</v>
      </c>
      <c r="F3303" s="503"/>
      <c r="G3303" s="504" t="s">
        <v>66</v>
      </c>
      <c r="H3303" s="505" t="n">
        <v>6.755</v>
      </c>
      <c r="I3303" s="506" t="n">
        <v>8.66</v>
      </c>
      <c r="J3303" s="507" t="n">
        <v>58.49</v>
      </c>
    </row>
    <row r="3304" customFormat="false" ht="25.5" hidden="false" customHeight="true" outlineLevel="0" collapsed="false">
      <c r="A3304" s="501" t="s">
        <v>200</v>
      </c>
      <c r="B3304" s="502" t="n">
        <v>1325</v>
      </c>
      <c r="C3304" s="503" t="s">
        <v>42</v>
      </c>
      <c r="D3304" s="503" t="s">
        <v>2219</v>
      </c>
      <c r="E3304" s="503" t="s">
        <v>669</v>
      </c>
      <c r="F3304" s="503"/>
      <c r="G3304" s="504" t="s">
        <v>66</v>
      </c>
      <c r="H3304" s="505" t="n">
        <v>8.534</v>
      </c>
      <c r="I3304" s="506" t="n">
        <v>12.56</v>
      </c>
      <c r="J3304" s="507" t="n">
        <v>107.18</v>
      </c>
    </row>
    <row r="3305" customFormat="false" ht="39" hidden="false" customHeight="true" outlineLevel="0" collapsed="false">
      <c r="A3305" s="501" t="s">
        <v>200</v>
      </c>
      <c r="B3305" s="502" t="n">
        <v>38155</v>
      </c>
      <c r="C3305" s="503" t="s">
        <v>42</v>
      </c>
      <c r="D3305" s="503" t="s">
        <v>2329</v>
      </c>
      <c r="E3305" s="503" t="s">
        <v>669</v>
      </c>
      <c r="F3305" s="503"/>
      <c r="G3305" s="504" t="s">
        <v>120</v>
      </c>
      <c r="H3305" s="505" t="n">
        <v>0.074</v>
      </c>
      <c r="I3305" s="506" t="n">
        <v>88.91</v>
      </c>
      <c r="J3305" s="507" t="n">
        <v>6.57</v>
      </c>
    </row>
    <row r="3306" customFormat="false" ht="24" hidden="false" customHeight="true" outlineLevel="0" collapsed="false">
      <c r="A3306" s="501" t="s">
        <v>200</v>
      </c>
      <c r="B3306" s="502" t="n">
        <v>7307</v>
      </c>
      <c r="C3306" s="503" t="s">
        <v>42</v>
      </c>
      <c r="D3306" s="503" t="s">
        <v>2036</v>
      </c>
      <c r="E3306" s="503" t="s">
        <v>669</v>
      </c>
      <c r="F3306" s="503"/>
      <c r="G3306" s="504" t="s">
        <v>686</v>
      </c>
      <c r="H3306" s="505" t="n">
        <v>0.24</v>
      </c>
      <c r="I3306" s="506" t="n">
        <v>36.25</v>
      </c>
      <c r="J3306" s="507" t="n">
        <v>8.7</v>
      </c>
    </row>
    <row r="3307" customFormat="false" ht="15" hidden="false" customHeight="false" outlineLevel="0" collapsed="false">
      <c r="A3307" s="486"/>
      <c r="B3307" s="487"/>
      <c r="C3307" s="487"/>
      <c r="D3307" s="487"/>
      <c r="E3307" s="487" t="s">
        <v>1388</v>
      </c>
      <c r="F3307" s="488" t="n">
        <v>56.82</v>
      </c>
      <c r="G3307" s="487" t="s">
        <v>1389</v>
      </c>
      <c r="H3307" s="488" t="n">
        <v>0</v>
      </c>
      <c r="I3307" s="489" t="s">
        <v>1390</v>
      </c>
      <c r="J3307" s="490" t="n">
        <v>56.82</v>
      </c>
    </row>
    <row r="3308" customFormat="false" ht="15" hidden="false" customHeight="true" outlineLevel="0" collapsed="false">
      <c r="A3308" s="486"/>
      <c r="B3308" s="487"/>
      <c r="C3308" s="487"/>
      <c r="D3308" s="487"/>
      <c r="E3308" s="487" t="s">
        <v>1391</v>
      </c>
      <c r="F3308" s="488" t="n">
        <v>80.27</v>
      </c>
      <c r="G3308" s="487"/>
      <c r="H3308" s="491" t="s">
        <v>1392</v>
      </c>
      <c r="I3308" s="491"/>
      <c r="J3308" s="490" t="n">
        <v>417.56</v>
      </c>
    </row>
    <row r="3309" customFormat="false" ht="49.5" hidden="false" customHeight="true" outlineLevel="0" collapsed="false">
      <c r="A3309" s="492"/>
      <c r="B3309" s="493"/>
      <c r="C3309" s="493"/>
      <c r="D3309" s="493"/>
      <c r="E3309" s="493"/>
      <c r="F3309" s="493"/>
      <c r="G3309" s="493" t="s">
        <v>1393</v>
      </c>
      <c r="H3309" s="494" t="n">
        <v>4.515</v>
      </c>
      <c r="I3309" s="495" t="s">
        <v>1394</v>
      </c>
      <c r="J3309" s="496" t="n">
        <v>1885.28</v>
      </c>
    </row>
    <row r="3310" customFormat="false" ht="0.75" hidden="false" customHeight="true" outlineLevel="0" collapsed="false">
      <c r="A3310" s="497"/>
      <c r="B3310" s="498"/>
      <c r="C3310" s="498"/>
      <c r="D3310" s="498"/>
      <c r="E3310" s="498"/>
      <c r="F3310" s="498"/>
      <c r="G3310" s="498"/>
      <c r="H3310" s="498"/>
      <c r="I3310" s="499"/>
      <c r="J3310" s="500"/>
    </row>
    <row r="3311" customFormat="false" ht="24" hidden="false" customHeight="true" outlineLevel="0" collapsed="false">
      <c r="A3311" s="461" t="s">
        <v>2330</v>
      </c>
      <c r="B3311" s="462"/>
      <c r="C3311" s="462"/>
      <c r="D3311" s="462" t="s">
        <v>2331</v>
      </c>
      <c r="E3311" s="462"/>
      <c r="F3311" s="462"/>
      <c r="G3311" s="462"/>
      <c r="H3311" s="463"/>
      <c r="I3311" s="464"/>
      <c r="J3311" s="465" t="n">
        <v>10505.94</v>
      </c>
    </row>
    <row r="3312" customFormat="false" ht="18" hidden="false" customHeight="true" outlineLevel="0" collapsed="false">
      <c r="A3312" s="466" t="s">
        <v>2332</v>
      </c>
      <c r="B3312" s="467" t="s">
        <v>27</v>
      </c>
      <c r="C3312" s="468" t="s">
        <v>26</v>
      </c>
      <c r="D3312" s="468" t="s">
        <v>18</v>
      </c>
      <c r="E3312" s="468" t="s">
        <v>25</v>
      </c>
      <c r="F3312" s="468"/>
      <c r="G3312" s="469" t="s">
        <v>1375</v>
      </c>
      <c r="H3312" s="467" t="s">
        <v>1376</v>
      </c>
      <c r="I3312" s="470" t="s">
        <v>1377</v>
      </c>
      <c r="J3312" s="471" t="s">
        <v>19</v>
      </c>
    </row>
    <row r="3313" customFormat="false" ht="25.5" hidden="false" customHeight="true" outlineLevel="0" collapsed="false">
      <c r="A3313" s="472" t="s">
        <v>35</v>
      </c>
      <c r="B3313" s="473" t="n">
        <v>102181</v>
      </c>
      <c r="C3313" s="474" t="s">
        <v>42</v>
      </c>
      <c r="D3313" s="474" t="s">
        <v>2249</v>
      </c>
      <c r="E3313" s="474" t="s">
        <v>811</v>
      </c>
      <c r="F3313" s="474"/>
      <c r="G3313" s="475" t="s">
        <v>400</v>
      </c>
      <c r="H3313" s="476" t="n">
        <v>1</v>
      </c>
      <c r="I3313" s="477" t="n">
        <v>551.13</v>
      </c>
      <c r="J3313" s="478" t="n">
        <v>551.13</v>
      </c>
    </row>
    <row r="3314" customFormat="false" ht="24" hidden="false" customHeight="true" outlineLevel="0" collapsed="false">
      <c r="A3314" s="479" t="s">
        <v>656</v>
      </c>
      <c r="B3314" s="480" t="n">
        <v>88316</v>
      </c>
      <c r="C3314" s="481" t="s">
        <v>42</v>
      </c>
      <c r="D3314" s="481" t="s">
        <v>667</v>
      </c>
      <c r="E3314" s="481" t="s">
        <v>1382</v>
      </c>
      <c r="F3314" s="481"/>
      <c r="G3314" s="482" t="s">
        <v>469</v>
      </c>
      <c r="H3314" s="483" t="n">
        <v>1.378</v>
      </c>
      <c r="I3314" s="484" t="n">
        <v>20.32</v>
      </c>
      <c r="J3314" s="485" t="n">
        <v>28</v>
      </c>
    </row>
    <row r="3315" customFormat="false" ht="24" hidden="false" customHeight="true" outlineLevel="0" collapsed="false">
      <c r="A3315" s="479" t="s">
        <v>656</v>
      </c>
      <c r="B3315" s="480" t="n">
        <v>88325</v>
      </c>
      <c r="C3315" s="481" t="s">
        <v>42</v>
      </c>
      <c r="D3315" s="481" t="s">
        <v>1591</v>
      </c>
      <c r="E3315" s="481" t="s">
        <v>1382</v>
      </c>
      <c r="F3315" s="481"/>
      <c r="G3315" s="482" t="s">
        <v>469</v>
      </c>
      <c r="H3315" s="483" t="n">
        <v>1.418</v>
      </c>
      <c r="I3315" s="484" t="n">
        <v>22.69</v>
      </c>
      <c r="J3315" s="485" t="n">
        <v>32.17</v>
      </c>
    </row>
    <row r="3316" customFormat="false" ht="24" hidden="false" customHeight="true" outlineLevel="0" collapsed="false">
      <c r="A3316" s="501" t="s">
        <v>200</v>
      </c>
      <c r="B3316" s="502" t="n">
        <v>10507</v>
      </c>
      <c r="C3316" s="503" t="s">
        <v>42</v>
      </c>
      <c r="D3316" s="503" t="s">
        <v>2185</v>
      </c>
      <c r="E3316" s="503" t="s">
        <v>669</v>
      </c>
      <c r="F3316" s="503"/>
      <c r="G3316" s="504" t="s">
        <v>400</v>
      </c>
      <c r="H3316" s="505" t="n">
        <v>1</v>
      </c>
      <c r="I3316" s="506" t="n">
        <v>442.93</v>
      </c>
      <c r="J3316" s="507" t="n">
        <v>442.93</v>
      </c>
    </row>
    <row r="3317" customFormat="false" ht="39" hidden="false" customHeight="true" outlineLevel="0" collapsed="false">
      <c r="A3317" s="501" t="s">
        <v>200</v>
      </c>
      <c r="B3317" s="502" t="n">
        <v>11950</v>
      </c>
      <c r="C3317" s="503" t="s">
        <v>42</v>
      </c>
      <c r="D3317" s="503" t="s">
        <v>2242</v>
      </c>
      <c r="E3317" s="503" t="s">
        <v>669</v>
      </c>
      <c r="F3317" s="503"/>
      <c r="G3317" s="504" t="s">
        <v>120</v>
      </c>
      <c r="H3317" s="505" t="n">
        <v>1.705</v>
      </c>
      <c r="I3317" s="506" t="n">
        <v>0.2</v>
      </c>
      <c r="J3317" s="507" t="n">
        <v>0.34</v>
      </c>
    </row>
    <row r="3318" customFormat="false" ht="24" hidden="false" customHeight="true" outlineLevel="0" collapsed="false">
      <c r="A3318" s="501" t="s">
        <v>200</v>
      </c>
      <c r="B3318" s="502" t="n">
        <v>34360</v>
      </c>
      <c r="C3318" s="503" t="s">
        <v>42</v>
      </c>
      <c r="D3318" s="503" t="s">
        <v>2195</v>
      </c>
      <c r="E3318" s="503" t="s">
        <v>669</v>
      </c>
      <c r="F3318" s="503"/>
      <c r="G3318" s="504" t="s">
        <v>66</v>
      </c>
      <c r="H3318" s="505" t="n">
        <v>0.748</v>
      </c>
      <c r="I3318" s="506" t="n">
        <v>42.69</v>
      </c>
      <c r="J3318" s="507" t="n">
        <v>31.93</v>
      </c>
    </row>
    <row r="3319" customFormat="false" ht="25.5" hidden="false" customHeight="true" outlineLevel="0" collapsed="false">
      <c r="A3319" s="501" t="s">
        <v>200</v>
      </c>
      <c r="B3319" s="502" t="n">
        <v>39432</v>
      </c>
      <c r="C3319" s="503" t="s">
        <v>42</v>
      </c>
      <c r="D3319" s="503" t="s">
        <v>802</v>
      </c>
      <c r="E3319" s="503" t="s">
        <v>669</v>
      </c>
      <c r="F3319" s="503"/>
      <c r="G3319" s="504" t="s">
        <v>47</v>
      </c>
      <c r="H3319" s="505" t="n">
        <v>2.322</v>
      </c>
      <c r="I3319" s="506" t="n">
        <v>3.49</v>
      </c>
      <c r="J3319" s="507" t="n">
        <v>8.1</v>
      </c>
    </row>
    <row r="3320" customFormat="false" ht="24" hidden="false" customHeight="true" outlineLevel="0" collapsed="false">
      <c r="A3320" s="501" t="s">
        <v>200</v>
      </c>
      <c r="B3320" s="502" t="n">
        <v>39961</v>
      </c>
      <c r="C3320" s="503" t="s">
        <v>42</v>
      </c>
      <c r="D3320" s="503" t="s">
        <v>2186</v>
      </c>
      <c r="E3320" s="503" t="s">
        <v>669</v>
      </c>
      <c r="F3320" s="503"/>
      <c r="G3320" s="504" t="s">
        <v>120</v>
      </c>
      <c r="H3320" s="505" t="n">
        <v>0.309</v>
      </c>
      <c r="I3320" s="506" t="n">
        <v>24.81</v>
      </c>
      <c r="J3320" s="507" t="n">
        <v>7.66</v>
      </c>
    </row>
    <row r="3321" customFormat="false" ht="15" hidden="false" customHeight="false" outlineLevel="0" collapsed="false">
      <c r="A3321" s="486"/>
      <c r="B3321" s="487"/>
      <c r="C3321" s="487"/>
      <c r="D3321" s="487"/>
      <c r="E3321" s="487" t="s">
        <v>1388</v>
      </c>
      <c r="F3321" s="488" t="n">
        <v>45.37</v>
      </c>
      <c r="G3321" s="487" t="s">
        <v>1389</v>
      </c>
      <c r="H3321" s="488" t="n">
        <v>0</v>
      </c>
      <c r="I3321" s="489" t="s">
        <v>1390</v>
      </c>
      <c r="J3321" s="490" t="n">
        <v>45.37</v>
      </c>
    </row>
    <row r="3322" customFormat="false" ht="15" hidden="false" customHeight="true" outlineLevel="0" collapsed="false">
      <c r="A3322" s="486"/>
      <c r="B3322" s="487"/>
      <c r="C3322" s="487"/>
      <c r="D3322" s="487"/>
      <c r="E3322" s="487" t="s">
        <v>1391</v>
      </c>
      <c r="F3322" s="488" t="n">
        <v>131.16</v>
      </c>
      <c r="G3322" s="487"/>
      <c r="H3322" s="491" t="s">
        <v>1392</v>
      </c>
      <c r="I3322" s="491"/>
      <c r="J3322" s="490" t="n">
        <v>682.29</v>
      </c>
    </row>
    <row r="3323" customFormat="false" ht="49.5" hidden="false" customHeight="true" outlineLevel="0" collapsed="false">
      <c r="A3323" s="492"/>
      <c r="B3323" s="493"/>
      <c r="C3323" s="493"/>
      <c r="D3323" s="493"/>
      <c r="E3323" s="493"/>
      <c r="F3323" s="493"/>
      <c r="G3323" s="493" t="s">
        <v>1393</v>
      </c>
      <c r="H3323" s="494" t="n">
        <v>14</v>
      </c>
      <c r="I3323" s="495" t="s">
        <v>1394</v>
      </c>
      <c r="J3323" s="496" t="n">
        <v>9552.06</v>
      </c>
    </row>
    <row r="3324" customFormat="false" ht="0.75" hidden="false" customHeight="true" outlineLevel="0" collapsed="false">
      <c r="A3324" s="497"/>
      <c r="B3324" s="498"/>
      <c r="C3324" s="498"/>
      <c r="D3324" s="498"/>
      <c r="E3324" s="498"/>
      <c r="F3324" s="498"/>
      <c r="G3324" s="498"/>
      <c r="H3324" s="498"/>
      <c r="I3324" s="499"/>
      <c r="J3324" s="500"/>
    </row>
    <row r="3325" customFormat="false" ht="18" hidden="false" customHeight="true" outlineLevel="0" collapsed="false">
      <c r="A3325" s="466" t="s">
        <v>2333</v>
      </c>
      <c r="B3325" s="467" t="s">
        <v>27</v>
      </c>
      <c r="C3325" s="468" t="s">
        <v>26</v>
      </c>
      <c r="D3325" s="468" t="s">
        <v>18</v>
      </c>
      <c r="E3325" s="468" t="s">
        <v>25</v>
      </c>
      <c r="F3325" s="468"/>
      <c r="G3325" s="469" t="s">
        <v>1375</v>
      </c>
      <c r="H3325" s="467" t="s">
        <v>1376</v>
      </c>
      <c r="I3325" s="470" t="s">
        <v>1377</v>
      </c>
      <c r="J3325" s="471" t="s">
        <v>19</v>
      </c>
    </row>
    <row r="3326" customFormat="false" ht="25.5" hidden="false" customHeight="true" outlineLevel="0" collapsed="false">
      <c r="A3326" s="472" t="s">
        <v>35</v>
      </c>
      <c r="B3326" s="473" t="s">
        <v>2271</v>
      </c>
      <c r="C3326" s="474" t="s">
        <v>36</v>
      </c>
      <c r="D3326" s="474" t="s">
        <v>2272</v>
      </c>
      <c r="E3326" s="474" t="s">
        <v>811</v>
      </c>
      <c r="F3326" s="474"/>
      <c r="G3326" s="475" t="s">
        <v>1449</v>
      </c>
      <c r="H3326" s="476" t="n">
        <v>1</v>
      </c>
      <c r="I3326" s="477" t="n">
        <v>192.63</v>
      </c>
      <c r="J3326" s="478" t="n">
        <v>192.63</v>
      </c>
    </row>
    <row r="3327" customFormat="false" ht="24" hidden="false" customHeight="true" outlineLevel="0" collapsed="false">
      <c r="A3327" s="479" t="s">
        <v>656</v>
      </c>
      <c r="B3327" s="480" t="n">
        <v>88325</v>
      </c>
      <c r="C3327" s="481" t="s">
        <v>42</v>
      </c>
      <c r="D3327" s="481" t="s">
        <v>1591</v>
      </c>
      <c r="E3327" s="481" t="s">
        <v>1382</v>
      </c>
      <c r="F3327" s="481"/>
      <c r="G3327" s="482" t="s">
        <v>469</v>
      </c>
      <c r="H3327" s="483" t="n">
        <v>0.556</v>
      </c>
      <c r="I3327" s="484" t="n">
        <v>22.69</v>
      </c>
      <c r="J3327" s="485" t="n">
        <v>12.61</v>
      </c>
    </row>
    <row r="3328" customFormat="false" ht="24" hidden="false" customHeight="true" outlineLevel="0" collapsed="false">
      <c r="A3328" s="501" t="s">
        <v>200</v>
      </c>
      <c r="B3328" s="502" t="n">
        <v>10499</v>
      </c>
      <c r="C3328" s="503" t="s">
        <v>42</v>
      </c>
      <c r="D3328" s="503" t="s">
        <v>2273</v>
      </c>
      <c r="E3328" s="503" t="s">
        <v>669</v>
      </c>
      <c r="F3328" s="503"/>
      <c r="G3328" s="504" t="s">
        <v>400</v>
      </c>
      <c r="H3328" s="505" t="n">
        <v>1.05</v>
      </c>
      <c r="I3328" s="506" t="n">
        <v>170.83</v>
      </c>
      <c r="J3328" s="507" t="n">
        <v>179.37</v>
      </c>
    </row>
    <row r="3329" customFormat="false" ht="24" hidden="false" customHeight="true" outlineLevel="0" collapsed="false">
      <c r="A3329" s="501" t="s">
        <v>200</v>
      </c>
      <c r="B3329" s="502" t="n">
        <v>10498</v>
      </c>
      <c r="C3329" s="503" t="s">
        <v>42</v>
      </c>
      <c r="D3329" s="503" t="s">
        <v>2274</v>
      </c>
      <c r="E3329" s="503" t="s">
        <v>669</v>
      </c>
      <c r="F3329" s="503"/>
      <c r="G3329" s="504" t="s">
        <v>66</v>
      </c>
      <c r="H3329" s="505" t="n">
        <v>0.05</v>
      </c>
      <c r="I3329" s="506" t="n">
        <v>13.05</v>
      </c>
      <c r="J3329" s="507" t="n">
        <v>0.65</v>
      </c>
    </row>
    <row r="3330" customFormat="false" ht="15" hidden="false" customHeight="false" outlineLevel="0" collapsed="false">
      <c r="A3330" s="486"/>
      <c r="B3330" s="487"/>
      <c r="C3330" s="487"/>
      <c r="D3330" s="487"/>
      <c r="E3330" s="487" t="s">
        <v>1388</v>
      </c>
      <c r="F3330" s="488" t="n">
        <v>9.64</v>
      </c>
      <c r="G3330" s="487" t="s">
        <v>1389</v>
      </c>
      <c r="H3330" s="488" t="n">
        <v>0</v>
      </c>
      <c r="I3330" s="489" t="s">
        <v>1390</v>
      </c>
      <c r="J3330" s="490" t="n">
        <v>9.64</v>
      </c>
    </row>
    <row r="3331" customFormat="false" ht="15" hidden="false" customHeight="true" outlineLevel="0" collapsed="false">
      <c r="A3331" s="486"/>
      <c r="B3331" s="487"/>
      <c r="C3331" s="487"/>
      <c r="D3331" s="487"/>
      <c r="E3331" s="487" t="s">
        <v>1391</v>
      </c>
      <c r="F3331" s="488" t="n">
        <v>45.84</v>
      </c>
      <c r="G3331" s="487"/>
      <c r="H3331" s="491" t="s">
        <v>1392</v>
      </c>
      <c r="I3331" s="491"/>
      <c r="J3331" s="490" t="n">
        <v>238.47</v>
      </c>
    </row>
    <row r="3332" customFormat="false" ht="49.5" hidden="false" customHeight="true" outlineLevel="0" collapsed="false">
      <c r="A3332" s="492"/>
      <c r="B3332" s="493"/>
      <c r="C3332" s="493"/>
      <c r="D3332" s="493"/>
      <c r="E3332" s="493"/>
      <c r="F3332" s="493"/>
      <c r="G3332" s="493" t="s">
        <v>1393</v>
      </c>
      <c r="H3332" s="494" t="n">
        <v>4</v>
      </c>
      <c r="I3332" s="495" t="s">
        <v>1394</v>
      </c>
      <c r="J3332" s="496" t="n">
        <v>953.88</v>
      </c>
    </row>
    <row r="3333" customFormat="false" ht="0.75" hidden="false" customHeight="true" outlineLevel="0" collapsed="false">
      <c r="A3333" s="497"/>
      <c r="B3333" s="498"/>
      <c r="C3333" s="498"/>
      <c r="D3333" s="498"/>
      <c r="E3333" s="498"/>
      <c r="F3333" s="498"/>
      <c r="G3333" s="498"/>
      <c r="H3333" s="498"/>
      <c r="I3333" s="499"/>
      <c r="J3333" s="500"/>
    </row>
    <row r="3334" customFormat="false" ht="24" hidden="false" customHeight="true" outlineLevel="0" collapsed="false">
      <c r="A3334" s="461" t="s">
        <v>2334</v>
      </c>
      <c r="B3334" s="462"/>
      <c r="C3334" s="462"/>
      <c r="D3334" s="462" t="s">
        <v>1717</v>
      </c>
      <c r="E3334" s="462"/>
      <c r="F3334" s="462"/>
      <c r="G3334" s="462"/>
      <c r="H3334" s="463"/>
      <c r="I3334" s="464"/>
      <c r="J3334" s="465" t="n">
        <v>105996.02</v>
      </c>
    </row>
    <row r="3335" customFormat="false" ht="24" hidden="false" customHeight="true" outlineLevel="0" collapsed="false">
      <c r="A3335" s="461" t="s">
        <v>2335</v>
      </c>
      <c r="B3335" s="462"/>
      <c r="C3335" s="462"/>
      <c r="D3335" s="462" t="s">
        <v>2336</v>
      </c>
      <c r="E3335" s="462"/>
      <c r="F3335" s="462"/>
      <c r="G3335" s="462"/>
      <c r="H3335" s="463"/>
      <c r="I3335" s="464"/>
      <c r="J3335" s="465" t="n">
        <v>4387.91</v>
      </c>
    </row>
    <row r="3336" customFormat="false" ht="18" hidden="false" customHeight="true" outlineLevel="0" collapsed="false">
      <c r="A3336" s="466" t="s">
        <v>2337</v>
      </c>
      <c r="B3336" s="467" t="s">
        <v>27</v>
      </c>
      <c r="C3336" s="468" t="s">
        <v>26</v>
      </c>
      <c r="D3336" s="468" t="s">
        <v>18</v>
      </c>
      <c r="E3336" s="468" t="s">
        <v>25</v>
      </c>
      <c r="F3336" s="468"/>
      <c r="G3336" s="469" t="s">
        <v>1375</v>
      </c>
      <c r="H3336" s="467" t="s">
        <v>1376</v>
      </c>
      <c r="I3336" s="470" t="s">
        <v>1377</v>
      </c>
      <c r="J3336" s="471" t="s">
        <v>19</v>
      </c>
    </row>
    <row r="3337" customFormat="false" ht="39" hidden="false" customHeight="true" outlineLevel="0" collapsed="false">
      <c r="A3337" s="472" t="s">
        <v>35</v>
      </c>
      <c r="B3337" s="473" t="s">
        <v>2215</v>
      </c>
      <c r="C3337" s="474" t="s">
        <v>36</v>
      </c>
      <c r="D3337" s="474" t="s">
        <v>2216</v>
      </c>
      <c r="E3337" s="474" t="s">
        <v>1554</v>
      </c>
      <c r="F3337" s="474"/>
      <c r="G3337" s="475" t="s">
        <v>1449</v>
      </c>
      <c r="H3337" s="476" t="n">
        <v>1</v>
      </c>
      <c r="I3337" s="477" t="n">
        <v>161.04</v>
      </c>
      <c r="J3337" s="478" t="n">
        <v>161.04</v>
      </c>
    </row>
    <row r="3338" customFormat="false" ht="24" hidden="false" customHeight="true" outlineLevel="0" collapsed="false">
      <c r="A3338" s="479" t="s">
        <v>656</v>
      </c>
      <c r="B3338" s="480" t="n">
        <v>90776</v>
      </c>
      <c r="C3338" s="481" t="s">
        <v>42</v>
      </c>
      <c r="D3338" s="481" t="s">
        <v>657</v>
      </c>
      <c r="E3338" s="481" t="s">
        <v>1382</v>
      </c>
      <c r="F3338" s="481"/>
      <c r="G3338" s="482" t="s">
        <v>469</v>
      </c>
      <c r="H3338" s="483" t="n">
        <v>0.274</v>
      </c>
      <c r="I3338" s="484" t="n">
        <v>29.84</v>
      </c>
      <c r="J3338" s="485" t="n">
        <v>8.17</v>
      </c>
    </row>
    <row r="3339" customFormat="false" ht="24" hidden="false" customHeight="true" outlineLevel="0" collapsed="false">
      <c r="A3339" s="479" t="s">
        <v>656</v>
      </c>
      <c r="B3339" s="480" t="n">
        <v>88315</v>
      </c>
      <c r="C3339" s="481" t="s">
        <v>42</v>
      </c>
      <c r="D3339" s="481" t="s">
        <v>1600</v>
      </c>
      <c r="E3339" s="481" t="s">
        <v>1382</v>
      </c>
      <c r="F3339" s="481"/>
      <c r="G3339" s="482" t="s">
        <v>469</v>
      </c>
      <c r="H3339" s="483" t="n">
        <v>1.0959</v>
      </c>
      <c r="I3339" s="484" t="n">
        <v>25.4</v>
      </c>
      <c r="J3339" s="485" t="n">
        <v>27.83</v>
      </c>
    </row>
    <row r="3340" customFormat="false" ht="24" hidden="false" customHeight="true" outlineLevel="0" collapsed="false">
      <c r="A3340" s="479" t="s">
        <v>656</v>
      </c>
      <c r="B3340" s="480" t="n">
        <v>88310</v>
      </c>
      <c r="C3340" s="481" t="s">
        <v>42</v>
      </c>
      <c r="D3340" s="481" t="s">
        <v>970</v>
      </c>
      <c r="E3340" s="481" t="s">
        <v>1382</v>
      </c>
      <c r="F3340" s="481"/>
      <c r="G3340" s="482" t="s">
        <v>469</v>
      </c>
      <c r="H3340" s="483" t="n">
        <v>0.3653</v>
      </c>
      <c r="I3340" s="484" t="n">
        <v>27.11</v>
      </c>
      <c r="J3340" s="485" t="n">
        <v>9.9</v>
      </c>
    </row>
    <row r="3341" customFormat="false" ht="25.5" hidden="false" customHeight="true" outlineLevel="0" collapsed="false">
      <c r="A3341" s="479" t="s">
        <v>656</v>
      </c>
      <c r="B3341" s="480" t="n">
        <v>88241</v>
      </c>
      <c r="C3341" s="481" t="s">
        <v>42</v>
      </c>
      <c r="D3341" s="481" t="s">
        <v>1558</v>
      </c>
      <c r="E3341" s="481" t="s">
        <v>1382</v>
      </c>
      <c r="F3341" s="481"/>
      <c r="G3341" s="482" t="s">
        <v>469</v>
      </c>
      <c r="H3341" s="483" t="n">
        <v>2.1918</v>
      </c>
      <c r="I3341" s="484" t="n">
        <v>21.33</v>
      </c>
      <c r="J3341" s="485" t="n">
        <v>46.75</v>
      </c>
    </row>
    <row r="3342" customFormat="false" ht="51.75" hidden="false" customHeight="true" outlineLevel="0" collapsed="false">
      <c r="A3342" s="479" t="s">
        <v>656</v>
      </c>
      <c r="B3342" s="480" t="n">
        <v>104519</v>
      </c>
      <c r="C3342" s="481" t="s">
        <v>42</v>
      </c>
      <c r="D3342" s="481" t="s">
        <v>2217</v>
      </c>
      <c r="E3342" s="481" t="s">
        <v>683</v>
      </c>
      <c r="F3342" s="481"/>
      <c r="G3342" s="482" t="s">
        <v>469</v>
      </c>
      <c r="H3342" s="483" t="n">
        <v>1.0959</v>
      </c>
      <c r="I3342" s="484" t="n">
        <v>0.69</v>
      </c>
      <c r="J3342" s="485" t="n">
        <v>0.75</v>
      </c>
    </row>
    <row r="3343" customFormat="false" ht="39" hidden="false" customHeight="true" outlineLevel="0" collapsed="false">
      <c r="A3343" s="479" t="s">
        <v>656</v>
      </c>
      <c r="B3343" s="480" t="n">
        <v>102867</v>
      </c>
      <c r="C3343" s="481" t="s">
        <v>42</v>
      </c>
      <c r="D3343" s="481" t="s">
        <v>2218</v>
      </c>
      <c r="E3343" s="481" t="s">
        <v>683</v>
      </c>
      <c r="F3343" s="481"/>
      <c r="G3343" s="482" t="s">
        <v>469</v>
      </c>
      <c r="H3343" s="483" t="n">
        <v>1.0959</v>
      </c>
      <c r="I3343" s="484" t="n">
        <v>0.73</v>
      </c>
      <c r="J3343" s="485" t="n">
        <v>0.8</v>
      </c>
    </row>
    <row r="3344" customFormat="false" ht="25.5" hidden="false" customHeight="true" outlineLevel="0" collapsed="false">
      <c r="A3344" s="501" t="s">
        <v>200</v>
      </c>
      <c r="B3344" s="502" t="n">
        <v>1325</v>
      </c>
      <c r="C3344" s="503" t="s">
        <v>42</v>
      </c>
      <c r="D3344" s="503" t="s">
        <v>2219</v>
      </c>
      <c r="E3344" s="503" t="s">
        <v>669</v>
      </c>
      <c r="F3344" s="503"/>
      <c r="G3344" s="504" t="s">
        <v>66</v>
      </c>
      <c r="H3344" s="505" t="n">
        <v>0.6088</v>
      </c>
      <c r="I3344" s="506" t="n">
        <v>12.56</v>
      </c>
      <c r="J3344" s="507" t="n">
        <v>7.64</v>
      </c>
    </row>
    <row r="3345" customFormat="false" ht="39" hidden="false" customHeight="true" outlineLevel="0" collapsed="false">
      <c r="A3345" s="501" t="s">
        <v>200</v>
      </c>
      <c r="B3345" s="502" t="n">
        <v>11552</v>
      </c>
      <c r="C3345" s="503" t="s">
        <v>42</v>
      </c>
      <c r="D3345" s="503" t="s">
        <v>2220</v>
      </c>
      <c r="E3345" s="503" t="s">
        <v>669</v>
      </c>
      <c r="F3345" s="503"/>
      <c r="G3345" s="504" t="s">
        <v>47</v>
      </c>
      <c r="H3345" s="505" t="n">
        <v>2.2831</v>
      </c>
      <c r="I3345" s="506" t="n">
        <v>8.69</v>
      </c>
      <c r="J3345" s="507" t="n">
        <v>19.84</v>
      </c>
    </row>
    <row r="3346" customFormat="false" ht="25.5" hidden="false" customHeight="true" outlineLevel="0" collapsed="false">
      <c r="A3346" s="501" t="s">
        <v>200</v>
      </c>
      <c r="B3346" s="502" t="n">
        <v>10999</v>
      </c>
      <c r="C3346" s="503" t="s">
        <v>42</v>
      </c>
      <c r="D3346" s="503" t="s">
        <v>2221</v>
      </c>
      <c r="E3346" s="503" t="s">
        <v>669</v>
      </c>
      <c r="F3346" s="503"/>
      <c r="G3346" s="504" t="s">
        <v>66</v>
      </c>
      <c r="H3346" s="505" t="n">
        <v>0.1522</v>
      </c>
      <c r="I3346" s="506" t="n">
        <v>34.97</v>
      </c>
      <c r="J3346" s="507" t="n">
        <v>5.32</v>
      </c>
    </row>
    <row r="3347" customFormat="false" ht="25.5" hidden="false" customHeight="true" outlineLevel="0" collapsed="false">
      <c r="A3347" s="501" t="s">
        <v>200</v>
      </c>
      <c r="B3347" s="502" t="n">
        <v>44531</v>
      </c>
      <c r="C3347" s="503" t="s">
        <v>42</v>
      </c>
      <c r="D3347" s="503" t="s">
        <v>2222</v>
      </c>
      <c r="E3347" s="503" t="s">
        <v>669</v>
      </c>
      <c r="F3347" s="503"/>
      <c r="G3347" s="504" t="s">
        <v>120</v>
      </c>
      <c r="H3347" s="505" t="n">
        <v>0.0761</v>
      </c>
      <c r="I3347" s="506" t="n">
        <v>161.03</v>
      </c>
      <c r="J3347" s="507" t="n">
        <v>12.25</v>
      </c>
    </row>
    <row r="3348" customFormat="false" ht="39" hidden="false" customHeight="true" outlineLevel="0" collapsed="false">
      <c r="A3348" s="501" t="s">
        <v>200</v>
      </c>
      <c r="B3348" s="502" t="n">
        <v>44533</v>
      </c>
      <c r="C3348" s="503" t="s">
        <v>42</v>
      </c>
      <c r="D3348" s="503" t="s">
        <v>2223</v>
      </c>
      <c r="E3348" s="503" t="s">
        <v>669</v>
      </c>
      <c r="F3348" s="503"/>
      <c r="G3348" s="504" t="s">
        <v>120</v>
      </c>
      <c r="H3348" s="505" t="n">
        <v>0.1522</v>
      </c>
      <c r="I3348" s="506" t="n">
        <v>38.86</v>
      </c>
      <c r="J3348" s="507" t="n">
        <v>5.91</v>
      </c>
    </row>
    <row r="3349" customFormat="false" ht="24" hidden="false" customHeight="true" outlineLevel="0" collapsed="false">
      <c r="A3349" s="501" t="s">
        <v>200</v>
      </c>
      <c r="B3349" s="502" t="n">
        <v>7307</v>
      </c>
      <c r="C3349" s="503" t="s">
        <v>42</v>
      </c>
      <c r="D3349" s="503" t="s">
        <v>2036</v>
      </c>
      <c r="E3349" s="503" t="s">
        <v>669</v>
      </c>
      <c r="F3349" s="503"/>
      <c r="G3349" s="504" t="s">
        <v>686</v>
      </c>
      <c r="H3349" s="505" t="n">
        <v>0.096</v>
      </c>
      <c r="I3349" s="506" t="n">
        <v>36.25</v>
      </c>
      <c r="J3349" s="507" t="n">
        <v>3.48</v>
      </c>
    </row>
    <row r="3350" customFormat="false" ht="24" hidden="false" customHeight="true" outlineLevel="0" collapsed="false">
      <c r="A3350" s="501" t="s">
        <v>200</v>
      </c>
      <c r="B3350" s="502" t="n">
        <v>7288</v>
      </c>
      <c r="C3350" s="503" t="s">
        <v>42</v>
      </c>
      <c r="D3350" s="503" t="s">
        <v>2037</v>
      </c>
      <c r="E3350" s="503" t="s">
        <v>669</v>
      </c>
      <c r="F3350" s="503"/>
      <c r="G3350" s="504" t="s">
        <v>686</v>
      </c>
      <c r="H3350" s="505" t="n">
        <v>0.1029</v>
      </c>
      <c r="I3350" s="506" t="n">
        <v>34.07</v>
      </c>
      <c r="J3350" s="507" t="n">
        <v>3.5</v>
      </c>
    </row>
    <row r="3351" customFormat="false" ht="51.75" hidden="false" customHeight="true" outlineLevel="0" collapsed="false">
      <c r="A3351" s="501" t="s">
        <v>200</v>
      </c>
      <c r="B3351" s="502" t="n">
        <v>3081</v>
      </c>
      <c r="C3351" s="503" t="s">
        <v>42</v>
      </c>
      <c r="D3351" s="503" t="s">
        <v>1225</v>
      </c>
      <c r="E3351" s="503" t="s">
        <v>669</v>
      </c>
      <c r="F3351" s="503"/>
      <c r="G3351" s="504" t="s">
        <v>781</v>
      </c>
      <c r="H3351" s="505" t="n">
        <v>0.0457</v>
      </c>
      <c r="I3351" s="506" t="n">
        <v>130.58</v>
      </c>
      <c r="J3351" s="507" t="n">
        <v>5.96</v>
      </c>
    </row>
    <row r="3352" customFormat="false" ht="39" hidden="false" customHeight="true" outlineLevel="0" collapsed="false">
      <c r="A3352" s="501" t="s">
        <v>200</v>
      </c>
      <c r="B3352" s="502" t="n">
        <v>2432</v>
      </c>
      <c r="C3352" s="503" t="s">
        <v>42</v>
      </c>
      <c r="D3352" s="503" t="s">
        <v>1297</v>
      </c>
      <c r="E3352" s="503" t="s">
        <v>669</v>
      </c>
      <c r="F3352" s="503"/>
      <c r="G3352" s="504" t="s">
        <v>120</v>
      </c>
      <c r="H3352" s="505" t="n">
        <v>0.137</v>
      </c>
      <c r="I3352" s="506" t="n">
        <v>21.51</v>
      </c>
      <c r="J3352" s="507" t="n">
        <v>2.94</v>
      </c>
    </row>
    <row r="3353" customFormat="false" ht="15" hidden="false" customHeight="false" outlineLevel="0" collapsed="false">
      <c r="A3353" s="486"/>
      <c r="B3353" s="487"/>
      <c r="C3353" s="487"/>
      <c r="D3353" s="487"/>
      <c r="E3353" s="487" t="s">
        <v>1388</v>
      </c>
      <c r="F3353" s="488" t="n">
        <v>71.75</v>
      </c>
      <c r="G3353" s="487" t="s">
        <v>1389</v>
      </c>
      <c r="H3353" s="488" t="n">
        <v>0</v>
      </c>
      <c r="I3353" s="489" t="s">
        <v>1390</v>
      </c>
      <c r="J3353" s="490" t="n">
        <v>71.75</v>
      </c>
    </row>
    <row r="3354" customFormat="false" ht="15" hidden="false" customHeight="true" outlineLevel="0" collapsed="false">
      <c r="A3354" s="486"/>
      <c r="B3354" s="487"/>
      <c r="C3354" s="487"/>
      <c r="D3354" s="487"/>
      <c r="E3354" s="487" t="s">
        <v>1391</v>
      </c>
      <c r="F3354" s="488" t="n">
        <v>38.32</v>
      </c>
      <c r="G3354" s="487"/>
      <c r="H3354" s="491" t="s">
        <v>1392</v>
      </c>
      <c r="I3354" s="491"/>
      <c r="J3354" s="490" t="n">
        <v>199.36</v>
      </c>
    </row>
    <row r="3355" customFormat="false" ht="49.5" hidden="false" customHeight="true" outlineLevel="0" collapsed="false">
      <c r="A3355" s="492"/>
      <c r="B3355" s="493"/>
      <c r="C3355" s="493"/>
      <c r="D3355" s="493"/>
      <c r="E3355" s="493"/>
      <c r="F3355" s="493"/>
      <c r="G3355" s="493" t="s">
        <v>1393</v>
      </c>
      <c r="H3355" s="494" t="n">
        <v>22.01</v>
      </c>
      <c r="I3355" s="495" t="s">
        <v>1394</v>
      </c>
      <c r="J3355" s="496" t="n">
        <v>4387.91</v>
      </c>
    </row>
    <row r="3356" customFormat="false" ht="0.75" hidden="false" customHeight="true" outlineLevel="0" collapsed="false">
      <c r="A3356" s="497"/>
      <c r="B3356" s="498"/>
      <c r="C3356" s="498"/>
      <c r="D3356" s="498"/>
      <c r="E3356" s="498"/>
      <c r="F3356" s="498"/>
      <c r="G3356" s="498"/>
      <c r="H3356" s="498"/>
      <c r="I3356" s="499"/>
      <c r="J3356" s="500"/>
    </row>
    <row r="3357" customFormat="false" ht="24" hidden="false" customHeight="true" outlineLevel="0" collapsed="false">
      <c r="A3357" s="461" t="s">
        <v>2338</v>
      </c>
      <c r="B3357" s="462"/>
      <c r="C3357" s="462"/>
      <c r="D3357" s="462" t="s">
        <v>2225</v>
      </c>
      <c r="E3357" s="462"/>
      <c r="F3357" s="462"/>
      <c r="G3357" s="462"/>
      <c r="H3357" s="463"/>
      <c r="I3357" s="464"/>
      <c r="J3357" s="465" t="n">
        <v>32946.31</v>
      </c>
    </row>
    <row r="3358" customFormat="false" ht="18" hidden="false" customHeight="true" outlineLevel="0" collapsed="false">
      <c r="A3358" s="466" t="s">
        <v>2339</v>
      </c>
      <c r="B3358" s="467" t="s">
        <v>27</v>
      </c>
      <c r="C3358" s="468" t="s">
        <v>26</v>
      </c>
      <c r="D3358" s="468" t="s">
        <v>18</v>
      </c>
      <c r="E3358" s="468" t="s">
        <v>25</v>
      </c>
      <c r="F3358" s="468"/>
      <c r="G3358" s="469" t="s">
        <v>1375</v>
      </c>
      <c r="H3358" s="467" t="s">
        <v>1376</v>
      </c>
      <c r="I3358" s="470" t="s">
        <v>1377</v>
      </c>
      <c r="J3358" s="471" t="s">
        <v>19</v>
      </c>
    </row>
    <row r="3359" customFormat="false" ht="39" hidden="false" customHeight="true" outlineLevel="0" collapsed="false">
      <c r="A3359" s="472" t="s">
        <v>35</v>
      </c>
      <c r="B3359" s="473" t="s">
        <v>2251</v>
      </c>
      <c r="C3359" s="474" t="s">
        <v>36</v>
      </c>
      <c r="D3359" s="474" t="s">
        <v>2252</v>
      </c>
      <c r="E3359" s="474" t="s">
        <v>1554</v>
      </c>
      <c r="F3359" s="474"/>
      <c r="G3359" s="475" t="s">
        <v>1449</v>
      </c>
      <c r="H3359" s="476" t="n">
        <v>1</v>
      </c>
      <c r="I3359" s="477" t="n">
        <v>152.14</v>
      </c>
      <c r="J3359" s="478" t="n">
        <v>152.14</v>
      </c>
    </row>
    <row r="3360" customFormat="false" ht="24" hidden="false" customHeight="true" outlineLevel="0" collapsed="false">
      <c r="A3360" s="479" t="s">
        <v>656</v>
      </c>
      <c r="B3360" s="480" t="n">
        <v>90776</v>
      </c>
      <c r="C3360" s="481" t="s">
        <v>42</v>
      </c>
      <c r="D3360" s="481" t="s">
        <v>657</v>
      </c>
      <c r="E3360" s="481" t="s">
        <v>1382</v>
      </c>
      <c r="F3360" s="481"/>
      <c r="G3360" s="482" t="s">
        <v>469</v>
      </c>
      <c r="H3360" s="483" t="n">
        <v>0.274</v>
      </c>
      <c r="I3360" s="484" t="n">
        <v>29.84</v>
      </c>
      <c r="J3360" s="485" t="n">
        <v>8.17</v>
      </c>
    </row>
    <row r="3361" customFormat="false" ht="24" hidden="false" customHeight="true" outlineLevel="0" collapsed="false">
      <c r="A3361" s="479" t="s">
        <v>656</v>
      </c>
      <c r="B3361" s="480" t="n">
        <v>88315</v>
      </c>
      <c r="C3361" s="481" t="s">
        <v>42</v>
      </c>
      <c r="D3361" s="481" t="s">
        <v>1600</v>
      </c>
      <c r="E3361" s="481" t="s">
        <v>1382</v>
      </c>
      <c r="F3361" s="481"/>
      <c r="G3361" s="482" t="s">
        <v>469</v>
      </c>
      <c r="H3361" s="483" t="n">
        <v>1.0959</v>
      </c>
      <c r="I3361" s="484" t="n">
        <v>25.4</v>
      </c>
      <c r="J3361" s="485" t="n">
        <v>27.83</v>
      </c>
    </row>
    <row r="3362" customFormat="false" ht="24" hidden="false" customHeight="true" outlineLevel="0" collapsed="false">
      <c r="A3362" s="479" t="s">
        <v>656</v>
      </c>
      <c r="B3362" s="480" t="n">
        <v>88310</v>
      </c>
      <c r="C3362" s="481" t="s">
        <v>42</v>
      </c>
      <c r="D3362" s="481" t="s">
        <v>970</v>
      </c>
      <c r="E3362" s="481" t="s">
        <v>1382</v>
      </c>
      <c r="F3362" s="481"/>
      <c r="G3362" s="482" t="s">
        <v>469</v>
      </c>
      <c r="H3362" s="483" t="n">
        <v>0.3653</v>
      </c>
      <c r="I3362" s="484" t="n">
        <v>27.11</v>
      </c>
      <c r="J3362" s="485" t="n">
        <v>9.9</v>
      </c>
    </row>
    <row r="3363" customFormat="false" ht="25.5" hidden="false" customHeight="true" outlineLevel="0" collapsed="false">
      <c r="A3363" s="479" t="s">
        <v>656</v>
      </c>
      <c r="B3363" s="480" t="n">
        <v>88241</v>
      </c>
      <c r="C3363" s="481" t="s">
        <v>42</v>
      </c>
      <c r="D3363" s="481" t="s">
        <v>1558</v>
      </c>
      <c r="E3363" s="481" t="s">
        <v>1382</v>
      </c>
      <c r="F3363" s="481"/>
      <c r="G3363" s="482" t="s">
        <v>469</v>
      </c>
      <c r="H3363" s="483" t="n">
        <v>2.1918</v>
      </c>
      <c r="I3363" s="484" t="n">
        <v>21.33</v>
      </c>
      <c r="J3363" s="485" t="n">
        <v>46.75</v>
      </c>
    </row>
    <row r="3364" customFormat="false" ht="51.75" hidden="false" customHeight="true" outlineLevel="0" collapsed="false">
      <c r="A3364" s="479" t="s">
        <v>656</v>
      </c>
      <c r="B3364" s="480" t="n">
        <v>104519</v>
      </c>
      <c r="C3364" s="481" t="s">
        <v>42</v>
      </c>
      <c r="D3364" s="481" t="s">
        <v>2217</v>
      </c>
      <c r="E3364" s="481" t="s">
        <v>683</v>
      </c>
      <c r="F3364" s="481"/>
      <c r="G3364" s="482" t="s">
        <v>469</v>
      </c>
      <c r="H3364" s="483" t="n">
        <v>1.0959</v>
      </c>
      <c r="I3364" s="484" t="n">
        <v>0.69</v>
      </c>
      <c r="J3364" s="485" t="n">
        <v>0.75</v>
      </c>
    </row>
    <row r="3365" customFormat="false" ht="39" hidden="false" customHeight="true" outlineLevel="0" collapsed="false">
      <c r="A3365" s="479" t="s">
        <v>656</v>
      </c>
      <c r="B3365" s="480" t="n">
        <v>102867</v>
      </c>
      <c r="C3365" s="481" t="s">
        <v>42</v>
      </c>
      <c r="D3365" s="481" t="s">
        <v>2218</v>
      </c>
      <c r="E3365" s="481" t="s">
        <v>683</v>
      </c>
      <c r="F3365" s="481"/>
      <c r="G3365" s="482" t="s">
        <v>469</v>
      </c>
      <c r="H3365" s="483" t="n">
        <v>1.0959</v>
      </c>
      <c r="I3365" s="484" t="n">
        <v>0.73</v>
      </c>
      <c r="J3365" s="485" t="n">
        <v>0.8</v>
      </c>
    </row>
    <row r="3366" customFormat="false" ht="25.5" hidden="false" customHeight="true" outlineLevel="0" collapsed="false">
      <c r="A3366" s="501" t="s">
        <v>200</v>
      </c>
      <c r="B3366" s="502" t="n">
        <v>1325</v>
      </c>
      <c r="C3366" s="503" t="s">
        <v>42</v>
      </c>
      <c r="D3366" s="503" t="s">
        <v>2219</v>
      </c>
      <c r="E3366" s="503" t="s">
        <v>669</v>
      </c>
      <c r="F3366" s="503"/>
      <c r="G3366" s="504" t="s">
        <v>66</v>
      </c>
      <c r="H3366" s="505" t="n">
        <v>0.6088</v>
      </c>
      <c r="I3366" s="506" t="n">
        <v>12.56</v>
      </c>
      <c r="J3366" s="507" t="n">
        <v>7.64</v>
      </c>
    </row>
    <row r="3367" customFormat="false" ht="39" hidden="false" customHeight="true" outlineLevel="0" collapsed="false">
      <c r="A3367" s="501" t="s">
        <v>200</v>
      </c>
      <c r="B3367" s="502" t="n">
        <v>11552</v>
      </c>
      <c r="C3367" s="503" t="s">
        <v>42</v>
      </c>
      <c r="D3367" s="503" t="s">
        <v>2220</v>
      </c>
      <c r="E3367" s="503" t="s">
        <v>669</v>
      </c>
      <c r="F3367" s="503"/>
      <c r="G3367" s="504" t="s">
        <v>47</v>
      </c>
      <c r="H3367" s="505" t="n">
        <v>2.2831</v>
      </c>
      <c r="I3367" s="506" t="n">
        <v>8.69</v>
      </c>
      <c r="J3367" s="507" t="n">
        <v>19.84</v>
      </c>
    </row>
    <row r="3368" customFormat="false" ht="25.5" hidden="false" customHeight="true" outlineLevel="0" collapsed="false">
      <c r="A3368" s="501" t="s">
        <v>200</v>
      </c>
      <c r="B3368" s="502" t="n">
        <v>10999</v>
      </c>
      <c r="C3368" s="503" t="s">
        <v>42</v>
      </c>
      <c r="D3368" s="503" t="s">
        <v>2221</v>
      </c>
      <c r="E3368" s="503" t="s">
        <v>669</v>
      </c>
      <c r="F3368" s="503"/>
      <c r="G3368" s="504" t="s">
        <v>66</v>
      </c>
      <c r="H3368" s="505" t="n">
        <v>0.1522</v>
      </c>
      <c r="I3368" s="506" t="n">
        <v>34.97</v>
      </c>
      <c r="J3368" s="507" t="n">
        <v>5.32</v>
      </c>
    </row>
    <row r="3369" customFormat="false" ht="25.5" hidden="false" customHeight="true" outlineLevel="0" collapsed="false">
      <c r="A3369" s="501" t="s">
        <v>200</v>
      </c>
      <c r="B3369" s="502" t="n">
        <v>44531</v>
      </c>
      <c r="C3369" s="503" t="s">
        <v>42</v>
      </c>
      <c r="D3369" s="503" t="s">
        <v>2222</v>
      </c>
      <c r="E3369" s="503" t="s">
        <v>669</v>
      </c>
      <c r="F3369" s="503"/>
      <c r="G3369" s="504" t="s">
        <v>120</v>
      </c>
      <c r="H3369" s="505" t="n">
        <v>0.0761</v>
      </c>
      <c r="I3369" s="506" t="n">
        <v>161.03</v>
      </c>
      <c r="J3369" s="507" t="n">
        <v>12.25</v>
      </c>
    </row>
    <row r="3370" customFormat="false" ht="39" hidden="false" customHeight="true" outlineLevel="0" collapsed="false">
      <c r="A3370" s="501" t="s">
        <v>200</v>
      </c>
      <c r="B3370" s="502" t="n">
        <v>44533</v>
      </c>
      <c r="C3370" s="503" t="s">
        <v>42</v>
      </c>
      <c r="D3370" s="503" t="s">
        <v>2223</v>
      </c>
      <c r="E3370" s="503" t="s">
        <v>669</v>
      </c>
      <c r="F3370" s="503"/>
      <c r="G3370" s="504" t="s">
        <v>120</v>
      </c>
      <c r="H3370" s="505" t="n">
        <v>0.1522</v>
      </c>
      <c r="I3370" s="506" t="n">
        <v>38.86</v>
      </c>
      <c r="J3370" s="507" t="n">
        <v>5.91</v>
      </c>
    </row>
    <row r="3371" customFormat="false" ht="24" hidden="false" customHeight="true" outlineLevel="0" collapsed="false">
      <c r="A3371" s="501" t="s">
        <v>200</v>
      </c>
      <c r="B3371" s="502" t="n">
        <v>7307</v>
      </c>
      <c r="C3371" s="503" t="s">
        <v>42</v>
      </c>
      <c r="D3371" s="503" t="s">
        <v>2036</v>
      </c>
      <c r="E3371" s="503" t="s">
        <v>669</v>
      </c>
      <c r="F3371" s="503"/>
      <c r="G3371" s="504" t="s">
        <v>686</v>
      </c>
      <c r="H3371" s="505" t="n">
        <v>0.096</v>
      </c>
      <c r="I3371" s="506" t="n">
        <v>36.25</v>
      </c>
      <c r="J3371" s="507" t="n">
        <v>3.48</v>
      </c>
    </row>
    <row r="3372" customFormat="false" ht="24" hidden="false" customHeight="true" outlineLevel="0" collapsed="false">
      <c r="A3372" s="501" t="s">
        <v>200</v>
      </c>
      <c r="B3372" s="502" t="n">
        <v>7288</v>
      </c>
      <c r="C3372" s="503" t="s">
        <v>42</v>
      </c>
      <c r="D3372" s="503" t="s">
        <v>2037</v>
      </c>
      <c r="E3372" s="503" t="s">
        <v>669</v>
      </c>
      <c r="F3372" s="503"/>
      <c r="G3372" s="504" t="s">
        <v>686</v>
      </c>
      <c r="H3372" s="505" t="n">
        <v>0.1029</v>
      </c>
      <c r="I3372" s="506" t="n">
        <v>34.07</v>
      </c>
      <c r="J3372" s="507" t="n">
        <v>3.5</v>
      </c>
    </row>
    <row r="3373" customFormat="false" ht="15" hidden="false" customHeight="false" outlineLevel="0" collapsed="false">
      <c r="A3373" s="486"/>
      <c r="B3373" s="487"/>
      <c r="C3373" s="487"/>
      <c r="D3373" s="487"/>
      <c r="E3373" s="487" t="s">
        <v>1388</v>
      </c>
      <c r="F3373" s="488" t="n">
        <v>71.75</v>
      </c>
      <c r="G3373" s="487" t="s">
        <v>1389</v>
      </c>
      <c r="H3373" s="488" t="n">
        <v>0</v>
      </c>
      <c r="I3373" s="489" t="s">
        <v>1390</v>
      </c>
      <c r="J3373" s="490" t="n">
        <v>71.75</v>
      </c>
    </row>
    <row r="3374" customFormat="false" ht="15" hidden="false" customHeight="true" outlineLevel="0" collapsed="false">
      <c r="A3374" s="486"/>
      <c r="B3374" s="487"/>
      <c r="C3374" s="487"/>
      <c r="D3374" s="487"/>
      <c r="E3374" s="487" t="s">
        <v>1391</v>
      </c>
      <c r="F3374" s="488" t="n">
        <v>36.2</v>
      </c>
      <c r="G3374" s="487"/>
      <c r="H3374" s="491" t="s">
        <v>1392</v>
      </c>
      <c r="I3374" s="491"/>
      <c r="J3374" s="490" t="n">
        <v>188.34</v>
      </c>
    </row>
    <row r="3375" customFormat="false" ht="49.5" hidden="false" customHeight="true" outlineLevel="0" collapsed="false">
      <c r="A3375" s="492"/>
      <c r="B3375" s="493"/>
      <c r="C3375" s="493"/>
      <c r="D3375" s="493"/>
      <c r="E3375" s="493"/>
      <c r="F3375" s="493"/>
      <c r="G3375" s="493" t="s">
        <v>1393</v>
      </c>
      <c r="H3375" s="494" t="n">
        <v>174.93</v>
      </c>
      <c r="I3375" s="495" t="s">
        <v>1394</v>
      </c>
      <c r="J3375" s="496" t="n">
        <v>32946.31</v>
      </c>
    </row>
    <row r="3376" customFormat="false" ht="0.75" hidden="false" customHeight="true" outlineLevel="0" collapsed="false">
      <c r="A3376" s="497"/>
      <c r="B3376" s="498"/>
      <c r="C3376" s="498"/>
      <c r="D3376" s="498"/>
      <c r="E3376" s="498"/>
      <c r="F3376" s="498"/>
      <c r="G3376" s="498"/>
      <c r="H3376" s="498"/>
      <c r="I3376" s="499"/>
      <c r="J3376" s="500"/>
    </row>
    <row r="3377" customFormat="false" ht="24" hidden="false" customHeight="true" outlineLevel="0" collapsed="false">
      <c r="A3377" s="461" t="s">
        <v>2340</v>
      </c>
      <c r="B3377" s="462"/>
      <c r="C3377" s="462"/>
      <c r="D3377" s="462" t="s">
        <v>2268</v>
      </c>
      <c r="E3377" s="462"/>
      <c r="F3377" s="462"/>
      <c r="G3377" s="462"/>
      <c r="H3377" s="463"/>
      <c r="I3377" s="464"/>
      <c r="J3377" s="465" t="n">
        <v>25029.81</v>
      </c>
    </row>
    <row r="3378" customFormat="false" ht="18" hidden="false" customHeight="true" outlineLevel="0" collapsed="false">
      <c r="A3378" s="466" t="s">
        <v>2341</v>
      </c>
      <c r="B3378" s="467" t="s">
        <v>27</v>
      </c>
      <c r="C3378" s="468" t="s">
        <v>26</v>
      </c>
      <c r="D3378" s="468" t="s">
        <v>18</v>
      </c>
      <c r="E3378" s="468" t="s">
        <v>25</v>
      </c>
      <c r="F3378" s="468"/>
      <c r="G3378" s="469" t="s">
        <v>1375</v>
      </c>
      <c r="H3378" s="467" t="s">
        <v>1376</v>
      </c>
      <c r="I3378" s="470" t="s">
        <v>1377</v>
      </c>
      <c r="J3378" s="471" t="s">
        <v>19</v>
      </c>
    </row>
    <row r="3379" customFormat="false" ht="25.5" hidden="false" customHeight="true" outlineLevel="0" collapsed="false">
      <c r="A3379" s="472" t="s">
        <v>35</v>
      </c>
      <c r="B3379" s="473" t="s">
        <v>2271</v>
      </c>
      <c r="C3379" s="474" t="s">
        <v>36</v>
      </c>
      <c r="D3379" s="474" t="s">
        <v>2272</v>
      </c>
      <c r="E3379" s="474" t="s">
        <v>811</v>
      </c>
      <c r="F3379" s="474"/>
      <c r="G3379" s="475" t="s">
        <v>1449</v>
      </c>
      <c r="H3379" s="476" t="n">
        <v>1</v>
      </c>
      <c r="I3379" s="477" t="n">
        <v>192.63</v>
      </c>
      <c r="J3379" s="478" t="n">
        <v>192.63</v>
      </c>
    </row>
    <row r="3380" customFormat="false" ht="24" hidden="false" customHeight="true" outlineLevel="0" collapsed="false">
      <c r="A3380" s="479" t="s">
        <v>656</v>
      </c>
      <c r="B3380" s="480" t="n">
        <v>88325</v>
      </c>
      <c r="C3380" s="481" t="s">
        <v>42</v>
      </c>
      <c r="D3380" s="481" t="s">
        <v>1591</v>
      </c>
      <c r="E3380" s="481" t="s">
        <v>1382</v>
      </c>
      <c r="F3380" s="481"/>
      <c r="G3380" s="482" t="s">
        <v>469</v>
      </c>
      <c r="H3380" s="483" t="n">
        <v>0.556</v>
      </c>
      <c r="I3380" s="484" t="n">
        <v>22.69</v>
      </c>
      <c r="J3380" s="485" t="n">
        <v>12.61</v>
      </c>
    </row>
    <row r="3381" customFormat="false" ht="24" hidden="false" customHeight="true" outlineLevel="0" collapsed="false">
      <c r="A3381" s="501" t="s">
        <v>200</v>
      </c>
      <c r="B3381" s="502" t="n">
        <v>10499</v>
      </c>
      <c r="C3381" s="503" t="s">
        <v>42</v>
      </c>
      <c r="D3381" s="503" t="s">
        <v>2273</v>
      </c>
      <c r="E3381" s="503" t="s">
        <v>669</v>
      </c>
      <c r="F3381" s="503"/>
      <c r="G3381" s="504" t="s">
        <v>400</v>
      </c>
      <c r="H3381" s="505" t="n">
        <v>1.05</v>
      </c>
      <c r="I3381" s="506" t="n">
        <v>170.83</v>
      </c>
      <c r="J3381" s="507" t="n">
        <v>179.37</v>
      </c>
    </row>
    <row r="3382" customFormat="false" ht="24" hidden="false" customHeight="true" outlineLevel="0" collapsed="false">
      <c r="A3382" s="501" t="s">
        <v>200</v>
      </c>
      <c r="B3382" s="502" t="n">
        <v>10498</v>
      </c>
      <c r="C3382" s="503" t="s">
        <v>42</v>
      </c>
      <c r="D3382" s="503" t="s">
        <v>2274</v>
      </c>
      <c r="E3382" s="503" t="s">
        <v>669</v>
      </c>
      <c r="F3382" s="503"/>
      <c r="G3382" s="504" t="s">
        <v>66</v>
      </c>
      <c r="H3382" s="505" t="n">
        <v>0.05</v>
      </c>
      <c r="I3382" s="506" t="n">
        <v>13.05</v>
      </c>
      <c r="J3382" s="507" t="n">
        <v>0.65</v>
      </c>
    </row>
    <row r="3383" customFormat="false" ht="15" hidden="false" customHeight="false" outlineLevel="0" collapsed="false">
      <c r="A3383" s="486"/>
      <c r="B3383" s="487"/>
      <c r="C3383" s="487"/>
      <c r="D3383" s="487"/>
      <c r="E3383" s="487" t="s">
        <v>1388</v>
      </c>
      <c r="F3383" s="488" t="n">
        <v>9.64</v>
      </c>
      <c r="G3383" s="487" t="s">
        <v>1389</v>
      </c>
      <c r="H3383" s="488" t="n">
        <v>0</v>
      </c>
      <c r="I3383" s="489" t="s">
        <v>1390</v>
      </c>
      <c r="J3383" s="490" t="n">
        <v>9.64</v>
      </c>
    </row>
    <row r="3384" customFormat="false" ht="15" hidden="false" customHeight="true" outlineLevel="0" collapsed="false">
      <c r="A3384" s="486"/>
      <c r="B3384" s="487"/>
      <c r="C3384" s="487"/>
      <c r="D3384" s="487"/>
      <c r="E3384" s="487" t="s">
        <v>1391</v>
      </c>
      <c r="F3384" s="488" t="n">
        <v>45.84</v>
      </c>
      <c r="G3384" s="487"/>
      <c r="H3384" s="491" t="s">
        <v>1392</v>
      </c>
      <c r="I3384" s="491"/>
      <c r="J3384" s="490" t="n">
        <v>238.47</v>
      </c>
    </row>
    <row r="3385" customFormat="false" ht="49.5" hidden="false" customHeight="true" outlineLevel="0" collapsed="false">
      <c r="A3385" s="492"/>
      <c r="B3385" s="493"/>
      <c r="C3385" s="493"/>
      <c r="D3385" s="493"/>
      <c r="E3385" s="493"/>
      <c r="F3385" s="493"/>
      <c r="G3385" s="493" t="s">
        <v>1393</v>
      </c>
      <c r="H3385" s="494" t="n">
        <v>104.96</v>
      </c>
      <c r="I3385" s="495" t="s">
        <v>1394</v>
      </c>
      <c r="J3385" s="496" t="n">
        <v>25029.81</v>
      </c>
    </row>
    <row r="3386" customFormat="false" ht="0.75" hidden="false" customHeight="true" outlineLevel="0" collapsed="false">
      <c r="A3386" s="497"/>
      <c r="B3386" s="498"/>
      <c r="C3386" s="498"/>
      <c r="D3386" s="498"/>
      <c r="E3386" s="498"/>
      <c r="F3386" s="498"/>
      <c r="G3386" s="498"/>
      <c r="H3386" s="498"/>
      <c r="I3386" s="499"/>
      <c r="J3386" s="500"/>
    </row>
    <row r="3387" customFormat="false" ht="24" hidden="false" customHeight="true" outlineLevel="0" collapsed="false">
      <c r="A3387" s="461" t="s">
        <v>2342</v>
      </c>
      <c r="B3387" s="462"/>
      <c r="C3387" s="462"/>
      <c r="D3387" s="462" t="s">
        <v>2276</v>
      </c>
      <c r="E3387" s="462"/>
      <c r="F3387" s="462"/>
      <c r="G3387" s="462"/>
      <c r="H3387" s="463"/>
      <c r="I3387" s="464"/>
      <c r="J3387" s="465" t="n">
        <v>43631.99</v>
      </c>
    </row>
    <row r="3388" customFormat="false" ht="18" hidden="false" customHeight="true" outlineLevel="0" collapsed="false">
      <c r="A3388" s="466" t="s">
        <v>2343</v>
      </c>
      <c r="B3388" s="467" t="s">
        <v>27</v>
      </c>
      <c r="C3388" s="468" t="s">
        <v>26</v>
      </c>
      <c r="D3388" s="468" t="s">
        <v>18</v>
      </c>
      <c r="E3388" s="468" t="s">
        <v>25</v>
      </c>
      <c r="F3388" s="468"/>
      <c r="G3388" s="469" t="s">
        <v>1375</v>
      </c>
      <c r="H3388" s="467" t="s">
        <v>1376</v>
      </c>
      <c r="I3388" s="470" t="s">
        <v>1377</v>
      </c>
      <c r="J3388" s="471" t="s">
        <v>19</v>
      </c>
    </row>
    <row r="3389" customFormat="false" ht="39" hidden="false" customHeight="true" outlineLevel="0" collapsed="false">
      <c r="A3389" s="472" t="s">
        <v>35</v>
      </c>
      <c r="B3389" s="473" t="s">
        <v>2278</v>
      </c>
      <c r="C3389" s="474" t="s">
        <v>36</v>
      </c>
      <c r="D3389" s="474" t="s">
        <v>2279</v>
      </c>
      <c r="E3389" s="474" t="s">
        <v>1771</v>
      </c>
      <c r="F3389" s="474"/>
      <c r="G3389" s="475" t="s">
        <v>1449</v>
      </c>
      <c r="H3389" s="476" t="n">
        <v>1</v>
      </c>
      <c r="I3389" s="477" t="n">
        <v>216.12</v>
      </c>
      <c r="J3389" s="478" t="n">
        <v>216.12</v>
      </c>
    </row>
    <row r="3390" customFormat="false" ht="25.5" hidden="false" customHeight="true" outlineLevel="0" collapsed="false">
      <c r="A3390" s="479" t="s">
        <v>656</v>
      </c>
      <c r="B3390" s="480" t="n">
        <v>90769</v>
      </c>
      <c r="C3390" s="481" t="s">
        <v>42</v>
      </c>
      <c r="D3390" s="481" t="s">
        <v>2280</v>
      </c>
      <c r="E3390" s="481" t="s">
        <v>1382</v>
      </c>
      <c r="F3390" s="481"/>
      <c r="G3390" s="482" t="s">
        <v>469</v>
      </c>
      <c r="H3390" s="483" t="n">
        <v>0.5</v>
      </c>
      <c r="I3390" s="484" t="n">
        <v>120.56</v>
      </c>
      <c r="J3390" s="485" t="n">
        <v>60.28</v>
      </c>
    </row>
    <row r="3391" customFormat="false" ht="25.5" hidden="false" customHeight="true" outlineLevel="0" collapsed="false">
      <c r="A3391" s="479" t="s">
        <v>656</v>
      </c>
      <c r="B3391" s="480" t="n">
        <v>88261</v>
      </c>
      <c r="C3391" s="481" t="s">
        <v>42</v>
      </c>
      <c r="D3391" s="481" t="s">
        <v>1030</v>
      </c>
      <c r="E3391" s="481" t="s">
        <v>1382</v>
      </c>
      <c r="F3391" s="481"/>
      <c r="G3391" s="482" t="s">
        <v>469</v>
      </c>
      <c r="H3391" s="483" t="n">
        <v>4</v>
      </c>
      <c r="I3391" s="484" t="n">
        <v>24.15</v>
      </c>
      <c r="J3391" s="485" t="n">
        <v>96.6</v>
      </c>
    </row>
    <row r="3392" customFormat="false" ht="25.5" hidden="false" customHeight="true" outlineLevel="0" collapsed="false">
      <c r="A3392" s="479" t="s">
        <v>656</v>
      </c>
      <c r="B3392" s="480" t="n">
        <v>88239</v>
      </c>
      <c r="C3392" s="481" t="s">
        <v>42</v>
      </c>
      <c r="D3392" s="481" t="s">
        <v>691</v>
      </c>
      <c r="E3392" s="481" t="s">
        <v>1382</v>
      </c>
      <c r="F3392" s="481"/>
      <c r="G3392" s="482" t="s">
        <v>469</v>
      </c>
      <c r="H3392" s="483" t="n">
        <v>0.5</v>
      </c>
      <c r="I3392" s="484" t="n">
        <v>21.42</v>
      </c>
      <c r="J3392" s="485" t="n">
        <v>10.71</v>
      </c>
    </row>
    <row r="3393" customFormat="false" ht="25.5" hidden="false" customHeight="true" outlineLevel="0" collapsed="false">
      <c r="A3393" s="501" t="s">
        <v>200</v>
      </c>
      <c r="B3393" s="502" t="n">
        <v>4006</v>
      </c>
      <c r="C3393" s="503" t="s">
        <v>42</v>
      </c>
      <c r="D3393" s="503" t="s">
        <v>2281</v>
      </c>
      <c r="E3393" s="503" t="s">
        <v>669</v>
      </c>
      <c r="F3393" s="503"/>
      <c r="G3393" s="504" t="s">
        <v>388</v>
      </c>
      <c r="H3393" s="505" t="n">
        <v>0.00875</v>
      </c>
      <c r="I3393" s="506" t="n">
        <v>2595.38</v>
      </c>
      <c r="J3393" s="507" t="n">
        <v>22.7</v>
      </c>
    </row>
    <row r="3394" customFormat="false" ht="25.5" hidden="false" customHeight="true" outlineLevel="0" collapsed="false">
      <c r="A3394" s="501" t="s">
        <v>200</v>
      </c>
      <c r="B3394" s="502" t="n">
        <v>4331</v>
      </c>
      <c r="C3394" s="503" t="s">
        <v>42</v>
      </c>
      <c r="D3394" s="503" t="s">
        <v>2282</v>
      </c>
      <c r="E3394" s="503" t="s">
        <v>669</v>
      </c>
      <c r="F3394" s="503"/>
      <c r="G3394" s="504" t="s">
        <v>120</v>
      </c>
      <c r="H3394" s="505" t="n">
        <v>1</v>
      </c>
      <c r="I3394" s="506" t="n">
        <v>4.2</v>
      </c>
      <c r="J3394" s="507" t="n">
        <v>4.2</v>
      </c>
    </row>
    <row r="3395" customFormat="false" ht="24" hidden="false" customHeight="true" outlineLevel="0" collapsed="false">
      <c r="A3395" s="501" t="s">
        <v>200</v>
      </c>
      <c r="B3395" s="502" t="n">
        <v>44396</v>
      </c>
      <c r="C3395" s="503" t="s">
        <v>42</v>
      </c>
      <c r="D3395" s="503" t="s">
        <v>2110</v>
      </c>
      <c r="E3395" s="503" t="s">
        <v>669</v>
      </c>
      <c r="F3395" s="503"/>
      <c r="G3395" s="504" t="s">
        <v>66</v>
      </c>
      <c r="H3395" s="505" t="n">
        <v>0.25</v>
      </c>
      <c r="I3395" s="506" t="n">
        <v>22.7</v>
      </c>
      <c r="J3395" s="507" t="n">
        <v>5.67</v>
      </c>
    </row>
    <row r="3396" customFormat="false" ht="24" hidden="false" customHeight="true" outlineLevel="0" collapsed="false">
      <c r="A3396" s="501" t="s">
        <v>200</v>
      </c>
      <c r="B3396" s="502" t="n">
        <v>6085</v>
      </c>
      <c r="C3396" s="503" t="s">
        <v>42</v>
      </c>
      <c r="D3396" s="503" t="s">
        <v>2081</v>
      </c>
      <c r="E3396" s="503" t="s">
        <v>669</v>
      </c>
      <c r="F3396" s="503"/>
      <c r="G3396" s="504" t="s">
        <v>686</v>
      </c>
      <c r="H3396" s="505" t="n">
        <v>0.25</v>
      </c>
      <c r="I3396" s="506" t="n">
        <v>5.83</v>
      </c>
      <c r="J3396" s="507" t="n">
        <v>1.45</v>
      </c>
    </row>
    <row r="3397" customFormat="false" ht="25.5" hidden="false" customHeight="true" outlineLevel="0" collapsed="false">
      <c r="A3397" s="501" t="s">
        <v>200</v>
      </c>
      <c r="B3397" s="502" t="n">
        <v>3767</v>
      </c>
      <c r="C3397" s="503" t="s">
        <v>42</v>
      </c>
      <c r="D3397" s="503" t="s">
        <v>2283</v>
      </c>
      <c r="E3397" s="503" t="s">
        <v>669</v>
      </c>
      <c r="F3397" s="503"/>
      <c r="G3397" s="504" t="s">
        <v>120</v>
      </c>
      <c r="H3397" s="505" t="n">
        <v>1</v>
      </c>
      <c r="I3397" s="506" t="n">
        <v>1.16</v>
      </c>
      <c r="J3397" s="507" t="n">
        <v>1.16</v>
      </c>
    </row>
    <row r="3398" customFormat="false" ht="25.5" hidden="false" customHeight="true" outlineLevel="0" collapsed="false">
      <c r="A3398" s="501" t="s">
        <v>200</v>
      </c>
      <c r="B3398" s="502" t="n">
        <v>11447</v>
      </c>
      <c r="C3398" s="503" t="s">
        <v>42</v>
      </c>
      <c r="D3398" s="503" t="s">
        <v>2261</v>
      </c>
      <c r="E3398" s="503" t="s">
        <v>669</v>
      </c>
      <c r="F3398" s="503"/>
      <c r="G3398" s="504" t="s">
        <v>120</v>
      </c>
      <c r="H3398" s="505" t="n">
        <v>0.54</v>
      </c>
      <c r="I3398" s="506" t="n">
        <v>24.73</v>
      </c>
      <c r="J3398" s="507" t="n">
        <v>13.35</v>
      </c>
    </row>
    <row r="3399" customFormat="false" ht="15" hidden="false" customHeight="false" outlineLevel="0" collapsed="false">
      <c r="A3399" s="486"/>
      <c r="B3399" s="487"/>
      <c r="C3399" s="487"/>
      <c r="D3399" s="487"/>
      <c r="E3399" s="487" t="s">
        <v>1388</v>
      </c>
      <c r="F3399" s="488" t="n">
        <v>143.07</v>
      </c>
      <c r="G3399" s="487" t="s">
        <v>1389</v>
      </c>
      <c r="H3399" s="488" t="n">
        <v>0</v>
      </c>
      <c r="I3399" s="489" t="s">
        <v>1390</v>
      </c>
      <c r="J3399" s="490" t="n">
        <v>143.07</v>
      </c>
    </row>
    <row r="3400" customFormat="false" ht="15" hidden="false" customHeight="true" outlineLevel="0" collapsed="false">
      <c r="A3400" s="486"/>
      <c r="B3400" s="487"/>
      <c r="C3400" s="487"/>
      <c r="D3400" s="487"/>
      <c r="E3400" s="487" t="s">
        <v>1391</v>
      </c>
      <c r="F3400" s="488" t="n">
        <v>51.43</v>
      </c>
      <c r="G3400" s="487"/>
      <c r="H3400" s="491" t="s">
        <v>1392</v>
      </c>
      <c r="I3400" s="491"/>
      <c r="J3400" s="490" t="n">
        <v>267.55</v>
      </c>
    </row>
    <row r="3401" customFormat="false" ht="49.5" hidden="false" customHeight="true" outlineLevel="0" collapsed="false">
      <c r="A3401" s="492"/>
      <c r="B3401" s="493"/>
      <c r="C3401" s="493"/>
      <c r="D3401" s="493"/>
      <c r="E3401" s="493"/>
      <c r="F3401" s="493"/>
      <c r="G3401" s="493" t="s">
        <v>1393</v>
      </c>
      <c r="H3401" s="494" t="n">
        <v>31.92</v>
      </c>
      <c r="I3401" s="495" t="s">
        <v>1394</v>
      </c>
      <c r="J3401" s="496" t="n">
        <v>8540.19</v>
      </c>
    </row>
    <row r="3402" customFormat="false" ht="0.75" hidden="false" customHeight="true" outlineLevel="0" collapsed="false">
      <c r="A3402" s="497"/>
      <c r="B3402" s="498"/>
      <c r="C3402" s="498"/>
      <c r="D3402" s="498"/>
      <c r="E3402" s="498"/>
      <c r="F3402" s="498"/>
      <c r="G3402" s="498"/>
      <c r="H3402" s="498"/>
      <c r="I3402" s="499"/>
      <c r="J3402" s="500"/>
    </row>
    <row r="3403" customFormat="false" ht="18" hidden="false" customHeight="true" outlineLevel="0" collapsed="false">
      <c r="A3403" s="466" t="s">
        <v>2344</v>
      </c>
      <c r="B3403" s="467" t="s">
        <v>27</v>
      </c>
      <c r="C3403" s="468" t="s">
        <v>26</v>
      </c>
      <c r="D3403" s="468" t="s">
        <v>18</v>
      </c>
      <c r="E3403" s="468" t="s">
        <v>25</v>
      </c>
      <c r="F3403" s="468"/>
      <c r="G3403" s="469" t="s">
        <v>1375</v>
      </c>
      <c r="H3403" s="467" t="s">
        <v>1376</v>
      </c>
      <c r="I3403" s="470" t="s">
        <v>1377</v>
      </c>
      <c r="J3403" s="471" t="s">
        <v>19</v>
      </c>
    </row>
    <row r="3404" customFormat="false" ht="25.5" hidden="false" customHeight="true" outlineLevel="0" collapsed="false">
      <c r="A3404" s="472" t="s">
        <v>35</v>
      </c>
      <c r="B3404" s="473" t="s">
        <v>2345</v>
      </c>
      <c r="C3404" s="474" t="s">
        <v>36</v>
      </c>
      <c r="D3404" s="474" t="s">
        <v>2346</v>
      </c>
      <c r="E3404" s="474" t="s">
        <v>811</v>
      </c>
      <c r="F3404" s="474"/>
      <c r="G3404" s="475" t="s">
        <v>1449</v>
      </c>
      <c r="H3404" s="476" t="n">
        <v>1</v>
      </c>
      <c r="I3404" s="477" t="n">
        <v>161.82</v>
      </c>
      <c r="J3404" s="478" t="n">
        <v>161.82</v>
      </c>
    </row>
    <row r="3405" customFormat="false" ht="24" hidden="false" customHeight="true" outlineLevel="0" collapsed="false">
      <c r="A3405" s="479" t="s">
        <v>656</v>
      </c>
      <c r="B3405" s="480" t="n">
        <v>88315</v>
      </c>
      <c r="C3405" s="481" t="s">
        <v>42</v>
      </c>
      <c r="D3405" s="481" t="s">
        <v>1600</v>
      </c>
      <c r="E3405" s="481" t="s">
        <v>1382</v>
      </c>
      <c r="F3405" s="481"/>
      <c r="G3405" s="482" t="s">
        <v>469</v>
      </c>
      <c r="H3405" s="483" t="n">
        <v>0.9774</v>
      </c>
      <c r="I3405" s="484" t="n">
        <v>25.4</v>
      </c>
      <c r="J3405" s="485" t="n">
        <v>24.82</v>
      </c>
    </row>
    <row r="3406" customFormat="false" ht="24" hidden="false" customHeight="true" outlineLevel="0" collapsed="false">
      <c r="A3406" s="479" t="s">
        <v>656</v>
      </c>
      <c r="B3406" s="480" t="n">
        <v>88316</v>
      </c>
      <c r="C3406" s="481" t="s">
        <v>42</v>
      </c>
      <c r="D3406" s="481" t="s">
        <v>667</v>
      </c>
      <c r="E3406" s="481" t="s">
        <v>1382</v>
      </c>
      <c r="F3406" s="481"/>
      <c r="G3406" s="482" t="s">
        <v>469</v>
      </c>
      <c r="H3406" s="483" t="n">
        <v>0.9774</v>
      </c>
      <c r="I3406" s="484" t="n">
        <v>20.32</v>
      </c>
      <c r="J3406" s="485" t="n">
        <v>19.86</v>
      </c>
    </row>
    <row r="3407" customFormat="false" ht="25.5" hidden="false" customHeight="true" outlineLevel="0" collapsed="false">
      <c r="A3407" s="501" t="s">
        <v>200</v>
      </c>
      <c r="B3407" s="502" t="n">
        <v>7696</v>
      </c>
      <c r="C3407" s="503" t="s">
        <v>42</v>
      </c>
      <c r="D3407" s="503" t="s">
        <v>2347</v>
      </c>
      <c r="E3407" s="503" t="s">
        <v>669</v>
      </c>
      <c r="F3407" s="503"/>
      <c r="G3407" s="504" t="s">
        <v>47</v>
      </c>
      <c r="H3407" s="505" t="n">
        <v>1.0203</v>
      </c>
      <c r="I3407" s="506" t="n">
        <v>79.07</v>
      </c>
      <c r="J3407" s="507" t="n">
        <v>80.67</v>
      </c>
    </row>
    <row r="3408" customFormat="false" ht="39" hidden="false" customHeight="true" outlineLevel="0" collapsed="false">
      <c r="A3408" s="501" t="s">
        <v>200</v>
      </c>
      <c r="B3408" s="502" t="n">
        <v>7698</v>
      </c>
      <c r="C3408" s="503" t="s">
        <v>42</v>
      </c>
      <c r="D3408" s="503" t="s">
        <v>2348</v>
      </c>
      <c r="E3408" s="503" t="s">
        <v>669</v>
      </c>
      <c r="F3408" s="503"/>
      <c r="G3408" s="504" t="s">
        <v>47</v>
      </c>
      <c r="H3408" s="505" t="n">
        <v>0.43505</v>
      </c>
      <c r="I3408" s="506" t="n">
        <v>47.2</v>
      </c>
      <c r="J3408" s="507" t="n">
        <v>20.53</v>
      </c>
    </row>
    <row r="3409" customFormat="false" ht="25.5" hidden="false" customHeight="true" outlineLevel="0" collapsed="false">
      <c r="A3409" s="501" t="s">
        <v>200</v>
      </c>
      <c r="B3409" s="502" t="n">
        <v>11002</v>
      </c>
      <c r="C3409" s="503" t="s">
        <v>42</v>
      </c>
      <c r="D3409" s="503" t="s">
        <v>2349</v>
      </c>
      <c r="E3409" s="503" t="s">
        <v>669</v>
      </c>
      <c r="F3409" s="503"/>
      <c r="G3409" s="504" t="s">
        <v>66</v>
      </c>
      <c r="H3409" s="505" t="n">
        <v>0.43505</v>
      </c>
      <c r="I3409" s="506" t="n">
        <v>36.39</v>
      </c>
      <c r="J3409" s="507" t="n">
        <v>15.83</v>
      </c>
    </row>
    <row r="3410" customFormat="false" ht="25.5" hidden="false" customHeight="true" outlineLevel="0" collapsed="false">
      <c r="A3410" s="501" t="s">
        <v>200</v>
      </c>
      <c r="B3410" s="502" t="n">
        <v>43130</v>
      </c>
      <c r="C3410" s="503" t="s">
        <v>42</v>
      </c>
      <c r="D3410" s="503" t="s">
        <v>2350</v>
      </c>
      <c r="E3410" s="503" t="s">
        <v>669</v>
      </c>
      <c r="F3410" s="503"/>
      <c r="G3410" s="504" t="s">
        <v>66</v>
      </c>
      <c r="H3410" s="505" t="n">
        <v>0.005</v>
      </c>
      <c r="I3410" s="506" t="n">
        <v>23.7</v>
      </c>
      <c r="J3410" s="507" t="n">
        <v>0.11</v>
      </c>
    </row>
    <row r="3411" customFormat="false" ht="15" hidden="false" customHeight="false" outlineLevel="0" collapsed="false">
      <c r="A3411" s="486"/>
      <c r="B3411" s="487"/>
      <c r="C3411" s="487"/>
      <c r="D3411" s="487"/>
      <c r="E3411" s="487" t="s">
        <v>1388</v>
      </c>
      <c r="F3411" s="488" t="n">
        <v>34.33</v>
      </c>
      <c r="G3411" s="487" t="s">
        <v>1389</v>
      </c>
      <c r="H3411" s="488" t="n">
        <v>0</v>
      </c>
      <c r="I3411" s="489" t="s">
        <v>1390</v>
      </c>
      <c r="J3411" s="490" t="n">
        <v>34.33</v>
      </c>
    </row>
    <row r="3412" customFormat="false" ht="15" hidden="false" customHeight="true" outlineLevel="0" collapsed="false">
      <c r="A3412" s="486"/>
      <c r="B3412" s="487"/>
      <c r="C3412" s="487"/>
      <c r="D3412" s="487"/>
      <c r="E3412" s="487" t="s">
        <v>1391</v>
      </c>
      <c r="F3412" s="488" t="n">
        <v>38.51</v>
      </c>
      <c r="G3412" s="487"/>
      <c r="H3412" s="491" t="s">
        <v>1392</v>
      </c>
      <c r="I3412" s="491"/>
      <c r="J3412" s="490" t="n">
        <v>200.33</v>
      </c>
    </row>
    <row r="3413" customFormat="false" ht="49.5" hidden="false" customHeight="true" outlineLevel="0" collapsed="false">
      <c r="A3413" s="492"/>
      <c r="B3413" s="493"/>
      <c r="C3413" s="493"/>
      <c r="D3413" s="493"/>
      <c r="E3413" s="493"/>
      <c r="F3413" s="493"/>
      <c r="G3413" s="493" t="s">
        <v>1393</v>
      </c>
      <c r="H3413" s="494" t="n">
        <v>175.17</v>
      </c>
      <c r="I3413" s="495" t="s">
        <v>1394</v>
      </c>
      <c r="J3413" s="496" t="n">
        <v>35091.8</v>
      </c>
    </row>
    <row r="3414" customFormat="false" ht="0.75" hidden="false" customHeight="true" outlineLevel="0" collapsed="false">
      <c r="A3414" s="497"/>
      <c r="B3414" s="498"/>
      <c r="C3414" s="498"/>
      <c r="D3414" s="498"/>
      <c r="E3414" s="498"/>
      <c r="F3414" s="498"/>
      <c r="G3414" s="498"/>
      <c r="H3414" s="498"/>
      <c r="I3414" s="499"/>
      <c r="J3414" s="500"/>
    </row>
    <row r="3415" customFormat="false" ht="24" hidden="false" customHeight="true" outlineLevel="0" collapsed="false">
      <c r="A3415" s="461" t="n">
        <v>12</v>
      </c>
      <c r="B3415" s="462"/>
      <c r="C3415" s="462"/>
      <c r="D3415" s="462" t="s">
        <v>250</v>
      </c>
      <c r="E3415" s="462"/>
      <c r="F3415" s="462"/>
      <c r="G3415" s="462"/>
      <c r="H3415" s="463"/>
      <c r="I3415" s="464"/>
      <c r="J3415" s="465" t="n">
        <v>1983111.18</v>
      </c>
    </row>
    <row r="3416" customFormat="false" ht="24" hidden="false" customHeight="true" outlineLevel="0" collapsed="false">
      <c r="A3416" s="461" t="s">
        <v>2351</v>
      </c>
      <c r="B3416" s="462"/>
      <c r="C3416" s="462"/>
      <c r="D3416" s="462" t="s">
        <v>1936</v>
      </c>
      <c r="E3416" s="462"/>
      <c r="F3416" s="462"/>
      <c r="G3416" s="462"/>
      <c r="H3416" s="463"/>
      <c r="I3416" s="464"/>
      <c r="J3416" s="465" t="n">
        <v>1352958.9</v>
      </c>
    </row>
    <row r="3417" customFormat="false" ht="18" hidden="false" customHeight="true" outlineLevel="0" collapsed="false">
      <c r="A3417" s="466" t="s">
        <v>2352</v>
      </c>
      <c r="B3417" s="467" t="s">
        <v>27</v>
      </c>
      <c r="C3417" s="468" t="s">
        <v>26</v>
      </c>
      <c r="D3417" s="468" t="s">
        <v>18</v>
      </c>
      <c r="E3417" s="468" t="s">
        <v>25</v>
      </c>
      <c r="F3417" s="468"/>
      <c r="G3417" s="469" t="s">
        <v>1375</v>
      </c>
      <c r="H3417" s="467" t="s">
        <v>1376</v>
      </c>
      <c r="I3417" s="470" t="s">
        <v>1377</v>
      </c>
      <c r="J3417" s="471" t="s">
        <v>19</v>
      </c>
    </row>
    <row r="3418" customFormat="false" ht="25.5" hidden="false" customHeight="true" outlineLevel="0" collapsed="false">
      <c r="A3418" s="472" t="s">
        <v>35</v>
      </c>
      <c r="B3418" s="473" t="s">
        <v>2353</v>
      </c>
      <c r="C3418" s="474" t="s">
        <v>36</v>
      </c>
      <c r="D3418" s="474" t="s">
        <v>2354</v>
      </c>
      <c r="E3418" s="474" t="s">
        <v>674</v>
      </c>
      <c r="F3418" s="474"/>
      <c r="G3418" s="475" t="s">
        <v>1449</v>
      </c>
      <c r="H3418" s="476" t="n">
        <v>1</v>
      </c>
      <c r="I3418" s="477" t="n">
        <v>159.98</v>
      </c>
      <c r="J3418" s="478" t="n">
        <v>159.98</v>
      </c>
    </row>
    <row r="3419" customFormat="false" ht="24" hidden="false" customHeight="true" outlineLevel="0" collapsed="false">
      <c r="A3419" s="479" t="s">
        <v>656</v>
      </c>
      <c r="B3419" s="480" t="n">
        <v>88310</v>
      </c>
      <c r="C3419" s="481" t="s">
        <v>42</v>
      </c>
      <c r="D3419" s="481" t="s">
        <v>970</v>
      </c>
      <c r="E3419" s="481" t="s">
        <v>1382</v>
      </c>
      <c r="F3419" s="481"/>
      <c r="G3419" s="482" t="s">
        <v>469</v>
      </c>
      <c r="H3419" s="483" t="n">
        <v>3.55</v>
      </c>
      <c r="I3419" s="484" t="n">
        <v>27.11</v>
      </c>
      <c r="J3419" s="485" t="n">
        <v>96.24</v>
      </c>
    </row>
    <row r="3420" customFormat="false" ht="25.5" hidden="false" customHeight="true" outlineLevel="0" collapsed="false">
      <c r="A3420" s="479" t="s">
        <v>656</v>
      </c>
      <c r="B3420" s="480" t="n">
        <v>90769</v>
      </c>
      <c r="C3420" s="481" t="s">
        <v>42</v>
      </c>
      <c r="D3420" s="481" t="s">
        <v>2280</v>
      </c>
      <c r="E3420" s="481" t="s">
        <v>1382</v>
      </c>
      <c r="F3420" s="481"/>
      <c r="G3420" s="482" t="s">
        <v>469</v>
      </c>
      <c r="H3420" s="483" t="n">
        <v>0.45</v>
      </c>
      <c r="I3420" s="484" t="n">
        <v>120.56</v>
      </c>
      <c r="J3420" s="485" t="n">
        <v>54.25</v>
      </c>
    </row>
    <row r="3421" customFormat="false" ht="25.5" hidden="false" customHeight="true" outlineLevel="0" collapsed="false">
      <c r="A3421" s="501" t="s">
        <v>200</v>
      </c>
      <c r="B3421" s="502" t="n">
        <v>3767</v>
      </c>
      <c r="C3421" s="503" t="s">
        <v>42</v>
      </c>
      <c r="D3421" s="503" t="s">
        <v>2283</v>
      </c>
      <c r="E3421" s="503" t="s">
        <v>669</v>
      </c>
      <c r="F3421" s="503"/>
      <c r="G3421" s="504" t="s">
        <v>120</v>
      </c>
      <c r="H3421" s="505" t="n">
        <v>2.25</v>
      </c>
      <c r="I3421" s="506" t="n">
        <v>1.16</v>
      </c>
      <c r="J3421" s="507" t="n">
        <v>2.61</v>
      </c>
    </row>
    <row r="3422" customFormat="false" ht="24" hidden="false" customHeight="true" outlineLevel="0" collapsed="false">
      <c r="A3422" s="501" t="s">
        <v>200</v>
      </c>
      <c r="B3422" s="502" t="n">
        <v>13</v>
      </c>
      <c r="C3422" s="503" t="s">
        <v>42</v>
      </c>
      <c r="D3422" s="503" t="s">
        <v>2355</v>
      </c>
      <c r="E3422" s="503" t="s">
        <v>669</v>
      </c>
      <c r="F3422" s="503"/>
      <c r="G3422" s="504" t="s">
        <v>66</v>
      </c>
      <c r="H3422" s="505" t="n">
        <v>0.225</v>
      </c>
      <c r="I3422" s="506" t="n">
        <v>30.62</v>
      </c>
      <c r="J3422" s="507" t="n">
        <v>6.88</v>
      </c>
    </row>
    <row r="3423" customFormat="false" ht="15" hidden="false" customHeight="false" outlineLevel="0" collapsed="false">
      <c r="A3423" s="486"/>
      <c r="B3423" s="487"/>
      <c r="C3423" s="487"/>
      <c r="D3423" s="487"/>
      <c r="E3423" s="487" t="s">
        <v>1388</v>
      </c>
      <c r="F3423" s="488" t="n">
        <v>124.71</v>
      </c>
      <c r="G3423" s="487" t="s">
        <v>1389</v>
      </c>
      <c r="H3423" s="488" t="n">
        <v>0</v>
      </c>
      <c r="I3423" s="489" t="s">
        <v>1390</v>
      </c>
      <c r="J3423" s="490" t="n">
        <v>124.71</v>
      </c>
    </row>
    <row r="3424" customFormat="false" ht="15" hidden="false" customHeight="true" outlineLevel="0" collapsed="false">
      <c r="A3424" s="486"/>
      <c r="B3424" s="487"/>
      <c r="C3424" s="487"/>
      <c r="D3424" s="487"/>
      <c r="E3424" s="487" t="s">
        <v>1391</v>
      </c>
      <c r="F3424" s="488" t="n">
        <v>38.07</v>
      </c>
      <c r="G3424" s="487"/>
      <c r="H3424" s="491" t="s">
        <v>1392</v>
      </c>
      <c r="I3424" s="491"/>
      <c r="J3424" s="490" t="n">
        <v>198.05</v>
      </c>
    </row>
    <row r="3425" customFormat="false" ht="49.5" hidden="false" customHeight="true" outlineLevel="0" collapsed="false">
      <c r="A3425" s="492"/>
      <c r="B3425" s="493"/>
      <c r="C3425" s="493"/>
      <c r="D3425" s="493"/>
      <c r="E3425" s="493"/>
      <c r="F3425" s="493"/>
      <c r="G3425" s="493" t="s">
        <v>1393</v>
      </c>
      <c r="H3425" s="494" t="n">
        <v>22.5</v>
      </c>
      <c r="I3425" s="495" t="s">
        <v>1394</v>
      </c>
      <c r="J3425" s="496" t="n">
        <v>4456.12</v>
      </c>
    </row>
    <row r="3426" customFormat="false" ht="0.75" hidden="false" customHeight="true" outlineLevel="0" collapsed="false">
      <c r="A3426" s="497"/>
      <c r="B3426" s="498"/>
      <c r="C3426" s="498"/>
      <c r="D3426" s="498"/>
      <c r="E3426" s="498"/>
      <c r="F3426" s="498"/>
      <c r="G3426" s="498"/>
      <c r="H3426" s="498"/>
      <c r="I3426" s="499"/>
      <c r="J3426" s="500"/>
    </row>
    <row r="3427" customFormat="false" ht="18" hidden="false" customHeight="true" outlineLevel="0" collapsed="false">
      <c r="A3427" s="466" t="s">
        <v>2356</v>
      </c>
      <c r="B3427" s="467" t="s">
        <v>27</v>
      </c>
      <c r="C3427" s="468" t="s">
        <v>26</v>
      </c>
      <c r="D3427" s="468" t="s">
        <v>18</v>
      </c>
      <c r="E3427" s="468" t="s">
        <v>25</v>
      </c>
      <c r="F3427" s="468"/>
      <c r="G3427" s="469" t="s">
        <v>1375</v>
      </c>
      <c r="H3427" s="467" t="s">
        <v>1376</v>
      </c>
      <c r="I3427" s="470" t="s">
        <v>1377</v>
      </c>
      <c r="J3427" s="471" t="s">
        <v>19</v>
      </c>
    </row>
    <row r="3428" customFormat="false" ht="25.5" hidden="false" customHeight="true" outlineLevel="0" collapsed="false">
      <c r="A3428" s="472" t="s">
        <v>35</v>
      </c>
      <c r="B3428" s="473" t="n">
        <v>88485</v>
      </c>
      <c r="C3428" s="474" t="s">
        <v>42</v>
      </c>
      <c r="D3428" s="474" t="s">
        <v>262</v>
      </c>
      <c r="E3428" s="474" t="s">
        <v>674</v>
      </c>
      <c r="F3428" s="474"/>
      <c r="G3428" s="475" t="s">
        <v>400</v>
      </c>
      <c r="H3428" s="476" t="n">
        <v>1</v>
      </c>
      <c r="I3428" s="477" t="n">
        <v>3.22</v>
      </c>
      <c r="J3428" s="478" t="n">
        <v>3.22</v>
      </c>
    </row>
    <row r="3429" customFormat="false" ht="24" hidden="false" customHeight="true" outlineLevel="0" collapsed="false">
      <c r="A3429" s="479" t="s">
        <v>656</v>
      </c>
      <c r="B3429" s="480" t="n">
        <v>88310</v>
      </c>
      <c r="C3429" s="481" t="s">
        <v>42</v>
      </c>
      <c r="D3429" s="481" t="s">
        <v>970</v>
      </c>
      <c r="E3429" s="481" t="s">
        <v>1382</v>
      </c>
      <c r="F3429" s="481"/>
      <c r="G3429" s="482" t="s">
        <v>469</v>
      </c>
      <c r="H3429" s="483" t="n">
        <v>0.0666</v>
      </c>
      <c r="I3429" s="484" t="n">
        <v>27.11</v>
      </c>
      <c r="J3429" s="485" t="n">
        <v>1.8</v>
      </c>
    </row>
    <row r="3430" customFormat="false" ht="24" hidden="false" customHeight="true" outlineLevel="0" collapsed="false">
      <c r="A3430" s="479" t="s">
        <v>656</v>
      </c>
      <c r="B3430" s="480" t="n">
        <v>88316</v>
      </c>
      <c r="C3430" s="481" t="s">
        <v>42</v>
      </c>
      <c r="D3430" s="481" t="s">
        <v>667</v>
      </c>
      <c r="E3430" s="481" t="s">
        <v>1382</v>
      </c>
      <c r="F3430" s="481"/>
      <c r="G3430" s="482" t="s">
        <v>469</v>
      </c>
      <c r="H3430" s="483" t="n">
        <v>0.0222</v>
      </c>
      <c r="I3430" s="484" t="n">
        <v>20.32</v>
      </c>
      <c r="J3430" s="485" t="n">
        <v>0.45</v>
      </c>
    </row>
    <row r="3431" customFormat="false" ht="24" hidden="false" customHeight="true" outlineLevel="0" collapsed="false">
      <c r="A3431" s="501" t="s">
        <v>200</v>
      </c>
      <c r="B3431" s="502" t="n">
        <v>6085</v>
      </c>
      <c r="C3431" s="503" t="s">
        <v>42</v>
      </c>
      <c r="D3431" s="503" t="s">
        <v>2081</v>
      </c>
      <c r="E3431" s="503" t="s">
        <v>669</v>
      </c>
      <c r="F3431" s="503"/>
      <c r="G3431" s="504" t="s">
        <v>686</v>
      </c>
      <c r="H3431" s="505" t="n">
        <v>0.1666</v>
      </c>
      <c r="I3431" s="506" t="n">
        <v>5.83</v>
      </c>
      <c r="J3431" s="507" t="n">
        <v>0.97</v>
      </c>
    </row>
    <row r="3432" customFormat="false" ht="15" hidden="false" customHeight="false" outlineLevel="0" collapsed="false">
      <c r="A3432" s="486"/>
      <c r="B3432" s="487"/>
      <c r="C3432" s="487"/>
      <c r="D3432" s="487"/>
      <c r="E3432" s="487" t="s">
        <v>1388</v>
      </c>
      <c r="F3432" s="488" t="n">
        <v>1.66</v>
      </c>
      <c r="G3432" s="487" t="s">
        <v>1389</v>
      </c>
      <c r="H3432" s="488" t="n">
        <v>0</v>
      </c>
      <c r="I3432" s="489" t="s">
        <v>1390</v>
      </c>
      <c r="J3432" s="490" t="n">
        <v>1.66</v>
      </c>
    </row>
    <row r="3433" customFormat="false" ht="15" hidden="false" customHeight="true" outlineLevel="0" collapsed="false">
      <c r="A3433" s="486"/>
      <c r="B3433" s="487"/>
      <c r="C3433" s="487"/>
      <c r="D3433" s="487"/>
      <c r="E3433" s="487" t="s">
        <v>1391</v>
      </c>
      <c r="F3433" s="488" t="n">
        <v>0.76</v>
      </c>
      <c r="G3433" s="487"/>
      <c r="H3433" s="491" t="s">
        <v>1392</v>
      </c>
      <c r="I3433" s="491"/>
      <c r="J3433" s="490" t="n">
        <v>3.98</v>
      </c>
    </row>
    <row r="3434" customFormat="false" ht="49.5" hidden="false" customHeight="true" outlineLevel="0" collapsed="false">
      <c r="A3434" s="492"/>
      <c r="B3434" s="493"/>
      <c r="C3434" s="493"/>
      <c r="D3434" s="493"/>
      <c r="E3434" s="493"/>
      <c r="F3434" s="493"/>
      <c r="G3434" s="493" t="s">
        <v>1393</v>
      </c>
      <c r="H3434" s="494" t="n">
        <v>13182.97</v>
      </c>
      <c r="I3434" s="495" t="s">
        <v>1394</v>
      </c>
      <c r="J3434" s="496" t="n">
        <v>52468.22</v>
      </c>
    </row>
    <row r="3435" customFormat="false" ht="0.75" hidden="false" customHeight="true" outlineLevel="0" collapsed="false">
      <c r="A3435" s="497"/>
      <c r="B3435" s="498"/>
      <c r="C3435" s="498"/>
      <c r="D3435" s="498"/>
      <c r="E3435" s="498"/>
      <c r="F3435" s="498"/>
      <c r="G3435" s="498"/>
      <c r="H3435" s="498"/>
      <c r="I3435" s="499"/>
      <c r="J3435" s="500"/>
    </row>
    <row r="3436" customFormat="false" ht="18" hidden="false" customHeight="true" outlineLevel="0" collapsed="false">
      <c r="A3436" s="466" t="s">
        <v>2357</v>
      </c>
      <c r="B3436" s="467" t="s">
        <v>27</v>
      </c>
      <c r="C3436" s="468" t="s">
        <v>26</v>
      </c>
      <c r="D3436" s="468" t="s">
        <v>18</v>
      </c>
      <c r="E3436" s="468" t="s">
        <v>25</v>
      </c>
      <c r="F3436" s="468"/>
      <c r="G3436" s="469" t="s">
        <v>1375</v>
      </c>
      <c r="H3436" s="467" t="s">
        <v>1376</v>
      </c>
      <c r="I3436" s="470" t="s">
        <v>1377</v>
      </c>
      <c r="J3436" s="471" t="s">
        <v>19</v>
      </c>
    </row>
    <row r="3437" customFormat="false" ht="39" hidden="false" customHeight="true" outlineLevel="0" collapsed="false">
      <c r="A3437" s="472" t="s">
        <v>35</v>
      </c>
      <c r="B3437" s="473" t="n">
        <v>96128</v>
      </c>
      <c r="C3437" s="474" t="s">
        <v>42</v>
      </c>
      <c r="D3437" s="474" t="s">
        <v>2358</v>
      </c>
      <c r="E3437" s="474" t="s">
        <v>674</v>
      </c>
      <c r="F3437" s="474"/>
      <c r="G3437" s="475" t="s">
        <v>400</v>
      </c>
      <c r="H3437" s="476" t="n">
        <v>1</v>
      </c>
      <c r="I3437" s="477" t="n">
        <v>27.14</v>
      </c>
      <c r="J3437" s="478" t="n">
        <v>27.14</v>
      </c>
    </row>
    <row r="3438" customFormat="false" ht="24" hidden="false" customHeight="true" outlineLevel="0" collapsed="false">
      <c r="A3438" s="479" t="s">
        <v>656</v>
      </c>
      <c r="B3438" s="480" t="n">
        <v>88310</v>
      </c>
      <c r="C3438" s="481" t="s">
        <v>42</v>
      </c>
      <c r="D3438" s="481" t="s">
        <v>970</v>
      </c>
      <c r="E3438" s="481" t="s">
        <v>1382</v>
      </c>
      <c r="F3438" s="481"/>
      <c r="G3438" s="482" t="s">
        <v>469</v>
      </c>
      <c r="H3438" s="483" t="n">
        <v>0.7428</v>
      </c>
      <c r="I3438" s="484" t="n">
        <v>27.11</v>
      </c>
      <c r="J3438" s="485" t="n">
        <v>20.13</v>
      </c>
    </row>
    <row r="3439" customFormat="false" ht="24" hidden="false" customHeight="true" outlineLevel="0" collapsed="false">
      <c r="A3439" s="479" t="s">
        <v>656</v>
      </c>
      <c r="B3439" s="480" t="n">
        <v>88316</v>
      </c>
      <c r="C3439" s="481" t="s">
        <v>42</v>
      </c>
      <c r="D3439" s="481" t="s">
        <v>667</v>
      </c>
      <c r="E3439" s="481" t="s">
        <v>1382</v>
      </c>
      <c r="F3439" s="481"/>
      <c r="G3439" s="482" t="s">
        <v>469</v>
      </c>
      <c r="H3439" s="483" t="n">
        <v>0.1213</v>
      </c>
      <c r="I3439" s="484" t="n">
        <v>20.32</v>
      </c>
      <c r="J3439" s="485" t="n">
        <v>2.46</v>
      </c>
    </row>
    <row r="3440" customFormat="false" ht="25.5" hidden="false" customHeight="true" outlineLevel="0" collapsed="false">
      <c r="A3440" s="501" t="s">
        <v>200</v>
      </c>
      <c r="B3440" s="502" t="n">
        <v>3767</v>
      </c>
      <c r="C3440" s="503" t="s">
        <v>42</v>
      </c>
      <c r="D3440" s="503" t="s">
        <v>2283</v>
      </c>
      <c r="E3440" s="503" t="s">
        <v>669</v>
      </c>
      <c r="F3440" s="503"/>
      <c r="G3440" s="504" t="s">
        <v>120</v>
      </c>
      <c r="H3440" s="505" t="n">
        <v>0.04</v>
      </c>
      <c r="I3440" s="506" t="n">
        <v>1.16</v>
      </c>
      <c r="J3440" s="507" t="n">
        <v>0.04</v>
      </c>
    </row>
    <row r="3441" customFormat="false" ht="25.5" hidden="false" customHeight="true" outlineLevel="0" collapsed="false">
      <c r="A3441" s="501" t="s">
        <v>200</v>
      </c>
      <c r="B3441" s="502" t="n">
        <v>43651</v>
      </c>
      <c r="C3441" s="503" t="s">
        <v>42</v>
      </c>
      <c r="D3441" s="503" t="s">
        <v>2359</v>
      </c>
      <c r="E3441" s="503" t="s">
        <v>669</v>
      </c>
      <c r="F3441" s="503"/>
      <c r="G3441" s="504" t="s">
        <v>66</v>
      </c>
      <c r="H3441" s="505" t="n">
        <v>0.7289</v>
      </c>
      <c r="I3441" s="506" t="n">
        <v>6.19</v>
      </c>
      <c r="J3441" s="507" t="n">
        <v>4.51</v>
      </c>
    </row>
    <row r="3442" customFormat="false" ht="15" hidden="false" customHeight="false" outlineLevel="0" collapsed="false">
      <c r="A3442" s="486"/>
      <c r="B3442" s="487"/>
      <c r="C3442" s="487"/>
      <c r="D3442" s="487"/>
      <c r="E3442" s="487" t="s">
        <v>1388</v>
      </c>
      <c r="F3442" s="488" t="n">
        <v>16.77</v>
      </c>
      <c r="G3442" s="487" t="s">
        <v>1389</v>
      </c>
      <c r="H3442" s="488" t="n">
        <v>0</v>
      </c>
      <c r="I3442" s="489" t="s">
        <v>1390</v>
      </c>
      <c r="J3442" s="490" t="n">
        <v>16.77</v>
      </c>
    </row>
    <row r="3443" customFormat="false" ht="15" hidden="false" customHeight="true" outlineLevel="0" collapsed="false">
      <c r="A3443" s="486"/>
      <c r="B3443" s="487"/>
      <c r="C3443" s="487"/>
      <c r="D3443" s="487"/>
      <c r="E3443" s="487" t="s">
        <v>1391</v>
      </c>
      <c r="F3443" s="488" t="n">
        <v>6.45</v>
      </c>
      <c r="G3443" s="487"/>
      <c r="H3443" s="491" t="s">
        <v>1392</v>
      </c>
      <c r="I3443" s="491"/>
      <c r="J3443" s="490" t="n">
        <v>33.59</v>
      </c>
    </row>
    <row r="3444" customFormat="false" ht="49.5" hidden="false" customHeight="true" outlineLevel="0" collapsed="false">
      <c r="A3444" s="492"/>
      <c r="B3444" s="493"/>
      <c r="C3444" s="493"/>
      <c r="D3444" s="493"/>
      <c r="E3444" s="493"/>
      <c r="F3444" s="493"/>
      <c r="G3444" s="493" t="s">
        <v>1393</v>
      </c>
      <c r="H3444" s="494" t="n">
        <v>4770.42</v>
      </c>
      <c r="I3444" s="495" t="s">
        <v>1394</v>
      </c>
      <c r="J3444" s="496" t="n">
        <v>160238.4</v>
      </c>
    </row>
    <row r="3445" customFormat="false" ht="0.75" hidden="false" customHeight="true" outlineLevel="0" collapsed="false">
      <c r="A3445" s="497"/>
      <c r="B3445" s="498"/>
      <c r="C3445" s="498"/>
      <c r="D3445" s="498"/>
      <c r="E3445" s="498"/>
      <c r="F3445" s="498"/>
      <c r="G3445" s="498"/>
      <c r="H3445" s="498"/>
      <c r="I3445" s="499"/>
      <c r="J3445" s="500"/>
    </row>
    <row r="3446" customFormat="false" ht="18" hidden="false" customHeight="true" outlineLevel="0" collapsed="false">
      <c r="A3446" s="466" t="s">
        <v>2360</v>
      </c>
      <c r="B3446" s="467" t="s">
        <v>27</v>
      </c>
      <c r="C3446" s="468" t="s">
        <v>26</v>
      </c>
      <c r="D3446" s="468" t="s">
        <v>18</v>
      </c>
      <c r="E3446" s="468" t="s">
        <v>25</v>
      </c>
      <c r="F3446" s="468"/>
      <c r="G3446" s="469" t="s">
        <v>1375</v>
      </c>
      <c r="H3446" s="467" t="s">
        <v>1376</v>
      </c>
      <c r="I3446" s="470" t="s">
        <v>1377</v>
      </c>
      <c r="J3446" s="471" t="s">
        <v>19</v>
      </c>
    </row>
    <row r="3447" customFormat="false" ht="39" hidden="false" customHeight="true" outlineLevel="0" collapsed="false">
      <c r="A3447" s="472" t="s">
        <v>35</v>
      </c>
      <c r="B3447" s="473" t="n">
        <v>96129</v>
      </c>
      <c r="C3447" s="474" t="s">
        <v>42</v>
      </c>
      <c r="D3447" s="474" t="s">
        <v>2361</v>
      </c>
      <c r="E3447" s="474" t="s">
        <v>674</v>
      </c>
      <c r="F3447" s="474"/>
      <c r="G3447" s="475" t="s">
        <v>400</v>
      </c>
      <c r="H3447" s="476" t="n">
        <v>1</v>
      </c>
      <c r="I3447" s="477" t="n">
        <v>31.92</v>
      </c>
      <c r="J3447" s="478" t="n">
        <v>31.92</v>
      </c>
    </row>
    <row r="3448" customFormat="false" ht="24" hidden="false" customHeight="true" outlineLevel="0" collapsed="false">
      <c r="A3448" s="479" t="s">
        <v>656</v>
      </c>
      <c r="B3448" s="480" t="n">
        <v>88310</v>
      </c>
      <c r="C3448" s="481" t="s">
        <v>42</v>
      </c>
      <c r="D3448" s="481" t="s">
        <v>970</v>
      </c>
      <c r="E3448" s="481" t="s">
        <v>1382</v>
      </c>
      <c r="F3448" s="481"/>
      <c r="G3448" s="482" t="s">
        <v>469</v>
      </c>
      <c r="H3448" s="483" t="n">
        <v>0.8652</v>
      </c>
      <c r="I3448" s="484" t="n">
        <v>27.11</v>
      </c>
      <c r="J3448" s="485" t="n">
        <v>23.45</v>
      </c>
    </row>
    <row r="3449" customFormat="false" ht="24" hidden="false" customHeight="true" outlineLevel="0" collapsed="false">
      <c r="A3449" s="479" t="s">
        <v>656</v>
      </c>
      <c r="B3449" s="480" t="n">
        <v>88316</v>
      </c>
      <c r="C3449" s="481" t="s">
        <v>42</v>
      </c>
      <c r="D3449" s="481" t="s">
        <v>667</v>
      </c>
      <c r="E3449" s="481" t="s">
        <v>1382</v>
      </c>
      <c r="F3449" s="481"/>
      <c r="G3449" s="482" t="s">
        <v>469</v>
      </c>
      <c r="H3449" s="483" t="n">
        <v>0.1413</v>
      </c>
      <c r="I3449" s="484" t="n">
        <v>20.32</v>
      </c>
      <c r="J3449" s="485" t="n">
        <v>2.87</v>
      </c>
    </row>
    <row r="3450" customFormat="false" ht="25.5" hidden="false" customHeight="true" outlineLevel="0" collapsed="false">
      <c r="A3450" s="501" t="s">
        <v>200</v>
      </c>
      <c r="B3450" s="502" t="n">
        <v>3767</v>
      </c>
      <c r="C3450" s="503" t="s">
        <v>42</v>
      </c>
      <c r="D3450" s="503" t="s">
        <v>2283</v>
      </c>
      <c r="E3450" s="503" t="s">
        <v>669</v>
      </c>
      <c r="F3450" s="503"/>
      <c r="G3450" s="504" t="s">
        <v>120</v>
      </c>
      <c r="H3450" s="505" t="n">
        <v>0.0492</v>
      </c>
      <c r="I3450" s="506" t="n">
        <v>1.16</v>
      </c>
      <c r="J3450" s="507" t="n">
        <v>0.05</v>
      </c>
    </row>
    <row r="3451" customFormat="false" ht="25.5" hidden="false" customHeight="true" outlineLevel="0" collapsed="false">
      <c r="A3451" s="501" t="s">
        <v>200</v>
      </c>
      <c r="B3451" s="502" t="n">
        <v>43651</v>
      </c>
      <c r="C3451" s="503" t="s">
        <v>42</v>
      </c>
      <c r="D3451" s="503" t="s">
        <v>2359</v>
      </c>
      <c r="E3451" s="503" t="s">
        <v>669</v>
      </c>
      <c r="F3451" s="503"/>
      <c r="G3451" s="504" t="s">
        <v>66</v>
      </c>
      <c r="H3451" s="505" t="n">
        <v>0.8974</v>
      </c>
      <c r="I3451" s="506" t="n">
        <v>6.19</v>
      </c>
      <c r="J3451" s="507" t="n">
        <v>5.55</v>
      </c>
    </row>
    <row r="3452" customFormat="false" ht="15" hidden="false" customHeight="false" outlineLevel="0" collapsed="false">
      <c r="A3452" s="486"/>
      <c r="B3452" s="487"/>
      <c r="C3452" s="487"/>
      <c r="D3452" s="487"/>
      <c r="E3452" s="487" t="s">
        <v>1388</v>
      </c>
      <c r="F3452" s="488" t="n">
        <v>19.53</v>
      </c>
      <c r="G3452" s="487" t="s">
        <v>1389</v>
      </c>
      <c r="H3452" s="488" t="n">
        <v>0</v>
      </c>
      <c r="I3452" s="489" t="s">
        <v>1390</v>
      </c>
      <c r="J3452" s="490" t="n">
        <v>19.53</v>
      </c>
    </row>
    <row r="3453" customFormat="false" ht="15" hidden="false" customHeight="true" outlineLevel="0" collapsed="false">
      <c r="A3453" s="486"/>
      <c r="B3453" s="487"/>
      <c r="C3453" s="487"/>
      <c r="D3453" s="487"/>
      <c r="E3453" s="487" t="s">
        <v>1391</v>
      </c>
      <c r="F3453" s="488" t="n">
        <v>7.59</v>
      </c>
      <c r="G3453" s="487"/>
      <c r="H3453" s="491" t="s">
        <v>1392</v>
      </c>
      <c r="I3453" s="491"/>
      <c r="J3453" s="490" t="n">
        <v>39.51</v>
      </c>
    </row>
    <row r="3454" customFormat="false" ht="49.5" hidden="false" customHeight="true" outlineLevel="0" collapsed="false">
      <c r="A3454" s="492"/>
      <c r="B3454" s="493"/>
      <c r="C3454" s="493"/>
      <c r="D3454" s="493"/>
      <c r="E3454" s="493"/>
      <c r="F3454" s="493"/>
      <c r="G3454" s="493" t="s">
        <v>1393</v>
      </c>
      <c r="H3454" s="494" t="n">
        <v>7231.09</v>
      </c>
      <c r="I3454" s="495" t="s">
        <v>1394</v>
      </c>
      <c r="J3454" s="496" t="n">
        <v>285700.36</v>
      </c>
    </row>
    <row r="3455" customFormat="false" ht="0.75" hidden="false" customHeight="true" outlineLevel="0" collapsed="false">
      <c r="A3455" s="497"/>
      <c r="B3455" s="498"/>
      <c r="C3455" s="498"/>
      <c r="D3455" s="498"/>
      <c r="E3455" s="498"/>
      <c r="F3455" s="498"/>
      <c r="G3455" s="498"/>
      <c r="H3455" s="498"/>
      <c r="I3455" s="499"/>
      <c r="J3455" s="500"/>
    </row>
    <row r="3456" customFormat="false" ht="18" hidden="false" customHeight="true" outlineLevel="0" collapsed="false">
      <c r="A3456" s="466" t="s">
        <v>2362</v>
      </c>
      <c r="B3456" s="467" t="s">
        <v>27</v>
      </c>
      <c r="C3456" s="468" t="s">
        <v>26</v>
      </c>
      <c r="D3456" s="468" t="s">
        <v>18</v>
      </c>
      <c r="E3456" s="468" t="s">
        <v>25</v>
      </c>
      <c r="F3456" s="468"/>
      <c r="G3456" s="469" t="s">
        <v>1375</v>
      </c>
      <c r="H3456" s="467" t="s">
        <v>1376</v>
      </c>
      <c r="I3456" s="470" t="s">
        <v>1377</v>
      </c>
      <c r="J3456" s="471" t="s">
        <v>19</v>
      </c>
    </row>
    <row r="3457" customFormat="false" ht="25.5" hidden="false" customHeight="true" outlineLevel="0" collapsed="false">
      <c r="A3457" s="472" t="s">
        <v>35</v>
      </c>
      <c r="B3457" s="473" t="s">
        <v>2363</v>
      </c>
      <c r="C3457" s="474" t="s">
        <v>36</v>
      </c>
      <c r="D3457" s="474" t="s">
        <v>2364</v>
      </c>
      <c r="E3457" s="474" t="s">
        <v>674</v>
      </c>
      <c r="F3457" s="474"/>
      <c r="G3457" s="475" t="s">
        <v>1449</v>
      </c>
      <c r="H3457" s="476" t="n">
        <v>1</v>
      </c>
      <c r="I3457" s="477" t="n">
        <v>24.03</v>
      </c>
      <c r="J3457" s="478" t="n">
        <v>24.03</v>
      </c>
    </row>
    <row r="3458" customFormat="false" ht="24" hidden="false" customHeight="true" outlineLevel="0" collapsed="false">
      <c r="A3458" s="479" t="s">
        <v>656</v>
      </c>
      <c r="B3458" s="480" t="n">
        <v>88310</v>
      </c>
      <c r="C3458" s="481" t="s">
        <v>42</v>
      </c>
      <c r="D3458" s="481" t="s">
        <v>970</v>
      </c>
      <c r="E3458" s="481" t="s">
        <v>1382</v>
      </c>
      <c r="F3458" s="481"/>
      <c r="G3458" s="482" t="s">
        <v>469</v>
      </c>
      <c r="H3458" s="483" t="n">
        <v>0.1685</v>
      </c>
      <c r="I3458" s="484" t="n">
        <v>27.11</v>
      </c>
      <c r="J3458" s="485" t="n">
        <v>4.56</v>
      </c>
    </row>
    <row r="3459" customFormat="false" ht="24" hidden="false" customHeight="true" outlineLevel="0" collapsed="false">
      <c r="A3459" s="479" t="s">
        <v>656</v>
      </c>
      <c r="B3459" s="480" t="n">
        <v>100301</v>
      </c>
      <c r="C3459" s="481" t="s">
        <v>42</v>
      </c>
      <c r="D3459" s="481" t="s">
        <v>1932</v>
      </c>
      <c r="E3459" s="481" t="s">
        <v>1382</v>
      </c>
      <c r="F3459" s="481"/>
      <c r="G3459" s="482" t="s">
        <v>469</v>
      </c>
      <c r="H3459" s="483" t="n">
        <v>0.55</v>
      </c>
      <c r="I3459" s="484" t="n">
        <v>27.11</v>
      </c>
      <c r="J3459" s="485" t="n">
        <v>14.91</v>
      </c>
    </row>
    <row r="3460" customFormat="false" ht="25.5" hidden="false" customHeight="true" outlineLevel="0" collapsed="false">
      <c r="A3460" s="501" t="s">
        <v>200</v>
      </c>
      <c r="B3460" s="502" t="n">
        <v>3767</v>
      </c>
      <c r="C3460" s="503" t="s">
        <v>42</v>
      </c>
      <c r="D3460" s="503" t="s">
        <v>2283</v>
      </c>
      <c r="E3460" s="503" t="s">
        <v>669</v>
      </c>
      <c r="F3460" s="503"/>
      <c r="G3460" s="504" t="s">
        <v>120</v>
      </c>
      <c r="H3460" s="505" t="n">
        <v>0.05</v>
      </c>
      <c r="I3460" s="506" t="n">
        <v>1.16</v>
      </c>
      <c r="J3460" s="507" t="n">
        <v>0.05</v>
      </c>
    </row>
    <row r="3461" customFormat="false" ht="25.5" hidden="false" customHeight="true" outlineLevel="0" collapsed="false">
      <c r="A3461" s="501" t="s">
        <v>200</v>
      </c>
      <c r="B3461" s="502" t="n">
        <v>43651</v>
      </c>
      <c r="C3461" s="503" t="s">
        <v>42</v>
      </c>
      <c r="D3461" s="503" t="s">
        <v>2359</v>
      </c>
      <c r="E3461" s="503" t="s">
        <v>669</v>
      </c>
      <c r="F3461" s="503"/>
      <c r="G3461" s="504" t="s">
        <v>66</v>
      </c>
      <c r="H3461" s="505" t="n">
        <v>0.7288</v>
      </c>
      <c r="I3461" s="506" t="n">
        <v>6.19</v>
      </c>
      <c r="J3461" s="507" t="n">
        <v>4.51</v>
      </c>
    </row>
    <row r="3462" customFormat="false" ht="15" hidden="false" customHeight="false" outlineLevel="0" collapsed="false">
      <c r="A3462" s="486"/>
      <c r="B3462" s="487"/>
      <c r="C3462" s="487"/>
      <c r="D3462" s="487"/>
      <c r="E3462" s="487" t="s">
        <v>1388</v>
      </c>
      <c r="F3462" s="488" t="n">
        <v>14.45</v>
      </c>
      <c r="G3462" s="487" t="s">
        <v>1389</v>
      </c>
      <c r="H3462" s="488" t="n">
        <v>0</v>
      </c>
      <c r="I3462" s="489" t="s">
        <v>1390</v>
      </c>
      <c r="J3462" s="490" t="n">
        <v>14.45</v>
      </c>
    </row>
    <row r="3463" customFormat="false" ht="15" hidden="false" customHeight="true" outlineLevel="0" collapsed="false">
      <c r="A3463" s="486"/>
      <c r="B3463" s="487"/>
      <c r="C3463" s="487"/>
      <c r="D3463" s="487"/>
      <c r="E3463" s="487" t="s">
        <v>1391</v>
      </c>
      <c r="F3463" s="488" t="n">
        <v>5.71</v>
      </c>
      <c r="G3463" s="487"/>
      <c r="H3463" s="491" t="s">
        <v>1392</v>
      </c>
      <c r="I3463" s="491"/>
      <c r="J3463" s="490" t="n">
        <v>29.74</v>
      </c>
    </row>
    <row r="3464" customFormat="false" ht="49.5" hidden="false" customHeight="true" outlineLevel="0" collapsed="false">
      <c r="A3464" s="492"/>
      <c r="B3464" s="493"/>
      <c r="C3464" s="493"/>
      <c r="D3464" s="493"/>
      <c r="E3464" s="493"/>
      <c r="F3464" s="493"/>
      <c r="G3464" s="493" t="s">
        <v>1393</v>
      </c>
      <c r="H3464" s="494" t="n">
        <v>4056.15</v>
      </c>
      <c r="I3464" s="495" t="s">
        <v>1394</v>
      </c>
      <c r="J3464" s="496" t="n">
        <v>120629.9</v>
      </c>
    </row>
    <row r="3465" customFormat="false" ht="0.75" hidden="false" customHeight="true" outlineLevel="0" collapsed="false">
      <c r="A3465" s="497"/>
      <c r="B3465" s="498"/>
      <c r="C3465" s="498"/>
      <c r="D3465" s="498"/>
      <c r="E3465" s="498"/>
      <c r="F3465" s="498"/>
      <c r="G3465" s="498"/>
      <c r="H3465" s="498"/>
      <c r="I3465" s="499"/>
      <c r="J3465" s="500"/>
    </row>
    <row r="3466" customFormat="false" ht="18" hidden="false" customHeight="true" outlineLevel="0" collapsed="false">
      <c r="A3466" s="466" t="s">
        <v>2365</v>
      </c>
      <c r="B3466" s="467" t="s">
        <v>27</v>
      </c>
      <c r="C3466" s="468" t="s">
        <v>26</v>
      </c>
      <c r="D3466" s="468" t="s">
        <v>18</v>
      </c>
      <c r="E3466" s="468" t="s">
        <v>25</v>
      </c>
      <c r="F3466" s="468"/>
      <c r="G3466" s="469" t="s">
        <v>1375</v>
      </c>
      <c r="H3466" s="467" t="s">
        <v>1376</v>
      </c>
      <c r="I3466" s="470" t="s">
        <v>1377</v>
      </c>
      <c r="J3466" s="471" t="s">
        <v>19</v>
      </c>
    </row>
    <row r="3467" customFormat="false" ht="39" hidden="false" customHeight="true" outlineLevel="0" collapsed="false">
      <c r="A3467" s="472" t="s">
        <v>35</v>
      </c>
      <c r="B3467" s="473" t="s">
        <v>2366</v>
      </c>
      <c r="C3467" s="474" t="s">
        <v>36</v>
      </c>
      <c r="D3467" s="474" t="s">
        <v>2367</v>
      </c>
      <c r="E3467" s="474" t="s">
        <v>674</v>
      </c>
      <c r="F3467" s="474"/>
      <c r="G3467" s="475" t="s">
        <v>400</v>
      </c>
      <c r="H3467" s="476" t="n">
        <v>1</v>
      </c>
      <c r="I3467" s="477" t="n">
        <v>15.7</v>
      </c>
      <c r="J3467" s="478" t="n">
        <v>15.7</v>
      </c>
    </row>
    <row r="3468" customFormat="false" ht="24" hidden="false" customHeight="true" outlineLevel="0" collapsed="false">
      <c r="A3468" s="479" t="s">
        <v>656</v>
      </c>
      <c r="B3468" s="480" t="n">
        <v>88310</v>
      </c>
      <c r="C3468" s="481" t="s">
        <v>42</v>
      </c>
      <c r="D3468" s="481" t="s">
        <v>970</v>
      </c>
      <c r="E3468" s="481" t="s">
        <v>1382</v>
      </c>
      <c r="F3468" s="481"/>
      <c r="G3468" s="482" t="s">
        <v>469</v>
      </c>
      <c r="H3468" s="483" t="n">
        <v>0.187</v>
      </c>
      <c r="I3468" s="484" t="n">
        <v>27.11</v>
      </c>
      <c r="J3468" s="485" t="n">
        <v>5.06</v>
      </c>
    </row>
    <row r="3469" customFormat="false" ht="24" hidden="false" customHeight="true" outlineLevel="0" collapsed="false">
      <c r="A3469" s="479" t="s">
        <v>656</v>
      </c>
      <c r="B3469" s="480" t="n">
        <v>88316</v>
      </c>
      <c r="C3469" s="481" t="s">
        <v>42</v>
      </c>
      <c r="D3469" s="481" t="s">
        <v>667</v>
      </c>
      <c r="E3469" s="481" t="s">
        <v>1382</v>
      </c>
      <c r="F3469" s="481"/>
      <c r="G3469" s="482" t="s">
        <v>469</v>
      </c>
      <c r="H3469" s="483" t="n">
        <v>0.069</v>
      </c>
      <c r="I3469" s="484" t="n">
        <v>20.32</v>
      </c>
      <c r="J3469" s="485" t="n">
        <v>1.4</v>
      </c>
    </row>
    <row r="3470" customFormat="false" ht="24" hidden="false" customHeight="true" outlineLevel="0" collapsed="false">
      <c r="A3470" s="501" t="s">
        <v>200</v>
      </c>
      <c r="B3470" s="502" t="n">
        <v>7356</v>
      </c>
      <c r="C3470" s="503" t="s">
        <v>42</v>
      </c>
      <c r="D3470" s="503" t="s">
        <v>1536</v>
      </c>
      <c r="E3470" s="503" t="s">
        <v>669</v>
      </c>
      <c r="F3470" s="503"/>
      <c r="G3470" s="504" t="s">
        <v>686</v>
      </c>
      <c r="H3470" s="505" t="n">
        <v>0.33</v>
      </c>
      <c r="I3470" s="506" t="n">
        <v>28</v>
      </c>
      <c r="J3470" s="507" t="n">
        <v>9.24</v>
      </c>
    </row>
    <row r="3471" customFormat="false" ht="15" hidden="false" customHeight="false" outlineLevel="0" collapsed="false">
      <c r="A3471" s="486"/>
      <c r="B3471" s="487"/>
      <c r="C3471" s="487"/>
      <c r="D3471" s="487"/>
      <c r="E3471" s="487" t="s">
        <v>1388</v>
      </c>
      <c r="F3471" s="488" t="n">
        <v>4.8</v>
      </c>
      <c r="G3471" s="487" t="s">
        <v>1389</v>
      </c>
      <c r="H3471" s="488" t="n">
        <v>0</v>
      </c>
      <c r="I3471" s="489" t="s">
        <v>1390</v>
      </c>
      <c r="J3471" s="490" t="n">
        <v>4.8</v>
      </c>
    </row>
    <row r="3472" customFormat="false" ht="15" hidden="false" customHeight="true" outlineLevel="0" collapsed="false">
      <c r="A3472" s="486"/>
      <c r="B3472" s="487"/>
      <c r="C3472" s="487"/>
      <c r="D3472" s="487"/>
      <c r="E3472" s="487" t="s">
        <v>1391</v>
      </c>
      <c r="F3472" s="488" t="n">
        <v>3.73</v>
      </c>
      <c r="G3472" s="487"/>
      <c r="H3472" s="491" t="s">
        <v>1392</v>
      </c>
      <c r="I3472" s="491"/>
      <c r="J3472" s="490" t="n">
        <v>19.43</v>
      </c>
    </row>
    <row r="3473" customFormat="false" ht="49.5" hidden="false" customHeight="true" outlineLevel="0" collapsed="false">
      <c r="A3473" s="492"/>
      <c r="B3473" s="493"/>
      <c r="C3473" s="493"/>
      <c r="D3473" s="493"/>
      <c r="E3473" s="493"/>
      <c r="F3473" s="493"/>
      <c r="G3473" s="493" t="s">
        <v>1393</v>
      </c>
      <c r="H3473" s="494" t="n">
        <v>3426.88</v>
      </c>
      <c r="I3473" s="495" t="s">
        <v>1394</v>
      </c>
      <c r="J3473" s="496" t="n">
        <v>66584.27</v>
      </c>
    </row>
    <row r="3474" customFormat="false" ht="0.75" hidden="false" customHeight="true" outlineLevel="0" collapsed="false">
      <c r="A3474" s="497"/>
      <c r="B3474" s="498"/>
      <c r="C3474" s="498"/>
      <c r="D3474" s="498"/>
      <c r="E3474" s="498"/>
      <c r="F3474" s="498"/>
      <c r="G3474" s="498"/>
      <c r="H3474" s="498"/>
      <c r="I3474" s="499"/>
      <c r="J3474" s="500"/>
    </row>
    <row r="3475" customFormat="false" ht="18" hidden="false" customHeight="true" outlineLevel="0" collapsed="false">
      <c r="A3475" s="466" t="s">
        <v>2368</v>
      </c>
      <c r="B3475" s="467" t="s">
        <v>27</v>
      </c>
      <c r="C3475" s="468" t="s">
        <v>26</v>
      </c>
      <c r="D3475" s="468" t="s">
        <v>18</v>
      </c>
      <c r="E3475" s="468" t="s">
        <v>25</v>
      </c>
      <c r="F3475" s="468"/>
      <c r="G3475" s="469" t="s">
        <v>1375</v>
      </c>
      <c r="H3475" s="467" t="s">
        <v>1376</v>
      </c>
      <c r="I3475" s="470" t="s">
        <v>1377</v>
      </c>
      <c r="J3475" s="471" t="s">
        <v>19</v>
      </c>
    </row>
    <row r="3476" customFormat="false" ht="39" hidden="false" customHeight="true" outlineLevel="0" collapsed="false">
      <c r="A3476" s="472" t="s">
        <v>35</v>
      </c>
      <c r="B3476" s="473" t="s">
        <v>2369</v>
      </c>
      <c r="C3476" s="474" t="s">
        <v>36</v>
      </c>
      <c r="D3476" s="474" t="s">
        <v>2370</v>
      </c>
      <c r="E3476" s="474" t="s">
        <v>674</v>
      </c>
      <c r="F3476" s="474"/>
      <c r="G3476" s="475" t="s">
        <v>1449</v>
      </c>
      <c r="H3476" s="476" t="n">
        <v>1</v>
      </c>
      <c r="I3476" s="477" t="n">
        <v>17.72</v>
      </c>
      <c r="J3476" s="478" t="n">
        <v>17.72</v>
      </c>
    </row>
    <row r="3477" customFormat="false" ht="24" hidden="false" customHeight="true" outlineLevel="0" collapsed="false">
      <c r="A3477" s="479" t="s">
        <v>656</v>
      </c>
      <c r="B3477" s="480" t="n">
        <v>88310</v>
      </c>
      <c r="C3477" s="481" t="s">
        <v>42</v>
      </c>
      <c r="D3477" s="481" t="s">
        <v>970</v>
      </c>
      <c r="E3477" s="481" t="s">
        <v>1382</v>
      </c>
      <c r="F3477" s="481"/>
      <c r="G3477" s="482" t="s">
        <v>469</v>
      </c>
      <c r="H3477" s="483" t="n">
        <v>0.187</v>
      </c>
      <c r="I3477" s="484" t="n">
        <v>27.11</v>
      </c>
      <c r="J3477" s="485" t="n">
        <v>5.06</v>
      </c>
    </row>
    <row r="3478" customFormat="false" ht="24" hidden="false" customHeight="true" outlineLevel="0" collapsed="false">
      <c r="A3478" s="479" t="s">
        <v>656</v>
      </c>
      <c r="B3478" s="480" t="n">
        <v>100301</v>
      </c>
      <c r="C3478" s="481" t="s">
        <v>42</v>
      </c>
      <c r="D3478" s="481" t="s">
        <v>1932</v>
      </c>
      <c r="E3478" s="481" t="s">
        <v>1382</v>
      </c>
      <c r="F3478" s="481"/>
      <c r="G3478" s="482" t="s">
        <v>469</v>
      </c>
      <c r="H3478" s="483" t="n">
        <v>0.069</v>
      </c>
      <c r="I3478" s="484" t="n">
        <v>27.11</v>
      </c>
      <c r="J3478" s="485" t="n">
        <v>1.87</v>
      </c>
    </row>
    <row r="3479" customFormat="false" ht="24" hidden="false" customHeight="true" outlineLevel="0" collapsed="false">
      <c r="A3479" s="501" t="s">
        <v>200</v>
      </c>
      <c r="B3479" s="502" t="n">
        <v>7356</v>
      </c>
      <c r="C3479" s="503" t="s">
        <v>42</v>
      </c>
      <c r="D3479" s="503" t="s">
        <v>1536</v>
      </c>
      <c r="E3479" s="503" t="s">
        <v>669</v>
      </c>
      <c r="F3479" s="503"/>
      <c r="G3479" s="504" t="s">
        <v>686</v>
      </c>
      <c r="H3479" s="505" t="n">
        <v>0.36</v>
      </c>
      <c r="I3479" s="506" t="n">
        <v>28</v>
      </c>
      <c r="J3479" s="507" t="n">
        <v>10.08</v>
      </c>
    </row>
    <row r="3480" customFormat="false" ht="24" hidden="false" customHeight="true" outlineLevel="0" collapsed="false">
      <c r="A3480" s="501" t="s">
        <v>200</v>
      </c>
      <c r="B3480" s="502" t="n">
        <v>38390</v>
      </c>
      <c r="C3480" s="503" t="s">
        <v>42</v>
      </c>
      <c r="D3480" s="503" t="s">
        <v>2371</v>
      </c>
      <c r="E3480" s="503" t="s">
        <v>669</v>
      </c>
      <c r="F3480" s="503"/>
      <c r="G3480" s="504" t="s">
        <v>120</v>
      </c>
      <c r="H3480" s="505" t="n">
        <v>0.00375</v>
      </c>
      <c r="I3480" s="506" t="n">
        <v>42.14</v>
      </c>
      <c r="J3480" s="507" t="n">
        <v>0.15</v>
      </c>
    </row>
    <row r="3481" customFormat="false" ht="64.5" hidden="false" customHeight="true" outlineLevel="0" collapsed="false">
      <c r="A3481" s="501" t="s">
        <v>200</v>
      </c>
      <c r="B3481" s="502" t="n">
        <v>10527</v>
      </c>
      <c r="C3481" s="503" t="s">
        <v>42</v>
      </c>
      <c r="D3481" s="503" t="s">
        <v>1520</v>
      </c>
      <c r="E3481" s="503" t="s">
        <v>990</v>
      </c>
      <c r="F3481" s="503"/>
      <c r="G3481" s="504" t="s">
        <v>1518</v>
      </c>
      <c r="H3481" s="505" t="n">
        <v>0.015625</v>
      </c>
      <c r="I3481" s="506" t="n">
        <v>36</v>
      </c>
      <c r="J3481" s="507" t="n">
        <v>0.56</v>
      </c>
    </row>
    <row r="3482" customFormat="false" ht="15" hidden="false" customHeight="false" outlineLevel="0" collapsed="false">
      <c r="A3482" s="486"/>
      <c r="B3482" s="487"/>
      <c r="C3482" s="487"/>
      <c r="D3482" s="487"/>
      <c r="E3482" s="487" t="s">
        <v>1388</v>
      </c>
      <c r="F3482" s="488" t="n">
        <v>5.14</v>
      </c>
      <c r="G3482" s="487" t="s">
        <v>1389</v>
      </c>
      <c r="H3482" s="488" t="n">
        <v>0</v>
      </c>
      <c r="I3482" s="489" t="s">
        <v>1390</v>
      </c>
      <c r="J3482" s="490" t="n">
        <v>5.14</v>
      </c>
    </row>
    <row r="3483" customFormat="false" ht="15" hidden="false" customHeight="true" outlineLevel="0" collapsed="false">
      <c r="A3483" s="486"/>
      <c r="B3483" s="487"/>
      <c r="C3483" s="487"/>
      <c r="D3483" s="487"/>
      <c r="E3483" s="487" t="s">
        <v>1391</v>
      </c>
      <c r="F3483" s="488" t="n">
        <v>4.21</v>
      </c>
      <c r="G3483" s="487"/>
      <c r="H3483" s="491" t="s">
        <v>1392</v>
      </c>
      <c r="I3483" s="491"/>
      <c r="J3483" s="490" t="n">
        <v>21.93</v>
      </c>
    </row>
    <row r="3484" customFormat="false" ht="49.5" hidden="false" customHeight="true" outlineLevel="0" collapsed="false">
      <c r="A3484" s="492"/>
      <c r="B3484" s="493"/>
      <c r="C3484" s="493"/>
      <c r="D3484" s="493"/>
      <c r="E3484" s="493"/>
      <c r="F3484" s="493"/>
      <c r="G3484" s="493" t="s">
        <v>1393</v>
      </c>
      <c r="H3484" s="494" t="n">
        <v>90.18</v>
      </c>
      <c r="I3484" s="495" t="s">
        <v>1394</v>
      </c>
      <c r="J3484" s="496" t="n">
        <v>1977.64</v>
      </c>
    </row>
    <row r="3485" customFormat="false" ht="0.75" hidden="false" customHeight="true" outlineLevel="0" collapsed="false">
      <c r="A3485" s="497"/>
      <c r="B3485" s="498"/>
      <c r="C3485" s="498"/>
      <c r="D3485" s="498"/>
      <c r="E3485" s="498"/>
      <c r="F3485" s="498"/>
      <c r="G3485" s="498"/>
      <c r="H3485" s="498"/>
      <c r="I3485" s="499"/>
      <c r="J3485" s="500"/>
    </row>
    <row r="3486" customFormat="false" ht="18" hidden="false" customHeight="true" outlineLevel="0" collapsed="false">
      <c r="A3486" s="466" t="s">
        <v>2372</v>
      </c>
      <c r="B3486" s="467" t="s">
        <v>27</v>
      </c>
      <c r="C3486" s="468" t="s">
        <v>26</v>
      </c>
      <c r="D3486" s="468" t="s">
        <v>18</v>
      </c>
      <c r="E3486" s="468" t="s">
        <v>25</v>
      </c>
      <c r="F3486" s="468"/>
      <c r="G3486" s="469" t="s">
        <v>1375</v>
      </c>
      <c r="H3486" s="467" t="s">
        <v>1376</v>
      </c>
      <c r="I3486" s="470" t="s">
        <v>1377</v>
      </c>
      <c r="J3486" s="471" t="s">
        <v>19</v>
      </c>
    </row>
    <row r="3487" customFormat="false" ht="39" hidden="false" customHeight="true" outlineLevel="0" collapsed="false">
      <c r="A3487" s="472" t="s">
        <v>35</v>
      </c>
      <c r="B3487" s="473" t="s">
        <v>2373</v>
      </c>
      <c r="C3487" s="474" t="s">
        <v>36</v>
      </c>
      <c r="D3487" s="474" t="s">
        <v>2374</v>
      </c>
      <c r="E3487" s="474" t="s">
        <v>674</v>
      </c>
      <c r="F3487" s="474"/>
      <c r="G3487" s="475" t="s">
        <v>400</v>
      </c>
      <c r="H3487" s="476" t="n">
        <v>1</v>
      </c>
      <c r="I3487" s="477" t="n">
        <v>16.54</v>
      </c>
      <c r="J3487" s="478" t="n">
        <v>16.54</v>
      </c>
    </row>
    <row r="3488" customFormat="false" ht="24" hidden="false" customHeight="true" outlineLevel="0" collapsed="false">
      <c r="A3488" s="479" t="s">
        <v>656</v>
      </c>
      <c r="B3488" s="480" t="n">
        <v>88310</v>
      </c>
      <c r="C3488" s="481" t="s">
        <v>42</v>
      </c>
      <c r="D3488" s="481" t="s">
        <v>970</v>
      </c>
      <c r="E3488" s="481" t="s">
        <v>1382</v>
      </c>
      <c r="F3488" s="481"/>
      <c r="G3488" s="482" t="s">
        <v>469</v>
      </c>
      <c r="H3488" s="483" t="n">
        <v>0.187</v>
      </c>
      <c r="I3488" s="484" t="n">
        <v>27.11</v>
      </c>
      <c r="J3488" s="485" t="n">
        <v>5.06</v>
      </c>
    </row>
    <row r="3489" customFormat="false" ht="24" hidden="false" customHeight="true" outlineLevel="0" collapsed="false">
      <c r="A3489" s="479" t="s">
        <v>656</v>
      </c>
      <c r="B3489" s="480" t="n">
        <v>88316</v>
      </c>
      <c r="C3489" s="481" t="s">
        <v>42</v>
      </c>
      <c r="D3489" s="481" t="s">
        <v>667</v>
      </c>
      <c r="E3489" s="481" t="s">
        <v>1382</v>
      </c>
      <c r="F3489" s="481"/>
      <c r="G3489" s="482" t="s">
        <v>469</v>
      </c>
      <c r="H3489" s="483" t="n">
        <v>0.069</v>
      </c>
      <c r="I3489" s="484" t="n">
        <v>20.32</v>
      </c>
      <c r="J3489" s="485" t="n">
        <v>1.4</v>
      </c>
    </row>
    <row r="3490" customFormat="false" ht="24" hidden="false" customHeight="true" outlineLevel="0" collapsed="false">
      <c r="A3490" s="501" t="s">
        <v>200</v>
      </c>
      <c r="B3490" s="502" t="n">
        <v>7356</v>
      </c>
      <c r="C3490" s="503" t="s">
        <v>42</v>
      </c>
      <c r="D3490" s="503" t="s">
        <v>1536</v>
      </c>
      <c r="E3490" s="503" t="s">
        <v>669</v>
      </c>
      <c r="F3490" s="503"/>
      <c r="G3490" s="504" t="s">
        <v>686</v>
      </c>
      <c r="H3490" s="505" t="n">
        <v>0.36</v>
      </c>
      <c r="I3490" s="506" t="n">
        <v>28</v>
      </c>
      <c r="J3490" s="507" t="n">
        <v>10.08</v>
      </c>
    </row>
    <row r="3491" customFormat="false" ht="15" hidden="false" customHeight="false" outlineLevel="0" collapsed="false">
      <c r="A3491" s="486"/>
      <c r="B3491" s="487"/>
      <c r="C3491" s="487"/>
      <c r="D3491" s="487"/>
      <c r="E3491" s="487" t="s">
        <v>1388</v>
      </c>
      <c r="F3491" s="488" t="n">
        <v>4.8</v>
      </c>
      <c r="G3491" s="487" t="s">
        <v>1389</v>
      </c>
      <c r="H3491" s="488" t="n">
        <v>0</v>
      </c>
      <c r="I3491" s="489" t="s">
        <v>1390</v>
      </c>
      <c r="J3491" s="490" t="n">
        <v>4.8</v>
      </c>
    </row>
    <row r="3492" customFormat="false" ht="15" hidden="false" customHeight="true" outlineLevel="0" collapsed="false">
      <c r="A3492" s="486"/>
      <c r="B3492" s="487"/>
      <c r="C3492" s="487"/>
      <c r="D3492" s="487"/>
      <c r="E3492" s="487" t="s">
        <v>1391</v>
      </c>
      <c r="F3492" s="488" t="n">
        <v>3.93</v>
      </c>
      <c r="G3492" s="487"/>
      <c r="H3492" s="491" t="s">
        <v>1392</v>
      </c>
      <c r="I3492" s="491"/>
      <c r="J3492" s="490" t="n">
        <v>20.47</v>
      </c>
    </row>
    <row r="3493" customFormat="false" ht="49.5" hidden="false" customHeight="true" outlineLevel="0" collapsed="false">
      <c r="A3493" s="492"/>
      <c r="B3493" s="493"/>
      <c r="C3493" s="493"/>
      <c r="D3493" s="493"/>
      <c r="E3493" s="493"/>
      <c r="F3493" s="493"/>
      <c r="G3493" s="493" t="s">
        <v>1393</v>
      </c>
      <c r="H3493" s="494" t="n">
        <v>7602.72</v>
      </c>
      <c r="I3493" s="495" t="s">
        <v>1394</v>
      </c>
      <c r="J3493" s="496" t="n">
        <v>155627.67</v>
      </c>
    </row>
    <row r="3494" customFormat="false" ht="0.75" hidden="false" customHeight="true" outlineLevel="0" collapsed="false">
      <c r="A3494" s="497"/>
      <c r="B3494" s="498"/>
      <c r="C3494" s="498"/>
      <c r="D3494" s="498"/>
      <c r="E3494" s="498"/>
      <c r="F3494" s="498"/>
      <c r="G3494" s="498"/>
      <c r="H3494" s="498"/>
      <c r="I3494" s="499"/>
      <c r="J3494" s="500"/>
    </row>
    <row r="3495" customFormat="false" ht="18" hidden="false" customHeight="true" outlineLevel="0" collapsed="false">
      <c r="A3495" s="466" t="s">
        <v>2375</v>
      </c>
      <c r="B3495" s="467" t="s">
        <v>27</v>
      </c>
      <c r="C3495" s="468" t="s">
        <v>26</v>
      </c>
      <c r="D3495" s="468" t="s">
        <v>18</v>
      </c>
      <c r="E3495" s="468" t="s">
        <v>25</v>
      </c>
      <c r="F3495" s="468"/>
      <c r="G3495" s="469" t="s">
        <v>1375</v>
      </c>
      <c r="H3495" s="467" t="s">
        <v>1376</v>
      </c>
      <c r="I3495" s="470" t="s">
        <v>1377</v>
      </c>
      <c r="J3495" s="471" t="s">
        <v>19</v>
      </c>
    </row>
    <row r="3496" customFormat="false" ht="39" hidden="false" customHeight="true" outlineLevel="0" collapsed="false">
      <c r="A3496" s="472" t="s">
        <v>35</v>
      </c>
      <c r="B3496" s="473" t="s">
        <v>2376</v>
      </c>
      <c r="C3496" s="474" t="s">
        <v>36</v>
      </c>
      <c r="D3496" s="474" t="s">
        <v>2377</v>
      </c>
      <c r="E3496" s="474" t="s">
        <v>674</v>
      </c>
      <c r="F3496" s="474"/>
      <c r="G3496" s="475" t="s">
        <v>1449</v>
      </c>
      <c r="H3496" s="476" t="n">
        <v>1</v>
      </c>
      <c r="I3496" s="477" t="n">
        <v>17.72</v>
      </c>
      <c r="J3496" s="478" t="n">
        <v>17.72</v>
      </c>
    </row>
    <row r="3497" customFormat="false" ht="24" hidden="false" customHeight="true" outlineLevel="0" collapsed="false">
      <c r="A3497" s="479" t="s">
        <v>656</v>
      </c>
      <c r="B3497" s="480" t="n">
        <v>88310</v>
      </c>
      <c r="C3497" s="481" t="s">
        <v>42</v>
      </c>
      <c r="D3497" s="481" t="s">
        <v>970</v>
      </c>
      <c r="E3497" s="481" t="s">
        <v>1382</v>
      </c>
      <c r="F3497" s="481"/>
      <c r="G3497" s="482" t="s">
        <v>469</v>
      </c>
      <c r="H3497" s="483" t="n">
        <v>0.187</v>
      </c>
      <c r="I3497" s="484" t="n">
        <v>27.11</v>
      </c>
      <c r="J3497" s="485" t="n">
        <v>5.06</v>
      </c>
    </row>
    <row r="3498" customFormat="false" ht="24" hidden="false" customHeight="true" outlineLevel="0" collapsed="false">
      <c r="A3498" s="479" t="s">
        <v>656</v>
      </c>
      <c r="B3498" s="480" t="n">
        <v>100301</v>
      </c>
      <c r="C3498" s="481" t="s">
        <v>42</v>
      </c>
      <c r="D3498" s="481" t="s">
        <v>1932</v>
      </c>
      <c r="E3498" s="481" t="s">
        <v>1382</v>
      </c>
      <c r="F3498" s="481"/>
      <c r="G3498" s="482" t="s">
        <v>469</v>
      </c>
      <c r="H3498" s="483" t="n">
        <v>0.069</v>
      </c>
      <c r="I3498" s="484" t="n">
        <v>27.11</v>
      </c>
      <c r="J3498" s="485" t="n">
        <v>1.87</v>
      </c>
    </row>
    <row r="3499" customFormat="false" ht="24" hidden="false" customHeight="true" outlineLevel="0" collapsed="false">
      <c r="A3499" s="501" t="s">
        <v>200</v>
      </c>
      <c r="B3499" s="502" t="n">
        <v>7356</v>
      </c>
      <c r="C3499" s="503" t="s">
        <v>42</v>
      </c>
      <c r="D3499" s="503" t="s">
        <v>1536</v>
      </c>
      <c r="E3499" s="503" t="s">
        <v>669</v>
      </c>
      <c r="F3499" s="503"/>
      <c r="G3499" s="504" t="s">
        <v>686</v>
      </c>
      <c r="H3499" s="505" t="n">
        <v>0.36</v>
      </c>
      <c r="I3499" s="506" t="n">
        <v>28</v>
      </c>
      <c r="J3499" s="507" t="n">
        <v>10.08</v>
      </c>
    </row>
    <row r="3500" customFormat="false" ht="64.5" hidden="false" customHeight="true" outlineLevel="0" collapsed="false">
      <c r="A3500" s="501" t="s">
        <v>200</v>
      </c>
      <c r="B3500" s="502" t="n">
        <v>10527</v>
      </c>
      <c r="C3500" s="503" t="s">
        <v>42</v>
      </c>
      <c r="D3500" s="503" t="s">
        <v>1520</v>
      </c>
      <c r="E3500" s="503" t="s">
        <v>990</v>
      </c>
      <c r="F3500" s="503"/>
      <c r="G3500" s="504" t="s">
        <v>1518</v>
      </c>
      <c r="H3500" s="505" t="n">
        <v>0.015625</v>
      </c>
      <c r="I3500" s="506" t="n">
        <v>36</v>
      </c>
      <c r="J3500" s="507" t="n">
        <v>0.56</v>
      </c>
    </row>
    <row r="3501" customFormat="false" ht="24" hidden="false" customHeight="true" outlineLevel="0" collapsed="false">
      <c r="A3501" s="501" t="s">
        <v>200</v>
      </c>
      <c r="B3501" s="502" t="n">
        <v>38390</v>
      </c>
      <c r="C3501" s="503" t="s">
        <v>42</v>
      </c>
      <c r="D3501" s="503" t="s">
        <v>2371</v>
      </c>
      <c r="E3501" s="503" t="s">
        <v>669</v>
      </c>
      <c r="F3501" s="503"/>
      <c r="G3501" s="504" t="s">
        <v>120</v>
      </c>
      <c r="H3501" s="505" t="n">
        <v>0.00375</v>
      </c>
      <c r="I3501" s="506" t="n">
        <v>42.14</v>
      </c>
      <c r="J3501" s="507" t="n">
        <v>0.15</v>
      </c>
    </row>
    <row r="3502" customFormat="false" ht="15" hidden="false" customHeight="false" outlineLevel="0" collapsed="false">
      <c r="A3502" s="486"/>
      <c r="B3502" s="487"/>
      <c r="C3502" s="487"/>
      <c r="D3502" s="487"/>
      <c r="E3502" s="487" t="s">
        <v>1388</v>
      </c>
      <c r="F3502" s="488" t="n">
        <v>5.14</v>
      </c>
      <c r="G3502" s="487" t="s">
        <v>1389</v>
      </c>
      <c r="H3502" s="488" t="n">
        <v>0</v>
      </c>
      <c r="I3502" s="489" t="s">
        <v>1390</v>
      </c>
      <c r="J3502" s="490" t="n">
        <v>5.14</v>
      </c>
    </row>
    <row r="3503" customFormat="false" ht="15" hidden="false" customHeight="true" outlineLevel="0" collapsed="false">
      <c r="A3503" s="486"/>
      <c r="B3503" s="487"/>
      <c r="C3503" s="487"/>
      <c r="D3503" s="487"/>
      <c r="E3503" s="487" t="s">
        <v>1391</v>
      </c>
      <c r="F3503" s="488" t="n">
        <v>4.21</v>
      </c>
      <c r="G3503" s="487"/>
      <c r="H3503" s="491" t="s">
        <v>1392</v>
      </c>
      <c r="I3503" s="491"/>
      <c r="J3503" s="490" t="n">
        <v>21.93</v>
      </c>
    </row>
    <row r="3504" customFormat="false" ht="49.5" hidden="false" customHeight="true" outlineLevel="0" collapsed="false">
      <c r="A3504" s="492"/>
      <c r="B3504" s="493"/>
      <c r="C3504" s="493"/>
      <c r="D3504" s="493"/>
      <c r="E3504" s="493"/>
      <c r="F3504" s="493"/>
      <c r="G3504" s="493" t="s">
        <v>1393</v>
      </c>
      <c r="H3504" s="494" t="n">
        <v>4</v>
      </c>
      <c r="I3504" s="495" t="s">
        <v>1394</v>
      </c>
      <c r="J3504" s="496" t="n">
        <v>87.72</v>
      </c>
    </row>
    <row r="3505" customFormat="false" ht="0.75" hidden="false" customHeight="true" outlineLevel="0" collapsed="false">
      <c r="A3505" s="497"/>
      <c r="B3505" s="498"/>
      <c r="C3505" s="498"/>
      <c r="D3505" s="498"/>
      <c r="E3505" s="498"/>
      <c r="F3505" s="498"/>
      <c r="G3505" s="498"/>
      <c r="H3505" s="498"/>
      <c r="I3505" s="499"/>
      <c r="J3505" s="500"/>
    </row>
    <row r="3506" customFormat="false" ht="18" hidden="false" customHeight="true" outlineLevel="0" collapsed="false">
      <c r="A3506" s="466" t="s">
        <v>2378</v>
      </c>
      <c r="B3506" s="467" t="s">
        <v>27</v>
      </c>
      <c r="C3506" s="468" t="s">
        <v>26</v>
      </c>
      <c r="D3506" s="468" t="s">
        <v>18</v>
      </c>
      <c r="E3506" s="468" t="s">
        <v>25</v>
      </c>
      <c r="F3506" s="468"/>
      <c r="G3506" s="469" t="s">
        <v>1375</v>
      </c>
      <c r="H3506" s="467" t="s">
        <v>1376</v>
      </c>
      <c r="I3506" s="470" t="s">
        <v>1377</v>
      </c>
      <c r="J3506" s="471" t="s">
        <v>19</v>
      </c>
    </row>
    <row r="3507" customFormat="false" ht="25.5" hidden="false" customHeight="true" outlineLevel="0" collapsed="false">
      <c r="A3507" s="472" t="s">
        <v>35</v>
      </c>
      <c r="B3507" s="473" t="s">
        <v>2379</v>
      </c>
      <c r="C3507" s="474" t="s">
        <v>36</v>
      </c>
      <c r="D3507" s="474" t="s">
        <v>2380</v>
      </c>
      <c r="E3507" s="474" t="s">
        <v>674</v>
      </c>
      <c r="F3507" s="474"/>
      <c r="G3507" s="475" t="s">
        <v>1449</v>
      </c>
      <c r="H3507" s="476" t="n">
        <v>1</v>
      </c>
      <c r="I3507" s="477" t="n">
        <v>30.13</v>
      </c>
      <c r="J3507" s="478" t="n">
        <v>30.13</v>
      </c>
    </row>
    <row r="3508" customFormat="false" ht="24" hidden="false" customHeight="true" outlineLevel="0" collapsed="false">
      <c r="A3508" s="479" t="s">
        <v>656</v>
      </c>
      <c r="B3508" s="480" t="n">
        <v>88310</v>
      </c>
      <c r="C3508" s="481" t="s">
        <v>42</v>
      </c>
      <c r="D3508" s="481" t="s">
        <v>970</v>
      </c>
      <c r="E3508" s="481" t="s">
        <v>1382</v>
      </c>
      <c r="F3508" s="481"/>
      <c r="G3508" s="482" t="s">
        <v>469</v>
      </c>
      <c r="H3508" s="483" t="n">
        <v>0.36</v>
      </c>
      <c r="I3508" s="484" t="n">
        <v>27.11</v>
      </c>
      <c r="J3508" s="485" t="n">
        <v>9.75</v>
      </c>
    </row>
    <row r="3509" customFormat="false" ht="24" hidden="false" customHeight="true" outlineLevel="0" collapsed="false">
      <c r="A3509" s="479" t="s">
        <v>656</v>
      </c>
      <c r="B3509" s="480" t="n">
        <v>100301</v>
      </c>
      <c r="C3509" s="481" t="s">
        <v>42</v>
      </c>
      <c r="D3509" s="481" t="s">
        <v>1932</v>
      </c>
      <c r="E3509" s="481" t="s">
        <v>1382</v>
      </c>
      <c r="F3509" s="481"/>
      <c r="G3509" s="482" t="s">
        <v>469</v>
      </c>
      <c r="H3509" s="483" t="n">
        <v>0.36</v>
      </c>
      <c r="I3509" s="484" t="n">
        <v>27.11</v>
      </c>
      <c r="J3509" s="485" t="n">
        <v>9.75</v>
      </c>
    </row>
    <row r="3510" customFormat="false" ht="24" hidden="false" customHeight="true" outlineLevel="0" collapsed="false">
      <c r="A3510" s="501" t="s">
        <v>200</v>
      </c>
      <c r="B3510" s="502" t="n">
        <v>5318</v>
      </c>
      <c r="C3510" s="503" t="s">
        <v>42</v>
      </c>
      <c r="D3510" s="503" t="s">
        <v>2035</v>
      </c>
      <c r="E3510" s="503" t="s">
        <v>669</v>
      </c>
      <c r="F3510" s="503"/>
      <c r="G3510" s="504" t="s">
        <v>686</v>
      </c>
      <c r="H3510" s="505" t="n">
        <v>0.124</v>
      </c>
      <c r="I3510" s="506" t="n">
        <v>18.58</v>
      </c>
      <c r="J3510" s="507" t="n">
        <v>2.3</v>
      </c>
    </row>
    <row r="3511" customFormat="false" ht="24" hidden="false" customHeight="true" outlineLevel="0" collapsed="false">
      <c r="A3511" s="501" t="s">
        <v>200</v>
      </c>
      <c r="B3511" s="502" t="n">
        <v>7311</v>
      </c>
      <c r="C3511" s="503" t="s">
        <v>42</v>
      </c>
      <c r="D3511" s="503" t="s">
        <v>2381</v>
      </c>
      <c r="E3511" s="503" t="s">
        <v>669</v>
      </c>
      <c r="F3511" s="503"/>
      <c r="G3511" s="504" t="s">
        <v>686</v>
      </c>
      <c r="H3511" s="505" t="n">
        <v>0.24</v>
      </c>
      <c r="I3511" s="506" t="n">
        <v>34.71</v>
      </c>
      <c r="J3511" s="507" t="n">
        <v>8.33</v>
      </c>
    </row>
    <row r="3512" customFormat="false" ht="15" hidden="false" customHeight="false" outlineLevel="0" collapsed="false">
      <c r="A3512" s="486"/>
      <c r="B3512" s="487"/>
      <c r="C3512" s="487"/>
      <c r="D3512" s="487"/>
      <c r="E3512" s="487" t="s">
        <v>1388</v>
      </c>
      <c r="F3512" s="488" t="n">
        <v>14.48</v>
      </c>
      <c r="G3512" s="487" t="s">
        <v>1389</v>
      </c>
      <c r="H3512" s="488" t="n">
        <v>0</v>
      </c>
      <c r="I3512" s="489" t="s">
        <v>1390</v>
      </c>
      <c r="J3512" s="490" t="n">
        <v>14.48</v>
      </c>
    </row>
    <row r="3513" customFormat="false" ht="15" hidden="false" customHeight="true" outlineLevel="0" collapsed="false">
      <c r="A3513" s="486"/>
      <c r="B3513" s="487"/>
      <c r="C3513" s="487"/>
      <c r="D3513" s="487"/>
      <c r="E3513" s="487" t="s">
        <v>1391</v>
      </c>
      <c r="F3513" s="488" t="n">
        <v>7.17</v>
      </c>
      <c r="G3513" s="487"/>
      <c r="H3513" s="491" t="s">
        <v>1392</v>
      </c>
      <c r="I3513" s="491"/>
      <c r="J3513" s="490" t="n">
        <v>37.3</v>
      </c>
    </row>
    <row r="3514" customFormat="false" ht="49.5" hidden="false" customHeight="true" outlineLevel="0" collapsed="false">
      <c r="A3514" s="492"/>
      <c r="B3514" s="493"/>
      <c r="C3514" s="493"/>
      <c r="D3514" s="493"/>
      <c r="E3514" s="493"/>
      <c r="F3514" s="493"/>
      <c r="G3514" s="493" t="s">
        <v>1393</v>
      </c>
      <c r="H3514" s="494" t="n">
        <v>6943.27</v>
      </c>
      <c r="I3514" s="495" t="s">
        <v>1394</v>
      </c>
      <c r="J3514" s="496" t="n">
        <v>258983.97</v>
      </c>
    </row>
    <row r="3515" customFormat="false" ht="0.75" hidden="false" customHeight="true" outlineLevel="0" collapsed="false">
      <c r="A3515" s="497"/>
      <c r="B3515" s="498"/>
      <c r="C3515" s="498"/>
      <c r="D3515" s="498"/>
      <c r="E3515" s="498"/>
      <c r="F3515" s="498"/>
      <c r="G3515" s="498"/>
      <c r="H3515" s="498"/>
      <c r="I3515" s="499"/>
      <c r="J3515" s="500"/>
    </row>
    <row r="3516" customFormat="false" ht="18" hidden="false" customHeight="true" outlineLevel="0" collapsed="false">
      <c r="A3516" s="466" t="s">
        <v>2382</v>
      </c>
      <c r="B3516" s="467" t="s">
        <v>27</v>
      </c>
      <c r="C3516" s="468" t="s">
        <v>26</v>
      </c>
      <c r="D3516" s="468" t="s">
        <v>18</v>
      </c>
      <c r="E3516" s="468" t="s">
        <v>25</v>
      </c>
      <c r="F3516" s="468"/>
      <c r="G3516" s="469" t="s">
        <v>1375</v>
      </c>
      <c r="H3516" s="467" t="s">
        <v>1376</v>
      </c>
      <c r="I3516" s="470" t="s">
        <v>1377</v>
      </c>
      <c r="J3516" s="471" t="s">
        <v>19</v>
      </c>
    </row>
    <row r="3517" customFormat="false" ht="25.5" hidden="false" customHeight="true" outlineLevel="0" collapsed="false">
      <c r="A3517" s="472" t="s">
        <v>35</v>
      </c>
      <c r="B3517" s="473" t="s">
        <v>2383</v>
      </c>
      <c r="C3517" s="474" t="s">
        <v>36</v>
      </c>
      <c r="D3517" s="474" t="s">
        <v>2384</v>
      </c>
      <c r="E3517" s="474" t="s">
        <v>674</v>
      </c>
      <c r="F3517" s="474"/>
      <c r="G3517" s="475" t="s">
        <v>400</v>
      </c>
      <c r="H3517" s="476" t="n">
        <v>1</v>
      </c>
      <c r="I3517" s="477" t="n">
        <v>15.7</v>
      </c>
      <c r="J3517" s="478" t="n">
        <v>15.7</v>
      </c>
    </row>
    <row r="3518" customFormat="false" ht="24" hidden="false" customHeight="true" outlineLevel="0" collapsed="false">
      <c r="A3518" s="479" t="s">
        <v>656</v>
      </c>
      <c r="B3518" s="480" t="n">
        <v>88310</v>
      </c>
      <c r="C3518" s="481" t="s">
        <v>42</v>
      </c>
      <c r="D3518" s="481" t="s">
        <v>970</v>
      </c>
      <c r="E3518" s="481" t="s">
        <v>1382</v>
      </c>
      <c r="F3518" s="481"/>
      <c r="G3518" s="482" t="s">
        <v>469</v>
      </c>
      <c r="H3518" s="483" t="n">
        <v>0.187</v>
      </c>
      <c r="I3518" s="484" t="n">
        <v>27.11</v>
      </c>
      <c r="J3518" s="485" t="n">
        <v>5.06</v>
      </c>
    </row>
    <row r="3519" customFormat="false" ht="24" hidden="false" customHeight="true" outlineLevel="0" collapsed="false">
      <c r="A3519" s="479" t="s">
        <v>656</v>
      </c>
      <c r="B3519" s="480" t="n">
        <v>88316</v>
      </c>
      <c r="C3519" s="481" t="s">
        <v>42</v>
      </c>
      <c r="D3519" s="481" t="s">
        <v>667</v>
      </c>
      <c r="E3519" s="481" t="s">
        <v>1382</v>
      </c>
      <c r="F3519" s="481"/>
      <c r="G3519" s="482" t="s">
        <v>469</v>
      </c>
      <c r="H3519" s="483" t="n">
        <v>0.069</v>
      </c>
      <c r="I3519" s="484" t="n">
        <v>20.32</v>
      </c>
      <c r="J3519" s="485" t="n">
        <v>1.4</v>
      </c>
    </row>
    <row r="3520" customFormat="false" ht="24" hidden="false" customHeight="true" outlineLevel="0" collapsed="false">
      <c r="A3520" s="501" t="s">
        <v>200</v>
      </c>
      <c r="B3520" s="502" t="n">
        <v>7356</v>
      </c>
      <c r="C3520" s="503" t="s">
        <v>42</v>
      </c>
      <c r="D3520" s="503" t="s">
        <v>1536</v>
      </c>
      <c r="E3520" s="503" t="s">
        <v>669</v>
      </c>
      <c r="F3520" s="503"/>
      <c r="G3520" s="504" t="s">
        <v>686</v>
      </c>
      <c r="H3520" s="505" t="n">
        <v>0.33</v>
      </c>
      <c r="I3520" s="506" t="n">
        <v>28</v>
      </c>
      <c r="J3520" s="507" t="n">
        <v>9.24</v>
      </c>
    </row>
    <row r="3521" customFormat="false" ht="15" hidden="false" customHeight="false" outlineLevel="0" collapsed="false">
      <c r="A3521" s="486"/>
      <c r="B3521" s="487"/>
      <c r="C3521" s="487"/>
      <c r="D3521" s="487"/>
      <c r="E3521" s="487" t="s">
        <v>1388</v>
      </c>
      <c r="F3521" s="488" t="n">
        <v>4.8</v>
      </c>
      <c r="G3521" s="487" t="s">
        <v>1389</v>
      </c>
      <c r="H3521" s="488" t="n">
        <v>0</v>
      </c>
      <c r="I3521" s="489" t="s">
        <v>1390</v>
      </c>
      <c r="J3521" s="490" t="n">
        <v>4.8</v>
      </c>
    </row>
    <row r="3522" customFormat="false" ht="15" hidden="false" customHeight="true" outlineLevel="0" collapsed="false">
      <c r="A3522" s="486"/>
      <c r="B3522" s="487"/>
      <c r="C3522" s="487"/>
      <c r="D3522" s="487"/>
      <c r="E3522" s="487" t="s">
        <v>1391</v>
      </c>
      <c r="F3522" s="488" t="n">
        <v>3.73</v>
      </c>
      <c r="G3522" s="487"/>
      <c r="H3522" s="491" t="s">
        <v>1392</v>
      </c>
      <c r="I3522" s="491"/>
      <c r="J3522" s="490" t="n">
        <v>19.43</v>
      </c>
    </row>
    <row r="3523" customFormat="false" ht="49.5" hidden="false" customHeight="true" outlineLevel="0" collapsed="false">
      <c r="A3523" s="492"/>
      <c r="B3523" s="493"/>
      <c r="C3523" s="493"/>
      <c r="D3523" s="493"/>
      <c r="E3523" s="493"/>
      <c r="F3523" s="493"/>
      <c r="G3523" s="493" t="s">
        <v>1393</v>
      </c>
      <c r="H3523" s="494" t="n">
        <v>288.01</v>
      </c>
      <c r="I3523" s="495" t="s">
        <v>1394</v>
      </c>
      <c r="J3523" s="496" t="n">
        <v>5596.03</v>
      </c>
    </row>
    <row r="3524" customFormat="false" ht="0.75" hidden="false" customHeight="true" outlineLevel="0" collapsed="false">
      <c r="A3524" s="497"/>
      <c r="B3524" s="498"/>
      <c r="C3524" s="498"/>
      <c r="D3524" s="498"/>
      <c r="E3524" s="498"/>
      <c r="F3524" s="498"/>
      <c r="G3524" s="498"/>
      <c r="H3524" s="498"/>
      <c r="I3524" s="499"/>
      <c r="J3524" s="500"/>
    </row>
    <row r="3525" customFormat="false" ht="18" hidden="false" customHeight="true" outlineLevel="0" collapsed="false">
      <c r="A3525" s="466" t="s">
        <v>2385</v>
      </c>
      <c r="B3525" s="467" t="s">
        <v>27</v>
      </c>
      <c r="C3525" s="468" t="s">
        <v>26</v>
      </c>
      <c r="D3525" s="468" t="s">
        <v>18</v>
      </c>
      <c r="E3525" s="468" t="s">
        <v>25</v>
      </c>
      <c r="F3525" s="468"/>
      <c r="G3525" s="469" t="s">
        <v>1375</v>
      </c>
      <c r="H3525" s="467" t="s">
        <v>1376</v>
      </c>
      <c r="I3525" s="470" t="s">
        <v>1377</v>
      </c>
      <c r="J3525" s="471" t="s">
        <v>19</v>
      </c>
    </row>
    <row r="3526" customFormat="false" ht="25.5" hidden="false" customHeight="true" outlineLevel="0" collapsed="false">
      <c r="A3526" s="472" t="s">
        <v>35</v>
      </c>
      <c r="B3526" s="473" t="s">
        <v>2386</v>
      </c>
      <c r="C3526" s="474" t="s">
        <v>36</v>
      </c>
      <c r="D3526" s="474" t="s">
        <v>2387</v>
      </c>
      <c r="E3526" s="474" t="s">
        <v>674</v>
      </c>
      <c r="F3526" s="474"/>
      <c r="G3526" s="475" t="s">
        <v>400</v>
      </c>
      <c r="H3526" s="476" t="n">
        <v>1</v>
      </c>
      <c r="I3526" s="477" t="n">
        <v>17.93</v>
      </c>
      <c r="J3526" s="478" t="n">
        <v>17.93</v>
      </c>
    </row>
    <row r="3527" customFormat="false" ht="24" hidden="false" customHeight="true" outlineLevel="0" collapsed="false">
      <c r="A3527" s="479" t="s">
        <v>656</v>
      </c>
      <c r="B3527" s="480" t="n">
        <v>88310</v>
      </c>
      <c r="C3527" s="481" t="s">
        <v>42</v>
      </c>
      <c r="D3527" s="481" t="s">
        <v>970</v>
      </c>
      <c r="E3527" s="481" t="s">
        <v>1382</v>
      </c>
      <c r="F3527" s="481"/>
      <c r="G3527" s="482" t="s">
        <v>469</v>
      </c>
      <c r="H3527" s="483" t="n">
        <v>0.187</v>
      </c>
      <c r="I3527" s="484" t="n">
        <v>27.11</v>
      </c>
      <c r="J3527" s="485" t="n">
        <v>5.06</v>
      </c>
    </row>
    <row r="3528" customFormat="false" ht="24" hidden="false" customHeight="true" outlineLevel="0" collapsed="false">
      <c r="A3528" s="479" t="s">
        <v>656</v>
      </c>
      <c r="B3528" s="480" t="n">
        <v>88316</v>
      </c>
      <c r="C3528" s="481" t="s">
        <v>42</v>
      </c>
      <c r="D3528" s="481" t="s">
        <v>667</v>
      </c>
      <c r="E3528" s="481" t="s">
        <v>1382</v>
      </c>
      <c r="F3528" s="481"/>
      <c r="G3528" s="482" t="s">
        <v>469</v>
      </c>
      <c r="H3528" s="483" t="n">
        <v>0.069</v>
      </c>
      <c r="I3528" s="484" t="n">
        <v>20.32</v>
      </c>
      <c r="J3528" s="485" t="n">
        <v>1.4</v>
      </c>
    </row>
    <row r="3529" customFormat="false" ht="24" hidden="false" customHeight="true" outlineLevel="0" collapsed="false">
      <c r="A3529" s="501" t="s">
        <v>200</v>
      </c>
      <c r="B3529" s="502" t="s">
        <v>2388</v>
      </c>
      <c r="C3529" s="503" t="s">
        <v>36</v>
      </c>
      <c r="D3529" s="503" t="s">
        <v>2389</v>
      </c>
      <c r="E3529" s="503" t="s">
        <v>669</v>
      </c>
      <c r="F3529" s="503"/>
      <c r="G3529" s="504" t="s">
        <v>686</v>
      </c>
      <c r="H3529" s="505" t="n">
        <v>0.33</v>
      </c>
      <c r="I3529" s="506" t="n">
        <v>34.77</v>
      </c>
      <c r="J3529" s="507" t="n">
        <v>11.47</v>
      </c>
    </row>
    <row r="3530" customFormat="false" ht="15" hidden="false" customHeight="false" outlineLevel="0" collapsed="false">
      <c r="A3530" s="486"/>
      <c r="B3530" s="487"/>
      <c r="C3530" s="487"/>
      <c r="D3530" s="487"/>
      <c r="E3530" s="487" t="s">
        <v>1388</v>
      </c>
      <c r="F3530" s="488" t="n">
        <v>4.8</v>
      </c>
      <c r="G3530" s="487" t="s">
        <v>1389</v>
      </c>
      <c r="H3530" s="488" t="n">
        <v>0</v>
      </c>
      <c r="I3530" s="489" t="s">
        <v>1390</v>
      </c>
      <c r="J3530" s="490" t="n">
        <v>4.8</v>
      </c>
    </row>
    <row r="3531" customFormat="false" ht="15" hidden="false" customHeight="true" outlineLevel="0" collapsed="false">
      <c r="A3531" s="486"/>
      <c r="B3531" s="487"/>
      <c r="C3531" s="487"/>
      <c r="D3531" s="487"/>
      <c r="E3531" s="487" t="s">
        <v>1391</v>
      </c>
      <c r="F3531" s="488" t="n">
        <v>4.26</v>
      </c>
      <c r="G3531" s="487"/>
      <c r="H3531" s="491" t="s">
        <v>1392</v>
      </c>
      <c r="I3531" s="491"/>
      <c r="J3531" s="490" t="n">
        <v>22.19</v>
      </c>
    </row>
    <row r="3532" customFormat="false" ht="49.5" hidden="false" customHeight="true" outlineLevel="0" collapsed="false">
      <c r="A3532" s="492"/>
      <c r="B3532" s="493"/>
      <c r="C3532" s="493"/>
      <c r="D3532" s="493"/>
      <c r="E3532" s="493"/>
      <c r="F3532" s="493"/>
      <c r="G3532" s="493" t="s">
        <v>1393</v>
      </c>
      <c r="H3532" s="494" t="n">
        <v>2887.35</v>
      </c>
      <c r="I3532" s="495" t="s">
        <v>1394</v>
      </c>
      <c r="J3532" s="496" t="n">
        <v>64070.29</v>
      </c>
    </row>
    <row r="3533" customFormat="false" ht="0.75" hidden="false" customHeight="true" outlineLevel="0" collapsed="false">
      <c r="A3533" s="497"/>
      <c r="B3533" s="498"/>
      <c r="C3533" s="498"/>
      <c r="D3533" s="498"/>
      <c r="E3533" s="498"/>
      <c r="F3533" s="498"/>
      <c r="G3533" s="498"/>
      <c r="H3533" s="498"/>
      <c r="I3533" s="499"/>
      <c r="J3533" s="500"/>
    </row>
    <row r="3534" customFormat="false" ht="18" hidden="false" customHeight="true" outlineLevel="0" collapsed="false">
      <c r="A3534" s="466" t="s">
        <v>2390</v>
      </c>
      <c r="B3534" s="467" t="s">
        <v>27</v>
      </c>
      <c r="C3534" s="468" t="s">
        <v>26</v>
      </c>
      <c r="D3534" s="468" t="s">
        <v>18</v>
      </c>
      <c r="E3534" s="468" t="s">
        <v>25</v>
      </c>
      <c r="F3534" s="468"/>
      <c r="G3534" s="469" t="s">
        <v>1375</v>
      </c>
      <c r="H3534" s="467" t="s">
        <v>1376</v>
      </c>
      <c r="I3534" s="470" t="s">
        <v>1377</v>
      </c>
      <c r="J3534" s="471" t="s">
        <v>19</v>
      </c>
    </row>
    <row r="3535" customFormat="false" ht="39" hidden="false" customHeight="true" outlineLevel="0" collapsed="false">
      <c r="A3535" s="472" t="s">
        <v>35</v>
      </c>
      <c r="B3535" s="473" t="s">
        <v>2391</v>
      </c>
      <c r="C3535" s="474" t="s">
        <v>36</v>
      </c>
      <c r="D3535" s="474" t="s">
        <v>2392</v>
      </c>
      <c r="E3535" s="474" t="s">
        <v>674</v>
      </c>
      <c r="F3535" s="474"/>
      <c r="G3535" s="475" t="s">
        <v>400</v>
      </c>
      <c r="H3535" s="476" t="n">
        <v>1</v>
      </c>
      <c r="I3535" s="477" t="n">
        <v>17.91</v>
      </c>
      <c r="J3535" s="478" t="n">
        <v>17.91</v>
      </c>
    </row>
    <row r="3536" customFormat="false" ht="24" hidden="false" customHeight="true" outlineLevel="0" collapsed="false">
      <c r="A3536" s="479" t="s">
        <v>656</v>
      </c>
      <c r="B3536" s="480" t="n">
        <v>88310</v>
      </c>
      <c r="C3536" s="481" t="s">
        <v>42</v>
      </c>
      <c r="D3536" s="481" t="s">
        <v>970</v>
      </c>
      <c r="E3536" s="481" t="s">
        <v>1382</v>
      </c>
      <c r="F3536" s="481"/>
      <c r="G3536" s="482" t="s">
        <v>469</v>
      </c>
      <c r="H3536" s="483" t="n">
        <v>0.187</v>
      </c>
      <c r="I3536" s="484" t="n">
        <v>27.11</v>
      </c>
      <c r="J3536" s="485" t="n">
        <v>5.06</v>
      </c>
    </row>
    <row r="3537" customFormat="false" ht="24" hidden="false" customHeight="true" outlineLevel="0" collapsed="false">
      <c r="A3537" s="479" t="s">
        <v>656</v>
      </c>
      <c r="B3537" s="480" t="n">
        <v>88316</v>
      </c>
      <c r="C3537" s="481" t="s">
        <v>42</v>
      </c>
      <c r="D3537" s="481" t="s">
        <v>667</v>
      </c>
      <c r="E3537" s="481" t="s">
        <v>1382</v>
      </c>
      <c r="F3537" s="481"/>
      <c r="G3537" s="482" t="s">
        <v>469</v>
      </c>
      <c r="H3537" s="483" t="n">
        <v>0.069</v>
      </c>
      <c r="I3537" s="484" t="n">
        <v>20.32</v>
      </c>
      <c r="J3537" s="485" t="n">
        <v>1.4</v>
      </c>
    </row>
    <row r="3538" customFormat="false" ht="24" hidden="false" customHeight="true" outlineLevel="0" collapsed="false">
      <c r="A3538" s="501" t="s">
        <v>200</v>
      </c>
      <c r="B3538" s="502" t="n">
        <v>7311</v>
      </c>
      <c r="C3538" s="503" t="s">
        <v>42</v>
      </c>
      <c r="D3538" s="503" t="s">
        <v>2381</v>
      </c>
      <c r="E3538" s="503" t="s">
        <v>669</v>
      </c>
      <c r="F3538" s="503"/>
      <c r="G3538" s="504" t="s">
        <v>686</v>
      </c>
      <c r="H3538" s="505" t="n">
        <v>0.33</v>
      </c>
      <c r="I3538" s="506" t="n">
        <v>34.71</v>
      </c>
      <c r="J3538" s="507" t="n">
        <v>11.45</v>
      </c>
    </row>
    <row r="3539" customFormat="false" ht="15" hidden="false" customHeight="false" outlineLevel="0" collapsed="false">
      <c r="A3539" s="486"/>
      <c r="B3539" s="487"/>
      <c r="C3539" s="487"/>
      <c r="D3539" s="487"/>
      <c r="E3539" s="487" t="s">
        <v>1388</v>
      </c>
      <c r="F3539" s="488" t="n">
        <v>4.8</v>
      </c>
      <c r="G3539" s="487" t="s">
        <v>1389</v>
      </c>
      <c r="H3539" s="488" t="n">
        <v>0</v>
      </c>
      <c r="I3539" s="489" t="s">
        <v>1390</v>
      </c>
      <c r="J3539" s="490" t="n">
        <v>4.8</v>
      </c>
    </row>
    <row r="3540" customFormat="false" ht="15" hidden="false" customHeight="true" outlineLevel="0" collapsed="false">
      <c r="A3540" s="486"/>
      <c r="B3540" s="487"/>
      <c r="C3540" s="487"/>
      <c r="D3540" s="487"/>
      <c r="E3540" s="487" t="s">
        <v>1391</v>
      </c>
      <c r="F3540" s="488" t="n">
        <v>4.26</v>
      </c>
      <c r="G3540" s="487"/>
      <c r="H3540" s="491" t="s">
        <v>1392</v>
      </c>
      <c r="I3540" s="491"/>
      <c r="J3540" s="490" t="n">
        <v>22.17</v>
      </c>
    </row>
    <row r="3541" customFormat="false" ht="49.5" hidden="false" customHeight="true" outlineLevel="0" collapsed="false">
      <c r="A3541" s="492"/>
      <c r="B3541" s="493"/>
      <c r="C3541" s="493"/>
      <c r="D3541" s="493"/>
      <c r="E3541" s="493"/>
      <c r="F3541" s="493"/>
      <c r="G3541" s="493" t="s">
        <v>1393</v>
      </c>
      <c r="H3541" s="494" t="n">
        <v>81.03</v>
      </c>
      <c r="I3541" s="495" t="s">
        <v>1394</v>
      </c>
      <c r="J3541" s="496" t="n">
        <v>1796.43</v>
      </c>
    </row>
    <row r="3542" customFormat="false" ht="0.75" hidden="false" customHeight="true" outlineLevel="0" collapsed="false">
      <c r="A3542" s="497"/>
      <c r="B3542" s="498"/>
      <c r="C3542" s="498"/>
      <c r="D3542" s="498"/>
      <c r="E3542" s="498"/>
      <c r="F3542" s="498"/>
      <c r="G3542" s="498"/>
      <c r="H3542" s="498"/>
      <c r="I3542" s="499"/>
      <c r="J3542" s="500"/>
    </row>
    <row r="3543" customFormat="false" ht="18" hidden="false" customHeight="true" outlineLevel="0" collapsed="false">
      <c r="A3543" s="466" t="s">
        <v>2393</v>
      </c>
      <c r="B3543" s="467" t="s">
        <v>27</v>
      </c>
      <c r="C3543" s="468" t="s">
        <v>26</v>
      </c>
      <c r="D3543" s="468" t="s">
        <v>18</v>
      </c>
      <c r="E3543" s="468" t="s">
        <v>25</v>
      </c>
      <c r="F3543" s="468"/>
      <c r="G3543" s="469" t="s">
        <v>1375</v>
      </c>
      <c r="H3543" s="467" t="s">
        <v>1376</v>
      </c>
      <c r="I3543" s="470" t="s">
        <v>1377</v>
      </c>
      <c r="J3543" s="471" t="s">
        <v>19</v>
      </c>
    </row>
    <row r="3544" customFormat="false" ht="25.5" hidden="false" customHeight="true" outlineLevel="0" collapsed="false">
      <c r="A3544" s="472" t="s">
        <v>35</v>
      </c>
      <c r="B3544" s="473" t="s">
        <v>2394</v>
      </c>
      <c r="C3544" s="474" t="s">
        <v>36</v>
      </c>
      <c r="D3544" s="474" t="s">
        <v>2395</v>
      </c>
      <c r="E3544" s="474" t="s">
        <v>674</v>
      </c>
      <c r="F3544" s="474"/>
      <c r="G3544" s="475" t="s">
        <v>400</v>
      </c>
      <c r="H3544" s="476" t="n">
        <v>1</v>
      </c>
      <c r="I3544" s="477" t="n">
        <v>20.94</v>
      </c>
      <c r="J3544" s="478" t="n">
        <v>20.94</v>
      </c>
    </row>
    <row r="3545" customFormat="false" ht="24" hidden="false" customHeight="true" outlineLevel="0" collapsed="false">
      <c r="A3545" s="479" t="s">
        <v>656</v>
      </c>
      <c r="B3545" s="480" t="n">
        <v>88316</v>
      </c>
      <c r="C3545" s="481" t="s">
        <v>42</v>
      </c>
      <c r="D3545" s="481" t="s">
        <v>667</v>
      </c>
      <c r="E3545" s="481" t="s">
        <v>1382</v>
      </c>
      <c r="F3545" s="481"/>
      <c r="G3545" s="482" t="s">
        <v>469</v>
      </c>
      <c r="H3545" s="483" t="n">
        <v>0.2</v>
      </c>
      <c r="I3545" s="484" t="n">
        <v>20.32</v>
      </c>
      <c r="J3545" s="485" t="n">
        <v>4.06</v>
      </c>
    </row>
    <row r="3546" customFormat="false" ht="24" hidden="false" customHeight="true" outlineLevel="0" collapsed="false">
      <c r="A3546" s="479" t="s">
        <v>656</v>
      </c>
      <c r="B3546" s="480" t="n">
        <v>88310</v>
      </c>
      <c r="C3546" s="481" t="s">
        <v>42</v>
      </c>
      <c r="D3546" s="481" t="s">
        <v>970</v>
      </c>
      <c r="E3546" s="481" t="s">
        <v>1382</v>
      </c>
      <c r="F3546" s="481"/>
      <c r="G3546" s="482" t="s">
        <v>469</v>
      </c>
      <c r="H3546" s="483" t="n">
        <v>0.4</v>
      </c>
      <c r="I3546" s="484" t="n">
        <v>27.11</v>
      </c>
      <c r="J3546" s="485" t="n">
        <v>10.84</v>
      </c>
    </row>
    <row r="3547" customFormat="false" ht="24" hidden="false" customHeight="true" outlineLevel="0" collapsed="false">
      <c r="A3547" s="501" t="s">
        <v>200</v>
      </c>
      <c r="B3547" s="502" t="n">
        <v>7292</v>
      </c>
      <c r="C3547" s="503" t="s">
        <v>42</v>
      </c>
      <c r="D3547" s="503" t="s">
        <v>2396</v>
      </c>
      <c r="E3547" s="503" t="s">
        <v>669</v>
      </c>
      <c r="F3547" s="503"/>
      <c r="G3547" s="504" t="s">
        <v>686</v>
      </c>
      <c r="H3547" s="505" t="n">
        <v>0.18</v>
      </c>
      <c r="I3547" s="506" t="n">
        <v>33.61</v>
      </c>
      <c r="J3547" s="507" t="n">
        <v>6.04</v>
      </c>
    </row>
    <row r="3548" customFormat="false" ht="15" hidden="false" customHeight="false" outlineLevel="0" collapsed="false">
      <c r="A3548" s="486"/>
      <c r="B3548" s="487"/>
      <c r="C3548" s="487"/>
      <c r="D3548" s="487"/>
      <c r="E3548" s="487" t="s">
        <v>1388</v>
      </c>
      <c r="F3548" s="488" t="n">
        <v>11.05</v>
      </c>
      <c r="G3548" s="487" t="s">
        <v>1389</v>
      </c>
      <c r="H3548" s="488" t="n">
        <v>0</v>
      </c>
      <c r="I3548" s="489" t="s">
        <v>1390</v>
      </c>
      <c r="J3548" s="490" t="n">
        <v>11.05</v>
      </c>
    </row>
    <row r="3549" customFormat="false" ht="15" hidden="false" customHeight="true" outlineLevel="0" collapsed="false">
      <c r="A3549" s="486"/>
      <c r="B3549" s="487"/>
      <c r="C3549" s="487"/>
      <c r="D3549" s="487"/>
      <c r="E3549" s="487" t="s">
        <v>1391</v>
      </c>
      <c r="F3549" s="488" t="n">
        <v>4.98</v>
      </c>
      <c r="G3549" s="487"/>
      <c r="H3549" s="491" t="s">
        <v>1392</v>
      </c>
      <c r="I3549" s="491"/>
      <c r="J3549" s="490" t="n">
        <v>25.92</v>
      </c>
    </row>
    <row r="3550" customFormat="false" ht="49.5" hidden="false" customHeight="true" outlineLevel="0" collapsed="false">
      <c r="A3550" s="492"/>
      <c r="B3550" s="493"/>
      <c r="C3550" s="493"/>
      <c r="D3550" s="493"/>
      <c r="E3550" s="493"/>
      <c r="F3550" s="493"/>
      <c r="G3550" s="493" t="s">
        <v>1393</v>
      </c>
      <c r="H3550" s="494" t="n">
        <v>111.62</v>
      </c>
      <c r="I3550" s="495" t="s">
        <v>1394</v>
      </c>
      <c r="J3550" s="496" t="n">
        <v>2893.19</v>
      </c>
    </row>
    <row r="3551" customFormat="false" ht="0.75" hidden="false" customHeight="true" outlineLevel="0" collapsed="false">
      <c r="A3551" s="497"/>
      <c r="B3551" s="498"/>
      <c r="C3551" s="498"/>
      <c r="D3551" s="498"/>
      <c r="E3551" s="498"/>
      <c r="F3551" s="498"/>
      <c r="G3551" s="498"/>
      <c r="H3551" s="498"/>
      <c r="I3551" s="499"/>
      <c r="J3551" s="500"/>
    </row>
    <row r="3552" customFormat="false" ht="18" hidden="false" customHeight="true" outlineLevel="0" collapsed="false">
      <c r="A3552" s="466" t="s">
        <v>2397</v>
      </c>
      <c r="B3552" s="467" t="s">
        <v>27</v>
      </c>
      <c r="C3552" s="468" t="s">
        <v>26</v>
      </c>
      <c r="D3552" s="468" t="s">
        <v>18</v>
      </c>
      <c r="E3552" s="468" t="s">
        <v>25</v>
      </c>
      <c r="F3552" s="468"/>
      <c r="G3552" s="469" t="s">
        <v>1375</v>
      </c>
      <c r="H3552" s="467" t="s">
        <v>1376</v>
      </c>
      <c r="I3552" s="470" t="s">
        <v>1377</v>
      </c>
      <c r="J3552" s="471" t="s">
        <v>19</v>
      </c>
    </row>
    <row r="3553" customFormat="false" ht="39" hidden="false" customHeight="true" outlineLevel="0" collapsed="false">
      <c r="A3553" s="472" t="s">
        <v>35</v>
      </c>
      <c r="B3553" s="473" t="n">
        <v>100719</v>
      </c>
      <c r="C3553" s="474" t="s">
        <v>42</v>
      </c>
      <c r="D3553" s="474" t="s">
        <v>2398</v>
      </c>
      <c r="E3553" s="474" t="s">
        <v>674</v>
      </c>
      <c r="F3553" s="474"/>
      <c r="G3553" s="475" t="s">
        <v>400</v>
      </c>
      <c r="H3553" s="476" t="n">
        <v>1</v>
      </c>
      <c r="I3553" s="477" t="n">
        <v>9.69</v>
      </c>
      <c r="J3553" s="478" t="n">
        <v>9.69</v>
      </c>
    </row>
    <row r="3554" customFormat="false" ht="24" hidden="false" customHeight="true" outlineLevel="0" collapsed="false">
      <c r="A3554" s="479" t="s">
        <v>656</v>
      </c>
      <c r="B3554" s="480" t="n">
        <v>88310</v>
      </c>
      <c r="C3554" s="481" t="s">
        <v>42</v>
      </c>
      <c r="D3554" s="481" t="s">
        <v>970</v>
      </c>
      <c r="E3554" s="481" t="s">
        <v>1382</v>
      </c>
      <c r="F3554" s="481"/>
      <c r="G3554" s="482" t="s">
        <v>469</v>
      </c>
      <c r="H3554" s="483" t="n">
        <v>0.0635</v>
      </c>
      <c r="I3554" s="484" t="n">
        <v>27.11</v>
      </c>
      <c r="J3554" s="485" t="n">
        <v>1.72</v>
      </c>
    </row>
    <row r="3555" customFormat="false" ht="24" hidden="false" customHeight="true" outlineLevel="0" collapsed="false">
      <c r="A3555" s="501" t="s">
        <v>200</v>
      </c>
      <c r="B3555" s="502" t="n">
        <v>5318</v>
      </c>
      <c r="C3555" s="503" t="s">
        <v>42</v>
      </c>
      <c r="D3555" s="503" t="s">
        <v>2035</v>
      </c>
      <c r="E3555" s="503" t="s">
        <v>669</v>
      </c>
      <c r="F3555" s="503"/>
      <c r="G3555" s="504" t="s">
        <v>686</v>
      </c>
      <c r="H3555" s="505" t="n">
        <v>0.0575</v>
      </c>
      <c r="I3555" s="506" t="n">
        <v>18.58</v>
      </c>
      <c r="J3555" s="507" t="n">
        <v>1.06</v>
      </c>
    </row>
    <row r="3556" customFormat="false" ht="24" hidden="false" customHeight="true" outlineLevel="0" collapsed="false">
      <c r="A3556" s="501" t="s">
        <v>200</v>
      </c>
      <c r="B3556" s="502" t="n">
        <v>7307</v>
      </c>
      <c r="C3556" s="503" t="s">
        <v>42</v>
      </c>
      <c r="D3556" s="503" t="s">
        <v>2036</v>
      </c>
      <c r="E3556" s="503" t="s">
        <v>669</v>
      </c>
      <c r="F3556" s="503"/>
      <c r="G3556" s="504" t="s">
        <v>686</v>
      </c>
      <c r="H3556" s="505" t="n">
        <v>0.1908</v>
      </c>
      <c r="I3556" s="506" t="n">
        <v>36.25</v>
      </c>
      <c r="J3556" s="507" t="n">
        <v>6.91</v>
      </c>
    </row>
    <row r="3557" customFormat="false" ht="15" hidden="false" customHeight="false" outlineLevel="0" collapsed="false">
      <c r="A3557" s="486"/>
      <c r="B3557" s="487"/>
      <c r="C3557" s="487"/>
      <c r="D3557" s="487"/>
      <c r="E3557" s="487" t="s">
        <v>1388</v>
      </c>
      <c r="F3557" s="488" t="n">
        <v>1.27</v>
      </c>
      <c r="G3557" s="487" t="s">
        <v>1389</v>
      </c>
      <c r="H3557" s="488" t="n">
        <v>0</v>
      </c>
      <c r="I3557" s="489" t="s">
        <v>1390</v>
      </c>
      <c r="J3557" s="490" t="n">
        <v>1.27</v>
      </c>
    </row>
    <row r="3558" customFormat="false" ht="15" hidden="false" customHeight="true" outlineLevel="0" collapsed="false">
      <c r="A3558" s="486"/>
      <c r="B3558" s="487"/>
      <c r="C3558" s="487"/>
      <c r="D3558" s="487"/>
      <c r="E3558" s="487" t="s">
        <v>1391</v>
      </c>
      <c r="F3558" s="488" t="n">
        <v>2.3</v>
      </c>
      <c r="G3558" s="487"/>
      <c r="H3558" s="491" t="s">
        <v>1392</v>
      </c>
      <c r="I3558" s="491"/>
      <c r="J3558" s="490" t="n">
        <v>11.99</v>
      </c>
    </row>
    <row r="3559" customFormat="false" ht="49.5" hidden="false" customHeight="true" outlineLevel="0" collapsed="false">
      <c r="A3559" s="492"/>
      <c r="B3559" s="493"/>
      <c r="C3559" s="493"/>
      <c r="D3559" s="493"/>
      <c r="E3559" s="493"/>
      <c r="F3559" s="493"/>
      <c r="G3559" s="493" t="s">
        <v>1393</v>
      </c>
      <c r="H3559" s="494" t="n">
        <v>2349.13</v>
      </c>
      <c r="I3559" s="495" t="s">
        <v>1394</v>
      </c>
      <c r="J3559" s="496" t="n">
        <v>28166.06</v>
      </c>
    </row>
    <row r="3560" customFormat="false" ht="0.75" hidden="false" customHeight="true" outlineLevel="0" collapsed="false">
      <c r="A3560" s="497"/>
      <c r="B3560" s="498"/>
      <c r="C3560" s="498"/>
      <c r="D3560" s="498"/>
      <c r="E3560" s="498"/>
      <c r="F3560" s="498"/>
      <c r="G3560" s="498"/>
      <c r="H3560" s="498"/>
      <c r="I3560" s="499"/>
      <c r="J3560" s="500"/>
    </row>
    <row r="3561" customFormat="false" ht="18" hidden="false" customHeight="true" outlineLevel="0" collapsed="false">
      <c r="A3561" s="466" t="s">
        <v>2399</v>
      </c>
      <c r="B3561" s="467" t="s">
        <v>27</v>
      </c>
      <c r="C3561" s="468" t="s">
        <v>26</v>
      </c>
      <c r="D3561" s="468" t="s">
        <v>18</v>
      </c>
      <c r="E3561" s="468" t="s">
        <v>25</v>
      </c>
      <c r="F3561" s="468"/>
      <c r="G3561" s="469" t="s">
        <v>1375</v>
      </c>
      <c r="H3561" s="467" t="s">
        <v>1376</v>
      </c>
      <c r="I3561" s="470" t="s">
        <v>1377</v>
      </c>
      <c r="J3561" s="471" t="s">
        <v>19</v>
      </c>
    </row>
    <row r="3562" customFormat="false" ht="39" hidden="false" customHeight="true" outlineLevel="0" collapsed="false">
      <c r="A3562" s="472" t="s">
        <v>35</v>
      </c>
      <c r="B3562" s="473" t="s">
        <v>2400</v>
      </c>
      <c r="C3562" s="474" t="s">
        <v>36</v>
      </c>
      <c r="D3562" s="474" t="s">
        <v>2401</v>
      </c>
      <c r="E3562" s="474" t="s">
        <v>674</v>
      </c>
      <c r="F3562" s="474"/>
      <c r="G3562" s="475" t="s">
        <v>400</v>
      </c>
      <c r="H3562" s="476" t="n">
        <v>1</v>
      </c>
      <c r="I3562" s="477" t="n">
        <v>68.46</v>
      </c>
      <c r="J3562" s="478" t="n">
        <v>68.46</v>
      </c>
    </row>
    <row r="3563" customFormat="false" ht="24" hidden="false" customHeight="true" outlineLevel="0" collapsed="false">
      <c r="A3563" s="479" t="s">
        <v>656</v>
      </c>
      <c r="B3563" s="480" t="n">
        <v>88310</v>
      </c>
      <c r="C3563" s="481" t="s">
        <v>42</v>
      </c>
      <c r="D3563" s="481" t="s">
        <v>970</v>
      </c>
      <c r="E3563" s="481" t="s">
        <v>1382</v>
      </c>
      <c r="F3563" s="481"/>
      <c r="G3563" s="482" t="s">
        <v>469</v>
      </c>
      <c r="H3563" s="483" t="n">
        <v>0.275</v>
      </c>
      <c r="I3563" s="484" t="n">
        <v>27.11</v>
      </c>
      <c r="J3563" s="485" t="n">
        <v>7.45</v>
      </c>
    </row>
    <row r="3564" customFormat="false" ht="24" hidden="false" customHeight="true" outlineLevel="0" collapsed="false">
      <c r="A3564" s="479" t="s">
        <v>656</v>
      </c>
      <c r="B3564" s="480" t="n">
        <v>88316</v>
      </c>
      <c r="C3564" s="481" t="s">
        <v>42</v>
      </c>
      <c r="D3564" s="481" t="s">
        <v>667</v>
      </c>
      <c r="E3564" s="481" t="s">
        <v>1382</v>
      </c>
      <c r="F3564" s="481"/>
      <c r="G3564" s="482" t="s">
        <v>469</v>
      </c>
      <c r="H3564" s="483" t="n">
        <v>0.115</v>
      </c>
      <c r="I3564" s="484" t="n">
        <v>20.32</v>
      </c>
      <c r="J3564" s="485" t="n">
        <v>2.33</v>
      </c>
    </row>
    <row r="3565" customFormat="false" ht="24" hidden="false" customHeight="true" outlineLevel="0" collapsed="false">
      <c r="A3565" s="501" t="s">
        <v>200</v>
      </c>
      <c r="B3565" s="502" t="n">
        <v>5330</v>
      </c>
      <c r="C3565" s="503" t="s">
        <v>42</v>
      </c>
      <c r="D3565" s="503" t="s">
        <v>2402</v>
      </c>
      <c r="E3565" s="503" t="s">
        <v>669</v>
      </c>
      <c r="F3565" s="503"/>
      <c r="G3565" s="504" t="s">
        <v>686</v>
      </c>
      <c r="H3565" s="505" t="n">
        <v>0.064</v>
      </c>
      <c r="I3565" s="506" t="n">
        <v>42.35</v>
      </c>
      <c r="J3565" s="507" t="n">
        <v>2.71</v>
      </c>
    </row>
    <row r="3566" customFormat="false" ht="24" hidden="false" customHeight="true" outlineLevel="0" collapsed="false">
      <c r="A3566" s="501" t="s">
        <v>200</v>
      </c>
      <c r="B3566" s="502" t="n">
        <v>12815</v>
      </c>
      <c r="C3566" s="503" t="s">
        <v>42</v>
      </c>
      <c r="D3566" s="503" t="s">
        <v>2403</v>
      </c>
      <c r="E3566" s="503" t="s">
        <v>669</v>
      </c>
      <c r="F3566" s="503"/>
      <c r="G3566" s="504" t="s">
        <v>120</v>
      </c>
      <c r="H3566" s="505" t="n">
        <v>0.01</v>
      </c>
      <c r="I3566" s="506" t="n">
        <v>10.72</v>
      </c>
      <c r="J3566" s="507" t="n">
        <v>0.1</v>
      </c>
    </row>
    <row r="3567" customFormat="false" ht="24" hidden="false" customHeight="true" outlineLevel="0" collapsed="false">
      <c r="A3567" s="501" t="s">
        <v>200</v>
      </c>
      <c r="B3567" s="502" t="s">
        <v>2404</v>
      </c>
      <c r="C3567" s="503" t="s">
        <v>36</v>
      </c>
      <c r="D3567" s="503" t="s">
        <v>2405</v>
      </c>
      <c r="E3567" s="503" t="s">
        <v>669</v>
      </c>
      <c r="F3567" s="503"/>
      <c r="G3567" s="504" t="s">
        <v>686</v>
      </c>
      <c r="H3567" s="505" t="n">
        <v>0.322</v>
      </c>
      <c r="I3567" s="506" t="n">
        <v>108.17</v>
      </c>
      <c r="J3567" s="507" t="n">
        <v>34.83</v>
      </c>
    </row>
    <row r="3568" customFormat="false" ht="24" hidden="false" customHeight="true" outlineLevel="0" collapsed="false">
      <c r="A3568" s="501" t="s">
        <v>200</v>
      </c>
      <c r="B3568" s="502" t="n">
        <v>44072</v>
      </c>
      <c r="C3568" s="503" t="s">
        <v>42</v>
      </c>
      <c r="D3568" s="503" t="s">
        <v>2406</v>
      </c>
      <c r="E3568" s="503" t="s">
        <v>669</v>
      </c>
      <c r="F3568" s="503"/>
      <c r="G3568" s="504" t="s">
        <v>686</v>
      </c>
      <c r="H3568" s="505" t="n">
        <v>0.2016</v>
      </c>
      <c r="I3568" s="506" t="n">
        <v>104.4</v>
      </c>
      <c r="J3568" s="507" t="n">
        <v>21.04</v>
      </c>
    </row>
    <row r="3569" customFormat="false" ht="15" hidden="false" customHeight="false" outlineLevel="0" collapsed="false">
      <c r="A3569" s="486"/>
      <c r="B3569" s="487"/>
      <c r="C3569" s="487"/>
      <c r="D3569" s="487"/>
      <c r="E3569" s="487" t="s">
        <v>1388</v>
      </c>
      <c r="F3569" s="488" t="n">
        <v>7.26</v>
      </c>
      <c r="G3569" s="487" t="s">
        <v>1389</v>
      </c>
      <c r="H3569" s="488" t="n">
        <v>0</v>
      </c>
      <c r="I3569" s="489" t="s">
        <v>1390</v>
      </c>
      <c r="J3569" s="490" t="n">
        <v>7.26</v>
      </c>
    </row>
    <row r="3570" customFormat="false" ht="15" hidden="false" customHeight="true" outlineLevel="0" collapsed="false">
      <c r="A3570" s="486"/>
      <c r="B3570" s="487"/>
      <c r="C3570" s="487"/>
      <c r="D3570" s="487"/>
      <c r="E3570" s="487" t="s">
        <v>1391</v>
      </c>
      <c r="F3570" s="488" t="n">
        <v>16.29</v>
      </c>
      <c r="G3570" s="487"/>
      <c r="H3570" s="491" t="s">
        <v>1392</v>
      </c>
      <c r="I3570" s="491"/>
      <c r="J3570" s="490" t="n">
        <v>84.75</v>
      </c>
    </row>
    <row r="3571" customFormat="false" ht="49.5" hidden="false" customHeight="true" outlineLevel="0" collapsed="false">
      <c r="A3571" s="492"/>
      <c r="B3571" s="493"/>
      <c r="C3571" s="493"/>
      <c r="D3571" s="493"/>
      <c r="E3571" s="493"/>
      <c r="F3571" s="493"/>
      <c r="G3571" s="493" t="s">
        <v>1393</v>
      </c>
      <c r="H3571" s="494" t="n">
        <v>41.74</v>
      </c>
      <c r="I3571" s="495" t="s">
        <v>1394</v>
      </c>
      <c r="J3571" s="496" t="n">
        <v>3537.46</v>
      </c>
    </row>
    <row r="3572" customFormat="false" ht="0.75" hidden="false" customHeight="true" outlineLevel="0" collapsed="false">
      <c r="A3572" s="497"/>
      <c r="B3572" s="498"/>
      <c r="C3572" s="498"/>
      <c r="D3572" s="498"/>
      <c r="E3572" s="498"/>
      <c r="F3572" s="498"/>
      <c r="G3572" s="498"/>
      <c r="H3572" s="498"/>
      <c r="I3572" s="499"/>
      <c r="J3572" s="500"/>
    </row>
    <row r="3573" customFormat="false" ht="18" hidden="false" customHeight="true" outlineLevel="0" collapsed="false">
      <c r="A3573" s="466" t="s">
        <v>2407</v>
      </c>
      <c r="B3573" s="467" t="s">
        <v>27</v>
      </c>
      <c r="C3573" s="468" t="s">
        <v>26</v>
      </c>
      <c r="D3573" s="468" t="s">
        <v>18</v>
      </c>
      <c r="E3573" s="468" t="s">
        <v>25</v>
      </c>
      <c r="F3573" s="468"/>
      <c r="G3573" s="469" t="s">
        <v>1375</v>
      </c>
      <c r="H3573" s="467" t="s">
        <v>1376</v>
      </c>
      <c r="I3573" s="470" t="s">
        <v>1377</v>
      </c>
      <c r="J3573" s="471" t="s">
        <v>19</v>
      </c>
    </row>
    <row r="3574" customFormat="false" ht="25.5" hidden="false" customHeight="true" outlineLevel="0" collapsed="false">
      <c r="A3574" s="472" t="s">
        <v>35</v>
      </c>
      <c r="B3574" s="473" t="s">
        <v>2408</v>
      </c>
      <c r="C3574" s="474" t="s">
        <v>36</v>
      </c>
      <c r="D3574" s="474" t="s">
        <v>2409</v>
      </c>
      <c r="E3574" s="474" t="s">
        <v>674</v>
      </c>
      <c r="F3574" s="474"/>
      <c r="G3574" s="475" t="s">
        <v>400</v>
      </c>
      <c r="H3574" s="476" t="n">
        <v>1</v>
      </c>
      <c r="I3574" s="477" t="n">
        <v>67.14</v>
      </c>
      <c r="J3574" s="478" t="n">
        <v>67.14</v>
      </c>
    </row>
    <row r="3575" customFormat="false" ht="24" hidden="false" customHeight="true" outlineLevel="0" collapsed="false">
      <c r="A3575" s="479" t="s">
        <v>656</v>
      </c>
      <c r="B3575" s="480" t="n">
        <v>88310</v>
      </c>
      <c r="C3575" s="481" t="s">
        <v>42</v>
      </c>
      <c r="D3575" s="481" t="s">
        <v>970</v>
      </c>
      <c r="E3575" s="481" t="s">
        <v>1382</v>
      </c>
      <c r="F3575" s="481"/>
      <c r="G3575" s="482" t="s">
        <v>469</v>
      </c>
      <c r="H3575" s="483" t="n">
        <v>0.275</v>
      </c>
      <c r="I3575" s="484" t="n">
        <v>27.11</v>
      </c>
      <c r="J3575" s="485" t="n">
        <v>7.45</v>
      </c>
    </row>
    <row r="3576" customFormat="false" ht="24" hidden="false" customHeight="true" outlineLevel="0" collapsed="false">
      <c r="A3576" s="479" t="s">
        <v>656</v>
      </c>
      <c r="B3576" s="480" t="n">
        <v>88316</v>
      </c>
      <c r="C3576" s="481" t="s">
        <v>42</v>
      </c>
      <c r="D3576" s="481" t="s">
        <v>667</v>
      </c>
      <c r="E3576" s="481" t="s">
        <v>1382</v>
      </c>
      <c r="F3576" s="481"/>
      <c r="G3576" s="482" t="s">
        <v>469</v>
      </c>
      <c r="H3576" s="483" t="n">
        <v>0.115</v>
      </c>
      <c r="I3576" s="484" t="n">
        <v>20.32</v>
      </c>
      <c r="J3576" s="485" t="n">
        <v>2.33</v>
      </c>
    </row>
    <row r="3577" customFormat="false" ht="24" hidden="false" customHeight="true" outlineLevel="0" collapsed="false">
      <c r="A3577" s="501" t="s">
        <v>200</v>
      </c>
      <c r="B3577" s="502" t="n">
        <v>5330</v>
      </c>
      <c r="C3577" s="503" t="s">
        <v>42</v>
      </c>
      <c r="D3577" s="503" t="s">
        <v>2402</v>
      </c>
      <c r="E3577" s="503" t="s">
        <v>669</v>
      </c>
      <c r="F3577" s="503"/>
      <c r="G3577" s="504" t="s">
        <v>686</v>
      </c>
      <c r="H3577" s="505" t="n">
        <v>0.064</v>
      </c>
      <c r="I3577" s="506" t="n">
        <v>42.35</v>
      </c>
      <c r="J3577" s="507" t="n">
        <v>2.71</v>
      </c>
    </row>
    <row r="3578" customFormat="false" ht="24" hidden="false" customHeight="true" outlineLevel="0" collapsed="false">
      <c r="A3578" s="501" t="s">
        <v>200</v>
      </c>
      <c r="B3578" s="502" t="n">
        <v>12815</v>
      </c>
      <c r="C3578" s="503" t="s">
        <v>42</v>
      </c>
      <c r="D3578" s="503" t="s">
        <v>2403</v>
      </c>
      <c r="E3578" s="503" t="s">
        <v>669</v>
      </c>
      <c r="F3578" s="503"/>
      <c r="G3578" s="504" t="s">
        <v>120</v>
      </c>
      <c r="H3578" s="505" t="n">
        <v>0.01</v>
      </c>
      <c r="I3578" s="506" t="n">
        <v>10.72</v>
      </c>
      <c r="J3578" s="507" t="n">
        <v>0.1</v>
      </c>
    </row>
    <row r="3579" customFormat="false" ht="24" hidden="false" customHeight="true" outlineLevel="0" collapsed="false">
      <c r="A3579" s="501" t="s">
        <v>200</v>
      </c>
      <c r="B3579" s="502" t="s">
        <v>2410</v>
      </c>
      <c r="C3579" s="503" t="s">
        <v>36</v>
      </c>
      <c r="D3579" s="503" t="s">
        <v>2411</v>
      </c>
      <c r="E3579" s="503" t="s">
        <v>669</v>
      </c>
      <c r="F3579" s="503"/>
      <c r="G3579" s="504" t="s">
        <v>686</v>
      </c>
      <c r="H3579" s="505" t="n">
        <v>0.322</v>
      </c>
      <c r="I3579" s="506" t="n">
        <v>104.08</v>
      </c>
      <c r="J3579" s="507" t="n">
        <v>33.51</v>
      </c>
    </row>
    <row r="3580" customFormat="false" ht="24" hidden="false" customHeight="true" outlineLevel="0" collapsed="false">
      <c r="A3580" s="501" t="s">
        <v>200</v>
      </c>
      <c r="B3580" s="502" t="n">
        <v>44072</v>
      </c>
      <c r="C3580" s="503" t="s">
        <v>42</v>
      </c>
      <c r="D3580" s="503" t="s">
        <v>2406</v>
      </c>
      <c r="E3580" s="503" t="s">
        <v>669</v>
      </c>
      <c r="F3580" s="503"/>
      <c r="G3580" s="504" t="s">
        <v>686</v>
      </c>
      <c r="H3580" s="505" t="n">
        <v>0.2016</v>
      </c>
      <c r="I3580" s="506" t="n">
        <v>104.4</v>
      </c>
      <c r="J3580" s="507" t="n">
        <v>21.04</v>
      </c>
    </row>
    <row r="3581" customFormat="false" ht="15" hidden="false" customHeight="false" outlineLevel="0" collapsed="false">
      <c r="A3581" s="486"/>
      <c r="B3581" s="487"/>
      <c r="C3581" s="487"/>
      <c r="D3581" s="487"/>
      <c r="E3581" s="487" t="s">
        <v>1388</v>
      </c>
      <c r="F3581" s="488" t="n">
        <v>7.26</v>
      </c>
      <c r="G3581" s="487" t="s">
        <v>1389</v>
      </c>
      <c r="H3581" s="488" t="n">
        <v>0</v>
      </c>
      <c r="I3581" s="489" t="s">
        <v>1390</v>
      </c>
      <c r="J3581" s="490" t="n">
        <v>7.26</v>
      </c>
    </row>
    <row r="3582" customFormat="false" ht="15" hidden="false" customHeight="true" outlineLevel="0" collapsed="false">
      <c r="A3582" s="486"/>
      <c r="B3582" s="487"/>
      <c r="C3582" s="487"/>
      <c r="D3582" s="487"/>
      <c r="E3582" s="487" t="s">
        <v>1391</v>
      </c>
      <c r="F3582" s="488" t="n">
        <v>15.97</v>
      </c>
      <c r="G3582" s="487"/>
      <c r="H3582" s="491" t="s">
        <v>1392</v>
      </c>
      <c r="I3582" s="491"/>
      <c r="J3582" s="490" t="n">
        <v>83.11</v>
      </c>
    </row>
    <row r="3583" customFormat="false" ht="49.5" hidden="false" customHeight="true" outlineLevel="0" collapsed="false">
      <c r="A3583" s="492"/>
      <c r="B3583" s="493"/>
      <c r="C3583" s="493"/>
      <c r="D3583" s="493"/>
      <c r="E3583" s="493"/>
      <c r="F3583" s="493"/>
      <c r="G3583" s="493" t="s">
        <v>1393</v>
      </c>
      <c r="H3583" s="494" t="n">
        <v>14.09</v>
      </c>
      <c r="I3583" s="495" t="s">
        <v>1394</v>
      </c>
      <c r="J3583" s="496" t="n">
        <v>1171.01</v>
      </c>
    </row>
    <row r="3584" customFormat="false" ht="0.75" hidden="false" customHeight="true" outlineLevel="0" collapsed="false">
      <c r="A3584" s="497"/>
      <c r="B3584" s="498"/>
      <c r="C3584" s="498"/>
      <c r="D3584" s="498"/>
      <c r="E3584" s="498"/>
      <c r="F3584" s="498"/>
      <c r="G3584" s="498"/>
      <c r="H3584" s="498"/>
      <c r="I3584" s="499"/>
      <c r="J3584" s="500"/>
    </row>
    <row r="3585" customFormat="false" ht="18" hidden="false" customHeight="true" outlineLevel="0" collapsed="false">
      <c r="A3585" s="466" t="s">
        <v>2412</v>
      </c>
      <c r="B3585" s="467" t="s">
        <v>27</v>
      </c>
      <c r="C3585" s="468" t="s">
        <v>26</v>
      </c>
      <c r="D3585" s="468" t="s">
        <v>18</v>
      </c>
      <c r="E3585" s="468" t="s">
        <v>25</v>
      </c>
      <c r="F3585" s="468"/>
      <c r="G3585" s="469" t="s">
        <v>1375</v>
      </c>
      <c r="H3585" s="467" t="s">
        <v>1376</v>
      </c>
      <c r="I3585" s="470" t="s">
        <v>1377</v>
      </c>
      <c r="J3585" s="471" t="s">
        <v>19</v>
      </c>
    </row>
    <row r="3586" customFormat="false" ht="39" hidden="false" customHeight="true" outlineLevel="0" collapsed="false">
      <c r="A3586" s="472" t="s">
        <v>35</v>
      </c>
      <c r="B3586" s="473" t="s">
        <v>2413</v>
      </c>
      <c r="C3586" s="474" t="s">
        <v>36</v>
      </c>
      <c r="D3586" s="474" t="s">
        <v>2414</v>
      </c>
      <c r="E3586" s="474" t="s">
        <v>674</v>
      </c>
      <c r="F3586" s="474"/>
      <c r="G3586" s="475" t="s">
        <v>400</v>
      </c>
      <c r="H3586" s="476" t="n">
        <v>1</v>
      </c>
      <c r="I3586" s="477" t="n">
        <v>67.22</v>
      </c>
      <c r="J3586" s="478" t="n">
        <v>67.22</v>
      </c>
    </row>
    <row r="3587" customFormat="false" ht="24" hidden="false" customHeight="true" outlineLevel="0" collapsed="false">
      <c r="A3587" s="479" t="s">
        <v>656</v>
      </c>
      <c r="B3587" s="480" t="n">
        <v>88310</v>
      </c>
      <c r="C3587" s="481" t="s">
        <v>42</v>
      </c>
      <c r="D3587" s="481" t="s">
        <v>970</v>
      </c>
      <c r="E3587" s="481" t="s">
        <v>1382</v>
      </c>
      <c r="F3587" s="481"/>
      <c r="G3587" s="482" t="s">
        <v>469</v>
      </c>
      <c r="H3587" s="483" t="n">
        <v>0.275</v>
      </c>
      <c r="I3587" s="484" t="n">
        <v>27.11</v>
      </c>
      <c r="J3587" s="485" t="n">
        <v>7.45</v>
      </c>
    </row>
    <row r="3588" customFormat="false" ht="24" hidden="false" customHeight="true" outlineLevel="0" collapsed="false">
      <c r="A3588" s="479" t="s">
        <v>656</v>
      </c>
      <c r="B3588" s="480" t="n">
        <v>88316</v>
      </c>
      <c r="C3588" s="481" t="s">
        <v>42</v>
      </c>
      <c r="D3588" s="481" t="s">
        <v>667</v>
      </c>
      <c r="E3588" s="481" t="s">
        <v>1382</v>
      </c>
      <c r="F3588" s="481"/>
      <c r="G3588" s="482" t="s">
        <v>469</v>
      </c>
      <c r="H3588" s="483" t="n">
        <v>0.115</v>
      </c>
      <c r="I3588" s="484" t="n">
        <v>20.32</v>
      </c>
      <c r="J3588" s="485" t="n">
        <v>2.33</v>
      </c>
    </row>
    <row r="3589" customFormat="false" ht="24" hidden="false" customHeight="true" outlineLevel="0" collapsed="false">
      <c r="A3589" s="501" t="s">
        <v>200</v>
      </c>
      <c r="B3589" s="502" t="n">
        <v>5330</v>
      </c>
      <c r="C3589" s="503" t="s">
        <v>42</v>
      </c>
      <c r="D3589" s="503" t="s">
        <v>2402</v>
      </c>
      <c r="E3589" s="503" t="s">
        <v>669</v>
      </c>
      <c r="F3589" s="503"/>
      <c r="G3589" s="504" t="s">
        <v>686</v>
      </c>
      <c r="H3589" s="505" t="n">
        <v>0.064</v>
      </c>
      <c r="I3589" s="506" t="n">
        <v>42.35</v>
      </c>
      <c r="J3589" s="507" t="n">
        <v>2.71</v>
      </c>
    </row>
    <row r="3590" customFormat="false" ht="24" hidden="false" customHeight="true" outlineLevel="0" collapsed="false">
      <c r="A3590" s="501" t="s">
        <v>200</v>
      </c>
      <c r="B3590" s="502" t="n">
        <v>12815</v>
      </c>
      <c r="C3590" s="503" t="s">
        <v>42</v>
      </c>
      <c r="D3590" s="503" t="s">
        <v>2403</v>
      </c>
      <c r="E3590" s="503" t="s">
        <v>669</v>
      </c>
      <c r="F3590" s="503"/>
      <c r="G3590" s="504" t="s">
        <v>120</v>
      </c>
      <c r="H3590" s="505" t="n">
        <v>0.01</v>
      </c>
      <c r="I3590" s="506" t="n">
        <v>10.72</v>
      </c>
      <c r="J3590" s="507" t="n">
        <v>0.1</v>
      </c>
    </row>
    <row r="3591" customFormat="false" ht="24" hidden="false" customHeight="true" outlineLevel="0" collapsed="false">
      <c r="A3591" s="501" t="s">
        <v>200</v>
      </c>
      <c r="B3591" s="502" t="s">
        <v>2415</v>
      </c>
      <c r="C3591" s="503" t="s">
        <v>36</v>
      </c>
      <c r="D3591" s="503" t="s">
        <v>2416</v>
      </c>
      <c r="E3591" s="503" t="s">
        <v>669</v>
      </c>
      <c r="F3591" s="503"/>
      <c r="G3591" s="504" t="s">
        <v>686</v>
      </c>
      <c r="H3591" s="505" t="n">
        <v>0.322</v>
      </c>
      <c r="I3591" s="506" t="n">
        <v>104.33</v>
      </c>
      <c r="J3591" s="507" t="n">
        <v>33.59</v>
      </c>
    </row>
    <row r="3592" customFormat="false" ht="24" hidden="false" customHeight="true" outlineLevel="0" collapsed="false">
      <c r="A3592" s="501" t="s">
        <v>200</v>
      </c>
      <c r="B3592" s="502" t="n">
        <v>44072</v>
      </c>
      <c r="C3592" s="503" t="s">
        <v>42</v>
      </c>
      <c r="D3592" s="503" t="s">
        <v>2406</v>
      </c>
      <c r="E3592" s="503" t="s">
        <v>669</v>
      </c>
      <c r="F3592" s="503"/>
      <c r="G3592" s="504" t="s">
        <v>686</v>
      </c>
      <c r="H3592" s="505" t="n">
        <v>0.2016</v>
      </c>
      <c r="I3592" s="506" t="n">
        <v>104.4</v>
      </c>
      <c r="J3592" s="507" t="n">
        <v>21.04</v>
      </c>
    </row>
    <row r="3593" customFormat="false" ht="15" hidden="false" customHeight="false" outlineLevel="0" collapsed="false">
      <c r="A3593" s="486"/>
      <c r="B3593" s="487"/>
      <c r="C3593" s="487"/>
      <c r="D3593" s="487"/>
      <c r="E3593" s="487" t="s">
        <v>1388</v>
      </c>
      <c r="F3593" s="488" t="n">
        <v>7.26</v>
      </c>
      <c r="G3593" s="487" t="s">
        <v>1389</v>
      </c>
      <c r="H3593" s="488" t="n">
        <v>0</v>
      </c>
      <c r="I3593" s="489" t="s">
        <v>1390</v>
      </c>
      <c r="J3593" s="490" t="n">
        <v>7.26</v>
      </c>
    </row>
    <row r="3594" customFormat="false" ht="15" hidden="false" customHeight="true" outlineLevel="0" collapsed="false">
      <c r="A3594" s="486"/>
      <c r="B3594" s="487"/>
      <c r="C3594" s="487"/>
      <c r="D3594" s="487"/>
      <c r="E3594" s="487" t="s">
        <v>1391</v>
      </c>
      <c r="F3594" s="488" t="n">
        <v>15.99</v>
      </c>
      <c r="G3594" s="487"/>
      <c r="H3594" s="491" t="s">
        <v>1392</v>
      </c>
      <c r="I3594" s="491"/>
      <c r="J3594" s="490" t="n">
        <v>83.21</v>
      </c>
    </row>
    <row r="3595" customFormat="false" ht="49.5" hidden="false" customHeight="true" outlineLevel="0" collapsed="false">
      <c r="A3595" s="492"/>
      <c r="B3595" s="493"/>
      <c r="C3595" s="493"/>
      <c r="D3595" s="493"/>
      <c r="E3595" s="493"/>
      <c r="F3595" s="493"/>
      <c r="G3595" s="493" t="s">
        <v>1393</v>
      </c>
      <c r="H3595" s="494" t="n">
        <v>60.97</v>
      </c>
      <c r="I3595" s="495" t="s">
        <v>1394</v>
      </c>
      <c r="J3595" s="496" t="n">
        <v>5073.31</v>
      </c>
    </row>
    <row r="3596" customFormat="false" ht="0.75" hidden="false" customHeight="true" outlineLevel="0" collapsed="false">
      <c r="A3596" s="497"/>
      <c r="B3596" s="498"/>
      <c r="C3596" s="498"/>
      <c r="D3596" s="498"/>
      <c r="E3596" s="498"/>
      <c r="F3596" s="498"/>
      <c r="G3596" s="498"/>
      <c r="H3596" s="498"/>
      <c r="I3596" s="499"/>
      <c r="J3596" s="500"/>
    </row>
    <row r="3597" customFormat="false" ht="18" hidden="false" customHeight="true" outlineLevel="0" collapsed="false">
      <c r="A3597" s="466" t="s">
        <v>2417</v>
      </c>
      <c r="B3597" s="467" t="s">
        <v>27</v>
      </c>
      <c r="C3597" s="468" t="s">
        <v>26</v>
      </c>
      <c r="D3597" s="468" t="s">
        <v>18</v>
      </c>
      <c r="E3597" s="468" t="s">
        <v>25</v>
      </c>
      <c r="F3597" s="468"/>
      <c r="G3597" s="469" t="s">
        <v>1375</v>
      </c>
      <c r="H3597" s="467" t="s">
        <v>1376</v>
      </c>
      <c r="I3597" s="470" t="s">
        <v>1377</v>
      </c>
      <c r="J3597" s="471" t="s">
        <v>19</v>
      </c>
    </row>
    <row r="3598" customFormat="false" ht="39" hidden="false" customHeight="true" outlineLevel="0" collapsed="false">
      <c r="A3598" s="472" t="s">
        <v>35</v>
      </c>
      <c r="B3598" s="473" t="s">
        <v>2418</v>
      </c>
      <c r="C3598" s="474" t="s">
        <v>36</v>
      </c>
      <c r="D3598" s="474" t="s">
        <v>2419</v>
      </c>
      <c r="E3598" s="474" t="s">
        <v>674</v>
      </c>
      <c r="F3598" s="474"/>
      <c r="G3598" s="475" t="s">
        <v>400</v>
      </c>
      <c r="H3598" s="476" t="n">
        <v>1</v>
      </c>
      <c r="I3598" s="477" t="n">
        <v>53.51</v>
      </c>
      <c r="J3598" s="478" t="n">
        <v>53.51</v>
      </c>
    </row>
    <row r="3599" customFormat="false" ht="24" hidden="false" customHeight="true" outlineLevel="0" collapsed="false">
      <c r="A3599" s="479" t="s">
        <v>656</v>
      </c>
      <c r="B3599" s="480" t="n">
        <v>88310</v>
      </c>
      <c r="C3599" s="481" t="s">
        <v>42</v>
      </c>
      <c r="D3599" s="481" t="s">
        <v>970</v>
      </c>
      <c r="E3599" s="481" t="s">
        <v>1382</v>
      </c>
      <c r="F3599" s="481"/>
      <c r="G3599" s="482" t="s">
        <v>469</v>
      </c>
      <c r="H3599" s="483" t="n">
        <v>0.275</v>
      </c>
      <c r="I3599" s="484" t="n">
        <v>27.11</v>
      </c>
      <c r="J3599" s="485" t="n">
        <v>7.45</v>
      </c>
    </row>
    <row r="3600" customFormat="false" ht="24" hidden="false" customHeight="true" outlineLevel="0" collapsed="false">
      <c r="A3600" s="479" t="s">
        <v>656</v>
      </c>
      <c r="B3600" s="480" t="n">
        <v>88316</v>
      </c>
      <c r="C3600" s="481" t="s">
        <v>42</v>
      </c>
      <c r="D3600" s="481" t="s">
        <v>667</v>
      </c>
      <c r="E3600" s="481" t="s">
        <v>1382</v>
      </c>
      <c r="F3600" s="481"/>
      <c r="G3600" s="482" t="s">
        <v>469</v>
      </c>
      <c r="H3600" s="483" t="n">
        <v>0.115</v>
      </c>
      <c r="I3600" s="484" t="n">
        <v>20.32</v>
      </c>
      <c r="J3600" s="485" t="n">
        <v>2.33</v>
      </c>
    </row>
    <row r="3601" customFormat="false" ht="24" hidden="false" customHeight="true" outlineLevel="0" collapsed="false">
      <c r="A3601" s="501" t="s">
        <v>200</v>
      </c>
      <c r="B3601" s="502" t="n">
        <v>12815</v>
      </c>
      <c r="C3601" s="503" t="s">
        <v>42</v>
      </c>
      <c r="D3601" s="503" t="s">
        <v>2403</v>
      </c>
      <c r="E3601" s="503" t="s">
        <v>669</v>
      </c>
      <c r="F3601" s="503"/>
      <c r="G3601" s="504" t="s">
        <v>120</v>
      </c>
      <c r="H3601" s="505" t="n">
        <v>0.08</v>
      </c>
      <c r="I3601" s="506" t="n">
        <v>10.72</v>
      </c>
      <c r="J3601" s="507" t="n">
        <v>0.85</v>
      </c>
    </row>
    <row r="3602" customFormat="false" ht="24" hidden="false" customHeight="true" outlineLevel="0" collapsed="false">
      <c r="A3602" s="501" t="s">
        <v>200</v>
      </c>
      <c r="B3602" s="502" t="s">
        <v>2420</v>
      </c>
      <c r="C3602" s="503" t="s">
        <v>36</v>
      </c>
      <c r="D3602" s="503" t="s">
        <v>2421</v>
      </c>
      <c r="E3602" s="503" t="s">
        <v>669</v>
      </c>
      <c r="F3602" s="503"/>
      <c r="G3602" s="504" t="s">
        <v>686</v>
      </c>
      <c r="H3602" s="505" t="n">
        <v>0.0112</v>
      </c>
      <c r="I3602" s="506" t="n">
        <v>110.42</v>
      </c>
      <c r="J3602" s="507" t="n">
        <v>1.23</v>
      </c>
    </row>
    <row r="3603" customFormat="false" ht="25.5" hidden="false" customHeight="true" outlineLevel="0" collapsed="false">
      <c r="A3603" s="501" t="s">
        <v>200</v>
      </c>
      <c r="B3603" s="502" t="s">
        <v>2422</v>
      </c>
      <c r="C3603" s="503" t="s">
        <v>36</v>
      </c>
      <c r="D3603" s="503" t="s">
        <v>2423</v>
      </c>
      <c r="E3603" s="503" t="s">
        <v>669</v>
      </c>
      <c r="F3603" s="503"/>
      <c r="G3603" s="504" t="s">
        <v>686</v>
      </c>
      <c r="H3603" s="505" t="n">
        <v>0.25</v>
      </c>
      <c r="I3603" s="506" t="n">
        <v>166.61</v>
      </c>
      <c r="J3603" s="507" t="n">
        <v>41.65</v>
      </c>
    </row>
    <row r="3604" customFormat="false" ht="15" hidden="false" customHeight="false" outlineLevel="0" collapsed="false">
      <c r="A3604" s="486"/>
      <c r="B3604" s="487"/>
      <c r="C3604" s="487"/>
      <c r="D3604" s="487"/>
      <c r="E3604" s="487" t="s">
        <v>1388</v>
      </c>
      <c r="F3604" s="488" t="n">
        <v>7.26</v>
      </c>
      <c r="G3604" s="487" t="s">
        <v>1389</v>
      </c>
      <c r="H3604" s="488" t="n">
        <v>0</v>
      </c>
      <c r="I3604" s="489" t="s">
        <v>1390</v>
      </c>
      <c r="J3604" s="490" t="n">
        <v>7.26</v>
      </c>
    </row>
    <row r="3605" customFormat="false" ht="15" hidden="false" customHeight="true" outlineLevel="0" collapsed="false">
      <c r="A3605" s="486"/>
      <c r="B3605" s="487"/>
      <c r="C3605" s="487"/>
      <c r="D3605" s="487"/>
      <c r="E3605" s="487" t="s">
        <v>1391</v>
      </c>
      <c r="F3605" s="488" t="n">
        <v>12.73</v>
      </c>
      <c r="G3605" s="487"/>
      <c r="H3605" s="491" t="s">
        <v>1392</v>
      </c>
      <c r="I3605" s="491"/>
      <c r="J3605" s="490" t="n">
        <v>66.24</v>
      </c>
    </row>
    <row r="3606" customFormat="false" ht="49.5" hidden="false" customHeight="true" outlineLevel="0" collapsed="false">
      <c r="A3606" s="492"/>
      <c r="B3606" s="493"/>
      <c r="C3606" s="493"/>
      <c r="D3606" s="493"/>
      <c r="E3606" s="493"/>
      <c r="F3606" s="493"/>
      <c r="G3606" s="493" t="s">
        <v>1393</v>
      </c>
      <c r="H3606" s="494" t="n">
        <v>87.47</v>
      </c>
      <c r="I3606" s="495" t="s">
        <v>1394</v>
      </c>
      <c r="J3606" s="496" t="n">
        <v>5794.01</v>
      </c>
    </row>
    <row r="3607" customFormat="false" ht="0.75" hidden="false" customHeight="true" outlineLevel="0" collapsed="false">
      <c r="A3607" s="497"/>
      <c r="B3607" s="498"/>
      <c r="C3607" s="498"/>
      <c r="D3607" s="498"/>
      <c r="E3607" s="498"/>
      <c r="F3607" s="498"/>
      <c r="G3607" s="498"/>
      <c r="H3607" s="498"/>
      <c r="I3607" s="499"/>
      <c r="J3607" s="500"/>
    </row>
    <row r="3608" customFormat="false" ht="18" hidden="false" customHeight="true" outlineLevel="0" collapsed="false">
      <c r="A3608" s="466" t="s">
        <v>2424</v>
      </c>
      <c r="B3608" s="467" t="s">
        <v>27</v>
      </c>
      <c r="C3608" s="468" t="s">
        <v>26</v>
      </c>
      <c r="D3608" s="468" t="s">
        <v>18</v>
      </c>
      <c r="E3608" s="468" t="s">
        <v>25</v>
      </c>
      <c r="F3608" s="468"/>
      <c r="G3608" s="469" t="s">
        <v>1375</v>
      </c>
      <c r="H3608" s="467" t="s">
        <v>1376</v>
      </c>
      <c r="I3608" s="470" t="s">
        <v>1377</v>
      </c>
      <c r="J3608" s="471" t="s">
        <v>19</v>
      </c>
    </row>
    <row r="3609" customFormat="false" ht="25.5" hidden="false" customHeight="true" outlineLevel="0" collapsed="false">
      <c r="A3609" s="472" t="s">
        <v>35</v>
      </c>
      <c r="B3609" s="473" t="n">
        <v>102494</v>
      </c>
      <c r="C3609" s="474" t="s">
        <v>42</v>
      </c>
      <c r="D3609" s="474" t="s">
        <v>2425</v>
      </c>
      <c r="E3609" s="474" t="s">
        <v>674</v>
      </c>
      <c r="F3609" s="474"/>
      <c r="G3609" s="475" t="s">
        <v>400</v>
      </c>
      <c r="H3609" s="476" t="n">
        <v>1</v>
      </c>
      <c r="I3609" s="477" t="n">
        <v>55.95</v>
      </c>
      <c r="J3609" s="478" t="n">
        <v>55.95</v>
      </c>
    </row>
    <row r="3610" customFormat="false" ht="24" hidden="false" customHeight="true" outlineLevel="0" collapsed="false">
      <c r="A3610" s="479" t="s">
        <v>656</v>
      </c>
      <c r="B3610" s="480" t="n">
        <v>88310</v>
      </c>
      <c r="C3610" s="481" t="s">
        <v>42</v>
      </c>
      <c r="D3610" s="481" t="s">
        <v>970</v>
      </c>
      <c r="E3610" s="481" t="s">
        <v>1382</v>
      </c>
      <c r="F3610" s="481"/>
      <c r="G3610" s="482" t="s">
        <v>469</v>
      </c>
      <c r="H3610" s="483" t="n">
        <v>0.275</v>
      </c>
      <c r="I3610" s="484" t="n">
        <v>27.11</v>
      </c>
      <c r="J3610" s="485" t="n">
        <v>7.45</v>
      </c>
    </row>
    <row r="3611" customFormat="false" ht="24" hidden="false" customHeight="true" outlineLevel="0" collapsed="false">
      <c r="A3611" s="479" t="s">
        <v>656</v>
      </c>
      <c r="B3611" s="480" t="n">
        <v>88316</v>
      </c>
      <c r="C3611" s="481" t="s">
        <v>42</v>
      </c>
      <c r="D3611" s="481" t="s">
        <v>667</v>
      </c>
      <c r="E3611" s="481" t="s">
        <v>1382</v>
      </c>
      <c r="F3611" s="481"/>
      <c r="G3611" s="482" t="s">
        <v>469</v>
      </c>
      <c r="H3611" s="483" t="n">
        <v>0.115</v>
      </c>
      <c r="I3611" s="484" t="n">
        <v>20.32</v>
      </c>
      <c r="J3611" s="485" t="n">
        <v>2.33</v>
      </c>
    </row>
    <row r="3612" customFormat="false" ht="24" hidden="false" customHeight="true" outlineLevel="0" collapsed="false">
      <c r="A3612" s="501" t="s">
        <v>200</v>
      </c>
      <c r="B3612" s="502" t="n">
        <v>5330</v>
      </c>
      <c r="C3612" s="503" t="s">
        <v>42</v>
      </c>
      <c r="D3612" s="503" t="s">
        <v>2402</v>
      </c>
      <c r="E3612" s="503" t="s">
        <v>669</v>
      </c>
      <c r="F3612" s="503"/>
      <c r="G3612" s="504" t="s">
        <v>686</v>
      </c>
      <c r="H3612" s="505" t="n">
        <v>0.064</v>
      </c>
      <c r="I3612" s="506" t="n">
        <v>42.35</v>
      </c>
      <c r="J3612" s="507" t="n">
        <v>2.71</v>
      </c>
    </row>
    <row r="3613" customFormat="false" ht="24" hidden="false" customHeight="true" outlineLevel="0" collapsed="false">
      <c r="A3613" s="501" t="s">
        <v>200</v>
      </c>
      <c r="B3613" s="502" t="n">
        <v>7304</v>
      </c>
      <c r="C3613" s="503" t="s">
        <v>42</v>
      </c>
      <c r="D3613" s="503" t="s">
        <v>2426</v>
      </c>
      <c r="E3613" s="503" t="s">
        <v>669</v>
      </c>
      <c r="F3613" s="503"/>
      <c r="G3613" s="504" t="s">
        <v>686</v>
      </c>
      <c r="H3613" s="505" t="n">
        <v>0.322</v>
      </c>
      <c r="I3613" s="506" t="n">
        <v>69.34</v>
      </c>
      <c r="J3613" s="507" t="n">
        <v>22.32</v>
      </c>
    </row>
    <row r="3614" customFormat="false" ht="24" hidden="false" customHeight="true" outlineLevel="0" collapsed="false">
      <c r="A3614" s="501" t="s">
        <v>200</v>
      </c>
      <c r="B3614" s="502" t="n">
        <v>12815</v>
      </c>
      <c r="C3614" s="503" t="s">
        <v>42</v>
      </c>
      <c r="D3614" s="503" t="s">
        <v>2403</v>
      </c>
      <c r="E3614" s="503" t="s">
        <v>669</v>
      </c>
      <c r="F3614" s="503"/>
      <c r="G3614" s="504" t="s">
        <v>120</v>
      </c>
      <c r="H3614" s="505" t="n">
        <v>0.01</v>
      </c>
      <c r="I3614" s="506" t="n">
        <v>10.72</v>
      </c>
      <c r="J3614" s="507" t="n">
        <v>0.1</v>
      </c>
    </row>
    <row r="3615" customFormat="false" ht="24" hidden="false" customHeight="true" outlineLevel="0" collapsed="false">
      <c r="A3615" s="501" t="s">
        <v>200</v>
      </c>
      <c r="B3615" s="502" t="n">
        <v>44072</v>
      </c>
      <c r="C3615" s="503" t="s">
        <v>42</v>
      </c>
      <c r="D3615" s="503" t="s">
        <v>2406</v>
      </c>
      <c r="E3615" s="503" t="s">
        <v>669</v>
      </c>
      <c r="F3615" s="503"/>
      <c r="G3615" s="504" t="s">
        <v>686</v>
      </c>
      <c r="H3615" s="505" t="n">
        <v>0.2016</v>
      </c>
      <c r="I3615" s="506" t="n">
        <v>104.4</v>
      </c>
      <c r="J3615" s="507" t="n">
        <v>21.04</v>
      </c>
    </row>
    <row r="3616" customFormat="false" ht="15" hidden="false" customHeight="false" outlineLevel="0" collapsed="false">
      <c r="A3616" s="486"/>
      <c r="B3616" s="487"/>
      <c r="C3616" s="487"/>
      <c r="D3616" s="487"/>
      <c r="E3616" s="487" t="s">
        <v>1388</v>
      </c>
      <c r="F3616" s="488" t="n">
        <v>7.26</v>
      </c>
      <c r="G3616" s="487" t="s">
        <v>1389</v>
      </c>
      <c r="H3616" s="488" t="n">
        <v>0</v>
      </c>
      <c r="I3616" s="489" t="s">
        <v>1390</v>
      </c>
      <c r="J3616" s="490" t="n">
        <v>7.26</v>
      </c>
    </row>
    <row r="3617" customFormat="false" ht="15" hidden="false" customHeight="true" outlineLevel="0" collapsed="false">
      <c r="A3617" s="486"/>
      <c r="B3617" s="487"/>
      <c r="C3617" s="487"/>
      <c r="D3617" s="487"/>
      <c r="E3617" s="487" t="s">
        <v>1391</v>
      </c>
      <c r="F3617" s="488" t="n">
        <v>13.31</v>
      </c>
      <c r="G3617" s="487"/>
      <c r="H3617" s="491" t="s">
        <v>1392</v>
      </c>
      <c r="I3617" s="491"/>
      <c r="J3617" s="490" t="n">
        <v>69.26</v>
      </c>
    </row>
    <row r="3618" customFormat="false" ht="49.5" hidden="false" customHeight="true" outlineLevel="0" collapsed="false">
      <c r="A3618" s="492"/>
      <c r="B3618" s="493"/>
      <c r="C3618" s="493"/>
      <c r="D3618" s="493"/>
      <c r="E3618" s="493"/>
      <c r="F3618" s="493"/>
      <c r="G3618" s="493" t="s">
        <v>1393</v>
      </c>
      <c r="H3618" s="494" t="n">
        <v>33.78</v>
      </c>
      <c r="I3618" s="495" t="s">
        <v>1394</v>
      </c>
      <c r="J3618" s="496" t="n">
        <v>2339.6</v>
      </c>
    </row>
    <row r="3619" customFormat="false" ht="0.75" hidden="false" customHeight="true" outlineLevel="0" collapsed="false">
      <c r="A3619" s="497"/>
      <c r="B3619" s="498"/>
      <c r="C3619" s="498"/>
      <c r="D3619" s="498"/>
      <c r="E3619" s="498"/>
      <c r="F3619" s="498"/>
      <c r="G3619" s="498"/>
      <c r="H3619" s="498"/>
      <c r="I3619" s="499"/>
      <c r="J3619" s="500"/>
    </row>
    <row r="3620" customFormat="false" ht="18" hidden="false" customHeight="true" outlineLevel="0" collapsed="false">
      <c r="A3620" s="466" t="s">
        <v>2427</v>
      </c>
      <c r="B3620" s="467" t="s">
        <v>27</v>
      </c>
      <c r="C3620" s="468" t="s">
        <v>26</v>
      </c>
      <c r="D3620" s="468" t="s">
        <v>18</v>
      </c>
      <c r="E3620" s="468" t="s">
        <v>25</v>
      </c>
      <c r="F3620" s="468"/>
      <c r="G3620" s="469" t="s">
        <v>1375</v>
      </c>
      <c r="H3620" s="467" t="s">
        <v>1376</v>
      </c>
      <c r="I3620" s="470" t="s">
        <v>1377</v>
      </c>
      <c r="J3620" s="471" t="s">
        <v>19</v>
      </c>
    </row>
    <row r="3621" customFormat="false" ht="25.5" hidden="false" customHeight="true" outlineLevel="0" collapsed="false">
      <c r="A3621" s="472" t="s">
        <v>35</v>
      </c>
      <c r="B3621" s="473" t="n">
        <v>100717</v>
      </c>
      <c r="C3621" s="474" t="s">
        <v>42</v>
      </c>
      <c r="D3621" s="474" t="s">
        <v>2428</v>
      </c>
      <c r="E3621" s="474" t="s">
        <v>674</v>
      </c>
      <c r="F3621" s="474"/>
      <c r="G3621" s="475" t="s">
        <v>400</v>
      </c>
      <c r="H3621" s="476" t="n">
        <v>1</v>
      </c>
      <c r="I3621" s="477" t="n">
        <v>9.13</v>
      </c>
      <c r="J3621" s="478" t="n">
        <v>9.13</v>
      </c>
    </row>
    <row r="3622" customFormat="false" ht="24" hidden="false" customHeight="true" outlineLevel="0" collapsed="false">
      <c r="A3622" s="479" t="s">
        <v>656</v>
      </c>
      <c r="B3622" s="480" t="n">
        <v>88310</v>
      </c>
      <c r="C3622" s="481" t="s">
        <v>42</v>
      </c>
      <c r="D3622" s="481" t="s">
        <v>970</v>
      </c>
      <c r="E3622" s="481" t="s">
        <v>1382</v>
      </c>
      <c r="F3622" s="481"/>
      <c r="G3622" s="482" t="s">
        <v>469</v>
      </c>
      <c r="H3622" s="483" t="n">
        <v>0.2986</v>
      </c>
      <c r="I3622" s="484" t="n">
        <v>27.11</v>
      </c>
      <c r="J3622" s="485" t="n">
        <v>8.09</v>
      </c>
    </row>
    <row r="3623" customFormat="false" ht="24" hidden="false" customHeight="true" outlineLevel="0" collapsed="false">
      <c r="A3623" s="501" t="s">
        <v>200</v>
      </c>
      <c r="B3623" s="502" t="n">
        <v>3768</v>
      </c>
      <c r="C3623" s="503" t="s">
        <v>42</v>
      </c>
      <c r="D3623" s="503" t="s">
        <v>2429</v>
      </c>
      <c r="E3623" s="503" t="s">
        <v>669</v>
      </c>
      <c r="F3623" s="503"/>
      <c r="G3623" s="504" t="s">
        <v>120</v>
      </c>
      <c r="H3623" s="505" t="n">
        <v>0.3</v>
      </c>
      <c r="I3623" s="506" t="n">
        <v>3.47</v>
      </c>
      <c r="J3623" s="507" t="n">
        <v>1.04</v>
      </c>
    </row>
    <row r="3624" customFormat="false" ht="15" hidden="false" customHeight="false" outlineLevel="0" collapsed="false">
      <c r="A3624" s="486"/>
      <c r="B3624" s="487"/>
      <c r="C3624" s="487"/>
      <c r="D3624" s="487"/>
      <c r="E3624" s="487" t="s">
        <v>1388</v>
      </c>
      <c r="F3624" s="488" t="n">
        <v>6</v>
      </c>
      <c r="G3624" s="487" t="s">
        <v>1389</v>
      </c>
      <c r="H3624" s="488" t="n">
        <v>0</v>
      </c>
      <c r="I3624" s="489" t="s">
        <v>1390</v>
      </c>
      <c r="J3624" s="490" t="n">
        <v>6</v>
      </c>
    </row>
    <row r="3625" customFormat="false" ht="15" hidden="false" customHeight="true" outlineLevel="0" collapsed="false">
      <c r="A3625" s="486"/>
      <c r="B3625" s="487"/>
      <c r="C3625" s="487"/>
      <c r="D3625" s="487"/>
      <c r="E3625" s="487" t="s">
        <v>1391</v>
      </c>
      <c r="F3625" s="488" t="n">
        <v>2.17</v>
      </c>
      <c r="G3625" s="487"/>
      <c r="H3625" s="491" t="s">
        <v>1392</v>
      </c>
      <c r="I3625" s="491"/>
      <c r="J3625" s="490" t="n">
        <v>11.3</v>
      </c>
    </row>
    <row r="3626" customFormat="false" ht="49.5" hidden="false" customHeight="true" outlineLevel="0" collapsed="false">
      <c r="A3626" s="492"/>
      <c r="B3626" s="493"/>
      <c r="C3626" s="493"/>
      <c r="D3626" s="493"/>
      <c r="E3626" s="493"/>
      <c r="F3626" s="493"/>
      <c r="G3626" s="493" t="s">
        <v>1393</v>
      </c>
      <c r="H3626" s="494" t="n">
        <v>1677.87</v>
      </c>
      <c r="I3626" s="495" t="s">
        <v>1394</v>
      </c>
      <c r="J3626" s="496" t="n">
        <v>18959.93</v>
      </c>
    </row>
    <row r="3627" customFormat="false" ht="0.75" hidden="false" customHeight="true" outlineLevel="0" collapsed="false">
      <c r="A3627" s="497"/>
      <c r="B3627" s="498"/>
      <c r="C3627" s="498"/>
      <c r="D3627" s="498"/>
      <c r="E3627" s="498"/>
      <c r="F3627" s="498"/>
      <c r="G3627" s="498"/>
      <c r="H3627" s="498"/>
      <c r="I3627" s="499"/>
      <c r="J3627" s="500"/>
    </row>
    <row r="3628" customFormat="false" ht="18" hidden="false" customHeight="true" outlineLevel="0" collapsed="false">
      <c r="A3628" s="466" t="s">
        <v>2430</v>
      </c>
      <c r="B3628" s="467" t="s">
        <v>27</v>
      </c>
      <c r="C3628" s="468" t="s">
        <v>26</v>
      </c>
      <c r="D3628" s="468" t="s">
        <v>18</v>
      </c>
      <c r="E3628" s="468" t="s">
        <v>25</v>
      </c>
      <c r="F3628" s="468"/>
      <c r="G3628" s="469" t="s">
        <v>1375</v>
      </c>
      <c r="H3628" s="467" t="s">
        <v>1376</v>
      </c>
      <c r="I3628" s="470" t="s">
        <v>1377</v>
      </c>
      <c r="J3628" s="471" t="s">
        <v>19</v>
      </c>
    </row>
    <row r="3629" customFormat="false" ht="25.5" hidden="false" customHeight="true" outlineLevel="0" collapsed="false">
      <c r="A3629" s="472" t="s">
        <v>35</v>
      </c>
      <c r="B3629" s="473" t="n">
        <v>102193</v>
      </c>
      <c r="C3629" s="474" t="s">
        <v>42</v>
      </c>
      <c r="D3629" s="474" t="s">
        <v>2431</v>
      </c>
      <c r="E3629" s="474" t="s">
        <v>674</v>
      </c>
      <c r="F3629" s="474"/>
      <c r="G3629" s="475" t="s">
        <v>400</v>
      </c>
      <c r="H3629" s="476" t="n">
        <v>1</v>
      </c>
      <c r="I3629" s="477" t="n">
        <v>1.92</v>
      </c>
      <c r="J3629" s="478" t="n">
        <v>1.92</v>
      </c>
    </row>
    <row r="3630" customFormat="false" ht="24" hidden="false" customHeight="true" outlineLevel="0" collapsed="false">
      <c r="A3630" s="479" t="s">
        <v>656</v>
      </c>
      <c r="B3630" s="480" t="n">
        <v>88310</v>
      </c>
      <c r="C3630" s="481" t="s">
        <v>42</v>
      </c>
      <c r="D3630" s="481" t="s">
        <v>970</v>
      </c>
      <c r="E3630" s="481" t="s">
        <v>1382</v>
      </c>
      <c r="F3630" s="481"/>
      <c r="G3630" s="482" t="s">
        <v>469</v>
      </c>
      <c r="H3630" s="483" t="n">
        <v>0.0541</v>
      </c>
      <c r="I3630" s="484" t="n">
        <v>27.11</v>
      </c>
      <c r="J3630" s="485" t="n">
        <v>1.46</v>
      </c>
    </row>
    <row r="3631" customFormat="false" ht="25.5" hidden="false" customHeight="true" outlineLevel="0" collapsed="false">
      <c r="A3631" s="501" t="s">
        <v>200</v>
      </c>
      <c r="B3631" s="502" t="n">
        <v>3767</v>
      </c>
      <c r="C3631" s="503" t="s">
        <v>42</v>
      </c>
      <c r="D3631" s="503" t="s">
        <v>2283</v>
      </c>
      <c r="E3631" s="503" t="s">
        <v>669</v>
      </c>
      <c r="F3631" s="503"/>
      <c r="G3631" s="504" t="s">
        <v>120</v>
      </c>
      <c r="H3631" s="505" t="n">
        <v>0.4</v>
      </c>
      <c r="I3631" s="506" t="n">
        <v>1.16</v>
      </c>
      <c r="J3631" s="507" t="n">
        <v>0.46</v>
      </c>
    </row>
    <row r="3632" customFormat="false" ht="15" hidden="false" customHeight="false" outlineLevel="0" collapsed="false">
      <c r="A3632" s="486"/>
      <c r="B3632" s="487"/>
      <c r="C3632" s="487"/>
      <c r="D3632" s="487"/>
      <c r="E3632" s="487" t="s">
        <v>1388</v>
      </c>
      <c r="F3632" s="488" t="n">
        <v>1.08</v>
      </c>
      <c r="G3632" s="487" t="s">
        <v>1389</v>
      </c>
      <c r="H3632" s="488" t="n">
        <v>0</v>
      </c>
      <c r="I3632" s="489" t="s">
        <v>1390</v>
      </c>
      <c r="J3632" s="490" t="n">
        <v>1.08</v>
      </c>
    </row>
    <row r="3633" customFormat="false" ht="15" hidden="false" customHeight="true" outlineLevel="0" collapsed="false">
      <c r="A3633" s="486"/>
      <c r="B3633" s="487"/>
      <c r="C3633" s="487"/>
      <c r="D3633" s="487"/>
      <c r="E3633" s="487" t="s">
        <v>1391</v>
      </c>
      <c r="F3633" s="488" t="n">
        <v>0.45</v>
      </c>
      <c r="G3633" s="487"/>
      <c r="H3633" s="491" t="s">
        <v>1392</v>
      </c>
      <c r="I3633" s="491"/>
      <c r="J3633" s="490" t="n">
        <v>2.37</v>
      </c>
    </row>
    <row r="3634" customFormat="false" ht="49.5" hidden="false" customHeight="true" outlineLevel="0" collapsed="false">
      <c r="A3634" s="492"/>
      <c r="B3634" s="493"/>
      <c r="C3634" s="493"/>
      <c r="D3634" s="493"/>
      <c r="E3634" s="493"/>
      <c r="F3634" s="493"/>
      <c r="G3634" s="493" t="s">
        <v>1393</v>
      </c>
      <c r="H3634" s="494" t="n">
        <v>597.86</v>
      </c>
      <c r="I3634" s="495" t="s">
        <v>1394</v>
      </c>
      <c r="J3634" s="496" t="n">
        <v>1416.92</v>
      </c>
    </row>
    <row r="3635" customFormat="false" ht="0.75" hidden="false" customHeight="true" outlineLevel="0" collapsed="false">
      <c r="A3635" s="497"/>
      <c r="B3635" s="498"/>
      <c r="C3635" s="498"/>
      <c r="D3635" s="498"/>
      <c r="E3635" s="498"/>
      <c r="F3635" s="498"/>
      <c r="G3635" s="498"/>
      <c r="H3635" s="498"/>
      <c r="I3635" s="499"/>
      <c r="J3635" s="500"/>
    </row>
    <row r="3636" customFormat="false" ht="18" hidden="false" customHeight="true" outlineLevel="0" collapsed="false">
      <c r="A3636" s="466" t="s">
        <v>2432</v>
      </c>
      <c r="B3636" s="467" t="s">
        <v>27</v>
      </c>
      <c r="C3636" s="468" t="s">
        <v>26</v>
      </c>
      <c r="D3636" s="468" t="s">
        <v>18</v>
      </c>
      <c r="E3636" s="468" t="s">
        <v>25</v>
      </c>
      <c r="F3636" s="468"/>
      <c r="G3636" s="469" t="s">
        <v>1375</v>
      </c>
      <c r="H3636" s="467" t="s">
        <v>1376</v>
      </c>
      <c r="I3636" s="470" t="s">
        <v>1377</v>
      </c>
      <c r="J3636" s="471" t="s">
        <v>19</v>
      </c>
    </row>
    <row r="3637" customFormat="false" ht="25.5" hidden="false" customHeight="true" outlineLevel="0" collapsed="false">
      <c r="A3637" s="472" t="s">
        <v>35</v>
      </c>
      <c r="B3637" s="473" t="s">
        <v>2433</v>
      </c>
      <c r="C3637" s="474" t="s">
        <v>36</v>
      </c>
      <c r="D3637" s="474" t="s">
        <v>2434</v>
      </c>
      <c r="E3637" s="474" t="s">
        <v>674</v>
      </c>
      <c r="F3637" s="474"/>
      <c r="G3637" s="475" t="s">
        <v>400</v>
      </c>
      <c r="H3637" s="476" t="n">
        <v>1</v>
      </c>
      <c r="I3637" s="477" t="n">
        <v>4.08</v>
      </c>
      <c r="J3637" s="478" t="n">
        <v>4.08</v>
      </c>
    </row>
    <row r="3638" customFormat="false" ht="24" hidden="false" customHeight="true" outlineLevel="0" collapsed="false">
      <c r="A3638" s="479" t="s">
        <v>656</v>
      </c>
      <c r="B3638" s="480" t="n">
        <v>88310</v>
      </c>
      <c r="C3638" s="481" t="s">
        <v>42</v>
      </c>
      <c r="D3638" s="481" t="s">
        <v>970</v>
      </c>
      <c r="E3638" s="481" t="s">
        <v>1382</v>
      </c>
      <c r="F3638" s="481"/>
      <c r="G3638" s="482" t="s">
        <v>469</v>
      </c>
      <c r="H3638" s="483" t="n">
        <v>0.14</v>
      </c>
      <c r="I3638" s="484" t="n">
        <v>27.11</v>
      </c>
      <c r="J3638" s="485" t="n">
        <v>3.79</v>
      </c>
    </row>
    <row r="3639" customFormat="false" ht="25.5" hidden="false" customHeight="true" outlineLevel="0" collapsed="false">
      <c r="A3639" s="501" t="s">
        <v>200</v>
      </c>
      <c r="B3639" s="502" t="n">
        <v>3767</v>
      </c>
      <c r="C3639" s="503" t="s">
        <v>42</v>
      </c>
      <c r="D3639" s="503" t="s">
        <v>2283</v>
      </c>
      <c r="E3639" s="503" t="s">
        <v>669</v>
      </c>
      <c r="F3639" s="503"/>
      <c r="G3639" s="504" t="s">
        <v>120</v>
      </c>
      <c r="H3639" s="505" t="n">
        <v>0.25</v>
      </c>
      <c r="I3639" s="506" t="n">
        <v>1.16</v>
      </c>
      <c r="J3639" s="507" t="n">
        <v>0.29</v>
      </c>
    </row>
    <row r="3640" customFormat="false" ht="15" hidden="false" customHeight="false" outlineLevel="0" collapsed="false">
      <c r="A3640" s="486"/>
      <c r="B3640" s="487"/>
      <c r="C3640" s="487"/>
      <c r="D3640" s="487"/>
      <c r="E3640" s="487" t="s">
        <v>1388</v>
      </c>
      <c r="F3640" s="488" t="n">
        <v>2.81</v>
      </c>
      <c r="G3640" s="487" t="s">
        <v>1389</v>
      </c>
      <c r="H3640" s="488" t="n">
        <v>0</v>
      </c>
      <c r="I3640" s="489" t="s">
        <v>1390</v>
      </c>
      <c r="J3640" s="490" t="n">
        <v>2.81</v>
      </c>
    </row>
    <row r="3641" customFormat="false" ht="15" hidden="false" customHeight="true" outlineLevel="0" collapsed="false">
      <c r="A3641" s="486"/>
      <c r="B3641" s="487"/>
      <c r="C3641" s="487"/>
      <c r="D3641" s="487"/>
      <c r="E3641" s="487" t="s">
        <v>1391</v>
      </c>
      <c r="F3641" s="488" t="n">
        <v>0.97</v>
      </c>
      <c r="G3641" s="487"/>
      <c r="H3641" s="491" t="s">
        <v>1392</v>
      </c>
      <c r="I3641" s="491"/>
      <c r="J3641" s="490" t="n">
        <v>5.05</v>
      </c>
    </row>
    <row r="3642" customFormat="false" ht="49.5" hidden="false" customHeight="true" outlineLevel="0" collapsed="false">
      <c r="A3642" s="492"/>
      <c r="B3642" s="493"/>
      <c r="C3642" s="493"/>
      <c r="D3642" s="493"/>
      <c r="E3642" s="493"/>
      <c r="F3642" s="493"/>
      <c r="G3642" s="493" t="s">
        <v>1393</v>
      </c>
      <c r="H3642" s="494" t="n">
        <v>8337.93</v>
      </c>
      <c r="I3642" s="495" t="s">
        <v>1394</v>
      </c>
      <c r="J3642" s="496" t="n">
        <v>42106.54</v>
      </c>
    </row>
    <row r="3643" customFormat="false" ht="0.75" hidden="false" customHeight="true" outlineLevel="0" collapsed="false">
      <c r="A3643" s="497"/>
      <c r="B3643" s="498"/>
      <c r="C3643" s="498"/>
      <c r="D3643" s="498"/>
      <c r="E3643" s="498"/>
      <c r="F3643" s="498"/>
      <c r="G3643" s="498"/>
      <c r="H3643" s="498"/>
      <c r="I3643" s="499"/>
      <c r="J3643" s="500"/>
    </row>
    <row r="3644" customFormat="false" ht="18" hidden="false" customHeight="true" outlineLevel="0" collapsed="false">
      <c r="A3644" s="466" t="s">
        <v>2435</v>
      </c>
      <c r="B3644" s="467" t="s">
        <v>27</v>
      </c>
      <c r="C3644" s="468" t="s">
        <v>26</v>
      </c>
      <c r="D3644" s="468" t="s">
        <v>18</v>
      </c>
      <c r="E3644" s="468" t="s">
        <v>25</v>
      </c>
      <c r="F3644" s="468"/>
      <c r="G3644" s="469" t="s">
        <v>1375</v>
      </c>
      <c r="H3644" s="467" t="s">
        <v>1376</v>
      </c>
      <c r="I3644" s="470" t="s">
        <v>1377</v>
      </c>
      <c r="J3644" s="471" t="s">
        <v>19</v>
      </c>
    </row>
    <row r="3645" customFormat="false" ht="25.5" hidden="false" customHeight="true" outlineLevel="0" collapsed="false">
      <c r="A3645" s="472" t="s">
        <v>35</v>
      </c>
      <c r="B3645" s="473" t="s">
        <v>2436</v>
      </c>
      <c r="C3645" s="474" t="s">
        <v>36</v>
      </c>
      <c r="D3645" s="474" t="s">
        <v>2437</v>
      </c>
      <c r="E3645" s="474" t="s">
        <v>674</v>
      </c>
      <c r="F3645" s="474"/>
      <c r="G3645" s="475" t="s">
        <v>1449</v>
      </c>
      <c r="H3645" s="476" t="n">
        <v>1</v>
      </c>
      <c r="I3645" s="477" t="n">
        <v>40.87</v>
      </c>
      <c r="J3645" s="478" t="n">
        <v>40.87</v>
      </c>
    </row>
    <row r="3646" customFormat="false" ht="24" hidden="false" customHeight="true" outlineLevel="0" collapsed="false">
      <c r="A3646" s="479" t="s">
        <v>656</v>
      </c>
      <c r="B3646" s="480" t="n">
        <v>88310</v>
      </c>
      <c r="C3646" s="481" t="s">
        <v>42</v>
      </c>
      <c r="D3646" s="481" t="s">
        <v>970</v>
      </c>
      <c r="E3646" s="481" t="s">
        <v>1382</v>
      </c>
      <c r="F3646" s="481"/>
      <c r="G3646" s="482" t="s">
        <v>469</v>
      </c>
      <c r="H3646" s="483" t="n">
        <v>1.0605</v>
      </c>
      <c r="I3646" s="484" t="n">
        <v>27.11</v>
      </c>
      <c r="J3646" s="485" t="n">
        <v>28.75</v>
      </c>
    </row>
    <row r="3647" customFormat="false" ht="25.5" hidden="false" customHeight="true" outlineLevel="0" collapsed="false">
      <c r="A3647" s="501" t="s">
        <v>200</v>
      </c>
      <c r="B3647" s="502" t="n">
        <v>10475</v>
      </c>
      <c r="C3647" s="503" t="s">
        <v>42</v>
      </c>
      <c r="D3647" s="503" t="s">
        <v>2438</v>
      </c>
      <c r="E3647" s="503" t="s">
        <v>669</v>
      </c>
      <c r="F3647" s="503"/>
      <c r="G3647" s="504" t="s">
        <v>686</v>
      </c>
      <c r="H3647" s="505" t="n">
        <v>0.3044</v>
      </c>
      <c r="I3647" s="506" t="n">
        <v>37.07</v>
      </c>
      <c r="J3647" s="507" t="n">
        <v>11.28</v>
      </c>
    </row>
    <row r="3648" customFormat="false" ht="24" hidden="false" customHeight="true" outlineLevel="0" collapsed="false">
      <c r="A3648" s="501" t="s">
        <v>200</v>
      </c>
      <c r="B3648" s="502" t="n">
        <v>5318</v>
      </c>
      <c r="C3648" s="503" t="s">
        <v>42</v>
      </c>
      <c r="D3648" s="503" t="s">
        <v>2035</v>
      </c>
      <c r="E3648" s="503" t="s">
        <v>669</v>
      </c>
      <c r="F3648" s="503"/>
      <c r="G3648" s="504" t="s">
        <v>686</v>
      </c>
      <c r="H3648" s="505" t="n">
        <v>0.0457</v>
      </c>
      <c r="I3648" s="506" t="n">
        <v>18.58</v>
      </c>
      <c r="J3648" s="507" t="n">
        <v>0.84</v>
      </c>
    </row>
    <row r="3649" customFormat="false" ht="15" hidden="false" customHeight="false" outlineLevel="0" collapsed="false">
      <c r="A3649" s="486"/>
      <c r="B3649" s="487"/>
      <c r="C3649" s="487"/>
      <c r="D3649" s="487"/>
      <c r="E3649" s="487" t="s">
        <v>1388</v>
      </c>
      <c r="F3649" s="488" t="n">
        <v>21.33</v>
      </c>
      <c r="G3649" s="487" t="s">
        <v>1389</v>
      </c>
      <c r="H3649" s="488" t="n">
        <v>0</v>
      </c>
      <c r="I3649" s="489" t="s">
        <v>1390</v>
      </c>
      <c r="J3649" s="490" t="n">
        <v>21.33</v>
      </c>
    </row>
    <row r="3650" customFormat="false" ht="15" hidden="false" customHeight="true" outlineLevel="0" collapsed="false">
      <c r="A3650" s="486"/>
      <c r="B3650" s="487"/>
      <c r="C3650" s="487"/>
      <c r="D3650" s="487"/>
      <c r="E3650" s="487" t="s">
        <v>1391</v>
      </c>
      <c r="F3650" s="488" t="n">
        <v>9.72</v>
      </c>
      <c r="G3650" s="487"/>
      <c r="H3650" s="491" t="s">
        <v>1392</v>
      </c>
      <c r="I3650" s="491"/>
      <c r="J3650" s="490" t="n">
        <v>50.59</v>
      </c>
    </row>
    <row r="3651" customFormat="false" ht="49.5" hidden="false" customHeight="true" outlineLevel="0" collapsed="false">
      <c r="A3651" s="492"/>
      <c r="B3651" s="493"/>
      <c r="C3651" s="493"/>
      <c r="D3651" s="493"/>
      <c r="E3651" s="493"/>
      <c r="F3651" s="493"/>
      <c r="G3651" s="493" t="s">
        <v>1393</v>
      </c>
      <c r="H3651" s="494" t="n">
        <v>698.5</v>
      </c>
      <c r="I3651" s="495" t="s">
        <v>1394</v>
      </c>
      <c r="J3651" s="496" t="n">
        <v>35337.11</v>
      </c>
    </row>
    <row r="3652" customFormat="false" ht="0.75" hidden="false" customHeight="true" outlineLevel="0" collapsed="false">
      <c r="A3652" s="497"/>
      <c r="B3652" s="498"/>
      <c r="C3652" s="498"/>
      <c r="D3652" s="498"/>
      <c r="E3652" s="498"/>
      <c r="F3652" s="498"/>
      <c r="G3652" s="498"/>
      <c r="H3652" s="498"/>
      <c r="I3652" s="499"/>
      <c r="J3652" s="500"/>
    </row>
    <row r="3653" customFormat="false" ht="18" hidden="false" customHeight="true" outlineLevel="0" collapsed="false">
      <c r="A3653" s="466" t="s">
        <v>2439</v>
      </c>
      <c r="B3653" s="467" t="s">
        <v>27</v>
      </c>
      <c r="C3653" s="468" t="s">
        <v>26</v>
      </c>
      <c r="D3653" s="468" t="s">
        <v>18</v>
      </c>
      <c r="E3653" s="468" t="s">
        <v>25</v>
      </c>
      <c r="F3653" s="468"/>
      <c r="G3653" s="469" t="s">
        <v>1375</v>
      </c>
      <c r="H3653" s="467" t="s">
        <v>1376</v>
      </c>
      <c r="I3653" s="470" t="s">
        <v>1377</v>
      </c>
      <c r="J3653" s="471" t="s">
        <v>19</v>
      </c>
    </row>
    <row r="3654" customFormat="false" ht="25.5" hidden="false" customHeight="true" outlineLevel="0" collapsed="false">
      <c r="A3654" s="472" t="s">
        <v>35</v>
      </c>
      <c r="B3654" s="473" t="s">
        <v>2440</v>
      </c>
      <c r="C3654" s="474" t="s">
        <v>36</v>
      </c>
      <c r="D3654" s="474" t="s">
        <v>2441</v>
      </c>
      <c r="E3654" s="474" t="s">
        <v>1924</v>
      </c>
      <c r="F3654" s="474"/>
      <c r="G3654" s="475" t="s">
        <v>1449</v>
      </c>
      <c r="H3654" s="476" t="n">
        <v>1</v>
      </c>
      <c r="I3654" s="477" t="n">
        <v>3.72</v>
      </c>
      <c r="J3654" s="478" t="n">
        <v>3.72</v>
      </c>
    </row>
    <row r="3655" customFormat="false" ht="24" hidden="false" customHeight="true" outlineLevel="0" collapsed="false">
      <c r="A3655" s="479" t="s">
        <v>656</v>
      </c>
      <c r="B3655" s="480" t="n">
        <v>88316</v>
      </c>
      <c r="C3655" s="481" t="s">
        <v>42</v>
      </c>
      <c r="D3655" s="481" t="s">
        <v>667</v>
      </c>
      <c r="E3655" s="481" t="s">
        <v>1382</v>
      </c>
      <c r="F3655" s="481"/>
      <c r="G3655" s="482" t="s">
        <v>469</v>
      </c>
      <c r="H3655" s="483" t="n">
        <v>0.134</v>
      </c>
      <c r="I3655" s="484" t="n">
        <v>20.32</v>
      </c>
      <c r="J3655" s="485" t="n">
        <v>2.72</v>
      </c>
    </row>
    <row r="3656" customFormat="false" ht="51.75" hidden="false" customHeight="true" outlineLevel="0" collapsed="false">
      <c r="A3656" s="479" t="s">
        <v>656</v>
      </c>
      <c r="B3656" s="480" t="n">
        <v>99833</v>
      </c>
      <c r="C3656" s="481" t="s">
        <v>42</v>
      </c>
      <c r="D3656" s="481" t="s">
        <v>1928</v>
      </c>
      <c r="E3656" s="481" t="s">
        <v>683</v>
      </c>
      <c r="F3656" s="481"/>
      <c r="G3656" s="482" t="s">
        <v>688</v>
      </c>
      <c r="H3656" s="483" t="n">
        <v>0.015</v>
      </c>
      <c r="I3656" s="484" t="n">
        <v>5.11</v>
      </c>
      <c r="J3656" s="485" t="n">
        <v>0.07</v>
      </c>
    </row>
    <row r="3657" customFormat="false" ht="24" hidden="false" customHeight="true" outlineLevel="0" collapsed="false">
      <c r="A3657" s="501" t="s">
        <v>200</v>
      </c>
      <c r="B3657" s="502" t="n">
        <v>13</v>
      </c>
      <c r="C3657" s="503" t="s">
        <v>42</v>
      </c>
      <c r="D3657" s="503" t="s">
        <v>2355</v>
      </c>
      <c r="E3657" s="503" t="s">
        <v>669</v>
      </c>
      <c r="F3657" s="503"/>
      <c r="G3657" s="504" t="s">
        <v>66</v>
      </c>
      <c r="H3657" s="505" t="n">
        <v>0.016</v>
      </c>
      <c r="I3657" s="506" t="n">
        <v>30.62</v>
      </c>
      <c r="J3657" s="507" t="n">
        <v>0.48</v>
      </c>
    </row>
    <row r="3658" customFormat="false" ht="24" hidden="false" customHeight="true" outlineLevel="0" collapsed="false">
      <c r="A3658" s="501" t="s">
        <v>200</v>
      </c>
      <c r="B3658" s="502" t="n">
        <v>44329</v>
      </c>
      <c r="C3658" s="503" t="s">
        <v>42</v>
      </c>
      <c r="D3658" s="503" t="s">
        <v>998</v>
      </c>
      <c r="E3658" s="503" t="s">
        <v>669</v>
      </c>
      <c r="F3658" s="503"/>
      <c r="G3658" s="504" t="s">
        <v>686</v>
      </c>
      <c r="H3658" s="505" t="n">
        <v>0.04</v>
      </c>
      <c r="I3658" s="506" t="n">
        <v>11.49</v>
      </c>
      <c r="J3658" s="507" t="n">
        <v>0.45</v>
      </c>
    </row>
    <row r="3659" customFormat="false" ht="15" hidden="false" customHeight="false" outlineLevel="0" collapsed="false">
      <c r="A3659" s="486"/>
      <c r="B3659" s="487"/>
      <c r="C3659" s="487"/>
      <c r="D3659" s="487"/>
      <c r="E3659" s="487" t="s">
        <v>1388</v>
      </c>
      <c r="F3659" s="488" t="n">
        <v>2.02</v>
      </c>
      <c r="G3659" s="487" t="s">
        <v>1389</v>
      </c>
      <c r="H3659" s="488" t="n">
        <v>0</v>
      </c>
      <c r="I3659" s="489" t="s">
        <v>1390</v>
      </c>
      <c r="J3659" s="490" t="n">
        <v>2.02</v>
      </c>
    </row>
    <row r="3660" customFormat="false" ht="15" hidden="false" customHeight="true" outlineLevel="0" collapsed="false">
      <c r="A3660" s="486"/>
      <c r="B3660" s="487"/>
      <c r="C3660" s="487"/>
      <c r="D3660" s="487"/>
      <c r="E3660" s="487" t="s">
        <v>1391</v>
      </c>
      <c r="F3660" s="488" t="n">
        <v>0.88</v>
      </c>
      <c r="G3660" s="487"/>
      <c r="H3660" s="491" t="s">
        <v>1392</v>
      </c>
      <c r="I3660" s="491"/>
      <c r="J3660" s="490" t="n">
        <v>4.6</v>
      </c>
    </row>
    <row r="3661" customFormat="false" ht="49.5" hidden="false" customHeight="true" outlineLevel="0" collapsed="false">
      <c r="A3661" s="492"/>
      <c r="B3661" s="493"/>
      <c r="C3661" s="493"/>
      <c r="D3661" s="493"/>
      <c r="E3661" s="493"/>
      <c r="F3661" s="493"/>
      <c r="G3661" s="493" t="s">
        <v>1393</v>
      </c>
      <c r="H3661" s="494" t="n">
        <v>698.5</v>
      </c>
      <c r="I3661" s="495" t="s">
        <v>1394</v>
      </c>
      <c r="J3661" s="496" t="n">
        <v>3213.1</v>
      </c>
    </row>
    <row r="3662" customFormat="false" ht="0.75" hidden="false" customHeight="true" outlineLevel="0" collapsed="false">
      <c r="A3662" s="497"/>
      <c r="B3662" s="498"/>
      <c r="C3662" s="498"/>
      <c r="D3662" s="498"/>
      <c r="E3662" s="498"/>
      <c r="F3662" s="498"/>
      <c r="G3662" s="498"/>
      <c r="H3662" s="498"/>
      <c r="I3662" s="499"/>
      <c r="J3662" s="500"/>
    </row>
    <row r="3663" customFormat="false" ht="18" hidden="false" customHeight="true" outlineLevel="0" collapsed="false">
      <c r="A3663" s="466" t="s">
        <v>2442</v>
      </c>
      <c r="B3663" s="467" t="s">
        <v>27</v>
      </c>
      <c r="C3663" s="468" t="s">
        <v>26</v>
      </c>
      <c r="D3663" s="468" t="s">
        <v>18</v>
      </c>
      <c r="E3663" s="468" t="s">
        <v>25</v>
      </c>
      <c r="F3663" s="468"/>
      <c r="G3663" s="469" t="s">
        <v>1375</v>
      </c>
      <c r="H3663" s="467" t="s">
        <v>1376</v>
      </c>
      <c r="I3663" s="470" t="s">
        <v>1377</v>
      </c>
      <c r="J3663" s="471" t="s">
        <v>19</v>
      </c>
    </row>
    <row r="3664" customFormat="false" ht="25.5" hidden="false" customHeight="true" outlineLevel="0" collapsed="false">
      <c r="A3664" s="472" t="s">
        <v>35</v>
      </c>
      <c r="B3664" s="473" t="s">
        <v>2443</v>
      </c>
      <c r="C3664" s="474" t="s">
        <v>36</v>
      </c>
      <c r="D3664" s="474" t="s">
        <v>2444</v>
      </c>
      <c r="E3664" s="474" t="s">
        <v>1771</v>
      </c>
      <c r="F3664" s="474"/>
      <c r="G3664" s="475" t="s">
        <v>1449</v>
      </c>
      <c r="H3664" s="476" t="n">
        <v>1</v>
      </c>
      <c r="I3664" s="477" t="n">
        <v>38.87</v>
      </c>
      <c r="J3664" s="478" t="n">
        <v>38.87</v>
      </c>
    </row>
    <row r="3665" customFormat="false" ht="24" hidden="false" customHeight="true" outlineLevel="0" collapsed="false">
      <c r="A3665" s="479" t="s">
        <v>656</v>
      </c>
      <c r="B3665" s="480" t="n">
        <v>88309</v>
      </c>
      <c r="C3665" s="481" t="s">
        <v>42</v>
      </c>
      <c r="D3665" s="481" t="s">
        <v>696</v>
      </c>
      <c r="E3665" s="481" t="s">
        <v>1382</v>
      </c>
      <c r="F3665" s="481"/>
      <c r="G3665" s="482" t="s">
        <v>469</v>
      </c>
      <c r="H3665" s="483" t="n">
        <v>0.6</v>
      </c>
      <c r="I3665" s="484" t="n">
        <v>25.62</v>
      </c>
      <c r="J3665" s="485" t="n">
        <v>15.37</v>
      </c>
    </row>
    <row r="3666" customFormat="false" ht="24" hidden="false" customHeight="true" outlineLevel="0" collapsed="false">
      <c r="A3666" s="479" t="s">
        <v>656</v>
      </c>
      <c r="B3666" s="480" t="n">
        <v>88242</v>
      </c>
      <c r="C3666" s="481" t="s">
        <v>42</v>
      </c>
      <c r="D3666" s="481" t="s">
        <v>1626</v>
      </c>
      <c r="E3666" s="481" t="s">
        <v>1382</v>
      </c>
      <c r="F3666" s="481"/>
      <c r="G3666" s="482" t="s">
        <v>469</v>
      </c>
      <c r="H3666" s="483" t="n">
        <v>0.4</v>
      </c>
      <c r="I3666" s="484" t="n">
        <v>21.56</v>
      </c>
      <c r="J3666" s="485" t="n">
        <v>8.62</v>
      </c>
    </row>
    <row r="3667" customFormat="false" ht="51.75" hidden="false" customHeight="true" outlineLevel="0" collapsed="false">
      <c r="A3667" s="479" t="s">
        <v>656</v>
      </c>
      <c r="B3667" s="480" t="n">
        <v>87292</v>
      </c>
      <c r="C3667" s="481" t="s">
        <v>42</v>
      </c>
      <c r="D3667" s="481" t="s">
        <v>734</v>
      </c>
      <c r="E3667" s="481" t="s">
        <v>1382</v>
      </c>
      <c r="F3667" s="481"/>
      <c r="G3667" s="482" t="s">
        <v>388</v>
      </c>
      <c r="H3667" s="483" t="n">
        <v>0.02</v>
      </c>
      <c r="I3667" s="484" t="n">
        <v>591.83</v>
      </c>
      <c r="J3667" s="485" t="n">
        <v>11.83</v>
      </c>
    </row>
    <row r="3668" customFormat="false" ht="25.5" hidden="false" customHeight="true" outlineLevel="0" collapsed="false">
      <c r="A3668" s="501" t="s">
        <v>200</v>
      </c>
      <c r="B3668" s="502" t="n">
        <v>4734</v>
      </c>
      <c r="C3668" s="503" t="s">
        <v>42</v>
      </c>
      <c r="D3668" s="503" t="s">
        <v>1858</v>
      </c>
      <c r="E3668" s="503" t="s">
        <v>669</v>
      </c>
      <c r="F3668" s="503"/>
      <c r="G3668" s="504" t="s">
        <v>388</v>
      </c>
      <c r="H3668" s="505" t="n">
        <v>0.005</v>
      </c>
      <c r="I3668" s="506" t="n">
        <v>523.21</v>
      </c>
      <c r="J3668" s="507" t="n">
        <v>2.61</v>
      </c>
    </row>
    <row r="3669" customFormat="false" ht="39" hidden="false" customHeight="true" outlineLevel="0" collapsed="false">
      <c r="A3669" s="501" t="s">
        <v>200</v>
      </c>
      <c r="B3669" s="502" t="n">
        <v>4408</v>
      </c>
      <c r="C3669" s="503" t="s">
        <v>42</v>
      </c>
      <c r="D3669" s="503" t="s">
        <v>2014</v>
      </c>
      <c r="E3669" s="503" t="s">
        <v>669</v>
      </c>
      <c r="F3669" s="503"/>
      <c r="G3669" s="504" t="s">
        <v>47</v>
      </c>
      <c r="H3669" s="505" t="n">
        <v>0.2</v>
      </c>
      <c r="I3669" s="506" t="n">
        <v>2.24</v>
      </c>
      <c r="J3669" s="507" t="n">
        <v>0.44</v>
      </c>
    </row>
    <row r="3670" customFormat="false" ht="15" hidden="false" customHeight="false" outlineLevel="0" collapsed="false">
      <c r="A3670" s="486"/>
      <c r="B3670" s="487"/>
      <c r="C3670" s="487"/>
      <c r="D3670" s="487"/>
      <c r="E3670" s="487" t="s">
        <v>1388</v>
      </c>
      <c r="F3670" s="488" t="n">
        <v>20.02</v>
      </c>
      <c r="G3670" s="487" t="s">
        <v>1389</v>
      </c>
      <c r="H3670" s="488" t="n">
        <v>0</v>
      </c>
      <c r="I3670" s="489" t="s">
        <v>1390</v>
      </c>
      <c r="J3670" s="490" t="n">
        <v>20.02</v>
      </c>
    </row>
    <row r="3671" customFormat="false" ht="15" hidden="false" customHeight="true" outlineLevel="0" collapsed="false">
      <c r="A3671" s="486"/>
      <c r="B3671" s="487"/>
      <c r="C3671" s="487"/>
      <c r="D3671" s="487"/>
      <c r="E3671" s="487" t="s">
        <v>1391</v>
      </c>
      <c r="F3671" s="488" t="n">
        <v>9.25</v>
      </c>
      <c r="G3671" s="487"/>
      <c r="H3671" s="491" t="s">
        <v>1392</v>
      </c>
      <c r="I3671" s="491"/>
      <c r="J3671" s="490" t="n">
        <v>48.12</v>
      </c>
    </row>
    <row r="3672" customFormat="false" ht="49.5" hidden="false" customHeight="true" outlineLevel="0" collapsed="false">
      <c r="A3672" s="492"/>
      <c r="B3672" s="493"/>
      <c r="C3672" s="493"/>
      <c r="D3672" s="493"/>
      <c r="E3672" s="493"/>
      <c r="F3672" s="493"/>
      <c r="G3672" s="493" t="s">
        <v>1393</v>
      </c>
      <c r="H3672" s="494" t="n">
        <v>139.7</v>
      </c>
      <c r="I3672" s="495" t="s">
        <v>1394</v>
      </c>
      <c r="J3672" s="496" t="n">
        <v>6722.36</v>
      </c>
    </row>
    <row r="3673" customFormat="false" ht="0.75" hidden="false" customHeight="true" outlineLevel="0" collapsed="false">
      <c r="A3673" s="497"/>
      <c r="B3673" s="498"/>
      <c r="C3673" s="498"/>
      <c r="D3673" s="498"/>
      <c r="E3673" s="498"/>
      <c r="F3673" s="498"/>
      <c r="G3673" s="498"/>
      <c r="H3673" s="498"/>
      <c r="I3673" s="499"/>
      <c r="J3673" s="500"/>
    </row>
    <row r="3674" customFormat="false" ht="18" hidden="false" customHeight="true" outlineLevel="0" collapsed="false">
      <c r="A3674" s="466" t="s">
        <v>2445</v>
      </c>
      <c r="B3674" s="467" t="s">
        <v>27</v>
      </c>
      <c r="C3674" s="468" t="s">
        <v>26</v>
      </c>
      <c r="D3674" s="468" t="s">
        <v>18</v>
      </c>
      <c r="E3674" s="468" t="s">
        <v>25</v>
      </c>
      <c r="F3674" s="468"/>
      <c r="G3674" s="469" t="s">
        <v>1375</v>
      </c>
      <c r="H3674" s="467" t="s">
        <v>1376</v>
      </c>
      <c r="I3674" s="470" t="s">
        <v>1377</v>
      </c>
      <c r="J3674" s="471" t="s">
        <v>19</v>
      </c>
    </row>
    <row r="3675" customFormat="false" ht="25.5" hidden="false" customHeight="true" outlineLevel="0" collapsed="false">
      <c r="A3675" s="472" t="s">
        <v>35</v>
      </c>
      <c r="B3675" s="473" t="s">
        <v>2446</v>
      </c>
      <c r="C3675" s="474" t="s">
        <v>36</v>
      </c>
      <c r="D3675" s="474" t="s">
        <v>2447</v>
      </c>
      <c r="E3675" s="474" t="s">
        <v>1771</v>
      </c>
      <c r="F3675" s="474"/>
      <c r="G3675" s="475" t="s">
        <v>1449</v>
      </c>
      <c r="H3675" s="476" t="n">
        <v>1</v>
      </c>
      <c r="I3675" s="477" t="n">
        <v>47.98</v>
      </c>
      <c r="J3675" s="478" t="n">
        <v>47.98</v>
      </c>
    </row>
    <row r="3676" customFormat="false" ht="24" hidden="false" customHeight="true" outlineLevel="0" collapsed="false">
      <c r="A3676" s="479" t="s">
        <v>656</v>
      </c>
      <c r="B3676" s="480" t="n">
        <v>88309</v>
      </c>
      <c r="C3676" s="481" t="s">
        <v>42</v>
      </c>
      <c r="D3676" s="481" t="s">
        <v>696</v>
      </c>
      <c r="E3676" s="481" t="s">
        <v>1382</v>
      </c>
      <c r="F3676" s="481"/>
      <c r="G3676" s="482" t="s">
        <v>469</v>
      </c>
      <c r="H3676" s="483" t="n">
        <v>1.6</v>
      </c>
      <c r="I3676" s="484" t="n">
        <v>25.62</v>
      </c>
      <c r="J3676" s="485" t="n">
        <v>40.99</v>
      </c>
    </row>
    <row r="3677" customFormat="false" ht="24" hidden="false" customHeight="true" outlineLevel="0" collapsed="false">
      <c r="A3677" s="479" t="s">
        <v>656</v>
      </c>
      <c r="B3677" s="480" t="n">
        <v>88242</v>
      </c>
      <c r="C3677" s="481" t="s">
        <v>42</v>
      </c>
      <c r="D3677" s="481" t="s">
        <v>1626</v>
      </c>
      <c r="E3677" s="481" t="s">
        <v>1382</v>
      </c>
      <c r="F3677" s="481"/>
      <c r="G3677" s="482" t="s">
        <v>469</v>
      </c>
      <c r="H3677" s="483" t="n">
        <v>0.2</v>
      </c>
      <c r="I3677" s="484" t="n">
        <v>21.56</v>
      </c>
      <c r="J3677" s="485" t="n">
        <v>4.31</v>
      </c>
    </row>
    <row r="3678" customFormat="false" ht="39" hidden="false" customHeight="true" outlineLevel="0" collapsed="false">
      <c r="A3678" s="501" t="s">
        <v>200</v>
      </c>
      <c r="B3678" s="502" t="n">
        <v>371</v>
      </c>
      <c r="C3678" s="503" t="s">
        <v>42</v>
      </c>
      <c r="D3678" s="503" t="s">
        <v>2448</v>
      </c>
      <c r="E3678" s="503" t="s">
        <v>669</v>
      </c>
      <c r="F3678" s="503"/>
      <c r="G3678" s="504" t="s">
        <v>66</v>
      </c>
      <c r="H3678" s="505" t="n">
        <v>2</v>
      </c>
      <c r="I3678" s="506" t="n">
        <v>1.34</v>
      </c>
      <c r="J3678" s="507" t="n">
        <v>2.68</v>
      </c>
    </row>
    <row r="3679" customFormat="false" ht="15" hidden="false" customHeight="false" outlineLevel="0" collapsed="false">
      <c r="A3679" s="486"/>
      <c r="B3679" s="487"/>
      <c r="C3679" s="487"/>
      <c r="D3679" s="487"/>
      <c r="E3679" s="487" t="s">
        <v>1388</v>
      </c>
      <c r="F3679" s="488" t="n">
        <v>35.67</v>
      </c>
      <c r="G3679" s="487" t="s">
        <v>1389</v>
      </c>
      <c r="H3679" s="488" t="n">
        <v>0</v>
      </c>
      <c r="I3679" s="489" t="s">
        <v>1390</v>
      </c>
      <c r="J3679" s="490" t="n">
        <v>35.67</v>
      </c>
    </row>
    <row r="3680" customFormat="false" ht="15" hidden="false" customHeight="true" outlineLevel="0" collapsed="false">
      <c r="A3680" s="486"/>
      <c r="B3680" s="487"/>
      <c r="C3680" s="487"/>
      <c r="D3680" s="487"/>
      <c r="E3680" s="487" t="s">
        <v>1391</v>
      </c>
      <c r="F3680" s="488" t="n">
        <v>11.41</v>
      </c>
      <c r="G3680" s="487"/>
      <c r="H3680" s="491" t="s">
        <v>1392</v>
      </c>
      <c r="I3680" s="491"/>
      <c r="J3680" s="490" t="n">
        <v>59.39</v>
      </c>
    </row>
    <row r="3681" customFormat="false" ht="49.5" hidden="false" customHeight="true" outlineLevel="0" collapsed="false">
      <c r="A3681" s="492"/>
      <c r="B3681" s="493"/>
      <c r="C3681" s="493"/>
      <c r="D3681" s="493"/>
      <c r="E3681" s="493"/>
      <c r="F3681" s="493"/>
      <c r="G3681" s="493" t="s">
        <v>1393</v>
      </c>
      <c r="H3681" s="494" t="n">
        <v>138.64</v>
      </c>
      <c r="I3681" s="495" t="s">
        <v>1394</v>
      </c>
      <c r="J3681" s="496" t="n">
        <v>8233.82</v>
      </c>
    </row>
    <row r="3682" customFormat="false" ht="0.75" hidden="false" customHeight="true" outlineLevel="0" collapsed="false">
      <c r="A3682" s="497"/>
      <c r="B3682" s="498"/>
      <c r="C3682" s="498"/>
      <c r="D3682" s="498"/>
      <c r="E3682" s="498"/>
      <c r="F3682" s="498"/>
      <c r="G3682" s="498"/>
      <c r="H3682" s="498"/>
      <c r="I3682" s="499"/>
      <c r="J3682" s="500"/>
    </row>
    <row r="3683" customFormat="false" ht="18" hidden="false" customHeight="true" outlineLevel="0" collapsed="false">
      <c r="A3683" s="466" t="s">
        <v>2449</v>
      </c>
      <c r="B3683" s="467" t="s">
        <v>27</v>
      </c>
      <c r="C3683" s="468" t="s">
        <v>26</v>
      </c>
      <c r="D3683" s="468" t="s">
        <v>18</v>
      </c>
      <c r="E3683" s="468" t="s">
        <v>25</v>
      </c>
      <c r="F3683" s="468"/>
      <c r="G3683" s="469" t="s">
        <v>1375</v>
      </c>
      <c r="H3683" s="467" t="s">
        <v>1376</v>
      </c>
      <c r="I3683" s="470" t="s">
        <v>1377</v>
      </c>
      <c r="J3683" s="471" t="s">
        <v>19</v>
      </c>
    </row>
    <row r="3684" customFormat="false" ht="24" hidden="false" customHeight="true" outlineLevel="0" collapsed="false">
      <c r="A3684" s="472" t="s">
        <v>35</v>
      </c>
      <c r="B3684" s="473" t="s">
        <v>2450</v>
      </c>
      <c r="C3684" s="474" t="s">
        <v>36</v>
      </c>
      <c r="D3684" s="474" t="s">
        <v>2451</v>
      </c>
      <c r="E3684" s="474" t="s">
        <v>1771</v>
      </c>
      <c r="F3684" s="474"/>
      <c r="G3684" s="475" t="s">
        <v>1449</v>
      </c>
      <c r="H3684" s="476" t="n">
        <v>1</v>
      </c>
      <c r="I3684" s="477" t="n">
        <v>45.06</v>
      </c>
      <c r="J3684" s="478" t="n">
        <v>45.06</v>
      </c>
    </row>
    <row r="3685" customFormat="false" ht="25.5" hidden="false" customHeight="true" outlineLevel="0" collapsed="false">
      <c r="A3685" s="479" t="s">
        <v>656</v>
      </c>
      <c r="B3685" s="480" t="n">
        <v>88261</v>
      </c>
      <c r="C3685" s="481" t="s">
        <v>42</v>
      </c>
      <c r="D3685" s="481" t="s">
        <v>1030</v>
      </c>
      <c r="E3685" s="481" t="s">
        <v>1382</v>
      </c>
      <c r="F3685" s="481"/>
      <c r="G3685" s="482" t="s">
        <v>469</v>
      </c>
      <c r="H3685" s="483" t="n">
        <v>1.6</v>
      </c>
      <c r="I3685" s="484" t="n">
        <v>24.15</v>
      </c>
      <c r="J3685" s="485" t="n">
        <v>38.64</v>
      </c>
    </row>
    <row r="3686" customFormat="false" ht="24" hidden="false" customHeight="true" outlineLevel="0" collapsed="false">
      <c r="A3686" s="501" t="s">
        <v>200</v>
      </c>
      <c r="B3686" s="502" t="n">
        <v>44396</v>
      </c>
      <c r="C3686" s="503" t="s">
        <v>42</v>
      </c>
      <c r="D3686" s="503" t="s">
        <v>2110</v>
      </c>
      <c r="E3686" s="503" t="s">
        <v>669</v>
      </c>
      <c r="F3686" s="503"/>
      <c r="G3686" s="504" t="s">
        <v>66</v>
      </c>
      <c r="H3686" s="505" t="n">
        <v>0.055</v>
      </c>
      <c r="I3686" s="506" t="n">
        <v>22.7</v>
      </c>
      <c r="J3686" s="507" t="n">
        <v>1.24</v>
      </c>
    </row>
    <row r="3687" customFormat="false" ht="24" hidden="false" customHeight="true" outlineLevel="0" collapsed="false">
      <c r="A3687" s="501" t="s">
        <v>200</v>
      </c>
      <c r="B3687" s="502" t="n">
        <v>43652</v>
      </c>
      <c r="C3687" s="503" t="s">
        <v>42</v>
      </c>
      <c r="D3687" s="503" t="s">
        <v>2452</v>
      </c>
      <c r="E3687" s="503" t="s">
        <v>669</v>
      </c>
      <c r="F3687" s="503"/>
      <c r="G3687" s="504" t="s">
        <v>66</v>
      </c>
      <c r="H3687" s="505" t="n">
        <v>0.075</v>
      </c>
      <c r="I3687" s="506" t="n">
        <v>13.86</v>
      </c>
      <c r="J3687" s="507" t="n">
        <v>1.03</v>
      </c>
    </row>
    <row r="3688" customFormat="false" ht="25.5" hidden="false" customHeight="true" outlineLevel="0" collapsed="false">
      <c r="A3688" s="501" t="s">
        <v>200</v>
      </c>
      <c r="B3688" s="502" t="n">
        <v>3767</v>
      </c>
      <c r="C3688" s="503" t="s">
        <v>42</v>
      </c>
      <c r="D3688" s="503" t="s">
        <v>2283</v>
      </c>
      <c r="E3688" s="503" t="s">
        <v>669</v>
      </c>
      <c r="F3688" s="503"/>
      <c r="G3688" s="504" t="s">
        <v>120</v>
      </c>
      <c r="H3688" s="505" t="n">
        <v>0.125</v>
      </c>
      <c r="I3688" s="506" t="n">
        <v>1.16</v>
      </c>
      <c r="J3688" s="507" t="n">
        <v>0.14</v>
      </c>
    </row>
    <row r="3689" customFormat="false" ht="24" hidden="false" customHeight="true" outlineLevel="0" collapsed="false">
      <c r="A3689" s="501" t="s">
        <v>200</v>
      </c>
      <c r="B3689" s="502" t="n">
        <v>4823</v>
      </c>
      <c r="C3689" s="503" t="s">
        <v>42</v>
      </c>
      <c r="D3689" s="503" t="s">
        <v>2453</v>
      </c>
      <c r="E3689" s="503" t="s">
        <v>669</v>
      </c>
      <c r="F3689" s="503"/>
      <c r="G3689" s="504" t="s">
        <v>66</v>
      </c>
      <c r="H3689" s="505" t="n">
        <v>0.09</v>
      </c>
      <c r="I3689" s="506" t="n">
        <v>44.57</v>
      </c>
      <c r="J3689" s="507" t="n">
        <v>4.01</v>
      </c>
    </row>
    <row r="3690" customFormat="false" ht="15" hidden="false" customHeight="false" outlineLevel="0" collapsed="false">
      <c r="A3690" s="486"/>
      <c r="B3690" s="487"/>
      <c r="C3690" s="487"/>
      <c r="D3690" s="487"/>
      <c r="E3690" s="487" t="s">
        <v>1388</v>
      </c>
      <c r="F3690" s="488" t="n">
        <v>30.3</v>
      </c>
      <c r="G3690" s="487" t="s">
        <v>1389</v>
      </c>
      <c r="H3690" s="488" t="n">
        <v>0</v>
      </c>
      <c r="I3690" s="489" t="s">
        <v>1390</v>
      </c>
      <c r="J3690" s="490" t="n">
        <v>30.3</v>
      </c>
    </row>
    <row r="3691" customFormat="false" ht="15" hidden="false" customHeight="true" outlineLevel="0" collapsed="false">
      <c r="A3691" s="486"/>
      <c r="B3691" s="487"/>
      <c r="C3691" s="487"/>
      <c r="D3691" s="487"/>
      <c r="E3691" s="487" t="s">
        <v>1391</v>
      </c>
      <c r="F3691" s="488" t="n">
        <v>10.72</v>
      </c>
      <c r="G3691" s="487"/>
      <c r="H3691" s="491" t="s">
        <v>1392</v>
      </c>
      <c r="I3691" s="491"/>
      <c r="J3691" s="490" t="n">
        <v>55.78</v>
      </c>
    </row>
    <row r="3692" customFormat="false" ht="49.5" hidden="false" customHeight="true" outlineLevel="0" collapsed="false">
      <c r="A3692" s="492"/>
      <c r="B3692" s="493"/>
      <c r="C3692" s="493"/>
      <c r="D3692" s="493"/>
      <c r="E3692" s="493"/>
      <c r="F3692" s="493"/>
      <c r="G3692" s="493" t="s">
        <v>1393</v>
      </c>
      <c r="H3692" s="494" t="n">
        <v>111.54</v>
      </c>
      <c r="I3692" s="495" t="s">
        <v>1394</v>
      </c>
      <c r="J3692" s="496" t="n">
        <v>6221.7</v>
      </c>
    </row>
    <row r="3693" customFormat="false" ht="0.75" hidden="false" customHeight="true" outlineLevel="0" collapsed="false">
      <c r="A3693" s="497"/>
      <c r="B3693" s="498"/>
      <c r="C3693" s="498"/>
      <c r="D3693" s="498"/>
      <c r="E3693" s="498"/>
      <c r="F3693" s="498"/>
      <c r="G3693" s="498"/>
      <c r="H3693" s="498"/>
      <c r="I3693" s="499"/>
      <c r="J3693" s="500"/>
    </row>
    <row r="3694" customFormat="false" ht="18" hidden="false" customHeight="true" outlineLevel="0" collapsed="false">
      <c r="A3694" s="466" t="s">
        <v>2454</v>
      </c>
      <c r="B3694" s="467" t="s">
        <v>27</v>
      </c>
      <c r="C3694" s="468" t="s">
        <v>26</v>
      </c>
      <c r="D3694" s="468" t="s">
        <v>18</v>
      </c>
      <c r="E3694" s="468" t="s">
        <v>25</v>
      </c>
      <c r="F3694" s="468"/>
      <c r="G3694" s="469" t="s">
        <v>1375</v>
      </c>
      <c r="H3694" s="467" t="s">
        <v>1376</v>
      </c>
      <c r="I3694" s="470" t="s">
        <v>1377</v>
      </c>
      <c r="J3694" s="471" t="s">
        <v>19</v>
      </c>
    </row>
    <row r="3695" customFormat="false" ht="25.5" hidden="false" customHeight="true" outlineLevel="0" collapsed="false">
      <c r="A3695" s="472" t="s">
        <v>35</v>
      </c>
      <c r="B3695" s="473" t="s">
        <v>2455</v>
      </c>
      <c r="C3695" s="474" t="s">
        <v>36</v>
      </c>
      <c r="D3695" s="474" t="s">
        <v>2456</v>
      </c>
      <c r="E3695" s="474" t="s">
        <v>674</v>
      </c>
      <c r="F3695" s="474"/>
      <c r="G3695" s="475" t="s">
        <v>1449</v>
      </c>
      <c r="H3695" s="476" t="n">
        <v>1</v>
      </c>
      <c r="I3695" s="477" t="n">
        <v>19.75</v>
      </c>
      <c r="J3695" s="478" t="n">
        <v>19.75</v>
      </c>
    </row>
    <row r="3696" customFormat="false" ht="24" hidden="false" customHeight="true" outlineLevel="0" collapsed="false">
      <c r="A3696" s="479" t="s">
        <v>656</v>
      </c>
      <c r="B3696" s="480" t="n">
        <v>88310</v>
      </c>
      <c r="C3696" s="481" t="s">
        <v>42</v>
      </c>
      <c r="D3696" s="481" t="s">
        <v>970</v>
      </c>
      <c r="E3696" s="481" t="s">
        <v>1382</v>
      </c>
      <c r="F3696" s="481"/>
      <c r="G3696" s="482" t="s">
        <v>469</v>
      </c>
      <c r="H3696" s="483" t="n">
        <v>0.36</v>
      </c>
      <c r="I3696" s="484" t="n">
        <v>27.11</v>
      </c>
      <c r="J3696" s="485" t="n">
        <v>9.75</v>
      </c>
    </row>
    <row r="3697" customFormat="false" ht="24" hidden="false" customHeight="true" outlineLevel="0" collapsed="false">
      <c r="A3697" s="479" t="s">
        <v>656</v>
      </c>
      <c r="B3697" s="480" t="n">
        <v>100301</v>
      </c>
      <c r="C3697" s="481" t="s">
        <v>42</v>
      </c>
      <c r="D3697" s="481" t="s">
        <v>1932</v>
      </c>
      <c r="E3697" s="481" t="s">
        <v>1382</v>
      </c>
      <c r="F3697" s="481"/>
      <c r="G3697" s="482" t="s">
        <v>469</v>
      </c>
      <c r="H3697" s="483" t="n">
        <v>0.1</v>
      </c>
      <c r="I3697" s="484" t="n">
        <v>27.11</v>
      </c>
      <c r="J3697" s="485" t="n">
        <v>2.71</v>
      </c>
    </row>
    <row r="3698" customFormat="false" ht="25.5" hidden="false" customHeight="true" outlineLevel="0" collapsed="false">
      <c r="A3698" s="501" t="s">
        <v>200</v>
      </c>
      <c r="B3698" s="502" t="n">
        <v>43651</v>
      </c>
      <c r="C3698" s="503" t="s">
        <v>42</v>
      </c>
      <c r="D3698" s="503" t="s">
        <v>2359</v>
      </c>
      <c r="E3698" s="503" t="s">
        <v>669</v>
      </c>
      <c r="F3698" s="503"/>
      <c r="G3698" s="504" t="s">
        <v>66</v>
      </c>
      <c r="H3698" s="505" t="n">
        <v>0.03</v>
      </c>
      <c r="I3698" s="506" t="n">
        <v>6.19</v>
      </c>
      <c r="J3698" s="507" t="n">
        <v>0.18</v>
      </c>
    </row>
    <row r="3699" customFormat="false" ht="24" hidden="false" customHeight="true" outlineLevel="0" collapsed="false">
      <c r="A3699" s="501" t="s">
        <v>200</v>
      </c>
      <c r="B3699" s="502" t="n">
        <v>5318</v>
      </c>
      <c r="C3699" s="503" t="s">
        <v>42</v>
      </c>
      <c r="D3699" s="503" t="s">
        <v>2035</v>
      </c>
      <c r="E3699" s="503" t="s">
        <v>669</v>
      </c>
      <c r="F3699" s="503"/>
      <c r="G3699" s="504" t="s">
        <v>686</v>
      </c>
      <c r="H3699" s="505" t="n">
        <v>0.036</v>
      </c>
      <c r="I3699" s="506" t="n">
        <v>18.58</v>
      </c>
      <c r="J3699" s="507" t="n">
        <v>0.66</v>
      </c>
    </row>
    <row r="3700" customFormat="false" ht="24" hidden="false" customHeight="true" outlineLevel="0" collapsed="false">
      <c r="A3700" s="501" t="s">
        <v>200</v>
      </c>
      <c r="B3700" s="502" t="n">
        <v>43649</v>
      </c>
      <c r="C3700" s="503" t="s">
        <v>42</v>
      </c>
      <c r="D3700" s="503" t="s">
        <v>2457</v>
      </c>
      <c r="E3700" s="503" t="s">
        <v>669</v>
      </c>
      <c r="F3700" s="503"/>
      <c r="G3700" s="504" t="s">
        <v>686</v>
      </c>
      <c r="H3700" s="505" t="n">
        <v>0.18</v>
      </c>
      <c r="I3700" s="506" t="n">
        <v>35.86</v>
      </c>
      <c r="J3700" s="507" t="n">
        <v>6.45</v>
      </c>
    </row>
    <row r="3701" customFormat="false" ht="15" hidden="false" customHeight="false" outlineLevel="0" collapsed="false">
      <c r="A3701" s="486"/>
      <c r="B3701" s="487"/>
      <c r="C3701" s="487"/>
      <c r="D3701" s="487"/>
      <c r="E3701" s="487" t="s">
        <v>1388</v>
      </c>
      <c r="F3701" s="488" t="n">
        <v>9.25</v>
      </c>
      <c r="G3701" s="487" t="s">
        <v>1389</v>
      </c>
      <c r="H3701" s="488" t="n">
        <v>0</v>
      </c>
      <c r="I3701" s="489" t="s">
        <v>1390</v>
      </c>
      <c r="J3701" s="490" t="n">
        <v>9.25</v>
      </c>
    </row>
    <row r="3702" customFormat="false" ht="15" hidden="false" customHeight="true" outlineLevel="0" collapsed="false">
      <c r="A3702" s="486"/>
      <c r="B3702" s="487"/>
      <c r="C3702" s="487"/>
      <c r="D3702" s="487"/>
      <c r="E3702" s="487" t="s">
        <v>1391</v>
      </c>
      <c r="F3702" s="488" t="n">
        <v>4.7</v>
      </c>
      <c r="G3702" s="487"/>
      <c r="H3702" s="491" t="s">
        <v>1392</v>
      </c>
      <c r="I3702" s="491"/>
      <c r="J3702" s="490" t="n">
        <v>24.45</v>
      </c>
    </row>
    <row r="3703" customFormat="false" ht="49.5" hidden="false" customHeight="true" outlineLevel="0" collapsed="false">
      <c r="A3703" s="492"/>
      <c r="B3703" s="493"/>
      <c r="C3703" s="493"/>
      <c r="D3703" s="493"/>
      <c r="E3703" s="493"/>
      <c r="F3703" s="493"/>
      <c r="G3703" s="493" t="s">
        <v>1393</v>
      </c>
      <c r="H3703" s="494" t="n">
        <v>145.43</v>
      </c>
      <c r="I3703" s="495" t="s">
        <v>1394</v>
      </c>
      <c r="J3703" s="496" t="n">
        <v>3555.76</v>
      </c>
    </row>
    <row r="3704" customFormat="false" ht="0.75" hidden="false" customHeight="true" outlineLevel="0" collapsed="false">
      <c r="A3704" s="497"/>
      <c r="B3704" s="498"/>
      <c r="C3704" s="498"/>
      <c r="D3704" s="498"/>
      <c r="E3704" s="498"/>
      <c r="F3704" s="498"/>
      <c r="G3704" s="498"/>
      <c r="H3704" s="498"/>
      <c r="I3704" s="499"/>
      <c r="J3704" s="500"/>
    </row>
    <row r="3705" customFormat="false" ht="24" hidden="false" customHeight="true" outlineLevel="0" collapsed="false">
      <c r="A3705" s="461" t="s">
        <v>2458</v>
      </c>
      <c r="B3705" s="462"/>
      <c r="C3705" s="462"/>
      <c r="D3705" s="462" t="s">
        <v>2459</v>
      </c>
      <c r="E3705" s="462"/>
      <c r="F3705" s="462"/>
      <c r="G3705" s="462"/>
      <c r="H3705" s="463"/>
      <c r="I3705" s="464"/>
      <c r="J3705" s="465" t="n">
        <v>261772.89</v>
      </c>
    </row>
    <row r="3706" customFormat="false" ht="18" hidden="false" customHeight="true" outlineLevel="0" collapsed="false">
      <c r="A3706" s="466" t="s">
        <v>2460</v>
      </c>
      <c r="B3706" s="467" t="s">
        <v>27</v>
      </c>
      <c r="C3706" s="468" t="s">
        <v>26</v>
      </c>
      <c r="D3706" s="468" t="s">
        <v>18</v>
      </c>
      <c r="E3706" s="468" t="s">
        <v>25</v>
      </c>
      <c r="F3706" s="468"/>
      <c r="G3706" s="469" t="s">
        <v>1375</v>
      </c>
      <c r="H3706" s="467" t="s">
        <v>1376</v>
      </c>
      <c r="I3706" s="470" t="s">
        <v>1377</v>
      </c>
      <c r="J3706" s="471" t="s">
        <v>19</v>
      </c>
    </row>
    <row r="3707" customFormat="false" ht="25.5" hidden="false" customHeight="true" outlineLevel="0" collapsed="false">
      <c r="A3707" s="472" t="s">
        <v>35</v>
      </c>
      <c r="B3707" s="473" t="s">
        <v>2353</v>
      </c>
      <c r="C3707" s="474" t="s">
        <v>36</v>
      </c>
      <c r="D3707" s="474" t="s">
        <v>2354</v>
      </c>
      <c r="E3707" s="474" t="s">
        <v>674</v>
      </c>
      <c r="F3707" s="474"/>
      <c r="G3707" s="475" t="s">
        <v>1449</v>
      </c>
      <c r="H3707" s="476" t="n">
        <v>1</v>
      </c>
      <c r="I3707" s="477" t="n">
        <v>159.98</v>
      </c>
      <c r="J3707" s="478" t="n">
        <v>159.98</v>
      </c>
    </row>
    <row r="3708" customFormat="false" ht="24" hidden="false" customHeight="true" outlineLevel="0" collapsed="false">
      <c r="A3708" s="479" t="s">
        <v>656</v>
      </c>
      <c r="B3708" s="480" t="n">
        <v>88310</v>
      </c>
      <c r="C3708" s="481" t="s">
        <v>42</v>
      </c>
      <c r="D3708" s="481" t="s">
        <v>970</v>
      </c>
      <c r="E3708" s="481" t="s">
        <v>1382</v>
      </c>
      <c r="F3708" s="481"/>
      <c r="G3708" s="482" t="s">
        <v>469</v>
      </c>
      <c r="H3708" s="483" t="n">
        <v>3.55</v>
      </c>
      <c r="I3708" s="484" t="n">
        <v>27.11</v>
      </c>
      <c r="J3708" s="485" t="n">
        <v>96.24</v>
      </c>
    </row>
    <row r="3709" customFormat="false" ht="25.5" hidden="false" customHeight="true" outlineLevel="0" collapsed="false">
      <c r="A3709" s="479" t="s">
        <v>656</v>
      </c>
      <c r="B3709" s="480" t="n">
        <v>90769</v>
      </c>
      <c r="C3709" s="481" t="s">
        <v>42</v>
      </c>
      <c r="D3709" s="481" t="s">
        <v>2280</v>
      </c>
      <c r="E3709" s="481" t="s">
        <v>1382</v>
      </c>
      <c r="F3709" s="481"/>
      <c r="G3709" s="482" t="s">
        <v>469</v>
      </c>
      <c r="H3709" s="483" t="n">
        <v>0.45</v>
      </c>
      <c r="I3709" s="484" t="n">
        <v>120.56</v>
      </c>
      <c r="J3709" s="485" t="n">
        <v>54.25</v>
      </c>
    </row>
    <row r="3710" customFormat="false" ht="25.5" hidden="false" customHeight="true" outlineLevel="0" collapsed="false">
      <c r="A3710" s="501" t="s">
        <v>200</v>
      </c>
      <c r="B3710" s="502" t="n">
        <v>3767</v>
      </c>
      <c r="C3710" s="503" t="s">
        <v>42</v>
      </c>
      <c r="D3710" s="503" t="s">
        <v>2283</v>
      </c>
      <c r="E3710" s="503" t="s">
        <v>669</v>
      </c>
      <c r="F3710" s="503"/>
      <c r="G3710" s="504" t="s">
        <v>120</v>
      </c>
      <c r="H3710" s="505" t="n">
        <v>2.25</v>
      </c>
      <c r="I3710" s="506" t="n">
        <v>1.16</v>
      </c>
      <c r="J3710" s="507" t="n">
        <v>2.61</v>
      </c>
    </row>
    <row r="3711" customFormat="false" ht="24" hidden="false" customHeight="true" outlineLevel="0" collapsed="false">
      <c r="A3711" s="501" t="s">
        <v>200</v>
      </c>
      <c r="B3711" s="502" t="n">
        <v>13</v>
      </c>
      <c r="C3711" s="503" t="s">
        <v>42</v>
      </c>
      <c r="D3711" s="503" t="s">
        <v>2355</v>
      </c>
      <c r="E3711" s="503" t="s">
        <v>669</v>
      </c>
      <c r="F3711" s="503"/>
      <c r="G3711" s="504" t="s">
        <v>66</v>
      </c>
      <c r="H3711" s="505" t="n">
        <v>0.225</v>
      </c>
      <c r="I3711" s="506" t="n">
        <v>30.62</v>
      </c>
      <c r="J3711" s="507" t="n">
        <v>6.88</v>
      </c>
    </row>
    <row r="3712" customFormat="false" ht="15" hidden="false" customHeight="false" outlineLevel="0" collapsed="false">
      <c r="A3712" s="486"/>
      <c r="B3712" s="487"/>
      <c r="C3712" s="487"/>
      <c r="D3712" s="487"/>
      <c r="E3712" s="487" t="s">
        <v>1388</v>
      </c>
      <c r="F3712" s="488" t="n">
        <v>124.71</v>
      </c>
      <c r="G3712" s="487" t="s">
        <v>1389</v>
      </c>
      <c r="H3712" s="488" t="n">
        <v>0</v>
      </c>
      <c r="I3712" s="489" t="s">
        <v>1390</v>
      </c>
      <c r="J3712" s="490" t="n">
        <v>124.71</v>
      </c>
    </row>
    <row r="3713" customFormat="false" ht="15" hidden="false" customHeight="true" outlineLevel="0" collapsed="false">
      <c r="A3713" s="486"/>
      <c r="B3713" s="487"/>
      <c r="C3713" s="487"/>
      <c r="D3713" s="487"/>
      <c r="E3713" s="487" t="s">
        <v>1391</v>
      </c>
      <c r="F3713" s="488" t="n">
        <v>38.07</v>
      </c>
      <c r="G3713" s="487"/>
      <c r="H3713" s="491" t="s">
        <v>1392</v>
      </c>
      <c r="I3713" s="491"/>
      <c r="J3713" s="490" t="n">
        <v>198.05</v>
      </c>
    </row>
    <row r="3714" customFormat="false" ht="49.5" hidden="false" customHeight="true" outlineLevel="0" collapsed="false">
      <c r="A3714" s="492"/>
      <c r="B3714" s="493"/>
      <c r="C3714" s="493"/>
      <c r="D3714" s="493"/>
      <c r="E3714" s="493"/>
      <c r="F3714" s="493"/>
      <c r="G3714" s="493" t="s">
        <v>1393</v>
      </c>
      <c r="H3714" s="494" t="n">
        <v>9</v>
      </c>
      <c r="I3714" s="495" t="s">
        <v>1394</v>
      </c>
      <c r="J3714" s="496" t="n">
        <v>1782.45</v>
      </c>
    </row>
    <row r="3715" customFormat="false" ht="0.75" hidden="false" customHeight="true" outlineLevel="0" collapsed="false">
      <c r="A3715" s="497"/>
      <c r="B3715" s="498"/>
      <c r="C3715" s="498"/>
      <c r="D3715" s="498"/>
      <c r="E3715" s="498"/>
      <c r="F3715" s="498"/>
      <c r="G3715" s="498"/>
      <c r="H3715" s="498"/>
      <c r="I3715" s="499"/>
      <c r="J3715" s="500"/>
    </row>
    <row r="3716" customFormat="false" ht="18" hidden="false" customHeight="true" outlineLevel="0" collapsed="false">
      <c r="A3716" s="466" t="s">
        <v>2461</v>
      </c>
      <c r="B3716" s="467" t="s">
        <v>27</v>
      </c>
      <c r="C3716" s="468" t="s">
        <v>26</v>
      </c>
      <c r="D3716" s="468" t="s">
        <v>18</v>
      </c>
      <c r="E3716" s="468" t="s">
        <v>25</v>
      </c>
      <c r="F3716" s="468"/>
      <c r="G3716" s="469" t="s">
        <v>1375</v>
      </c>
      <c r="H3716" s="467" t="s">
        <v>1376</v>
      </c>
      <c r="I3716" s="470" t="s">
        <v>1377</v>
      </c>
      <c r="J3716" s="471" t="s">
        <v>19</v>
      </c>
    </row>
    <row r="3717" customFormat="false" ht="25.5" hidden="false" customHeight="true" outlineLevel="0" collapsed="false">
      <c r="A3717" s="472" t="s">
        <v>35</v>
      </c>
      <c r="B3717" s="473" t="n">
        <v>88485</v>
      </c>
      <c r="C3717" s="474" t="s">
        <v>42</v>
      </c>
      <c r="D3717" s="474" t="s">
        <v>262</v>
      </c>
      <c r="E3717" s="474" t="s">
        <v>674</v>
      </c>
      <c r="F3717" s="474"/>
      <c r="G3717" s="475" t="s">
        <v>400</v>
      </c>
      <c r="H3717" s="476" t="n">
        <v>1</v>
      </c>
      <c r="I3717" s="477" t="n">
        <v>3.22</v>
      </c>
      <c r="J3717" s="478" t="n">
        <v>3.22</v>
      </c>
    </row>
    <row r="3718" customFormat="false" ht="24" hidden="false" customHeight="true" outlineLevel="0" collapsed="false">
      <c r="A3718" s="479" t="s">
        <v>656</v>
      </c>
      <c r="B3718" s="480" t="n">
        <v>88310</v>
      </c>
      <c r="C3718" s="481" t="s">
        <v>42</v>
      </c>
      <c r="D3718" s="481" t="s">
        <v>970</v>
      </c>
      <c r="E3718" s="481" t="s">
        <v>1382</v>
      </c>
      <c r="F3718" s="481"/>
      <c r="G3718" s="482" t="s">
        <v>469</v>
      </c>
      <c r="H3718" s="483" t="n">
        <v>0.0666</v>
      </c>
      <c r="I3718" s="484" t="n">
        <v>27.11</v>
      </c>
      <c r="J3718" s="485" t="n">
        <v>1.8</v>
      </c>
    </row>
    <row r="3719" customFormat="false" ht="24" hidden="false" customHeight="true" outlineLevel="0" collapsed="false">
      <c r="A3719" s="479" t="s">
        <v>656</v>
      </c>
      <c r="B3719" s="480" t="n">
        <v>88316</v>
      </c>
      <c r="C3719" s="481" t="s">
        <v>42</v>
      </c>
      <c r="D3719" s="481" t="s">
        <v>667</v>
      </c>
      <c r="E3719" s="481" t="s">
        <v>1382</v>
      </c>
      <c r="F3719" s="481"/>
      <c r="G3719" s="482" t="s">
        <v>469</v>
      </c>
      <c r="H3719" s="483" t="n">
        <v>0.0222</v>
      </c>
      <c r="I3719" s="484" t="n">
        <v>20.32</v>
      </c>
      <c r="J3719" s="485" t="n">
        <v>0.45</v>
      </c>
    </row>
    <row r="3720" customFormat="false" ht="24" hidden="false" customHeight="true" outlineLevel="0" collapsed="false">
      <c r="A3720" s="501" t="s">
        <v>200</v>
      </c>
      <c r="B3720" s="502" t="n">
        <v>6085</v>
      </c>
      <c r="C3720" s="503" t="s">
        <v>42</v>
      </c>
      <c r="D3720" s="503" t="s">
        <v>2081</v>
      </c>
      <c r="E3720" s="503" t="s">
        <v>669</v>
      </c>
      <c r="F3720" s="503"/>
      <c r="G3720" s="504" t="s">
        <v>686</v>
      </c>
      <c r="H3720" s="505" t="n">
        <v>0.1666</v>
      </c>
      <c r="I3720" s="506" t="n">
        <v>5.83</v>
      </c>
      <c r="J3720" s="507" t="n">
        <v>0.97</v>
      </c>
    </row>
    <row r="3721" customFormat="false" ht="15" hidden="false" customHeight="false" outlineLevel="0" collapsed="false">
      <c r="A3721" s="486"/>
      <c r="B3721" s="487"/>
      <c r="C3721" s="487"/>
      <c r="D3721" s="487"/>
      <c r="E3721" s="487" t="s">
        <v>1388</v>
      </c>
      <c r="F3721" s="488" t="n">
        <v>1.66</v>
      </c>
      <c r="G3721" s="487" t="s">
        <v>1389</v>
      </c>
      <c r="H3721" s="488" t="n">
        <v>0</v>
      </c>
      <c r="I3721" s="489" t="s">
        <v>1390</v>
      </c>
      <c r="J3721" s="490" t="n">
        <v>1.66</v>
      </c>
    </row>
    <row r="3722" customFormat="false" ht="15" hidden="false" customHeight="true" outlineLevel="0" collapsed="false">
      <c r="A3722" s="486"/>
      <c r="B3722" s="487"/>
      <c r="C3722" s="487"/>
      <c r="D3722" s="487"/>
      <c r="E3722" s="487" t="s">
        <v>1391</v>
      </c>
      <c r="F3722" s="488" t="n">
        <v>0.76</v>
      </c>
      <c r="G3722" s="487"/>
      <c r="H3722" s="491" t="s">
        <v>1392</v>
      </c>
      <c r="I3722" s="491"/>
      <c r="J3722" s="490" t="n">
        <v>3.98</v>
      </c>
    </row>
    <row r="3723" customFormat="false" ht="49.5" hidden="false" customHeight="true" outlineLevel="0" collapsed="false">
      <c r="A3723" s="492"/>
      <c r="B3723" s="493"/>
      <c r="C3723" s="493"/>
      <c r="D3723" s="493"/>
      <c r="E3723" s="493"/>
      <c r="F3723" s="493"/>
      <c r="G3723" s="493" t="s">
        <v>1393</v>
      </c>
      <c r="H3723" s="494" t="n">
        <v>2766.1</v>
      </c>
      <c r="I3723" s="495" t="s">
        <v>1394</v>
      </c>
      <c r="J3723" s="496" t="n">
        <v>11009.07</v>
      </c>
    </row>
    <row r="3724" customFormat="false" ht="0.75" hidden="false" customHeight="true" outlineLevel="0" collapsed="false">
      <c r="A3724" s="497"/>
      <c r="B3724" s="498"/>
      <c r="C3724" s="498"/>
      <c r="D3724" s="498"/>
      <c r="E3724" s="498"/>
      <c r="F3724" s="498"/>
      <c r="G3724" s="498"/>
      <c r="H3724" s="498"/>
      <c r="I3724" s="499"/>
      <c r="J3724" s="500"/>
    </row>
    <row r="3725" customFormat="false" ht="18" hidden="false" customHeight="true" outlineLevel="0" collapsed="false">
      <c r="A3725" s="466" t="s">
        <v>2462</v>
      </c>
      <c r="B3725" s="467" t="s">
        <v>27</v>
      </c>
      <c r="C3725" s="468" t="s">
        <v>26</v>
      </c>
      <c r="D3725" s="468" t="s">
        <v>18</v>
      </c>
      <c r="E3725" s="468" t="s">
        <v>25</v>
      </c>
      <c r="F3725" s="468"/>
      <c r="G3725" s="469" t="s">
        <v>1375</v>
      </c>
      <c r="H3725" s="467" t="s">
        <v>1376</v>
      </c>
      <c r="I3725" s="470" t="s">
        <v>1377</v>
      </c>
      <c r="J3725" s="471" t="s">
        <v>19</v>
      </c>
    </row>
    <row r="3726" customFormat="false" ht="39" hidden="false" customHeight="true" outlineLevel="0" collapsed="false">
      <c r="A3726" s="472" t="s">
        <v>35</v>
      </c>
      <c r="B3726" s="473" t="n">
        <v>96128</v>
      </c>
      <c r="C3726" s="474" t="s">
        <v>42</v>
      </c>
      <c r="D3726" s="474" t="s">
        <v>2358</v>
      </c>
      <c r="E3726" s="474" t="s">
        <v>674</v>
      </c>
      <c r="F3726" s="474"/>
      <c r="G3726" s="475" t="s">
        <v>400</v>
      </c>
      <c r="H3726" s="476" t="n">
        <v>1</v>
      </c>
      <c r="I3726" s="477" t="n">
        <v>27.14</v>
      </c>
      <c r="J3726" s="478" t="n">
        <v>27.14</v>
      </c>
    </row>
    <row r="3727" customFormat="false" ht="24" hidden="false" customHeight="true" outlineLevel="0" collapsed="false">
      <c r="A3727" s="479" t="s">
        <v>656</v>
      </c>
      <c r="B3727" s="480" t="n">
        <v>88310</v>
      </c>
      <c r="C3727" s="481" t="s">
        <v>42</v>
      </c>
      <c r="D3727" s="481" t="s">
        <v>970</v>
      </c>
      <c r="E3727" s="481" t="s">
        <v>1382</v>
      </c>
      <c r="F3727" s="481"/>
      <c r="G3727" s="482" t="s">
        <v>469</v>
      </c>
      <c r="H3727" s="483" t="n">
        <v>0.7428</v>
      </c>
      <c r="I3727" s="484" t="n">
        <v>27.11</v>
      </c>
      <c r="J3727" s="485" t="n">
        <v>20.13</v>
      </c>
    </row>
    <row r="3728" customFormat="false" ht="24" hidden="false" customHeight="true" outlineLevel="0" collapsed="false">
      <c r="A3728" s="479" t="s">
        <v>656</v>
      </c>
      <c r="B3728" s="480" t="n">
        <v>88316</v>
      </c>
      <c r="C3728" s="481" t="s">
        <v>42</v>
      </c>
      <c r="D3728" s="481" t="s">
        <v>667</v>
      </c>
      <c r="E3728" s="481" t="s">
        <v>1382</v>
      </c>
      <c r="F3728" s="481"/>
      <c r="G3728" s="482" t="s">
        <v>469</v>
      </c>
      <c r="H3728" s="483" t="n">
        <v>0.1213</v>
      </c>
      <c r="I3728" s="484" t="n">
        <v>20.32</v>
      </c>
      <c r="J3728" s="485" t="n">
        <v>2.46</v>
      </c>
    </row>
    <row r="3729" customFormat="false" ht="25.5" hidden="false" customHeight="true" outlineLevel="0" collapsed="false">
      <c r="A3729" s="501" t="s">
        <v>200</v>
      </c>
      <c r="B3729" s="502" t="n">
        <v>3767</v>
      </c>
      <c r="C3729" s="503" t="s">
        <v>42</v>
      </c>
      <c r="D3729" s="503" t="s">
        <v>2283</v>
      </c>
      <c r="E3729" s="503" t="s">
        <v>669</v>
      </c>
      <c r="F3729" s="503"/>
      <c r="G3729" s="504" t="s">
        <v>120</v>
      </c>
      <c r="H3729" s="505" t="n">
        <v>0.04</v>
      </c>
      <c r="I3729" s="506" t="n">
        <v>1.16</v>
      </c>
      <c r="J3729" s="507" t="n">
        <v>0.04</v>
      </c>
    </row>
    <row r="3730" customFormat="false" ht="25.5" hidden="false" customHeight="true" outlineLevel="0" collapsed="false">
      <c r="A3730" s="501" t="s">
        <v>200</v>
      </c>
      <c r="B3730" s="502" t="n">
        <v>43651</v>
      </c>
      <c r="C3730" s="503" t="s">
        <v>42</v>
      </c>
      <c r="D3730" s="503" t="s">
        <v>2359</v>
      </c>
      <c r="E3730" s="503" t="s">
        <v>669</v>
      </c>
      <c r="F3730" s="503"/>
      <c r="G3730" s="504" t="s">
        <v>66</v>
      </c>
      <c r="H3730" s="505" t="n">
        <v>0.7289</v>
      </c>
      <c r="I3730" s="506" t="n">
        <v>6.19</v>
      </c>
      <c r="J3730" s="507" t="n">
        <v>4.51</v>
      </c>
    </row>
    <row r="3731" customFormat="false" ht="15" hidden="false" customHeight="false" outlineLevel="0" collapsed="false">
      <c r="A3731" s="486"/>
      <c r="B3731" s="487"/>
      <c r="C3731" s="487"/>
      <c r="D3731" s="487"/>
      <c r="E3731" s="487" t="s">
        <v>1388</v>
      </c>
      <c r="F3731" s="488" t="n">
        <v>16.77</v>
      </c>
      <c r="G3731" s="487" t="s">
        <v>1389</v>
      </c>
      <c r="H3731" s="488" t="n">
        <v>0</v>
      </c>
      <c r="I3731" s="489" t="s">
        <v>1390</v>
      </c>
      <c r="J3731" s="490" t="n">
        <v>16.77</v>
      </c>
    </row>
    <row r="3732" customFormat="false" ht="15" hidden="false" customHeight="true" outlineLevel="0" collapsed="false">
      <c r="A3732" s="486"/>
      <c r="B3732" s="487"/>
      <c r="C3732" s="487"/>
      <c r="D3732" s="487"/>
      <c r="E3732" s="487" t="s">
        <v>1391</v>
      </c>
      <c r="F3732" s="488" t="n">
        <v>6.45</v>
      </c>
      <c r="G3732" s="487"/>
      <c r="H3732" s="491" t="s">
        <v>1392</v>
      </c>
      <c r="I3732" s="491"/>
      <c r="J3732" s="490" t="n">
        <v>33.59</v>
      </c>
    </row>
    <row r="3733" customFormat="false" ht="49.5" hidden="false" customHeight="true" outlineLevel="0" collapsed="false">
      <c r="A3733" s="492"/>
      <c r="B3733" s="493"/>
      <c r="C3733" s="493"/>
      <c r="D3733" s="493"/>
      <c r="E3733" s="493"/>
      <c r="F3733" s="493"/>
      <c r="G3733" s="493" t="s">
        <v>1393</v>
      </c>
      <c r="H3733" s="494" t="n">
        <v>1353.13</v>
      </c>
      <c r="I3733" s="495" t="s">
        <v>1394</v>
      </c>
      <c r="J3733" s="496" t="n">
        <v>45451.63</v>
      </c>
    </row>
    <row r="3734" customFormat="false" ht="0.75" hidden="false" customHeight="true" outlineLevel="0" collapsed="false">
      <c r="A3734" s="497"/>
      <c r="B3734" s="498"/>
      <c r="C3734" s="498"/>
      <c r="D3734" s="498"/>
      <c r="E3734" s="498"/>
      <c r="F3734" s="498"/>
      <c r="G3734" s="498"/>
      <c r="H3734" s="498"/>
      <c r="I3734" s="499"/>
      <c r="J3734" s="500"/>
    </row>
    <row r="3735" customFormat="false" ht="18" hidden="false" customHeight="true" outlineLevel="0" collapsed="false">
      <c r="A3735" s="466" t="s">
        <v>2463</v>
      </c>
      <c r="B3735" s="467" t="s">
        <v>27</v>
      </c>
      <c r="C3735" s="468" t="s">
        <v>26</v>
      </c>
      <c r="D3735" s="468" t="s">
        <v>18</v>
      </c>
      <c r="E3735" s="468" t="s">
        <v>25</v>
      </c>
      <c r="F3735" s="468"/>
      <c r="G3735" s="469" t="s">
        <v>1375</v>
      </c>
      <c r="H3735" s="467" t="s">
        <v>1376</v>
      </c>
      <c r="I3735" s="470" t="s">
        <v>1377</v>
      </c>
      <c r="J3735" s="471" t="s">
        <v>19</v>
      </c>
    </row>
    <row r="3736" customFormat="false" ht="39" hidden="false" customHeight="true" outlineLevel="0" collapsed="false">
      <c r="A3736" s="472" t="s">
        <v>35</v>
      </c>
      <c r="B3736" s="473" t="n">
        <v>96129</v>
      </c>
      <c r="C3736" s="474" t="s">
        <v>42</v>
      </c>
      <c r="D3736" s="474" t="s">
        <v>2361</v>
      </c>
      <c r="E3736" s="474" t="s">
        <v>674</v>
      </c>
      <c r="F3736" s="474"/>
      <c r="G3736" s="475" t="s">
        <v>400</v>
      </c>
      <c r="H3736" s="476" t="n">
        <v>1</v>
      </c>
      <c r="I3736" s="477" t="n">
        <v>31.92</v>
      </c>
      <c r="J3736" s="478" t="n">
        <v>31.92</v>
      </c>
    </row>
    <row r="3737" customFormat="false" ht="24" hidden="false" customHeight="true" outlineLevel="0" collapsed="false">
      <c r="A3737" s="479" t="s">
        <v>656</v>
      </c>
      <c r="B3737" s="480" t="n">
        <v>88310</v>
      </c>
      <c r="C3737" s="481" t="s">
        <v>42</v>
      </c>
      <c r="D3737" s="481" t="s">
        <v>970</v>
      </c>
      <c r="E3737" s="481" t="s">
        <v>1382</v>
      </c>
      <c r="F3737" s="481"/>
      <c r="G3737" s="482" t="s">
        <v>469</v>
      </c>
      <c r="H3737" s="483" t="n">
        <v>0.8652</v>
      </c>
      <c r="I3737" s="484" t="n">
        <v>27.11</v>
      </c>
      <c r="J3737" s="485" t="n">
        <v>23.45</v>
      </c>
    </row>
    <row r="3738" customFormat="false" ht="24" hidden="false" customHeight="true" outlineLevel="0" collapsed="false">
      <c r="A3738" s="479" t="s">
        <v>656</v>
      </c>
      <c r="B3738" s="480" t="n">
        <v>88316</v>
      </c>
      <c r="C3738" s="481" t="s">
        <v>42</v>
      </c>
      <c r="D3738" s="481" t="s">
        <v>667</v>
      </c>
      <c r="E3738" s="481" t="s">
        <v>1382</v>
      </c>
      <c r="F3738" s="481"/>
      <c r="G3738" s="482" t="s">
        <v>469</v>
      </c>
      <c r="H3738" s="483" t="n">
        <v>0.1413</v>
      </c>
      <c r="I3738" s="484" t="n">
        <v>20.32</v>
      </c>
      <c r="J3738" s="485" t="n">
        <v>2.87</v>
      </c>
    </row>
    <row r="3739" customFormat="false" ht="25.5" hidden="false" customHeight="true" outlineLevel="0" collapsed="false">
      <c r="A3739" s="501" t="s">
        <v>200</v>
      </c>
      <c r="B3739" s="502" t="n">
        <v>3767</v>
      </c>
      <c r="C3739" s="503" t="s">
        <v>42</v>
      </c>
      <c r="D3739" s="503" t="s">
        <v>2283</v>
      </c>
      <c r="E3739" s="503" t="s">
        <v>669</v>
      </c>
      <c r="F3739" s="503"/>
      <c r="G3739" s="504" t="s">
        <v>120</v>
      </c>
      <c r="H3739" s="505" t="n">
        <v>0.0492</v>
      </c>
      <c r="I3739" s="506" t="n">
        <v>1.16</v>
      </c>
      <c r="J3739" s="507" t="n">
        <v>0.05</v>
      </c>
    </row>
    <row r="3740" customFormat="false" ht="25.5" hidden="false" customHeight="true" outlineLevel="0" collapsed="false">
      <c r="A3740" s="501" t="s">
        <v>200</v>
      </c>
      <c r="B3740" s="502" t="n">
        <v>43651</v>
      </c>
      <c r="C3740" s="503" t="s">
        <v>42</v>
      </c>
      <c r="D3740" s="503" t="s">
        <v>2359</v>
      </c>
      <c r="E3740" s="503" t="s">
        <v>669</v>
      </c>
      <c r="F3740" s="503"/>
      <c r="G3740" s="504" t="s">
        <v>66</v>
      </c>
      <c r="H3740" s="505" t="n">
        <v>0.8974</v>
      </c>
      <c r="I3740" s="506" t="n">
        <v>6.19</v>
      </c>
      <c r="J3740" s="507" t="n">
        <v>5.55</v>
      </c>
    </row>
    <row r="3741" customFormat="false" ht="15" hidden="false" customHeight="false" outlineLevel="0" collapsed="false">
      <c r="A3741" s="486"/>
      <c r="B3741" s="487"/>
      <c r="C3741" s="487"/>
      <c r="D3741" s="487"/>
      <c r="E3741" s="487" t="s">
        <v>1388</v>
      </c>
      <c r="F3741" s="488" t="n">
        <v>19.53</v>
      </c>
      <c r="G3741" s="487" t="s">
        <v>1389</v>
      </c>
      <c r="H3741" s="488" t="n">
        <v>0</v>
      </c>
      <c r="I3741" s="489" t="s">
        <v>1390</v>
      </c>
      <c r="J3741" s="490" t="n">
        <v>19.53</v>
      </c>
    </row>
    <row r="3742" customFormat="false" ht="15" hidden="false" customHeight="true" outlineLevel="0" collapsed="false">
      <c r="A3742" s="486"/>
      <c r="B3742" s="487"/>
      <c r="C3742" s="487"/>
      <c r="D3742" s="487"/>
      <c r="E3742" s="487" t="s">
        <v>1391</v>
      </c>
      <c r="F3742" s="488" t="n">
        <v>7.59</v>
      </c>
      <c r="G3742" s="487"/>
      <c r="H3742" s="491" t="s">
        <v>1392</v>
      </c>
      <c r="I3742" s="491"/>
      <c r="J3742" s="490" t="n">
        <v>39.51</v>
      </c>
    </row>
    <row r="3743" customFormat="false" ht="49.5" hidden="false" customHeight="true" outlineLevel="0" collapsed="false">
      <c r="A3743" s="492"/>
      <c r="B3743" s="493"/>
      <c r="C3743" s="493"/>
      <c r="D3743" s="493"/>
      <c r="E3743" s="493"/>
      <c r="F3743" s="493"/>
      <c r="G3743" s="493" t="s">
        <v>1393</v>
      </c>
      <c r="H3743" s="494" t="n">
        <v>1412.97</v>
      </c>
      <c r="I3743" s="495" t="s">
        <v>1394</v>
      </c>
      <c r="J3743" s="496" t="n">
        <v>55826.44</v>
      </c>
    </row>
    <row r="3744" customFormat="false" ht="0.75" hidden="false" customHeight="true" outlineLevel="0" collapsed="false">
      <c r="A3744" s="497"/>
      <c r="B3744" s="498"/>
      <c r="C3744" s="498"/>
      <c r="D3744" s="498"/>
      <c r="E3744" s="498"/>
      <c r="F3744" s="498"/>
      <c r="G3744" s="498"/>
      <c r="H3744" s="498"/>
      <c r="I3744" s="499"/>
      <c r="J3744" s="500"/>
    </row>
    <row r="3745" customFormat="false" ht="18" hidden="false" customHeight="true" outlineLevel="0" collapsed="false">
      <c r="A3745" s="466" t="s">
        <v>2464</v>
      </c>
      <c r="B3745" s="467" t="s">
        <v>27</v>
      </c>
      <c r="C3745" s="468" t="s">
        <v>26</v>
      </c>
      <c r="D3745" s="468" t="s">
        <v>18</v>
      </c>
      <c r="E3745" s="468" t="s">
        <v>25</v>
      </c>
      <c r="F3745" s="468"/>
      <c r="G3745" s="469" t="s">
        <v>1375</v>
      </c>
      <c r="H3745" s="467" t="s">
        <v>1376</v>
      </c>
      <c r="I3745" s="470" t="s">
        <v>1377</v>
      </c>
      <c r="J3745" s="471" t="s">
        <v>19</v>
      </c>
    </row>
    <row r="3746" customFormat="false" ht="25.5" hidden="false" customHeight="true" outlineLevel="0" collapsed="false">
      <c r="A3746" s="472" t="s">
        <v>35</v>
      </c>
      <c r="B3746" s="473" t="s">
        <v>2363</v>
      </c>
      <c r="C3746" s="474" t="s">
        <v>36</v>
      </c>
      <c r="D3746" s="474" t="s">
        <v>2364</v>
      </c>
      <c r="E3746" s="474" t="s">
        <v>674</v>
      </c>
      <c r="F3746" s="474"/>
      <c r="G3746" s="475" t="s">
        <v>1449</v>
      </c>
      <c r="H3746" s="476" t="n">
        <v>1</v>
      </c>
      <c r="I3746" s="477" t="n">
        <v>24.03</v>
      </c>
      <c r="J3746" s="478" t="n">
        <v>24.03</v>
      </c>
    </row>
    <row r="3747" customFormat="false" ht="24" hidden="false" customHeight="true" outlineLevel="0" collapsed="false">
      <c r="A3747" s="479" t="s">
        <v>656</v>
      </c>
      <c r="B3747" s="480" t="n">
        <v>88310</v>
      </c>
      <c r="C3747" s="481" t="s">
        <v>42</v>
      </c>
      <c r="D3747" s="481" t="s">
        <v>970</v>
      </c>
      <c r="E3747" s="481" t="s">
        <v>1382</v>
      </c>
      <c r="F3747" s="481"/>
      <c r="G3747" s="482" t="s">
        <v>469</v>
      </c>
      <c r="H3747" s="483" t="n">
        <v>0.1685</v>
      </c>
      <c r="I3747" s="484" t="n">
        <v>27.11</v>
      </c>
      <c r="J3747" s="485" t="n">
        <v>4.56</v>
      </c>
    </row>
    <row r="3748" customFormat="false" ht="24" hidden="false" customHeight="true" outlineLevel="0" collapsed="false">
      <c r="A3748" s="479" t="s">
        <v>656</v>
      </c>
      <c r="B3748" s="480" t="n">
        <v>100301</v>
      </c>
      <c r="C3748" s="481" t="s">
        <v>42</v>
      </c>
      <c r="D3748" s="481" t="s">
        <v>1932</v>
      </c>
      <c r="E3748" s="481" t="s">
        <v>1382</v>
      </c>
      <c r="F3748" s="481"/>
      <c r="G3748" s="482" t="s">
        <v>469</v>
      </c>
      <c r="H3748" s="483" t="n">
        <v>0.55</v>
      </c>
      <c r="I3748" s="484" t="n">
        <v>27.11</v>
      </c>
      <c r="J3748" s="485" t="n">
        <v>14.91</v>
      </c>
    </row>
    <row r="3749" customFormat="false" ht="25.5" hidden="false" customHeight="true" outlineLevel="0" collapsed="false">
      <c r="A3749" s="501" t="s">
        <v>200</v>
      </c>
      <c r="B3749" s="502" t="n">
        <v>3767</v>
      </c>
      <c r="C3749" s="503" t="s">
        <v>42</v>
      </c>
      <c r="D3749" s="503" t="s">
        <v>2283</v>
      </c>
      <c r="E3749" s="503" t="s">
        <v>669</v>
      </c>
      <c r="F3749" s="503"/>
      <c r="G3749" s="504" t="s">
        <v>120</v>
      </c>
      <c r="H3749" s="505" t="n">
        <v>0.05</v>
      </c>
      <c r="I3749" s="506" t="n">
        <v>1.16</v>
      </c>
      <c r="J3749" s="507" t="n">
        <v>0.05</v>
      </c>
    </row>
    <row r="3750" customFormat="false" ht="25.5" hidden="false" customHeight="true" outlineLevel="0" collapsed="false">
      <c r="A3750" s="501" t="s">
        <v>200</v>
      </c>
      <c r="B3750" s="502" t="n">
        <v>43651</v>
      </c>
      <c r="C3750" s="503" t="s">
        <v>42</v>
      </c>
      <c r="D3750" s="503" t="s">
        <v>2359</v>
      </c>
      <c r="E3750" s="503" t="s">
        <v>669</v>
      </c>
      <c r="F3750" s="503"/>
      <c r="G3750" s="504" t="s">
        <v>66</v>
      </c>
      <c r="H3750" s="505" t="n">
        <v>0.7288</v>
      </c>
      <c r="I3750" s="506" t="n">
        <v>6.19</v>
      </c>
      <c r="J3750" s="507" t="n">
        <v>4.51</v>
      </c>
    </row>
    <row r="3751" customFormat="false" ht="15" hidden="false" customHeight="false" outlineLevel="0" collapsed="false">
      <c r="A3751" s="486"/>
      <c r="B3751" s="487"/>
      <c r="C3751" s="487"/>
      <c r="D3751" s="487"/>
      <c r="E3751" s="487" t="s">
        <v>1388</v>
      </c>
      <c r="F3751" s="488" t="n">
        <v>14.45</v>
      </c>
      <c r="G3751" s="487" t="s">
        <v>1389</v>
      </c>
      <c r="H3751" s="488" t="n">
        <v>0</v>
      </c>
      <c r="I3751" s="489" t="s">
        <v>1390</v>
      </c>
      <c r="J3751" s="490" t="n">
        <v>14.45</v>
      </c>
    </row>
    <row r="3752" customFormat="false" ht="15" hidden="false" customHeight="true" outlineLevel="0" collapsed="false">
      <c r="A3752" s="486"/>
      <c r="B3752" s="487"/>
      <c r="C3752" s="487"/>
      <c r="D3752" s="487"/>
      <c r="E3752" s="487" t="s">
        <v>1391</v>
      </c>
      <c r="F3752" s="488" t="n">
        <v>5.71</v>
      </c>
      <c r="G3752" s="487"/>
      <c r="H3752" s="491" t="s">
        <v>1392</v>
      </c>
      <c r="I3752" s="491"/>
      <c r="J3752" s="490" t="n">
        <v>29.74</v>
      </c>
    </row>
    <row r="3753" customFormat="false" ht="49.5" hidden="false" customHeight="true" outlineLevel="0" collapsed="false">
      <c r="A3753" s="492"/>
      <c r="B3753" s="493"/>
      <c r="C3753" s="493"/>
      <c r="D3753" s="493"/>
      <c r="E3753" s="493"/>
      <c r="F3753" s="493"/>
      <c r="G3753" s="493" t="s">
        <v>1393</v>
      </c>
      <c r="H3753" s="494" t="n">
        <v>779.37</v>
      </c>
      <c r="I3753" s="495" t="s">
        <v>1394</v>
      </c>
      <c r="J3753" s="496" t="n">
        <v>23178.46</v>
      </c>
    </row>
    <row r="3754" customFormat="false" ht="0.75" hidden="false" customHeight="true" outlineLevel="0" collapsed="false">
      <c r="A3754" s="497"/>
      <c r="B3754" s="498"/>
      <c r="C3754" s="498"/>
      <c r="D3754" s="498"/>
      <c r="E3754" s="498"/>
      <c r="F3754" s="498"/>
      <c r="G3754" s="498"/>
      <c r="H3754" s="498"/>
      <c r="I3754" s="499"/>
      <c r="J3754" s="500"/>
    </row>
    <row r="3755" customFormat="false" ht="18" hidden="false" customHeight="true" outlineLevel="0" collapsed="false">
      <c r="A3755" s="466" t="s">
        <v>2465</v>
      </c>
      <c r="B3755" s="467" t="s">
        <v>27</v>
      </c>
      <c r="C3755" s="468" t="s">
        <v>26</v>
      </c>
      <c r="D3755" s="468" t="s">
        <v>18</v>
      </c>
      <c r="E3755" s="468" t="s">
        <v>25</v>
      </c>
      <c r="F3755" s="468"/>
      <c r="G3755" s="469" t="s">
        <v>1375</v>
      </c>
      <c r="H3755" s="467" t="s">
        <v>1376</v>
      </c>
      <c r="I3755" s="470" t="s">
        <v>1377</v>
      </c>
      <c r="J3755" s="471" t="s">
        <v>19</v>
      </c>
    </row>
    <row r="3756" customFormat="false" ht="39" hidden="false" customHeight="true" outlineLevel="0" collapsed="false">
      <c r="A3756" s="472" t="s">
        <v>35</v>
      </c>
      <c r="B3756" s="473" t="s">
        <v>2366</v>
      </c>
      <c r="C3756" s="474" t="s">
        <v>36</v>
      </c>
      <c r="D3756" s="474" t="s">
        <v>2367</v>
      </c>
      <c r="E3756" s="474" t="s">
        <v>674</v>
      </c>
      <c r="F3756" s="474"/>
      <c r="G3756" s="475" t="s">
        <v>400</v>
      </c>
      <c r="H3756" s="476" t="n">
        <v>1</v>
      </c>
      <c r="I3756" s="477" t="n">
        <v>15.7</v>
      </c>
      <c r="J3756" s="478" t="n">
        <v>15.7</v>
      </c>
    </row>
    <row r="3757" customFormat="false" ht="24" hidden="false" customHeight="true" outlineLevel="0" collapsed="false">
      <c r="A3757" s="479" t="s">
        <v>656</v>
      </c>
      <c r="B3757" s="480" t="n">
        <v>88310</v>
      </c>
      <c r="C3757" s="481" t="s">
        <v>42</v>
      </c>
      <c r="D3757" s="481" t="s">
        <v>970</v>
      </c>
      <c r="E3757" s="481" t="s">
        <v>1382</v>
      </c>
      <c r="F3757" s="481"/>
      <c r="G3757" s="482" t="s">
        <v>469</v>
      </c>
      <c r="H3757" s="483" t="n">
        <v>0.187</v>
      </c>
      <c r="I3757" s="484" t="n">
        <v>27.11</v>
      </c>
      <c r="J3757" s="485" t="n">
        <v>5.06</v>
      </c>
    </row>
    <row r="3758" customFormat="false" ht="24" hidden="false" customHeight="true" outlineLevel="0" collapsed="false">
      <c r="A3758" s="479" t="s">
        <v>656</v>
      </c>
      <c r="B3758" s="480" t="n">
        <v>88316</v>
      </c>
      <c r="C3758" s="481" t="s">
        <v>42</v>
      </c>
      <c r="D3758" s="481" t="s">
        <v>667</v>
      </c>
      <c r="E3758" s="481" t="s">
        <v>1382</v>
      </c>
      <c r="F3758" s="481"/>
      <c r="G3758" s="482" t="s">
        <v>469</v>
      </c>
      <c r="H3758" s="483" t="n">
        <v>0.069</v>
      </c>
      <c r="I3758" s="484" t="n">
        <v>20.32</v>
      </c>
      <c r="J3758" s="485" t="n">
        <v>1.4</v>
      </c>
    </row>
    <row r="3759" customFormat="false" ht="24" hidden="false" customHeight="true" outlineLevel="0" collapsed="false">
      <c r="A3759" s="501" t="s">
        <v>200</v>
      </c>
      <c r="B3759" s="502" t="n">
        <v>7356</v>
      </c>
      <c r="C3759" s="503" t="s">
        <v>42</v>
      </c>
      <c r="D3759" s="503" t="s">
        <v>1536</v>
      </c>
      <c r="E3759" s="503" t="s">
        <v>669</v>
      </c>
      <c r="F3759" s="503"/>
      <c r="G3759" s="504" t="s">
        <v>686</v>
      </c>
      <c r="H3759" s="505" t="n">
        <v>0.33</v>
      </c>
      <c r="I3759" s="506" t="n">
        <v>28</v>
      </c>
      <c r="J3759" s="507" t="n">
        <v>9.24</v>
      </c>
    </row>
    <row r="3760" customFormat="false" ht="15" hidden="false" customHeight="false" outlineLevel="0" collapsed="false">
      <c r="A3760" s="486"/>
      <c r="B3760" s="487"/>
      <c r="C3760" s="487"/>
      <c r="D3760" s="487"/>
      <c r="E3760" s="487" t="s">
        <v>1388</v>
      </c>
      <c r="F3760" s="488" t="n">
        <v>4.8</v>
      </c>
      <c r="G3760" s="487" t="s">
        <v>1389</v>
      </c>
      <c r="H3760" s="488" t="n">
        <v>0</v>
      </c>
      <c r="I3760" s="489" t="s">
        <v>1390</v>
      </c>
      <c r="J3760" s="490" t="n">
        <v>4.8</v>
      </c>
    </row>
    <row r="3761" customFormat="false" ht="15" hidden="false" customHeight="true" outlineLevel="0" collapsed="false">
      <c r="A3761" s="486"/>
      <c r="B3761" s="487"/>
      <c r="C3761" s="487"/>
      <c r="D3761" s="487"/>
      <c r="E3761" s="487" t="s">
        <v>1391</v>
      </c>
      <c r="F3761" s="488" t="n">
        <v>3.73</v>
      </c>
      <c r="G3761" s="487"/>
      <c r="H3761" s="491" t="s">
        <v>1392</v>
      </c>
      <c r="I3761" s="491"/>
      <c r="J3761" s="490" t="n">
        <v>19.43</v>
      </c>
    </row>
    <row r="3762" customFormat="false" ht="49.5" hidden="false" customHeight="true" outlineLevel="0" collapsed="false">
      <c r="A3762" s="492"/>
      <c r="B3762" s="493"/>
      <c r="C3762" s="493"/>
      <c r="D3762" s="493"/>
      <c r="E3762" s="493"/>
      <c r="F3762" s="493"/>
      <c r="G3762" s="493" t="s">
        <v>1393</v>
      </c>
      <c r="H3762" s="494" t="n">
        <v>235.74</v>
      </c>
      <c r="I3762" s="495" t="s">
        <v>1394</v>
      </c>
      <c r="J3762" s="496" t="n">
        <v>4580.42</v>
      </c>
    </row>
    <row r="3763" customFormat="false" ht="0.75" hidden="false" customHeight="true" outlineLevel="0" collapsed="false">
      <c r="A3763" s="497"/>
      <c r="B3763" s="498"/>
      <c r="C3763" s="498"/>
      <c r="D3763" s="498"/>
      <c r="E3763" s="498"/>
      <c r="F3763" s="498"/>
      <c r="G3763" s="498"/>
      <c r="H3763" s="498"/>
      <c r="I3763" s="499"/>
      <c r="J3763" s="500"/>
    </row>
    <row r="3764" customFormat="false" ht="18" hidden="false" customHeight="true" outlineLevel="0" collapsed="false">
      <c r="A3764" s="466" t="s">
        <v>2466</v>
      </c>
      <c r="B3764" s="467" t="s">
        <v>27</v>
      </c>
      <c r="C3764" s="468" t="s">
        <v>26</v>
      </c>
      <c r="D3764" s="468" t="s">
        <v>18</v>
      </c>
      <c r="E3764" s="468" t="s">
        <v>25</v>
      </c>
      <c r="F3764" s="468"/>
      <c r="G3764" s="469" t="s">
        <v>1375</v>
      </c>
      <c r="H3764" s="467" t="s">
        <v>1376</v>
      </c>
      <c r="I3764" s="470" t="s">
        <v>1377</v>
      </c>
      <c r="J3764" s="471" t="s">
        <v>19</v>
      </c>
    </row>
    <row r="3765" customFormat="false" ht="39" hidden="false" customHeight="true" outlineLevel="0" collapsed="false">
      <c r="A3765" s="472" t="s">
        <v>35</v>
      </c>
      <c r="B3765" s="473" t="s">
        <v>2369</v>
      </c>
      <c r="C3765" s="474" t="s">
        <v>36</v>
      </c>
      <c r="D3765" s="474" t="s">
        <v>2370</v>
      </c>
      <c r="E3765" s="474" t="s">
        <v>674</v>
      </c>
      <c r="F3765" s="474"/>
      <c r="G3765" s="475" t="s">
        <v>1449</v>
      </c>
      <c r="H3765" s="476" t="n">
        <v>1</v>
      </c>
      <c r="I3765" s="477" t="n">
        <v>17.72</v>
      </c>
      <c r="J3765" s="478" t="n">
        <v>17.72</v>
      </c>
    </row>
    <row r="3766" customFormat="false" ht="24" hidden="false" customHeight="true" outlineLevel="0" collapsed="false">
      <c r="A3766" s="479" t="s">
        <v>656</v>
      </c>
      <c r="B3766" s="480" t="n">
        <v>88310</v>
      </c>
      <c r="C3766" s="481" t="s">
        <v>42</v>
      </c>
      <c r="D3766" s="481" t="s">
        <v>970</v>
      </c>
      <c r="E3766" s="481" t="s">
        <v>1382</v>
      </c>
      <c r="F3766" s="481"/>
      <c r="G3766" s="482" t="s">
        <v>469</v>
      </c>
      <c r="H3766" s="483" t="n">
        <v>0.187</v>
      </c>
      <c r="I3766" s="484" t="n">
        <v>27.11</v>
      </c>
      <c r="J3766" s="485" t="n">
        <v>5.06</v>
      </c>
    </row>
    <row r="3767" customFormat="false" ht="24" hidden="false" customHeight="true" outlineLevel="0" collapsed="false">
      <c r="A3767" s="479" t="s">
        <v>656</v>
      </c>
      <c r="B3767" s="480" t="n">
        <v>100301</v>
      </c>
      <c r="C3767" s="481" t="s">
        <v>42</v>
      </c>
      <c r="D3767" s="481" t="s">
        <v>1932</v>
      </c>
      <c r="E3767" s="481" t="s">
        <v>1382</v>
      </c>
      <c r="F3767" s="481"/>
      <c r="G3767" s="482" t="s">
        <v>469</v>
      </c>
      <c r="H3767" s="483" t="n">
        <v>0.069</v>
      </c>
      <c r="I3767" s="484" t="n">
        <v>27.11</v>
      </c>
      <c r="J3767" s="485" t="n">
        <v>1.87</v>
      </c>
    </row>
    <row r="3768" customFormat="false" ht="24" hidden="false" customHeight="true" outlineLevel="0" collapsed="false">
      <c r="A3768" s="501" t="s">
        <v>200</v>
      </c>
      <c r="B3768" s="502" t="n">
        <v>7356</v>
      </c>
      <c r="C3768" s="503" t="s">
        <v>42</v>
      </c>
      <c r="D3768" s="503" t="s">
        <v>1536</v>
      </c>
      <c r="E3768" s="503" t="s">
        <v>669</v>
      </c>
      <c r="F3768" s="503"/>
      <c r="G3768" s="504" t="s">
        <v>686</v>
      </c>
      <c r="H3768" s="505" t="n">
        <v>0.36</v>
      </c>
      <c r="I3768" s="506" t="n">
        <v>28</v>
      </c>
      <c r="J3768" s="507" t="n">
        <v>10.08</v>
      </c>
    </row>
    <row r="3769" customFormat="false" ht="24" hidden="false" customHeight="true" outlineLevel="0" collapsed="false">
      <c r="A3769" s="501" t="s">
        <v>200</v>
      </c>
      <c r="B3769" s="502" t="n">
        <v>38390</v>
      </c>
      <c r="C3769" s="503" t="s">
        <v>42</v>
      </c>
      <c r="D3769" s="503" t="s">
        <v>2371</v>
      </c>
      <c r="E3769" s="503" t="s">
        <v>669</v>
      </c>
      <c r="F3769" s="503"/>
      <c r="G3769" s="504" t="s">
        <v>120</v>
      </c>
      <c r="H3769" s="505" t="n">
        <v>0.00375</v>
      </c>
      <c r="I3769" s="506" t="n">
        <v>42.14</v>
      </c>
      <c r="J3769" s="507" t="n">
        <v>0.15</v>
      </c>
    </row>
    <row r="3770" customFormat="false" ht="64.5" hidden="false" customHeight="true" outlineLevel="0" collapsed="false">
      <c r="A3770" s="501" t="s">
        <v>200</v>
      </c>
      <c r="B3770" s="502" t="n">
        <v>10527</v>
      </c>
      <c r="C3770" s="503" t="s">
        <v>42</v>
      </c>
      <c r="D3770" s="503" t="s">
        <v>1520</v>
      </c>
      <c r="E3770" s="503" t="s">
        <v>990</v>
      </c>
      <c r="F3770" s="503"/>
      <c r="G3770" s="504" t="s">
        <v>1518</v>
      </c>
      <c r="H3770" s="505" t="n">
        <v>0.015625</v>
      </c>
      <c r="I3770" s="506" t="n">
        <v>36</v>
      </c>
      <c r="J3770" s="507" t="n">
        <v>0.56</v>
      </c>
    </row>
    <row r="3771" customFormat="false" ht="15" hidden="false" customHeight="false" outlineLevel="0" collapsed="false">
      <c r="A3771" s="486"/>
      <c r="B3771" s="487"/>
      <c r="C3771" s="487"/>
      <c r="D3771" s="487"/>
      <c r="E3771" s="487" t="s">
        <v>1388</v>
      </c>
      <c r="F3771" s="488" t="n">
        <v>5.14</v>
      </c>
      <c r="G3771" s="487" t="s">
        <v>1389</v>
      </c>
      <c r="H3771" s="488" t="n">
        <v>0</v>
      </c>
      <c r="I3771" s="489" t="s">
        <v>1390</v>
      </c>
      <c r="J3771" s="490" t="n">
        <v>5.14</v>
      </c>
    </row>
    <row r="3772" customFormat="false" ht="15" hidden="false" customHeight="true" outlineLevel="0" collapsed="false">
      <c r="A3772" s="486"/>
      <c r="B3772" s="487"/>
      <c r="C3772" s="487"/>
      <c r="D3772" s="487"/>
      <c r="E3772" s="487" t="s">
        <v>1391</v>
      </c>
      <c r="F3772" s="488" t="n">
        <v>4.21</v>
      </c>
      <c r="G3772" s="487"/>
      <c r="H3772" s="491" t="s">
        <v>1392</v>
      </c>
      <c r="I3772" s="491"/>
      <c r="J3772" s="490" t="n">
        <v>21.93</v>
      </c>
    </row>
    <row r="3773" customFormat="false" ht="49.5" hidden="false" customHeight="true" outlineLevel="0" collapsed="false">
      <c r="A3773" s="492"/>
      <c r="B3773" s="493"/>
      <c r="C3773" s="493"/>
      <c r="D3773" s="493"/>
      <c r="E3773" s="493"/>
      <c r="F3773" s="493"/>
      <c r="G3773" s="493" t="s">
        <v>1393</v>
      </c>
      <c r="H3773" s="494" t="n">
        <v>1080.64</v>
      </c>
      <c r="I3773" s="495" t="s">
        <v>1394</v>
      </c>
      <c r="J3773" s="496" t="n">
        <v>23698.43</v>
      </c>
    </row>
    <row r="3774" customFormat="false" ht="0.75" hidden="false" customHeight="true" outlineLevel="0" collapsed="false">
      <c r="A3774" s="497"/>
      <c r="B3774" s="498"/>
      <c r="C3774" s="498"/>
      <c r="D3774" s="498"/>
      <c r="E3774" s="498"/>
      <c r="F3774" s="498"/>
      <c r="G3774" s="498"/>
      <c r="H3774" s="498"/>
      <c r="I3774" s="499"/>
      <c r="J3774" s="500"/>
    </row>
    <row r="3775" customFormat="false" ht="18" hidden="false" customHeight="true" outlineLevel="0" collapsed="false">
      <c r="A3775" s="466" t="s">
        <v>2467</v>
      </c>
      <c r="B3775" s="467" t="s">
        <v>27</v>
      </c>
      <c r="C3775" s="468" t="s">
        <v>26</v>
      </c>
      <c r="D3775" s="468" t="s">
        <v>18</v>
      </c>
      <c r="E3775" s="468" t="s">
        <v>25</v>
      </c>
      <c r="F3775" s="468"/>
      <c r="G3775" s="469" t="s">
        <v>1375</v>
      </c>
      <c r="H3775" s="467" t="s">
        <v>1376</v>
      </c>
      <c r="I3775" s="470" t="s">
        <v>1377</v>
      </c>
      <c r="J3775" s="471" t="s">
        <v>19</v>
      </c>
    </row>
    <row r="3776" customFormat="false" ht="39" hidden="false" customHeight="true" outlineLevel="0" collapsed="false">
      <c r="A3776" s="472" t="s">
        <v>35</v>
      </c>
      <c r="B3776" s="473" t="s">
        <v>2373</v>
      </c>
      <c r="C3776" s="474" t="s">
        <v>36</v>
      </c>
      <c r="D3776" s="474" t="s">
        <v>2374</v>
      </c>
      <c r="E3776" s="474" t="s">
        <v>674</v>
      </c>
      <c r="F3776" s="474"/>
      <c r="G3776" s="475" t="s">
        <v>400</v>
      </c>
      <c r="H3776" s="476" t="n">
        <v>1</v>
      </c>
      <c r="I3776" s="477" t="n">
        <v>16.54</v>
      </c>
      <c r="J3776" s="478" t="n">
        <v>16.54</v>
      </c>
    </row>
    <row r="3777" customFormat="false" ht="24" hidden="false" customHeight="true" outlineLevel="0" collapsed="false">
      <c r="A3777" s="479" t="s">
        <v>656</v>
      </c>
      <c r="B3777" s="480" t="n">
        <v>88310</v>
      </c>
      <c r="C3777" s="481" t="s">
        <v>42</v>
      </c>
      <c r="D3777" s="481" t="s">
        <v>970</v>
      </c>
      <c r="E3777" s="481" t="s">
        <v>1382</v>
      </c>
      <c r="F3777" s="481"/>
      <c r="G3777" s="482" t="s">
        <v>469</v>
      </c>
      <c r="H3777" s="483" t="n">
        <v>0.187</v>
      </c>
      <c r="I3777" s="484" t="n">
        <v>27.11</v>
      </c>
      <c r="J3777" s="485" t="n">
        <v>5.06</v>
      </c>
    </row>
    <row r="3778" customFormat="false" ht="24" hidden="false" customHeight="true" outlineLevel="0" collapsed="false">
      <c r="A3778" s="479" t="s">
        <v>656</v>
      </c>
      <c r="B3778" s="480" t="n">
        <v>88316</v>
      </c>
      <c r="C3778" s="481" t="s">
        <v>42</v>
      </c>
      <c r="D3778" s="481" t="s">
        <v>667</v>
      </c>
      <c r="E3778" s="481" t="s">
        <v>1382</v>
      </c>
      <c r="F3778" s="481"/>
      <c r="G3778" s="482" t="s">
        <v>469</v>
      </c>
      <c r="H3778" s="483" t="n">
        <v>0.069</v>
      </c>
      <c r="I3778" s="484" t="n">
        <v>20.32</v>
      </c>
      <c r="J3778" s="485" t="n">
        <v>1.4</v>
      </c>
    </row>
    <row r="3779" customFormat="false" ht="24" hidden="false" customHeight="true" outlineLevel="0" collapsed="false">
      <c r="A3779" s="501" t="s">
        <v>200</v>
      </c>
      <c r="B3779" s="502" t="n">
        <v>7356</v>
      </c>
      <c r="C3779" s="503" t="s">
        <v>42</v>
      </c>
      <c r="D3779" s="503" t="s">
        <v>1536</v>
      </c>
      <c r="E3779" s="503" t="s">
        <v>669</v>
      </c>
      <c r="F3779" s="503"/>
      <c r="G3779" s="504" t="s">
        <v>686</v>
      </c>
      <c r="H3779" s="505" t="n">
        <v>0.36</v>
      </c>
      <c r="I3779" s="506" t="n">
        <v>28</v>
      </c>
      <c r="J3779" s="507" t="n">
        <v>10.08</v>
      </c>
    </row>
    <row r="3780" customFormat="false" ht="15" hidden="false" customHeight="false" outlineLevel="0" collapsed="false">
      <c r="A3780" s="486"/>
      <c r="B3780" s="487"/>
      <c r="C3780" s="487"/>
      <c r="D3780" s="487"/>
      <c r="E3780" s="487" t="s">
        <v>1388</v>
      </c>
      <c r="F3780" s="488" t="n">
        <v>4.8</v>
      </c>
      <c r="G3780" s="487" t="s">
        <v>1389</v>
      </c>
      <c r="H3780" s="488" t="n">
        <v>0</v>
      </c>
      <c r="I3780" s="489" t="s">
        <v>1390</v>
      </c>
      <c r="J3780" s="490" t="n">
        <v>4.8</v>
      </c>
    </row>
    <row r="3781" customFormat="false" ht="15" hidden="false" customHeight="true" outlineLevel="0" collapsed="false">
      <c r="A3781" s="486"/>
      <c r="B3781" s="487"/>
      <c r="C3781" s="487"/>
      <c r="D3781" s="487"/>
      <c r="E3781" s="487" t="s">
        <v>1391</v>
      </c>
      <c r="F3781" s="488" t="n">
        <v>3.93</v>
      </c>
      <c r="G3781" s="487"/>
      <c r="H3781" s="491" t="s">
        <v>1392</v>
      </c>
      <c r="I3781" s="491"/>
      <c r="J3781" s="490" t="n">
        <v>20.47</v>
      </c>
    </row>
    <row r="3782" customFormat="false" ht="49.5" hidden="false" customHeight="true" outlineLevel="0" collapsed="false">
      <c r="A3782" s="492"/>
      <c r="B3782" s="493"/>
      <c r="C3782" s="493"/>
      <c r="D3782" s="493"/>
      <c r="E3782" s="493"/>
      <c r="F3782" s="493"/>
      <c r="G3782" s="493" t="s">
        <v>1393</v>
      </c>
      <c r="H3782" s="494" t="n">
        <v>96.59</v>
      </c>
      <c r="I3782" s="495" t="s">
        <v>1394</v>
      </c>
      <c r="J3782" s="496" t="n">
        <v>1977.19</v>
      </c>
    </row>
    <row r="3783" customFormat="false" ht="0.75" hidden="false" customHeight="true" outlineLevel="0" collapsed="false">
      <c r="A3783" s="497"/>
      <c r="B3783" s="498"/>
      <c r="C3783" s="498"/>
      <c r="D3783" s="498"/>
      <c r="E3783" s="498"/>
      <c r="F3783" s="498"/>
      <c r="G3783" s="498"/>
      <c r="H3783" s="498"/>
      <c r="I3783" s="499"/>
      <c r="J3783" s="500"/>
    </row>
    <row r="3784" customFormat="false" ht="18" hidden="false" customHeight="true" outlineLevel="0" collapsed="false">
      <c r="A3784" s="466" t="s">
        <v>2468</v>
      </c>
      <c r="B3784" s="467" t="s">
        <v>27</v>
      </c>
      <c r="C3784" s="468" t="s">
        <v>26</v>
      </c>
      <c r="D3784" s="468" t="s">
        <v>18</v>
      </c>
      <c r="E3784" s="468" t="s">
        <v>25</v>
      </c>
      <c r="F3784" s="468"/>
      <c r="G3784" s="469" t="s">
        <v>1375</v>
      </c>
      <c r="H3784" s="467" t="s">
        <v>1376</v>
      </c>
      <c r="I3784" s="470" t="s">
        <v>1377</v>
      </c>
      <c r="J3784" s="471" t="s">
        <v>19</v>
      </c>
    </row>
    <row r="3785" customFormat="false" ht="25.5" hidden="false" customHeight="true" outlineLevel="0" collapsed="false">
      <c r="A3785" s="472" t="s">
        <v>35</v>
      </c>
      <c r="B3785" s="473" t="s">
        <v>2379</v>
      </c>
      <c r="C3785" s="474" t="s">
        <v>36</v>
      </c>
      <c r="D3785" s="474" t="s">
        <v>2380</v>
      </c>
      <c r="E3785" s="474" t="s">
        <v>674</v>
      </c>
      <c r="F3785" s="474"/>
      <c r="G3785" s="475" t="s">
        <v>1449</v>
      </c>
      <c r="H3785" s="476" t="n">
        <v>1</v>
      </c>
      <c r="I3785" s="477" t="n">
        <v>30.13</v>
      </c>
      <c r="J3785" s="478" t="n">
        <v>30.13</v>
      </c>
    </row>
    <row r="3786" customFormat="false" ht="24" hidden="false" customHeight="true" outlineLevel="0" collapsed="false">
      <c r="A3786" s="479" t="s">
        <v>656</v>
      </c>
      <c r="B3786" s="480" t="n">
        <v>88310</v>
      </c>
      <c r="C3786" s="481" t="s">
        <v>42</v>
      </c>
      <c r="D3786" s="481" t="s">
        <v>970</v>
      </c>
      <c r="E3786" s="481" t="s">
        <v>1382</v>
      </c>
      <c r="F3786" s="481"/>
      <c r="G3786" s="482" t="s">
        <v>469</v>
      </c>
      <c r="H3786" s="483" t="n">
        <v>0.36</v>
      </c>
      <c r="I3786" s="484" t="n">
        <v>27.11</v>
      </c>
      <c r="J3786" s="485" t="n">
        <v>9.75</v>
      </c>
    </row>
    <row r="3787" customFormat="false" ht="24" hidden="false" customHeight="true" outlineLevel="0" collapsed="false">
      <c r="A3787" s="479" t="s">
        <v>656</v>
      </c>
      <c r="B3787" s="480" t="n">
        <v>100301</v>
      </c>
      <c r="C3787" s="481" t="s">
        <v>42</v>
      </c>
      <c r="D3787" s="481" t="s">
        <v>1932</v>
      </c>
      <c r="E3787" s="481" t="s">
        <v>1382</v>
      </c>
      <c r="F3787" s="481"/>
      <c r="G3787" s="482" t="s">
        <v>469</v>
      </c>
      <c r="H3787" s="483" t="n">
        <v>0.36</v>
      </c>
      <c r="I3787" s="484" t="n">
        <v>27.11</v>
      </c>
      <c r="J3787" s="485" t="n">
        <v>9.75</v>
      </c>
    </row>
    <row r="3788" customFormat="false" ht="24" hidden="false" customHeight="true" outlineLevel="0" collapsed="false">
      <c r="A3788" s="501" t="s">
        <v>200</v>
      </c>
      <c r="B3788" s="502" t="n">
        <v>5318</v>
      </c>
      <c r="C3788" s="503" t="s">
        <v>42</v>
      </c>
      <c r="D3788" s="503" t="s">
        <v>2035</v>
      </c>
      <c r="E3788" s="503" t="s">
        <v>669</v>
      </c>
      <c r="F3788" s="503"/>
      <c r="G3788" s="504" t="s">
        <v>686</v>
      </c>
      <c r="H3788" s="505" t="n">
        <v>0.124</v>
      </c>
      <c r="I3788" s="506" t="n">
        <v>18.58</v>
      </c>
      <c r="J3788" s="507" t="n">
        <v>2.3</v>
      </c>
    </row>
    <row r="3789" customFormat="false" ht="24" hidden="false" customHeight="true" outlineLevel="0" collapsed="false">
      <c r="A3789" s="501" t="s">
        <v>200</v>
      </c>
      <c r="B3789" s="502" t="n">
        <v>7311</v>
      </c>
      <c r="C3789" s="503" t="s">
        <v>42</v>
      </c>
      <c r="D3789" s="503" t="s">
        <v>2381</v>
      </c>
      <c r="E3789" s="503" t="s">
        <v>669</v>
      </c>
      <c r="F3789" s="503"/>
      <c r="G3789" s="504" t="s">
        <v>686</v>
      </c>
      <c r="H3789" s="505" t="n">
        <v>0.24</v>
      </c>
      <c r="I3789" s="506" t="n">
        <v>34.71</v>
      </c>
      <c r="J3789" s="507" t="n">
        <v>8.33</v>
      </c>
    </row>
    <row r="3790" customFormat="false" ht="15" hidden="false" customHeight="false" outlineLevel="0" collapsed="false">
      <c r="A3790" s="486"/>
      <c r="B3790" s="487"/>
      <c r="C3790" s="487"/>
      <c r="D3790" s="487"/>
      <c r="E3790" s="487" t="s">
        <v>1388</v>
      </c>
      <c r="F3790" s="488" t="n">
        <v>14.48</v>
      </c>
      <c r="G3790" s="487" t="s">
        <v>1389</v>
      </c>
      <c r="H3790" s="488" t="n">
        <v>0</v>
      </c>
      <c r="I3790" s="489" t="s">
        <v>1390</v>
      </c>
      <c r="J3790" s="490" t="n">
        <v>14.48</v>
      </c>
    </row>
    <row r="3791" customFormat="false" ht="15" hidden="false" customHeight="true" outlineLevel="0" collapsed="false">
      <c r="A3791" s="486"/>
      <c r="B3791" s="487"/>
      <c r="C3791" s="487"/>
      <c r="D3791" s="487"/>
      <c r="E3791" s="487" t="s">
        <v>1391</v>
      </c>
      <c r="F3791" s="488" t="n">
        <v>7.17</v>
      </c>
      <c r="G3791" s="487"/>
      <c r="H3791" s="491" t="s">
        <v>1392</v>
      </c>
      <c r="I3791" s="491"/>
      <c r="J3791" s="490" t="n">
        <v>37.3</v>
      </c>
    </row>
    <row r="3792" customFormat="false" ht="49.5" hidden="false" customHeight="true" outlineLevel="0" collapsed="false">
      <c r="A3792" s="492"/>
      <c r="B3792" s="493"/>
      <c r="C3792" s="493"/>
      <c r="D3792" s="493"/>
      <c r="E3792" s="493"/>
      <c r="F3792" s="493"/>
      <c r="G3792" s="493" t="s">
        <v>1393</v>
      </c>
      <c r="H3792" s="494" t="n">
        <v>1249.17</v>
      </c>
      <c r="I3792" s="495" t="s">
        <v>1394</v>
      </c>
      <c r="J3792" s="496" t="n">
        <v>46594.04</v>
      </c>
    </row>
    <row r="3793" customFormat="false" ht="0.75" hidden="false" customHeight="true" outlineLevel="0" collapsed="false">
      <c r="A3793" s="497"/>
      <c r="B3793" s="498"/>
      <c r="C3793" s="498"/>
      <c r="D3793" s="498"/>
      <c r="E3793" s="498"/>
      <c r="F3793" s="498"/>
      <c r="G3793" s="498"/>
      <c r="H3793" s="498"/>
      <c r="I3793" s="499"/>
      <c r="J3793" s="500"/>
    </row>
    <row r="3794" customFormat="false" ht="18" hidden="false" customHeight="true" outlineLevel="0" collapsed="false">
      <c r="A3794" s="466" t="s">
        <v>2469</v>
      </c>
      <c r="B3794" s="467" t="s">
        <v>27</v>
      </c>
      <c r="C3794" s="468" t="s">
        <v>26</v>
      </c>
      <c r="D3794" s="468" t="s">
        <v>18</v>
      </c>
      <c r="E3794" s="468" t="s">
        <v>25</v>
      </c>
      <c r="F3794" s="468"/>
      <c r="G3794" s="469" t="s">
        <v>1375</v>
      </c>
      <c r="H3794" s="467" t="s">
        <v>1376</v>
      </c>
      <c r="I3794" s="470" t="s">
        <v>1377</v>
      </c>
      <c r="J3794" s="471" t="s">
        <v>19</v>
      </c>
    </row>
    <row r="3795" customFormat="false" ht="25.5" hidden="false" customHeight="true" outlineLevel="0" collapsed="false">
      <c r="A3795" s="472" t="s">
        <v>35</v>
      </c>
      <c r="B3795" s="473" t="s">
        <v>2383</v>
      </c>
      <c r="C3795" s="474" t="s">
        <v>36</v>
      </c>
      <c r="D3795" s="474" t="s">
        <v>2384</v>
      </c>
      <c r="E3795" s="474" t="s">
        <v>674</v>
      </c>
      <c r="F3795" s="474"/>
      <c r="G3795" s="475" t="s">
        <v>400</v>
      </c>
      <c r="H3795" s="476" t="n">
        <v>1</v>
      </c>
      <c r="I3795" s="477" t="n">
        <v>15.7</v>
      </c>
      <c r="J3795" s="478" t="n">
        <v>15.7</v>
      </c>
    </row>
    <row r="3796" customFormat="false" ht="24" hidden="false" customHeight="true" outlineLevel="0" collapsed="false">
      <c r="A3796" s="479" t="s">
        <v>656</v>
      </c>
      <c r="B3796" s="480" t="n">
        <v>88310</v>
      </c>
      <c r="C3796" s="481" t="s">
        <v>42</v>
      </c>
      <c r="D3796" s="481" t="s">
        <v>970</v>
      </c>
      <c r="E3796" s="481" t="s">
        <v>1382</v>
      </c>
      <c r="F3796" s="481"/>
      <c r="G3796" s="482" t="s">
        <v>469</v>
      </c>
      <c r="H3796" s="483" t="n">
        <v>0.187</v>
      </c>
      <c r="I3796" s="484" t="n">
        <v>27.11</v>
      </c>
      <c r="J3796" s="485" t="n">
        <v>5.06</v>
      </c>
    </row>
    <row r="3797" customFormat="false" ht="24" hidden="false" customHeight="true" outlineLevel="0" collapsed="false">
      <c r="A3797" s="479" t="s">
        <v>656</v>
      </c>
      <c r="B3797" s="480" t="n">
        <v>88316</v>
      </c>
      <c r="C3797" s="481" t="s">
        <v>42</v>
      </c>
      <c r="D3797" s="481" t="s">
        <v>667</v>
      </c>
      <c r="E3797" s="481" t="s">
        <v>1382</v>
      </c>
      <c r="F3797" s="481"/>
      <c r="G3797" s="482" t="s">
        <v>469</v>
      </c>
      <c r="H3797" s="483" t="n">
        <v>0.069</v>
      </c>
      <c r="I3797" s="484" t="n">
        <v>20.32</v>
      </c>
      <c r="J3797" s="485" t="n">
        <v>1.4</v>
      </c>
    </row>
    <row r="3798" customFormat="false" ht="24" hidden="false" customHeight="true" outlineLevel="0" collapsed="false">
      <c r="A3798" s="501" t="s">
        <v>200</v>
      </c>
      <c r="B3798" s="502" t="n">
        <v>7356</v>
      </c>
      <c r="C3798" s="503" t="s">
        <v>42</v>
      </c>
      <c r="D3798" s="503" t="s">
        <v>1536</v>
      </c>
      <c r="E3798" s="503" t="s">
        <v>669</v>
      </c>
      <c r="F3798" s="503"/>
      <c r="G3798" s="504" t="s">
        <v>686</v>
      </c>
      <c r="H3798" s="505" t="n">
        <v>0.33</v>
      </c>
      <c r="I3798" s="506" t="n">
        <v>28</v>
      </c>
      <c r="J3798" s="507" t="n">
        <v>9.24</v>
      </c>
    </row>
    <row r="3799" customFormat="false" ht="15" hidden="false" customHeight="false" outlineLevel="0" collapsed="false">
      <c r="A3799" s="486"/>
      <c r="B3799" s="487"/>
      <c r="C3799" s="487"/>
      <c r="D3799" s="487"/>
      <c r="E3799" s="487" t="s">
        <v>1388</v>
      </c>
      <c r="F3799" s="488" t="n">
        <v>4.8</v>
      </c>
      <c r="G3799" s="487" t="s">
        <v>1389</v>
      </c>
      <c r="H3799" s="488" t="n">
        <v>0</v>
      </c>
      <c r="I3799" s="489" t="s">
        <v>1390</v>
      </c>
      <c r="J3799" s="490" t="n">
        <v>4.8</v>
      </c>
    </row>
    <row r="3800" customFormat="false" ht="15" hidden="false" customHeight="true" outlineLevel="0" collapsed="false">
      <c r="A3800" s="486"/>
      <c r="B3800" s="487"/>
      <c r="C3800" s="487"/>
      <c r="D3800" s="487"/>
      <c r="E3800" s="487" t="s">
        <v>1391</v>
      </c>
      <c r="F3800" s="488" t="n">
        <v>3.73</v>
      </c>
      <c r="G3800" s="487"/>
      <c r="H3800" s="491" t="s">
        <v>1392</v>
      </c>
      <c r="I3800" s="491"/>
      <c r="J3800" s="490" t="n">
        <v>19.43</v>
      </c>
    </row>
    <row r="3801" customFormat="false" ht="49.5" hidden="false" customHeight="true" outlineLevel="0" collapsed="false">
      <c r="A3801" s="492"/>
      <c r="B3801" s="493"/>
      <c r="C3801" s="493"/>
      <c r="D3801" s="493"/>
      <c r="E3801" s="493"/>
      <c r="F3801" s="493"/>
      <c r="G3801" s="493" t="s">
        <v>1393</v>
      </c>
      <c r="H3801" s="494" t="n">
        <v>325.58</v>
      </c>
      <c r="I3801" s="495" t="s">
        <v>1394</v>
      </c>
      <c r="J3801" s="496" t="n">
        <v>6326.01</v>
      </c>
    </row>
    <row r="3802" customFormat="false" ht="0.75" hidden="false" customHeight="true" outlineLevel="0" collapsed="false">
      <c r="A3802" s="497"/>
      <c r="B3802" s="498"/>
      <c r="C3802" s="498"/>
      <c r="D3802" s="498"/>
      <c r="E3802" s="498"/>
      <c r="F3802" s="498"/>
      <c r="G3802" s="498"/>
      <c r="H3802" s="498"/>
      <c r="I3802" s="499"/>
      <c r="J3802" s="500"/>
    </row>
    <row r="3803" customFormat="false" ht="18" hidden="false" customHeight="true" outlineLevel="0" collapsed="false">
      <c r="A3803" s="466" t="s">
        <v>2470</v>
      </c>
      <c r="B3803" s="467" t="s">
        <v>27</v>
      </c>
      <c r="C3803" s="468" t="s">
        <v>26</v>
      </c>
      <c r="D3803" s="468" t="s">
        <v>18</v>
      </c>
      <c r="E3803" s="468" t="s">
        <v>25</v>
      </c>
      <c r="F3803" s="468"/>
      <c r="G3803" s="469" t="s">
        <v>1375</v>
      </c>
      <c r="H3803" s="467" t="s">
        <v>1376</v>
      </c>
      <c r="I3803" s="470" t="s">
        <v>1377</v>
      </c>
      <c r="J3803" s="471" t="s">
        <v>19</v>
      </c>
    </row>
    <row r="3804" customFormat="false" ht="25.5" hidden="false" customHeight="true" outlineLevel="0" collapsed="false">
      <c r="A3804" s="472" t="s">
        <v>35</v>
      </c>
      <c r="B3804" s="473" t="s">
        <v>2386</v>
      </c>
      <c r="C3804" s="474" t="s">
        <v>36</v>
      </c>
      <c r="D3804" s="474" t="s">
        <v>2387</v>
      </c>
      <c r="E3804" s="474" t="s">
        <v>674</v>
      </c>
      <c r="F3804" s="474"/>
      <c r="G3804" s="475" t="s">
        <v>400</v>
      </c>
      <c r="H3804" s="476" t="n">
        <v>1</v>
      </c>
      <c r="I3804" s="477" t="n">
        <v>17.93</v>
      </c>
      <c r="J3804" s="478" t="n">
        <v>17.93</v>
      </c>
    </row>
    <row r="3805" customFormat="false" ht="24" hidden="false" customHeight="true" outlineLevel="0" collapsed="false">
      <c r="A3805" s="479" t="s">
        <v>656</v>
      </c>
      <c r="B3805" s="480" t="n">
        <v>88310</v>
      </c>
      <c r="C3805" s="481" t="s">
        <v>42</v>
      </c>
      <c r="D3805" s="481" t="s">
        <v>970</v>
      </c>
      <c r="E3805" s="481" t="s">
        <v>1382</v>
      </c>
      <c r="F3805" s="481"/>
      <c r="G3805" s="482" t="s">
        <v>469</v>
      </c>
      <c r="H3805" s="483" t="n">
        <v>0.187</v>
      </c>
      <c r="I3805" s="484" t="n">
        <v>27.11</v>
      </c>
      <c r="J3805" s="485" t="n">
        <v>5.06</v>
      </c>
    </row>
    <row r="3806" customFormat="false" ht="24" hidden="false" customHeight="true" outlineLevel="0" collapsed="false">
      <c r="A3806" s="479" t="s">
        <v>656</v>
      </c>
      <c r="B3806" s="480" t="n">
        <v>88316</v>
      </c>
      <c r="C3806" s="481" t="s">
        <v>42</v>
      </c>
      <c r="D3806" s="481" t="s">
        <v>667</v>
      </c>
      <c r="E3806" s="481" t="s">
        <v>1382</v>
      </c>
      <c r="F3806" s="481"/>
      <c r="G3806" s="482" t="s">
        <v>469</v>
      </c>
      <c r="H3806" s="483" t="n">
        <v>0.069</v>
      </c>
      <c r="I3806" s="484" t="n">
        <v>20.32</v>
      </c>
      <c r="J3806" s="485" t="n">
        <v>1.4</v>
      </c>
    </row>
    <row r="3807" customFormat="false" ht="24" hidden="false" customHeight="true" outlineLevel="0" collapsed="false">
      <c r="A3807" s="501" t="s">
        <v>200</v>
      </c>
      <c r="B3807" s="502" t="s">
        <v>2388</v>
      </c>
      <c r="C3807" s="503" t="s">
        <v>36</v>
      </c>
      <c r="D3807" s="503" t="s">
        <v>2389</v>
      </c>
      <c r="E3807" s="503" t="s">
        <v>669</v>
      </c>
      <c r="F3807" s="503"/>
      <c r="G3807" s="504" t="s">
        <v>686</v>
      </c>
      <c r="H3807" s="505" t="n">
        <v>0.33</v>
      </c>
      <c r="I3807" s="506" t="n">
        <v>34.77</v>
      </c>
      <c r="J3807" s="507" t="n">
        <v>11.47</v>
      </c>
    </row>
    <row r="3808" customFormat="false" ht="15" hidden="false" customHeight="false" outlineLevel="0" collapsed="false">
      <c r="A3808" s="486"/>
      <c r="B3808" s="487"/>
      <c r="C3808" s="487"/>
      <c r="D3808" s="487"/>
      <c r="E3808" s="487" t="s">
        <v>1388</v>
      </c>
      <c r="F3808" s="488" t="n">
        <v>4.8</v>
      </c>
      <c r="G3808" s="487" t="s">
        <v>1389</v>
      </c>
      <c r="H3808" s="488" t="n">
        <v>0</v>
      </c>
      <c r="I3808" s="489" t="s">
        <v>1390</v>
      </c>
      <c r="J3808" s="490" t="n">
        <v>4.8</v>
      </c>
    </row>
    <row r="3809" customFormat="false" ht="15" hidden="false" customHeight="true" outlineLevel="0" collapsed="false">
      <c r="A3809" s="486"/>
      <c r="B3809" s="487"/>
      <c r="C3809" s="487"/>
      <c r="D3809" s="487"/>
      <c r="E3809" s="487" t="s">
        <v>1391</v>
      </c>
      <c r="F3809" s="488" t="n">
        <v>4.26</v>
      </c>
      <c r="G3809" s="487"/>
      <c r="H3809" s="491" t="s">
        <v>1392</v>
      </c>
      <c r="I3809" s="491"/>
      <c r="J3809" s="490" t="n">
        <v>22.19</v>
      </c>
    </row>
    <row r="3810" customFormat="false" ht="49.5" hidden="false" customHeight="true" outlineLevel="0" collapsed="false">
      <c r="A3810" s="492"/>
      <c r="B3810" s="493"/>
      <c r="C3810" s="493"/>
      <c r="D3810" s="493"/>
      <c r="E3810" s="493"/>
      <c r="F3810" s="493"/>
      <c r="G3810" s="493" t="s">
        <v>1393</v>
      </c>
      <c r="H3810" s="494" t="n">
        <v>610.8</v>
      </c>
      <c r="I3810" s="495" t="s">
        <v>1394</v>
      </c>
      <c r="J3810" s="496" t="n">
        <v>13553.65</v>
      </c>
    </row>
    <row r="3811" customFormat="false" ht="0.75" hidden="false" customHeight="true" outlineLevel="0" collapsed="false">
      <c r="A3811" s="497"/>
      <c r="B3811" s="498"/>
      <c r="C3811" s="498"/>
      <c r="D3811" s="498"/>
      <c r="E3811" s="498"/>
      <c r="F3811" s="498"/>
      <c r="G3811" s="498"/>
      <c r="H3811" s="498"/>
      <c r="I3811" s="499"/>
      <c r="J3811" s="500"/>
    </row>
    <row r="3812" customFormat="false" ht="18" hidden="false" customHeight="true" outlineLevel="0" collapsed="false">
      <c r="A3812" s="466" t="s">
        <v>2471</v>
      </c>
      <c r="B3812" s="467" t="s">
        <v>27</v>
      </c>
      <c r="C3812" s="468" t="s">
        <v>26</v>
      </c>
      <c r="D3812" s="468" t="s">
        <v>18</v>
      </c>
      <c r="E3812" s="468" t="s">
        <v>25</v>
      </c>
      <c r="F3812" s="468"/>
      <c r="G3812" s="469" t="s">
        <v>1375</v>
      </c>
      <c r="H3812" s="467" t="s">
        <v>1376</v>
      </c>
      <c r="I3812" s="470" t="s">
        <v>1377</v>
      </c>
      <c r="J3812" s="471" t="s">
        <v>19</v>
      </c>
    </row>
    <row r="3813" customFormat="false" ht="39" hidden="false" customHeight="true" outlineLevel="0" collapsed="false">
      <c r="A3813" s="472" t="s">
        <v>35</v>
      </c>
      <c r="B3813" s="473" t="n">
        <v>100719</v>
      </c>
      <c r="C3813" s="474" t="s">
        <v>42</v>
      </c>
      <c r="D3813" s="474" t="s">
        <v>2398</v>
      </c>
      <c r="E3813" s="474" t="s">
        <v>674</v>
      </c>
      <c r="F3813" s="474"/>
      <c r="G3813" s="475" t="s">
        <v>400</v>
      </c>
      <c r="H3813" s="476" t="n">
        <v>1</v>
      </c>
      <c r="I3813" s="477" t="n">
        <v>9.69</v>
      </c>
      <c r="J3813" s="478" t="n">
        <v>9.69</v>
      </c>
    </row>
    <row r="3814" customFormat="false" ht="24" hidden="false" customHeight="true" outlineLevel="0" collapsed="false">
      <c r="A3814" s="479" t="s">
        <v>656</v>
      </c>
      <c r="B3814" s="480" t="n">
        <v>88310</v>
      </c>
      <c r="C3814" s="481" t="s">
        <v>42</v>
      </c>
      <c r="D3814" s="481" t="s">
        <v>970</v>
      </c>
      <c r="E3814" s="481" t="s">
        <v>1382</v>
      </c>
      <c r="F3814" s="481"/>
      <c r="G3814" s="482" t="s">
        <v>469</v>
      </c>
      <c r="H3814" s="483" t="n">
        <v>0.0635</v>
      </c>
      <c r="I3814" s="484" t="n">
        <v>27.11</v>
      </c>
      <c r="J3814" s="485" t="n">
        <v>1.72</v>
      </c>
    </row>
    <row r="3815" customFormat="false" ht="24" hidden="false" customHeight="true" outlineLevel="0" collapsed="false">
      <c r="A3815" s="501" t="s">
        <v>200</v>
      </c>
      <c r="B3815" s="502" t="n">
        <v>5318</v>
      </c>
      <c r="C3815" s="503" t="s">
        <v>42</v>
      </c>
      <c r="D3815" s="503" t="s">
        <v>2035</v>
      </c>
      <c r="E3815" s="503" t="s">
        <v>669</v>
      </c>
      <c r="F3815" s="503"/>
      <c r="G3815" s="504" t="s">
        <v>686</v>
      </c>
      <c r="H3815" s="505" t="n">
        <v>0.0575</v>
      </c>
      <c r="I3815" s="506" t="n">
        <v>18.58</v>
      </c>
      <c r="J3815" s="507" t="n">
        <v>1.06</v>
      </c>
    </row>
    <row r="3816" customFormat="false" ht="24" hidden="false" customHeight="true" outlineLevel="0" collapsed="false">
      <c r="A3816" s="501" t="s">
        <v>200</v>
      </c>
      <c r="B3816" s="502" t="n">
        <v>7307</v>
      </c>
      <c r="C3816" s="503" t="s">
        <v>42</v>
      </c>
      <c r="D3816" s="503" t="s">
        <v>2036</v>
      </c>
      <c r="E3816" s="503" t="s">
        <v>669</v>
      </c>
      <c r="F3816" s="503"/>
      <c r="G3816" s="504" t="s">
        <v>686</v>
      </c>
      <c r="H3816" s="505" t="n">
        <v>0.1908</v>
      </c>
      <c r="I3816" s="506" t="n">
        <v>36.25</v>
      </c>
      <c r="J3816" s="507" t="n">
        <v>6.91</v>
      </c>
    </row>
    <row r="3817" customFormat="false" ht="15" hidden="false" customHeight="false" outlineLevel="0" collapsed="false">
      <c r="A3817" s="486"/>
      <c r="B3817" s="487"/>
      <c r="C3817" s="487"/>
      <c r="D3817" s="487"/>
      <c r="E3817" s="487" t="s">
        <v>1388</v>
      </c>
      <c r="F3817" s="488" t="n">
        <v>1.27</v>
      </c>
      <c r="G3817" s="487" t="s">
        <v>1389</v>
      </c>
      <c r="H3817" s="488" t="n">
        <v>0</v>
      </c>
      <c r="I3817" s="489" t="s">
        <v>1390</v>
      </c>
      <c r="J3817" s="490" t="n">
        <v>1.27</v>
      </c>
    </row>
    <row r="3818" customFormat="false" ht="15" hidden="false" customHeight="true" outlineLevel="0" collapsed="false">
      <c r="A3818" s="486"/>
      <c r="B3818" s="487"/>
      <c r="C3818" s="487"/>
      <c r="D3818" s="487"/>
      <c r="E3818" s="487" t="s">
        <v>1391</v>
      </c>
      <c r="F3818" s="488" t="n">
        <v>2.3</v>
      </c>
      <c r="G3818" s="487"/>
      <c r="H3818" s="491" t="s">
        <v>1392</v>
      </c>
      <c r="I3818" s="491"/>
      <c r="J3818" s="490" t="n">
        <v>11.99</v>
      </c>
    </row>
    <row r="3819" customFormat="false" ht="49.5" hidden="false" customHeight="true" outlineLevel="0" collapsed="false">
      <c r="A3819" s="492"/>
      <c r="B3819" s="493"/>
      <c r="C3819" s="493"/>
      <c r="D3819" s="493"/>
      <c r="E3819" s="493"/>
      <c r="F3819" s="493"/>
      <c r="G3819" s="493" t="s">
        <v>1393</v>
      </c>
      <c r="H3819" s="494" t="n">
        <v>221.62</v>
      </c>
      <c r="I3819" s="495" t="s">
        <v>1394</v>
      </c>
      <c r="J3819" s="496" t="n">
        <v>2657.22</v>
      </c>
    </row>
    <row r="3820" customFormat="false" ht="0.75" hidden="false" customHeight="true" outlineLevel="0" collapsed="false">
      <c r="A3820" s="497"/>
      <c r="B3820" s="498"/>
      <c r="C3820" s="498"/>
      <c r="D3820" s="498"/>
      <c r="E3820" s="498"/>
      <c r="F3820" s="498"/>
      <c r="G3820" s="498"/>
      <c r="H3820" s="498"/>
      <c r="I3820" s="499"/>
      <c r="J3820" s="500"/>
    </row>
    <row r="3821" customFormat="false" ht="18" hidden="false" customHeight="true" outlineLevel="0" collapsed="false">
      <c r="A3821" s="466" t="s">
        <v>2472</v>
      </c>
      <c r="B3821" s="467" t="s">
        <v>27</v>
      </c>
      <c r="C3821" s="468" t="s">
        <v>26</v>
      </c>
      <c r="D3821" s="468" t="s">
        <v>18</v>
      </c>
      <c r="E3821" s="468" t="s">
        <v>25</v>
      </c>
      <c r="F3821" s="468"/>
      <c r="G3821" s="469" t="s">
        <v>1375</v>
      </c>
      <c r="H3821" s="467" t="s">
        <v>1376</v>
      </c>
      <c r="I3821" s="470" t="s">
        <v>1377</v>
      </c>
      <c r="J3821" s="471" t="s">
        <v>19</v>
      </c>
    </row>
    <row r="3822" customFormat="false" ht="25.5" hidden="false" customHeight="true" outlineLevel="0" collapsed="false">
      <c r="A3822" s="472" t="s">
        <v>35</v>
      </c>
      <c r="B3822" s="473" t="s">
        <v>2473</v>
      </c>
      <c r="C3822" s="474" t="s">
        <v>36</v>
      </c>
      <c r="D3822" s="474" t="s">
        <v>2474</v>
      </c>
      <c r="E3822" s="474" t="s">
        <v>674</v>
      </c>
      <c r="F3822" s="474"/>
      <c r="G3822" s="475" t="s">
        <v>400</v>
      </c>
      <c r="H3822" s="476" t="n">
        <v>1</v>
      </c>
      <c r="I3822" s="477" t="n">
        <v>17.75</v>
      </c>
      <c r="J3822" s="478" t="n">
        <v>17.75</v>
      </c>
    </row>
    <row r="3823" customFormat="false" ht="24" hidden="false" customHeight="true" outlineLevel="0" collapsed="false">
      <c r="A3823" s="479" t="s">
        <v>656</v>
      </c>
      <c r="B3823" s="480" t="n">
        <v>88310</v>
      </c>
      <c r="C3823" s="481" t="s">
        <v>42</v>
      </c>
      <c r="D3823" s="481" t="s">
        <v>970</v>
      </c>
      <c r="E3823" s="481" t="s">
        <v>1382</v>
      </c>
      <c r="F3823" s="481"/>
      <c r="G3823" s="482" t="s">
        <v>469</v>
      </c>
      <c r="H3823" s="483" t="n">
        <v>0.35</v>
      </c>
      <c r="I3823" s="484" t="n">
        <v>27.11</v>
      </c>
      <c r="J3823" s="485" t="n">
        <v>9.48</v>
      </c>
    </row>
    <row r="3824" customFormat="false" ht="24" hidden="false" customHeight="true" outlineLevel="0" collapsed="false">
      <c r="A3824" s="479" t="s">
        <v>656</v>
      </c>
      <c r="B3824" s="480" t="n">
        <v>88316</v>
      </c>
      <c r="C3824" s="481" t="s">
        <v>42</v>
      </c>
      <c r="D3824" s="481" t="s">
        <v>667</v>
      </c>
      <c r="E3824" s="481" t="s">
        <v>1382</v>
      </c>
      <c r="F3824" s="481"/>
      <c r="G3824" s="482" t="s">
        <v>469</v>
      </c>
      <c r="H3824" s="483" t="n">
        <v>0.25</v>
      </c>
      <c r="I3824" s="484" t="n">
        <v>20.32</v>
      </c>
      <c r="J3824" s="485" t="n">
        <v>5.08</v>
      </c>
    </row>
    <row r="3825" customFormat="false" ht="24" hidden="false" customHeight="true" outlineLevel="0" collapsed="false">
      <c r="A3825" s="501" t="s">
        <v>200</v>
      </c>
      <c r="B3825" s="502" t="n">
        <v>7348</v>
      </c>
      <c r="C3825" s="503" t="s">
        <v>42</v>
      </c>
      <c r="D3825" s="503" t="s">
        <v>2475</v>
      </c>
      <c r="E3825" s="503" t="s">
        <v>669</v>
      </c>
      <c r="F3825" s="503"/>
      <c r="G3825" s="504" t="s">
        <v>686</v>
      </c>
      <c r="H3825" s="505" t="n">
        <v>0.17</v>
      </c>
      <c r="I3825" s="506" t="n">
        <v>18.78</v>
      </c>
      <c r="J3825" s="507" t="n">
        <v>3.19</v>
      </c>
    </row>
    <row r="3826" customFormat="false" ht="15" hidden="false" customHeight="false" outlineLevel="0" collapsed="false">
      <c r="A3826" s="486"/>
      <c r="B3826" s="487"/>
      <c r="C3826" s="487"/>
      <c r="D3826" s="487"/>
      <c r="E3826" s="487" t="s">
        <v>1388</v>
      </c>
      <c r="F3826" s="488" t="n">
        <v>10.81</v>
      </c>
      <c r="G3826" s="487" t="s">
        <v>1389</v>
      </c>
      <c r="H3826" s="488" t="n">
        <v>0</v>
      </c>
      <c r="I3826" s="489" t="s">
        <v>1390</v>
      </c>
      <c r="J3826" s="490" t="n">
        <v>10.81</v>
      </c>
    </row>
    <row r="3827" customFormat="false" ht="15" hidden="false" customHeight="true" outlineLevel="0" collapsed="false">
      <c r="A3827" s="486"/>
      <c r="B3827" s="487"/>
      <c r="C3827" s="487"/>
      <c r="D3827" s="487"/>
      <c r="E3827" s="487" t="s">
        <v>1391</v>
      </c>
      <c r="F3827" s="488" t="n">
        <v>4.22</v>
      </c>
      <c r="G3827" s="487"/>
      <c r="H3827" s="491" t="s">
        <v>1392</v>
      </c>
      <c r="I3827" s="491"/>
      <c r="J3827" s="490" t="n">
        <v>21.97</v>
      </c>
    </row>
    <row r="3828" customFormat="false" ht="49.5" hidden="false" customHeight="true" outlineLevel="0" collapsed="false">
      <c r="A3828" s="492"/>
      <c r="B3828" s="493"/>
      <c r="C3828" s="493"/>
      <c r="D3828" s="493"/>
      <c r="E3828" s="493"/>
      <c r="F3828" s="493"/>
      <c r="G3828" s="493" t="s">
        <v>1393</v>
      </c>
      <c r="H3828" s="494" t="n">
        <v>864.52</v>
      </c>
      <c r="I3828" s="495" t="s">
        <v>1394</v>
      </c>
      <c r="J3828" s="496" t="n">
        <v>18993.5</v>
      </c>
    </row>
    <row r="3829" customFormat="false" ht="0.75" hidden="false" customHeight="true" outlineLevel="0" collapsed="false">
      <c r="A3829" s="497"/>
      <c r="B3829" s="498"/>
      <c r="C3829" s="498"/>
      <c r="D3829" s="498"/>
      <c r="E3829" s="498"/>
      <c r="F3829" s="498"/>
      <c r="G3829" s="498"/>
      <c r="H3829" s="498"/>
      <c r="I3829" s="499"/>
      <c r="J3829" s="500"/>
    </row>
    <row r="3830" customFormat="false" ht="18" hidden="false" customHeight="true" outlineLevel="0" collapsed="false">
      <c r="A3830" s="466" t="s">
        <v>2476</v>
      </c>
      <c r="B3830" s="467" t="s">
        <v>27</v>
      </c>
      <c r="C3830" s="468" t="s">
        <v>26</v>
      </c>
      <c r="D3830" s="468" t="s">
        <v>18</v>
      </c>
      <c r="E3830" s="468" t="s">
        <v>25</v>
      </c>
      <c r="F3830" s="468"/>
      <c r="G3830" s="469" t="s">
        <v>1375</v>
      </c>
      <c r="H3830" s="467" t="s">
        <v>1376</v>
      </c>
      <c r="I3830" s="470" t="s">
        <v>1377</v>
      </c>
      <c r="J3830" s="471" t="s">
        <v>19</v>
      </c>
    </row>
    <row r="3831" customFormat="false" ht="25.5" hidden="false" customHeight="true" outlineLevel="0" collapsed="false">
      <c r="A3831" s="472" t="s">
        <v>35</v>
      </c>
      <c r="B3831" s="473" t="n">
        <v>100717</v>
      </c>
      <c r="C3831" s="474" t="s">
        <v>42</v>
      </c>
      <c r="D3831" s="474" t="s">
        <v>2428</v>
      </c>
      <c r="E3831" s="474" t="s">
        <v>674</v>
      </c>
      <c r="F3831" s="474"/>
      <c r="G3831" s="475" t="s">
        <v>400</v>
      </c>
      <c r="H3831" s="476" t="n">
        <v>1</v>
      </c>
      <c r="I3831" s="477" t="n">
        <v>9.13</v>
      </c>
      <c r="J3831" s="478" t="n">
        <v>9.13</v>
      </c>
    </row>
    <row r="3832" customFormat="false" ht="24" hidden="false" customHeight="true" outlineLevel="0" collapsed="false">
      <c r="A3832" s="479" t="s">
        <v>656</v>
      </c>
      <c r="B3832" s="480" t="n">
        <v>88310</v>
      </c>
      <c r="C3832" s="481" t="s">
        <v>42</v>
      </c>
      <c r="D3832" s="481" t="s">
        <v>970</v>
      </c>
      <c r="E3832" s="481" t="s">
        <v>1382</v>
      </c>
      <c r="F3832" s="481"/>
      <c r="G3832" s="482" t="s">
        <v>469</v>
      </c>
      <c r="H3832" s="483" t="n">
        <v>0.2986</v>
      </c>
      <c r="I3832" s="484" t="n">
        <v>27.11</v>
      </c>
      <c r="J3832" s="485" t="n">
        <v>8.09</v>
      </c>
    </row>
    <row r="3833" customFormat="false" ht="24" hidden="false" customHeight="true" outlineLevel="0" collapsed="false">
      <c r="A3833" s="501" t="s">
        <v>200</v>
      </c>
      <c r="B3833" s="502" t="n">
        <v>3768</v>
      </c>
      <c r="C3833" s="503" t="s">
        <v>42</v>
      </c>
      <c r="D3833" s="503" t="s">
        <v>2429</v>
      </c>
      <c r="E3833" s="503" t="s">
        <v>669</v>
      </c>
      <c r="F3833" s="503"/>
      <c r="G3833" s="504" t="s">
        <v>120</v>
      </c>
      <c r="H3833" s="505" t="n">
        <v>0.3</v>
      </c>
      <c r="I3833" s="506" t="n">
        <v>3.47</v>
      </c>
      <c r="J3833" s="507" t="n">
        <v>1.04</v>
      </c>
    </row>
    <row r="3834" customFormat="false" ht="15" hidden="false" customHeight="false" outlineLevel="0" collapsed="false">
      <c r="A3834" s="486"/>
      <c r="B3834" s="487"/>
      <c r="C3834" s="487"/>
      <c r="D3834" s="487"/>
      <c r="E3834" s="487" t="s">
        <v>1388</v>
      </c>
      <c r="F3834" s="488" t="n">
        <v>6</v>
      </c>
      <c r="G3834" s="487" t="s">
        <v>1389</v>
      </c>
      <c r="H3834" s="488" t="n">
        <v>0</v>
      </c>
      <c r="I3834" s="489" t="s">
        <v>1390</v>
      </c>
      <c r="J3834" s="490" t="n">
        <v>6</v>
      </c>
    </row>
    <row r="3835" customFormat="false" ht="15" hidden="false" customHeight="true" outlineLevel="0" collapsed="false">
      <c r="A3835" s="486"/>
      <c r="B3835" s="487"/>
      <c r="C3835" s="487"/>
      <c r="D3835" s="487"/>
      <c r="E3835" s="487" t="s">
        <v>1391</v>
      </c>
      <c r="F3835" s="488" t="n">
        <v>2.17</v>
      </c>
      <c r="G3835" s="487"/>
      <c r="H3835" s="491" t="s">
        <v>1392</v>
      </c>
      <c r="I3835" s="491"/>
      <c r="J3835" s="490" t="n">
        <v>11.3</v>
      </c>
    </row>
    <row r="3836" customFormat="false" ht="49.5" hidden="false" customHeight="true" outlineLevel="0" collapsed="false">
      <c r="A3836" s="492"/>
      <c r="B3836" s="493"/>
      <c r="C3836" s="493"/>
      <c r="D3836" s="493"/>
      <c r="E3836" s="493"/>
      <c r="F3836" s="493"/>
      <c r="G3836" s="493" t="s">
        <v>1393</v>
      </c>
      <c r="H3836" s="494" t="n">
        <v>120.45</v>
      </c>
      <c r="I3836" s="495" t="s">
        <v>1394</v>
      </c>
      <c r="J3836" s="496" t="n">
        <v>1361.08</v>
      </c>
    </row>
    <row r="3837" customFormat="false" ht="0.75" hidden="false" customHeight="true" outlineLevel="0" collapsed="false">
      <c r="A3837" s="497"/>
      <c r="B3837" s="498"/>
      <c r="C3837" s="498"/>
      <c r="D3837" s="498"/>
      <c r="E3837" s="498"/>
      <c r="F3837" s="498"/>
      <c r="G3837" s="498"/>
      <c r="H3837" s="498"/>
      <c r="I3837" s="499"/>
      <c r="J3837" s="500"/>
    </row>
    <row r="3838" customFormat="false" ht="18" hidden="false" customHeight="true" outlineLevel="0" collapsed="false">
      <c r="A3838" s="466" t="s">
        <v>2477</v>
      </c>
      <c r="B3838" s="467" t="s">
        <v>27</v>
      </c>
      <c r="C3838" s="468" t="s">
        <v>26</v>
      </c>
      <c r="D3838" s="468" t="s">
        <v>18</v>
      </c>
      <c r="E3838" s="468" t="s">
        <v>25</v>
      </c>
      <c r="F3838" s="468"/>
      <c r="G3838" s="469" t="s">
        <v>1375</v>
      </c>
      <c r="H3838" s="467" t="s">
        <v>1376</v>
      </c>
      <c r="I3838" s="470" t="s">
        <v>1377</v>
      </c>
      <c r="J3838" s="471" t="s">
        <v>19</v>
      </c>
    </row>
    <row r="3839" customFormat="false" ht="25.5" hidden="false" customHeight="true" outlineLevel="0" collapsed="false">
      <c r="A3839" s="472" t="s">
        <v>35</v>
      </c>
      <c r="B3839" s="473" t="s">
        <v>2433</v>
      </c>
      <c r="C3839" s="474" t="s">
        <v>36</v>
      </c>
      <c r="D3839" s="474" t="s">
        <v>2434</v>
      </c>
      <c r="E3839" s="474" t="s">
        <v>674</v>
      </c>
      <c r="F3839" s="474"/>
      <c r="G3839" s="475" t="s">
        <v>400</v>
      </c>
      <c r="H3839" s="476" t="n">
        <v>1</v>
      </c>
      <c r="I3839" s="477" t="n">
        <v>4.08</v>
      </c>
      <c r="J3839" s="478" t="n">
        <v>4.08</v>
      </c>
    </row>
    <row r="3840" customFormat="false" ht="24" hidden="false" customHeight="true" outlineLevel="0" collapsed="false">
      <c r="A3840" s="479" t="s">
        <v>656</v>
      </c>
      <c r="B3840" s="480" t="n">
        <v>88310</v>
      </c>
      <c r="C3840" s="481" t="s">
        <v>42</v>
      </c>
      <c r="D3840" s="481" t="s">
        <v>970</v>
      </c>
      <c r="E3840" s="481" t="s">
        <v>1382</v>
      </c>
      <c r="F3840" s="481"/>
      <c r="G3840" s="482" t="s">
        <v>469</v>
      </c>
      <c r="H3840" s="483" t="n">
        <v>0.14</v>
      </c>
      <c r="I3840" s="484" t="n">
        <v>27.11</v>
      </c>
      <c r="J3840" s="485" t="n">
        <v>3.79</v>
      </c>
    </row>
    <row r="3841" customFormat="false" ht="25.5" hidden="false" customHeight="true" outlineLevel="0" collapsed="false">
      <c r="A3841" s="501" t="s">
        <v>200</v>
      </c>
      <c r="B3841" s="502" t="n">
        <v>3767</v>
      </c>
      <c r="C3841" s="503" t="s">
        <v>42</v>
      </c>
      <c r="D3841" s="503" t="s">
        <v>2283</v>
      </c>
      <c r="E3841" s="503" t="s">
        <v>669</v>
      </c>
      <c r="F3841" s="503"/>
      <c r="G3841" s="504" t="s">
        <v>120</v>
      </c>
      <c r="H3841" s="505" t="n">
        <v>0.25</v>
      </c>
      <c r="I3841" s="506" t="n">
        <v>1.16</v>
      </c>
      <c r="J3841" s="507" t="n">
        <v>0.29</v>
      </c>
    </row>
    <row r="3842" customFormat="false" ht="15" hidden="false" customHeight="false" outlineLevel="0" collapsed="false">
      <c r="A3842" s="486"/>
      <c r="B3842" s="487"/>
      <c r="C3842" s="487"/>
      <c r="D3842" s="487"/>
      <c r="E3842" s="487" t="s">
        <v>1388</v>
      </c>
      <c r="F3842" s="488" t="n">
        <v>2.81</v>
      </c>
      <c r="G3842" s="487" t="s">
        <v>1389</v>
      </c>
      <c r="H3842" s="488" t="n">
        <v>0</v>
      </c>
      <c r="I3842" s="489" t="s">
        <v>1390</v>
      </c>
      <c r="J3842" s="490" t="n">
        <v>2.81</v>
      </c>
    </row>
    <row r="3843" customFormat="false" ht="15" hidden="false" customHeight="true" outlineLevel="0" collapsed="false">
      <c r="A3843" s="486"/>
      <c r="B3843" s="487"/>
      <c r="C3843" s="487"/>
      <c r="D3843" s="487"/>
      <c r="E3843" s="487" t="s">
        <v>1391</v>
      </c>
      <c r="F3843" s="488" t="n">
        <v>0.97</v>
      </c>
      <c r="G3843" s="487"/>
      <c r="H3843" s="491" t="s">
        <v>1392</v>
      </c>
      <c r="I3843" s="491"/>
      <c r="J3843" s="490" t="n">
        <v>5.05</v>
      </c>
    </row>
    <row r="3844" customFormat="false" ht="49.5" hidden="false" customHeight="true" outlineLevel="0" collapsed="false">
      <c r="A3844" s="492"/>
      <c r="B3844" s="493"/>
      <c r="C3844" s="493"/>
      <c r="D3844" s="493"/>
      <c r="E3844" s="493"/>
      <c r="F3844" s="493"/>
      <c r="G3844" s="493" t="s">
        <v>1393</v>
      </c>
      <c r="H3844" s="494" t="n">
        <v>947.19</v>
      </c>
      <c r="I3844" s="495" t="s">
        <v>1394</v>
      </c>
      <c r="J3844" s="496" t="n">
        <v>4783.3</v>
      </c>
    </row>
    <row r="3845" customFormat="false" ht="0.75" hidden="false" customHeight="true" outlineLevel="0" collapsed="false">
      <c r="A3845" s="497"/>
      <c r="B3845" s="498"/>
      <c r="C3845" s="498"/>
      <c r="D3845" s="498"/>
      <c r="E3845" s="498"/>
      <c r="F3845" s="498"/>
      <c r="G3845" s="498"/>
      <c r="H3845" s="498"/>
      <c r="I3845" s="499"/>
      <c r="J3845" s="500"/>
    </row>
    <row r="3846" customFormat="false" ht="24" hidden="false" customHeight="true" outlineLevel="0" collapsed="false">
      <c r="A3846" s="461" t="s">
        <v>2478</v>
      </c>
      <c r="B3846" s="462"/>
      <c r="C3846" s="462"/>
      <c r="D3846" s="462" t="s">
        <v>1717</v>
      </c>
      <c r="E3846" s="462"/>
      <c r="F3846" s="462"/>
      <c r="G3846" s="462"/>
      <c r="H3846" s="463"/>
      <c r="I3846" s="464"/>
      <c r="J3846" s="465" t="n">
        <v>368379.39</v>
      </c>
    </row>
    <row r="3847" customFormat="false" ht="18" hidden="false" customHeight="true" outlineLevel="0" collapsed="false">
      <c r="A3847" s="466" t="s">
        <v>2479</v>
      </c>
      <c r="B3847" s="467" t="s">
        <v>27</v>
      </c>
      <c r="C3847" s="468" t="s">
        <v>26</v>
      </c>
      <c r="D3847" s="468" t="s">
        <v>18</v>
      </c>
      <c r="E3847" s="468" t="s">
        <v>25</v>
      </c>
      <c r="F3847" s="468"/>
      <c r="G3847" s="469" t="s">
        <v>1375</v>
      </c>
      <c r="H3847" s="467" t="s">
        <v>1376</v>
      </c>
      <c r="I3847" s="470" t="s">
        <v>1377</v>
      </c>
      <c r="J3847" s="471" t="s">
        <v>19</v>
      </c>
    </row>
    <row r="3848" customFormat="false" ht="25.5" hidden="false" customHeight="true" outlineLevel="0" collapsed="false">
      <c r="A3848" s="472" t="s">
        <v>35</v>
      </c>
      <c r="B3848" s="473" t="s">
        <v>2353</v>
      </c>
      <c r="C3848" s="474" t="s">
        <v>36</v>
      </c>
      <c r="D3848" s="474" t="s">
        <v>2354</v>
      </c>
      <c r="E3848" s="474" t="s">
        <v>674</v>
      </c>
      <c r="F3848" s="474"/>
      <c r="G3848" s="475" t="s">
        <v>1449</v>
      </c>
      <c r="H3848" s="476" t="n">
        <v>1</v>
      </c>
      <c r="I3848" s="477" t="n">
        <v>159.98</v>
      </c>
      <c r="J3848" s="478" t="n">
        <v>159.98</v>
      </c>
    </row>
    <row r="3849" customFormat="false" ht="24" hidden="false" customHeight="true" outlineLevel="0" collapsed="false">
      <c r="A3849" s="479" t="s">
        <v>656</v>
      </c>
      <c r="B3849" s="480" t="n">
        <v>88310</v>
      </c>
      <c r="C3849" s="481" t="s">
        <v>42</v>
      </c>
      <c r="D3849" s="481" t="s">
        <v>970</v>
      </c>
      <c r="E3849" s="481" t="s">
        <v>1382</v>
      </c>
      <c r="F3849" s="481"/>
      <c r="G3849" s="482" t="s">
        <v>469</v>
      </c>
      <c r="H3849" s="483" t="n">
        <v>3.55</v>
      </c>
      <c r="I3849" s="484" t="n">
        <v>27.11</v>
      </c>
      <c r="J3849" s="485" t="n">
        <v>96.24</v>
      </c>
    </row>
    <row r="3850" customFormat="false" ht="25.5" hidden="false" customHeight="true" outlineLevel="0" collapsed="false">
      <c r="A3850" s="479" t="s">
        <v>656</v>
      </c>
      <c r="B3850" s="480" t="n">
        <v>90769</v>
      </c>
      <c r="C3850" s="481" t="s">
        <v>42</v>
      </c>
      <c r="D3850" s="481" t="s">
        <v>2280</v>
      </c>
      <c r="E3850" s="481" t="s">
        <v>1382</v>
      </c>
      <c r="F3850" s="481"/>
      <c r="G3850" s="482" t="s">
        <v>469</v>
      </c>
      <c r="H3850" s="483" t="n">
        <v>0.45</v>
      </c>
      <c r="I3850" s="484" t="n">
        <v>120.56</v>
      </c>
      <c r="J3850" s="485" t="n">
        <v>54.25</v>
      </c>
    </row>
    <row r="3851" customFormat="false" ht="25.5" hidden="false" customHeight="true" outlineLevel="0" collapsed="false">
      <c r="A3851" s="501" t="s">
        <v>200</v>
      </c>
      <c r="B3851" s="502" t="n">
        <v>3767</v>
      </c>
      <c r="C3851" s="503" t="s">
        <v>42</v>
      </c>
      <c r="D3851" s="503" t="s">
        <v>2283</v>
      </c>
      <c r="E3851" s="503" t="s">
        <v>669</v>
      </c>
      <c r="F3851" s="503"/>
      <c r="G3851" s="504" t="s">
        <v>120</v>
      </c>
      <c r="H3851" s="505" t="n">
        <v>2.25</v>
      </c>
      <c r="I3851" s="506" t="n">
        <v>1.16</v>
      </c>
      <c r="J3851" s="507" t="n">
        <v>2.61</v>
      </c>
    </row>
    <row r="3852" customFormat="false" ht="24" hidden="false" customHeight="true" outlineLevel="0" collapsed="false">
      <c r="A3852" s="501" t="s">
        <v>200</v>
      </c>
      <c r="B3852" s="502" t="n">
        <v>13</v>
      </c>
      <c r="C3852" s="503" t="s">
        <v>42</v>
      </c>
      <c r="D3852" s="503" t="s">
        <v>2355</v>
      </c>
      <c r="E3852" s="503" t="s">
        <v>669</v>
      </c>
      <c r="F3852" s="503"/>
      <c r="G3852" s="504" t="s">
        <v>66</v>
      </c>
      <c r="H3852" s="505" t="n">
        <v>0.225</v>
      </c>
      <c r="I3852" s="506" t="n">
        <v>30.62</v>
      </c>
      <c r="J3852" s="507" t="n">
        <v>6.88</v>
      </c>
    </row>
    <row r="3853" customFormat="false" ht="15" hidden="false" customHeight="false" outlineLevel="0" collapsed="false">
      <c r="A3853" s="486"/>
      <c r="B3853" s="487"/>
      <c r="C3853" s="487"/>
      <c r="D3853" s="487"/>
      <c r="E3853" s="487" t="s">
        <v>1388</v>
      </c>
      <c r="F3853" s="488" t="n">
        <v>124.71</v>
      </c>
      <c r="G3853" s="487" t="s">
        <v>1389</v>
      </c>
      <c r="H3853" s="488" t="n">
        <v>0</v>
      </c>
      <c r="I3853" s="489" t="s">
        <v>1390</v>
      </c>
      <c r="J3853" s="490" t="n">
        <v>124.71</v>
      </c>
    </row>
    <row r="3854" customFormat="false" ht="15" hidden="false" customHeight="true" outlineLevel="0" collapsed="false">
      <c r="A3854" s="486"/>
      <c r="B3854" s="487"/>
      <c r="C3854" s="487"/>
      <c r="D3854" s="487"/>
      <c r="E3854" s="487" t="s">
        <v>1391</v>
      </c>
      <c r="F3854" s="488" t="n">
        <v>38.07</v>
      </c>
      <c r="G3854" s="487"/>
      <c r="H3854" s="491" t="s">
        <v>1392</v>
      </c>
      <c r="I3854" s="491"/>
      <c r="J3854" s="490" t="n">
        <v>198.05</v>
      </c>
    </row>
    <row r="3855" customFormat="false" ht="49.5" hidden="false" customHeight="true" outlineLevel="0" collapsed="false">
      <c r="A3855" s="492"/>
      <c r="B3855" s="493"/>
      <c r="C3855" s="493"/>
      <c r="D3855" s="493"/>
      <c r="E3855" s="493"/>
      <c r="F3855" s="493"/>
      <c r="G3855" s="493" t="s">
        <v>1393</v>
      </c>
      <c r="H3855" s="494" t="n">
        <v>18</v>
      </c>
      <c r="I3855" s="495" t="s">
        <v>1394</v>
      </c>
      <c r="J3855" s="496" t="n">
        <v>3564.9</v>
      </c>
    </row>
    <row r="3856" customFormat="false" ht="0.75" hidden="false" customHeight="true" outlineLevel="0" collapsed="false">
      <c r="A3856" s="497"/>
      <c r="B3856" s="498"/>
      <c r="C3856" s="498"/>
      <c r="D3856" s="498"/>
      <c r="E3856" s="498"/>
      <c r="F3856" s="498"/>
      <c r="G3856" s="498"/>
      <c r="H3856" s="498"/>
      <c r="I3856" s="499"/>
      <c r="J3856" s="500"/>
    </row>
    <row r="3857" customFormat="false" ht="18" hidden="false" customHeight="true" outlineLevel="0" collapsed="false">
      <c r="A3857" s="466" t="s">
        <v>2480</v>
      </c>
      <c r="B3857" s="467" t="s">
        <v>27</v>
      </c>
      <c r="C3857" s="468" t="s">
        <v>26</v>
      </c>
      <c r="D3857" s="468" t="s">
        <v>18</v>
      </c>
      <c r="E3857" s="468" t="s">
        <v>25</v>
      </c>
      <c r="F3857" s="468"/>
      <c r="G3857" s="469" t="s">
        <v>1375</v>
      </c>
      <c r="H3857" s="467" t="s">
        <v>1376</v>
      </c>
      <c r="I3857" s="470" t="s">
        <v>1377</v>
      </c>
      <c r="J3857" s="471" t="s">
        <v>19</v>
      </c>
    </row>
    <row r="3858" customFormat="false" ht="25.5" hidden="false" customHeight="true" outlineLevel="0" collapsed="false">
      <c r="A3858" s="472" t="s">
        <v>35</v>
      </c>
      <c r="B3858" s="473" t="n">
        <v>88485</v>
      </c>
      <c r="C3858" s="474" t="s">
        <v>42</v>
      </c>
      <c r="D3858" s="474" t="s">
        <v>262</v>
      </c>
      <c r="E3858" s="474" t="s">
        <v>674</v>
      </c>
      <c r="F3858" s="474"/>
      <c r="G3858" s="475" t="s">
        <v>400</v>
      </c>
      <c r="H3858" s="476" t="n">
        <v>1</v>
      </c>
      <c r="I3858" s="477" t="n">
        <v>3.22</v>
      </c>
      <c r="J3858" s="478" t="n">
        <v>3.22</v>
      </c>
    </row>
    <row r="3859" customFormat="false" ht="24" hidden="false" customHeight="true" outlineLevel="0" collapsed="false">
      <c r="A3859" s="479" t="s">
        <v>656</v>
      </c>
      <c r="B3859" s="480" t="n">
        <v>88310</v>
      </c>
      <c r="C3859" s="481" t="s">
        <v>42</v>
      </c>
      <c r="D3859" s="481" t="s">
        <v>970</v>
      </c>
      <c r="E3859" s="481" t="s">
        <v>1382</v>
      </c>
      <c r="F3859" s="481"/>
      <c r="G3859" s="482" t="s">
        <v>469</v>
      </c>
      <c r="H3859" s="483" t="n">
        <v>0.0666</v>
      </c>
      <c r="I3859" s="484" t="n">
        <v>27.11</v>
      </c>
      <c r="J3859" s="485" t="n">
        <v>1.8</v>
      </c>
    </row>
    <row r="3860" customFormat="false" ht="24" hidden="false" customHeight="true" outlineLevel="0" collapsed="false">
      <c r="A3860" s="479" t="s">
        <v>656</v>
      </c>
      <c r="B3860" s="480" t="n">
        <v>88316</v>
      </c>
      <c r="C3860" s="481" t="s">
        <v>42</v>
      </c>
      <c r="D3860" s="481" t="s">
        <v>667</v>
      </c>
      <c r="E3860" s="481" t="s">
        <v>1382</v>
      </c>
      <c r="F3860" s="481"/>
      <c r="G3860" s="482" t="s">
        <v>469</v>
      </c>
      <c r="H3860" s="483" t="n">
        <v>0.0222</v>
      </c>
      <c r="I3860" s="484" t="n">
        <v>20.32</v>
      </c>
      <c r="J3860" s="485" t="n">
        <v>0.45</v>
      </c>
    </row>
    <row r="3861" customFormat="false" ht="24" hidden="false" customHeight="true" outlineLevel="0" collapsed="false">
      <c r="A3861" s="501" t="s">
        <v>200</v>
      </c>
      <c r="B3861" s="502" t="n">
        <v>6085</v>
      </c>
      <c r="C3861" s="503" t="s">
        <v>42</v>
      </c>
      <c r="D3861" s="503" t="s">
        <v>2081</v>
      </c>
      <c r="E3861" s="503" t="s">
        <v>669</v>
      </c>
      <c r="F3861" s="503"/>
      <c r="G3861" s="504" t="s">
        <v>686</v>
      </c>
      <c r="H3861" s="505" t="n">
        <v>0.1666</v>
      </c>
      <c r="I3861" s="506" t="n">
        <v>5.83</v>
      </c>
      <c r="J3861" s="507" t="n">
        <v>0.97</v>
      </c>
    </row>
    <row r="3862" customFormat="false" ht="15" hidden="false" customHeight="false" outlineLevel="0" collapsed="false">
      <c r="A3862" s="486"/>
      <c r="B3862" s="487"/>
      <c r="C3862" s="487"/>
      <c r="D3862" s="487"/>
      <c r="E3862" s="487" t="s">
        <v>1388</v>
      </c>
      <c r="F3862" s="488" t="n">
        <v>1.66</v>
      </c>
      <c r="G3862" s="487" t="s">
        <v>1389</v>
      </c>
      <c r="H3862" s="488" t="n">
        <v>0</v>
      </c>
      <c r="I3862" s="489" t="s">
        <v>1390</v>
      </c>
      <c r="J3862" s="490" t="n">
        <v>1.66</v>
      </c>
    </row>
    <row r="3863" customFormat="false" ht="15" hidden="false" customHeight="true" outlineLevel="0" collapsed="false">
      <c r="A3863" s="486"/>
      <c r="B3863" s="487"/>
      <c r="C3863" s="487"/>
      <c r="D3863" s="487"/>
      <c r="E3863" s="487" t="s">
        <v>1391</v>
      </c>
      <c r="F3863" s="488" t="n">
        <v>0.76</v>
      </c>
      <c r="G3863" s="487"/>
      <c r="H3863" s="491" t="s">
        <v>1392</v>
      </c>
      <c r="I3863" s="491"/>
      <c r="J3863" s="490" t="n">
        <v>3.98</v>
      </c>
    </row>
    <row r="3864" customFormat="false" ht="49.5" hidden="false" customHeight="true" outlineLevel="0" collapsed="false">
      <c r="A3864" s="492"/>
      <c r="B3864" s="493"/>
      <c r="C3864" s="493"/>
      <c r="D3864" s="493"/>
      <c r="E3864" s="493"/>
      <c r="F3864" s="493"/>
      <c r="G3864" s="493" t="s">
        <v>1393</v>
      </c>
      <c r="H3864" s="494" t="n">
        <v>2312.02</v>
      </c>
      <c r="I3864" s="495" t="s">
        <v>1394</v>
      </c>
      <c r="J3864" s="496" t="n">
        <v>9201.83</v>
      </c>
    </row>
    <row r="3865" customFormat="false" ht="0.75" hidden="false" customHeight="true" outlineLevel="0" collapsed="false">
      <c r="A3865" s="497"/>
      <c r="B3865" s="498"/>
      <c r="C3865" s="498"/>
      <c r="D3865" s="498"/>
      <c r="E3865" s="498"/>
      <c r="F3865" s="498"/>
      <c r="G3865" s="498"/>
      <c r="H3865" s="498"/>
      <c r="I3865" s="499"/>
      <c r="J3865" s="500"/>
    </row>
    <row r="3866" customFormat="false" ht="18" hidden="false" customHeight="true" outlineLevel="0" collapsed="false">
      <c r="A3866" s="466" t="s">
        <v>2481</v>
      </c>
      <c r="B3866" s="467" t="s">
        <v>27</v>
      </c>
      <c r="C3866" s="468" t="s">
        <v>26</v>
      </c>
      <c r="D3866" s="468" t="s">
        <v>18</v>
      </c>
      <c r="E3866" s="468" t="s">
        <v>25</v>
      </c>
      <c r="F3866" s="468"/>
      <c r="G3866" s="469" t="s">
        <v>1375</v>
      </c>
      <c r="H3866" s="467" t="s">
        <v>1376</v>
      </c>
      <c r="I3866" s="470" t="s">
        <v>1377</v>
      </c>
      <c r="J3866" s="471" t="s">
        <v>19</v>
      </c>
    </row>
    <row r="3867" customFormat="false" ht="39" hidden="false" customHeight="true" outlineLevel="0" collapsed="false">
      <c r="A3867" s="472" t="s">
        <v>35</v>
      </c>
      <c r="B3867" s="473" t="n">
        <v>96128</v>
      </c>
      <c r="C3867" s="474" t="s">
        <v>42</v>
      </c>
      <c r="D3867" s="474" t="s">
        <v>2358</v>
      </c>
      <c r="E3867" s="474" t="s">
        <v>674</v>
      </c>
      <c r="F3867" s="474"/>
      <c r="G3867" s="475" t="s">
        <v>400</v>
      </c>
      <c r="H3867" s="476" t="n">
        <v>1</v>
      </c>
      <c r="I3867" s="477" t="n">
        <v>27.14</v>
      </c>
      <c r="J3867" s="478" t="n">
        <v>27.14</v>
      </c>
    </row>
    <row r="3868" customFormat="false" ht="24" hidden="false" customHeight="true" outlineLevel="0" collapsed="false">
      <c r="A3868" s="479" t="s">
        <v>656</v>
      </c>
      <c r="B3868" s="480" t="n">
        <v>88310</v>
      </c>
      <c r="C3868" s="481" t="s">
        <v>42</v>
      </c>
      <c r="D3868" s="481" t="s">
        <v>970</v>
      </c>
      <c r="E3868" s="481" t="s">
        <v>1382</v>
      </c>
      <c r="F3868" s="481"/>
      <c r="G3868" s="482" t="s">
        <v>469</v>
      </c>
      <c r="H3868" s="483" t="n">
        <v>0.7428</v>
      </c>
      <c r="I3868" s="484" t="n">
        <v>27.11</v>
      </c>
      <c r="J3868" s="485" t="n">
        <v>20.13</v>
      </c>
    </row>
    <row r="3869" customFormat="false" ht="24" hidden="false" customHeight="true" outlineLevel="0" collapsed="false">
      <c r="A3869" s="479" t="s">
        <v>656</v>
      </c>
      <c r="B3869" s="480" t="n">
        <v>88316</v>
      </c>
      <c r="C3869" s="481" t="s">
        <v>42</v>
      </c>
      <c r="D3869" s="481" t="s">
        <v>667</v>
      </c>
      <c r="E3869" s="481" t="s">
        <v>1382</v>
      </c>
      <c r="F3869" s="481"/>
      <c r="G3869" s="482" t="s">
        <v>469</v>
      </c>
      <c r="H3869" s="483" t="n">
        <v>0.1213</v>
      </c>
      <c r="I3869" s="484" t="n">
        <v>20.32</v>
      </c>
      <c r="J3869" s="485" t="n">
        <v>2.46</v>
      </c>
    </row>
    <row r="3870" customFormat="false" ht="25.5" hidden="false" customHeight="true" outlineLevel="0" collapsed="false">
      <c r="A3870" s="501" t="s">
        <v>200</v>
      </c>
      <c r="B3870" s="502" t="n">
        <v>3767</v>
      </c>
      <c r="C3870" s="503" t="s">
        <v>42</v>
      </c>
      <c r="D3870" s="503" t="s">
        <v>2283</v>
      </c>
      <c r="E3870" s="503" t="s">
        <v>669</v>
      </c>
      <c r="F3870" s="503"/>
      <c r="G3870" s="504" t="s">
        <v>120</v>
      </c>
      <c r="H3870" s="505" t="n">
        <v>0.04</v>
      </c>
      <c r="I3870" s="506" t="n">
        <v>1.16</v>
      </c>
      <c r="J3870" s="507" t="n">
        <v>0.04</v>
      </c>
    </row>
    <row r="3871" customFormat="false" ht="25.5" hidden="false" customHeight="true" outlineLevel="0" collapsed="false">
      <c r="A3871" s="501" t="s">
        <v>200</v>
      </c>
      <c r="B3871" s="502" t="n">
        <v>43651</v>
      </c>
      <c r="C3871" s="503" t="s">
        <v>42</v>
      </c>
      <c r="D3871" s="503" t="s">
        <v>2359</v>
      </c>
      <c r="E3871" s="503" t="s">
        <v>669</v>
      </c>
      <c r="F3871" s="503"/>
      <c r="G3871" s="504" t="s">
        <v>66</v>
      </c>
      <c r="H3871" s="505" t="n">
        <v>0.7289</v>
      </c>
      <c r="I3871" s="506" t="n">
        <v>6.19</v>
      </c>
      <c r="J3871" s="507" t="n">
        <v>4.51</v>
      </c>
    </row>
    <row r="3872" customFormat="false" ht="15" hidden="false" customHeight="false" outlineLevel="0" collapsed="false">
      <c r="A3872" s="486"/>
      <c r="B3872" s="487"/>
      <c r="C3872" s="487"/>
      <c r="D3872" s="487"/>
      <c r="E3872" s="487" t="s">
        <v>1388</v>
      </c>
      <c r="F3872" s="488" t="n">
        <v>16.77</v>
      </c>
      <c r="G3872" s="487" t="s">
        <v>1389</v>
      </c>
      <c r="H3872" s="488" t="n">
        <v>0</v>
      </c>
      <c r="I3872" s="489" t="s">
        <v>1390</v>
      </c>
      <c r="J3872" s="490" t="n">
        <v>16.77</v>
      </c>
    </row>
    <row r="3873" customFormat="false" ht="15" hidden="false" customHeight="true" outlineLevel="0" collapsed="false">
      <c r="A3873" s="486"/>
      <c r="B3873" s="487"/>
      <c r="C3873" s="487"/>
      <c r="D3873" s="487"/>
      <c r="E3873" s="487" t="s">
        <v>1391</v>
      </c>
      <c r="F3873" s="488" t="n">
        <v>6.45</v>
      </c>
      <c r="G3873" s="487"/>
      <c r="H3873" s="491" t="s">
        <v>1392</v>
      </c>
      <c r="I3873" s="491"/>
      <c r="J3873" s="490" t="n">
        <v>33.59</v>
      </c>
    </row>
    <row r="3874" customFormat="false" ht="49.5" hidden="false" customHeight="true" outlineLevel="0" collapsed="false">
      <c r="A3874" s="492"/>
      <c r="B3874" s="493"/>
      <c r="C3874" s="493"/>
      <c r="D3874" s="493"/>
      <c r="E3874" s="493"/>
      <c r="F3874" s="493"/>
      <c r="G3874" s="493" t="s">
        <v>1393</v>
      </c>
      <c r="H3874" s="494" t="n">
        <v>640.8</v>
      </c>
      <c r="I3874" s="495" t="s">
        <v>1394</v>
      </c>
      <c r="J3874" s="496" t="n">
        <v>21524.47</v>
      </c>
    </row>
    <row r="3875" customFormat="false" ht="0.75" hidden="false" customHeight="true" outlineLevel="0" collapsed="false">
      <c r="A3875" s="497"/>
      <c r="B3875" s="498"/>
      <c r="C3875" s="498"/>
      <c r="D3875" s="498"/>
      <c r="E3875" s="498"/>
      <c r="F3875" s="498"/>
      <c r="G3875" s="498"/>
      <c r="H3875" s="498"/>
      <c r="I3875" s="499"/>
      <c r="J3875" s="500"/>
    </row>
    <row r="3876" customFormat="false" ht="18" hidden="false" customHeight="true" outlineLevel="0" collapsed="false">
      <c r="A3876" s="466" t="s">
        <v>2482</v>
      </c>
      <c r="B3876" s="467" t="s">
        <v>27</v>
      </c>
      <c r="C3876" s="468" t="s">
        <v>26</v>
      </c>
      <c r="D3876" s="468" t="s">
        <v>18</v>
      </c>
      <c r="E3876" s="468" t="s">
        <v>25</v>
      </c>
      <c r="F3876" s="468"/>
      <c r="G3876" s="469" t="s">
        <v>1375</v>
      </c>
      <c r="H3876" s="467" t="s">
        <v>1376</v>
      </c>
      <c r="I3876" s="470" t="s">
        <v>1377</v>
      </c>
      <c r="J3876" s="471" t="s">
        <v>19</v>
      </c>
    </row>
    <row r="3877" customFormat="false" ht="39" hidden="false" customHeight="true" outlineLevel="0" collapsed="false">
      <c r="A3877" s="472" t="s">
        <v>35</v>
      </c>
      <c r="B3877" s="473" t="n">
        <v>96129</v>
      </c>
      <c r="C3877" s="474" t="s">
        <v>42</v>
      </c>
      <c r="D3877" s="474" t="s">
        <v>2361</v>
      </c>
      <c r="E3877" s="474" t="s">
        <v>674</v>
      </c>
      <c r="F3877" s="474"/>
      <c r="G3877" s="475" t="s">
        <v>400</v>
      </c>
      <c r="H3877" s="476" t="n">
        <v>1</v>
      </c>
      <c r="I3877" s="477" t="n">
        <v>31.92</v>
      </c>
      <c r="J3877" s="478" t="n">
        <v>31.92</v>
      </c>
    </row>
    <row r="3878" customFormat="false" ht="24" hidden="false" customHeight="true" outlineLevel="0" collapsed="false">
      <c r="A3878" s="479" t="s">
        <v>656</v>
      </c>
      <c r="B3878" s="480" t="n">
        <v>88310</v>
      </c>
      <c r="C3878" s="481" t="s">
        <v>42</v>
      </c>
      <c r="D3878" s="481" t="s">
        <v>970</v>
      </c>
      <c r="E3878" s="481" t="s">
        <v>1382</v>
      </c>
      <c r="F3878" s="481"/>
      <c r="G3878" s="482" t="s">
        <v>469</v>
      </c>
      <c r="H3878" s="483" t="n">
        <v>0.8652</v>
      </c>
      <c r="I3878" s="484" t="n">
        <v>27.11</v>
      </c>
      <c r="J3878" s="485" t="n">
        <v>23.45</v>
      </c>
    </row>
    <row r="3879" customFormat="false" ht="24" hidden="false" customHeight="true" outlineLevel="0" collapsed="false">
      <c r="A3879" s="479" t="s">
        <v>656</v>
      </c>
      <c r="B3879" s="480" t="n">
        <v>88316</v>
      </c>
      <c r="C3879" s="481" t="s">
        <v>42</v>
      </c>
      <c r="D3879" s="481" t="s">
        <v>667</v>
      </c>
      <c r="E3879" s="481" t="s">
        <v>1382</v>
      </c>
      <c r="F3879" s="481"/>
      <c r="G3879" s="482" t="s">
        <v>469</v>
      </c>
      <c r="H3879" s="483" t="n">
        <v>0.1413</v>
      </c>
      <c r="I3879" s="484" t="n">
        <v>20.32</v>
      </c>
      <c r="J3879" s="485" t="n">
        <v>2.87</v>
      </c>
    </row>
    <row r="3880" customFormat="false" ht="25.5" hidden="false" customHeight="true" outlineLevel="0" collapsed="false">
      <c r="A3880" s="501" t="s">
        <v>200</v>
      </c>
      <c r="B3880" s="502" t="n">
        <v>3767</v>
      </c>
      <c r="C3880" s="503" t="s">
        <v>42</v>
      </c>
      <c r="D3880" s="503" t="s">
        <v>2283</v>
      </c>
      <c r="E3880" s="503" t="s">
        <v>669</v>
      </c>
      <c r="F3880" s="503"/>
      <c r="G3880" s="504" t="s">
        <v>120</v>
      </c>
      <c r="H3880" s="505" t="n">
        <v>0.0492</v>
      </c>
      <c r="I3880" s="506" t="n">
        <v>1.16</v>
      </c>
      <c r="J3880" s="507" t="n">
        <v>0.05</v>
      </c>
    </row>
    <row r="3881" customFormat="false" ht="25.5" hidden="false" customHeight="true" outlineLevel="0" collapsed="false">
      <c r="A3881" s="501" t="s">
        <v>200</v>
      </c>
      <c r="B3881" s="502" t="n">
        <v>43651</v>
      </c>
      <c r="C3881" s="503" t="s">
        <v>42</v>
      </c>
      <c r="D3881" s="503" t="s">
        <v>2359</v>
      </c>
      <c r="E3881" s="503" t="s">
        <v>669</v>
      </c>
      <c r="F3881" s="503"/>
      <c r="G3881" s="504" t="s">
        <v>66</v>
      </c>
      <c r="H3881" s="505" t="n">
        <v>0.8974</v>
      </c>
      <c r="I3881" s="506" t="n">
        <v>6.19</v>
      </c>
      <c r="J3881" s="507" t="n">
        <v>5.55</v>
      </c>
    </row>
    <row r="3882" customFormat="false" ht="15" hidden="false" customHeight="false" outlineLevel="0" collapsed="false">
      <c r="A3882" s="486"/>
      <c r="B3882" s="487"/>
      <c r="C3882" s="487"/>
      <c r="D3882" s="487"/>
      <c r="E3882" s="487" t="s">
        <v>1388</v>
      </c>
      <c r="F3882" s="488" t="n">
        <v>19.53</v>
      </c>
      <c r="G3882" s="487" t="s">
        <v>1389</v>
      </c>
      <c r="H3882" s="488" t="n">
        <v>0</v>
      </c>
      <c r="I3882" s="489" t="s">
        <v>1390</v>
      </c>
      <c r="J3882" s="490" t="n">
        <v>19.53</v>
      </c>
    </row>
    <row r="3883" customFormat="false" ht="15" hidden="false" customHeight="true" outlineLevel="0" collapsed="false">
      <c r="A3883" s="486"/>
      <c r="B3883" s="487"/>
      <c r="C3883" s="487"/>
      <c r="D3883" s="487"/>
      <c r="E3883" s="487" t="s">
        <v>1391</v>
      </c>
      <c r="F3883" s="488" t="n">
        <v>7.59</v>
      </c>
      <c r="G3883" s="487"/>
      <c r="H3883" s="491" t="s">
        <v>1392</v>
      </c>
      <c r="I3883" s="491"/>
      <c r="J3883" s="490" t="n">
        <v>39.51</v>
      </c>
    </row>
    <row r="3884" customFormat="false" ht="49.5" hidden="false" customHeight="true" outlineLevel="0" collapsed="false">
      <c r="A3884" s="492"/>
      <c r="B3884" s="493"/>
      <c r="C3884" s="493"/>
      <c r="D3884" s="493"/>
      <c r="E3884" s="493"/>
      <c r="F3884" s="493"/>
      <c r="G3884" s="493" t="s">
        <v>1393</v>
      </c>
      <c r="H3884" s="494" t="n">
        <v>2027.31</v>
      </c>
      <c r="I3884" s="495" t="s">
        <v>1394</v>
      </c>
      <c r="J3884" s="496" t="n">
        <v>80099.01</v>
      </c>
    </row>
    <row r="3885" customFormat="false" ht="0.75" hidden="false" customHeight="true" outlineLevel="0" collapsed="false">
      <c r="A3885" s="497"/>
      <c r="B3885" s="498"/>
      <c r="C3885" s="498"/>
      <c r="D3885" s="498"/>
      <c r="E3885" s="498"/>
      <c r="F3885" s="498"/>
      <c r="G3885" s="498"/>
      <c r="H3885" s="498"/>
      <c r="I3885" s="499"/>
      <c r="J3885" s="500"/>
    </row>
    <row r="3886" customFormat="false" ht="18" hidden="false" customHeight="true" outlineLevel="0" collapsed="false">
      <c r="A3886" s="466" t="s">
        <v>2483</v>
      </c>
      <c r="B3886" s="467" t="s">
        <v>27</v>
      </c>
      <c r="C3886" s="468" t="s">
        <v>26</v>
      </c>
      <c r="D3886" s="468" t="s">
        <v>18</v>
      </c>
      <c r="E3886" s="468" t="s">
        <v>25</v>
      </c>
      <c r="F3886" s="468"/>
      <c r="G3886" s="469" t="s">
        <v>1375</v>
      </c>
      <c r="H3886" s="467" t="s">
        <v>1376</v>
      </c>
      <c r="I3886" s="470" t="s">
        <v>1377</v>
      </c>
      <c r="J3886" s="471" t="s">
        <v>19</v>
      </c>
    </row>
    <row r="3887" customFormat="false" ht="25.5" hidden="false" customHeight="true" outlineLevel="0" collapsed="false">
      <c r="A3887" s="472" t="s">
        <v>35</v>
      </c>
      <c r="B3887" s="473" t="s">
        <v>2363</v>
      </c>
      <c r="C3887" s="474" t="s">
        <v>36</v>
      </c>
      <c r="D3887" s="474" t="s">
        <v>2364</v>
      </c>
      <c r="E3887" s="474" t="s">
        <v>674</v>
      </c>
      <c r="F3887" s="474"/>
      <c r="G3887" s="475" t="s">
        <v>1449</v>
      </c>
      <c r="H3887" s="476" t="n">
        <v>1</v>
      </c>
      <c r="I3887" s="477" t="n">
        <v>24.03</v>
      </c>
      <c r="J3887" s="478" t="n">
        <v>24.03</v>
      </c>
    </row>
    <row r="3888" customFormat="false" ht="24" hidden="false" customHeight="true" outlineLevel="0" collapsed="false">
      <c r="A3888" s="479" t="s">
        <v>656</v>
      </c>
      <c r="B3888" s="480" t="n">
        <v>88310</v>
      </c>
      <c r="C3888" s="481" t="s">
        <v>42</v>
      </c>
      <c r="D3888" s="481" t="s">
        <v>970</v>
      </c>
      <c r="E3888" s="481" t="s">
        <v>1382</v>
      </c>
      <c r="F3888" s="481"/>
      <c r="G3888" s="482" t="s">
        <v>469</v>
      </c>
      <c r="H3888" s="483" t="n">
        <v>0.1685</v>
      </c>
      <c r="I3888" s="484" t="n">
        <v>27.11</v>
      </c>
      <c r="J3888" s="485" t="n">
        <v>4.56</v>
      </c>
    </row>
    <row r="3889" customFormat="false" ht="24" hidden="false" customHeight="true" outlineLevel="0" collapsed="false">
      <c r="A3889" s="479" t="s">
        <v>656</v>
      </c>
      <c r="B3889" s="480" t="n">
        <v>100301</v>
      </c>
      <c r="C3889" s="481" t="s">
        <v>42</v>
      </c>
      <c r="D3889" s="481" t="s">
        <v>1932</v>
      </c>
      <c r="E3889" s="481" t="s">
        <v>1382</v>
      </c>
      <c r="F3889" s="481"/>
      <c r="G3889" s="482" t="s">
        <v>469</v>
      </c>
      <c r="H3889" s="483" t="n">
        <v>0.55</v>
      </c>
      <c r="I3889" s="484" t="n">
        <v>27.11</v>
      </c>
      <c r="J3889" s="485" t="n">
        <v>14.91</v>
      </c>
    </row>
    <row r="3890" customFormat="false" ht="25.5" hidden="false" customHeight="true" outlineLevel="0" collapsed="false">
      <c r="A3890" s="501" t="s">
        <v>200</v>
      </c>
      <c r="B3890" s="502" t="n">
        <v>3767</v>
      </c>
      <c r="C3890" s="503" t="s">
        <v>42</v>
      </c>
      <c r="D3890" s="503" t="s">
        <v>2283</v>
      </c>
      <c r="E3890" s="503" t="s">
        <v>669</v>
      </c>
      <c r="F3890" s="503"/>
      <c r="G3890" s="504" t="s">
        <v>120</v>
      </c>
      <c r="H3890" s="505" t="n">
        <v>0.05</v>
      </c>
      <c r="I3890" s="506" t="n">
        <v>1.16</v>
      </c>
      <c r="J3890" s="507" t="n">
        <v>0.05</v>
      </c>
    </row>
    <row r="3891" customFormat="false" ht="25.5" hidden="false" customHeight="true" outlineLevel="0" collapsed="false">
      <c r="A3891" s="501" t="s">
        <v>200</v>
      </c>
      <c r="B3891" s="502" t="n">
        <v>43651</v>
      </c>
      <c r="C3891" s="503" t="s">
        <v>42</v>
      </c>
      <c r="D3891" s="503" t="s">
        <v>2359</v>
      </c>
      <c r="E3891" s="503" t="s">
        <v>669</v>
      </c>
      <c r="F3891" s="503"/>
      <c r="G3891" s="504" t="s">
        <v>66</v>
      </c>
      <c r="H3891" s="505" t="n">
        <v>0.7288</v>
      </c>
      <c r="I3891" s="506" t="n">
        <v>6.19</v>
      </c>
      <c r="J3891" s="507" t="n">
        <v>4.51</v>
      </c>
    </row>
    <row r="3892" customFormat="false" ht="15" hidden="false" customHeight="false" outlineLevel="0" collapsed="false">
      <c r="A3892" s="486"/>
      <c r="B3892" s="487"/>
      <c r="C3892" s="487"/>
      <c r="D3892" s="487"/>
      <c r="E3892" s="487" t="s">
        <v>1388</v>
      </c>
      <c r="F3892" s="488" t="n">
        <v>14.45</v>
      </c>
      <c r="G3892" s="487" t="s">
        <v>1389</v>
      </c>
      <c r="H3892" s="488" t="n">
        <v>0</v>
      </c>
      <c r="I3892" s="489" t="s">
        <v>1390</v>
      </c>
      <c r="J3892" s="490" t="n">
        <v>14.45</v>
      </c>
    </row>
    <row r="3893" customFormat="false" ht="15" hidden="false" customHeight="true" outlineLevel="0" collapsed="false">
      <c r="A3893" s="486"/>
      <c r="B3893" s="487"/>
      <c r="C3893" s="487"/>
      <c r="D3893" s="487"/>
      <c r="E3893" s="487" t="s">
        <v>1391</v>
      </c>
      <c r="F3893" s="488" t="n">
        <v>5.71</v>
      </c>
      <c r="G3893" s="487"/>
      <c r="H3893" s="491" t="s">
        <v>1392</v>
      </c>
      <c r="I3893" s="491"/>
      <c r="J3893" s="490" t="n">
        <v>29.74</v>
      </c>
    </row>
    <row r="3894" customFormat="false" ht="49.5" hidden="false" customHeight="true" outlineLevel="0" collapsed="false">
      <c r="A3894" s="492"/>
      <c r="B3894" s="493"/>
      <c r="C3894" s="493"/>
      <c r="D3894" s="493"/>
      <c r="E3894" s="493"/>
      <c r="F3894" s="493"/>
      <c r="G3894" s="493" t="s">
        <v>1393</v>
      </c>
      <c r="H3894" s="494" t="n">
        <v>284.71</v>
      </c>
      <c r="I3894" s="495" t="s">
        <v>1394</v>
      </c>
      <c r="J3894" s="496" t="n">
        <v>8467.27</v>
      </c>
    </row>
    <row r="3895" customFormat="false" ht="0.75" hidden="false" customHeight="true" outlineLevel="0" collapsed="false">
      <c r="A3895" s="497"/>
      <c r="B3895" s="498"/>
      <c r="C3895" s="498"/>
      <c r="D3895" s="498"/>
      <c r="E3895" s="498"/>
      <c r="F3895" s="498"/>
      <c r="G3895" s="498"/>
      <c r="H3895" s="498"/>
      <c r="I3895" s="499"/>
      <c r="J3895" s="500"/>
    </row>
    <row r="3896" customFormat="false" ht="18" hidden="false" customHeight="true" outlineLevel="0" collapsed="false">
      <c r="A3896" s="466" t="s">
        <v>2484</v>
      </c>
      <c r="B3896" s="467" t="s">
        <v>27</v>
      </c>
      <c r="C3896" s="468" t="s">
        <v>26</v>
      </c>
      <c r="D3896" s="468" t="s">
        <v>18</v>
      </c>
      <c r="E3896" s="468" t="s">
        <v>25</v>
      </c>
      <c r="F3896" s="468"/>
      <c r="G3896" s="469" t="s">
        <v>1375</v>
      </c>
      <c r="H3896" s="467" t="s">
        <v>1376</v>
      </c>
      <c r="I3896" s="470" t="s">
        <v>1377</v>
      </c>
      <c r="J3896" s="471" t="s">
        <v>19</v>
      </c>
    </row>
    <row r="3897" customFormat="false" ht="39" hidden="false" customHeight="true" outlineLevel="0" collapsed="false">
      <c r="A3897" s="472" t="s">
        <v>35</v>
      </c>
      <c r="B3897" s="473" t="s">
        <v>2366</v>
      </c>
      <c r="C3897" s="474" t="s">
        <v>36</v>
      </c>
      <c r="D3897" s="474" t="s">
        <v>2367</v>
      </c>
      <c r="E3897" s="474" t="s">
        <v>674</v>
      </c>
      <c r="F3897" s="474"/>
      <c r="G3897" s="475" t="s">
        <v>400</v>
      </c>
      <c r="H3897" s="476" t="n">
        <v>1</v>
      </c>
      <c r="I3897" s="477" t="n">
        <v>15.7</v>
      </c>
      <c r="J3897" s="478" t="n">
        <v>15.7</v>
      </c>
    </row>
    <row r="3898" customFormat="false" ht="24" hidden="false" customHeight="true" outlineLevel="0" collapsed="false">
      <c r="A3898" s="479" t="s">
        <v>656</v>
      </c>
      <c r="B3898" s="480" t="n">
        <v>88310</v>
      </c>
      <c r="C3898" s="481" t="s">
        <v>42</v>
      </c>
      <c r="D3898" s="481" t="s">
        <v>970</v>
      </c>
      <c r="E3898" s="481" t="s">
        <v>1382</v>
      </c>
      <c r="F3898" s="481"/>
      <c r="G3898" s="482" t="s">
        <v>469</v>
      </c>
      <c r="H3898" s="483" t="n">
        <v>0.187</v>
      </c>
      <c r="I3898" s="484" t="n">
        <v>27.11</v>
      </c>
      <c r="J3898" s="485" t="n">
        <v>5.06</v>
      </c>
    </row>
    <row r="3899" customFormat="false" ht="24" hidden="false" customHeight="true" outlineLevel="0" collapsed="false">
      <c r="A3899" s="479" t="s">
        <v>656</v>
      </c>
      <c r="B3899" s="480" t="n">
        <v>88316</v>
      </c>
      <c r="C3899" s="481" t="s">
        <v>42</v>
      </c>
      <c r="D3899" s="481" t="s">
        <v>667</v>
      </c>
      <c r="E3899" s="481" t="s">
        <v>1382</v>
      </c>
      <c r="F3899" s="481"/>
      <c r="G3899" s="482" t="s">
        <v>469</v>
      </c>
      <c r="H3899" s="483" t="n">
        <v>0.069</v>
      </c>
      <c r="I3899" s="484" t="n">
        <v>20.32</v>
      </c>
      <c r="J3899" s="485" t="n">
        <v>1.4</v>
      </c>
    </row>
    <row r="3900" customFormat="false" ht="24" hidden="false" customHeight="true" outlineLevel="0" collapsed="false">
      <c r="A3900" s="501" t="s">
        <v>200</v>
      </c>
      <c r="B3900" s="502" t="n">
        <v>7356</v>
      </c>
      <c r="C3900" s="503" t="s">
        <v>42</v>
      </c>
      <c r="D3900" s="503" t="s">
        <v>1536</v>
      </c>
      <c r="E3900" s="503" t="s">
        <v>669</v>
      </c>
      <c r="F3900" s="503"/>
      <c r="G3900" s="504" t="s">
        <v>686</v>
      </c>
      <c r="H3900" s="505" t="n">
        <v>0.33</v>
      </c>
      <c r="I3900" s="506" t="n">
        <v>28</v>
      </c>
      <c r="J3900" s="507" t="n">
        <v>9.24</v>
      </c>
    </row>
    <row r="3901" customFormat="false" ht="15" hidden="false" customHeight="false" outlineLevel="0" collapsed="false">
      <c r="A3901" s="486"/>
      <c r="B3901" s="487"/>
      <c r="C3901" s="487"/>
      <c r="D3901" s="487"/>
      <c r="E3901" s="487" t="s">
        <v>1388</v>
      </c>
      <c r="F3901" s="488" t="n">
        <v>4.8</v>
      </c>
      <c r="G3901" s="487" t="s">
        <v>1389</v>
      </c>
      <c r="H3901" s="488" t="n">
        <v>0</v>
      </c>
      <c r="I3901" s="489" t="s">
        <v>1390</v>
      </c>
      <c r="J3901" s="490" t="n">
        <v>4.8</v>
      </c>
    </row>
    <row r="3902" customFormat="false" ht="15" hidden="false" customHeight="true" outlineLevel="0" collapsed="false">
      <c r="A3902" s="486"/>
      <c r="B3902" s="487"/>
      <c r="C3902" s="487"/>
      <c r="D3902" s="487"/>
      <c r="E3902" s="487" t="s">
        <v>1391</v>
      </c>
      <c r="F3902" s="488" t="n">
        <v>3.73</v>
      </c>
      <c r="G3902" s="487"/>
      <c r="H3902" s="491" t="s">
        <v>1392</v>
      </c>
      <c r="I3902" s="491"/>
      <c r="J3902" s="490" t="n">
        <v>19.43</v>
      </c>
    </row>
    <row r="3903" customFormat="false" ht="49.5" hidden="false" customHeight="true" outlineLevel="0" collapsed="false">
      <c r="A3903" s="492"/>
      <c r="B3903" s="493"/>
      <c r="C3903" s="493"/>
      <c r="D3903" s="493"/>
      <c r="E3903" s="493"/>
      <c r="F3903" s="493"/>
      <c r="G3903" s="493" t="s">
        <v>1393</v>
      </c>
      <c r="H3903" s="494" t="n">
        <v>738.79</v>
      </c>
      <c r="I3903" s="495" t="s">
        <v>1394</v>
      </c>
      <c r="J3903" s="496" t="n">
        <v>14354.68</v>
      </c>
    </row>
    <row r="3904" customFormat="false" ht="0.75" hidden="false" customHeight="true" outlineLevel="0" collapsed="false">
      <c r="A3904" s="497"/>
      <c r="B3904" s="498"/>
      <c r="C3904" s="498"/>
      <c r="D3904" s="498"/>
      <c r="E3904" s="498"/>
      <c r="F3904" s="498"/>
      <c r="G3904" s="498"/>
      <c r="H3904" s="498"/>
      <c r="I3904" s="499"/>
      <c r="J3904" s="500"/>
    </row>
    <row r="3905" customFormat="false" ht="18" hidden="false" customHeight="true" outlineLevel="0" collapsed="false">
      <c r="A3905" s="466" t="s">
        <v>2485</v>
      </c>
      <c r="B3905" s="467" t="s">
        <v>27</v>
      </c>
      <c r="C3905" s="468" t="s">
        <v>26</v>
      </c>
      <c r="D3905" s="468" t="s">
        <v>18</v>
      </c>
      <c r="E3905" s="468" t="s">
        <v>25</v>
      </c>
      <c r="F3905" s="468"/>
      <c r="G3905" s="469" t="s">
        <v>1375</v>
      </c>
      <c r="H3905" s="467" t="s">
        <v>1376</v>
      </c>
      <c r="I3905" s="470" t="s">
        <v>1377</v>
      </c>
      <c r="J3905" s="471" t="s">
        <v>19</v>
      </c>
    </row>
    <row r="3906" customFormat="false" ht="39" hidden="false" customHeight="true" outlineLevel="0" collapsed="false">
      <c r="A3906" s="472" t="s">
        <v>35</v>
      </c>
      <c r="B3906" s="473" t="s">
        <v>2373</v>
      </c>
      <c r="C3906" s="474" t="s">
        <v>36</v>
      </c>
      <c r="D3906" s="474" t="s">
        <v>2374</v>
      </c>
      <c r="E3906" s="474" t="s">
        <v>674</v>
      </c>
      <c r="F3906" s="474"/>
      <c r="G3906" s="475" t="s">
        <v>400</v>
      </c>
      <c r="H3906" s="476" t="n">
        <v>1</v>
      </c>
      <c r="I3906" s="477" t="n">
        <v>16.54</v>
      </c>
      <c r="J3906" s="478" t="n">
        <v>16.54</v>
      </c>
    </row>
    <row r="3907" customFormat="false" ht="24" hidden="false" customHeight="true" outlineLevel="0" collapsed="false">
      <c r="A3907" s="479" t="s">
        <v>656</v>
      </c>
      <c r="B3907" s="480" t="n">
        <v>88310</v>
      </c>
      <c r="C3907" s="481" t="s">
        <v>42</v>
      </c>
      <c r="D3907" s="481" t="s">
        <v>970</v>
      </c>
      <c r="E3907" s="481" t="s">
        <v>1382</v>
      </c>
      <c r="F3907" s="481"/>
      <c r="G3907" s="482" t="s">
        <v>469</v>
      </c>
      <c r="H3907" s="483" t="n">
        <v>0.187</v>
      </c>
      <c r="I3907" s="484" t="n">
        <v>27.11</v>
      </c>
      <c r="J3907" s="485" t="n">
        <v>5.06</v>
      </c>
    </row>
    <row r="3908" customFormat="false" ht="24" hidden="false" customHeight="true" outlineLevel="0" collapsed="false">
      <c r="A3908" s="479" t="s">
        <v>656</v>
      </c>
      <c r="B3908" s="480" t="n">
        <v>88316</v>
      </c>
      <c r="C3908" s="481" t="s">
        <v>42</v>
      </c>
      <c r="D3908" s="481" t="s">
        <v>667</v>
      </c>
      <c r="E3908" s="481" t="s">
        <v>1382</v>
      </c>
      <c r="F3908" s="481"/>
      <c r="G3908" s="482" t="s">
        <v>469</v>
      </c>
      <c r="H3908" s="483" t="n">
        <v>0.069</v>
      </c>
      <c r="I3908" s="484" t="n">
        <v>20.32</v>
      </c>
      <c r="J3908" s="485" t="n">
        <v>1.4</v>
      </c>
    </row>
    <row r="3909" customFormat="false" ht="24" hidden="false" customHeight="true" outlineLevel="0" collapsed="false">
      <c r="A3909" s="501" t="s">
        <v>200</v>
      </c>
      <c r="B3909" s="502" t="n">
        <v>7356</v>
      </c>
      <c r="C3909" s="503" t="s">
        <v>42</v>
      </c>
      <c r="D3909" s="503" t="s">
        <v>1536</v>
      </c>
      <c r="E3909" s="503" t="s">
        <v>669</v>
      </c>
      <c r="F3909" s="503"/>
      <c r="G3909" s="504" t="s">
        <v>686</v>
      </c>
      <c r="H3909" s="505" t="n">
        <v>0.36</v>
      </c>
      <c r="I3909" s="506" t="n">
        <v>28</v>
      </c>
      <c r="J3909" s="507" t="n">
        <v>10.08</v>
      </c>
    </row>
    <row r="3910" customFormat="false" ht="15" hidden="false" customHeight="false" outlineLevel="0" collapsed="false">
      <c r="A3910" s="486"/>
      <c r="B3910" s="487"/>
      <c r="C3910" s="487"/>
      <c r="D3910" s="487"/>
      <c r="E3910" s="487" t="s">
        <v>1388</v>
      </c>
      <c r="F3910" s="488" t="n">
        <v>4.8</v>
      </c>
      <c r="G3910" s="487" t="s">
        <v>1389</v>
      </c>
      <c r="H3910" s="488" t="n">
        <v>0</v>
      </c>
      <c r="I3910" s="489" t="s">
        <v>1390</v>
      </c>
      <c r="J3910" s="490" t="n">
        <v>4.8</v>
      </c>
    </row>
    <row r="3911" customFormat="false" ht="15" hidden="false" customHeight="true" outlineLevel="0" collapsed="false">
      <c r="A3911" s="486"/>
      <c r="B3911" s="487"/>
      <c r="C3911" s="487"/>
      <c r="D3911" s="487"/>
      <c r="E3911" s="487" t="s">
        <v>1391</v>
      </c>
      <c r="F3911" s="488" t="n">
        <v>3.93</v>
      </c>
      <c r="G3911" s="487"/>
      <c r="H3911" s="491" t="s">
        <v>1392</v>
      </c>
      <c r="I3911" s="491"/>
      <c r="J3911" s="490" t="n">
        <v>20.47</v>
      </c>
    </row>
    <row r="3912" customFormat="false" ht="49.5" hidden="false" customHeight="true" outlineLevel="0" collapsed="false">
      <c r="A3912" s="492"/>
      <c r="B3912" s="493"/>
      <c r="C3912" s="493"/>
      <c r="D3912" s="493"/>
      <c r="E3912" s="493"/>
      <c r="F3912" s="493"/>
      <c r="G3912" s="493" t="s">
        <v>1393</v>
      </c>
      <c r="H3912" s="494" t="n">
        <v>1673.2</v>
      </c>
      <c r="I3912" s="495" t="s">
        <v>1394</v>
      </c>
      <c r="J3912" s="496" t="n">
        <v>34250.4</v>
      </c>
    </row>
    <row r="3913" customFormat="false" ht="0.75" hidden="false" customHeight="true" outlineLevel="0" collapsed="false">
      <c r="A3913" s="497"/>
      <c r="B3913" s="498"/>
      <c r="C3913" s="498"/>
      <c r="D3913" s="498"/>
      <c r="E3913" s="498"/>
      <c r="F3913" s="498"/>
      <c r="G3913" s="498"/>
      <c r="H3913" s="498"/>
      <c r="I3913" s="499"/>
      <c r="J3913" s="500"/>
    </row>
    <row r="3914" customFormat="false" ht="18" hidden="false" customHeight="true" outlineLevel="0" collapsed="false">
      <c r="A3914" s="466" t="s">
        <v>2486</v>
      </c>
      <c r="B3914" s="467" t="s">
        <v>27</v>
      </c>
      <c r="C3914" s="468" t="s">
        <v>26</v>
      </c>
      <c r="D3914" s="468" t="s">
        <v>18</v>
      </c>
      <c r="E3914" s="468" t="s">
        <v>25</v>
      </c>
      <c r="F3914" s="468"/>
      <c r="G3914" s="469" t="s">
        <v>1375</v>
      </c>
      <c r="H3914" s="467" t="s">
        <v>1376</v>
      </c>
      <c r="I3914" s="470" t="s">
        <v>1377</v>
      </c>
      <c r="J3914" s="471" t="s">
        <v>19</v>
      </c>
    </row>
    <row r="3915" customFormat="false" ht="25.5" hidden="false" customHeight="true" outlineLevel="0" collapsed="false">
      <c r="A3915" s="472" t="s">
        <v>35</v>
      </c>
      <c r="B3915" s="473" t="s">
        <v>2386</v>
      </c>
      <c r="C3915" s="474" t="s">
        <v>36</v>
      </c>
      <c r="D3915" s="474" t="s">
        <v>2387</v>
      </c>
      <c r="E3915" s="474" t="s">
        <v>674</v>
      </c>
      <c r="F3915" s="474"/>
      <c r="G3915" s="475" t="s">
        <v>400</v>
      </c>
      <c r="H3915" s="476" t="n">
        <v>1</v>
      </c>
      <c r="I3915" s="477" t="n">
        <v>17.93</v>
      </c>
      <c r="J3915" s="478" t="n">
        <v>17.93</v>
      </c>
    </row>
    <row r="3916" customFormat="false" ht="24" hidden="false" customHeight="true" outlineLevel="0" collapsed="false">
      <c r="A3916" s="479" t="s">
        <v>656</v>
      </c>
      <c r="B3916" s="480" t="n">
        <v>88310</v>
      </c>
      <c r="C3916" s="481" t="s">
        <v>42</v>
      </c>
      <c r="D3916" s="481" t="s">
        <v>970</v>
      </c>
      <c r="E3916" s="481" t="s">
        <v>1382</v>
      </c>
      <c r="F3916" s="481"/>
      <c r="G3916" s="482" t="s">
        <v>469</v>
      </c>
      <c r="H3916" s="483" t="n">
        <v>0.187</v>
      </c>
      <c r="I3916" s="484" t="n">
        <v>27.11</v>
      </c>
      <c r="J3916" s="485" t="n">
        <v>5.06</v>
      </c>
    </row>
    <row r="3917" customFormat="false" ht="24" hidden="false" customHeight="true" outlineLevel="0" collapsed="false">
      <c r="A3917" s="479" t="s">
        <v>656</v>
      </c>
      <c r="B3917" s="480" t="n">
        <v>88316</v>
      </c>
      <c r="C3917" s="481" t="s">
        <v>42</v>
      </c>
      <c r="D3917" s="481" t="s">
        <v>667</v>
      </c>
      <c r="E3917" s="481" t="s">
        <v>1382</v>
      </c>
      <c r="F3917" s="481"/>
      <c r="G3917" s="482" t="s">
        <v>469</v>
      </c>
      <c r="H3917" s="483" t="n">
        <v>0.069</v>
      </c>
      <c r="I3917" s="484" t="n">
        <v>20.32</v>
      </c>
      <c r="J3917" s="485" t="n">
        <v>1.4</v>
      </c>
    </row>
    <row r="3918" customFormat="false" ht="24" hidden="false" customHeight="true" outlineLevel="0" collapsed="false">
      <c r="A3918" s="501" t="s">
        <v>200</v>
      </c>
      <c r="B3918" s="502" t="s">
        <v>2388</v>
      </c>
      <c r="C3918" s="503" t="s">
        <v>36</v>
      </c>
      <c r="D3918" s="503" t="s">
        <v>2389</v>
      </c>
      <c r="E3918" s="503" t="s">
        <v>669</v>
      </c>
      <c r="F3918" s="503"/>
      <c r="G3918" s="504" t="s">
        <v>686</v>
      </c>
      <c r="H3918" s="505" t="n">
        <v>0.33</v>
      </c>
      <c r="I3918" s="506" t="n">
        <v>34.77</v>
      </c>
      <c r="J3918" s="507" t="n">
        <v>11.47</v>
      </c>
    </row>
    <row r="3919" customFormat="false" ht="15" hidden="false" customHeight="false" outlineLevel="0" collapsed="false">
      <c r="A3919" s="486"/>
      <c r="B3919" s="487"/>
      <c r="C3919" s="487"/>
      <c r="D3919" s="487"/>
      <c r="E3919" s="487" t="s">
        <v>1388</v>
      </c>
      <c r="F3919" s="488" t="n">
        <v>4.8</v>
      </c>
      <c r="G3919" s="487" t="s">
        <v>1389</v>
      </c>
      <c r="H3919" s="488" t="n">
        <v>0</v>
      </c>
      <c r="I3919" s="489" t="s">
        <v>1390</v>
      </c>
      <c r="J3919" s="490" t="n">
        <v>4.8</v>
      </c>
    </row>
    <row r="3920" customFormat="false" ht="15" hidden="false" customHeight="true" outlineLevel="0" collapsed="false">
      <c r="A3920" s="486"/>
      <c r="B3920" s="487"/>
      <c r="C3920" s="487"/>
      <c r="D3920" s="487"/>
      <c r="E3920" s="487" t="s">
        <v>1391</v>
      </c>
      <c r="F3920" s="488" t="n">
        <v>4.26</v>
      </c>
      <c r="G3920" s="487"/>
      <c r="H3920" s="491" t="s">
        <v>1392</v>
      </c>
      <c r="I3920" s="491"/>
      <c r="J3920" s="490" t="n">
        <v>22.19</v>
      </c>
    </row>
    <row r="3921" customFormat="false" ht="49.5" hidden="false" customHeight="true" outlineLevel="0" collapsed="false">
      <c r="A3921" s="492"/>
      <c r="B3921" s="493"/>
      <c r="C3921" s="493"/>
      <c r="D3921" s="493"/>
      <c r="E3921" s="493"/>
      <c r="F3921" s="493"/>
      <c r="G3921" s="493" t="s">
        <v>1393</v>
      </c>
      <c r="H3921" s="494" t="n">
        <v>738.79</v>
      </c>
      <c r="I3921" s="495" t="s">
        <v>1394</v>
      </c>
      <c r="J3921" s="496" t="n">
        <v>16393.75</v>
      </c>
    </row>
    <row r="3922" customFormat="false" ht="0.75" hidden="false" customHeight="true" outlineLevel="0" collapsed="false">
      <c r="A3922" s="497"/>
      <c r="B3922" s="498"/>
      <c r="C3922" s="498"/>
      <c r="D3922" s="498"/>
      <c r="E3922" s="498"/>
      <c r="F3922" s="498"/>
      <c r="G3922" s="498"/>
      <c r="H3922" s="498"/>
      <c r="I3922" s="499"/>
      <c r="J3922" s="500"/>
    </row>
    <row r="3923" customFormat="false" ht="18" hidden="false" customHeight="true" outlineLevel="0" collapsed="false">
      <c r="A3923" s="466" t="s">
        <v>2487</v>
      </c>
      <c r="B3923" s="467" t="s">
        <v>27</v>
      </c>
      <c r="C3923" s="468" t="s">
        <v>26</v>
      </c>
      <c r="D3923" s="468" t="s">
        <v>18</v>
      </c>
      <c r="E3923" s="468" t="s">
        <v>25</v>
      </c>
      <c r="F3923" s="468"/>
      <c r="G3923" s="469" t="s">
        <v>1375</v>
      </c>
      <c r="H3923" s="467" t="s">
        <v>1376</v>
      </c>
      <c r="I3923" s="470" t="s">
        <v>1377</v>
      </c>
      <c r="J3923" s="471" t="s">
        <v>19</v>
      </c>
    </row>
    <row r="3924" customFormat="false" ht="25.5" hidden="false" customHeight="true" outlineLevel="0" collapsed="false">
      <c r="A3924" s="472" t="s">
        <v>35</v>
      </c>
      <c r="B3924" s="473" t="s">
        <v>2379</v>
      </c>
      <c r="C3924" s="474" t="s">
        <v>36</v>
      </c>
      <c r="D3924" s="474" t="s">
        <v>2380</v>
      </c>
      <c r="E3924" s="474" t="s">
        <v>674</v>
      </c>
      <c r="F3924" s="474"/>
      <c r="G3924" s="475" t="s">
        <v>1449</v>
      </c>
      <c r="H3924" s="476" t="n">
        <v>1</v>
      </c>
      <c r="I3924" s="477" t="n">
        <v>30.13</v>
      </c>
      <c r="J3924" s="478" t="n">
        <v>30.13</v>
      </c>
    </row>
    <row r="3925" customFormat="false" ht="24" hidden="false" customHeight="true" outlineLevel="0" collapsed="false">
      <c r="A3925" s="479" t="s">
        <v>656</v>
      </c>
      <c r="B3925" s="480" t="n">
        <v>88310</v>
      </c>
      <c r="C3925" s="481" t="s">
        <v>42</v>
      </c>
      <c r="D3925" s="481" t="s">
        <v>970</v>
      </c>
      <c r="E3925" s="481" t="s">
        <v>1382</v>
      </c>
      <c r="F3925" s="481"/>
      <c r="G3925" s="482" t="s">
        <v>469</v>
      </c>
      <c r="H3925" s="483" t="n">
        <v>0.36</v>
      </c>
      <c r="I3925" s="484" t="n">
        <v>27.11</v>
      </c>
      <c r="J3925" s="485" t="n">
        <v>9.75</v>
      </c>
    </row>
    <row r="3926" customFormat="false" ht="24" hidden="false" customHeight="true" outlineLevel="0" collapsed="false">
      <c r="A3926" s="479" t="s">
        <v>656</v>
      </c>
      <c r="B3926" s="480" t="n">
        <v>100301</v>
      </c>
      <c r="C3926" s="481" t="s">
        <v>42</v>
      </c>
      <c r="D3926" s="481" t="s">
        <v>1932</v>
      </c>
      <c r="E3926" s="481" t="s">
        <v>1382</v>
      </c>
      <c r="F3926" s="481"/>
      <c r="G3926" s="482" t="s">
        <v>469</v>
      </c>
      <c r="H3926" s="483" t="n">
        <v>0.36</v>
      </c>
      <c r="I3926" s="484" t="n">
        <v>27.11</v>
      </c>
      <c r="J3926" s="485" t="n">
        <v>9.75</v>
      </c>
    </row>
    <row r="3927" customFormat="false" ht="24" hidden="false" customHeight="true" outlineLevel="0" collapsed="false">
      <c r="A3927" s="501" t="s">
        <v>200</v>
      </c>
      <c r="B3927" s="502" t="n">
        <v>5318</v>
      </c>
      <c r="C3927" s="503" t="s">
        <v>42</v>
      </c>
      <c r="D3927" s="503" t="s">
        <v>2035</v>
      </c>
      <c r="E3927" s="503" t="s">
        <v>669</v>
      </c>
      <c r="F3927" s="503"/>
      <c r="G3927" s="504" t="s">
        <v>686</v>
      </c>
      <c r="H3927" s="505" t="n">
        <v>0.124</v>
      </c>
      <c r="I3927" s="506" t="n">
        <v>18.58</v>
      </c>
      <c r="J3927" s="507" t="n">
        <v>2.3</v>
      </c>
    </row>
    <row r="3928" customFormat="false" ht="24" hidden="false" customHeight="true" outlineLevel="0" collapsed="false">
      <c r="A3928" s="501" t="s">
        <v>200</v>
      </c>
      <c r="B3928" s="502" t="n">
        <v>7311</v>
      </c>
      <c r="C3928" s="503" t="s">
        <v>42</v>
      </c>
      <c r="D3928" s="503" t="s">
        <v>2381</v>
      </c>
      <c r="E3928" s="503" t="s">
        <v>669</v>
      </c>
      <c r="F3928" s="503"/>
      <c r="G3928" s="504" t="s">
        <v>686</v>
      </c>
      <c r="H3928" s="505" t="n">
        <v>0.24</v>
      </c>
      <c r="I3928" s="506" t="n">
        <v>34.71</v>
      </c>
      <c r="J3928" s="507" t="n">
        <v>8.33</v>
      </c>
    </row>
    <row r="3929" customFormat="false" ht="15" hidden="false" customHeight="false" outlineLevel="0" collapsed="false">
      <c r="A3929" s="486"/>
      <c r="B3929" s="487"/>
      <c r="C3929" s="487"/>
      <c r="D3929" s="487"/>
      <c r="E3929" s="487" t="s">
        <v>1388</v>
      </c>
      <c r="F3929" s="488" t="n">
        <v>14.48</v>
      </c>
      <c r="G3929" s="487" t="s">
        <v>1389</v>
      </c>
      <c r="H3929" s="488" t="n">
        <v>0</v>
      </c>
      <c r="I3929" s="489" t="s">
        <v>1390</v>
      </c>
      <c r="J3929" s="490" t="n">
        <v>14.48</v>
      </c>
    </row>
    <row r="3930" customFormat="false" ht="15" hidden="false" customHeight="true" outlineLevel="0" collapsed="false">
      <c r="A3930" s="486"/>
      <c r="B3930" s="487"/>
      <c r="C3930" s="487"/>
      <c r="D3930" s="487"/>
      <c r="E3930" s="487" t="s">
        <v>1391</v>
      </c>
      <c r="F3930" s="488" t="n">
        <v>7.17</v>
      </c>
      <c r="G3930" s="487"/>
      <c r="H3930" s="491" t="s">
        <v>1392</v>
      </c>
      <c r="I3930" s="491"/>
      <c r="J3930" s="490" t="n">
        <v>37.3</v>
      </c>
    </row>
    <row r="3931" customFormat="false" ht="49.5" hidden="false" customHeight="true" outlineLevel="0" collapsed="false">
      <c r="A3931" s="492"/>
      <c r="B3931" s="493"/>
      <c r="C3931" s="493"/>
      <c r="D3931" s="493"/>
      <c r="E3931" s="493"/>
      <c r="F3931" s="493"/>
      <c r="G3931" s="493" t="s">
        <v>1393</v>
      </c>
      <c r="H3931" s="494" t="n">
        <v>825.44</v>
      </c>
      <c r="I3931" s="495" t="s">
        <v>1394</v>
      </c>
      <c r="J3931" s="496" t="n">
        <v>30788.91</v>
      </c>
    </row>
    <row r="3932" customFormat="false" ht="0.75" hidden="false" customHeight="true" outlineLevel="0" collapsed="false">
      <c r="A3932" s="497"/>
      <c r="B3932" s="498"/>
      <c r="C3932" s="498"/>
      <c r="D3932" s="498"/>
      <c r="E3932" s="498"/>
      <c r="F3932" s="498"/>
      <c r="G3932" s="498"/>
      <c r="H3932" s="498"/>
      <c r="I3932" s="499"/>
      <c r="J3932" s="500"/>
    </row>
    <row r="3933" customFormat="false" ht="18" hidden="false" customHeight="true" outlineLevel="0" collapsed="false">
      <c r="A3933" s="466" t="s">
        <v>2488</v>
      </c>
      <c r="B3933" s="467" t="s">
        <v>27</v>
      </c>
      <c r="C3933" s="468" t="s">
        <v>26</v>
      </c>
      <c r="D3933" s="468" t="s">
        <v>18</v>
      </c>
      <c r="E3933" s="468" t="s">
        <v>25</v>
      </c>
      <c r="F3933" s="468"/>
      <c r="G3933" s="469" t="s">
        <v>1375</v>
      </c>
      <c r="H3933" s="467" t="s">
        <v>1376</v>
      </c>
      <c r="I3933" s="470" t="s">
        <v>1377</v>
      </c>
      <c r="J3933" s="471" t="s">
        <v>19</v>
      </c>
    </row>
    <row r="3934" customFormat="false" ht="51.75" hidden="false" customHeight="true" outlineLevel="0" collapsed="false">
      <c r="A3934" s="472" t="s">
        <v>35</v>
      </c>
      <c r="B3934" s="473" t="s">
        <v>2489</v>
      </c>
      <c r="C3934" s="474" t="s">
        <v>36</v>
      </c>
      <c r="D3934" s="474" t="s">
        <v>2490</v>
      </c>
      <c r="E3934" s="474" t="s">
        <v>674</v>
      </c>
      <c r="F3934" s="474"/>
      <c r="G3934" s="475" t="s">
        <v>400</v>
      </c>
      <c r="H3934" s="476" t="n">
        <v>1</v>
      </c>
      <c r="I3934" s="477" t="n">
        <v>22.73</v>
      </c>
      <c r="J3934" s="478" t="n">
        <v>22.73</v>
      </c>
    </row>
    <row r="3935" customFormat="false" ht="24" hidden="false" customHeight="true" outlineLevel="0" collapsed="false">
      <c r="A3935" s="479" t="s">
        <v>656</v>
      </c>
      <c r="B3935" s="480" t="n">
        <v>88310</v>
      </c>
      <c r="C3935" s="481" t="s">
        <v>42</v>
      </c>
      <c r="D3935" s="481" t="s">
        <v>970</v>
      </c>
      <c r="E3935" s="481" t="s">
        <v>1382</v>
      </c>
      <c r="F3935" s="481"/>
      <c r="G3935" s="482" t="s">
        <v>469</v>
      </c>
      <c r="H3935" s="483" t="n">
        <v>0.21</v>
      </c>
      <c r="I3935" s="484" t="n">
        <v>27.11</v>
      </c>
      <c r="J3935" s="485" t="n">
        <v>5.69</v>
      </c>
    </row>
    <row r="3936" customFormat="false" ht="24" hidden="false" customHeight="true" outlineLevel="0" collapsed="false">
      <c r="A3936" s="479" t="s">
        <v>656</v>
      </c>
      <c r="B3936" s="480" t="n">
        <v>88316</v>
      </c>
      <c r="C3936" s="481" t="s">
        <v>42</v>
      </c>
      <c r="D3936" s="481" t="s">
        <v>667</v>
      </c>
      <c r="E3936" s="481" t="s">
        <v>1382</v>
      </c>
      <c r="F3936" s="481"/>
      <c r="G3936" s="482" t="s">
        <v>469</v>
      </c>
      <c r="H3936" s="483" t="n">
        <v>0.11</v>
      </c>
      <c r="I3936" s="484" t="n">
        <v>20.32</v>
      </c>
      <c r="J3936" s="485" t="n">
        <v>2.23</v>
      </c>
    </row>
    <row r="3937" customFormat="false" ht="24" hidden="false" customHeight="true" outlineLevel="0" collapsed="false">
      <c r="A3937" s="501" t="s">
        <v>200</v>
      </c>
      <c r="B3937" s="502" t="n">
        <v>3768</v>
      </c>
      <c r="C3937" s="503" t="s">
        <v>42</v>
      </c>
      <c r="D3937" s="503" t="s">
        <v>2429</v>
      </c>
      <c r="E3937" s="503" t="s">
        <v>669</v>
      </c>
      <c r="F3937" s="503"/>
      <c r="G3937" s="504" t="s">
        <v>120</v>
      </c>
      <c r="H3937" s="505" t="n">
        <v>0.55</v>
      </c>
      <c r="I3937" s="506" t="n">
        <v>3.47</v>
      </c>
      <c r="J3937" s="507" t="n">
        <v>1.9</v>
      </c>
    </row>
    <row r="3938" customFormat="false" ht="24" hidden="false" customHeight="true" outlineLevel="0" collapsed="false">
      <c r="A3938" s="501" t="s">
        <v>200</v>
      </c>
      <c r="B3938" s="502" t="n">
        <v>5318</v>
      </c>
      <c r="C3938" s="503" t="s">
        <v>42</v>
      </c>
      <c r="D3938" s="503" t="s">
        <v>2035</v>
      </c>
      <c r="E3938" s="503" t="s">
        <v>669</v>
      </c>
      <c r="F3938" s="503"/>
      <c r="G3938" s="504" t="s">
        <v>686</v>
      </c>
      <c r="H3938" s="505" t="n">
        <v>0.044</v>
      </c>
      <c r="I3938" s="506" t="n">
        <v>18.58</v>
      </c>
      <c r="J3938" s="507" t="n">
        <v>0.81</v>
      </c>
    </row>
    <row r="3939" customFormat="false" ht="24" hidden="false" customHeight="true" outlineLevel="0" collapsed="false">
      <c r="A3939" s="501" t="s">
        <v>200</v>
      </c>
      <c r="B3939" s="502" t="n">
        <v>7307</v>
      </c>
      <c r="C3939" s="503" t="s">
        <v>42</v>
      </c>
      <c r="D3939" s="503" t="s">
        <v>2036</v>
      </c>
      <c r="E3939" s="503" t="s">
        <v>669</v>
      </c>
      <c r="F3939" s="503"/>
      <c r="G3939" s="504" t="s">
        <v>686</v>
      </c>
      <c r="H3939" s="505" t="n">
        <v>0.132</v>
      </c>
      <c r="I3939" s="506" t="n">
        <v>36.25</v>
      </c>
      <c r="J3939" s="507" t="n">
        <v>4.78</v>
      </c>
    </row>
    <row r="3940" customFormat="false" ht="24" hidden="false" customHeight="true" outlineLevel="0" collapsed="false">
      <c r="A3940" s="501" t="s">
        <v>200</v>
      </c>
      <c r="B3940" s="502" t="s">
        <v>2491</v>
      </c>
      <c r="C3940" s="503" t="s">
        <v>36</v>
      </c>
      <c r="D3940" s="503" t="s">
        <v>2492</v>
      </c>
      <c r="E3940" s="503" t="s">
        <v>669</v>
      </c>
      <c r="F3940" s="503"/>
      <c r="G3940" s="504" t="s">
        <v>686</v>
      </c>
      <c r="H3940" s="505" t="n">
        <v>0.176</v>
      </c>
      <c r="I3940" s="506" t="n">
        <v>41.64</v>
      </c>
      <c r="J3940" s="507" t="n">
        <v>7.32</v>
      </c>
    </row>
    <row r="3941" customFormat="false" ht="15" hidden="false" customHeight="false" outlineLevel="0" collapsed="false">
      <c r="A3941" s="486"/>
      <c r="B3941" s="487"/>
      <c r="C3941" s="487"/>
      <c r="D3941" s="487"/>
      <c r="E3941" s="487" t="s">
        <v>1388</v>
      </c>
      <c r="F3941" s="488" t="n">
        <v>5.87</v>
      </c>
      <c r="G3941" s="487" t="s">
        <v>1389</v>
      </c>
      <c r="H3941" s="488" t="n">
        <v>0</v>
      </c>
      <c r="I3941" s="489" t="s">
        <v>1390</v>
      </c>
      <c r="J3941" s="490" t="n">
        <v>5.87</v>
      </c>
    </row>
    <row r="3942" customFormat="false" ht="15" hidden="false" customHeight="true" outlineLevel="0" collapsed="false">
      <c r="A3942" s="486"/>
      <c r="B3942" s="487"/>
      <c r="C3942" s="487"/>
      <c r="D3942" s="487"/>
      <c r="E3942" s="487" t="s">
        <v>1391</v>
      </c>
      <c r="F3942" s="488" t="n">
        <v>5.4</v>
      </c>
      <c r="G3942" s="487"/>
      <c r="H3942" s="491" t="s">
        <v>1392</v>
      </c>
      <c r="I3942" s="491"/>
      <c r="J3942" s="490" t="n">
        <v>28.13</v>
      </c>
    </row>
    <row r="3943" customFormat="false" ht="49.5" hidden="false" customHeight="true" outlineLevel="0" collapsed="false">
      <c r="A3943" s="492"/>
      <c r="B3943" s="493"/>
      <c r="C3943" s="493"/>
      <c r="D3943" s="493"/>
      <c r="E3943" s="493"/>
      <c r="F3943" s="493"/>
      <c r="G3943" s="493" t="s">
        <v>1393</v>
      </c>
      <c r="H3943" s="494" t="n">
        <v>179.37</v>
      </c>
      <c r="I3943" s="495" t="s">
        <v>1394</v>
      </c>
      <c r="J3943" s="496" t="n">
        <v>5045.67</v>
      </c>
    </row>
    <row r="3944" customFormat="false" ht="0.75" hidden="false" customHeight="true" outlineLevel="0" collapsed="false">
      <c r="A3944" s="497"/>
      <c r="B3944" s="498"/>
      <c r="C3944" s="498"/>
      <c r="D3944" s="498"/>
      <c r="E3944" s="498"/>
      <c r="F3944" s="498"/>
      <c r="G3944" s="498"/>
      <c r="H3944" s="498"/>
      <c r="I3944" s="499"/>
      <c r="J3944" s="500"/>
    </row>
    <row r="3945" customFormat="false" ht="18" hidden="false" customHeight="true" outlineLevel="0" collapsed="false">
      <c r="A3945" s="466" t="s">
        <v>2493</v>
      </c>
      <c r="B3945" s="467" t="s">
        <v>27</v>
      </c>
      <c r="C3945" s="468" t="s">
        <v>26</v>
      </c>
      <c r="D3945" s="468" t="s">
        <v>18</v>
      </c>
      <c r="E3945" s="468" t="s">
        <v>25</v>
      </c>
      <c r="F3945" s="468"/>
      <c r="G3945" s="469" t="s">
        <v>1375</v>
      </c>
      <c r="H3945" s="467" t="s">
        <v>1376</v>
      </c>
      <c r="I3945" s="470" t="s">
        <v>1377</v>
      </c>
      <c r="J3945" s="471" t="s">
        <v>19</v>
      </c>
    </row>
    <row r="3946" customFormat="false" ht="39" hidden="false" customHeight="true" outlineLevel="0" collapsed="false">
      <c r="A3946" s="472" t="s">
        <v>35</v>
      </c>
      <c r="B3946" s="473" t="s">
        <v>2494</v>
      </c>
      <c r="C3946" s="474" t="s">
        <v>36</v>
      </c>
      <c r="D3946" s="474" t="s">
        <v>2495</v>
      </c>
      <c r="E3946" s="474" t="s">
        <v>674</v>
      </c>
      <c r="F3946" s="474"/>
      <c r="G3946" s="475" t="s">
        <v>1449</v>
      </c>
      <c r="H3946" s="476" t="n">
        <v>1</v>
      </c>
      <c r="I3946" s="477" t="n">
        <v>52.07</v>
      </c>
      <c r="J3946" s="478" t="n">
        <v>52.07</v>
      </c>
    </row>
    <row r="3947" customFormat="false" ht="24" hidden="false" customHeight="true" outlineLevel="0" collapsed="false">
      <c r="A3947" s="479" t="s">
        <v>656</v>
      </c>
      <c r="B3947" s="480" t="n">
        <v>88310</v>
      </c>
      <c r="C3947" s="481" t="s">
        <v>42</v>
      </c>
      <c r="D3947" s="481" t="s">
        <v>970</v>
      </c>
      <c r="E3947" s="481" t="s">
        <v>1382</v>
      </c>
      <c r="F3947" s="481"/>
      <c r="G3947" s="482" t="s">
        <v>469</v>
      </c>
      <c r="H3947" s="483" t="n">
        <v>0.6531</v>
      </c>
      <c r="I3947" s="484" t="n">
        <v>27.11</v>
      </c>
      <c r="J3947" s="485" t="n">
        <v>17.7</v>
      </c>
    </row>
    <row r="3948" customFormat="false" ht="24" hidden="false" customHeight="true" outlineLevel="0" collapsed="false">
      <c r="A3948" s="479" t="s">
        <v>656</v>
      </c>
      <c r="B3948" s="480" t="n">
        <v>100301</v>
      </c>
      <c r="C3948" s="481" t="s">
        <v>42</v>
      </c>
      <c r="D3948" s="481" t="s">
        <v>1932</v>
      </c>
      <c r="E3948" s="481" t="s">
        <v>1382</v>
      </c>
      <c r="F3948" s="481"/>
      <c r="G3948" s="482" t="s">
        <v>469</v>
      </c>
      <c r="H3948" s="483" t="n">
        <v>0.4</v>
      </c>
      <c r="I3948" s="484" t="n">
        <v>27.11</v>
      </c>
      <c r="J3948" s="485" t="n">
        <v>10.84</v>
      </c>
    </row>
    <row r="3949" customFormat="false" ht="24" hidden="false" customHeight="true" outlineLevel="0" collapsed="false">
      <c r="A3949" s="501" t="s">
        <v>200</v>
      </c>
      <c r="B3949" s="502" t="n">
        <v>5318</v>
      </c>
      <c r="C3949" s="503" t="s">
        <v>42</v>
      </c>
      <c r="D3949" s="503" t="s">
        <v>2035</v>
      </c>
      <c r="E3949" s="503" t="s">
        <v>669</v>
      </c>
      <c r="F3949" s="503"/>
      <c r="G3949" s="504" t="s">
        <v>686</v>
      </c>
      <c r="H3949" s="505" t="n">
        <v>0.124</v>
      </c>
      <c r="I3949" s="506" t="n">
        <v>18.58</v>
      </c>
      <c r="J3949" s="507" t="n">
        <v>2.3</v>
      </c>
    </row>
    <row r="3950" customFormat="false" ht="24" hidden="false" customHeight="true" outlineLevel="0" collapsed="false">
      <c r="A3950" s="501" t="s">
        <v>200</v>
      </c>
      <c r="B3950" s="502" t="s">
        <v>2496</v>
      </c>
      <c r="C3950" s="503" t="s">
        <v>36</v>
      </c>
      <c r="D3950" s="503" t="s">
        <v>2497</v>
      </c>
      <c r="E3950" s="503" t="s">
        <v>669</v>
      </c>
      <c r="F3950" s="503"/>
      <c r="G3950" s="504" t="s">
        <v>686</v>
      </c>
      <c r="H3950" s="505" t="n">
        <v>0.45</v>
      </c>
      <c r="I3950" s="506" t="n">
        <v>47.19</v>
      </c>
      <c r="J3950" s="507" t="n">
        <v>21.23</v>
      </c>
    </row>
    <row r="3951" customFormat="false" ht="15" hidden="false" customHeight="false" outlineLevel="0" collapsed="false">
      <c r="A3951" s="486"/>
      <c r="B3951" s="487"/>
      <c r="C3951" s="487"/>
      <c r="D3951" s="487"/>
      <c r="E3951" s="487" t="s">
        <v>1388</v>
      </c>
      <c r="F3951" s="488" t="n">
        <v>21.18</v>
      </c>
      <c r="G3951" s="487" t="s">
        <v>1389</v>
      </c>
      <c r="H3951" s="488" t="n">
        <v>0</v>
      </c>
      <c r="I3951" s="489" t="s">
        <v>1390</v>
      </c>
      <c r="J3951" s="490" t="n">
        <v>21.18</v>
      </c>
    </row>
    <row r="3952" customFormat="false" ht="15" hidden="false" customHeight="true" outlineLevel="0" collapsed="false">
      <c r="A3952" s="486"/>
      <c r="B3952" s="487"/>
      <c r="C3952" s="487"/>
      <c r="D3952" s="487"/>
      <c r="E3952" s="487" t="s">
        <v>1391</v>
      </c>
      <c r="F3952" s="488" t="n">
        <v>12.39</v>
      </c>
      <c r="G3952" s="487"/>
      <c r="H3952" s="491" t="s">
        <v>1392</v>
      </c>
      <c r="I3952" s="491"/>
      <c r="J3952" s="490" t="n">
        <v>64.46</v>
      </c>
    </row>
    <row r="3953" customFormat="false" ht="49.5" hidden="false" customHeight="true" outlineLevel="0" collapsed="false">
      <c r="A3953" s="492"/>
      <c r="B3953" s="493"/>
      <c r="C3953" s="493"/>
      <c r="D3953" s="493"/>
      <c r="E3953" s="493"/>
      <c r="F3953" s="493"/>
      <c r="G3953" s="493" t="s">
        <v>1393</v>
      </c>
      <c r="H3953" s="494" t="n">
        <v>409.02</v>
      </c>
      <c r="I3953" s="495" t="s">
        <v>1394</v>
      </c>
      <c r="J3953" s="496" t="n">
        <v>26365.42</v>
      </c>
    </row>
    <row r="3954" customFormat="false" ht="0.75" hidden="false" customHeight="true" outlineLevel="0" collapsed="false">
      <c r="A3954" s="497"/>
      <c r="B3954" s="498"/>
      <c r="C3954" s="498"/>
      <c r="D3954" s="498"/>
      <c r="E3954" s="498"/>
      <c r="F3954" s="498"/>
      <c r="G3954" s="498"/>
      <c r="H3954" s="498"/>
      <c r="I3954" s="499"/>
      <c r="J3954" s="500"/>
    </row>
    <row r="3955" customFormat="false" ht="18" hidden="false" customHeight="true" outlineLevel="0" collapsed="false">
      <c r="A3955" s="466" t="s">
        <v>2498</v>
      </c>
      <c r="B3955" s="467" t="s">
        <v>27</v>
      </c>
      <c r="C3955" s="468" t="s">
        <v>26</v>
      </c>
      <c r="D3955" s="468" t="s">
        <v>18</v>
      </c>
      <c r="E3955" s="468" t="s">
        <v>25</v>
      </c>
      <c r="F3955" s="468"/>
      <c r="G3955" s="469" t="s">
        <v>1375</v>
      </c>
      <c r="H3955" s="467" t="s">
        <v>1376</v>
      </c>
      <c r="I3955" s="470" t="s">
        <v>1377</v>
      </c>
      <c r="J3955" s="471" t="s">
        <v>19</v>
      </c>
    </row>
    <row r="3956" customFormat="false" ht="39" hidden="false" customHeight="true" outlineLevel="0" collapsed="false">
      <c r="A3956" s="472" t="s">
        <v>35</v>
      </c>
      <c r="B3956" s="473" t="n">
        <v>100719</v>
      </c>
      <c r="C3956" s="474" t="s">
        <v>42</v>
      </c>
      <c r="D3956" s="474" t="s">
        <v>2398</v>
      </c>
      <c r="E3956" s="474" t="s">
        <v>674</v>
      </c>
      <c r="F3956" s="474"/>
      <c r="G3956" s="475" t="s">
        <v>400</v>
      </c>
      <c r="H3956" s="476" t="n">
        <v>1</v>
      </c>
      <c r="I3956" s="477" t="n">
        <v>9.69</v>
      </c>
      <c r="J3956" s="478" t="n">
        <v>9.69</v>
      </c>
    </row>
    <row r="3957" customFormat="false" ht="24" hidden="false" customHeight="true" outlineLevel="0" collapsed="false">
      <c r="A3957" s="479" t="s">
        <v>656</v>
      </c>
      <c r="B3957" s="480" t="n">
        <v>88310</v>
      </c>
      <c r="C3957" s="481" t="s">
        <v>42</v>
      </c>
      <c r="D3957" s="481" t="s">
        <v>970</v>
      </c>
      <c r="E3957" s="481" t="s">
        <v>1382</v>
      </c>
      <c r="F3957" s="481"/>
      <c r="G3957" s="482" t="s">
        <v>469</v>
      </c>
      <c r="H3957" s="483" t="n">
        <v>0.0635</v>
      </c>
      <c r="I3957" s="484" t="n">
        <v>27.11</v>
      </c>
      <c r="J3957" s="485" t="n">
        <v>1.72</v>
      </c>
    </row>
    <row r="3958" customFormat="false" ht="24" hidden="false" customHeight="true" outlineLevel="0" collapsed="false">
      <c r="A3958" s="501" t="s">
        <v>200</v>
      </c>
      <c r="B3958" s="502" t="n">
        <v>5318</v>
      </c>
      <c r="C3958" s="503" t="s">
        <v>42</v>
      </c>
      <c r="D3958" s="503" t="s">
        <v>2035</v>
      </c>
      <c r="E3958" s="503" t="s">
        <v>669</v>
      </c>
      <c r="F3958" s="503"/>
      <c r="G3958" s="504" t="s">
        <v>686</v>
      </c>
      <c r="H3958" s="505" t="n">
        <v>0.0575</v>
      </c>
      <c r="I3958" s="506" t="n">
        <v>18.58</v>
      </c>
      <c r="J3958" s="507" t="n">
        <v>1.06</v>
      </c>
    </row>
    <row r="3959" customFormat="false" ht="24" hidden="false" customHeight="true" outlineLevel="0" collapsed="false">
      <c r="A3959" s="501" t="s">
        <v>200</v>
      </c>
      <c r="B3959" s="502" t="n">
        <v>7307</v>
      </c>
      <c r="C3959" s="503" t="s">
        <v>42</v>
      </c>
      <c r="D3959" s="503" t="s">
        <v>2036</v>
      </c>
      <c r="E3959" s="503" t="s">
        <v>669</v>
      </c>
      <c r="F3959" s="503"/>
      <c r="G3959" s="504" t="s">
        <v>686</v>
      </c>
      <c r="H3959" s="505" t="n">
        <v>0.1908</v>
      </c>
      <c r="I3959" s="506" t="n">
        <v>36.25</v>
      </c>
      <c r="J3959" s="507" t="n">
        <v>6.91</v>
      </c>
    </row>
    <row r="3960" customFormat="false" ht="15" hidden="false" customHeight="false" outlineLevel="0" collapsed="false">
      <c r="A3960" s="486"/>
      <c r="B3960" s="487"/>
      <c r="C3960" s="487"/>
      <c r="D3960" s="487"/>
      <c r="E3960" s="487" t="s">
        <v>1388</v>
      </c>
      <c r="F3960" s="488" t="n">
        <v>1.27</v>
      </c>
      <c r="G3960" s="487" t="s">
        <v>1389</v>
      </c>
      <c r="H3960" s="488" t="n">
        <v>0</v>
      </c>
      <c r="I3960" s="489" t="s">
        <v>1390</v>
      </c>
      <c r="J3960" s="490" t="n">
        <v>1.27</v>
      </c>
    </row>
    <row r="3961" customFormat="false" ht="15" hidden="false" customHeight="true" outlineLevel="0" collapsed="false">
      <c r="A3961" s="486"/>
      <c r="B3961" s="487"/>
      <c r="C3961" s="487"/>
      <c r="D3961" s="487"/>
      <c r="E3961" s="487" t="s">
        <v>1391</v>
      </c>
      <c r="F3961" s="488" t="n">
        <v>2.3</v>
      </c>
      <c r="G3961" s="487"/>
      <c r="H3961" s="491" t="s">
        <v>1392</v>
      </c>
      <c r="I3961" s="491"/>
      <c r="J3961" s="490" t="n">
        <v>11.99</v>
      </c>
    </row>
    <row r="3962" customFormat="false" ht="49.5" hidden="false" customHeight="true" outlineLevel="0" collapsed="false">
      <c r="A3962" s="492"/>
      <c r="B3962" s="493"/>
      <c r="C3962" s="493"/>
      <c r="D3962" s="493"/>
      <c r="E3962" s="493"/>
      <c r="F3962" s="493"/>
      <c r="G3962" s="493" t="s">
        <v>1393</v>
      </c>
      <c r="H3962" s="494" t="n">
        <v>463.99</v>
      </c>
      <c r="I3962" s="495" t="s">
        <v>1394</v>
      </c>
      <c r="J3962" s="496" t="n">
        <v>5563.24</v>
      </c>
    </row>
    <row r="3963" customFormat="false" ht="0.75" hidden="false" customHeight="true" outlineLevel="0" collapsed="false">
      <c r="A3963" s="497"/>
      <c r="B3963" s="498"/>
      <c r="C3963" s="498"/>
      <c r="D3963" s="498"/>
      <c r="E3963" s="498"/>
      <c r="F3963" s="498"/>
      <c r="G3963" s="498"/>
      <c r="H3963" s="498"/>
      <c r="I3963" s="499"/>
      <c r="J3963" s="500"/>
    </row>
    <row r="3964" customFormat="false" ht="18" hidden="false" customHeight="true" outlineLevel="0" collapsed="false">
      <c r="A3964" s="466" t="s">
        <v>2499</v>
      </c>
      <c r="B3964" s="467" t="s">
        <v>27</v>
      </c>
      <c r="C3964" s="468" t="s">
        <v>26</v>
      </c>
      <c r="D3964" s="468" t="s">
        <v>18</v>
      </c>
      <c r="E3964" s="468" t="s">
        <v>25</v>
      </c>
      <c r="F3964" s="468"/>
      <c r="G3964" s="469" t="s">
        <v>1375</v>
      </c>
      <c r="H3964" s="467" t="s">
        <v>1376</v>
      </c>
      <c r="I3964" s="470" t="s">
        <v>1377</v>
      </c>
      <c r="J3964" s="471" t="s">
        <v>19</v>
      </c>
    </row>
    <row r="3965" customFormat="false" ht="25.5" hidden="false" customHeight="true" outlineLevel="0" collapsed="false">
      <c r="A3965" s="472" t="s">
        <v>35</v>
      </c>
      <c r="B3965" s="473" t="s">
        <v>2436</v>
      </c>
      <c r="C3965" s="474" t="s">
        <v>36</v>
      </c>
      <c r="D3965" s="474" t="s">
        <v>2437</v>
      </c>
      <c r="E3965" s="474" t="s">
        <v>674</v>
      </c>
      <c r="F3965" s="474"/>
      <c r="G3965" s="475" t="s">
        <v>1449</v>
      </c>
      <c r="H3965" s="476" t="n">
        <v>1</v>
      </c>
      <c r="I3965" s="477" t="n">
        <v>40.87</v>
      </c>
      <c r="J3965" s="478" t="n">
        <v>40.87</v>
      </c>
    </row>
    <row r="3966" customFormat="false" ht="24" hidden="false" customHeight="true" outlineLevel="0" collapsed="false">
      <c r="A3966" s="479" t="s">
        <v>656</v>
      </c>
      <c r="B3966" s="480" t="n">
        <v>88310</v>
      </c>
      <c r="C3966" s="481" t="s">
        <v>42</v>
      </c>
      <c r="D3966" s="481" t="s">
        <v>970</v>
      </c>
      <c r="E3966" s="481" t="s">
        <v>1382</v>
      </c>
      <c r="F3966" s="481"/>
      <c r="G3966" s="482" t="s">
        <v>469</v>
      </c>
      <c r="H3966" s="483" t="n">
        <v>1.0605</v>
      </c>
      <c r="I3966" s="484" t="n">
        <v>27.11</v>
      </c>
      <c r="J3966" s="485" t="n">
        <v>28.75</v>
      </c>
    </row>
    <row r="3967" customFormat="false" ht="25.5" hidden="false" customHeight="true" outlineLevel="0" collapsed="false">
      <c r="A3967" s="501" t="s">
        <v>200</v>
      </c>
      <c r="B3967" s="502" t="n">
        <v>10475</v>
      </c>
      <c r="C3967" s="503" t="s">
        <v>42</v>
      </c>
      <c r="D3967" s="503" t="s">
        <v>2438</v>
      </c>
      <c r="E3967" s="503" t="s">
        <v>669</v>
      </c>
      <c r="F3967" s="503"/>
      <c r="G3967" s="504" t="s">
        <v>686</v>
      </c>
      <c r="H3967" s="505" t="n">
        <v>0.3044</v>
      </c>
      <c r="I3967" s="506" t="n">
        <v>37.07</v>
      </c>
      <c r="J3967" s="507" t="n">
        <v>11.28</v>
      </c>
    </row>
    <row r="3968" customFormat="false" ht="24" hidden="false" customHeight="true" outlineLevel="0" collapsed="false">
      <c r="A3968" s="501" t="s">
        <v>200</v>
      </c>
      <c r="B3968" s="502" t="n">
        <v>5318</v>
      </c>
      <c r="C3968" s="503" t="s">
        <v>42</v>
      </c>
      <c r="D3968" s="503" t="s">
        <v>2035</v>
      </c>
      <c r="E3968" s="503" t="s">
        <v>669</v>
      </c>
      <c r="F3968" s="503"/>
      <c r="G3968" s="504" t="s">
        <v>686</v>
      </c>
      <c r="H3968" s="505" t="n">
        <v>0.0457</v>
      </c>
      <c r="I3968" s="506" t="n">
        <v>18.58</v>
      </c>
      <c r="J3968" s="507" t="n">
        <v>0.84</v>
      </c>
    </row>
    <row r="3969" customFormat="false" ht="15" hidden="false" customHeight="false" outlineLevel="0" collapsed="false">
      <c r="A3969" s="486"/>
      <c r="B3969" s="487"/>
      <c r="C3969" s="487"/>
      <c r="D3969" s="487"/>
      <c r="E3969" s="487" t="s">
        <v>1388</v>
      </c>
      <c r="F3969" s="488" t="n">
        <v>21.33</v>
      </c>
      <c r="G3969" s="487" t="s">
        <v>1389</v>
      </c>
      <c r="H3969" s="488" t="n">
        <v>0</v>
      </c>
      <c r="I3969" s="489" t="s">
        <v>1390</v>
      </c>
      <c r="J3969" s="490" t="n">
        <v>21.33</v>
      </c>
    </row>
    <row r="3970" customFormat="false" ht="15" hidden="false" customHeight="true" outlineLevel="0" collapsed="false">
      <c r="A3970" s="486"/>
      <c r="B3970" s="487"/>
      <c r="C3970" s="487"/>
      <c r="D3970" s="487"/>
      <c r="E3970" s="487" t="s">
        <v>1391</v>
      </c>
      <c r="F3970" s="488" t="n">
        <v>9.72</v>
      </c>
      <c r="G3970" s="487"/>
      <c r="H3970" s="491" t="s">
        <v>1392</v>
      </c>
      <c r="I3970" s="491"/>
      <c r="J3970" s="490" t="n">
        <v>50.59</v>
      </c>
    </row>
    <row r="3971" customFormat="false" ht="49.5" hidden="false" customHeight="true" outlineLevel="0" collapsed="false">
      <c r="A3971" s="492"/>
      <c r="B3971" s="493"/>
      <c r="C3971" s="493"/>
      <c r="D3971" s="493"/>
      <c r="E3971" s="493"/>
      <c r="F3971" s="493"/>
      <c r="G3971" s="493" t="s">
        <v>1393</v>
      </c>
      <c r="H3971" s="494" t="n">
        <v>856.24</v>
      </c>
      <c r="I3971" s="495" t="s">
        <v>1394</v>
      </c>
      <c r="J3971" s="496" t="n">
        <v>43317.18</v>
      </c>
    </row>
    <row r="3972" customFormat="false" ht="0.75" hidden="false" customHeight="true" outlineLevel="0" collapsed="false">
      <c r="A3972" s="497"/>
      <c r="B3972" s="498"/>
      <c r="C3972" s="498"/>
      <c r="D3972" s="498"/>
      <c r="E3972" s="498"/>
      <c r="F3972" s="498"/>
      <c r="G3972" s="498"/>
      <c r="H3972" s="498"/>
      <c r="I3972" s="499"/>
      <c r="J3972" s="500"/>
    </row>
    <row r="3973" customFormat="false" ht="18" hidden="false" customHeight="true" outlineLevel="0" collapsed="false">
      <c r="A3973" s="466" t="s">
        <v>2500</v>
      </c>
      <c r="B3973" s="467" t="s">
        <v>27</v>
      </c>
      <c r="C3973" s="468" t="s">
        <v>26</v>
      </c>
      <c r="D3973" s="468" t="s">
        <v>18</v>
      </c>
      <c r="E3973" s="468" t="s">
        <v>25</v>
      </c>
      <c r="F3973" s="468"/>
      <c r="G3973" s="469" t="s">
        <v>1375</v>
      </c>
      <c r="H3973" s="467" t="s">
        <v>1376</v>
      </c>
      <c r="I3973" s="470" t="s">
        <v>1377</v>
      </c>
      <c r="J3973" s="471" t="s">
        <v>19</v>
      </c>
    </row>
    <row r="3974" customFormat="false" ht="25.5" hidden="false" customHeight="true" outlineLevel="0" collapsed="false">
      <c r="A3974" s="472" t="s">
        <v>35</v>
      </c>
      <c r="B3974" s="473" t="n">
        <v>100717</v>
      </c>
      <c r="C3974" s="474" t="s">
        <v>42</v>
      </c>
      <c r="D3974" s="474" t="s">
        <v>2428</v>
      </c>
      <c r="E3974" s="474" t="s">
        <v>674</v>
      </c>
      <c r="F3974" s="474"/>
      <c r="G3974" s="475" t="s">
        <v>400</v>
      </c>
      <c r="H3974" s="476" t="n">
        <v>1</v>
      </c>
      <c r="I3974" s="477" t="n">
        <v>9.13</v>
      </c>
      <c r="J3974" s="478" t="n">
        <v>9.13</v>
      </c>
    </row>
    <row r="3975" customFormat="false" ht="24" hidden="false" customHeight="true" outlineLevel="0" collapsed="false">
      <c r="A3975" s="479" t="s">
        <v>656</v>
      </c>
      <c r="B3975" s="480" t="n">
        <v>88310</v>
      </c>
      <c r="C3975" s="481" t="s">
        <v>42</v>
      </c>
      <c r="D3975" s="481" t="s">
        <v>970</v>
      </c>
      <c r="E3975" s="481" t="s">
        <v>1382</v>
      </c>
      <c r="F3975" s="481"/>
      <c r="G3975" s="482" t="s">
        <v>469</v>
      </c>
      <c r="H3975" s="483" t="n">
        <v>0.2986</v>
      </c>
      <c r="I3975" s="484" t="n">
        <v>27.11</v>
      </c>
      <c r="J3975" s="485" t="n">
        <v>8.09</v>
      </c>
    </row>
    <row r="3976" customFormat="false" ht="24" hidden="false" customHeight="true" outlineLevel="0" collapsed="false">
      <c r="A3976" s="501" t="s">
        <v>200</v>
      </c>
      <c r="B3976" s="502" t="n">
        <v>3768</v>
      </c>
      <c r="C3976" s="503" t="s">
        <v>42</v>
      </c>
      <c r="D3976" s="503" t="s">
        <v>2429</v>
      </c>
      <c r="E3976" s="503" t="s">
        <v>669</v>
      </c>
      <c r="F3976" s="503"/>
      <c r="G3976" s="504" t="s">
        <v>120</v>
      </c>
      <c r="H3976" s="505" t="n">
        <v>0.3</v>
      </c>
      <c r="I3976" s="506" t="n">
        <v>3.47</v>
      </c>
      <c r="J3976" s="507" t="n">
        <v>1.04</v>
      </c>
    </row>
    <row r="3977" customFormat="false" ht="15" hidden="false" customHeight="false" outlineLevel="0" collapsed="false">
      <c r="A3977" s="486"/>
      <c r="B3977" s="487"/>
      <c r="C3977" s="487"/>
      <c r="D3977" s="487"/>
      <c r="E3977" s="487" t="s">
        <v>1388</v>
      </c>
      <c r="F3977" s="488" t="n">
        <v>6</v>
      </c>
      <c r="G3977" s="487" t="s">
        <v>1389</v>
      </c>
      <c r="H3977" s="488" t="n">
        <v>0</v>
      </c>
      <c r="I3977" s="489" t="s">
        <v>1390</v>
      </c>
      <c r="J3977" s="490" t="n">
        <v>6</v>
      </c>
    </row>
    <row r="3978" customFormat="false" ht="15" hidden="false" customHeight="true" outlineLevel="0" collapsed="false">
      <c r="A3978" s="486"/>
      <c r="B3978" s="487"/>
      <c r="C3978" s="487"/>
      <c r="D3978" s="487"/>
      <c r="E3978" s="487" t="s">
        <v>1391</v>
      </c>
      <c r="F3978" s="488" t="n">
        <v>2.17</v>
      </c>
      <c r="G3978" s="487"/>
      <c r="H3978" s="491" t="s">
        <v>1392</v>
      </c>
      <c r="I3978" s="491"/>
      <c r="J3978" s="490" t="n">
        <v>11.3</v>
      </c>
    </row>
    <row r="3979" customFormat="false" ht="49.5" hidden="false" customHeight="true" outlineLevel="0" collapsed="false">
      <c r="A3979" s="492"/>
      <c r="B3979" s="493"/>
      <c r="C3979" s="493"/>
      <c r="D3979" s="493"/>
      <c r="E3979" s="493"/>
      <c r="F3979" s="493"/>
      <c r="G3979" s="493" t="s">
        <v>1393</v>
      </c>
      <c r="H3979" s="494" t="n">
        <v>389.93</v>
      </c>
      <c r="I3979" s="495" t="s">
        <v>1394</v>
      </c>
      <c r="J3979" s="496" t="n">
        <v>4406.2</v>
      </c>
    </row>
    <row r="3980" customFormat="false" ht="0.75" hidden="false" customHeight="true" outlineLevel="0" collapsed="false">
      <c r="A3980" s="497"/>
      <c r="B3980" s="498"/>
      <c r="C3980" s="498"/>
      <c r="D3980" s="498"/>
      <c r="E3980" s="498"/>
      <c r="F3980" s="498"/>
      <c r="G3980" s="498"/>
      <c r="H3980" s="498"/>
      <c r="I3980" s="499"/>
      <c r="J3980" s="500"/>
    </row>
    <row r="3981" customFormat="false" ht="18" hidden="false" customHeight="true" outlineLevel="0" collapsed="false">
      <c r="A3981" s="466" t="s">
        <v>2501</v>
      </c>
      <c r="B3981" s="467" t="s">
        <v>27</v>
      </c>
      <c r="C3981" s="468" t="s">
        <v>26</v>
      </c>
      <c r="D3981" s="468" t="s">
        <v>18</v>
      </c>
      <c r="E3981" s="468" t="s">
        <v>25</v>
      </c>
      <c r="F3981" s="468"/>
      <c r="G3981" s="469" t="s">
        <v>1375</v>
      </c>
      <c r="H3981" s="467" t="s">
        <v>1376</v>
      </c>
      <c r="I3981" s="470" t="s">
        <v>1377</v>
      </c>
      <c r="J3981" s="471" t="s">
        <v>19</v>
      </c>
    </row>
    <row r="3982" customFormat="false" ht="25.5" hidden="false" customHeight="true" outlineLevel="0" collapsed="false">
      <c r="A3982" s="472" t="s">
        <v>35</v>
      </c>
      <c r="B3982" s="473" t="n">
        <v>102193</v>
      </c>
      <c r="C3982" s="474" t="s">
        <v>42</v>
      </c>
      <c r="D3982" s="474" t="s">
        <v>2431</v>
      </c>
      <c r="E3982" s="474" t="s">
        <v>674</v>
      </c>
      <c r="F3982" s="474"/>
      <c r="G3982" s="475" t="s">
        <v>400</v>
      </c>
      <c r="H3982" s="476" t="n">
        <v>1</v>
      </c>
      <c r="I3982" s="477" t="n">
        <v>1.92</v>
      </c>
      <c r="J3982" s="478" t="n">
        <v>1.92</v>
      </c>
    </row>
    <row r="3983" customFormat="false" ht="24" hidden="false" customHeight="true" outlineLevel="0" collapsed="false">
      <c r="A3983" s="479" t="s">
        <v>656</v>
      </c>
      <c r="B3983" s="480" t="n">
        <v>88310</v>
      </c>
      <c r="C3983" s="481" t="s">
        <v>42</v>
      </c>
      <c r="D3983" s="481" t="s">
        <v>970</v>
      </c>
      <c r="E3983" s="481" t="s">
        <v>1382</v>
      </c>
      <c r="F3983" s="481"/>
      <c r="G3983" s="482" t="s">
        <v>469</v>
      </c>
      <c r="H3983" s="483" t="n">
        <v>0.0541</v>
      </c>
      <c r="I3983" s="484" t="n">
        <v>27.11</v>
      </c>
      <c r="J3983" s="485" t="n">
        <v>1.46</v>
      </c>
    </row>
    <row r="3984" customFormat="false" ht="25.5" hidden="false" customHeight="true" outlineLevel="0" collapsed="false">
      <c r="A3984" s="501" t="s">
        <v>200</v>
      </c>
      <c r="B3984" s="502" t="n">
        <v>3767</v>
      </c>
      <c r="C3984" s="503" t="s">
        <v>42</v>
      </c>
      <c r="D3984" s="503" t="s">
        <v>2283</v>
      </c>
      <c r="E3984" s="503" t="s">
        <v>669</v>
      </c>
      <c r="F3984" s="503"/>
      <c r="G3984" s="504" t="s">
        <v>120</v>
      </c>
      <c r="H3984" s="505" t="n">
        <v>0.4</v>
      </c>
      <c r="I3984" s="506" t="n">
        <v>1.16</v>
      </c>
      <c r="J3984" s="507" t="n">
        <v>0.46</v>
      </c>
    </row>
    <row r="3985" customFormat="false" ht="15" hidden="false" customHeight="false" outlineLevel="0" collapsed="false">
      <c r="A3985" s="486"/>
      <c r="B3985" s="487"/>
      <c r="C3985" s="487"/>
      <c r="D3985" s="487"/>
      <c r="E3985" s="487" t="s">
        <v>1388</v>
      </c>
      <c r="F3985" s="488" t="n">
        <v>1.08</v>
      </c>
      <c r="G3985" s="487" t="s">
        <v>1389</v>
      </c>
      <c r="H3985" s="488" t="n">
        <v>0</v>
      </c>
      <c r="I3985" s="489" t="s">
        <v>1390</v>
      </c>
      <c r="J3985" s="490" t="n">
        <v>1.08</v>
      </c>
    </row>
    <row r="3986" customFormat="false" ht="15" hidden="false" customHeight="true" outlineLevel="0" collapsed="false">
      <c r="A3986" s="486"/>
      <c r="B3986" s="487"/>
      <c r="C3986" s="487"/>
      <c r="D3986" s="487"/>
      <c r="E3986" s="487" t="s">
        <v>1391</v>
      </c>
      <c r="F3986" s="488" t="n">
        <v>0.45</v>
      </c>
      <c r="G3986" s="487"/>
      <c r="H3986" s="491" t="s">
        <v>1392</v>
      </c>
      <c r="I3986" s="491"/>
      <c r="J3986" s="490" t="n">
        <v>2.37</v>
      </c>
    </row>
    <row r="3987" customFormat="false" ht="49.5" hidden="false" customHeight="true" outlineLevel="0" collapsed="false">
      <c r="A3987" s="492"/>
      <c r="B3987" s="493"/>
      <c r="C3987" s="493"/>
      <c r="D3987" s="493"/>
      <c r="E3987" s="493"/>
      <c r="F3987" s="493"/>
      <c r="G3987" s="493" t="s">
        <v>1393</v>
      </c>
      <c r="H3987" s="494" t="n">
        <v>409.02</v>
      </c>
      <c r="I3987" s="495" t="s">
        <v>1394</v>
      </c>
      <c r="J3987" s="496" t="n">
        <v>969.37</v>
      </c>
    </row>
    <row r="3988" customFormat="false" ht="0.75" hidden="false" customHeight="true" outlineLevel="0" collapsed="false">
      <c r="A3988" s="497"/>
      <c r="B3988" s="498"/>
      <c r="C3988" s="498"/>
      <c r="D3988" s="498"/>
      <c r="E3988" s="498"/>
      <c r="F3988" s="498"/>
      <c r="G3988" s="498"/>
      <c r="H3988" s="498"/>
      <c r="I3988" s="499"/>
      <c r="J3988" s="500"/>
    </row>
    <row r="3989" customFormat="false" ht="18" hidden="false" customHeight="true" outlineLevel="0" collapsed="false">
      <c r="A3989" s="466" t="s">
        <v>2502</v>
      </c>
      <c r="B3989" s="467" t="s">
        <v>27</v>
      </c>
      <c r="C3989" s="468" t="s">
        <v>26</v>
      </c>
      <c r="D3989" s="468" t="s">
        <v>18</v>
      </c>
      <c r="E3989" s="468" t="s">
        <v>25</v>
      </c>
      <c r="F3989" s="468"/>
      <c r="G3989" s="469" t="s">
        <v>1375</v>
      </c>
      <c r="H3989" s="467" t="s">
        <v>1376</v>
      </c>
      <c r="I3989" s="470" t="s">
        <v>1377</v>
      </c>
      <c r="J3989" s="471" t="s">
        <v>19</v>
      </c>
    </row>
    <row r="3990" customFormat="false" ht="25.5" hidden="false" customHeight="true" outlineLevel="0" collapsed="false">
      <c r="A3990" s="472" t="s">
        <v>35</v>
      </c>
      <c r="B3990" s="473" t="s">
        <v>2433</v>
      </c>
      <c r="C3990" s="474" t="s">
        <v>36</v>
      </c>
      <c r="D3990" s="474" t="s">
        <v>2434</v>
      </c>
      <c r="E3990" s="474" t="s">
        <v>674</v>
      </c>
      <c r="F3990" s="474"/>
      <c r="G3990" s="475" t="s">
        <v>400</v>
      </c>
      <c r="H3990" s="476" t="n">
        <v>1</v>
      </c>
      <c r="I3990" s="477" t="n">
        <v>4.08</v>
      </c>
      <c r="J3990" s="478" t="n">
        <v>4.08</v>
      </c>
    </row>
    <row r="3991" customFormat="false" ht="24" hidden="false" customHeight="true" outlineLevel="0" collapsed="false">
      <c r="A3991" s="479" t="s">
        <v>656</v>
      </c>
      <c r="B3991" s="480" t="n">
        <v>88310</v>
      </c>
      <c r="C3991" s="481" t="s">
        <v>42</v>
      </c>
      <c r="D3991" s="481" t="s">
        <v>970</v>
      </c>
      <c r="E3991" s="481" t="s">
        <v>1382</v>
      </c>
      <c r="F3991" s="481"/>
      <c r="G3991" s="482" t="s">
        <v>469</v>
      </c>
      <c r="H3991" s="483" t="n">
        <v>0.14</v>
      </c>
      <c r="I3991" s="484" t="n">
        <v>27.11</v>
      </c>
      <c r="J3991" s="485" t="n">
        <v>3.79</v>
      </c>
    </row>
    <row r="3992" customFormat="false" ht="25.5" hidden="false" customHeight="true" outlineLevel="0" collapsed="false">
      <c r="A3992" s="501" t="s">
        <v>200</v>
      </c>
      <c r="B3992" s="502" t="n">
        <v>3767</v>
      </c>
      <c r="C3992" s="503" t="s">
        <v>42</v>
      </c>
      <c r="D3992" s="503" t="s">
        <v>2283</v>
      </c>
      <c r="E3992" s="503" t="s">
        <v>669</v>
      </c>
      <c r="F3992" s="503"/>
      <c r="G3992" s="504" t="s">
        <v>120</v>
      </c>
      <c r="H3992" s="505" t="n">
        <v>0.25</v>
      </c>
      <c r="I3992" s="506" t="n">
        <v>1.16</v>
      </c>
      <c r="J3992" s="507" t="n">
        <v>0.29</v>
      </c>
    </row>
    <row r="3993" customFormat="false" ht="15" hidden="false" customHeight="false" outlineLevel="0" collapsed="false">
      <c r="A3993" s="486"/>
      <c r="B3993" s="487"/>
      <c r="C3993" s="487"/>
      <c r="D3993" s="487"/>
      <c r="E3993" s="487" t="s">
        <v>1388</v>
      </c>
      <c r="F3993" s="488" t="n">
        <v>2.81</v>
      </c>
      <c r="G3993" s="487" t="s">
        <v>1389</v>
      </c>
      <c r="H3993" s="488" t="n">
        <v>0</v>
      </c>
      <c r="I3993" s="489" t="s">
        <v>1390</v>
      </c>
      <c r="J3993" s="490" t="n">
        <v>2.81</v>
      </c>
    </row>
    <row r="3994" customFormat="false" ht="15" hidden="false" customHeight="true" outlineLevel="0" collapsed="false">
      <c r="A3994" s="486"/>
      <c r="B3994" s="487"/>
      <c r="C3994" s="487"/>
      <c r="D3994" s="487"/>
      <c r="E3994" s="487" t="s">
        <v>1391</v>
      </c>
      <c r="F3994" s="488" t="n">
        <v>0.97</v>
      </c>
      <c r="G3994" s="487"/>
      <c r="H3994" s="491" t="s">
        <v>1392</v>
      </c>
      <c r="I3994" s="491"/>
      <c r="J3994" s="490" t="n">
        <v>5.05</v>
      </c>
    </row>
    <row r="3995" customFormat="false" ht="49.5" hidden="false" customHeight="true" outlineLevel="0" collapsed="false">
      <c r="A3995" s="492"/>
      <c r="B3995" s="493"/>
      <c r="C3995" s="493"/>
      <c r="D3995" s="493"/>
      <c r="E3995" s="493"/>
      <c r="F3995" s="493"/>
      <c r="G3995" s="493" t="s">
        <v>1393</v>
      </c>
      <c r="H3995" s="494" t="n">
        <v>1867.68</v>
      </c>
      <c r="I3995" s="495" t="s">
        <v>1394</v>
      </c>
      <c r="J3995" s="496" t="n">
        <v>9431.78</v>
      </c>
    </row>
    <row r="3996" customFormat="false" ht="0.75" hidden="false" customHeight="true" outlineLevel="0" collapsed="false">
      <c r="A3996" s="497"/>
      <c r="B3996" s="498"/>
      <c r="C3996" s="498"/>
      <c r="D3996" s="498"/>
      <c r="E3996" s="498"/>
      <c r="F3996" s="498"/>
      <c r="G3996" s="498"/>
      <c r="H3996" s="498"/>
      <c r="I3996" s="499"/>
      <c r="J3996" s="500"/>
    </row>
    <row r="3997" customFormat="false" ht="18" hidden="false" customHeight="true" outlineLevel="0" collapsed="false">
      <c r="A3997" s="466" t="s">
        <v>2503</v>
      </c>
      <c r="B3997" s="467" t="s">
        <v>27</v>
      </c>
      <c r="C3997" s="468" t="s">
        <v>26</v>
      </c>
      <c r="D3997" s="468" t="s">
        <v>18</v>
      </c>
      <c r="E3997" s="468" t="s">
        <v>25</v>
      </c>
      <c r="F3997" s="468"/>
      <c r="G3997" s="469" t="s">
        <v>1375</v>
      </c>
      <c r="H3997" s="467" t="s">
        <v>1376</v>
      </c>
      <c r="I3997" s="470" t="s">
        <v>1377</v>
      </c>
      <c r="J3997" s="471" t="s">
        <v>19</v>
      </c>
    </row>
    <row r="3998" customFormat="false" ht="25.5" hidden="false" customHeight="true" outlineLevel="0" collapsed="false">
      <c r="A3998" s="472" t="s">
        <v>35</v>
      </c>
      <c r="B3998" s="473" t="s">
        <v>2440</v>
      </c>
      <c r="C3998" s="474" t="s">
        <v>36</v>
      </c>
      <c r="D3998" s="474" t="s">
        <v>2441</v>
      </c>
      <c r="E3998" s="474" t="s">
        <v>1924</v>
      </c>
      <c r="F3998" s="474"/>
      <c r="G3998" s="475" t="s">
        <v>1449</v>
      </c>
      <c r="H3998" s="476" t="n">
        <v>1</v>
      </c>
      <c r="I3998" s="477" t="n">
        <v>3.72</v>
      </c>
      <c r="J3998" s="478" t="n">
        <v>3.72</v>
      </c>
    </row>
    <row r="3999" customFormat="false" ht="24" hidden="false" customHeight="true" outlineLevel="0" collapsed="false">
      <c r="A3999" s="479" t="s">
        <v>656</v>
      </c>
      <c r="B3999" s="480" t="n">
        <v>88316</v>
      </c>
      <c r="C3999" s="481" t="s">
        <v>42</v>
      </c>
      <c r="D3999" s="481" t="s">
        <v>667</v>
      </c>
      <c r="E3999" s="481" t="s">
        <v>1382</v>
      </c>
      <c r="F3999" s="481"/>
      <c r="G3999" s="482" t="s">
        <v>469</v>
      </c>
      <c r="H3999" s="483" t="n">
        <v>0.134</v>
      </c>
      <c r="I3999" s="484" t="n">
        <v>20.32</v>
      </c>
      <c r="J3999" s="485" t="n">
        <v>2.72</v>
      </c>
    </row>
    <row r="4000" customFormat="false" ht="51.75" hidden="false" customHeight="true" outlineLevel="0" collapsed="false">
      <c r="A4000" s="479" t="s">
        <v>656</v>
      </c>
      <c r="B4000" s="480" t="n">
        <v>99833</v>
      </c>
      <c r="C4000" s="481" t="s">
        <v>42</v>
      </c>
      <c r="D4000" s="481" t="s">
        <v>1928</v>
      </c>
      <c r="E4000" s="481" t="s">
        <v>683</v>
      </c>
      <c r="F4000" s="481"/>
      <c r="G4000" s="482" t="s">
        <v>688</v>
      </c>
      <c r="H4000" s="483" t="n">
        <v>0.015</v>
      </c>
      <c r="I4000" s="484" t="n">
        <v>5.11</v>
      </c>
      <c r="J4000" s="485" t="n">
        <v>0.07</v>
      </c>
    </row>
    <row r="4001" customFormat="false" ht="24" hidden="false" customHeight="true" outlineLevel="0" collapsed="false">
      <c r="A4001" s="501" t="s">
        <v>200</v>
      </c>
      <c r="B4001" s="502" t="n">
        <v>13</v>
      </c>
      <c r="C4001" s="503" t="s">
        <v>42</v>
      </c>
      <c r="D4001" s="503" t="s">
        <v>2355</v>
      </c>
      <c r="E4001" s="503" t="s">
        <v>669</v>
      </c>
      <c r="F4001" s="503"/>
      <c r="G4001" s="504" t="s">
        <v>66</v>
      </c>
      <c r="H4001" s="505" t="n">
        <v>0.016</v>
      </c>
      <c r="I4001" s="506" t="n">
        <v>30.62</v>
      </c>
      <c r="J4001" s="507" t="n">
        <v>0.48</v>
      </c>
    </row>
    <row r="4002" customFormat="false" ht="24" hidden="false" customHeight="true" outlineLevel="0" collapsed="false">
      <c r="A4002" s="501" t="s">
        <v>200</v>
      </c>
      <c r="B4002" s="502" t="n">
        <v>44329</v>
      </c>
      <c r="C4002" s="503" t="s">
        <v>42</v>
      </c>
      <c r="D4002" s="503" t="s">
        <v>998</v>
      </c>
      <c r="E4002" s="503" t="s">
        <v>669</v>
      </c>
      <c r="F4002" s="503"/>
      <c r="G4002" s="504" t="s">
        <v>686</v>
      </c>
      <c r="H4002" s="505" t="n">
        <v>0.04</v>
      </c>
      <c r="I4002" s="506" t="n">
        <v>11.49</v>
      </c>
      <c r="J4002" s="507" t="n">
        <v>0.45</v>
      </c>
    </row>
    <row r="4003" customFormat="false" ht="15" hidden="false" customHeight="false" outlineLevel="0" collapsed="false">
      <c r="A4003" s="486"/>
      <c r="B4003" s="487"/>
      <c r="C4003" s="487"/>
      <c r="D4003" s="487"/>
      <c r="E4003" s="487" t="s">
        <v>1388</v>
      </c>
      <c r="F4003" s="488" t="n">
        <v>2.02</v>
      </c>
      <c r="G4003" s="487" t="s">
        <v>1389</v>
      </c>
      <c r="H4003" s="488" t="n">
        <v>0</v>
      </c>
      <c r="I4003" s="489" t="s">
        <v>1390</v>
      </c>
      <c r="J4003" s="490" t="n">
        <v>2.02</v>
      </c>
    </row>
    <row r="4004" customFormat="false" ht="15" hidden="false" customHeight="true" outlineLevel="0" collapsed="false">
      <c r="A4004" s="486"/>
      <c r="B4004" s="487"/>
      <c r="C4004" s="487"/>
      <c r="D4004" s="487"/>
      <c r="E4004" s="487" t="s">
        <v>1391</v>
      </c>
      <c r="F4004" s="488" t="n">
        <v>0.88</v>
      </c>
      <c r="G4004" s="487"/>
      <c r="H4004" s="491" t="s">
        <v>1392</v>
      </c>
      <c r="I4004" s="491"/>
      <c r="J4004" s="490" t="n">
        <v>4.6</v>
      </c>
    </row>
    <row r="4005" customFormat="false" ht="49.5" hidden="false" customHeight="true" outlineLevel="0" collapsed="false">
      <c r="A4005" s="492"/>
      <c r="B4005" s="493"/>
      <c r="C4005" s="493"/>
      <c r="D4005" s="493"/>
      <c r="E4005" s="493"/>
      <c r="F4005" s="493"/>
      <c r="G4005" s="493" t="s">
        <v>1393</v>
      </c>
      <c r="H4005" s="494" t="n">
        <v>856.24</v>
      </c>
      <c r="I4005" s="495" t="s">
        <v>1394</v>
      </c>
      <c r="J4005" s="496" t="n">
        <v>3938.7</v>
      </c>
    </row>
    <row r="4006" customFormat="false" ht="0.75" hidden="false" customHeight="true" outlineLevel="0" collapsed="false">
      <c r="A4006" s="497"/>
      <c r="B4006" s="498"/>
      <c r="C4006" s="498"/>
      <c r="D4006" s="498"/>
      <c r="E4006" s="498"/>
      <c r="F4006" s="498"/>
      <c r="G4006" s="498"/>
      <c r="H4006" s="498"/>
      <c r="I4006" s="499"/>
      <c r="J4006" s="500"/>
    </row>
    <row r="4007" customFormat="false" ht="18" hidden="false" customHeight="true" outlineLevel="0" collapsed="false">
      <c r="A4007" s="466" t="s">
        <v>2504</v>
      </c>
      <c r="B4007" s="467" t="s">
        <v>27</v>
      </c>
      <c r="C4007" s="468" t="s">
        <v>26</v>
      </c>
      <c r="D4007" s="468" t="s">
        <v>18</v>
      </c>
      <c r="E4007" s="468" t="s">
        <v>25</v>
      </c>
      <c r="F4007" s="468"/>
      <c r="G4007" s="469" t="s">
        <v>1375</v>
      </c>
      <c r="H4007" s="467" t="s">
        <v>1376</v>
      </c>
      <c r="I4007" s="470" t="s">
        <v>1377</v>
      </c>
      <c r="J4007" s="471" t="s">
        <v>19</v>
      </c>
    </row>
    <row r="4008" customFormat="false" ht="25.5" hidden="false" customHeight="true" outlineLevel="0" collapsed="false">
      <c r="A4008" s="472" t="s">
        <v>35</v>
      </c>
      <c r="B4008" s="473" t="s">
        <v>2443</v>
      </c>
      <c r="C4008" s="474" t="s">
        <v>36</v>
      </c>
      <c r="D4008" s="474" t="s">
        <v>2444</v>
      </c>
      <c r="E4008" s="474" t="s">
        <v>1771</v>
      </c>
      <c r="F4008" s="474"/>
      <c r="G4008" s="475" t="s">
        <v>1449</v>
      </c>
      <c r="H4008" s="476" t="n">
        <v>1</v>
      </c>
      <c r="I4008" s="477" t="n">
        <v>38.87</v>
      </c>
      <c r="J4008" s="478" t="n">
        <v>38.87</v>
      </c>
    </row>
    <row r="4009" customFormat="false" ht="24" hidden="false" customHeight="true" outlineLevel="0" collapsed="false">
      <c r="A4009" s="479" t="s">
        <v>656</v>
      </c>
      <c r="B4009" s="480" t="n">
        <v>88309</v>
      </c>
      <c r="C4009" s="481" t="s">
        <v>42</v>
      </c>
      <c r="D4009" s="481" t="s">
        <v>696</v>
      </c>
      <c r="E4009" s="481" t="s">
        <v>1382</v>
      </c>
      <c r="F4009" s="481"/>
      <c r="G4009" s="482" t="s">
        <v>469</v>
      </c>
      <c r="H4009" s="483" t="n">
        <v>0.6</v>
      </c>
      <c r="I4009" s="484" t="n">
        <v>25.62</v>
      </c>
      <c r="J4009" s="485" t="n">
        <v>15.37</v>
      </c>
    </row>
    <row r="4010" customFormat="false" ht="24" hidden="false" customHeight="true" outlineLevel="0" collapsed="false">
      <c r="A4010" s="479" t="s">
        <v>656</v>
      </c>
      <c r="B4010" s="480" t="n">
        <v>88242</v>
      </c>
      <c r="C4010" s="481" t="s">
        <v>42</v>
      </c>
      <c r="D4010" s="481" t="s">
        <v>1626</v>
      </c>
      <c r="E4010" s="481" t="s">
        <v>1382</v>
      </c>
      <c r="F4010" s="481"/>
      <c r="G4010" s="482" t="s">
        <v>469</v>
      </c>
      <c r="H4010" s="483" t="n">
        <v>0.4</v>
      </c>
      <c r="I4010" s="484" t="n">
        <v>21.56</v>
      </c>
      <c r="J4010" s="485" t="n">
        <v>8.62</v>
      </c>
    </row>
    <row r="4011" customFormat="false" ht="51.75" hidden="false" customHeight="true" outlineLevel="0" collapsed="false">
      <c r="A4011" s="479" t="s">
        <v>656</v>
      </c>
      <c r="B4011" s="480" t="n">
        <v>87292</v>
      </c>
      <c r="C4011" s="481" t="s">
        <v>42</v>
      </c>
      <c r="D4011" s="481" t="s">
        <v>734</v>
      </c>
      <c r="E4011" s="481" t="s">
        <v>1382</v>
      </c>
      <c r="F4011" s="481"/>
      <c r="G4011" s="482" t="s">
        <v>388</v>
      </c>
      <c r="H4011" s="483" t="n">
        <v>0.02</v>
      </c>
      <c r="I4011" s="484" t="n">
        <v>591.83</v>
      </c>
      <c r="J4011" s="485" t="n">
        <v>11.83</v>
      </c>
    </row>
    <row r="4012" customFormat="false" ht="25.5" hidden="false" customHeight="true" outlineLevel="0" collapsed="false">
      <c r="A4012" s="501" t="s">
        <v>200</v>
      </c>
      <c r="B4012" s="502" t="n">
        <v>4734</v>
      </c>
      <c r="C4012" s="503" t="s">
        <v>42</v>
      </c>
      <c r="D4012" s="503" t="s">
        <v>1858</v>
      </c>
      <c r="E4012" s="503" t="s">
        <v>669</v>
      </c>
      <c r="F4012" s="503"/>
      <c r="G4012" s="504" t="s">
        <v>388</v>
      </c>
      <c r="H4012" s="505" t="n">
        <v>0.005</v>
      </c>
      <c r="I4012" s="506" t="n">
        <v>523.21</v>
      </c>
      <c r="J4012" s="507" t="n">
        <v>2.61</v>
      </c>
    </row>
    <row r="4013" customFormat="false" ht="39" hidden="false" customHeight="true" outlineLevel="0" collapsed="false">
      <c r="A4013" s="501" t="s">
        <v>200</v>
      </c>
      <c r="B4013" s="502" t="n">
        <v>4408</v>
      </c>
      <c r="C4013" s="503" t="s">
        <v>42</v>
      </c>
      <c r="D4013" s="503" t="s">
        <v>2014</v>
      </c>
      <c r="E4013" s="503" t="s">
        <v>669</v>
      </c>
      <c r="F4013" s="503"/>
      <c r="G4013" s="504" t="s">
        <v>47</v>
      </c>
      <c r="H4013" s="505" t="n">
        <v>0.2</v>
      </c>
      <c r="I4013" s="506" t="n">
        <v>2.24</v>
      </c>
      <c r="J4013" s="507" t="n">
        <v>0.44</v>
      </c>
    </row>
    <row r="4014" customFormat="false" ht="15" hidden="false" customHeight="false" outlineLevel="0" collapsed="false">
      <c r="A4014" s="486"/>
      <c r="B4014" s="487"/>
      <c r="C4014" s="487"/>
      <c r="D4014" s="487"/>
      <c r="E4014" s="487" t="s">
        <v>1388</v>
      </c>
      <c r="F4014" s="488" t="n">
        <v>20.02</v>
      </c>
      <c r="G4014" s="487" t="s">
        <v>1389</v>
      </c>
      <c r="H4014" s="488" t="n">
        <v>0</v>
      </c>
      <c r="I4014" s="489" t="s">
        <v>1390</v>
      </c>
      <c r="J4014" s="490" t="n">
        <v>20.02</v>
      </c>
    </row>
    <row r="4015" customFormat="false" ht="15" hidden="false" customHeight="true" outlineLevel="0" collapsed="false">
      <c r="A4015" s="486"/>
      <c r="B4015" s="487"/>
      <c r="C4015" s="487"/>
      <c r="D4015" s="487"/>
      <c r="E4015" s="487" t="s">
        <v>1391</v>
      </c>
      <c r="F4015" s="488" t="n">
        <v>9.25</v>
      </c>
      <c r="G4015" s="487"/>
      <c r="H4015" s="491" t="s">
        <v>1392</v>
      </c>
      <c r="I4015" s="491"/>
      <c r="J4015" s="490" t="n">
        <v>48.12</v>
      </c>
    </row>
    <row r="4016" customFormat="false" ht="49.5" hidden="false" customHeight="true" outlineLevel="0" collapsed="false">
      <c r="A4016" s="492"/>
      <c r="B4016" s="493"/>
      <c r="C4016" s="493"/>
      <c r="D4016" s="493"/>
      <c r="E4016" s="493"/>
      <c r="F4016" s="493"/>
      <c r="G4016" s="493" t="s">
        <v>1393</v>
      </c>
      <c r="H4016" s="494" t="n">
        <v>42.81</v>
      </c>
      <c r="I4016" s="495" t="s">
        <v>1394</v>
      </c>
      <c r="J4016" s="496" t="n">
        <v>2060.01</v>
      </c>
    </row>
    <row r="4017" customFormat="false" ht="0.75" hidden="false" customHeight="true" outlineLevel="0" collapsed="false">
      <c r="A4017" s="497"/>
      <c r="B4017" s="498"/>
      <c r="C4017" s="498"/>
      <c r="D4017" s="498"/>
      <c r="E4017" s="498"/>
      <c r="F4017" s="498"/>
      <c r="G4017" s="498"/>
      <c r="H4017" s="498"/>
      <c r="I4017" s="499"/>
      <c r="J4017" s="500"/>
    </row>
    <row r="4018" customFormat="false" ht="18" hidden="false" customHeight="true" outlineLevel="0" collapsed="false">
      <c r="A4018" s="466" t="s">
        <v>2505</v>
      </c>
      <c r="B4018" s="467" t="s">
        <v>27</v>
      </c>
      <c r="C4018" s="468" t="s">
        <v>26</v>
      </c>
      <c r="D4018" s="468" t="s">
        <v>18</v>
      </c>
      <c r="E4018" s="468" t="s">
        <v>25</v>
      </c>
      <c r="F4018" s="468"/>
      <c r="G4018" s="469" t="s">
        <v>1375</v>
      </c>
      <c r="H4018" s="467" t="s">
        <v>1376</v>
      </c>
      <c r="I4018" s="470" t="s">
        <v>1377</v>
      </c>
      <c r="J4018" s="471" t="s">
        <v>19</v>
      </c>
    </row>
    <row r="4019" customFormat="false" ht="39" hidden="false" customHeight="true" outlineLevel="0" collapsed="false">
      <c r="A4019" s="472" t="s">
        <v>35</v>
      </c>
      <c r="B4019" s="473" t="s">
        <v>2400</v>
      </c>
      <c r="C4019" s="474" t="s">
        <v>36</v>
      </c>
      <c r="D4019" s="474" t="s">
        <v>2401</v>
      </c>
      <c r="E4019" s="474" t="s">
        <v>674</v>
      </c>
      <c r="F4019" s="474"/>
      <c r="G4019" s="475" t="s">
        <v>400</v>
      </c>
      <c r="H4019" s="476" t="n">
        <v>1</v>
      </c>
      <c r="I4019" s="477" t="n">
        <v>68.46</v>
      </c>
      <c r="J4019" s="478" t="n">
        <v>68.46</v>
      </c>
    </row>
    <row r="4020" customFormat="false" ht="24" hidden="false" customHeight="true" outlineLevel="0" collapsed="false">
      <c r="A4020" s="479" t="s">
        <v>656</v>
      </c>
      <c r="B4020" s="480" t="n">
        <v>88310</v>
      </c>
      <c r="C4020" s="481" t="s">
        <v>42</v>
      </c>
      <c r="D4020" s="481" t="s">
        <v>970</v>
      </c>
      <c r="E4020" s="481" t="s">
        <v>1382</v>
      </c>
      <c r="F4020" s="481"/>
      <c r="G4020" s="482" t="s">
        <v>469</v>
      </c>
      <c r="H4020" s="483" t="n">
        <v>0.275</v>
      </c>
      <c r="I4020" s="484" t="n">
        <v>27.11</v>
      </c>
      <c r="J4020" s="485" t="n">
        <v>7.45</v>
      </c>
    </row>
    <row r="4021" customFormat="false" ht="24" hidden="false" customHeight="true" outlineLevel="0" collapsed="false">
      <c r="A4021" s="479" t="s">
        <v>656</v>
      </c>
      <c r="B4021" s="480" t="n">
        <v>88316</v>
      </c>
      <c r="C4021" s="481" t="s">
        <v>42</v>
      </c>
      <c r="D4021" s="481" t="s">
        <v>667</v>
      </c>
      <c r="E4021" s="481" t="s">
        <v>1382</v>
      </c>
      <c r="F4021" s="481"/>
      <c r="G4021" s="482" t="s">
        <v>469</v>
      </c>
      <c r="H4021" s="483" t="n">
        <v>0.115</v>
      </c>
      <c r="I4021" s="484" t="n">
        <v>20.32</v>
      </c>
      <c r="J4021" s="485" t="n">
        <v>2.33</v>
      </c>
    </row>
    <row r="4022" customFormat="false" ht="24" hidden="false" customHeight="true" outlineLevel="0" collapsed="false">
      <c r="A4022" s="501" t="s">
        <v>200</v>
      </c>
      <c r="B4022" s="502" t="n">
        <v>5330</v>
      </c>
      <c r="C4022" s="503" t="s">
        <v>42</v>
      </c>
      <c r="D4022" s="503" t="s">
        <v>2402</v>
      </c>
      <c r="E4022" s="503" t="s">
        <v>669</v>
      </c>
      <c r="F4022" s="503"/>
      <c r="G4022" s="504" t="s">
        <v>686</v>
      </c>
      <c r="H4022" s="505" t="n">
        <v>0.064</v>
      </c>
      <c r="I4022" s="506" t="n">
        <v>42.35</v>
      </c>
      <c r="J4022" s="507" t="n">
        <v>2.71</v>
      </c>
    </row>
    <row r="4023" customFormat="false" ht="24" hidden="false" customHeight="true" outlineLevel="0" collapsed="false">
      <c r="A4023" s="501" t="s">
        <v>200</v>
      </c>
      <c r="B4023" s="502" t="n">
        <v>12815</v>
      </c>
      <c r="C4023" s="503" t="s">
        <v>42</v>
      </c>
      <c r="D4023" s="503" t="s">
        <v>2403</v>
      </c>
      <c r="E4023" s="503" t="s">
        <v>669</v>
      </c>
      <c r="F4023" s="503"/>
      <c r="G4023" s="504" t="s">
        <v>120</v>
      </c>
      <c r="H4023" s="505" t="n">
        <v>0.01</v>
      </c>
      <c r="I4023" s="506" t="n">
        <v>10.72</v>
      </c>
      <c r="J4023" s="507" t="n">
        <v>0.1</v>
      </c>
    </row>
    <row r="4024" customFormat="false" ht="24" hidden="false" customHeight="true" outlineLevel="0" collapsed="false">
      <c r="A4024" s="501" t="s">
        <v>200</v>
      </c>
      <c r="B4024" s="502" t="s">
        <v>2404</v>
      </c>
      <c r="C4024" s="503" t="s">
        <v>36</v>
      </c>
      <c r="D4024" s="503" t="s">
        <v>2405</v>
      </c>
      <c r="E4024" s="503" t="s">
        <v>669</v>
      </c>
      <c r="F4024" s="503"/>
      <c r="G4024" s="504" t="s">
        <v>686</v>
      </c>
      <c r="H4024" s="505" t="n">
        <v>0.322</v>
      </c>
      <c r="I4024" s="506" t="n">
        <v>108.17</v>
      </c>
      <c r="J4024" s="507" t="n">
        <v>34.83</v>
      </c>
    </row>
    <row r="4025" customFormat="false" ht="24" hidden="false" customHeight="true" outlineLevel="0" collapsed="false">
      <c r="A4025" s="501" t="s">
        <v>200</v>
      </c>
      <c r="B4025" s="502" t="n">
        <v>44072</v>
      </c>
      <c r="C4025" s="503" t="s">
        <v>42</v>
      </c>
      <c r="D4025" s="503" t="s">
        <v>2406</v>
      </c>
      <c r="E4025" s="503" t="s">
        <v>669</v>
      </c>
      <c r="F4025" s="503"/>
      <c r="G4025" s="504" t="s">
        <v>686</v>
      </c>
      <c r="H4025" s="505" t="n">
        <v>0.2016</v>
      </c>
      <c r="I4025" s="506" t="n">
        <v>104.4</v>
      </c>
      <c r="J4025" s="507" t="n">
        <v>21.04</v>
      </c>
    </row>
    <row r="4026" customFormat="false" ht="15" hidden="false" customHeight="false" outlineLevel="0" collapsed="false">
      <c r="A4026" s="486"/>
      <c r="B4026" s="487"/>
      <c r="C4026" s="487"/>
      <c r="D4026" s="487"/>
      <c r="E4026" s="487" t="s">
        <v>1388</v>
      </c>
      <c r="F4026" s="488" t="n">
        <v>7.26</v>
      </c>
      <c r="G4026" s="487" t="s">
        <v>1389</v>
      </c>
      <c r="H4026" s="488" t="n">
        <v>0</v>
      </c>
      <c r="I4026" s="489" t="s">
        <v>1390</v>
      </c>
      <c r="J4026" s="490" t="n">
        <v>7.26</v>
      </c>
    </row>
    <row r="4027" customFormat="false" ht="15" hidden="false" customHeight="true" outlineLevel="0" collapsed="false">
      <c r="A4027" s="486"/>
      <c r="B4027" s="487"/>
      <c r="C4027" s="487"/>
      <c r="D4027" s="487"/>
      <c r="E4027" s="487" t="s">
        <v>1391</v>
      </c>
      <c r="F4027" s="488" t="n">
        <v>16.29</v>
      </c>
      <c r="G4027" s="487"/>
      <c r="H4027" s="491" t="s">
        <v>1392</v>
      </c>
      <c r="I4027" s="491"/>
      <c r="J4027" s="490" t="n">
        <v>84.75</v>
      </c>
    </row>
    <row r="4028" customFormat="false" ht="49.5" hidden="false" customHeight="true" outlineLevel="0" collapsed="false">
      <c r="A4028" s="492"/>
      <c r="B4028" s="493"/>
      <c r="C4028" s="493"/>
      <c r="D4028" s="493"/>
      <c r="E4028" s="493"/>
      <c r="F4028" s="493"/>
      <c r="G4028" s="493" t="s">
        <v>1393</v>
      </c>
      <c r="H4028" s="494" t="n">
        <v>219.36</v>
      </c>
      <c r="I4028" s="495" t="s">
        <v>1394</v>
      </c>
      <c r="J4028" s="496" t="n">
        <v>18590.76</v>
      </c>
    </row>
    <row r="4029" customFormat="false" ht="0.75" hidden="false" customHeight="true" outlineLevel="0" collapsed="false">
      <c r="A4029" s="497"/>
      <c r="B4029" s="498"/>
      <c r="C4029" s="498"/>
      <c r="D4029" s="498"/>
      <c r="E4029" s="498"/>
      <c r="F4029" s="498"/>
      <c r="G4029" s="498"/>
      <c r="H4029" s="498"/>
      <c r="I4029" s="499"/>
      <c r="J4029" s="500"/>
    </row>
    <row r="4030" customFormat="false" ht="18" hidden="false" customHeight="true" outlineLevel="0" collapsed="false">
      <c r="A4030" s="466" t="s">
        <v>2506</v>
      </c>
      <c r="B4030" s="467" t="s">
        <v>27</v>
      </c>
      <c r="C4030" s="468" t="s">
        <v>26</v>
      </c>
      <c r="D4030" s="468" t="s">
        <v>18</v>
      </c>
      <c r="E4030" s="468" t="s">
        <v>25</v>
      </c>
      <c r="F4030" s="468"/>
      <c r="G4030" s="469" t="s">
        <v>1375</v>
      </c>
      <c r="H4030" s="467" t="s">
        <v>1376</v>
      </c>
      <c r="I4030" s="470" t="s">
        <v>1377</v>
      </c>
      <c r="J4030" s="471" t="s">
        <v>19</v>
      </c>
    </row>
    <row r="4031" customFormat="false" ht="25.5" hidden="false" customHeight="true" outlineLevel="0" collapsed="false">
      <c r="A4031" s="472" t="s">
        <v>35</v>
      </c>
      <c r="B4031" s="473" t="s">
        <v>2408</v>
      </c>
      <c r="C4031" s="474" t="s">
        <v>36</v>
      </c>
      <c r="D4031" s="474" t="s">
        <v>2409</v>
      </c>
      <c r="E4031" s="474" t="s">
        <v>674</v>
      </c>
      <c r="F4031" s="474"/>
      <c r="G4031" s="475" t="s">
        <v>400</v>
      </c>
      <c r="H4031" s="476" t="n">
        <v>1</v>
      </c>
      <c r="I4031" s="477" t="n">
        <v>67.14</v>
      </c>
      <c r="J4031" s="478" t="n">
        <v>67.14</v>
      </c>
    </row>
    <row r="4032" customFormat="false" ht="24" hidden="false" customHeight="true" outlineLevel="0" collapsed="false">
      <c r="A4032" s="479" t="s">
        <v>656</v>
      </c>
      <c r="B4032" s="480" t="n">
        <v>88310</v>
      </c>
      <c r="C4032" s="481" t="s">
        <v>42</v>
      </c>
      <c r="D4032" s="481" t="s">
        <v>970</v>
      </c>
      <c r="E4032" s="481" t="s">
        <v>1382</v>
      </c>
      <c r="F4032" s="481"/>
      <c r="G4032" s="482" t="s">
        <v>469</v>
      </c>
      <c r="H4032" s="483" t="n">
        <v>0.275</v>
      </c>
      <c r="I4032" s="484" t="n">
        <v>27.11</v>
      </c>
      <c r="J4032" s="485" t="n">
        <v>7.45</v>
      </c>
    </row>
    <row r="4033" customFormat="false" ht="24" hidden="false" customHeight="true" outlineLevel="0" collapsed="false">
      <c r="A4033" s="479" t="s">
        <v>656</v>
      </c>
      <c r="B4033" s="480" t="n">
        <v>88316</v>
      </c>
      <c r="C4033" s="481" t="s">
        <v>42</v>
      </c>
      <c r="D4033" s="481" t="s">
        <v>667</v>
      </c>
      <c r="E4033" s="481" t="s">
        <v>1382</v>
      </c>
      <c r="F4033" s="481"/>
      <c r="G4033" s="482" t="s">
        <v>469</v>
      </c>
      <c r="H4033" s="483" t="n">
        <v>0.115</v>
      </c>
      <c r="I4033" s="484" t="n">
        <v>20.32</v>
      </c>
      <c r="J4033" s="485" t="n">
        <v>2.33</v>
      </c>
    </row>
    <row r="4034" customFormat="false" ht="24" hidden="false" customHeight="true" outlineLevel="0" collapsed="false">
      <c r="A4034" s="501" t="s">
        <v>200</v>
      </c>
      <c r="B4034" s="502" t="n">
        <v>5330</v>
      </c>
      <c r="C4034" s="503" t="s">
        <v>42</v>
      </c>
      <c r="D4034" s="503" t="s">
        <v>2402</v>
      </c>
      <c r="E4034" s="503" t="s">
        <v>669</v>
      </c>
      <c r="F4034" s="503"/>
      <c r="G4034" s="504" t="s">
        <v>686</v>
      </c>
      <c r="H4034" s="505" t="n">
        <v>0.064</v>
      </c>
      <c r="I4034" s="506" t="n">
        <v>42.35</v>
      </c>
      <c r="J4034" s="507" t="n">
        <v>2.71</v>
      </c>
    </row>
    <row r="4035" customFormat="false" ht="24" hidden="false" customHeight="true" outlineLevel="0" collapsed="false">
      <c r="A4035" s="501" t="s">
        <v>200</v>
      </c>
      <c r="B4035" s="502" t="n">
        <v>12815</v>
      </c>
      <c r="C4035" s="503" t="s">
        <v>42</v>
      </c>
      <c r="D4035" s="503" t="s">
        <v>2403</v>
      </c>
      <c r="E4035" s="503" t="s">
        <v>669</v>
      </c>
      <c r="F4035" s="503"/>
      <c r="G4035" s="504" t="s">
        <v>120</v>
      </c>
      <c r="H4035" s="505" t="n">
        <v>0.01</v>
      </c>
      <c r="I4035" s="506" t="n">
        <v>10.72</v>
      </c>
      <c r="J4035" s="507" t="n">
        <v>0.1</v>
      </c>
    </row>
    <row r="4036" customFormat="false" ht="24" hidden="false" customHeight="true" outlineLevel="0" collapsed="false">
      <c r="A4036" s="501" t="s">
        <v>200</v>
      </c>
      <c r="B4036" s="502" t="s">
        <v>2410</v>
      </c>
      <c r="C4036" s="503" t="s">
        <v>36</v>
      </c>
      <c r="D4036" s="503" t="s">
        <v>2411</v>
      </c>
      <c r="E4036" s="503" t="s">
        <v>669</v>
      </c>
      <c r="F4036" s="503"/>
      <c r="G4036" s="504" t="s">
        <v>686</v>
      </c>
      <c r="H4036" s="505" t="n">
        <v>0.322</v>
      </c>
      <c r="I4036" s="506" t="n">
        <v>104.08</v>
      </c>
      <c r="J4036" s="507" t="n">
        <v>33.51</v>
      </c>
    </row>
    <row r="4037" customFormat="false" ht="24" hidden="false" customHeight="true" outlineLevel="0" collapsed="false">
      <c r="A4037" s="501" t="s">
        <v>200</v>
      </c>
      <c r="B4037" s="502" t="n">
        <v>44072</v>
      </c>
      <c r="C4037" s="503" t="s">
        <v>42</v>
      </c>
      <c r="D4037" s="503" t="s">
        <v>2406</v>
      </c>
      <c r="E4037" s="503" t="s">
        <v>669</v>
      </c>
      <c r="F4037" s="503"/>
      <c r="G4037" s="504" t="s">
        <v>686</v>
      </c>
      <c r="H4037" s="505" t="n">
        <v>0.2016</v>
      </c>
      <c r="I4037" s="506" t="n">
        <v>104.4</v>
      </c>
      <c r="J4037" s="507" t="n">
        <v>21.04</v>
      </c>
    </row>
    <row r="4038" customFormat="false" ht="15" hidden="false" customHeight="false" outlineLevel="0" collapsed="false">
      <c r="A4038" s="486"/>
      <c r="B4038" s="487"/>
      <c r="C4038" s="487"/>
      <c r="D4038" s="487"/>
      <c r="E4038" s="487" t="s">
        <v>1388</v>
      </c>
      <c r="F4038" s="488" t="n">
        <v>7.26</v>
      </c>
      <c r="G4038" s="487" t="s">
        <v>1389</v>
      </c>
      <c r="H4038" s="488" t="n">
        <v>0</v>
      </c>
      <c r="I4038" s="489" t="s">
        <v>1390</v>
      </c>
      <c r="J4038" s="490" t="n">
        <v>7.26</v>
      </c>
    </row>
    <row r="4039" customFormat="false" ht="15" hidden="false" customHeight="true" outlineLevel="0" collapsed="false">
      <c r="A4039" s="486"/>
      <c r="B4039" s="487"/>
      <c r="C4039" s="487"/>
      <c r="D4039" s="487"/>
      <c r="E4039" s="487" t="s">
        <v>1391</v>
      </c>
      <c r="F4039" s="488" t="n">
        <v>15.97</v>
      </c>
      <c r="G4039" s="487"/>
      <c r="H4039" s="491" t="s">
        <v>1392</v>
      </c>
      <c r="I4039" s="491"/>
      <c r="J4039" s="490" t="n">
        <v>83.11</v>
      </c>
    </row>
    <row r="4040" customFormat="false" ht="49.5" hidden="false" customHeight="true" outlineLevel="0" collapsed="false">
      <c r="A4040" s="492"/>
      <c r="B4040" s="493"/>
      <c r="C4040" s="493"/>
      <c r="D4040" s="493"/>
      <c r="E4040" s="493"/>
      <c r="F4040" s="493"/>
      <c r="G4040" s="493" t="s">
        <v>1393</v>
      </c>
      <c r="H4040" s="494" t="n">
        <v>125.73</v>
      </c>
      <c r="I4040" s="495" t="s">
        <v>1394</v>
      </c>
      <c r="J4040" s="496" t="n">
        <v>10449.42</v>
      </c>
    </row>
    <row r="4041" customFormat="false" ht="0.75" hidden="false" customHeight="true" outlineLevel="0" collapsed="false">
      <c r="A4041" s="497"/>
      <c r="B4041" s="498"/>
      <c r="C4041" s="498"/>
      <c r="D4041" s="498"/>
      <c r="E4041" s="498"/>
      <c r="F4041" s="498"/>
      <c r="G4041" s="498"/>
      <c r="H4041" s="498"/>
      <c r="I4041" s="499"/>
      <c r="J4041" s="500"/>
    </row>
    <row r="4042" customFormat="false" ht="18" hidden="false" customHeight="true" outlineLevel="0" collapsed="false">
      <c r="A4042" s="466" t="s">
        <v>2507</v>
      </c>
      <c r="B4042" s="467" t="s">
        <v>27</v>
      </c>
      <c r="C4042" s="468" t="s">
        <v>26</v>
      </c>
      <c r="D4042" s="468" t="s">
        <v>18</v>
      </c>
      <c r="E4042" s="468" t="s">
        <v>25</v>
      </c>
      <c r="F4042" s="468"/>
      <c r="G4042" s="469" t="s">
        <v>1375</v>
      </c>
      <c r="H4042" s="467" t="s">
        <v>1376</v>
      </c>
      <c r="I4042" s="470" t="s">
        <v>1377</v>
      </c>
      <c r="J4042" s="471" t="s">
        <v>19</v>
      </c>
    </row>
    <row r="4043" customFormat="false" ht="39" hidden="false" customHeight="true" outlineLevel="0" collapsed="false">
      <c r="A4043" s="472" t="s">
        <v>35</v>
      </c>
      <c r="B4043" s="473" t="s">
        <v>2413</v>
      </c>
      <c r="C4043" s="474" t="s">
        <v>36</v>
      </c>
      <c r="D4043" s="474" t="s">
        <v>2414</v>
      </c>
      <c r="E4043" s="474" t="s">
        <v>674</v>
      </c>
      <c r="F4043" s="474"/>
      <c r="G4043" s="475" t="s">
        <v>400</v>
      </c>
      <c r="H4043" s="476" t="n">
        <v>1</v>
      </c>
      <c r="I4043" s="477" t="n">
        <v>67.22</v>
      </c>
      <c r="J4043" s="478" t="n">
        <v>67.22</v>
      </c>
    </row>
    <row r="4044" customFormat="false" ht="24" hidden="false" customHeight="true" outlineLevel="0" collapsed="false">
      <c r="A4044" s="479" t="s">
        <v>656</v>
      </c>
      <c r="B4044" s="480" t="n">
        <v>88310</v>
      </c>
      <c r="C4044" s="481" t="s">
        <v>42</v>
      </c>
      <c r="D4044" s="481" t="s">
        <v>970</v>
      </c>
      <c r="E4044" s="481" t="s">
        <v>1382</v>
      </c>
      <c r="F4044" s="481"/>
      <c r="G4044" s="482" t="s">
        <v>469</v>
      </c>
      <c r="H4044" s="483" t="n">
        <v>0.275</v>
      </c>
      <c r="I4044" s="484" t="n">
        <v>27.11</v>
      </c>
      <c r="J4044" s="485" t="n">
        <v>7.45</v>
      </c>
    </row>
    <row r="4045" customFormat="false" ht="24" hidden="false" customHeight="true" outlineLevel="0" collapsed="false">
      <c r="A4045" s="479" t="s">
        <v>656</v>
      </c>
      <c r="B4045" s="480" t="n">
        <v>88316</v>
      </c>
      <c r="C4045" s="481" t="s">
        <v>42</v>
      </c>
      <c r="D4045" s="481" t="s">
        <v>667</v>
      </c>
      <c r="E4045" s="481" t="s">
        <v>1382</v>
      </c>
      <c r="F4045" s="481"/>
      <c r="G4045" s="482" t="s">
        <v>469</v>
      </c>
      <c r="H4045" s="483" t="n">
        <v>0.115</v>
      </c>
      <c r="I4045" s="484" t="n">
        <v>20.32</v>
      </c>
      <c r="J4045" s="485" t="n">
        <v>2.33</v>
      </c>
    </row>
    <row r="4046" customFormat="false" ht="24" hidden="false" customHeight="true" outlineLevel="0" collapsed="false">
      <c r="A4046" s="501" t="s">
        <v>200</v>
      </c>
      <c r="B4046" s="502" t="n">
        <v>5330</v>
      </c>
      <c r="C4046" s="503" t="s">
        <v>42</v>
      </c>
      <c r="D4046" s="503" t="s">
        <v>2402</v>
      </c>
      <c r="E4046" s="503" t="s">
        <v>669</v>
      </c>
      <c r="F4046" s="503"/>
      <c r="G4046" s="504" t="s">
        <v>686</v>
      </c>
      <c r="H4046" s="505" t="n">
        <v>0.064</v>
      </c>
      <c r="I4046" s="506" t="n">
        <v>42.35</v>
      </c>
      <c r="J4046" s="507" t="n">
        <v>2.71</v>
      </c>
    </row>
    <row r="4047" customFormat="false" ht="24" hidden="false" customHeight="true" outlineLevel="0" collapsed="false">
      <c r="A4047" s="501" t="s">
        <v>200</v>
      </c>
      <c r="B4047" s="502" t="n">
        <v>12815</v>
      </c>
      <c r="C4047" s="503" t="s">
        <v>42</v>
      </c>
      <c r="D4047" s="503" t="s">
        <v>2403</v>
      </c>
      <c r="E4047" s="503" t="s">
        <v>669</v>
      </c>
      <c r="F4047" s="503"/>
      <c r="G4047" s="504" t="s">
        <v>120</v>
      </c>
      <c r="H4047" s="505" t="n">
        <v>0.01</v>
      </c>
      <c r="I4047" s="506" t="n">
        <v>10.72</v>
      </c>
      <c r="J4047" s="507" t="n">
        <v>0.1</v>
      </c>
    </row>
    <row r="4048" customFormat="false" ht="24" hidden="false" customHeight="true" outlineLevel="0" collapsed="false">
      <c r="A4048" s="501" t="s">
        <v>200</v>
      </c>
      <c r="B4048" s="502" t="s">
        <v>2415</v>
      </c>
      <c r="C4048" s="503" t="s">
        <v>36</v>
      </c>
      <c r="D4048" s="503" t="s">
        <v>2416</v>
      </c>
      <c r="E4048" s="503" t="s">
        <v>669</v>
      </c>
      <c r="F4048" s="503"/>
      <c r="G4048" s="504" t="s">
        <v>686</v>
      </c>
      <c r="H4048" s="505" t="n">
        <v>0.322</v>
      </c>
      <c r="I4048" s="506" t="n">
        <v>104.33</v>
      </c>
      <c r="J4048" s="507" t="n">
        <v>33.59</v>
      </c>
    </row>
    <row r="4049" customFormat="false" ht="24" hidden="false" customHeight="true" outlineLevel="0" collapsed="false">
      <c r="A4049" s="501" t="s">
        <v>200</v>
      </c>
      <c r="B4049" s="502" t="n">
        <v>44072</v>
      </c>
      <c r="C4049" s="503" t="s">
        <v>42</v>
      </c>
      <c r="D4049" s="503" t="s">
        <v>2406</v>
      </c>
      <c r="E4049" s="503" t="s">
        <v>669</v>
      </c>
      <c r="F4049" s="503"/>
      <c r="G4049" s="504" t="s">
        <v>686</v>
      </c>
      <c r="H4049" s="505" t="n">
        <v>0.2016</v>
      </c>
      <c r="I4049" s="506" t="n">
        <v>104.4</v>
      </c>
      <c r="J4049" s="507" t="n">
        <v>21.04</v>
      </c>
    </row>
    <row r="4050" customFormat="false" ht="15" hidden="false" customHeight="false" outlineLevel="0" collapsed="false">
      <c r="A4050" s="486"/>
      <c r="B4050" s="487"/>
      <c r="C4050" s="487"/>
      <c r="D4050" s="487"/>
      <c r="E4050" s="487" t="s">
        <v>1388</v>
      </c>
      <c r="F4050" s="488" t="n">
        <v>7.26</v>
      </c>
      <c r="G4050" s="487" t="s">
        <v>1389</v>
      </c>
      <c r="H4050" s="488" t="n">
        <v>0</v>
      </c>
      <c r="I4050" s="489" t="s">
        <v>1390</v>
      </c>
      <c r="J4050" s="490" t="n">
        <v>7.26</v>
      </c>
    </row>
    <row r="4051" customFormat="false" ht="15" hidden="false" customHeight="true" outlineLevel="0" collapsed="false">
      <c r="A4051" s="486"/>
      <c r="B4051" s="487"/>
      <c r="C4051" s="487"/>
      <c r="D4051" s="487"/>
      <c r="E4051" s="487" t="s">
        <v>1391</v>
      </c>
      <c r="F4051" s="488" t="n">
        <v>15.99</v>
      </c>
      <c r="G4051" s="487"/>
      <c r="H4051" s="491" t="s">
        <v>1392</v>
      </c>
      <c r="I4051" s="491"/>
      <c r="J4051" s="490" t="n">
        <v>83.21</v>
      </c>
    </row>
    <row r="4052" customFormat="false" ht="49.5" hidden="false" customHeight="true" outlineLevel="0" collapsed="false">
      <c r="A4052" s="492"/>
      <c r="B4052" s="493"/>
      <c r="C4052" s="493"/>
      <c r="D4052" s="493"/>
      <c r="E4052" s="493"/>
      <c r="F4052" s="493"/>
      <c r="G4052" s="493" t="s">
        <v>1393</v>
      </c>
      <c r="H4052" s="494" t="n">
        <v>77.43</v>
      </c>
      <c r="I4052" s="495" t="s">
        <v>1394</v>
      </c>
      <c r="J4052" s="496" t="n">
        <v>6442.95</v>
      </c>
    </row>
    <row r="4053" customFormat="false" ht="0.75" hidden="false" customHeight="true" outlineLevel="0" collapsed="false">
      <c r="A4053" s="497"/>
      <c r="B4053" s="498"/>
      <c r="C4053" s="498"/>
      <c r="D4053" s="498"/>
      <c r="E4053" s="498"/>
      <c r="F4053" s="498"/>
      <c r="G4053" s="498"/>
      <c r="H4053" s="498"/>
      <c r="I4053" s="499"/>
      <c r="J4053" s="500"/>
    </row>
    <row r="4054" customFormat="false" ht="18" hidden="false" customHeight="true" outlineLevel="0" collapsed="false">
      <c r="A4054" s="466" t="s">
        <v>2508</v>
      </c>
      <c r="B4054" s="467" t="s">
        <v>27</v>
      </c>
      <c r="C4054" s="468" t="s">
        <v>26</v>
      </c>
      <c r="D4054" s="468" t="s">
        <v>18</v>
      </c>
      <c r="E4054" s="468" t="s">
        <v>25</v>
      </c>
      <c r="F4054" s="468"/>
      <c r="G4054" s="469" t="s">
        <v>1375</v>
      </c>
      <c r="H4054" s="467" t="s">
        <v>1376</v>
      </c>
      <c r="I4054" s="470" t="s">
        <v>1377</v>
      </c>
      <c r="J4054" s="471" t="s">
        <v>19</v>
      </c>
    </row>
    <row r="4055" customFormat="false" ht="25.5" hidden="false" customHeight="true" outlineLevel="0" collapsed="false">
      <c r="A4055" s="472" t="s">
        <v>35</v>
      </c>
      <c r="B4055" s="473" t="s">
        <v>2383</v>
      </c>
      <c r="C4055" s="474" t="s">
        <v>36</v>
      </c>
      <c r="D4055" s="474" t="s">
        <v>2384</v>
      </c>
      <c r="E4055" s="474" t="s">
        <v>674</v>
      </c>
      <c r="F4055" s="474"/>
      <c r="G4055" s="475" t="s">
        <v>400</v>
      </c>
      <c r="H4055" s="476" t="n">
        <v>1</v>
      </c>
      <c r="I4055" s="477" t="n">
        <v>15.7</v>
      </c>
      <c r="J4055" s="478" t="n">
        <v>15.7</v>
      </c>
    </row>
    <row r="4056" customFormat="false" ht="24" hidden="false" customHeight="true" outlineLevel="0" collapsed="false">
      <c r="A4056" s="479" t="s">
        <v>656</v>
      </c>
      <c r="B4056" s="480" t="n">
        <v>88310</v>
      </c>
      <c r="C4056" s="481" t="s">
        <v>42</v>
      </c>
      <c r="D4056" s="481" t="s">
        <v>970</v>
      </c>
      <c r="E4056" s="481" t="s">
        <v>1382</v>
      </c>
      <c r="F4056" s="481"/>
      <c r="G4056" s="482" t="s">
        <v>469</v>
      </c>
      <c r="H4056" s="483" t="n">
        <v>0.187</v>
      </c>
      <c r="I4056" s="484" t="n">
        <v>27.11</v>
      </c>
      <c r="J4056" s="485" t="n">
        <v>5.06</v>
      </c>
    </row>
    <row r="4057" customFormat="false" ht="24" hidden="false" customHeight="true" outlineLevel="0" collapsed="false">
      <c r="A4057" s="479" t="s">
        <v>656</v>
      </c>
      <c r="B4057" s="480" t="n">
        <v>88316</v>
      </c>
      <c r="C4057" s="481" t="s">
        <v>42</v>
      </c>
      <c r="D4057" s="481" t="s">
        <v>667</v>
      </c>
      <c r="E4057" s="481" t="s">
        <v>1382</v>
      </c>
      <c r="F4057" s="481"/>
      <c r="G4057" s="482" t="s">
        <v>469</v>
      </c>
      <c r="H4057" s="483" t="n">
        <v>0.069</v>
      </c>
      <c r="I4057" s="484" t="n">
        <v>20.32</v>
      </c>
      <c r="J4057" s="485" t="n">
        <v>1.4</v>
      </c>
    </row>
    <row r="4058" customFormat="false" ht="24" hidden="false" customHeight="true" outlineLevel="0" collapsed="false">
      <c r="A4058" s="501" t="s">
        <v>200</v>
      </c>
      <c r="B4058" s="502" t="n">
        <v>7356</v>
      </c>
      <c r="C4058" s="503" t="s">
        <v>42</v>
      </c>
      <c r="D4058" s="503" t="s">
        <v>1536</v>
      </c>
      <c r="E4058" s="503" t="s">
        <v>669</v>
      </c>
      <c r="F4058" s="503"/>
      <c r="G4058" s="504" t="s">
        <v>686</v>
      </c>
      <c r="H4058" s="505" t="n">
        <v>0.33</v>
      </c>
      <c r="I4058" s="506" t="n">
        <v>28</v>
      </c>
      <c r="J4058" s="507" t="n">
        <v>9.24</v>
      </c>
    </row>
    <row r="4059" customFormat="false" ht="15" hidden="false" customHeight="false" outlineLevel="0" collapsed="false">
      <c r="A4059" s="486"/>
      <c r="B4059" s="487"/>
      <c r="C4059" s="487"/>
      <c r="D4059" s="487"/>
      <c r="E4059" s="487" t="s">
        <v>1388</v>
      </c>
      <c r="F4059" s="488" t="n">
        <v>4.8</v>
      </c>
      <c r="G4059" s="487" t="s">
        <v>1389</v>
      </c>
      <c r="H4059" s="488" t="n">
        <v>0</v>
      </c>
      <c r="I4059" s="489" t="s">
        <v>1390</v>
      </c>
      <c r="J4059" s="490" t="n">
        <v>4.8</v>
      </c>
    </row>
    <row r="4060" customFormat="false" ht="15" hidden="false" customHeight="true" outlineLevel="0" collapsed="false">
      <c r="A4060" s="486"/>
      <c r="B4060" s="487"/>
      <c r="C4060" s="487"/>
      <c r="D4060" s="487"/>
      <c r="E4060" s="487" t="s">
        <v>1391</v>
      </c>
      <c r="F4060" s="488" t="n">
        <v>3.73</v>
      </c>
      <c r="G4060" s="487"/>
      <c r="H4060" s="491" t="s">
        <v>1392</v>
      </c>
      <c r="I4060" s="491"/>
      <c r="J4060" s="490" t="n">
        <v>19.43</v>
      </c>
    </row>
    <row r="4061" customFormat="false" ht="49.5" hidden="false" customHeight="true" outlineLevel="0" collapsed="false">
      <c r="A4061" s="492"/>
      <c r="B4061" s="493"/>
      <c r="C4061" s="493"/>
      <c r="D4061" s="493"/>
      <c r="E4061" s="493"/>
      <c r="F4061" s="493"/>
      <c r="G4061" s="493" t="s">
        <v>1393</v>
      </c>
      <c r="H4061" s="494" t="n">
        <v>241.73</v>
      </c>
      <c r="I4061" s="495" t="s">
        <v>1394</v>
      </c>
      <c r="J4061" s="496" t="n">
        <v>4696.81</v>
      </c>
    </row>
    <row r="4062" customFormat="false" ht="0.75" hidden="false" customHeight="true" outlineLevel="0" collapsed="false">
      <c r="A4062" s="497"/>
      <c r="B4062" s="498"/>
      <c r="C4062" s="498"/>
      <c r="D4062" s="498"/>
      <c r="E4062" s="498"/>
      <c r="F4062" s="498"/>
      <c r="G4062" s="498"/>
      <c r="H4062" s="498"/>
      <c r="I4062" s="499"/>
      <c r="J4062" s="500"/>
    </row>
    <row r="4063" customFormat="false" ht="18" hidden="false" customHeight="true" outlineLevel="0" collapsed="false">
      <c r="A4063" s="466" t="s">
        <v>2509</v>
      </c>
      <c r="B4063" s="467" t="s">
        <v>27</v>
      </c>
      <c r="C4063" s="468" t="s">
        <v>26</v>
      </c>
      <c r="D4063" s="468" t="s">
        <v>18</v>
      </c>
      <c r="E4063" s="468" t="s">
        <v>25</v>
      </c>
      <c r="F4063" s="468"/>
      <c r="G4063" s="469" t="s">
        <v>1375</v>
      </c>
      <c r="H4063" s="467" t="s">
        <v>1376</v>
      </c>
      <c r="I4063" s="470" t="s">
        <v>1377</v>
      </c>
      <c r="J4063" s="471" t="s">
        <v>19</v>
      </c>
    </row>
    <row r="4064" customFormat="false" ht="25.5" hidden="false" customHeight="true" outlineLevel="0" collapsed="false">
      <c r="A4064" s="472" t="s">
        <v>35</v>
      </c>
      <c r="B4064" s="473" t="s">
        <v>2510</v>
      </c>
      <c r="C4064" s="474" t="s">
        <v>36</v>
      </c>
      <c r="D4064" s="474" t="s">
        <v>2511</v>
      </c>
      <c r="E4064" s="474" t="s">
        <v>674</v>
      </c>
      <c r="F4064" s="474"/>
      <c r="G4064" s="475" t="s">
        <v>47</v>
      </c>
      <c r="H4064" s="476" t="n">
        <v>1</v>
      </c>
      <c r="I4064" s="477" t="n">
        <v>7.03</v>
      </c>
      <c r="J4064" s="478" t="n">
        <v>7.03</v>
      </c>
    </row>
    <row r="4065" customFormat="false" ht="24" hidden="false" customHeight="true" outlineLevel="0" collapsed="false">
      <c r="A4065" s="479" t="s">
        <v>656</v>
      </c>
      <c r="B4065" s="480" t="n">
        <v>88310</v>
      </c>
      <c r="C4065" s="481" t="s">
        <v>42</v>
      </c>
      <c r="D4065" s="481" t="s">
        <v>970</v>
      </c>
      <c r="E4065" s="481" t="s">
        <v>1382</v>
      </c>
      <c r="F4065" s="481"/>
      <c r="G4065" s="482" t="s">
        <v>469</v>
      </c>
      <c r="H4065" s="483" t="n">
        <v>0.1</v>
      </c>
      <c r="I4065" s="484" t="n">
        <v>27.11</v>
      </c>
      <c r="J4065" s="485" t="n">
        <v>2.71</v>
      </c>
    </row>
    <row r="4066" customFormat="false" ht="24" hidden="false" customHeight="true" outlineLevel="0" collapsed="false">
      <c r="A4066" s="479" t="s">
        <v>656</v>
      </c>
      <c r="B4066" s="480" t="n">
        <v>88316</v>
      </c>
      <c r="C4066" s="481" t="s">
        <v>42</v>
      </c>
      <c r="D4066" s="481" t="s">
        <v>667</v>
      </c>
      <c r="E4066" s="481" t="s">
        <v>1382</v>
      </c>
      <c r="F4066" s="481"/>
      <c r="G4066" s="482" t="s">
        <v>469</v>
      </c>
      <c r="H4066" s="483" t="n">
        <v>0.1</v>
      </c>
      <c r="I4066" s="484" t="n">
        <v>20.32</v>
      </c>
      <c r="J4066" s="485" t="n">
        <v>2.03</v>
      </c>
    </row>
    <row r="4067" customFormat="false" ht="24" hidden="false" customHeight="true" outlineLevel="0" collapsed="false">
      <c r="A4067" s="501" t="s">
        <v>200</v>
      </c>
      <c r="B4067" s="502" t="n">
        <v>12815</v>
      </c>
      <c r="C4067" s="503" t="s">
        <v>42</v>
      </c>
      <c r="D4067" s="503" t="s">
        <v>2403</v>
      </c>
      <c r="E4067" s="503" t="s">
        <v>669</v>
      </c>
      <c r="F4067" s="503"/>
      <c r="G4067" s="504" t="s">
        <v>120</v>
      </c>
      <c r="H4067" s="505" t="n">
        <v>0.02</v>
      </c>
      <c r="I4067" s="506" t="n">
        <v>10.72</v>
      </c>
      <c r="J4067" s="507" t="n">
        <v>0.21</v>
      </c>
    </row>
    <row r="4068" customFormat="false" ht="24" hidden="false" customHeight="true" outlineLevel="0" collapsed="false">
      <c r="A4068" s="501" t="s">
        <v>200</v>
      </c>
      <c r="B4068" s="502" t="n">
        <v>7304</v>
      </c>
      <c r="C4068" s="503" t="s">
        <v>42</v>
      </c>
      <c r="D4068" s="503" t="s">
        <v>2426</v>
      </c>
      <c r="E4068" s="503" t="s">
        <v>669</v>
      </c>
      <c r="F4068" s="503"/>
      <c r="G4068" s="504" t="s">
        <v>686</v>
      </c>
      <c r="H4068" s="505" t="n">
        <v>0.03</v>
      </c>
      <c r="I4068" s="506" t="n">
        <v>69.34</v>
      </c>
      <c r="J4068" s="507" t="n">
        <v>2.08</v>
      </c>
    </row>
    <row r="4069" customFormat="false" ht="15" hidden="false" customHeight="false" outlineLevel="0" collapsed="false">
      <c r="A4069" s="486"/>
      <c r="B4069" s="487"/>
      <c r="C4069" s="487"/>
      <c r="D4069" s="487"/>
      <c r="E4069" s="487" t="s">
        <v>1388</v>
      </c>
      <c r="F4069" s="488" t="n">
        <v>3.51</v>
      </c>
      <c r="G4069" s="487" t="s">
        <v>1389</v>
      </c>
      <c r="H4069" s="488" t="n">
        <v>0</v>
      </c>
      <c r="I4069" s="489" t="s">
        <v>1390</v>
      </c>
      <c r="J4069" s="490" t="n">
        <v>3.51</v>
      </c>
    </row>
    <row r="4070" customFormat="false" ht="15" hidden="false" customHeight="true" outlineLevel="0" collapsed="false">
      <c r="A4070" s="486"/>
      <c r="B4070" s="487"/>
      <c r="C4070" s="487"/>
      <c r="D4070" s="487"/>
      <c r="E4070" s="487" t="s">
        <v>1391</v>
      </c>
      <c r="F4070" s="488" t="n">
        <v>1.67</v>
      </c>
      <c r="G4070" s="487"/>
      <c r="H4070" s="491" t="s">
        <v>1392</v>
      </c>
      <c r="I4070" s="491"/>
      <c r="J4070" s="490" t="n">
        <v>8.7</v>
      </c>
    </row>
    <row r="4071" customFormat="false" ht="49.5" hidden="false" customHeight="true" outlineLevel="0" collapsed="false">
      <c r="A4071" s="492"/>
      <c r="B4071" s="493"/>
      <c r="C4071" s="493"/>
      <c r="D4071" s="493"/>
      <c r="E4071" s="493"/>
      <c r="F4071" s="493"/>
      <c r="G4071" s="493" t="s">
        <v>1393</v>
      </c>
      <c r="H4071" s="494" t="n">
        <v>395</v>
      </c>
      <c r="I4071" s="495" t="s">
        <v>1394</v>
      </c>
      <c r="J4071" s="496" t="n">
        <v>3436.5</v>
      </c>
    </row>
    <row r="4072" customFormat="false" ht="0.75" hidden="false" customHeight="true" outlineLevel="0" collapsed="false">
      <c r="A4072" s="497"/>
      <c r="B4072" s="498"/>
      <c r="C4072" s="498"/>
      <c r="D4072" s="498"/>
      <c r="E4072" s="498"/>
      <c r="F4072" s="498"/>
      <c r="G4072" s="498"/>
      <c r="H4072" s="498"/>
      <c r="I4072" s="499"/>
      <c r="J4072" s="500"/>
    </row>
    <row r="4073" customFormat="false" ht="18" hidden="false" customHeight="true" outlineLevel="0" collapsed="false">
      <c r="A4073" s="466" t="s">
        <v>2512</v>
      </c>
      <c r="B4073" s="467" t="s">
        <v>27</v>
      </c>
      <c r="C4073" s="468" t="s">
        <v>26</v>
      </c>
      <c r="D4073" s="468" t="s">
        <v>18</v>
      </c>
      <c r="E4073" s="468" t="s">
        <v>25</v>
      </c>
      <c r="F4073" s="468"/>
      <c r="G4073" s="469" t="s">
        <v>1375</v>
      </c>
      <c r="H4073" s="467" t="s">
        <v>1376</v>
      </c>
      <c r="I4073" s="470" t="s">
        <v>1377</v>
      </c>
      <c r="J4073" s="471" t="s">
        <v>19</v>
      </c>
    </row>
    <row r="4074" customFormat="false" ht="24" hidden="false" customHeight="true" outlineLevel="0" collapsed="false">
      <c r="A4074" s="472" t="s">
        <v>35</v>
      </c>
      <c r="B4074" s="473" t="s">
        <v>2450</v>
      </c>
      <c r="C4074" s="474" t="s">
        <v>36</v>
      </c>
      <c r="D4074" s="474" t="s">
        <v>2451</v>
      </c>
      <c r="E4074" s="474" t="s">
        <v>1771</v>
      </c>
      <c r="F4074" s="474"/>
      <c r="G4074" s="475" t="s">
        <v>1449</v>
      </c>
      <c r="H4074" s="476" t="n">
        <v>1</v>
      </c>
      <c r="I4074" s="477" t="n">
        <v>45.06</v>
      </c>
      <c r="J4074" s="478" t="n">
        <v>45.06</v>
      </c>
    </row>
    <row r="4075" customFormat="false" ht="25.5" hidden="false" customHeight="true" outlineLevel="0" collapsed="false">
      <c r="A4075" s="479" t="s">
        <v>656</v>
      </c>
      <c r="B4075" s="480" t="n">
        <v>88261</v>
      </c>
      <c r="C4075" s="481" t="s">
        <v>42</v>
      </c>
      <c r="D4075" s="481" t="s">
        <v>1030</v>
      </c>
      <c r="E4075" s="481" t="s">
        <v>1382</v>
      </c>
      <c r="F4075" s="481"/>
      <c r="G4075" s="482" t="s">
        <v>469</v>
      </c>
      <c r="H4075" s="483" t="n">
        <v>1.6</v>
      </c>
      <c r="I4075" s="484" t="n">
        <v>24.15</v>
      </c>
      <c r="J4075" s="485" t="n">
        <v>38.64</v>
      </c>
    </row>
    <row r="4076" customFormat="false" ht="24" hidden="false" customHeight="true" outlineLevel="0" collapsed="false">
      <c r="A4076" s="501" t="s">
        <v>200</v>
      </c>
      <c r="B4076" s="502" t="n">
        <v>44396</v>
      </c>
      <c r="C4076" s="503" t="s">
        <v>42</v>
      </c>
      <c r="D4076" s="503" t="s">
        <v>2110</v>
      </c>
      <c r="E4076" s="503" t="s">
        <v>669</v>
      </c>
      <c r="F4076" s="503"/>
      <c r="G4076" s="504" t="s">
        <v>66</v>
      </c>
      <c r="H4076" s="505" t="n">
        <v>0.055</v>
      </c>
      <c r="I4076" s="506" t="n">
        <v>22.7</v>
      </c>
      <c r="J4076" s="507" t="n">
        <v>1.24</v>
      </c>
    </row>
    <row r="4077" customFormat="false" ht="24" hidden="false" customHeight="true" outlineLevel="0" collapsed="false">
      <c r="A4077" s="501" t="s">
        <v>200</v>
      </c>
      <c r="B4077" s="502" t="n">
        <v>43652</v>
      </c>
      <c r="C4077" s="503" t="s">
        <v>42</v>
      </c>
      <c r="D4077" s="503" t="s">
        <v>2452</v>
      </c>
      <c r="E4077" s="503" t="s">
        <v>669</v>
      </c>
      <c r="F4077" s="503"/>
      <c r="G4077" s="504" t="s">
        <v>66</v>
      </c>
      <c r="H4077" s="505" t="n">
        <v>0.075</v>
      </c>
      <c r="I4077" s="506" t="n">
        <v>13.86</v>
      </c>
      <c r="J4077" s="507" t="n">
        <v>1.03</v>
      </c>
    </row>
    <row r="4078" customFormat="false" ht="25.5" hidden="false" customHeight="true" outlineLevel="0" collapsed="false">
      <c r="A4078" s="501" t="s">
        <v>200</v>
      </c>
      <c r="B4078" s="502" t="n">
        <v>3767</v>
      </c>
      <c r="C4078" s="503" t="s">
        <v>42</v>
      </c>
      <c r="D4078" s="503" t="s">
        <v>2283</v>
      </c>
      <c r="E4078" s="503" t="s">
        <v>669</v>
      </c>
      <c r="F4078" s="503"/>
      <c r="G4078" s="504" t="s">
        <v>120</v>
      </c>
      <c r="H4078" s="505" t="n">
        <v>0.125</v>
      </c>
      <c r="I4078" s="506" t="n">
        <v>1.16</v>
      </c>
      <c r="J4078" s="507" t="n">
        <v>0.14</v>
      </c>
    </row>
    <row r="4079" customFormat="false" ht="24" hidden="false" customHeight="true" outlineLevel="0" collapsed="false">
      <c r="A4079" s="501" t="s">
        <v>200</v>
      </c>
      <c r="B4079" s="502" t="n">
        <v>4823</v>
      </c>
      <c r="C4079" s="503" t="s">
        <v>42</v>
      </c>
      <c r="D4079" s="503" t="s">
        <v>2453</v>
      </c>
      <c r="E4079" s="503" t="s">
        <v>669</v>
      </c>
      <c r="F4079" s="503"/>
      <c r="G4079" s="504" t="s">
        <v>66</v>
      </c>
      <c r="H4079" s="505" t="n">
        <v>0.09</v>
      </c>
      <c r="I4079" s="506" t="n">
        <v>44.57</v>
      </c>
      <c r="J4079" s="507" t="n">
        <v>4.01</v>
      </c>
    </row>
    <row r="4080" customFormat="false" ht="15" hidden="false" customHeight="false" outlineLevel="0" collapsed="false">
      <c r="A4080" s="486"/>
      <c r="B4080" s="487"/>
      <c r="C4080" s="487"/>
      <c r="D4080" s="487"/>
      <c r="E4080" s="487" t="s">
        <v>1388</v>
      </c>
      <c r="F4080" s="488" t="n">
        <v>30.3</v>
      </c>
      <c r="G4080" s="487" t="s">
        <v>1389</v>
      </c>
      <c r="H4080" s="488" t="n">
        <v>0</v>
      </c>
      <c r="I4080" s="489" t="s">
        <v>1390</v>
      </c>
      <c r="J4080" s="490" t="n">
        <v>30.3</v>
      </c>
    </row>
    <row r="4081" customFormat="false" ht="15" hidden="false" customHeight="true" outlineLevel="0" collapsed="false">
      <c r="A4081" s="486"/>
      <c r="B4081" s="487"/>
      <c r="C4081" s="487"/>
      <c r="D4081" s="487"/>
      <c r="E4081" s="487" t="s">
        <v>1391</v>
      </c>
      <c r="F4081" s="488" t="n">
        <v>10.72</v>
      </c>
      <c r="G4081" s="487"/>
      <c r="H4081" s="491" t="s">
        <v>1392</v>
      </c>
      <c r="I4081" s="491"/>
      <c r="J4081" s="490" t="n">
        <v>55.78</v>
      </c>
    </row>
    <row r="4082" customFormat="false" ht="49.5" hidden="false" customHeight="true" outlineLevel="0" collapsed="false">
      <c r="A4082" s="492"/>
      <c r="B4082" s="493"/>
      <c r="C4082" s="493"/>
      <c r="D4082" s="493"/>
      <c r="E4082" s="493"/>
      <c r="F4082" s="493"/>
      <c r="G4082" s="493" t="s">
        <v>1393</v>
      </c>
      <c r="H4082" s="494" t="n">
        <v>10.22</v>
      </c>
      <c r="I4082" s="495" t="s">
        <v>1394</v>
      </c>
      <c r="J4082" s="496" t="n">
        <v>570.07</v>
      </c>
    </row>
    <row r="4083" customFormat="false" ht="0.75" hidden="false" customHeight="true" outlineLevel="0" collapsed="false">
      <c r="A4083" s="497"/>
      <c r="B4083" s="498"/>
      <c r="C4083" s="498"/>
      <c r="D4083" s="498"/>
      <c r="E4083" s="498"/>
      <c r="F4083" s="498"/>
      <c r="G4083" s="498"/>
      <c r="H4083" s="498"/>
      <c r="I4083" s="499"/>
      <c r="J4083" s="500"/>
    </row>
    <row r="4084" customFormat="false" ht="18" hidden="false" customHeight="true" outlineLevel="0" collapsed="false">
      <c r="A4084" s="466" t="s">
        <v>2513</v>
      </c>
      <c r="B4084" s="467" t="s">
        <v>27</v>
      </c>
      <c r="C4084" s="468" t="s">
        <v>26</v>
      </c>
      <c r="D4084" s="468" t="s">
        <v>18</v>
      </c>
      <c r="E4084" s="468" t="s">
        <v>25</v>
      </c>
      <c r="F4084" s="468"/>
      <c r="G4084" s="469" t="s">
        <v>1375</v>
      </c>
      <c r="H4084" s="467" t="s">
        <v>1376</v>
      </c>
      <c r="I4084" s="470" t="s">
        <v>1377</v>
      </c>
      <c r="J4084" s="471" t="s">
        <v>19</v>
      </c>
    </row>
    <row r="4085" customFormat="false" ht="25.5" hidden="false" customHeight="true" outlineLevel="0" collapsed="false">
      <c r="A4085" s="472" t="s">
        <v>35</v>
      </c>
      <c r="B4085" s="473" t="s">
        <v>2446</v>
      </c>
      <c r="C4085" s="474" t="s">
        <v>36</v>
      </c>
      <c r="D4085" s="474" t="s">
        <v>2447</v>
      </c>
      <c r="E4085" s="474" t="s">
        <v>1771</v>
      </c>
      <c r="F4085" s="474"/>
      <c r="G4085" s="475" t="s">
        <v>1449</v>
      </c>
      <c r="H4085" s="476" t="n">
        <v>1</v>
      </c>
      <c r="I4085" s="477" t="n">
        <v>47.98</v>
      </c>
      <c r="J4085" s="478" t="n">
        <v>47.98</v>
      </c>
    </row>
    <row r="4086" customFormat="false" ht="24" hidden="false" customHeight="true" outlineLevel="0" collapsed="false">
      <c r="A4086" s="479" t="s">
        <v>656</v>
      </c>
      <c r="B4086" s="480" t="n">
        <v>88309</v>
      </c>
      <c r="C4086" s="481" t="s">
        <v>42</v>
      </c>
      <c r="D4086" s="481" t="s">
        <v>696</v>
      </c>
      <c r="E4086" s="481" t="s">
        <v>1382</v>
      </c>
      <c r="F4086" s="481"/>
      <c r="G4086" s="482" t="s">
        <v>469</v>
      </c>
      <c r="H4086" s="483" t="n">
        <v>1.6</v>
      </c>
      <c r="I4086" s="484" t="n">
        <v>25.62</v>
      </c>
      <c r="J4086" s="485" t="n">
        <v>40.99</v>
      </c>
    </row>
    <row r="4087" customFormat="false" ht="24" hidden="false" customHeight="true" outlineLevel="0" collapsed="false">
      <c r="A4087" s="479" t="s">
        <v>656</v>
      </c>
      <c r="B4087" s="480" t="n">
        <v>88242</v>
      </c>
      <c r="C4087" s="481" t="s">
        <v>42</v>
      </c>
      <c r="D4087" s="481" t="s">
        <v>1626</v>
      </c>
      <c r="E4087" s="481" t="s">
        <v>1382</v>
      </c>
      <c r="F4087" s="481"/>
      <c r="G4087" s="482" t="s">
        <v>469</v>
      </c>
      <c r="H4087" s="483" t="n">
        <v>0.2</v>
      </c>
      <c r="I4087" s="484" t="n">
        <v>21.56</v>
      </c>
      <c r="J4087" s="485" t="n">
        <v>4.31</v>
      </c>
    </row>
    <row r="4088" customFormat="false" ht="39" hidden="false" customHeight="true" outlineLevel="0" collapsed="false">
      <c r="A4088" s="501" t="s">
        <v>200</v>
      </c>
      <c r="B4088" s="502" t="n">
        <v>371</v>
      </c>
      <c r="C4088" s="503" t="s">
        <v>42</v>
      </c>
      <c r="D4088" s="503" t="s">
        <v>2448</v>
      </c>
      <c r="E4088" s="503" t="s">
        <v>669</v>
      </c>
      <c r="F4088" s="503"/>
      <c r="G4088" s="504" t="s">
        <v>66</v>
      </c>
      <c r="H4088" s="505" t="n">
        <v>2</v>
      </c>
      <c r="I4088" s="506" t="n">
        <v>1.34</v>
      </c>
      <c r="J4088" s="507" t="n">
        <v>2.68</v>
      </c>
    </row>
    <row r="4089" customFormat="false" ht="15" hidden="false" customHeight="false" outlineLevel="0" collapsed="false">
      <c r="A4089" s="486"/>
      <c r="B4089" s="487"/>
      <c r="C4089" s="487"/>
      <c r="D4089" s="487"/>
      <c r="E4089" s="487" t="s">
        <v>1388</v>
      </c>
      <c r="F4089" s="488" t="n">
        <v>35.67</v>
      </c>
      <c r="G4089" s="487" t="s">
        <v>1389</v>
      </c>
      <c r="H4089" s="488" t="n">
        <v>0</v>
      </c>
      <c r="I4089" s="489" t="s">
        <v>1390</v>
      </c>
      <c r="J4089" s="490" t="n">
        <v>35.67</v>
      </c>
    </row>
    <row r="4090" customFormat="false" ht="15" hidden="false" customHeight="true" outlineLevel="0" collapsed="false">
      <c r="A4090" s="486"/>
      <c r="B4090" s="487"/>
      <c r="C4090" s="487"/>
      <c r="D4090" s="487"/>
      <c r="E4090" s="487" t="s">
        <v>1391</v>
      </c>
      <c r="F4090" s="488" t="n">
        <v>11.41</v>
      </c>
      <c r="G4090" s="487"/>
      <c r="H4090" s="491" t="s">
        <v>1392</v>
      </c>
      <c r="I4090" s="491"/>
      <c r="J4090" s="490" t="n">
        <v>59.39</v>
      </c>
    </row>
    <row r="4091" customFormat="false" ht="49.5" hidden="false" customHeight="true" outlineLevel="0" collapsed="false">
      <c r="A4091" s="492"/>
      <c r="B4091" s="493"/>
      <c r="C4091" s="493"/>
      <c r="D4091" s="493"/>
      <c r="E4091" s="493"/>
      <c r="F4091" s="493"/>
      <c r="G4091" s="493" t="s">
        <v>1393</v>
      </c>
      <c r="H4091" s="494" t="n">
        <v>74.93</v>
      </c>
      <c r="I4091" s="495" t="s">
        <v>1394</v>
      </c>
      <c r="J4091" s="496" t="n">
        <v>4450.09</v>
      </c>
    </row>
    <row r="4092" customFormat="false" ht="0.75" hidden="false" customHeight="true" outlineLevel="0" collapsed="false">
      <c r="A4092" s="497"/>
      <c r="B4092" s="498"/>
      <c r="C4092" s="498"/>
      <c r="D4092" s="498"/>
      <c r="E4092" s="498"/>
      <c r="F4092" s="498"/>
      <c r="G4092" s="498"/>
      <c r="H4092" s="498"/>
      <c r="I4092" s="499"/>
      <c r="J4092" s="500"/>
    </row>
    <row r="4093" customFormat="false" ht="24" hidden="false" customHeight="true" outlineLevel="0" collapsed="false">
      <c r="A4093" s="461" t="n">
        <v>13</v>
      </c>
      <c r="B4093" s="462"/>
      <c r="C4093" s="462"/>
      <c r="D4093" s="462" t="s">
        <v>2514</v>
      </c>
      <c r="E4093" s="462"/>
      <c r="F4093" s="462"/>
      <c r="G4093" s="462"/>
      <c r="H4093" s="463"/>
      <c r="I4093" s="464"/>
      <c r="J4093" s="465" t="n">
        <v>249319.83</v>
      </c>
    </row>
    <row r="4094" customFormat="false" ht="24" hidden="false" customHeight="true" outlineLevel="0" collapsed="false">
      <c r="A4094" s="461" t="s">
        <v>2515</v>
      </c>
      <c r="B4094" s="462"/>
      <c r="C4094" s="462"/>
      <c r="D4094" s="462" t="s">
        <v>1936</v>
      </c>
      <c r="E4094" s="462"/>
      <c r="F4094" s="462"/>
      <c r="G4094" s="462"/>
      <c r="H4094" s="463"/>
      <c r="I4094" s="464"/>
      <c r="J4094" s="465" t="n">
        <v>168684.11</v>
      </c>
    </row>
    <row r="4095" customFormat="false" ht="18" hidden="false" customHeight="true" outlineLevel="0" collapsed="false">
      <c r="A4095" s="466" t="s">
        <v>2516</v>
      </c>
      <c r="B4095" s="467" t="s">
        <v>27</v>
      </c>
      <c r="C4095" s="468" t="s">
        <v>26</v>
      </c>
      <c r="D4095" s="468" t="s">
        <v>18</v>
      </c>
      <c r="E4095" s="468" t="s">
        <v>25</v>
      </c>
      <c r="F4095" s="468"/>
      <c r="G4095" s="469" t="s">
        <v>1375</v>
      </c>
      <c r="H4095" s="467" t="s">
        <v>1376</v>
      </c>
      <c r="I4095" s="470" t="s">
        <v>1377</v>
      </c>
      <c r="J4095" s="471" t="s">
        <v>19</v>
      </c>
    </row>
    <row r="4096" customFormat="false" ht="25.5" hidden="false" customHeight="true" outlineLevel="0" collapsed="false">
      <c r="A4096" s="472" t="s">
        <v>35</v>
      </c>
      <c r="B4096" s="473" t="s">
        <v>2517</v>
      </c>
      <c r="C4096" s="474" t="s">
        <v>36</v>
      </c>
      <c r="D4096" s="474" t="s">
        <v>2518</v>
      </c>
      <c r="E4096" s="474" t="s">
        <v>1852</v>
      </c>
      <c r="F4096" s="474"/>
      <c r="G4096" s="475" t="s">
        <v>47</v>
      </c>
      <c r="H4096" s="476" t="n">
        <v>1</v>
      </c>
      <c r="I4096" s="477" t="n">
        <v>124.48</v>
      </c>
      <c r="J4096" s="478" t="n">
        <v>124.48</v>
      </c>
    </row>
    <row r="4097" customFormat="false" ht="24" hidden="false" customHeight="true" outlineLevel="0" collapsed="false">
      <c r="A4097" s="479" t="s">
        <v>656</v>
      </c>
      <c r="B4097" s="480" t="n">
        <v>88274</v>
      </c>
      <c r="C4097" s="481" t="s">
        <v>42</v>
      </c>
      <c r="D4097" s="481" t="s">
        <v>845</v>
      </c>
      <c r="E4097" s="481" t="s">
        <v>1382</v>
      </c>
      <c r="F4097" s="481"/>
      <c r="G4097" s="482" t="s">
        <v>469</v>
      </c>
      <c r="H4097" s="483" t="n">
        <v>0.547</v>
      </c>
      <c r="I4097" s="484" t="n">
        <v>25.47</v>
      </c>
      <c r="J4097" s="485" t="n">
        <v>13.93</v>
      </c>
    </row>
    <row r="4098" customFormat="false" ht="24" hidden="false" customHeight="true" outlineLevel="0" collapsed="false">
      <c r="A4098" s="479" t="s">
        <v>656</v>
      </c>
      <c r="B4098" s="480" t="n">
        <v>88316</v>
      </c>
      <c r="C4098" s="481" t="s">
        <v>42</v>
      </c>
      <c r="D4098" s="481" t="s">
        <v>667</v>
      </c>
      <c r="E4098" s="481" t="s">
        <v>1382</v>
      </c>
      <c r="F4098" s="481"/>
      <c r="G4098" s="482" t="s">
        <v>469</v>
      </c>
      <c r="H4098" s="483" t="n">
        <v>0.273</v>
      </c>
      <c r="I4098" s="484" t="n">
        <v>20.32</v>
      </c>
      <c r="J4098" s="485" t="n">
        <v>5.54</v>
      </c>
    </row>
    <row r="4099" customFormat="false" ht="39" hidden="false" customHeight="true" outlineLevel="0" collapsed="false">
      <c r="A4099" s="501" t="s">
        <v>200</v>
      </c>
      <c r="B4099" s="502" t="n">
        <v>20232</v>
      </c>
      <c r="C4099" s="503" t="s">
        <v>42</v>
      </c>
      <c r="D4099" s="503" t="s">
        <v>844</v>
      </c>
      <c r="E4099" s="503" t="s">
        <v>669</v>
      </c>
      <c r="F4099" s="503"/>
      <c r="G4099" s="504" t="s">
        <v>47</v>
      </c>
      <c r="H4099" s="505" t="n">
        <v>1.13</v>
      </c>
      <c r="I4099" s="506" t="n">
        <v>88.06</v>
      </c>
      <c r="J4099" s="507" t="n">
        <v>99.5</v>
      </c>
    </row>
    <row r="4100" customFormat="false" ht="24" hidden="false" customHeight="true" outlineLevel="0" collapsed="false">
      <c r="A4100" s="501" t="s">
        <v>200</v>
      </c>
      <c r="B4100" s="502" t="n">
        <v>37595</v>
      </c>
      <c r="C4100" s="503" t="s">
        <v>42</v>
      </c>
      <c r="D4100" s="503" t="s">
        <v>842</v>
      </c>
      <c r="E4100" s="503" t="s">
        <v>669</v>
      </c>
      <c r="F4100" s="503"/>
      <c r="G4100" s="504" t="s">
        <v>66</v>
      </c>
      <c r="H4100" s="505" t="n">
        <v>1.46</v>
      </c>
      <c r="I4100" s="506" t="n">
        <v>3.78</v>
      </c>
      <c r="J4100" s="507" t="n">
        <v>5.51</v>
      </c>
    </row>
    <row r="4101" customFormat="false" ht="15" hidden="false" customHeight="false" outlineLevel="0" collapsed="false">
      <c r="A4101" s="486"/>
      <c r="B4101" s="487"/>
      <c r="C4101" s="487"/>
      <c r="D4101" s="487"/>
      <c r="E4101" s="487" t="s">
        <v>1388</v>
      </c>
      <c r="F4101" s="488" t="n">
        <v>15.11</v>
      </c>
      <c r="G4101" s="487" t="s">
        <v>1389</v>
      </c>
      <c r="H4101" s="488" t="n">
        <v>0</v>
      </c>
      <c r="I4101" s="489" t="s">
        <v>1390</v>
      </c>
      <c r="J4101" s="490" t="n">
        <v>15.11</v>
      </c>
    </row>
    <row r="4102" customFormat="false" ht="15" hidden="false" customHeight="true" outlineLevel="0" collapsed="false">
      <c r="A4102" s="486"/>
      <c r="B4102" s="487"/>
      <c r="C4102" s="487"/>
      <c r="D4102" s="487"/>
      <c r="E4102" s="487" t="s">
        <v>1391</v>
      </c>
      <c r="F4102" s="488" t="n">
        <v>29.62</v>
      </c>
      <c r="G4102" s="487"/>
      <c r="H4102" s="491" t="s">
        <v>1392</v>
      </c>
      <c r="I4102" s="491"/>
      <c r="J4102" s="490" t="n">
        <v>154.1</v>
      </c>
    </row>
    <row r="4103" customFormat="false" ht="49.5" hidden="false" customHeight="true" outlineLevel="0" collapsed="false">
      <c r="A4103" s="492"/>
      <c r="B4103" s="493"/>
      <c r="C4103" s="493"/>
      <c r="D4103" s="493"/>
      <c r="E4103" s="493"/>
      <c r="F4103" s="493"/>
      <c r="G4103" s="493" t="s">
        <v>1393</v>
      </c>
      <c r="H4103" s="494" t="n">
        <v>116</v>
      </c>
      <c r="I4103" s="495" t="s">
        <v>1394</v>
      </c>
      <c r="J4103" s="496" t="n">
        <v>17875.6</v>
      </c>
    </row>
    <row r="4104" customFormat="false" ht="0.75" hidden="false" customHeight="true" outlineLevel="0" collapsed="false">
      <c r="A4104" s="497"/>
      <c r="B4104" s="498"/>
      <c r="C4104" s="498"/>
      <c r="D4104" s="498"/>
      <c r="E4104" s="498"/>
      <c r="F4104" s="498"/>
      <c r="G4104" s="498"/>
      <c r="H4104" s="498"/>
      <c r="I4104" s="499"/>
      <c r="J4104" s="500"/>
    </row>
    <row r="4105" customFormat="false" ht="18" hidden="false" customHeight="true" outlineLevel="0" collapsed="false">
      <c r="A4105" s="466" t="s">
        <v>2519</v>
      </c>
      <c r="B4105" s="467" t="s">
        <v>27</v>
      </c>
      <c r="C4105" s="468" t="s">
        <v>26</v>
      </c>
      <c r="D4105" s="468" t="s">
        <v>18</v>
      </c>
      <c r="E4105" s="468" t="s">
        <v>25</v>
      </c>
      <c r="F4105" s="468"/>
      <c r="G4105" s="469" t="s">
        <v>1375</v>
      </c>
      <c r="H4105" s="467" t="s">
        <v>1376</v>
      </c>
      <c r="I4105" s="470" t="s">
        <v>1377</v>
      </c>
      <c r="J4105" s="471" t="s">
        <v>19</v>
      </c>
    </row>
    <row r="4106" customFormat="false" ht="39" hidden="false" customHeight="true" outlineLevel="0" collapsed="false">
      <c r="A4106" s="472" t="s">
        <v>35</v>
      </c>
      <c r="B4106" s="473" t="n">
        <v>102253</v>
      </c>
      <c r="C4106" s="474" t="s">
        <v>42</v>
      </c>
      <c r="D4106" s="474" t="s">
        <v>2520</v>
      </c>
      <c r="E4106" s="474" t="s">
        <v>1815</v>
      </c>
      <c r="F4106" s="474"/>
      <c r="G4106" s="475" t="s">
        <v>400</v>
      </c>
      <c r="H4106" s="476" t="n">
        <v>1</v>
      </c>
      <c r="I4106" s="477" t="n">
        <v>845.62</v>
      </c>
      <c r="J4106" s="478" t="n">
        <v>845.62</v>
      </c>
    </row>
    <row r="4107" customFormat="false" ht="24" hidden="false" customHeight="true" outlineLevel="0" collapsed="false">
      <c r="A4107" s="479" t="s">
        <v>656</v>
      </c>
      <c r="B4107" s="480" t="n">
        <v>88274</v>
      </c>
      <c r="C4107" s="481" t="s">
        <v>42</v>
      </c>
      <c r="D4107" s="481" t="s">
        <v>845</v>
      </c>
      <c r="E4107" s="481" t="s">
        <v>1382</v>
      </c>
      <c r="F4107" s="481"/>
      <c r="G4107" s="482" t="s">
        <v>469</v>
      </c>
      <c r="H4107" s="483" t="n">
        <v>1.405</v>
      </c>
      <c r="I4107" s="484" t="n">
        <v>25.47</v>
      </c>
      <c r="J4107" s="485" t="n">
        <v>35.78</v>
      </c>
    </row>
    <row r="4108" customFormat="false" ht="24" hidden="false" customHeight="true" outlineLevel="0" collapsed="false">
      <c r="A4108" s="479" t="s">
        <v>656</v>
      </c>
      <c r="B4108" s="480" t="n">
        <v>88316</v>
      </c>
      <c r="C4108" s="481" t="s">
        <v>42</v>
      </c>
      <c r="D4108" s="481" t="s">
        <v>667</v>
      </c>
      <c r="E4108" s="481" t="s">
        <v>1382</v>
      </c>
      <c r="F4108" s="481"/>
      <c r="G4108" s="482" t="s">
        <v>469</v>
      </c>
      <c r="H4108" s="483" t="n">
        <v>0.702</v>
      </c>
      <c r="I4108" s="484" t="n">
        <v>20.32</v>
      </c>
      <c r="J4108" s="485" t="n">
        <v>14.26</v>
      </c>
    </row>
    <row r="4109" customFormat="false" ht="39" hidden="false" customHeight="true" outlineLevel="0" collapsed="false">
      <c r="A4109" s="479" t="s">
        <v>656</v>
      </c>
      <c r="B4109" s="480" t="n">
        <v>91692</v>
      </c>
      <c r="C4109" s="481" t="s">
        <v>42</v>
      </c>
      <c r="D4109" s="481" t="s">
        <v>687</v>
      </c>
      <c r="E4109" s="481" t="s">
        <v>683</v>
      </c>
      <c r="F4109" s="481"/>
      <c r="G4109" s="482" t="s">
        <v>688</v>
      </c>
      <c r="H4109" s="483" t="n">
        <v>0.089</v>
      </c>
      <c r="I4109" s="484" t="n">
        <v>23.38</v>
      </c>
      <c r="J4109" s="485" t="n">
        <v>2.08</v>
      </c>
    </row>
    <row r="4110" customFormat="false" ht="39" hidden="false" customHeight="true" outlineLevel="0" collapsed="false">
      <c r="A4110" s="479" t="s">
        <v>656</v>
      </c>
      <c r="B4110" s="480" t="n">
        <v>91693</v>
      </c>
      <c r="C4110" s="481" t="s">
        <v>42</v>
      </c>
      <c r="D4110" s="481" t="s">
        <v>682</v>
      </c>
      <c r="E4110" s="481" t="s">
        <v>683</v>
      </c>
      <c r="F4110" s="481"/>
      <c r="G4110" s="482" t="s">
        <v>684</v>
      </c>
      <c r="H4110" s="483" t="n">
        <v>1.316</v>
      </c>
      <c r="I4110" s="484" t="n">
        <v>21.85</v>
      </c>
      <c r="J4110" s="485" t="n">
        <v>28.75</v>
      </c>
    </row>
    <row r="4111" customFormat="false" ht="25.5" hidden="false" customHeight="true" outlineLevel="0" collapsed="false">
      <c r="A4111" s="501" t="s">
        <v>200</v>
      </c>
      <c r="B4111" s="502" t="n">
        <v>131</v>
      </c>
      <c r="C4111" s="503" t="s">
        <v>42</v>
      </c>
      <c r="D4111" s="503" t="s">
        <v>2521</v>
      </c>
      <c r="E4111" s="503" t="s">
        <v>669</v>
      </c>
      <c r="F4111" s="503"/>
      <c r="G4111" s="504" t="s">
        <v>66</v>
      </c>
      <c r="H4111" s="505" t="n">
        <v>0.53</v>
      </c>
      <c r="I4111" s="506" t="n">
        <v>49.63</v>
      </c>
      <c r="J4111" s="507" t="n">
        <v>26.3</v>
      </c>
    </row>
    <row r="4112" customFormat="false" ht="24" hidden="false" customHeight="true" outlineLevel="0" collapsed="false">
      <c r="A4112" s="501" t="s">
        <v>200</v>
      </c>
      <c r="B4112" s="502" t="n">
        <v>37596</v>
      </c>
      <c r="C4112" s="503" t="s">
        <v>42</v>
      </c>
      <c r="D4112" s="503" t="s">
        <v>2522</v>
      </c>
      <c r="E4112" s="503" t="s">
        <v>669</v>
      </c>
      <c r="F4112" s="503"/>
      <c r="G4112" s="504" t="s">
        <v>66</v>
      </c>
      <c r="H4112" s="505" t="n">
        <v>0.97</v>
      </c>
      <c r="I4112" s="506" t="n">
        <v>4.34</v>
      </c>
      <c r="J4112" s="507" t="n">
        <v>4.2</v>
      </c>
    </row>
    <row r="4113" customFormat="false" ht="39" hidden="false" customHeight="true" outlineLevel="0" collapsed="false">
      <c r="A4113" s="501" t="s">
        <v>200</v>
      </c>
      <c r="B4113" s="502" t="n">
        <v>44476</v>
      </c>
      <c r="C4113" s="503" t="s">
        <v>42</v>
      </c>
      <c r="D4113" s="503" t="s">
        <v>2523</v>
      </c>
      <c r="E4113" s="503" t="s">
        <v>669</v>
      </c>
      <c r="F4113" s="503"/>
      <c r="G4113" s="504" t="s">
        <v>400</v>
      </c>
      <c r="H4113" s="505" t="n">
        <v>1.05</v>
      </c>
      <c r="I4113" s="506" t="n">
        <v>699.29</v>
      </c>
      <c r="J4113" s="507" t="n">
        <v>734.25</v>
      </c>
    </row>
    <row r="4114" customFormat="false" ht="15" hidden="false" customHeight="false" outlineLevel="0" collapsed="false">
      <c r="A4114" s="486"/>
      <c r="B4114" s="487"/>
      <c r="C4114" s="487"/>
      <c r="D4114" s="487"/>
      <c r="E4114" s="487" t="s">
        <v>1388</v>
      </c>
      <c r="F4114" s="488" t="n">
        <v>63.51</v>
      </c>
      <c r="G4114" s="487" t="s">
        <v>1389</v>
      </c>
      <c r="H4114" s="488" t="n">
        <v>0</v>
      </c>
      <c r="I4114" s="489" t="s">
        <v>1390</v>
      </c>
      <c r="J4114" s="490" t="n">
        <v>63.51</v>
      </c>
    </row>
    <row r="4115" customFormat="false" ht="15" hidden="false" customHeight="true" outlineLevel="0" collapsed="false">
      <c r="A4115" s="486"/>
      <c r="B4115" s="487"/>
      <c r="C4115" s="487"/>
      <c r="D4115" s="487"/>
      <c r="E4115" s="487" t="s">
        <v>1391</v>
      </c>
      <c r="F4115" s="488" t="n">
        <v>201.25</v>
      </c>
      <c r="G4115" s="487"/>
      <c r="H4115" s="491" t="s">
        <v>1392</v>
      </c>
      <c r="I4115" s="491"/>
      <c r="J4115" s="490" t="n">
        <v>1046.87</v>
      </c>
    </row>
    <row r="4116" customFormat="false" ht="49.5" hidden="false" customHeight="true" outlineLevel="0" collapsed="false">
      <c r="A4116" s="492"/>
      <c r="B4116" s="493"/>
      <c r="C4116" s="493"/>
      <c r="D4116" s="493"/>
      <c r="E4116" s="493"/>
      <c r="F4116" s="493"/>
      <c r="G4116" s="493" t="s">
        <v>1393</v>
      </c>
      <c r="H4116" s="494" t="n">
        <v>93.86</v>
      </c>
      <c r="I4116" s="495" t="s">
        <v>1394</v>
      </c>
      <c r="J4116" s="496" t="n">
        <v>98259.21</v>
      </c>
    </row>
    <row r="4117" customFormat="false" ht="0.75" hidden="false" customHeight="true" outlineLevel="0" collapsed="false">
      <c r="A4117" s="497"/>
      <c r="B4117" s="498"/>
      <c r="C4117" s="498"/>
      <c r="D4117" s="498"/>
      <c r="E4117" s="498"/>
      <c r="F4117" s="498"/>
      <c r="G4117" s="498"/>
      <c r="H4117" s="498"/>
      <c r="I4117" s="499"/>
      <c r="J4117" s="500"/>
    </row>
    <row r="4118" customFormat="false" ht="18" hidden="false" customHeight="true" outlineLevel="0" collapsed="false">
      <c r="A4118" s="466" t="s">
        <v>2524</v>
      </c>
      <c r="B4118" s="467" t="s">
        <v>27</v>
      </c>
      <c r="C4118" s="468" t="s">
        <v>26</v>
      </c>
      <c r="D4118" s="468" t="s">
        <v>18</v>
      </c>
      <c r="E4118" s="468" t="s">
        <v>25</v>
      </c>
      <c r="F4118" s="468"/>
      <c r="G4118" s="469" t="s">
        <v>1375</v>
      </c>
      <c r="H4118" s="467" t="s">
        <v>1376</v>
      </c>
      <c r="I4118" s="470" t="s">
        <v>1377</v>
      </c>
      <c r="J4118" s="471" t="s">
        <v>19</v>
      </c>
    </row>
    <row r="4119" customFormat="false" ht="25.5" hidden="false" customHeight="true" outlineLevel="0" collapsed="false">
      <c r="A4119" s="472" t="s">
        <v>35</v>
      </c>
      <c r="B4119" s="473" t="s">
        <v>2525</v>
      </c>
      <c r="C4119" s="474" t="s">
        <v>36</v>
      </c>
      <c r="D4119" s="474" t="s">
        <v>2526</v>
      </c>
      <c r="E4119" s="474" t="s">
        <v>1422</v>
      </c>
      <c r="F4119" s="474"/>
      <c r="G4119" s="475" t="s">
        <v>400</v>
      </c>
      <c r="H4119" s="476" t="n">
        <v>1</v>
      </c>
      <c r="I4119" s="477" t="n">
        <v>847.58</v>
      </c>
      <c r="J4119" s="478" t="n">
        <v>847.58</v>
      </c>
    </row>
    <row r="4120" customFormat="false" ht="24" hidden="false" customHeight="true" outlineLevel="0" collapsed="false">
      <c r="A4120" s="479" t="s">
        <v>656</v>
      </c>
      <c r="B4120" s="480" t="n">
        <v>88274</v>
      </c>
      <c r="C4120" s="481" t="s">
        <v>42</v>
      </c>
      <c r="D4120" s="481" t="s">
        <v>845</v>
      </c>
      <c r="E4120" s="481" t="s">
        <v>1382</v>
      </c>
      <c r="F4120" s="481"/>
      <c r="G4120" s="482" t="s">
        <v>469</v>
      </c>
      <c r="H4120" s="483" t="n">
        <v>1.6604</v>
      </c>
      <c r="I4120" s="484" t="n">
        <v>25.47</v>
      </c>
      <c r="J4120" s="485" t="n">
        <v>42.29</v>
      </c>
    </row>
    <row r="4121" customFormat="false" ht="24" hidden="false" customHeight="true" outlineLevel="0" collapsed="false">
      <c r="A4121" s="479" t="s">
        <v>656</v>
      </c>
      <c r="B4121" s="480" t="n">
        <v>88316</v>
      </c>
      <c r="C4121" s="481" t="s">
        <v>42</v>
      </c>
      <c r="D4121" s="481" t="s">
        <v>667</v>
      </c>
      <c r="E4121" s="481" t="s">
        <v>1382</v>
      </c>
      <c r="F4121" s="481"/>
      <c r="G4121" s="482" t="s">
        <v>469</v>
      </c>
      <c r="H4121" s="483" t="n">
        <v>1.09266666666667</v>
      </c>
      <c r="I4121" s="484" t="n">
        <v>20.32</v>
      </c>
      <c r="J4121" s="485" t="n">
        <v>22.2</v>
      </c>
    </row>
    <row r="4122" customFormat="false" ht="24" hidden="false" customHeight="true" outlineLevel="0" collapsed="false">
      <c r="A4122" s="501" t="s">
        <v>200</v>
      </c>
      <c r="B4122" s="502" t="n">
        <v>4823</v>
      </c>
      <c r="C4122" s="503" t="s">
        <v>42</v>
      </c>
      <c r="D4122" s="503" t="s">
        <v>2453</v>
      </c>
      <c r="E4122" s="503" t="s">
        <v>669</v>
      </c>
      <c r="F4122" s="503"/>
      <c r="G4122" s="504" t="s">
        <v>66</v>
      </c>
      <c r="H4122" s="505" t="n">
        <v>0.580888888888888</v>
      </c>
      <c r="I4122" s="506" t="n">
        <v>44.57</v>
      </c>
      <c r="J4122" s="507" t="n">
        <v>25.89</v>
      </c>
    </row>
    <row r="4123" customFormat="false" ht="39" hidden="false" customHeight="true" outlineLevel="0" collapsed="false">
      <c r="A4123" s="501" t="s">
        <v>200</v>
      </c>
      <c r="B4123" s="502" t="n">
        <v>7568</v>
      </c>
      <c r="C4123" s="503" t="s">
        <v>42</v>
      </c>
      <c r="D4123" s="503" t="s">
        <v>988</v>
      </c>
      <c r="E4123" s="503" t="s">
        <v>669</v>
      </c>
      <c r="F4123" s="503"/>
      <c r="G4123" s="504" t="s">
        <v>120</v>
      </c>
      <c r="H4123" s="505" t="n">
        <v>6.66666666666667</v>
      </c>
      <c r="I4123" s="506" t="n">
        <v>0.61</v>
      </c>
      <c r="J4123" s="507" t="n">
        <v>4.06</v>
      </c>
    </row>
    <row r="4124" customFormat="false" ht="39" hidden="false" customHeight="true" outlineLevel="0" collapsed="false">
      <c r="A4124" s="501" t="s">
        <v>200</v>
      </c>
      <c r="B4124" s="502" t="n">
        <v>11795</v>
      </c>
      <c r="C4124" s="503" t="s">
        <v>42</v>
      </c>
      <c r="D4124" s="503" t="s">
        <v>2527</v>
      </c>
      <c r="E4124" s="503" t="s">
        <v>669</v>
      </c>
      <c r="F4124" s="503"/>
      <c r="G4124" s="504" t="s">
        <v>400</v>
      </c>
      <c r="H4124" s="505" t="n">
        <v>1.11666666666667</v>
      </c>
      <c r="I4124" s="506" t="n">
        <v>630.94</v>
      </c>
      <c r="J4124" s="507" t="n">
        <v>704.54</v>
      </c>
    </row>
    <row r="4125" customFormat="false" ht="24" hidden="false" customHeight="true" outlineLevel="0" collapsed="false">
      <c r="A4125" s="501" t="s">
        <v>200</v>
      </c>
      <c r="B4125" s="502" t="n">
        <v>37329</v>
      </c>
      <c r="C4125" s="503" t="s">
        <v>42</v>
      </c>
      <c r="D4125" s="503" t="s">
        <v>1267</v>
      </c>
      <c r="E4125" s="503" t="s">
        <v>669</v>
      </c>
      <c r="F4125" s="503"/>
      <c r="G4125" s="504" t="s">
        <v>66</v>
      </c>
      <c r="H4125" s="505" t="n">
        <v>0.0234444444444444</v>
      </c>
      <c r="I4125" s="506" t="n">
        <v>152.11</v>
      </c>
      <c r="J4125" s="507" t="n">
        <v>3.56</v>
      </c>
    </row>
    <row r="4126" customFormat="false" ht="25.5" hidden="false" customHeight="true" outlineLevel="0" collapsed="false">
      <c r="A4126" s="501" t="s">
        <v>200</v>
      </c>
      <c r="B4126" s="502" t="n">
        <v>37591</v>
      </c>
      <c r="C4126" s="503" t="s">
        <v>42</v>
      </c>
      <c r="D4126" s="503" t="s">
        <v>991</v>
      </c>
      <c r="E4126" s="503" t="s">
        <v>669</v>
      </c>
      <c r="F4126" s="503"/>
      <c r="G4126" s="504" t="s">
        <v>120</v>
      </c>
      <c r="H4126" s="505" t="n">
        <v>2.22222222222222</v>
      </c>
      <c r="I4126" s="506" t="n">
        <v>20.27</v>
      </c>
      <c r="J4126" s="507" t="n">
        <v>45.04</v>
      </c>
    </row>
    <row r="4127" customFormat="false" ht="15" hidden="false" customHeight="false" outlineLevel="0" collapsed="false">
      <c r="A4127" s="486"/>
      <c r="B4127" s="487"/>
      <c r="C4127" s="487"/>
      <c r="D4127" s="487"/>
      <c r="E4127" s="487" t="s">
        <v>1388</v>
      </c>
      <c r="F4127" s="488" t="n">
        <v>49.88</v>
      </c>
      <c r="G4127" s="487" t="s">
        <v>1389</v>
      </c>
      <c r="H4127" s="488" t="n">
        <v>0</v>
      </c>
      <c r="I4127" s="489" t="s">
        <v>1390</v>
      </c>
      <c r="J4127" s="490" t="n">
        <v>49.88</v>
      </c>
    </row>
    <row r="4128" customFormat="false" ht="15" hidden="false" customHeight="true" outlineLevel="0" collapsed="false">
      <c r="A4128" s="486"/>
      <c r="B4128" s="487"/>
      <c r="C4128" s="487"/>
      <c r="D4128" s="487"/>
      <c r="E4128" s="487" t="s">
        <v>1391</v>
      </c>
      <c r="F4128" s="488" t="n">
        <v>201.72</v>
      </c>
      <c r="G4128" s="487"/>
      <c r="H4128" s="491" t="s">
        <v>1392</v>
      </c>
      <c r="I4128" s="491"/>
      <c r="J4128" s="490" t="n">
        <v>1049.3</v>
      </c>
    </row>
    <row r="4129" customFormat="false" ht="49.5" hidden="false" customHeight="true" outlineLevel="0" collapsed="false">
      <c r="A4129" s="492"/>
      <c r="B4129" s="493"/>
      <c r="C4129" s="493"/>
      <c r="D4129" s="493"/>
      <c r="E4129" s="493"/>
      <c r="F4129" s="493"/>
      <c r="G4129" s="493" t="s">
        <v>1393</v>
      </c>
      <c r="H4129" s="494" t="n">
        <v>16.92</v>
      </c>
      <c r="I4129" s="495" t="s">
        <v>1394</v>
      </c>
      <c r="J4129" s="496" t="n">
        <v>17754.15</v>
      </c>
    </row>
    <row r="4130" customFormat="false" ht="0.75" hidden="false" customHeight="true" outlineLevel="0" collapsed="false">
      <c r="A4130" s="497"/>
      <c r="B4130" s="498"/>
      <c r="C4130" s="498"/>
      <c r="D4130" s="498"/>
      <c r="E4130" s="498"/>
      <c r="F4130" s="498"/>
      <c r="G4130" s="498"/>
      <c r="H4130" s="498"/>
      <c r="I4130" s="499"/>
      <c r="J4130" s="500"/>
    </row>
    <row r="4131" customFormat="false" ht="18" hidden="false" customHeight="true" outlineLevel="0" collapsed="false">
      <c r="A4131" s="466" t="s">
        <v>2528</v>
      </c>
      <c r="B4131" s="467" t="s">
        <v>27</v>
      </c>
      <c r="C4131" s="468" t="s">
        <v>26</v>
      </c>
      <c r="D4131" s="468" t="s">
        <v>18</v>
      </c>
      <c r="E4131" s="468" t="s">
        <v>25</v>
      </c>
      <c r="F4131" s="468"/>
      <c r="G4131" s="469" t="s">
        <v>1375</v>
      </c>
      <c r="H4131" s="467" t="s">
        <v>1376</v>
      </c>
      <c r="I4131" s="470" t="s">
        <v>1377</v>
      </c>
      <c r="J4131" s="471" t="s">
        <v>19</v>
      </c>
    </row>
    <row r="4132" customFormat="false" ht="25.5" hidden="false" customHeight="true" outlineLevel="0" collapsed="false">
      <c r="A4132" s="472" t="s">
        <v>35</v>
      </c>
      <c r="B4132" s="473" t="s">
        <v>2529</v>
      </c>
      <c r="C4132" s="474" t="s">
        <v>36</v>
      </c>
      <c r="D4132" s="474" t="s">
        <v>2530</v>
      </c>
      <c r="E4132" s="474" t="s">
        <v>2531</v>
      </c>
      <c r="F4132" s="474"/>
      <c r="G4132" s="475" t="s">
        <v>47</v>
      </c>
      <c r="H4132" s="476" t="n">
        <v>1</v>
      </c>
      <c r="I4132" s="477" t="n">
        <v>72.92</v>
      </c>
      <c r="J4132" s="478" t="n">
        <v>72.92</v>
      </c>
    </row>
    <row r="4133" customFormat="false" ht="24" hidden="false" customHeight="true" outlineLevel="0" collapsed="false">
      <c r="A4133" s="479" t="s">
        <v>656</v>
      </c>
      <c r="B4133" s="480" t="n">
        <v>88309</v>
      </c>
      <c r="C4133" s="481" t="s">
        <v>42</v>
      </c>
      <c r="D4133" s="481" t="s">
        <v>696</v>
      </c>
      <c r="E4133" s="481" t="s">
        <v>1382</v>
      </c>
      <c r="F4133" s="481"/>
      <c r="G4133" s="482" t="s">
        <v>469</v>
      </c>
      <c r="H4133" s="483" t="n">
        <v>0.2</v>
      </c>
      <c r="I4133" s="484" t="n">
        <v>25.62</v>
      </c>
      <c r="J4133" s="485" t="n">
        <v>5.12</v>
      </c>
    </row>
    <row r="4134" customFormat="false" ht="24" hidden="false" customHeight="true" outlineLevel="0" collapsed="false">
      <c r="A4134" s="479" t="s">
        <v>656</v>
      </c>
      <c r="B4134" s="480" t="n">
        <v>88316</v>
      </c>
      <c r="C4134" s="481" t="s">
        <v>42</v>
      </c>
      <c r="D4134" s="481" t="s">
        <v>667</v>
      </c>
      <c r="E4134" s="481" t="s">
        <v>1382</v>
      </c>
      <c r="F4134" s="481"/>
      <c r="G4134" s="482" t="s">
        <v>469</v>
      </c>
      <c r="H4134" s="483" t="n">
        <v>0.24</v>
      </c>
      <c r="I4134" s="484" t="n">
        <v>20.32</v>
      </c>
      <c r="J4134" s="485" t="n">
        <v>4.87</v>
      </c>
    </row>
    <row r="4135" customFormat="false" ht="39" hidden="false" customHeight="true" outlineLevel="0" collapsed="false">
      <c r="A4135" s="479" t="s">
        <v>656</v>
      </c>
      <c r="B4135" s="480" t="n">
        <v>87377</v>
      </c>
      <c r="C4135" s="481" t="s">
        <v>42</v>
      </c>
      <c r="D4135" s="481" t="s">
        <v>2532</v>
      </c>
      <c r="E4135" s="481" t="s">
        <v>1382</v>
      </c>
      <c r="F4135" s="481"/>
      <c r="G4135" s="482" t="s">
        <v>388</v>
      </c>
      <c r="H4135" s="483" t="n">
        <v>0.001</v>
      </c>
      <c r="I4135" s="484" t="n">
        <v>722</v>
      </c>
      <c r="J4135" s="485" t="n">
        <v>0.72</v>
      </c>
    </row>
    <row r="4136" customFormat="false" ht="39" hidden="false" customHeight="true" outlineLevel="0" collapsed="false">
      <c r="A4136" s="501" t="s">
        <v>200</v>
      </c>
      <c r="B4136" s="502" t="n">
        <v>20231</v>
      </c>
      <c r="C4136" s="503" t="s">
        <v>42</v>
      </c>
      <c r="D4136" s="503" t="s">
        <v>2533</v>
      </c>
      <c r="E4136" s="503" t="s">
        <v>669</v>
      </c>
      <c r="F4136" s="503"/>
      <c r="G4136" s="504" t="s">
        <v>47</v>
      </c>
      <c r="H4136" s="505" t="n">
        <v>1</v>
      </c>
      <c r="I4136" s="506" t="n">
        <v>62.21</v>
      </c>
      <c r="J4136" s="507" t="n">
        <v>62.21</v>
      </c>
    </row>
    <row r="4137" customFormat="false" ht="15" hidden="false" customHeight="false" outlineLevel="0" collapsed="false">
      <c r="A4137" s="486"/>
      <c r="B4137" s="487"/>
      <c r="C4137" s="487"/>
      <c r="D4137" s="487"/>
      <c r="E4137" s="487" t="s">
        <v>1388</v>
      </c>
      <c r="F4137" s="488" t="n">
        <v>7.83</v>
      </c>
      <c r="G4137" s="487" t="s">
        <v>1389</v>
      </c>
      <c r="H4137" s="488" t="n">
        <v>0</v>
      </c>
      <c r="I4137" s="489" t="s">
        <v>1390</v>
      </c>
      <c r="J4137" s="490" t="n">
        <v>7.83</v>
      </c>
    </row>
    <row r="4138" customFormat="false" ht="15" hidden="false" customHeight="true" outlineLevel="0" collapsed="false">
      <c r="A4138" s="486"/>
      <c r="B4138" s="487"/>
      <c r="C4138" s="487"/>
      <c r="D4138" s="487"/>
      <c r="E4138" s="487" t="s">
        <v>1391</v>
      </c>
      <c r="F4138" s="488" t="n">
        <v>17.35</v>
      </c>
      <c r="G4138" s="487"/>
      <c r="H4138" s="491" t="s">
        <v>1392</v>
      </c>
      <c r="I4138" s="491"/>
      <c r="J4138" s="490" t="n">
        <v>90.27</v>
      </c>
    </row>
    <row r="4139" customFormat="false" ht="49.5" hidden="false" customHeight="true" outlineLevel="0" collapsed="false">
      <c r="A4139" s="492"/>
      <c r="B4139" s="493"/>
      <c r="C4139" s="493"/>
      <c r="D4139" s="493"/>
      <c r="E4139" s="493"/>
      <c r="F4139" s="493"/>
      <c r="G4139" s="493" t="s">
        <v>1393</v>
      </c>
      <c r="H4139" s="494" t="n">
        <v>15.2</v>
      </c>
      <c r="I4139" s="495" t="s">
        <v>1394</v>
      </c>
      <c r="J4139" s="496" t="n">
        <v>1372.1</v>
      </c>
    </row>
    <row r="4140" customFormat="false" ht="0.75" hidden="false" customHeight="true" outlineLevel="0" collapsed="false">
      <c r="A4140" s="497"/>
      <c r="B4140" s="498"/>
      <c r="C4140" s="498"/>
      <c r="D4140" s="498"/>
      <c r="E4140" s="498"/>
      <c r="F4140" s="498"/>
      <c r="G4140" s="498"/>
      <c r="H4140" s="498"/>
      <c r="I4140" s="499"/>
      <c r="J4140" s="500"/>
    </row>
    <row r="4141" customFormat="false" ht="18" hidden="false" customHeight="true" outlineLevel="0" collapsed="false">
      <c r="A4141" s="466" t="s">
        <v>2534</v>
      </c>
      <c r="B4141" s="467" t="s">
        <v>27</v>
      </c>
      <c r="C4141" s="468" t="s">
        <v>26</v>
      </c>
      <c r="D4141" s="468" t="s">
        <v>18</v>
      </c>
      <c r="E4141" s="468" t="s">
        <v>25</v>
      </c>
      <c r="F4141" s="468"/>
      <c r="G4141" s="469" t="s">
        <v>1375</v>
      </c>
      <c r="H4141" s="467" t="s">
        <v>1376</v>
      </c>
      <c r="I4141" s="470" t="s">
        <v>1377</v>
      </c>
      <c r="J4141" s="471" t="s">
        <v>19</v>
      </c>
    </row>
    <row r="4142" customFormat="false" ht="25.5" hidden="false" customHeight="true" outlineLevel="0" collapsed="false">
      <c r="A4142" s="472" t="s">
        <v>35</v>
      </c>
      <c r="B4142" s="473" t="s">
        <v>2535</v>
      </c>
      <c r="C4142" s="474" t="s">
        <v>36</v>
      </c>
      <c r="D4142" s="474" t="s">
        <v>2536</v>
      </c>
      <c r="E4142" s="474" t="s">
        <v>1422</v>
      </c>
      <c r="F4142" s="474"/>
      <c r="G4142" s="475" t="s">
        <v>400</v>
      </c>
      <c r="H4142" s="476" t="n">
        <v>1</v>
      </c>
      <c r="I4142" s="477" t="n">
        <v>2105.2</v>
      </c>
      <c r="J4142" s="478" t="n">
        <v>2105.2</v>
      </c>
    </row>
    <row r="4143" customFormat="false" ht="24" hidden="false" customHeight="true" outlineLevel="0" collapsed="false">
      <c r="A4143" s="479" t="s">
        <v>656</v>
      </c>
      <c r="B4143" s="480" t="n">
        <v>88274</v>
      </c>
      <c r="C4143" s="481" t="s">
        <v>42</v>
      </c>
      <c r="D4143" s="481" t="s">
        <v>845</v>
      </c>
      <c r="E4143" s="481" t="s">
        <v>1382</v>
      </c>
      <c r="F4143" s="481"/>
      <c r="G4143" s="482" t="s">
        <v>469</v>
      </c>
      <c r="H4143" s="483" t="n">
        <v>1.66</v>
      </c>
      <c r="I4143" s="484" t="n">
        <v>25.47</v>
      </c>
      <c r="J4143" s="485" t="n">
        <v>42.28</v>
      </c>
    </row>
    <row r="4144" customFormat="false" ht="24" hidden="false" customHeight="true" outlineLevel="0" collapsed="false">
      <c r="A4144" s="479" t="s">
        <v>656</v>
      </c>
      <c r="B4144" s="480" t="n">
        <v>88316</v>
      </c>
      <c r="C4144" s="481" t="s">
        <v>42</v>
      </c>
      <c r="D4144" s="481" t="s">
        <v>667</v>
      </c>
      <c r="E4144" s="481" t="s">
        <v>1382</v>
      </c>
      <c r="F4144" s="481"/>
      <c r="G4144" s="482" t="s">
        <v>469</v>
      </c>
      <c r="H4144" s="483" t="n">
        <v>1.09</v>
      </c>
      <c r="I4144" s="484" t="n">
        <v>20.32</v>
      </c>
      <c r="J4144" s="485" t="n">
        <v>22.14</v>
      </c>
    </row>
    <row r="4145" customFormat="false" ht="24" hidden="false" customHeight="true" outlineLevel="0" collapsed="false">
      <c r="A4145" s="501" t="s">
        <v>200</v>
      </c>
      <c r="B4145" s="502" t="n">
        <v>4823</v>
      </c>
      <c r="C4145" s="503" t="s">
        <v>42</v>
      </c>
      <c r="D4145" s="503" t="s">
        <v>2453</v>
      </c>
      <c r="E4145" s="503" t="s">
        <v>669</v>
      </c>
      <c r="F4145" s="503"/>
      <c r="G4145" s="504" t="s">
        <v>66</v>
      </c>
      <c r="H4145" s="505" t="n">
        <v>0.5808</v>
      </c>
      <c r="I4145" s="506" t="n">
        <v>44.57</v>
      </c>
      <c r="J4145" s="507" t="n">
        <v>25.88</v>
      </c>
    </row>
    <row r="4146" customFormat="false" ht="39" hidden="false" customHeight="true" outlineLevel="0" collapsed="false">
      <c r="A4146" s="501" t="s">
        <v>200</v>
      </c>
      <c r="B4146" s="502" t="n">
        <v>7568</v>
      </c>
      <c r="C4146" s="503" t="s">
        <v>42</v>
      </c>
      <c r="D4146" s="503" t="s">
        <v>988</v>
      </c>
      <c r="E4146" s="503" t="s">
        <v>669</v>
      </c>
      <c r="F4146" s="503"/>
      <c r="G4146" s="504" t="s">
        <v>120</v>
      </c>
      <c r="H4146" s="505" t="n">
        <v>6</v>
      </c>
      <c r="I4146" s="506" t="n">
        <v>0.61</v>
      </c>
      <c r="J4146" s="507" t="n">
        <v>3.66</v>
      </c>
    </row>
    <row r="4147" customFormat="false" ht="24" hidden="false" customHeight="true" outlineLevel="0" collapsed="false">
      <c r="A4147" s="501" t="s">
        <v>200</v>
      </c>
      <c r="B4147" s="502" t="n">
        <v>37329</v>
      </c>
      <c r="C4147" s="503" t="s">
        <v>42</v>
      </c>
      <c r="D4147" s="503" t="s">
        <v>1267</v>
      </c>
      <c r="E4147" s="503" t="s">
        <v>669</v>
      </c>
      <c r="F4147" s="503"/>
      <c r="G4147" s="504" t="s">
        <v>66</v>
      </c>
      <c r="H4147" s="505" t="n">
        <v>0.02344</v>
      </c>
      <c r="I4147" s="506" t="n">
        <v>152.11</v>
      </c>
      <c r="J4147" s="507" t="n">
        <v>3.56</v>
      </c>
    </row>
    <row r="4148" customFormat="false" ht="25.5" hidden="false" customHeight="true" outlineLevel="0" collapsed="false">
      <c r="A4148" s="501" t="s">
        <v>200</v>
      </c>
      <c r="B4148" s="502" t="n">
        <v>37591</v>
      </c>
      <c r="C4148" s="503" t="s">
        <v>42</v>
      </c>
      <c r="D4148" s="503" t="s">
        <v>991</v>
      </c>
      <c r="E4148" s="503" t="s">
        <v>669</v>
      </c>
      <c r="F4148" s="503"/>
      <c r="G4148" s="504" t="s">
        <v>120</v>
      </c>
      <c r="H4148" s="505" t="n">
        <v>3</v>
      </c>
      <c r="I4148" s="506" t="n">
        <v>20.27</v>
      </c>
      <c r="J4148" s="507" t="n">
        <v>60.81</v>
      </c>
    </row>
    <row r="4149" customFormat="false" ht="25.5" hidden="false" customHeight="true" outlineLevel="0" collapsed="false">
      <c r="A4149" s="501" t="s">
        <v>200</v>
      </c>
      <c r="B4149" s="502" t="n">
        <v>11687</v>
      </c>
      <c r="C4149" s="503" t="s">
        <v>42</v>
      </c>
      <c r="D4149" s="503" t="s">
        <v>2537</v>
      </c>
      <c r="E4149" s="503" t="s">
        <v>669</v>
      </c>
      <c r="F4149" s="503"/>
      <c r="G4149" s="504" t="s">
        <v>47</v>
      </c>
      <c r="H4149" s="505" t="n">
        <v>1.6667</v>
      </c>
      <c r="I4149" s="506" t="n">
        <v>1168.1</v>
      </c>
      <c r="J4149" s="507" t="n">
        <v>1946.87</v>
      </c>
    </row>
    <row r="4150" customFormat="false" ht="15" hidden="false" customHeight="false" outlineLevel="0" collapsed="false">
      <c r="A4150" s="486"/>
      <c r="B4150" s="487"/>
      <c r="C4150" s="487"/>
      <c r="D4150" s="487"/>
      <c r="E4150" s="487" t="s">
        <v>1388</v>
      </c>
      <c r="F4150" s="488" t="n">
        <v>49.83</v>
      </c>
      <c r="G4150" s="487" t="s">
        <v>1389</v>
      </c>
      <c r="H4150" s="488" t="n">
        <v>0</v>
      </c>
      <c r="I4150" s="489" t="s">
        <v>1390</v>
      </c>
      <c r="J4150" s="490" t="n">
        <v>49.83</v>
      </c>
    </row>
    <row r="4151" customFormat="false" ht="15" hidden="false" customHeight="true" outlineLevel="0" collapsed="false">
      <c r="A4151" s="486"/>
      <c r="B4151" s="487"/>
      <c r="C4151" s="487"/>
      <c r="D4151" s="487"/>
      <c r="E4151" s="487" t="s">
        <v>1391</v>
      </c>
      <c r="F4151" s="488" t="n">
        <v>501.03</v>
      </c>
      <c r="G4151" s="487"/>
      <c r="H4151" s="491" t="s">
        <v>1392</v>
      </c>
      <c r="I4151" s="491"/>
      <c r="J4151" s="490" t="n">
        <v>2606.23</v>
      </c>
    </row>
    <row r="4152" customFormat="false" ht="49.5" hidden="false" customHeight="true" outlineLevel="0" collapsed="false">
      <c r="A4152" s="492"/>
      <c r="B4152" s="493"/>
      <c r="C4152" s="493"/>
      <c r="D4152" s="493"/>
      <c r="E4152" s="493"/>
      <c r="F4152" s="493"/>
      <c r="G4152" s="493" t="s">
        <v>1393</v>
      </c>
      <c r="H4152" s="494" t="n">
        <v>8.75</v>
      </c>
      <c r="I4152" s="495" t="s">
        <v>1394</v>
      </c>
      <c r="J4152" s="496" t="n">
        <v>22804.51</v>
      </c>
    </row>
    <row r="4153" customFormat="false" ht="0.75" hidden="false" customHeight="true" outlineLevel="0" collapsed="false">
      <c r="A4153" s="497"/>
      <c r="B4153" s="498"/>
      <c r="C4153" s="498"/>
      <c r="D4153" s="498"/>
      <c r="E4153" s="498"/>
      <c r="F4153" s="498"/>
      <c r="G4153" s="498"/>
      <c r="H4153" s="498"/>
      <c r="I4153" s="499"/>
      <c r="J4153" s="500"/>
    </row>
    <row r="4154" customFormat="false" ht="18" hidden="false" customHeight="true" outlineLevel="0" collapsed="false">
      <c r="A4154" s="466" t="s">
        <v>2538</v>
      </c>
      <c r="B4154" s="467" t="s">
        <v>27</v>
      </c>
      <c r="C4154" s="468" t="s">
        <v>26</v>
      </c>
      <c r="D4154" s="468" t="s">
        <v>18</v>
      </c>
      <c r="E4154" s="468" t="s">
        <v>25</v>
      </c>
      <c r="F4154" s="468"/>
      <c r="G4154" s="469" t="s">
        <v>1375</v>
      </c>
      <c r="H4154" s="467" t="s">
        <v>1376</v>
      </c>
      <c r="I4154" s="470" t="s">
        <v>1377</v>
      </c>
      <c r="J4154" s="471" t="s">
        <v>19</v>
      </c>
    </row>
    <row r="4155" customFormat="false" ht="25.5" hidden="false" customHeight="true" outlineLevel="0" collapsed="false">
      <c r="A4155" s="472" t="s">
        <v>35</v>
      </c>
      <c r="B4155" s="473" t="s">
        <v>2539</v>
      </c>
      <c r="C4155" s="474" t="s">
        <v>36</v>
      </c>
      <c r="D4155" s="474" t="s">
        <v>2540</v>
      </c>
      <c r="E4155" s="474" t="s">
        <v>1924</v>
      </c>
      <c r="F4155" s="474"/>
      <c r="G4155" s="475" t="s">
        <v>400</v>
      </c>
      <c r="H4155" s="476" t="n">
        <v>1</v>
      </c>
      <c r="I4155" s="477" t="n">
        <v>871.67</v>
      </c>
      <c r="J4155" s="478" t="n">
        <v>871.67</v>
      </c>
    </row>
    <row r="4156" customFormat="false" ht="24" hidden="false" customHeight="true" outlineLevel="0" collapsed="false">
      <c r="A4156" s="479" t="s">
        <v>656</v>
      </c>
      <c r="B4156" s="480" t="n">
        <v>88309</v>
      </c>
      <c r="C4156" s="481" t="s">
        <v>42</v>
      </c>
      <c r="D4156" s="481" t="s">
        <v>696</v>
      </c>
      <c r="E4156" s="481" t="s">
        <v>1382</v>
      </c>
      <c r="F4156" s="481"/>
      <c r="G4156" s="482" t="s">
        <v>469</v>
      </c>
      <c r="H4156" s="483" t="n">
        <v>2</v>
      </c>
      <c r="I4156" s="484" t="n">
        <v>25.62</v>
      </c>
      <c r="J4156" s="485" t="n">
        <v>51.24</v>
      </c>
    </row>
    <row r="4157" customFormat="false" ht="24" hidden="false" customHeight="true" outlineLevel="0" collapsed="false">
      <c r="A4157" s="479" t="s">
        <v>656</v>
      </c>
      <c r="B4157" s="480" t="n">
        <v>88316</v>
      </c>
      <c r="C4157" s="481" t="s">
        <v>42</v>
      </c>
      <c r="D4157" s="481" t="s">
        <v>667</v>
      </c>
      <c r="E4157" s="481" t="s">
        <v>1382</v>
      </c>
      <c r="F4157" s="481"/>
      <c r="G4157" s="482" t="s">
        <v>469</v>
      </c>
      <c r="H4157" s="483" t="n">
        <v>1.5</v>
      </c>
      <c r="I4157" s="484" t="n">
        <v>20.32</v>
      </c>
      <c r="J4157" s="485" t="n">
        <v>30.48</v>
      </c>
    </row>
    <row r="4158" customFormat="false" ht="25.5" hidden="false" customHeight="true" outlineLevel="0" collapsed="false">
      <c r="A4158" s="479" t="s">
        <v>656</v>
      </c>
      <c r="B4158" s="480" t="n">
        <v>88629</v>
      </c>
      <c r="C4158" s="481" t="s">
        <v>42</v>
      </c>
      <c r="D4158" s="481" t="s">
        <v>1042</v>
      </c>
      <c r="E4158" s="481" t="s">
        <v>1382</v>
      </c>
      <c r="F4158" s="481"/>
      <c r="G4158" s="482" t="s">
        <v>388</v>
      </c>
      <c r="H4158" s="483" t="n">
        <v>0.028</v>
      </c>
      <c r="I4158" s="484" t="n">
        <v>740.91</v>
      </c>
      <c r="J4158" s="485" t="n">
        <v>20.74</v>
      </c>
    </row>
    <row r="4159" customFormat="false" ht="39" hidden="false" customHeight="true" outlineLevel="0" collapsed="false">
      <c r="A4159" s="501" t="s">
        <v>200</v>
      </c>
      <c r="B4159" s="502" t="n">
        <v>44476</v>
      </c>
      <c r="C4159" s="503" t="s">
        <v>42</v>
      </c>
      <c r="D4159" s="503" t="s">
        <v>2523</v>
      </c>
      <c r="E4159" s="503" t="s">
        <v>669</v>
      </c>
      <c r="F4159" s="503"/>
      <c r="G4159" s="504" t="s">
        <v>400</v>
      </c>
      <c r="H4159" s="505" t="n">
        <v>1.1</v>
      </c>
      <c r="I4159" s="506" t="n">
        <v>699.29</v>
      </c>
      <c r="J4159" s="507" t="n">
        <v>769.21</v>
      </c>
    </row>
    <row r="4160" customFormat="false" ht="15" hidden="false" customHeight="false" outlineLevel="0" collapsed="false">
      <c r="A4160" s="486"/>
      <c r="B4160" s="487"/>
      <c r="C4160" s="487"/>
      <c r="D4160" s="487"/>
      <c r="E4160" s="487" t="s">
        <v>1388</v>
      </c>
      <c r="F4160" s="488" t="n">
        <v>66.79</v>
      </c>
      <c r="G4160" s="487" t="s">
        <v>1389</v>
      </c>
      <c r="H4160" s="488" t="n">
        <v>0</v>
      </c>
      <c r="I4160" s="489" t="s">
        <v>1390</v>
      </c>
      <c r="J4160" s="490" t="n">
        <v>66.79</v>
      </c>
    </row>
    <row r="4161" customFormat="false" ht="15" hidden="false" customHeight="true" outlineLevel="0" collapsed="false">
      <c r="A4161" s="486"/>
      <c r="B4161" s="487"/>
      <c r="C4161" s="487"/>
      <c r="D4161" s="487"/>
      <c r="E4161" s="487" t="s">
        <v>1391</v>
      </c>
      <c r="F4161" s="488" t="n">
        <v>207.45</v>
      </c>
      <c r="G4161" s="487"/>
      <c r="H4161" s="491" t="s">
        <v>1392</v>
      </c>
      <c r="I4161" s="491"/>
      <c r="J4161" s="490" t="n">
        <v>1079.12</v>
      </c>
    </row>
    <row r="4162" customFormat="false" ht="49.5" hidden="false" customHeight="true" outlineLevel="0" collapsed="false">
      <c r="A4162" s="492"/>
      <c r="B4162" s="493"/>
      <c r="C4162" s="493"/>
      <c r="D4162" s="493"/>
      <c r="E4162" s="493"/>
      <c r="F4162" s="493"/>
      <c r="G4162" s="493" t="s">
        <v>1393</v>
      </c>
      <c r="H4162" s="494" t="n">
        <v>9.84</v>
      </c>
      <c r="I4162" s="495" t="s">
        <v>1394</v>
      </c>
      <c r="J4162" s="496" t="n">
        <v>10618.54</v>
      </c>
    </row>
    <row r="4163" customFormat="false" ht="0.75" hidden="false" customHeight="true" outlineLevel="0" collapsed="false">
      <c r="A4163" s="497"/>
      <c r="B4163" s="498"/>
      <c r="C4163" s="498"/>
      <c r="D4163" s="498"/>
      <c r="E4163" s="498"/>
      <c r="F4163" s="498"/>
      <c r="G4163" s="498"/>
      <c r="H4163" s="498"/>
      <c r="I4163" s="499"/>
      <c r="J4163" s="500"/>
    </row>
    <row r="4164" customFormat="false" ht="24" hidden="false" customHeight="true" outlineLevel="0" collapsed="false">
      <c r="A4164" s="461" t="s">
        <v>2541</v>
      </c>
      <c r="B4164" s="462"/>
      <c r="C4164" s="462"/>
      <c r="D4164" s="462" t="s">
        <v>1977</v>
      </c>
      <c r="E4164" s="462"/>
      <c r="F4164" s="462"/>
      <c r="G4164" s="462"/>
      <c r="H4164" s="463"/>
      <c r="I4164" s="464"/>
      <c r="J4164" s="465" t="n">
        <v>63944.84</v>
      </c>
    </row>
    <row r="4165" customFormat="false" ht="18" hidden="false" customHeight="true" outlineLevel="0" collapsed="false">
      <c r="A4165" s="466" t="s">
        <v>2542</v>
      </c>
      <c r="B4165" s="467" t="s">
        <v>27</v>
      </c>
      <c r="C4165" s="468" t="s">
        <v>26</v>
      </c>
      <c r="D4165" s="468" t="s">
        <v>18</v>
      </c>
      <c r="E4165" s="468" t="s">
        <v>25</v>
      </c>
      <c r="F4165" s="468"/>
      <c r="G4165" s="469" t="s">
        <v>1375</v>
      </c>
      <c r="H4165" s="467" t="s">
        <v>1376</v>
      </c>
      <c r="I4165" s="470" t="s">
        <v>1377</v>
      </c>
      <c r="J4165" s="471" t="s">
        <v>19</v>
      </c>
    </row>
    <row r="4166" customFormat="false" ht="25.5" hidden="false" customHeight="true" outlineLevel="0" collapsed="false">
      <c r="A4166" s="472" t="s">
        <v>35</v>
      </c>
      <c r="B4166" s="473" t="s">
        <v>2517</v>
      </c>
      <c r="C4166" s="474" t="s">
        <v>36</v>
      </c>
      <c r="D4166" s="474" t="s">
        <v>2518</v>
      </c>
      <c r="E4166" s="474" t="s">
        <v>1852</v>
      </c>
      <c r="F4166" s="474"/>
      <c r="G4166" s="475" t="s">
        <v>47</v>
      </c>
      <c r="H4166" s="476" t="n">
        <v>1</v>
      </c>
      <c r="I4166" s="477" t="n">
        <v>124.48</v>
      </c>
      <c r="J4166" s="478" t="n">
        <v>124.48</v>
      </c>
    </row>
    <row r="4167" customFormat="false" ht="24" hidden="false" customHeight="true" outlineLevel="0" collapsed="false">
      <c r="A4167" s="479" t="s">
        <v>656</v>
      </c>
      <c r="B4167" s="480" t="n">
        <v>88274</v>
      </c>
      <c r="C4167" s="481" t="s">
        <v>42</v>
      </c>
      <c r="D4167" s="481" t="s">
        <v>845</v>
      </c>
      <c r="E4167" s="481" t="s">
        <v>1382</v>
      </c>
      <c r="F4167" s="481"/>
      <c r="G4167" s="482" t="s">
        <v>469</v>
      </c>
      <c r="H4167" s="483" t="n">
        <v>0.547</v>
      </c>
      <c r="I4167" s="484" t="n">
        <v>25.47</v>
      </c>
      <c r="J4167" s="485" t="n">
        <v>13.93</v>
      </c>
    </row>
    <row r="4168" customFormat="false" ht="24" hidden="false" customHeight="true" outlineLevel="0" collapsed="false">
      <c r="A4168" s="479" t="s">
        <v>656</v>
      </c>
      <c r="B4168" s="480" t="n">
        <v>88316</v>
      </c>
      <c r="C4168" s="481" t="s">
        <v>42</v>
      </c>
      <c r="D4168" s="481" t="s">
        <v>667</v>
      </c>
      <c r="E4168" s="481" t="s">
        <v>1382</v>
      </c>
      <c r="F4168" s="481"/>
      <c r="G4168" s="482" t="s">
        <v>469</v>
      </c>
      <c r="H4168" s="483" t="n">
        <v>0.273</v>
      </c>
      <c r="I4168" s="484" t="n">
        <v>20.32</v>
      </c>
      <c r="J4168" s="485" t="n">
        <v>5.54</v>
      </c>
    </row>
    <row r="4169" customFormat="false" ht="39" hidden="false" customHeight="true" outlineLevel="0" collapsed="false">
      <c r="A4169" s="501" t="s">
        <v>200</v>
      </c>
      <c r="B4169" s="502" t="n">
        <v>20232</v>
      </c>
      <c r="C4169" s="503" t="s">
        <v>42</v>
      </c>
      <c r="D4169" s="503" t="s">
        <v>844</v>
      </c>
      <c r="E4169" s="503" t="s">
        <v>669</v>
      </c>
      <c r="F4169" s="503"/>
      <c r="G4169" s="504" t="s">
        <v>47</v>
      </c>
      <c r="H4169" s="505" t="n">
        <v>1.13</v>
      </c>
      <c r="I4169" s="506" t="n">
        <v>88.06</v>
      </c>
      <c r="J4169" s="507" t="n">
        <v>99.5</v>
      </c>
    </row>
    <row r="4170" customFormat="false" ht="24" hidden="false" customHeight="true" outlineLevel="0" collapsed="false">
      <c r="A4170" s="501" t="s">
        <v>200</v>
      </c>
      <c r="B4170" s="502" t="n">
        <v>37595</v>
      </c>
      <c r="C4170" s="503" t="s">
        <v>42</v>
      </c>
      <c r="D4170" s="503" t="s">
        <v>842</v>
      </c>
      <c r="E4170" s="503" t="s">
        <v>669</v>
      </c>
      <c r="F4170" s="503"/>
      <c r="G4170" s="504" t="s">
        <v>66</v>
      </c>
      <c r="H4170" s="505" t="n">
        <v>1.46</v>
      </c>
      <c r="I4170" s="506" t="n">
        <v>3.78</v>
      </c>
      <c r="J4170" s="507" t="n">
        <v>5.51</v>
      </c>
    </row>
    <row r="4171" customFormat="false" ht="15" hidden="false" customHeight="false" outlineLevel="0" collapsed="false">
      <c r="A4171" s="486"/>
      <c r="B4171" s="487"/>
      <c r="C4171" s="487"/>
      <c r="D4171" s="487"/>
      <c r="E4171" s="487" t="s">
        <v>1388</v>
      </c>
      <c r="F4171" s="488" t="n">
        <v>15.11</v>
      </c>
      <c r="G4171" s="487" t="s">
        <v>1389</v>
      </c>
      <c r="H4171" s="488" t="n">
        <v>0</v>
      </c>
      <c r="I4171" s="489" t="s">
        <v>1390</v>
      </c>
      <c r="J4171" s="490" t="n">
        <v>15.11</v>
      </c>
    </row>
    <row r="4172" customFormat="false" ht="15" hidden="false" customHeight="true" outlineLevel="0" collapsed="false">
      <c r="A4172" s="486"/>
      <c r="B4172" s="487"/>
      <c r="C4172" s="487"/>
      <c r="D4172" s="487"/>
      <c r="E4172" s="487" t="s">
        <v>1391</v>
      </c>
      <c r="F4172" s="488" t="n">
        <v>29.62</v>
      </c>
      <c r="G4172" s="487"/>
      <c r="H4172" s="491" t="s">
        <v>1392</v>
      </c>
      <c r="I4172" s="491"/>
      <c r="J4172" s="490" t="n">
        <v>154.1</v>
      </c>
    </row>
    <row r="4173" customFormat="false" ht="49.5" hidden="false" customHeight="true" outlineLevel="0" collapsed="false">
      <c r="A4173" s="492"/>
      <c r="B4173" s="493"/>
      <c r="C4173" s="493"/>
      <c r="D4173" s="493"/>
      <c r="E4173" s="493"/>
      <c r="F4173" s="493"/>
      <c r="G4173" s="493" t="s">
        <v>1393</v>
      </c>
      <c r="H4173" s="494" t="n">
        <v>7.2</v>
      </c>
      <c r="I4173" s="495" t="s">
        <v>1394</v>
      </c>
      <c r="J4173" s="496" t="n">
        <v>1109.52</v>
      </c>
    </row>
    <row r="4174" customFormat="false" ht="0.75" hidden="false" customHeight="true" outlineLevel="0" collapsed="false">
      <c r="A4174" s="497"/>
      <c r="B4174" s="498"/>
      <c r="C4174" s="498"/>
      <c r="D4174" s="498"/>
      <c r="E4174" s="498"/>
      <c r="F4174" s="498"/>
      <c r="G4174" s="498"/>
      <c r="H4174" s="498"/>
      <c r="I4174" s="499"/>
      <c r="J4174" s="500"/>
    </row>
    <row r="4175" customFormat="false" ht="18" hidden="false" customHeight="true" outlineLevel="0" collapsed="false">
      <c r="A4175" s="466" t="s">
        <v>2543</v>
      </c>
      <c r="B4175" s="467" t="s">
        <v>27</v>
      </c>
      <c r="C4175" s="468" t="s">
        <v>26</v>
      </c>
      <c r="D4175" s="468" t="s">
        <v>18</v>
      </c>
      <c r="E4175" s="468" t="s">
        <v>25</v>
      </c>
      <c r="F4175" s="468"/>
      <c r="G4175" s="469" t="s">
        <v>1375</v>
      </c>
      <c r="H4175" s="467" t="s">
        <v>1376</v>
      </c>
      <c r="I4175" s="470" t="s">
        <v>1377</v>
      </c>
      <c r="J4175" s="471" t="s">
        <v>19</v>
      </c>
    </row>
    <row r="4176" customFormat="false" ht="39" hidden="false" customHeight="true" outlineLevel="0" collapsed="false">
      <c r="A4176" s="472" t="s">
        <v>35</v>
      </c>
      <c r="B4176" s="473" t="n">
        <v>102253</v>
      </c>
      <c r="C4176" s="474" t="s">
        <v>42</v>
      </c>
      <c r="D4176" s="474" t="s">
        <v>2520</v>
      </c>
      <c r="E4176" s="474" t="s">
        <v>1815</v>
      </c>
      <c r="F4176" s="474"/>
      <c r="G4176" s="475" t="s">
        <v>400</v>
      </c>
      <c r="H4176" s="476" t="n">
        <v>1</v>
      </c>
      <c r="I4176" s="477" t="n">
        <v>845.62</v>
      </c>
      <c r="J4176" s="478" t="n">
        <v>845.62</v>
      </c>
    </row>
    <row r="4177" customFormat="false" ht="24" hidden="false" customHeight="true" outlineLevel="0" collapsed="false">
      <c r="A4177" s="479" t="s">
        <v>656</v>
      </c>
      <c r="B4177" s="480" t="n">
        <v>88274</v>
      </c>
      <c r="C4177" s="481" t="s">
        <v>42</v>
      </c>
      <c r="D4177" s="481" t="s">
        <v>845</v>
      </c>
      <c r="E4177" s="481" t="s">
        <v>1382</v>
      </c>
      <c r="F4177" s="481"/>
      <c r="G4177" s="482" t="s">
        <v>469</v>
      </c>
      <c r="H4177" s="483" t="n">
        <v>1.405</v>
      </c>
      <c r="I4177" s="484" t="n">
        <v>25.47</v>
      </c>
      <c r="J4177" s="485" t="n">
        <v>35.78</v>
      </c>
    </row>
    <row r="4178" customFormat="false" ht="24" hidden="false" customHeight="true" outlineLevel="0" collapsed="false">
      <c r="A4178" s="479" t="s">
        <v>656</v>
      </c>
      <c r="B4178" s="480" t="n">
        <v>88316</v>
      </c>
      <c r="C4178" s="481" t="s">
        <v>42</v>
      </c>
      <c r="D4178" s="481" t="s">
        <v>667</v>
      </c>
      <c r="E4178" s="481" t="s">
        <v>1382</v>
      </c>
      <c r="F4178" s="481"/>
      <c r="G4178" s="482" t="s">
        <v>469</v>
      </c>
      <c r="H4178" s="483" t="n">
        <v>0.702</v>
      </c>
      <c r="I4178" s="484" t="n">
        <v>20.32</v>
      </c>
      <c r="J4178" s="485" t="n">
        <v>14.26</v>
      </c>
    </row>
    <row r="4179" customFormat="false" ht="39" hidden="false" customHeight="true" outlineLevel="0" collapsed="false">
      <c r="A4179" s="479" t="s">
        <v>656</v>
      </c>
      <c r="B4179" s="480" t="n">
        <v>91692</v>
      </c>
      <c r="C4179" s="481" t="s">
        <v>42</v>
      </c>
      <c r="D4179" s="481" t="s">
        <v>687</v>
      </c>
      <c r="E4179" s="481" t="s">
        <v>683</v>
      </c>
      <c r="F4179" s="481"/>
      <c r="G4179" s="482" t="s">
        <v>688</v>
      </c>
      <c r="H4179" s="483" t="n">
        <v>0.089</v>
      </c>
      <c r="I4179" s="484" t="n">
        <v>23.38</v>
      </c>
      <c r="J4179" s="485" t="n">
        <v>2.08</v>
      </c>
    </row>
    <row r="4180" customFormat="false" ht="39" hidden="false" customHeight="true" outlineLevel="0" collapsed="false">
      <c r="A4180" s="479" t="s">
        <v>656</v>
      </c>
      <c r="B4180" s="480" t="n">
        <v>91693</v>
      </c>
      <c r="C4180" s="481" t="s">
        <v>42</v>
      </c>
      <c r="D4180" s="481" t="s">
        <v>682</v>
      </c>
      <c r="E4180" s="481" t="s">
        <v>683</v>
      </c>
      <c r="F4180" s="481"/>
      <c r="G4180" s="482" t="s">
        <v>684</v>
      </c>
      <c r="H4180" s="483" t="n">
        <v>1.316</v>
      </c>
      <c r="I4180" s="484" t="n">
        <v>21.85</v>
      </c>
      <c r="J4180" s="485" t="n">
        <v>28.75</v>
      </c>
    </row>
    <row r="4181" customFormat="false" ht="25.5" hidden="false" customHeight="true" outlineLevel="0" collapsed="false">
      <c r="A4181" s="501" t="s">
        <v>200</v>
      </c>
      <c r="B4181" s="502" t="n">
        <v>131</v>
      </c>
      <c r="C4181" s="503" t="s">
        <v>42</v>
      </c>
      <c r="D4181" s="503" t="s">
        <v>2521</v>
      </c>
      <c r="E4181" s="503" t="s">
        <v>669</v>
      </c>
      <c r="F4181" s="503"/>
      <c r="G4181" s="504" t="s">
        <v>66</v>
      </c>
      <c r="H4181" s="505" t="n">
        <v>0.53</v>
      </c>
      <c r="I4181" s="506" t="n">
        <v>49.63</v>
      </c>
      <c r="J4181" s="507" t="n">
        <v>26.3</v>
      </c>
    </row>
    <row r="4182" customFormat="false" ht="24" hidden="false" customHeight="true" outlineLevel="0" collapsed="false">
      <c r="A4182" s="501" t="s">
        <v>200</v>
      </c>
      <c r="B4182" s="502" t="n">
        <v>37596</v>
      </c>
      <c r="C4182" s="503" t="s">
        <v>42</v>
      </c>
      <c r="D4182" s="503" t="s">
        <v>2522</v>
      </c>
      <c r="E4182" s="503" t="s">
        <v>669</v>
      </c>
      <c r="F4182" s="503"/>
      <c r="G4182" s="504" t="s">
        <v>66</v>
      </c>
      <c r="H4182" s="505" t="n">
        <v>0.97</v>
      </c>
      <c r="I4182" s="506" t="n">
        <v>4.34</v>
      </c>
      <c r="J4182" s="507" t="n">
        <v>4.2</v>
      </c>
    </row>
    <row r="4183" customFormat="false" ht="39" hidden="false" customHeight="true" outlineLevel="0" collapsed="false">
      <c r="A4183" s="501" t="s">
        <v>200</v>
      </c>
      <c r="B4183" s="502" t="n">
        <v>44476</v>
      </c>
      <c r="C4183" s="503" t="s">
        <v>42</v>
      </c>
      <c r="D4183" s="503" t="s">
        <v>2523</v>
      </c>
      <c r="E4183" s="503" t="s">
        <v>669</v>
      </c>
      <c r="F4183" s="503"/>
      <c r="G4183" s="504" t="s">
        <v>400</v>
      </c>
      <c r="H4183" s="505" t="n">
        <v>1.05</v>
      </c>
      <c r="I4183" s="506" t="n">
        <v>699.29</v>
      </c>
      <c r="J4183" s="507" t="n">
        <v>734.25</v>
      </c>
    </row>
    <row r="4184" customFormat="false" ht="15" hidden="false" customHeight="false" outlineLevel="0" collapsed="false">
      <c r="A4184" s="486"/>
      <c r="B4184" s="487"/>
      <c r="C4184" s="487"/>
      <c r="D4184" s="487"/>
      <c r="E4184" s="487" t="s">
        <v>1388</v>
      </c>
      <c r="F4184" s="488" t="n">
        <v>63.51</v>
      </c>
      <c r="G4184" s="487" t="s">
        <v>1389</v>
      </c>
      <c r="H4184" s="488" t="n">
        <v>0</v>
      </c>
      <c r="I4184" s="489" t="s">
        <v>1390</v>
      </c>
      <c r="J4184" s="490" t="n">
        <v>63.51</v>
      </c>
    </row>
    <row r="4185" customFormat="false" ht="15" hidden="false" customHeight="true" outlineLevel="0" collapsed="false">
      <c r="A4185" s="486"/>
      <c r="B4185" s="487"/>
      <c r="C4185" s="487"/>
      <c r="D4185" s="487"/>
      <c r="E4185" s="487" t="s">
        <v>1391</v>
      </c>
      <c r="F4185" s="488" t="n">
        <v>201.25</v>
      </c>
      <c r="G4185" s="487"/>
      <c r="H4185" s="491" t="s">
        <v>1392</v>
      </c>
      <c r="I4185" s="491"/>
      <c r="J4185" s="490" t="n">
        <v>1046.87</v>
      </c>
    </row>
    <row r="4186" customFormat="false" ht="49.5" hidden="false" customHeight="true" outlineLevel="0" collapsed="false">
      <c r="A4186" s="492"/>
      <c r="B4186" s="493"/>
      <c r="C4186" s="493"/>
      <c r="D4186" s="493"/>
      <c r="E4186" s="493"/>
      <c r="F4186" s="493"/>
      <c r="G4186" s="493" t="s">
        <v>1393</v>
      </c>
      <c r="H4186" s="494" t="n">
        <v>55.1</v>
      </c>
      <c r="I4186" s="495" t="s">
        <v>1394</v>
      </c>
      <c r="J4186" s="496" t="n">
        <v>57682.53</v>
      </c>
    </row>
    <row r="4187" customFormat="false" ht="0.75" hidden="false" customHeight="true" outlineLevel="0" collapsed="false">
      <c r="A4187" s="497"/>
      <c r="B4187" s="498"/>
      <c r="C4187" s="498"/>
      <c r="D4187" s="498"/>
      <c r="E4187" s="498"/>
      <c r="F4187" s="498"/>
      <c r="G4187" s="498"/>
      <c r="H4187" s="498"/>
      <c r="I4187" s="499"/>
      <c r="J4187" s="500"/>
    </row>
    <row r="4188" customFormat="false" ht="18" hidden="false" customHeight="true" outlineLevel="0" collapsed="false">
      <c r="A4188" s="466" t="s">
        <v>2544</v>
      </c>
      <c r="B4188" s="467" t="s">
        <v>27</v>
      </c>
      <c r="C4188" s="468" t="s">
        <v>26</v>
      </c>
      <c r="D4188" s="468" t="s">
        <v>18</v>
      </c>
      <c r="E4188" s="468" t="s">
        <v>25</v>
      </c>
      <c r="F4188" s="468"/>
      <c r="G4188" s="469" t="s">
        <v>1375</v>
      </c>
      <c r="H4188" s="467" t="s">
        <v>1376</v>
      </c>
      <c r="I4188" s="470" t="s">
        <v>1377</v>
      </c>
      <c r="J4188" s="471" t="s">
        <v>19</v>
      </c>
    </row>
    <row r="4189" customFormat="false" ht="25.5" hidden="false" customHeight="true" outlineLevel="0" collapsed="false">
      <c r="A4189" s="472" t="s">
        <v>35</v>
      </c>
      <c r="B4189" s="473" t="s">
        <v>2525</v>
      </c>
      <c r="C4189" s="474" t="s">
        <v>36</v>
      </c>
      <c r="D4189" s="474" t="s">
        <v>2526</v>
      </c>
      <c r="E4189" s="474" t="s">
        <v>1422</v>
      </c>
      <c r="F4189" s="474"/>
      <c r="G4189" s="475" t="s">
        <v>400</v>
      </c>
      <c r="H4189" s="476" t="n">
        <v>1</v>
      </c>
      <c r="I4189" s="477" t="n">
        <v>847.58</v>
      </c>
      <c r="J4189" s="478" t="n">
        <v>847.58</v>
      </c>
    </row>
    <row r="4190" customFormat="false" ht="24" hidden="false" customHeight="true" outlineLevel="0" collapsed="false">
      <c r="A4190" s="479" t="s">
        <v>656</v>
      </c>
      <c r="B4190" s="480" t="n">
        <v>88274</v>
      </c>
      <c r="C4190" s="481" t="s">
        <v>42</v>
      </c>
      <c r="D4190" s="481" t="s">
        <v>845</v>
      </c>
      <c r="E4190" s="481" t="s">
        <v>1382</v>
      </c>
      <c r="F4190" s="481"/>
      <c r="G4190" s="482" t="s">
        <v>469</v>
      </c>
      <c r="H4190" s="483" t="n">
        <v>1.6604</v>
      </c>
      <c r="I4190" s="484" t="n">
        <v>25.47</v>
      </c>
      <c r="J4190" s="485" t="n">
        <v>42.29</v>
      </c>
    </row>
    <row r="4191" customFormat="false" ht="24" hidden="false" customHeight="true" outlineLevel="0" collapsed="false">
      <c r="A4191" s="479" t="s">
        <v>656</v>
      </c>
      <c r="B4191" s="480" t="n">
        <v>88316</v>
      </c>
      <c r="C4191" s="481" t="s">
        <v>42</v>
      </c>
      <c r="D4191" s="481" t="s">
        <v>667</v>
      </c>
      <c r="E4191" s="481" t="s">
        <v>1382</v>
      </c>
      <c r="F4191" s="481"/>
      <c r="G4191" s="482" t="s">
        <v>469</v>
      </c>
      <c r="H4191" s="483" t="n">
        <v>1.09266666666667</v>
      </c>
      <c r="I4191" s="484" t="n">
        <v>20.32</v>
      </c>
      <c r="J4191" s="485" t="n">
        <v>22.2</v>
      </c>
    </row>
    <row r="4192" customFormat="false" ht="24" hidden="false" customHeight="true" outlineLevel="0" collapsed="false">
      <c r="A4192" s="501" t="s">
        <v>200</v>
      </c>
      <c r="B4192" s="502" t="n">
        <v>4823</v>
      </c>
      <c r="C4192" s="503" t="s">
        <v>42</v>
      </c>
      <c r="D4192" s="503" t="s">
        <v>2453</v>
      </c>
      <c r="E4192" s="503" t="s">
        <v>669</v>
      </c>
      <c r="F4192" s="503"/>
      <c r="G4192" s="504" t="s">
        <v>66</v>
      </c>
      <c r="H4192" s="505" t="n">
        <v>0.580888888888888</v>
      </c>
      <c r="I4192" s="506" t="n">
        <v>44.57</v>
      </c>
      <c r="J4192" s="507" t="n">
        <v>25.89</v>
      </c>
    </row>
    <row r="4193" customFormat="false" ht="39" hidden="false" customHeight="true" outlineLevel="0" collapsed="false">
      <c r="A4193" s="501" t="s">
        <v>200</v>
      </c>
      <c r="B4193" s="502" t="n">
        <v>7568</v>
      </c>
      <c r="C4193" s="503" t="s">
        <v>42</v>
      </c>
      <c r="D4193" s="503" t="s">
        <v>988</v>
      </c>
      <c r="E4193" s="503" t="s">
        <v>669</v>
      </c>
      <c r="F4193" s="503"/>
      <c r="G4193" s="504" t="s">
        <v>120</v>
      </c>
      <c r="H4193" s="505" t="n">
        <v>6.66666666666667</v>
      </c>
      <c r="I4193" s="506" t="n">
        <v>0.61</v>
      </c>
      <c r="J4193" s="507" t="n">
        <v>4.06</v>
      </c>
    </row>
    <row r="4194" customFormat="false" ht="39" hidden="false" customHeight="true" outlineLevel="0" collapsed="false">
      <c r="A4194" s="501" t="s">
        <v>200</v>
      </c>
      <c r="B4194" s="502" t="n">
        <v>11795</v>
      </c>
      <c r="C4194" s="503" t="s">
        <v>42</v>
      </c>
      <c r="D4194" s="503" t="s">
        <v>2527</v>
      </c>
      <c r="E4194" s="503" t="s">
        <v>669</v>
      </c>
      <c r="F4194" s="503"/>
      <c r="G4194" s="504" t="s">
        <v>400</v>
      </c>
      <c r="H4194" s="505" t="n">
        <v>1.11666666666667</v>
      </c>
      <c r="I4194" s="506" t="n">
        <v>630.94</v>
      </c>
      <c r="J4194" s="507" t="n">
        <v>704.54</v>
      </c>
    </row>
    <row r="4195" customFormat="false" ht="24" hidden="false" customHeight="true" outlineLevel="0" collapsed="false">
      <c r="A4195" s="501" t="s">
        <v>200</v>
      </c>
      <c r="B4195" s="502" t="n">
        <v>37329</v>
      </c>
      <c r="C4195" s="503" t="s">
        <v>42</v>
      </c>
      <c r="D4195" s="503" t="s">
        <v>1267</v>
      </c>
      <c r="E4195" s="503" t="s">
        <v>669</v>
      </c>
      <c r="F4195" s="503"/>
      <c r="G4195" s="504" t="s">
        <v>66</v>
      </c>
      <c r="H4195" s="505" t="n">
        <v>0.0234444444444444</v>
      </c>
      <c r="I4195" s="506" t="n">
        <v>152.11</v>
      </c>
      <c r="J4195" s="507" t="n">
        <v>3.56</v>
      </c>
    </row>
    <row r="4196" customFormat="false" ht="25.5" hidden="false" customHeight="true" outlineLevel="0" collapsed="false">
      <c r="A4196" s="501" t="s">
        <v>200</v>
      </c>
      <c r="B4196" s="502" t="n">
        <v>37591</v>
      </c>
      <c r="C4196" s="503" t="s">
        <v>42</v>
      </c>
      <c r="D4196" s="503" t="s">
        <v>991</v>
      </c>
      <c r="E4196" s="503" t="s">
        <v>669</v>
      </c>
      <c r="F4196" s="503"/>
      <c r="G4196" s="504" t="s">
        <v>120</v>
      </c>
      <c r="H4196" s="505" t="n">
        <v>2.22222222222222</v>
      </c>
      <c r="I4196" s="506" t="n">
        <v>20.27</v>
      </c>
      <c r="J4196" s="507" t="n">
        <v>45.04</v>
      </c>
    </row>
    <row r="4197" customFormat="false" ht="15" hidden="false" customHeight="false" outlineLevel="0" collapsed="false">
      <c r="A4197" s="486"/>
      <c r="B4197" s="487"/>
      <c r="C4197" s="487"/>
      <c r="D4197" s="487"/>
      <c r="E4197" s="487" t="s">
        <v>1388</v>
      </c>
      <c r="F4197" s="488" t="n">
        <v>49.88</v>
      </c>
      <c r="G4197" s="487" t="s">
        <v>1389</v>
      </c>
      <c r="H4197" s="488" t="n">
        <v>0</v>
      </c>
      <c r="I4197" s="489" t="s">
        <v>1390</v>
      </c>
      <c r="J4197" s="490" t="n">
        <v>49.88</v>
      </c>
    </row>
    <row r="4198" customFormat="false" ht="15" hidden="false" customHeight="true" outlineLevel="0" collapsed="false">
      <c r="A4198" s="486"/>
      <c r="B4198" s="487"/>
      <c r="C4198" s="487"/>
      <c r="D4198" s="487"/>
      <c r="E4198" s="487" t="s">
        <v>1391</v>
      </c>
      <c r="F4198" s="488" t="n">
        <v>201.72</v>
      </c>
      <c r="G4198" s="487"/>
      <c r="H4198" s="491" t="s">
        <v>1392</v>
      </c>
      <c r="I4198" s="491"/>
      <c r="J4198" s="490" t="n">
        <v>1049.3</v>
      </c>
    </row>
    <row r="4199" customFormat="false" ht="49.5" hidden="false" customHeight="true" outlineLevel="0" collapsed="false">
      <c r="A4199" s="492"/>
      <c r="B4199" s="493"/>
      <c r="C4199" s="493"/>
      <c r="D4199" s="493"/>
      <c r="E4199" s="493"/>
      <c r="F4199" s="493"/>
      <c r="G4199" s="493" t="s">
        <v>1393</v>
      </c>
      <c r="H4199" s="494" t="n">
        <v>4.25</v>
      </c>
      <c r="I4199" s="495" t="s">
        <v>1394</v>
      </c>
      <c r="J4199" s="496" t="n">
        <v>4459.52</v>
      </c>
    </row>
    <row r="4200" customFormat="false" ht="0.75" hidden="false" customHeight="true" outlineLevel="0" collapsed="false">
      <c r="A4200" s="497"/>
      <c r="B4200" s="498"/>
      <c r="C4200" s="498"/>
      <c r="D4200" s="498"/>
      <c r="E4200" s="498"/>
      <c r="F4200" s="498"/>
      <c r="G4200" s="498"/>
      <c r="H4200" s="498"/>
      <c r="I4200" s="499"/>
      <c r="J4200" s="500"/>
    </row>
    <row r="4201" customFormat="false" ht="18" hidden="false" customHeight="true" outlineLevel="0" collapsed="false">
      <c r="A4201" s="466" t="s">
        <v>2545</v>
      </c>
      <c r="B4201" s="467" t="s">
        <v>27</v>
      </c>
      <c r="C4201" s="468" t="s">
        <v>26</v>
      </c>
      <c r="D4201" s="468" t="s">
        <v>18</v>
      </c>
      <c r="E4201" s="468" t="s">
        <v>25</v>
      </c>
      <c r="F4201" s="468"/>
      <c r="G4201" s="469" t="s">
        <v>1375</v>
      </c>
      <c r="H4201" s="467" t="s">
        <v>1376</v>
      </c>
      <c r="I4201" s="470" t="s">
        <v>1377</v>
      </c>
      <c r="J4201" s="471" t="s">
        <v>19</v>
      </c>
    </row>
    <row r="4202" customFormat="false" ht="25.5" hidden="false" customHeight="true" outlineLevel="0" collapsed="false">
      <c r="A4202" s="472" t="s">
        <v>35</v>
      </c>
      <c r="B4202" s="473" t="s">
        <v>2529</v>
      </c>
      <c r="C4202" s="474" t="s">
        <v>36</v>
      </c>
      <c r="D4202" s="474" t="s">
        <v>2530</v>
      </c>
      <c r="E4202" s="474" t="s">
        <v>2531</v>
      </c>
      <c r="F4202" s="474"/>
      <c r="G4202" s="475" t="s">
        <v>47</v>
      </c>
      <c r="H4202" s="476" t="n">
        <v>1</v>
      </c>
      <c r="I4202" s="477" t="n">
        <v>72.92</v>
      </c>
      <c r="J4202" s="478" t="n">
        <v>72.92</v>
      </c>
    </row>
    <row r="4203" customFormat="false" ht="24" hidden="false" customHeight="true" outlineLevel="0" collapsed="false">
      <c r="A4203" s="479" t="s">
        <v>656</v>
      </c>
      <c r="B4203" s="480" t="n">
        <v>88309</v>
      </c>
      <c r="C4203" s="481" t="s">
        <v>42</v>
      </c>
      <c r="D4203" s="481" t="s">
        <v>696</v>
      </c>
      <c r="E4203" s="481" t="s">
        <v>1382</v>
      </c>
      <c r="F4203" s="481"/>
      <c r="G4203" s="482" t="s">
        <v>469</v>
      </c>
      <c r="H4203" s="483" t="n">
        <v>0.2</v>
      </c>
      <c r="I4203" s="484" t="n">
        <v>25.62</v>
      </c>
      <c r="J4203" s="485" t="n">
        <v>5.12</v>
      </c>
    </row>
    <row r="4204" customFormat="false" ht="24" hidden="false" customHeight="true" outlineLevel="0" collapsed="false">
      <c r="A4204" s="479" t="s">
        <v>656</v>
      </c>
      <c r="B4204" s="480" t="n">
        <v>88316</v>
      </c>
      <c r="C4204" s="481" t="s">
        <v>42</v>
      </c>
      <c r="D4204" s="481" t="s">
        <v>667</v>
      </c>
      <c r="E4204" s="481" t="s">
        <v>1382</v>
      </c>
      <c r="F4204" s="481"/>
      <c r="G4204" s="482" t="s">
        <v>469</v>
      </c>
      <c r="H4204" s="483" t="n">
        <v>0.24</v>
      </c>
      <c r="I4204" s="484" t="n">
        <v>20.32</v>
      </c>
      <c r="J4204" s="485" t="n">
        <v>4.87</v>
      </c>
    </row>
    <row r="4205" customFormat="false" ht="39" hidden="false" customHeight="true" outlineLevel="0" collapsed="false">
      <c r="A4205" s="479" t="s">
        <v>656</v>
      </c>
      <c r="B4205" s="480" t="n">
        <v>87377</v>
      </c>
      <c r="C4205" s="481" t="s">
        <v>42</v>
      </c>
      <c r="D4205" s="481" t="s">
        <v>2532</v>
      </c>
      <c r="E4205" s="481" t="s">
        <v>1382</v>
      </c>
      <c r="F4205" s="481"/>
      <c r="G4205" s="482" t="s">
        <v>388</v>
      </c>
      <c r="H4205" s="483" t="n">
        <v>0.001</v>
      </c>
      <c r="I4205" s="484" t="n">
        <v>722</v>
      </c>
      <c r="J4205" s="485" t="n">
        <v>0.72</v>
      </c>
    </row>
    <row r="4206" customFormat="false" ht="39" hidden="false" customHeight="true" outlineLevel="0" collapsed="false">
      <c r="A4206" s="501" t="s">
        <v>200</v>
      </c>
      <c r="B4206" s="502" t="n">
        <v>20231</v>
      </c>
      <c r="C4206" s="503" t="s">
        <v>42</v>
      </c>
      <c r="D4206" s="503" t="s">
        <v>2533</v>
      </c>
      <c r="E4206" s="503" t="s">
        <v>669</v>
      </c>
      <c r="F4206" s="503"/>
      <c r="G4206" s="504" t="s">
        <v>47</v>
      </c>
      <c r="H4206" s="505" t="n">
        <v>1</v>
      </c>
      <c r="I4206" s="506" t="n">
        <v>62.21</v>
      </c>
      <c r="J4206" s="507" t="n">
        <v>62.21</v>
      </c>
    </row>
    <row r="4207" customFormat="false" ht="15" hidden="false" customHeight="false" outlineLevel="0" collapsed="false">
      <c r="A4207" s="486"/>
      <c r="B4207" s="487"/>
      <c r="C4207" s="487"/>
      <c r="D4207" s="487"/>
      <c r="E4207" s="487" t="s">
        <v>1388</v>
      </c>
      <c r="F4207" s="488" t="n">
        <v>7.83</v>
      </c>
      <c r="G4207" s="487" t="s">
        <v>1389</v>
      </c>
      <c r="H4207" s="488" t="n">
        <v>0</v>
      </c>
      <c r="I4207" s="489" t="s">
        <v>1390</v>
      </c>
      <c r="J4207" s="490" t="n">
        <v>7.83</v>
      </c>
    </row>
    <row r="4208" customFormat="false" ht="15" hidden="false" customHeight="true" outlineLevel="0" collapsed="false">
      <c r="A4208" s="486"/>
      <c r="B4208" s="487"/>
      <c r="C4208" s="487"/>
      <c r="D4208" s="487"/>
      <c r="E4208" s="487" t="s">
        <v>1391</v>
      </c>
      <c r="F4208" s="488" t="n">
        <v>17.35</v>
      </c>
      <c r="G4208" s="487"/>
      <c r="H4208" s="491" t="s">
        <v>1392</v>
      </c>
      <c r="I4208" s="491"/>
      <c r="J4208" s="490" t="n">
        <v>90.27</v>
      </c>
    </row>
    <row r="4209" customFormat="false" ht="49.5" hidden="false" customHeight="true" outlineLevel="0" collapsed="false">
      <c r="A4209" s="492"/>
      <c r="B4209" s="493"/>
      <c r="C4209" s="493"/>
      <c r="D4209" s="493"/>
      <c r="E4209" s="493"/>
      <c r="F4209" s="493"/>
      <c r="G4209" s="493" t="s">
        <v>1393</v>
      </c>
      <c r="H4209" s="494" t="n">
        <v>7.68</v>
      </c>
      <c r="I4209" s="495" t="s">
        <v>1394</v>
      </c>
      <c r="J4209" s="496" t="n">
        <v>693.27</v>
      </c>
    </row>
    <row r="4210" customFormat="false" ht="0.75" hidden="false" customHeight="true" outlineLevel="0" collapsed="false">
      <c r="A4210" s="497"/>
      <c r="B4210" s="498"/>
      <c r="C4210" s="498"/>
      <c r="D4210" s="498"/>
      <c r="E4210" s="498"/>
      <c r="F4210" s="498"/>
      <c r="G4210" s="498"/>
      <c r="H4210" s="498"/>
      <c r="I4210" s="499"/>
      <c r="J4210" s="500"/>
    </row>
    <row r="4211" customFormat="false" ht="24" hidden="false" customHeight="true" outlineLevel="0" collapsed="false">
      <c r="A4211" s="461" t="s">
        <v>2546</v>
      </c>
      <c r="B4211" s="462"/>
      <c r="C4211" s="462"/>
      <c r="D4211" s="462" t="s">
        <v>1717</v>
      </c>
      <c r="E4211" s="462"/>
      <c r="F4211" s="462"/>
      <c r="G4211" s="462"/>
      <c r="H4211" s="463"/>
      <c r="I4211" s="464"/>
      <c r="J4211" s="465" t="n">
        <v>16690.88</v>
      </c>
    </row>
    <row r="4212" customFormat="false" ht="18" hidden="false" customHeight="true" outlineLevel="0" collapsed="false">
      <c r="A4212" s="466" t="s">
        <v>2547</v>
      </c>
      <c r="B4212" s="467" t="s">
        <v>27</v>
      </c>
      <c r="C4212" s="468" t="s">
        <v>26</v>
      </c>
      <c r="D4212" s="468" t="s">
        <v>18</v>
      </c>
      <c r="E4212" s="468" t="s">
        <v>25</v>
      </c>
      <c r="F4212" s="468"/>
      <c r="G4212" s="469" t="s">
        <v>1375</v>
      </c>
      <c r="H4212" s="467" t="s">
        <v>1376</v>
      </c>
      <c r="I4212" s="470" t="s">
        <v>1377</v>
      </c>
      <c r="J4212" s="471" t="s">
        <v>19</v>
      </c>
    </row>
    <row r="4213" customFormat="false" ht="25.5" hidden="false" customHeight="true" outlineLevel="0" collapsed="false">
      <c r="A4213" s="472" t="s">
        <v>35</v>
      </c>
      <c r="B4213" s="473" t="s">
        <v>2517</v>
      </c>
      <c r="C4213" s="474" t="s">
        <v>36</v>
      </c>
      <c r="D4213" s="474" t="s">
        <v>2518</v>
      </c>
      <c r="E4213" s="474" t="s">
        <v>1852</v>
      </c>
      <c r="F4213" s="474"/>
      <c r="G4213" s="475" t="s">
        <v>47</v>
      </c>
      <c r="H4213" s="476" t="n">
        <v>1</v>
      </c>
      <c r="I4213" s="477" t="n">
        <v>124.48</v>
      </c>
      <c r="J4213" s="478" t="n">
        <v>124.48</v>
      </c>
    </row>
    <row r="4214" customFormat="false" ht="24" hidden="false" customHeight="true" outlineLevel="0" collapsed="false">
      <c r="A4214" s="479" t="s">
        <v>656</v>
      </c>
      <c r="B4214" s="480" t="n">
        <v>88274</v>
      </c>
      <c r="C4214" s="481" t="s">
        <v>42</v>
      </c>
      <c r="D4214" s="481" t="s">
        <v>845</v>
      </c>
      <c r="E4214" s="481" t="s">
        <v>1382</v>
      </c>
      <c r="F4214" s="481"/>
      <c r="G4214" s="482" t="s">
        <v>469</v>
      </c>
      <c r="H4214" s="483" t="n">
        <v>0.547</v>
      </c>
      <c r="I4214" s="484" t="n">
        <v>25.47</v>
      </c>
      <c r="J4214" s="485" t="n">
        <v>13.93</v>
      </c>
    </row>
    <row r="4215" customFormat="false" ht="24" hidden="false" customHeight="true" outlineLevel="0" collapsed="false">
      <c r="A4215" s="479" t="s">
        <v>656</v>
      </c>
      <c r="B4215" s="480" t="n">
        <v>88316</v>
      </c>
      <c r="C4215" s="481" t="s">
        <v>42</v>
      </c>
      <c r="D4215" s="481" t="s">
        <v>667</v>
      </c>
      <c r="E4215" s="481" t="s">
        <v>1382</v>
      </c>
      <c r="F4215" s="481"/>
      <c r="G4215" s="482" t="s">
        <v>469</v>
      </c>
      <c r="H4215" s="483" t="n">
        <v>0.273</v>
      </c>
      <c r="I4215" s="484" t="n">
        <v>20.32</v>
      </c>
      <c r="J4215" s="485" t="n">
        <v>5.54</v>
      </c>
    </row>
    <row r="4216" customFormat="false" ht="39" hidden="false" customHeight="true" outlineLevel="0" collapsed="false">
      <c r="A4216" s="501" t="s">
        <v>200</v>
      </c>
      <c r="B4216" s="502" t="n">
        <v>20232</v>
      </c>
      <c r="C4216" s="503" t="s">
        <v>42</v>
      </c>
      <c r="D4216" s="503" t="s">
        <v>844</v>
      </c>
      <c r="E4216" s="503" t="s">
        <v>669</v>
      </c>
      <c r="F4216" s="503"/>
      <c r="G4216" s="504" t="s">
        <v>47</v>
      </c>
      <c r="H4216" s="505" t="n">
        <v>1.13</v>
      </c>
      <c r="I4216" s="506" t="n">
        <v>88.06</v>
      </c>
      <c r="J4216" s="507" t="n">
        <v>99.5</v>
      </c>
    </row>
    <row r="4217" customFormat="false" ht="24" hidden="false" customHeight="true" outlineLevel="0" collapsed="false">
      <c r="A4217" s="501" t="s">
        <v>200</v>
      </c>
      <c r="B4217" s="502" t="n">
        <v>37595</v>
      </c>
      <c r="C4217" s="503" t="s">
        <v>42</v>
      </c>
      <c r="D4217" s="503" t="s">
        <v>842</v>
      </c>
      <c r="E4217" s="503" t="s">
        <v>669</v>
      </c>
      <c r="F4217" s="503"/>
      <c r="G4217" s="504" t="s">
        <v>66</v>
      </c>
      <c r="H4217" s="505" t="n">
        <v>1.46</v>
      </c>
      <c r="I4217" s="506" t="n">
        <v>3.78</v>
      </c>
      <c r="J4217" s="507" t="n">
        <v>5.51</v>
      </c>
    </row>
    <row r="4218" customFormat="false" ht="15" hidden="false" customHeight="false" outlineLevel="0" collapsed="false">
      <c r="A4218" s="486"/>
      <c r="B4218" s="487"/>
      <c r="C4218" s="487"/>
      <c r="D4218" s="487"/>
      <c r="E4218" s="487" t="s">
        <v>1388</v>
      </c>
      <c r="F4218" s="488" t="n">
        <v>15.11</v>
      </c>
      <c r="G4218" s="487" t="s">
        <v>1389</v>
      </c>
      <c r="H4218" s="488" t="n">
        <v>0</v>
      </c>
      <c r="I4218" s="489" t="s">
        <v>1390</v>
      </c>
      <c r="J4218" s="490" t="n">
        <v>15.11</v>
      </c>
    </row>
    <row r="4219" customFormat="false" ht="15" hidden="false" customHeight="true" outlineLevel="0" collapsed="false">
      <c r="A4219" s="486"/>
      <c r="B4219" s="487"/>
      <c r="C4219" s="487"/>
      <c r="D4219" s="487"/>
      <c r="E4219" s="487" t="s">
        <v>1391</v>
      </c>
      <c r="F4219" s="488" t="n">
        <v>29.62</v>
      </c>
      <c r="G4219" s="487"/>
      <c r="H4219" s="491" t="s">
        <v>1392</v>
      </c>
      <c r="I4219" s="491"/>
      <c r="J4219" s="490" t="n">
        <v>154.1</v>
      </c>
    </row>
    <row r="4220" customFormat="false" ht="49.5" hidden="false" customHeight="true" outlineLevel="0" collapsed="false">
      <c r="A4220" s="492"/>
      <c r="B4220" s="493"/>
      <c r="C4220" s="493"/>
      <c r="D4220" s="493"/>
      <c r="E4220" s="493"/>
      <c r="F4220" s="493"/>
      <c r="G4220" s="493" t="s">
        <v>1393</v>
      </c>
      <c r="H4220" s="494" t="n">
        <v>88.56</v>
      </c>
      <c r="I4220" s="495" t="s">
        <v>1394</v>
      </c>
      <c r="J4220" s="496" t="n">
        <v>13647.09</v>
      </c>
    </row>
    <row r="4221" customFormat="false" ht="0.75" hidden="false" customHeight="true" outlineLevel="0" collapsed="false">
      <c r="A4221" s="497"/>
      <c r="B4221" s="498"/>
      <c r="C4221" s="498"/>
      <c r="D4221" s="498"/>
      <c r="E4221" s="498"/>
      <c r="F4221" s="498"/>
      <c r="G4221" s="498"/>
      <c r="H4221" s="498"/>
      <c r="I4221" s="499"/>
      <c r="J4221" s="500"/>
    </row>
    <row r="4222" customFormat="false" ht="18" hidden="false" customHeight="true" outlineLevel="0" collapsed="false">
      <c r="A4222" s="466" t="s">
        <v>2548</v>
      </c>
      <c r="B4222" s="467" t="s">
        <v>27</v>
      </c>
      <c r="C4222" s="468" t="s">
        <v>26</v>
      </c>
      <c r="D4222" s="468" t="s">
        <v>18</v>
      </c>
      <c r="E4222" s="468" t="s">
        <v>25</v>
      </c>
      <c r="F4222" s="468"/>
      <c r="G4222" s="469" t="s">
        <v>1375</v>
      </c>
      <c r="H4222" s="467" t="s">
        <v>1376</v>
      </c>
      <c r="I4222" s="470" t="s">
        <v>1377</v>
      </c>
      <c r="J4222" s="471" t="s">
        <v>19</v>
      </c>
    </row>
    <row r="4223" customFormat="false" ht="39" hidden="false" customHeight="true" outlineLevel="0" collapsed="false">
      <c r="A4223" s="472" t="s">
        <v>35</v>
      </c>
      <c r="B4223" s="473" t="n">
        <v>102253</v>
      </c>
      <c r="C4223" s="474" t="s">
        <v>42</v>
      </c>
      <c r="D4223" s="474" t="s">
        <v>2520</v>
      </c>
      <c r="E4223" s="474" t="s">
        <v>1815</v>
      </c>
      <c r="F4223" s="474"/>
      <c r="G4223" s="475" t="s">
        <v>400</v>
      </c>
      <c r="H4223" s="476" t="n">
        <v>1</v>
      </c>
      <c r="I4223" s="477" t="n">
        <v>845.62</v>
      </c>
      <c r="J4223" s="478" t="n">
        <v>845.62</v>
      </c>
    </row>
    <row r="4224" customFormat="false" ht="24" hidden="false" customHeight="true" outlineLevel="0" collapsed="false">
      <c r="A4224" s="479" t="s">
        <v>656</v>
      </c>
      <c r="B4224" s="480" t="n">
        <v>88274</v>
      </c>
      <c r="C4224" s="481" t="s">
        <v>42</v>
      </c>
      <c r="D4224" s="481" t="s">
        <v>845</v>
      </c>
      <c r="E4224" s="481" t="s">
        <v>1382</v>
      </c>
      <c r="F4224" s="481"/>
      <c r="G4224" s="482" t="s">
        <v>469</v>
      </c>
      <c r="H4224" s="483" t="n">
        <v>1.405</v>
      </c>
      <c r="I4224" s="484" t="n">
        <v>25.47</v>
      </c>
      <c r="J4224" s="485" t="n">
        <v>35.78</v>
      </c>
    </row>
    <row r="4225" customFormat="false" ht="24" hidden="false" customHeight="true" outlineLevel="0" collapsed="false">
      <c r="A4225" s="479" t="s">
        <v>656</v>
      </c>
      <c r="B4225" s="480" t="n">
        <v>88316</v>
      </c>
      <c r="C4225" s="481" t="s">
        <v>42</v>
      </c>
      <c r="D4225" s="481" t="s">
        <v>667</v>
      </c>
      <c r="E4225" s="481" t="s">
        <v>1382</v>
      </c>
      <c r="F4225" s="481"/>
      <c r="G4225" s="482" t="s">
        <v>469</v>
      </c>
      <c r="H4225" s="483" t="n">
        <v>0.702</v>
      </c>
      <c r="I4225" s="484" t="n">
        <v>20.32</v>
      </c>
      <c r="J4225" s="485" t="n">
        <v>14.26</v>
      </c>
    </row>
    <row r="4226" customFormat="false" ht="39" hidden="false" customHeight="true" outlineLevel="0" collapsed="false">
      <c r="A4226" s="479" t="s">
        <v>656</v>
      </c>
      <c r="B4226" s="480" t="n">
        <v>91692</v>
      </c>
      <c r="C4226" s="481" t="s">
        <v>42</v>
      </c>
      <c r="D4226" s="481" t="s">
        <v>687</v>
      </c>
      <c r="E4226" s="481" t="s">
        <v>683</v>
      </c>
      <c r="F4226" s="481"/>
      <c r="G4226" s="482" t="s">
        <v>688</v>
      </c>
      <c r="H4226" s="483" t="n">
        <v>0.089</v>
      </c>
      <c r="I4226" s="484" t="n">
        <v>23.38</v>
      </c>
      <c r="J4226" s="485" t="n">
        <v>2.08</v>
      </c>
    </row>
    <row r="4227" customFormat="false" ht="39" hidden="false" customHeight="true" outlineLevel="0" collapsed="false">
      <c r="A4227" s="479" t="s">
        <v>656</v>
      </c>
      <c r="B4227" s="480" t="n">
        <v>91693</v>
      </c>
      <c r="C4227" s="481" t="s">
        <v>42</v>
      </c>
      <c r="D4227" s="481" t="s">
        <v>682</v>
      </c>
      <c r="E4227" s="481" t="s">
        <v>683</v>
      </c>
      <c r="F4227" s="481"/>
      <c r="G4227" s="482" t="s">
        <v>684</v>
      </c>
      <c r="H4227" s="483" t="n">
        <v>1.316</v>
      </c>
      <c r="I4227" s="484" t="n">
        <v>21.85</v>
      </c>
      <c r="J4227" s="485" t="n">
        <v>28.75</v>
      </c>
    </row>
    <row r="4228" customFormat="false" ht="25.5" hidden="false" customHeight="true" outlineLevel="0" collapsed="false">
      <c r="A4228" s="501" t="s">
        <v>200</v>
      </c>
      <c r="B4228" s="502" t="n">
        <v>131</v>
      </c>
      <c r="C4228" s="503" t="s">
        <v>42</v>
      </c>
      <c r="D4228" s="503" t="s">
        <v>2521</v>
      </c>
      <c r="E4228" s="503" t="s">
        <v>669</v>
      </c>
      <c r="F4228" s="503"/>
      <c r="G4228" s="504" t="s">
        <v>66</v>
      </c>
      <c r="H4228" s="505" t="n">
        <v>0.53</v>
      </c>
      <c r="I4228" s="506" t="n">
        <v>49.63</v>
      </c>
      <c r="J4228" s="507" t="n">
        <v>26.3</v>
      </c>
    </row>
    <row r="4229" customFormat="false" ht="24" hidden="false" customHeight="true" outlineLevel="0" collapsed="false">
      <c r="A4229" s="501" t="s">
        <v>200</v>
      </c>
      <c r="B4229" s="502" t="n">
        <v>37596</v>
      </c>
      <c r="C4229" s="503" t="s">
        <v>42</v>
      </c>
      <c r="D4229" s="503" t="s">
        <v>2522</v>
      </c>
      <c r="E4229" s="503" t="s">
        <v>669</v>
      </c>
      <c r="F4229" s="503"/>
      <c r="G4229" s="504" t="s">
        <v>66</v>
      </c>
      <c r="H4229" s="505" t="n">
        <v>0.97</v>
      </c>
      <c r="I4229" s="506" t="n">
        <v>4.34</v>
      </c>
      <c r="J4229" s="507" t="n">
        <v>4.2</v>
      </c>
    </row>
    <row r="4230" customFormat="false" ht="39" hidden="false" customHeight="true" outlineLevel="0" collapsed="false">
      <c r="A4230" s="501" t="s">
        <v>200</v>
      </c>
      <c r="B4230" s="502" t="n">
        <v>44476</v>
      </c>
      <c r="C4230" s="503" t="s">
        <v>42</v>
      </c>
      <c r="D4230" s="503" t="s">
        <v>2523</v>
      </c>
      <c r="E4230" s="503" t="s">
        <v>669</v>
      </c>
      <c r="F4230" s="503"/>
      <c r="G4230" s="504" t="s">
        <v>400</v>
      </c>
      <c r="H4230" s="505" t="n">
        <v>1.05</v>
      </c>
      <c r="I4230" s="506" t="n">
        <v>699.29</v>
      </c>
      <c r="J4230" s="507" t="n">
        <v>734.25</v>
      </c>
    </row>
    <row r="4231" customFormat="false" ht="15" hidden="false" customHeight="false" outlineLevel="0" collapsed="false">
      <c r="A4231" s="486"/>
      <c r="B4231" s="487"/>
      <c r="C4231" s="487"/>
      <c r="D4231" s="487"/>
      <c r="E4231" s="487" t="s">
        <v>1388</v>
      </c>
      <c r="F4231" s="488" t="n">
        <v>63.51</v>
      </c>
      <c r="G4231" s="487" t="s">
        <v>1389</v>
      </c>
      <c r="H4231" s="488" t="n">
        <v>0</v>
      </c>
      <c r="I4231" s="489" t="s">
        <v>1390</v>
      </c>
      <c r="J4231" s="490" t="n">
        <v>63.51</v>
      </c>
    </row>
    <row r="4232" customFormat="false" ht="15" hidden="false" customHeight="true" outlineLevel="0" collapsed="false">
      <c r="A4232" s="486"/>
      <c r="B4232" s="487"/>
      <c r="C4232" s="487"/>
      <c r="D4232" s="487"/>
      <c r="E4232" s="487" t="s">
        <v>1391</v>
      </c>
      <c r="F4232" s="488" t="n">
        <v>201.25</v>
      </c>
      <c r="G4232" s="487"/>
      <c r="H4232" s="491" t="s">
        <v>1392</v>
      </c>
      <c r="I4232" s="491"/>
      <c r="J4232" s="490" t="n">
        <v>1046.87</v>
      </c>
    </row>
    <row r="4233" customFormat="false" ht="49.5" hidden="false" customHeight="true" outlineLevel="0" collapsed="false">
      <c r="A4233" s="492"/>
      <c r="B4233" s="493"/>
      <c r="C4233" s="493"/>
      <c r="D4233" s="493"/>
      <c r="E4233" s="493"/>
      <c r="F4233" s="493"/>
      <c r="G4233" s="493" t="s">
        <v>1393</v>
      </c>
      <c r="H4233" s="494" t="n">
        <v>1.44</v>
      </c>
      <c r="I4233" s="495" t="s">
        <v>1394</v>
      </c>
      <c r="J4233" s="496" t="n">
        <v>1507.49</v>
      </c>
    </row>
    <row r="4234" customFormat="false" ht="0.75" hidden="false" customHeight="true" outlineLevel="0" collapsed="false">
      <c r="A4234" s="497"/>
      <c r="B4234" s="498"/>
      <c r="C4234" s="498"/>
      <c r="D4234" s="498"/>
      <c r="E4234" s="498"/>
      <c r="F4234" s="498"/>
      <c r="G4234" s="498"/>
      <c r="H4234" s="498"/>
      <c r="I4234" s="499"/>
      <c r="J4234" s="500"/>
    </row>
    <row r="4235" customFormat="false" ht="18" hidden="false" customHeight="true" outlineLevel="0" collapsed="false">
      <c r="A4235" s="466" t="s">
        <v>2549</v>
      </c>
      <c r="B4235" s="467" t="s">
        <v>27</v>
      </c>
      <c r="C4235" s="468" t="s">
        <v>26</v>
      </c>
      <c r="D4235" s="468" t="s">
        <v>18</v>
      </c>
      <c r="E4235" s="468" t="s">
        <v>25</v>
      </c>
      <c r="F4235" s="468"/>
      <c r="G4235" s="469" t="s">
        <v>1375</v>
      </c>
      <c r="H4235" s="467" t="s">
        <v>1376</v>
      </c>
      <c r="I4235" s="470" t="s">
        <v>1377</v>
      </c>
      <c r="J4235" s="471" t="s">
        <v>19</v>
      </c>
    </row>
    <row r="4236" customFormat="false" ht="25.5" hidden="false" customHeight="true" outlineLevel="0" collapsed="false">
      <c r="A4236" s="472" t="s">
        <v>35</v>
      </c>
      <c r="B4236" s="473" t="s">
        <v>2550</v>
      </c>
      <c r="C4236" s="474" t="s">
        <v>36</v>
      </c>
      <c r="D4236" s="474" t="s">
        <v>2551</v>
      </c>
      <c r="E4236" s="474" t="s">
        <v>1554</v>
      </c>
      <c r="F4236" s="474"/>
      <c r="G4236" s="475" t="s">
        <v>47</v>
      </c>
      <c r="H4236" s="476" t="n">
        <v>1</v>
      </c>
      <c r="I4236" s="477" t="n">
        <v>269.78</v>
      </c>
      <c r="J4236" s="478" t="n">
        <v>269.78</v>
      </c>
    </row>
    <row r="4237" customFormat="false" ht="24" hidden="false" customHeight="true" outlineLevel="0" collapsed="false">
      <c r="A4237" s="479" t="s">
        <v>656</v>
      </c>
      <c r="B4237" s="480" t="n">
        <v>88274</v>
      </c>
      <c r="C4237" s="481" t="s">
        <v>42</v>
      </c>
      <c r="D4237" s="481" t="s">
        <v>845</v>
      </c>
      <c r="E4237" s="481" t="s">
        <v>1382</v>
      </c>
      <c r="F4237" s="481"/>
      <c r="G4237" s="482" t="s">
        <v>469</v>
      </c>
      <c r="H4237" s="483" t="n">
        <v>1.3128</v>
      </c>
      <c r="I4237" s="484" t="n">
        <v>25.47</v>
      </c>
      <c r="J4237" s="485" t="n">
        <v>33.43</v>
      </c>
    </row>
    <row r="4238" customFormat="false" ht="24" hidden="false" customHeight="true" outlineLevel="0" collapsed="false">
      <c r="A4238" s="479" t="s">
        <v>656</v>
      </c>
      <c r="B4238" s="480" t="n">
        <v>88316</v>
      </c>
      <c r="C4238" s="481" t="s">
        <v>42</v>
      </c>
      <c r="D4238" s="481" t="s">
        <v>667</v>
      </c>
      <c r="E4238" s="481" t="s">
        <v>1382</v>
      </c>
      <c r="F4238" s="481"/>
      <c r="G4238" s="482" t="s">
        <v>469</v>
      </c>
      <c r="H4238" s="483" t="n">
        <v>0.6552</v>
      </c>
      <c r="I4238" s="484" t="n">
        <v>20.32</v>
      </c>
      <c r="J4238" s="485" t="n">
        <v>13.31</v>
      </c>
    </row>
    <row r="4239" customFormat="false" ht="39" hidden="false" customHeight="true" outlineLevel="0" collapsed="false">
      <c r="A4239" s="501" t="s">
        <v>200</v>
      </c>
      <c r="B4239" s="502" t="n">
        <v>20232</v>
      </c>
      <c r="C4239" s="503" t="s">
        <v>42</v>
      </c>
      <c r="D4239" s="503" t="s">
        <v>844</v>
      </c>
      <c r="E4239" s="503" t="s">
        <v>669</v>
      </c>
      <c r="F4239" s="503"/>
      <c r="G4239" s="504" t="s">
        <v>47</v>
      </c>
      <c r="H4239" s="505" t="n">
        <v>2.4</v>
      </c>
      <c r="I4239" s="506" t="n">
        <v>88.06</v>
      </c>
      <c r="J4239" s="507" t="n">
        <v>211.34</v>
      </c>
    </row>
    <row r="4240" customFormat="false" ht="24" hidden="false" customHeight="true" outlineLevel="0" collapsed="false">
      <c r="A4240" s="501" t="s">
        <v>200</v>
      </c>
      <c r="B4240" s="502" t="n">
        <v>37595</v>
      </c>
      <c r="C4240" s="503" t="s">
        <v>42</v>
      </c>
      <c r="D4240" s="503" t="s">
        <v>842</v>
      </c>
      <c r="E4240" s="503" t="s">
        <v>669</v>
      </c>
      <c r="F4240" s="503"/>
      <c r="G4240" s="504" t="s">
        <v>66</v>
      </c>
      <c r="H4240" s="505" t="n">
        <v>3.096</v>
      </c>
      <c r="I4240" s="506" t="n">
        <v>3.78</v>
      </c>
      <c r="J4240" s="507" t="n">
        <v>11.7</v>
      </c>
    </row>
    <row r="4241" customFormat="false" ht="15" hidden="false" customHeight="false" outlineLevel="0" collapsed="false">
      <c r="A4241" s="486"/>
      <c r="B4241" s="487"/>
      <c r="C4241" s="487"/>
      <c r="D4241" s="487"/>
      <c r="E4241" s="487" t="s">
        <v>1388</v>
      </c>
      <c r="F4241" s="488" t="n">
        <v>36.29</v>
      </c>
      <c r="G4241" s="487" t="s">
        <v>1389</v>
      </c>
      <c r="H4241" s="488" t="n">
        <v>0</v>
      </c>
      <c r="I4241" s="489" t="s">
        <v>1390</v>
      </c>
      <c r="J4241" s="490" t="n">
        <v>36.29</v>
      </c>
    </row>
    <row r="4242" customFormat="false" ht="15" hidden="false" customHeight="true" outlineLevel="0" collapsed="false">
      <c r="A4242" s="486"/>
      <c r="B4242" s="487"/>
      <c r="C4242" s="487"/>
      <c r="D4242" s="487"/>
      <c r="E4242" s="487" t="s">
        <v>1391</v>
      </c>
      <c r="F4242" s="488" t="n">
        <v>64.2</v>
      </c>
      <c r="G4242" s="487"/>
      <c r="H4242" s="491" t="s">
        <v>1392</v>
      </c>
      <c r="I4242" s="491"/>
      <c r="J4242" s="490" t="n">
        <v>333.98</v>
      </c>
    </row>
    <row r="4243" customFormat="false" ht="49.5" hidden="false" customHeight="true" outlineLevel="0" collapsed="false">
      <c r="A4243" s="492"/>
      <c r="B4243" s="493"/>
      <c r="C4243" s="493"/>
      <c r="D4243" s="493"/>
      <c r="E4243" s="493"/>
      <c r="F4243" s="493"/>
      <c r="G4243" s="493" t="s">
        <v>1393</v>
      </c>
      <c r="H4243" s="494" t="n">
        <v>4.6</v>
      </c>
      <c r="I4243" s="495" t="s">
        <v>1394</v>
      </c>
      <c r="J4243" s="496" t="n">
        <v>1536.3</v>
      </c>
    </row>
    <row r="4244" customFormat="false" ht="0.75" hidden="false" customHeight="true" outlineLevel="0" collapsed="false">
      <c r="A4244" s="497"/>
      <c r="B4244" s="498"/>
      <c r="C4244" s="498"/>
      <c r="D4244" s="498"/>
      <c r="E4244" s="498"/>
      <c r="F4244" s="498"/>
      <c r="G4244" s="498"/>
      <c r="H4244" s="498"/>
      <c r="I4244" s="499"/>
      <c r="J4244" s="500"/>
    </row>
    <row r="4245" customFormat="false" ht="24" hidden="false" customHeight="true" outlineLevel="0" collapsed="false">
      <c r="A4245" s="461" t="n">
        <v>14</v>
      </c>
      <c r="B4245" s="462"/>
      <c r="C4245" s="462"/>
      <c r="D4245" s="462" t="s">
        <v>2552</v>
      </c>
      <c r="E4245" s="462"/>
      <c r="F4245" s="462"/>
      <c r="G4245" s="462"/>
      <c r="H4245" s="463"/>
      <c r="I4245" s="464"/>
      <c r="J4245" s="465" t="n">
        <v>574115.62</v>
      </c>
    </row>
    <row r="4246" customFormat="false" ht="24" hidden="false" customHeight="true" outlineLevel="0" collapsed="false">
      <c r="A4246" s="461" t="s">
        <v>2553</v>
      </c>
      <c r="B4246" s="462"/>
      <c r="C4246" s="462"/>
      <c r="D4246" s="462" t="s">
        <v>1936</v>
      </c>
      <c r="E4246" s="462"/>
      <c r="F4246" s="462"/>
      <c r="G4246" s="462"/>
      <c r="H4246" s="463"/>
      <c r="I4246" s="464"/>
      <c r="J4246" s="465" t="n">
        <v>349256.02</v>
      </c>
    </row>
    <row r="4247" customFormat="false" ht="18" hidden="false" customHeight="true" outlineLevel="0" collapsed="false">
      <c r="A4247" s="466" t="s">
        <v>2554</v>
      </c>
      <c r="B4247" s="467" t="s">
        <v>27</v>
      </c>
      <c r="C4247" s="468" t="s">
        <v>26</v>
      </c>
      <c r="D4247" s="468" t="s">
        <v>18</v>
      </c>
      <c r="E4247" s="468" t="s">
        <v>25</v>
      </c>
      <c r="F4247" s="468"/>
      <c r="G4247" s="469" t="s">
        <v>1375</v>
      </c>
      <c r="H4247" s="467" t="s">
        <v>1376</v>
      </c>
      <c r="I4247" s="470" t="s">
        <v>1377</v>
      </c>
      <c r="J4247" s="471" t="s">
        <v>19</v>
      </c>
    </row>
    <row r="4248" customFormat="false" ht="25.5" hidden="false" customHeight="true" outlineLevel="0" collapsed="false">
      <c r="A4248" s="472" t="s">
        <v>35</v>
      </c>
      <c r="B4248" s="473" t="n">
        <v>101094</v>
      </c>
      <c r="C4248" s="474" t="s">
        <v>42</v>
      </c>
      <c r="D4248" s="474" t="s">
        <v>2555</v>
      </c>
      <c r="E4248" s="474" t="s">
        <v>1852</v>
      </c>
      <c r="F4248" s="474"/>
      <c r="G4248" s="475" t="s">
        <v>47</v>
      </c>
      <c r="H4248" s="476" t="n">
        <v>1</v>
      </c>
      <c r="I4248" s="477" t="n">
        <v>185.12</v>
      </c>
      <c r="J4248" s="478" t="n">
        <v>185.12</v>
      </c>
    </row>
    <row r="4249" customFormat="false" ht="24" hidden="false" customHeight="true" outlineLevel="0" collapsed="false">
      <c r="A4249" s="479" t="s">
        <v>656</v>
      </c>
      <c r="B4249" s="480" t="n">
        <v>88309</v>
      </c>
      <c r="C4249" s="481" t="s">
        <v>42</v>
      </c>
      <c r="D4249" s="481" t="s">
        <v>696</v>
      </c>
      <c r="E4249" s="481" t="s">
        <v>1382</v>
      </c>
      <c r="F4249" s="481"/>
      <c r="G4249" s="482" t="s">
        <v>469</v>
      </c>
      <c r="H4249" s="483" t="n">
        <v>0.437</v>
      </c>
      <c r="I4249" s="484" t="n">
        <v>25.62</v>
      </c>
      <c r="J4249" s="485" t="n">
        <v>11.19</v>
      </c>
    </row>
    <row r="4250" customFormat="false" ht="24" hidden="false" customHeight="true" outlineLevel="0" collapsed="false">
      <c r="A4250" s="479" t="s">
        <v>656</v>
      </c>
      <c r="B4250" s="480" t="n">
        <v>88316</v>
      </c>
      <c r="C4250" s="481" t="s">
        <v>42</v>
      </c>
      <c r="D4250" s="481" t="s">
        <v>667</v>
      </c>
      <c r="E4250" s="481" t="s">
        <v>1382</v>
      </c>
      <c r="F4250" s="481"/>
      <c r="G4250" s="482" t="s">
        <v>469</v>
      </c>
      <c r="H4250" s="483" t="n">
        <v>0.218</v>
      </c>
      <c r="I4250" s="484" t="n">
        <v>20.32</v>
      </c>
      <c r="J4250" s="485" t="n">
        <v>4.42</v>
      </c>
    </row>
    <row r="4251" customFormat="false" ht="24" hidden="false" customHeight="true" outlineLevel="0" collapsed="false">
      <c r="A4251" s="501" t="s">
        <v>200</v>
      </c>
      <c r="B4251" s="502" t="n">
        <v>1379</v>
      </c>
      <c r="C4251" s="503" t="s">
        <v>42</v>
      </c>
      <c r="D4251" s="503" t="s">
        <v>1825</v>
      </c>
      <c r="E4251" s="503" t="s">
        <v>669</v>
      </c>
      <c r="F4251" s="503"/>
      <c r="G4251" s="504" t="s">
        <v>66</v>
      </c>
      <c r="H4251" s="505" t="n">
        <v>0.24</v>
      </c>
      <c r="I4251" s="506" t="n">
        <v>0.88</v>
      </c>
      <c r="J4251" s="507" t="n">
        <v>0.21</v>
      </c>
    </row>
    <row r="4252" customFormat="false" ht="24" hidden="false" customHeight="true" outlineLevel="0" collapsed="false">
      <c r="A4252" s="501" t="s">
        <v>200</v>
      </c>
      <c r="B4252" s="502" t="n">
        <v>37595</v>
      </c>
      <c r="C4252" s="503" t="s">
        <v>42</v>
      </c>
      <c r="D4252" s="503" t="s">
        <v>842</v>
      </c>
      <c r="E4252" s="503" t="s">
        <v>669</v>
      </c>
      <c r="F4252" s="503"/>
      <c r="G4252" s="504" t="s">
        <v>66</v>
      </c>
      <c r="H4252" s="505" t="n">
        <v>1.215</v>
      </c>
      <c r="I4252" s="506" t="n">
        <v>3.78</v>
      </c>
      <c r="J4252" s="507" t="n">
        <v>4.59</v>
      </c>
    </row>
    <row r="4253" customFormat="false" ht="25.5" hidden="false" customHeight="true" outlineLevel="0" collapsed="false">
      <c r="A4253" s="501" t="s">
        <v>200</v>
      </c>
      <c r="B4253" s="502" t="n">
        <v>38186</v>
      </c>
      <c r="C4253" s="503" t="s">
        <v>42</v>
      </c>
      <c r="D4253" s="503" t="s">
        <v>2556</v>
      </c>
      <c r="E4253" s="503" t="s">
        <v>669</v>
      </c>
      <c r="F4253" s="503"/>
      <c r="G4253" s="504" t="s">
        <v>400</v>
      </c>
      <c r="H4253" s="505" t="n">
        <v>0.25</v>
      </c>
      <c r="I4253" s="506" t="n">
        <v>658.84</v>
      </c>
      <c r="J4253" s="507" t="n">
        <v>164.71</v>
      </c>
    </row>
    <row r="4254" customFormat="false" ht="15" hidden="false" customHeight="false" outlineLevel="0" collapsed="false">
      <c r="A4254" s="486"/>
      <c r="B4254" s="487"/>
      <c r="C4254" s="487"/>
      <c r="D4254" s="487"/>
      <c r="E4254" s="487" t="s">
        <v>1388</v>
      </c>
      <c r="F4254" s="488" t="n">
        <v>12.13</v>
      </c>
      <c r="G4254" s="487" t="s">
        <v>1389</v>
      </c>
      <c r="H4254" s="488" t="n">
        <v>0</v>
      </c>
      <c r="I4254" s="489" t="s">
        <v>1390</v>
      </c>
      <c r="J4254" s="490" t="n">
        <v>12.13</v>
      </c>
    </row>
    <row r="4255" customFormat="false" ht="15" hidden="false" customHeight="true" outlineLevel="0" collapsed="false">
      <c r="A4255" s="486"/>
      <c r="B4255" s="487"/>
      <c r="C4255" s="487"/>
      <c r="D4255" s="487"/>
      <c r="E4255" s="487" t="s">
        <v>1391</v>
      </c>
      <c r="F4255" s="488" t="n">
        <v>44.05</v>
      </c>
      <c r="G4255" s="487"/>
      <c r="H4255" s="491" t="s">
        <v>1392</v>
      </c>
      <c r="I4255" s="491"/>
      <c r="J4255" s="490" t="n">
        <v>229.17</v>
      </c>
    </row>
    <row r="4256" customFormat="false" ht="49.5" hidden="false" customHeight="true" outlineLevel="0" collapsed="false">
      <c r="A4256" s="492"/>
      <c r="B4256" s="493"/>
      <c r="C4256" s="493"/>
      <c r="D4256" s="493"/>
      <c r="E4256" s="493"/>
      <c r="F4256" s="493"/>
      <c r="G4256" s="493" t="s">
        <v>1393</v>
      </c>
      <c r="H4256" s="494" t="n">
        <v>139</v>
      </c>
      <c r="I4256" s="495" t="s">
        <v>1394</v>
      </c>
      <c r="J4256" s="496" t="n">
        <v>31854.63</v>
      </c>
    </row>
    <row r="4257" customFormat="false" ht="0.75" hidden="false" customHeight="true" outlineLevel="0" collapsed="false">
      <c r="A4257" s="497"/>
      <c r="B4257" s="498"/>
      <c r="C4257" s="498"/>
      <c r="D4257" s="498"/>
      <c r="E4257" s="498"/>
      <c r="F4257" s="498"/>
      <c r="G4257" s="498"/>
      <c r="H4257" s="498"/>
      <c r="I4257" s="499"/>
      <c r="J4257" s="500"/>
    </row>
    <row r="4258" customFormat="false" ht="18" hidden="false" customHeight="true" outlineLevel="0" collapsed="false">
      <c r="A4258" s="466" t="s">
        <v>2557</v>
      </c>
      <c r="B4258" s="467" t="s">
        <v>27</v>
      </c>
      <c r="C4258" s="468" t="s">
        <v>26</v>
      </c>
      <c r="D4258" s="468" t="s">
        <v>18</v>
      </c>
      <c r="E4258" s="468" t="s">
        <v>25</v>
      </c>
      <c r="F4258" s="468"/>
      <c r="G4258" s="469" t="s">
        <v>1375</v>
      </c>
      <c r="H4258" s="467" t="s">
        <v>1376</v>
      </c>
      <c r="I4258" s="470" t="s">
        <v>1377</v>
      </c>
      <c r="J4258" s="471" t="s">
        <v>19</v>
      </c>
    </row>
    <row r="4259" customFormat="false" ht="25.5" hidden="false" customHeight="true" outlineLevel="0" collapsed="false">
      <c r="A4259" s="472" t="s">
        <v>35</v>
      </c>
      <c r="B4259" s="473" t="n">
        <v>104658</v>
      </c>
      <c r="C4259" s="474" t="s">
        <v>42</v>
      </c>
      <c r="D4259" s="474" t="s">
        <v>2558</v>
      </c>
      <c r="E4259" s="474" t="s">
        <v>1852</v>
      </c>
      <c r="F4259" s="474"/>
      <c r="G4259" s="475" t="s">
        <v>400</v>
      </c>
      <c r="H4259" s="476" t="n">
        <v>1</v>
      </c>
      <c r="I4259" s="477" t="n">
        <v>192.94</v>
      </c>
      <c r="J4259" s="478" t="n">
        <v>192.94</v>
      </c>
    </row>
    <row r="4260" customFormat="false" ht="24" hidden="false" customHeight="true" outlineLevel="0" collapsed="false">
      <c r="A4260" s="479" t="s">
        <v>656</v>
      </c>
      <c r="B4260" s="480" t="n">
        <v>88309</v>
      </c>
      <c r="C4260" s="481" t="s">
        <v>42</v>
      </c>
      <c r="D4260" s="481" t="s">
        <v>696</v>
      </c>
      <c r="E4260" s="481" t="s">
        <v>1382</v>
      </c>
      <c r="F4260" s="481"/>
      <c r="G4260" s="482" t="s">
        <v>469</v>
      </c>
      <c r="H4260" s="483" t="n">
        <v>0.639</v>
      </c>
      <c r="I4260" s="484" t="n">
        <v>25.62</v>
      </c>
      <c r="J4260" s="485" t="n">
        <v>16.37</v>
      </c>
    </row>
    <row r="4261" customFormat="false" ht="24" hidden="false" customHeight="true" outlineLevel="0" collapsed="false">
      <c r="A4261" s="479" t="s">
        <v>656</v>
      </c>
      <c r="B4261" s="480" t="n">
        <v>88316</v>
      </c>
      <c r="C4261" s="481" t="s">
        <v>42</v>
      </c>
      <c r="D4261" s="481" t="s">
        <v>667</v>
      </c>
      <c r="E4261" s="481" t="s">
        <v>1382</v>
      </c>
      <c r="F4261" s="481"/>
      <c r="G4261" s="482" t="s">
        <v>469</v>
      </c>
      <c r="H4261" s="483" t="n">
        <v>1.279</v>
      </c>
      <c r="I4261" s="484" t="n">
        <v>20.32</v>
      </c>
      <c r="J4261" s="485" t="n">
        <v>25.98</v>
      </c>
    </row>
    <row r="4262" customFormat="false" ht="24" hidden="false" customHeight="true" outlineLevel="0" collapsed="false">
      <c r="A4262" s="501" t="s">
        <v>200</v>
      </c>
      <c r="B4262" s="502" t="n">
        <v>34353</v>
      </c>
      <c r="C4262" s="503" t="s">
        <v>42</v>
      </c>
      <c r="D4262" s="503" t="s">
        <v>1925</v>
      </c>
      <c r="E4262" s="503" t="s">
        <v>669</v>
      </c>
      <c r="F4262" s="503"/>
      <c r="G4262" s="504" t="s">
        <v>66</v>
      </c>
      <c r="H4262" s="505" t="n">
        <v>8.62</v>
      </c>
      <c r="I4262" s="506" t="n">
        <v>2.29</v>
      </c>
      <c r="J4262" s="507" t="n">
        <v>19.73</v>
      </c>
    </row>
    <row r="4263" customFormat="false" ht="24" hidden="false" customHeight="true" outlineLevel="0" collapsed="false">
      <c r="A4263" s="501" t="s">
        <v>200</v>
      </c>
      <c r="B4263" s="502" t="n">
        <v>34357</v>
      </c>
      <c r="C4263" s="503" t="s">
        <v>42</v>
      </c>
      <c r="D4263" s="503" t="s">
        <v>834</v>
      </c>
      <c r="E4263" s="503" t="s">
        <v>669</v>
      </c>
      <c r="F4263" s="503"/>
      <c r="G4263" s="504" t="s">
        <v>66</v>
      </c>
      <c r="H4263" s="505" t="n">
        <v>0.24</v>
      </c>
      <c r="I4263" s="506" t="n">
        <v>7.22</v>
      </c>
      <c r="J4263" s="507" t="n">
        <v>1.73</v>
      </c>
    </row>
    <row r="4264" customFormat="false" ht="39" hidden="false" customHeight="true" outlineLevel="0" collapsed="false">
      <c r="A4264" s="501" t="s">
        <v>200</v>
      </c>
      <c r="B4264" s="502" t="n">
        <v>36178</v>
      </c>
      <c r="C4264" s="503" t="s">
        <v>42</v>
      </c>
      <c r="D4264" s="503" t="s">
        <v>2559</v>
      </c>
      <c r="E4264" s="503" t="s">
        <v>669</v>
      </c>
      <c r="F4264" s="503"/>
      <c r="G4264" s="504" t="s">
        <v>120</v>
      </c>
      <c r="H4264" s="505" t="n">
        <v>6.4375</v>
      </c>
      <c r="I4264" s="506" t="n">
        <v>20.06</v>
      </c>
      <c r="J4264" s="507" t="n">
        <v>129.13</v>
      </c>
    </row>
    <row r="4265" customFormat="false" ht="15" hidden="false" customHeight="false" outlineLevel="0" collapsed="false">
      <c r="A4265" s="486"/>
      <c r="B4265" s="487"/>
      <c r="C4265" s="487"/>
      <c r="D4265" s="487"/>
      <c r="E4265" s="487" t="s">
        <v>1388</v>
      </c>
      <c r="F4265" s="488" t="n">
        <v>32.25</v>
      </c>
      <c r="G4265" s="487" t="s">
        <v>1389</v>
      </c>
      <c r="H4265" s="488" t="n">
        <v>0</v>
      </c>
      <c r="I4265" s="489" t="s">
        <v>1390</v>
      </c>
      <c r="J4265" s="490" t="n">
        <v>32.25</v>
      </c>
    </row>
    <row r="4266" customFormat="false" ht="15" hidden="false" customHeight="true" outlineLevel="0" collapsed="false">
      <c r="A4266" s="486"/>
      <c r="B4266" s="487"/>
      <c r="C4266" s="487"/>
      <c r="D4266" s="487"/>
      <c r="E4266" s="487" t="s">
        <v>1391</v>
      </c>
      <c r="F4266" s="488" t="n">
        <v>45.91</v>
      </c>
      <c r="G4266" s="487"/>
      <c r="H4266" s="491" t="s">
        <v>1392</v>
      </c>
      <c r="I4266" s="491"/>
      <c r="J4266" s="490" t="n">
        <v>238.85</v>
      </c>
    </row>
    <row r="4267" customFormat="false" ht="49.5" hidden="false" customHeight="true" outlineLevel="0" collapsed="false">
      <c r="A4267" s="492"/>
      <c r="B4267" s="493"/>
      <c r="C4267" s="493"/>
      <c r="D4267" s="493"/>
      <c r="E4267" s="493"/>
      <c r="F4267" s="493"/>
      <c r="G4267" s="493" t="s">
        <v>1393</v>
      </c>
      <c r="H4267" s="494" t="n">
        <v>204</v>
      </c>
      <c r="I4267" s="495" t="s">
        <v>1394</v>
      </c>
      <c r="J4267" s="496" t="n">
        <v>48725.4</v>
      </c>
    </row>
    <row r="4268" customFormat="false" ht="0.75" hidden="false" customHeight="true" outlineLevel="0" collapsed="false">
      <c r="A4268" s="497"/>
      <c r="B4268" s="498"/>
      <c r="C4268" s="498"/>
      <c r="D4268" s="498"/>
      <c r="E4268" s="498"/>
      <c r="F4268" s="498"/>
      <c r="G4268" s="498"/>
      <c r="H4268" s="498"/>
      <c r="I4268" s="499"/>
      <c r="J4268" s="500"/>
    </row>
    <row r="4269" customFormat="false" ht="18" hidden="false" customHeight="true" outlineLevel="0" collapsed="false">
      <c r="A4269" s="466" t="s">
        <v>2560</v>
      </c>
      <c r="B4269" s="467" t="s">
        <v>27</v>
      </c>
      <c r="C4269" s="468" t="s">
        <v>26</v>
      </c>
      <c r="D4269" s="468" t="s">
        <v>18</v>
      </c>
      <c r="E4269" s="468" t="s">
        <v>25</v>
      </c>
      <c r="F4269" s="468"/>
      <c r="G4269" s="469" t="s">
        <v>1375</v>
      </c>
      <c r="H4269" s="467" t="s">
        <v>1376</v>
      </c>
      <c r="I4269" s="470" t="s">
        <v>1377</v>
      </c>
      <c r="J4269" s="471" t="s">
        <v>19</v>
      </c>
    </row>
    <row r="4270" customFormat="false" ht="39" hidden="false" customHeight="true" outlineLevel="0" collapsed="false">
      <c r="A4270" s="472" t="s">
        <v>35</v>
      </c>
      <c r="B4270" s="473" t="s">
        <v>2561</v>
      </c>
      <c r="C4270" s="474" t="s">
        <v>36</v>
      </c>
      <c r="D4270" s="474" t="s">
        <v>2562</v>
      </c>
      <c r="E4270" s="474" t="s">
        <v>1382</v>
      </c>
      <c r="F4270" s="474"/>
      <c r="G4270" s="475" t="s">
        <v>120</v>
      </c>
      <c r="H4270" s="476" t="n">
        <v>1</v>
      </c>
      <c r="I4270" s="477" t="n">
        <v>76.47</v>
      </c>
      <c r="J4270" s="478" t="n">
        <v>76.47</v>
      </c>
    </row>
    <row r="4271" customFormat="false" ht="24" hidden="false" customHeight="true" outlineLevel="0" collapsed="false">
      <c r="A4271" s="479" t="s">
        <v>656</v>
      </c>
      <c r="B4271" s="480" t="n">
        <v>88316</v>
      </c>
      <c r="C4271" s="481" t="s">
        <v>42</v>
      </c>
      <c r="D4271" s="481" t="s">
        <v>667</v>
      </c>
      <c r="E4271" s="481" t="s">
        <v>1382</v>
      </c>
      <c r="F4271" s="481"/>
      <c r="G4271" s="482" t="s">
        <v>469</v>
      </c>
      <c r="H4271" s="483" t="n">
        <v>0.2</v>
      </c>
      <c r="I4271" s="484" t="n">
        <v>20.32</v>
      </c>
      <c r="J4271" s="485" t="n">
        <v>4.06</v>
      </c>
    </row>
    <row r="4272" customFormat="false" ht="25.5" hidden="false" customHeight="true" outlineLevel="0" collapsed="false">
      <c r="A4272" s="501" t="s">
        <v>200</v>
      </c>
      <c r="B4272" s="502" t="s">
        <v>2563</v>
      </c>
      <c r="C4272" s="503" t="s">
        <v>36</v>
      </c>
      <c r="D4272" s="503" t="s">
        <v>2564</v>
      </c>
      <c r="E4272" s="503" t="s">
        <v>669</v>
      </c>
      <c r="F4272" s="503"/>
      <c r="G4272" s="504" t="s">
        <v>120</v>
      </c>
      <c r="H4272" s="505" t="n">
        <v>1</v>
      </c>
      <c r="I4272" s="506" t="n">
        <v>72.21</v>
      </c>
      <c r="J4272" s="507" t="n">
        <v>72.21</v>
      </c>
    </row>
    <row r="4273" customFormat="false" ht="24" hidden="false" customHeight="true" outlineLevel="0" collapsed="false">
      <c r="A4273" s="501" t="s">
        <v>200</v>
      </c>
      <c r="B4273" s="502" t="s">
        <v>2565</v>
      </c>
      <c r="C4273" s="503" t="s">
        <v>36</v>
      </c>
      <c r="D4273" s="503" t="s">
        <v>2566</v>
      </c>
      <c r="E4273" s="503" t="s">
        <v>669</v>
      </c>
      <c r="F4273" s="503"/>
      <c r="G4273" s="504" t="s">
        <v>120</v>
      </c>
      <c r="H4273" s="505" t="n">
        <v>0.1</v>
      </c>
      <c r="I4273" s="506" t="n">
        <v>2.01</v>
      </c>
      <c r="J4273" s="507" t="n">
        <v>0.2</v>
      </c>
    </row>
    <row r="4274" customFormat="false" ht="15" hidden="false" customHeight="false" outlineLevel="0" collapsed="false">
      <c r="A4274" s="486"/>
      <c r="B4274" s="487"/>
      <c r="C4274" s="487"/>
      <c r="D4274" s="487"/>
      <c r="E4274" s="487" t="s">
        <v>1388</v>
      </c>
      <c r="F4274" s="488" t="n">
        <v>3.01</v>
      </c>
      <c r="G4274" s="487" t="s">
        <v>1389</v>
      </c>
      <c r="H4274" s="488" t="n">
        <v>0</v>
      </c>
      <c r="I4274" s="489" t="s">
        <v>1390</v>
      </c>
      <c r="J4274" s="490" t="n">
        <v>3.01</v>
      </c>
    </row>
    <row r="4275" customFormat="false" ht="15" hidden="false" customHeight="true" outlineLevel="0" collapsed="false">
      <c r="A4275" s="486"/>
      <c r="B4275" s="487"/>
      <c r="C4275" s="487"/>
      <c r="D4275" s="487"/>
      <c r="E4275" s="487" t="s">
        <v>1391</v>
      </c>
      <c r="F4275" s="488" t="n">
        <v>18.19</v>
      </c>
      <c r="G4275" s="487"/>
      <c r="H4275" s="491" t="s">
        <v>1392</v>
      </c>
      <c r="I4275" s="491"/>
      <c r="J4275" s="490" t="n">
        <v>94.66</v>
      </c>
    </row>
    <row r="4276" customFormat="false" ht="49.5" hidden="false" customHeight="true" outlineLevel="0" collapsed="false">
      <c r="A4276" s="492"/>
      <c r="B4276" s="493"/>
      <c r="C4276" s="493"/>
      <c r="D4276" s="493"/>
      <c r="E4276" s="493"/>
      <c r="F4276" s="493"/>
      <c r="G4276" s="493" t="s">
        <v>1393</v>
      </c>
      <c r="H4276" s="494" t="n">
        <v>62</v>
      </c>
      <c r="I4276" s="495" t="s">
        <v>1394</v>
      </c>
      <c r="J4276" s="496" t="n">
        <v>5868.92</v>
      </c>
    </row>
    <row r="4277" customFormat="false" ht="0.75" hidden="false" customHeight="true" outlineLevel="0" collapsed="false">
      <c r="A4277" s="497"/>
      <c r="B4277" s="498"/>
      <c r="C4277" s="498"/>
      <c r="D4277" s="498"/>
      <c r="E4277" s="498"/>
      <c r="F4277" s="498"/>
      <c r="G4277" s="498"/>
      <c r="H4277" s="498"/>
      <c r="I4277" s="499"/>
      <c r="J4277" s="500"/>
    </row>
    <row r="4278" customFormat="false" ht="18" hidden="false" customHeight="true" outlineLevel="0" collapsed="false">
      <c r="A4278" s="466" t="s">
        <v>2567</v>
      </c>
      <c r="B4278" s="467" t="s">
        <v>27</v>
      </c>
      <c r="C4278" s="468" t="s">
        <v>26</v>
      </c>
      <c r="D4278" s="468" t="s">
        <v>18</v>
      </c>
      <c r="E4278" s="468" t="s">
        <v>25</v>
      </c>
      <c r="F4278" s="468"/>
      <c r="G4278" s="469" t="s">
        <v>1375</v>
      </c>
      <c r="H4278" s="467" t="s">
        <v>1376</v>
      </c>
      <c r="I4278" s="470" t="s">
        <v>1377</v>
      </c>
      <c r="J4278" s="471" t="s">
        <v>19</v>
      </c>
    </row>
    <row r="4279" customFormat="false" ht="39" hidden="false" customHeight="true" outlineLevel="0" collapsed="false">
      <c r="A4279" s="472" t="s">
        <v>35</v>
      </c>
      <c r="B4279" s="473" t="s">
        <v>2568</v>
      </c>
      <c r="C4279" s="474" t="s">
        <v>36</v>
      </c>
      <c r="D4279" s="474" t="s">
        <v>2569</v>
      </c>
      <c r="E4279" s="474" t="s">
        <v>1382</v>
      </c>
      <c r="F4279" s="474"/>
      <c r="G4279" s="475" t="s">
        <v>120</v>
      </c>
      <c r="H4279" s="476" t="n">
        <v>1</v>
      </c>
      <c r="I4279" s="477" t="n">
        <v>111.76</v>
      </c>
      <c r="J4279" s="478" t="n">
        <v>111.76</v>
      </c>
    </row>
    <row r="4280" customFormat="false" ht="24" hidden="false" customHeight="true" outlineLevel="0" collapsed="false">
      <c r="A4280" s="479" t="s">
        <v>656</v>
      </c>
      <c r="B4280" s="480" t="n">
        <v>88316</v>
      </c>
      <c r="C4280" s="481" t="s">
        <v>42</v>
      </c>
      <c r="D4280" s="481" t="s">
        <v>667</v>
      </c>
      <c r="E4280" s="481" t="s">
        <v>1382</v>
      </c>
      <c r="F4280" s="481"/>
      <c r="G4280" s="482" t="s">
        <v>469</v>
      </c>
      <c r="H4280" s="483" t="n">
        <v>0.2</v>
      </c>
      <c r="I4280" s="484" t="n">
        <v>20.32</v>
      </c>
      <c r="J4280" s="485" t="n">
        <v>4.06</v>
      </c>
    </row>
    <row r="4281" customFormat="false" ht="25.5" hidden="false" customHeight="true" outlineLevel="0" collapsed="false">
      <c r="A4281" s="501" t="s">
        <v>200</v>
      </c>
      <c r="B4281" s="502" t="s">
        <v>2570</v>
      </c>
      <c r="C4281" s="503" t="s">
        <v>36</v>
      </c>
      <c r="D4281" s="503" t="s">
        <v>2571</v>
      </c>
      <c r="E4281" s="503" t="s">
        <v>669</v>
      </c>
      <c r="F4281" s="503"/>
      <c r="G4281" s="504" t="s">
        <v>120</v>
      </c>
      <c r="H4281" s="505" t="n">
        <v>1</v>
      </c>
      <c r="I4281" s="506" t="n">
        <v>107.5</v>
      </c>
      <c r="J4281" s="507" t="n">
        <v>107.5</v>
      </c>
    </row>
    <row r="4282" customFormat="false" ht="24" hidden="false" customHeight="true" outlineLevel="0" collapsed="false">
      <c r="A4282" s="501" t="s">
        <v>200</v>
      </c>
      <c r="B4282" s="502" t="s">
        <v>2565</v>
      </c>
      <c r="C4282" s="503" t="s">
        <v>36</v>
      </c>
      <c r="D4282" s="503" t="s">
        <v>2566</v>
      </c>
      <c r="E4282" s="503" t="s">
        <v>669</v>
      </c>
      <c r="F4282" s="503"/>
      <c r="G4282" s="504" t="s">
        <v>120</v>
      </c>
      <c r="H4282" s="505" t="n">
        <v>0.1</v>
      </c>
      <c r="I4282" s="506" t="n">
        <v>2.01</v>
      </c>
      <c r="J4282" s="507" t="n">
        <v>0.2</v>
      </c>
    </row>
    <row r="4283" customFormat="false" ht="15" hidden="false" customHeight="false" outlineLevel="0" collapsed="false">
      <c r="A4283" s="486"/>
      <c r="B4283" s="487"/>
      <c r="C4283" s="487"/>
      <c r="D4283" s="487"/>
      <c r="E4283" s="487" t="s">
        <v>1388</v>
      </c>
      <c r="F4283" s="488" t="n">
        <v>3.01</v>
      </c>
      <c r="G4283" s="487" t="s">
        <v>1389</v>
      </c>
      <c r="H4283" s="488" t="n">
        <v>0</v>
      </c>
      <c r="I4283" s="489" t="s">
        <v>1390</v>
      </c>
      <c r="J4283" s="490" t="n">
        <v>3.01</v>
      </c>
    </row>
    <row r="4284" customFormat="false" ht="15" hidden="false" customHeight="true" outlineLevel="0" collapsed="false">
      <c r="A4284" s="486"/>
      <c r="B4284" s="487"/>
      <c r="C4284" s="487"/>
      <c r="D4284" s="487"/>
      <c r="E4284" s="487" t="s">
        <v>1391</v>
      </c>
      <c r="F4284" s="488" t="n">
        <v>26.59</v>
      </c>
      <c r="G4284" s="487"/>
      <c r="H4284" s="491" t="s">
        <v>1392</v>
      </c>
      <c r="I4284" s="491"/>
      <c r="J4284" s="490" t="n">
        <v>138.35</v>
      </c>
    </row>
    <row r="4285" customFormat="false" ht="49.5" hidden="false" customHeight="true" outlineLevel="0" collapsed="false">
      <c r="A4285" s="492"/>
      <c r="B4285" s="493"/>
      <c r="C4285" s="493"/>
      <c r="D4285" s="493"/>
      <c r="E4285" s="493"/>
      <c r="F4285" s="493"/>
      <c r="G4285" s="493" t="s">
        <v>1393</v>
      </c>
      <c r="H4285" s="494" t="n">
        <v>76</v>
      </c>
      <c r="I4285" s="495" t="s">
        <v>1394</v>
      </c>
      <c r="J4285" s="496" t="n">
        <v>10514.6</v>
      </c>
    </row>
    <row r="4286" customFormat="false" ht="0.75" hidden="false" customHeight="true" outlineLevel="0" collapsed="false">
      <c r="A4286" s="497"/>
      <c r="B4286" s="498"/>
      <c r="C4286" s="498"/>
      <c r="D4286" s="498"/>
      <c r="E4286" s="498"/>
      <c r="F4286" s="498"/>
      <c r="G4286" s="498"/>
      <c r="H4286" s="498"/>
      <c r="I4286" s="499"/>
      <c r="J4286" s="500"/>
    </row>
    <row r="4287" customFormat="false" ht="18" hidden="false" customHeight="true" outlineLevel="0" collapsed="false">
      <c r="A4287" s="466" t="s">
        <v>2572</v>
      </c>
      <c r="B4287" s="467" t="s">
        <v>27</v>
      </c>
      <c r="C4287" s="468" t="s">
        <v>26</v>
      </c>
      <c r="D4287" s="468" t="s">
        <v>18</v>
      </c>
      <c r="E4287" s="468" t="s">
        <v>25</v>
      </c>
      <c r="F4287" s="468"/>
      <c r="G4287" s="469" t="s">
        <v>1375</v>
      </c>
      <c r="H4287" s="467" t="s">
        <v>1376</v>
      </c>
      <c r="I4287" s="470" t="s">
        <v>1377</v>
      </c>
      <c r="J4287" s="471" t="s">
        <v>19</v>
      </c>
    </row>
    <row r="4288" customFormat="false" ht="39" hidden="false" customHeight="true" outlineLevel="0" collapsed="false">
      <c r="A4288" s="472" t="s">
        <v>35</v>
      </c>
      <c r="B4288" s="473" t="s">
        <v>2573</v>
      </c>
      <c r="C4288" s="474" t="s">
        <v>36</v>
      </c>
      <c r="D4288" s="474" t="s">
        <v>2574</v>
      </c>
      <c r="E4288" s="474" t="s">
        <v>2531</v>
      </c>
      <c r="F4288" s="474"/>
      <c r="G4288" s="475" t="s">
        <v>120</v>
      </c>
      <c r="H4288" s="476" t="n">
        <v>1</v>
      </c>
      <c r="I4288" s="477" t="n">
        <v>23.44</v>
      </c>
      <c r="J4288" s="478" t="n">
        <v>23.44</v>
      </c>
    </row>
    <row r="4289" customFormat="false" ht="24" hidden="false" customHeight="true" outlineLevel="0" collapsed="false">
      <c r="A4289" s="479" t="s">
        <v>656</v>
      </c>
      <c r="B4289" s="480" t="n">
        <v>88316</v>
      </c>
      <c r="C4289" s="481" t="s">
        <v>42</v>
      </c>
      <c r="D4289" s="481" t="s">
        <v>667</v>
      </c>
      <c r="E4289" s="481" t="s">
        <v>1382</v>
      </c>
      <c r="F4289" s="481"/>
      <c r="G4289" s="482" t="s">
        <v>469</v>
      </c>
      <c r="H4289" s="483" t="n">
        <v>0.2</v>
      </c>
      <c r="I4289" s="484" t="n">
        <v>20.32</v>
      </c>
      <c r="J4289" s="485" t="n">
        <v>4.06</v>
      </c>
    </row>
    <row r="4290" customFormat="false" ht="24" hidden="false" customHeight="true" outlineLevel="0" collapsed="false">
      <c r="A4290" s="501" t="s">
        <v>200</v>
      </c>
      <c r="B4290" s="502" t="s">
        <v>2575</v>
      </c>
      <c r="C4290" s="503" t="s">
        <v>36</v>
      </c>
      <c r="D4290" s="503" t="s">
        <v>2576</v>
      </c>
      <c r="E4290" s="503" t="s">
        <v>669</v>
      </c>
      <c r="F4290" s="503"/>
      <c r="G4290" s="504" t="s">
        <v>120</v>
      </c>
      <c r="H4290" s="505" t="n">
        <v>1</v>
      </c>
      <c r="I4290" s="506" t="n">
        <v>19.38</v>
      </c>
      <c r="J4290" s="507" t="n">
        <v>19.38</v>
      </c>
    </row>
    <row r="4291" customFormat="false" ht="15" hidden="false" customHeight="false" outlineLevel="0" collapsed="false">
      <c r="A4291" s="486"/>
      <c r="B4291" s="487"/>
      <c r="C4291" s="487"/>
      <c r="D4291" s="487"/>
      <c r="E4291" s="487" t="s">
        <v>1388</v>
      </c>
      <c r="F4291" s="488" t="n">
        <v>3.01</v>
      </c>
      <c r="G4291" s="487" t="s">
        <v>1389</v>
      </c>
      <c r="H4291" s="488" t="n">
        <v>0</v>
      </c>
      <c r="I4291" s="489" t="s">
        <v>1390</v>
      </c>
      <c r="J4291" s="490" t="n">
        <v>3.01</v>
      </c>
    </row>
    <row r="4292" customFormat="false" ht="15" hidden="false" customHeight="true" outlineLevel="0" collapsed="false">
      <c r="A4292" s="486"/>
      <c r="B4292" s="487"/>
      <c r="C4292" s="487"/>
      <c r="D4292" s="487"/>
      <c r="E4292" s="487" t="s">
        <v>1391</v>
      </c>
      <c r="F4292" s="488" t="n">
        <v>5.57</v>
      </c>
      <c r="G4292" s="487"/>
      <c r="H4292" s="491" t="s">
        <v>1392</v>
      </c>
      <c r="I4292" s="491"/>
      <c r="J4292" s="490" t="n">
        <v>29.01</v>
      </c>
    </row>
    <row r="4293" customFormat="false" ht="49.5" hidden="false" customHeight="true" outlineLevel="0" collapsed="false">
      <c r="A4293" s="492"/>
      <c r="B4293" s="493"/>
      <c r="C4293" s="493"/>
      <c r="D4293" s="493"/>
      <c r="E4293" s="493"/>
      <c r="F4293" s="493"/>
      <c r="G4293" s="493" t="s">
        <v>1393</v>
      </c>
      <c r="H4293" s="494" t="n">
        <v>81</v>
      </c>
      <c r="I4293" s="495" t="s">
        <v>1394</v>
      </c>
      <c r="J4293" s="496" t="n">
        <v>2349.81</v>
      </c>
    </row>
    <row r="4294" customFormat="false" ht="0.75" hidden="false" customHeight="true" outlineLevel="0" collapsed="false">
      <c r="A4294" s="497"/>
      <c r="B4294" s="498"/>
      <c r="C4294" s="498"/>
      <c r="D4294" s="498"/>
      <c r="E4294" s="498"/>
      <c r="F4294" s="498"/>
      <c r="G4294" s="498"/>
      <c r="H4294" s="498"/>
      <c r="I4294" s="499"/>
      <c r="J4294" s="500"/>
    </row>
    <row r="4295" customFormat="false" ht="18" hidden="false" customHeight="true" outlineLevel="0" collapsed="false">
      <c r="A4295" s="466" t="s">
        <v>2577</v>
      </c>
      <c r="B4295" s="467" t="s">
        <v>27</v>
      </c>
      <c r="C4295" s="468" t="s">
        <v>26</v>
      </c>
      <c r="D4295" s="468" t="s">
        <v>18</v>
      </c>
      <c r="E4295" s="468" t="s">
        <v>25</v>
      </c>
      <c r="F4295" s="468"/>
      <c r="G4295" s="469" t="s">
        <v>1375</v>
      </c>
      <c r="H4295" s="467" t="s">
        <v>1376</v>
      </c>
      <c r="I4295" s="470" t="s">
        <v>1377</v>
      </c>
      <c r="J4295" s="471" t="s">
        <v>19</v>
      </c>
    </row>
    <row r="4296" customFormat="false" ht="25.5" hidden="false" customHeight="true" outlineLevel="0" collapsed="false">
      <c r="A4296" s="472" t="s">
        <v>35</v>
      </c>
      <c r="B4296" s="473" t="s">
        <v>2578</v>
      </c>
      <c r="C4296" s="474" t="s">
        <v>36</v>
      </c>
      <c r="D4296" s="474" t="s">
        <v>2579</v>
      </c>
      <c r="E4296" s="474" t="s">
        <v>2531</v>
      </c>
      <c r="F4296" s="474"/>
      <c r="G4296" s="475" t="s">
        <v>120</v>
      </c>
      <c r="H4296" s="476" t="n">
        <v>1</v>
      </c>
      <c r="I4296" s="477" t="n">
        <v>16.95</v>
      </c>
      <c r="J4296" s="478" t="n">
        <v>16.95</v>
      </c>
    </row>
    <row r="4297" customFormat="false" ht="24" hidden="false" customHeight="true" outlineLevel="0" collapsed="false">
      <c r="A4297" s="479" t="s">
        <v>656</v>
      </c>
      <c r="B4297" s="480" t="n">
        <v>88316</v>
      </c>
      <c r="C4297" s="481" t="s">
        <v>42</v>
      </c>
      <c r="D4297" s="481" t="s">
        <v>667</v>
      </c>
      <c r="E4297" s="481" t="s">
        <v>1382</v>
      </c>
      <c r="F4297" s="481"/>
      <c r="G4297" s="482" t="s">
        <v>469</v>
      </c>
      <c r="H4297" s="483" t="n">
        <v>0.2</v>
      </c>
      <c r="I4297" s="484" t="n">
        <v>20.32</v>
      </c>
      <c r="J4297" s="485" t="n">
        <v>4.06</v>
      </c>
    </row>
    <row r="4298" customFormat="false" ht="24" hidden="false" customHeight="true" outlineLevel="0" collapsed="false">
      <c r="A4298" s="501" t="s">
        <v>200</v>
      </c>
      <c r="B4298" s="502" t="s">
        <v>2580</v>
      </c>
      <c r="C4298" s="503" t="s">
        <v>36</v>
      </c>
      <c r="D4298" s="503" t="s">
        <v>2581</v>
      </c>
      <c r="E4298" s="503" t="s">
        <v>669</v>
      </c>
      <c r="F4298" s="503"/>
      <c r="G4298" s="504" t="s">
        <v>120</v>
      </c>
      <c r="H4298" s="505" t="n">
        <v>1</v>
      </c>
      <c r="I4298" s="506" t="n">
        <v>12.89</v>
      </c>
      <c r="J4298" s="507" t="n">
        <v>12.89</v>
      </c>
    </row>
    <row r="4299" customFormat="false" ht="15" hidden="false" customHeight="false" outlineLevel="0" collapsed="false">
      <c r="A4299" s="486"/>
      <c r="B4299" s="487"/>
      <c r="C4299" s="487"/>
      <c r="D4299" s="487"/>
      <c r="E4299" s="487" t="s">
        <v>1388</v>
      </c>
      <c r="F4299" s="488" t="n">
        <v>3.01</v>
      </c>
      <c r="G4299" s="487" t="s">
        <v>1389</v>
      </c>
      <c r="H4299" s="488" t="n">
        <v>0</v>
      </c>
      <c r="I4299" s="489" t="s">
        <v>1390</v>
      </c>
      <c r="J4299" s="490" t="n">
        <v>3.01</v>
      </c>
    </row>
    <row r="4300" customFormat="false" ht="15" hidden="false" customHeight="true" outlineLevel="0" collapsed="false">
      <c r="A4300" s="486"/>
      <c r="B4300" s="487"/>
      <c r="C4300" s="487"/>
      <c r="D4300" s="487"/>
      <c r="E4300" s="487" t="s">
        <v>1391</v>
      </c>
      <c r="F4300" s="488" t="n">
        <v>4.03</v>
      </c>
      <c r="G4300" s="487"/>
      <c r="H4300" s="491" t="s">
        <v>1392</v>
      </c>
      <c r="I4300" s="491"/>
      <c r="J4300" s="490" t="n">
        <v>20.98</v>
      </c>
    </row>
    <row r="4301" customFormat="false" ht="49.5" hidden="false" customHeight="true" outlineLevel="0" collapsed="false">
      <c r="A4301" s="492"/>
      <c r="B4301" s="493"/>
      <c r="C4301" s="493"/>
      <c r="D4301" s="493"/>
      <c r="E4301" s="493"/>
      <c r="F4301" s="493"/>
      <c r="G4301" s="493" t="s">
        <v>1393</v>
      </c>
      <c r="H4301" s="494" t="n">
        <v>83</v>
      </c>
      <c r="I4301" s="495" t="s">
        <v>1394</v>
      </c>
      <c r="J4301" s="496" t="n">
        <v>1741.34</v>
      </c>
    </row>
    <row r="4302" customFormat="false" ht="0.75" hidden="false" customHeight="true" outlineLevel="0" collapsed="false">
      <c r="A4302" s="497"/>
      <c r="B4302" s="498"/>
      <c r="C4302" s="498"/>
      <c r="D4302" s="498"/>
      <c r="E4302" s="498"/>
      <c r="F4302" s="498"/>
      <c r="G4302" s="498"/>
      <c r="H4302" s="498"/>
      <c r="I4302" s="499"/>
      <c r="J4302" s="500"/>
    </row>
    <row r="4303" customFormat="false" ht="18" hidden="false" customHeight="true" outlineLevel="0" collapsed="false">
      <c r="A4303" s="466" t="s">
        <v>2582</v>
      </c>
      <c r="B4303" s="467" t="s">
        <v>27</v>
      </c>
      <c r="C4303" s="468" t="s">
        <v>26</v>
      </c>
      <c r="D4303" s="468" t="s">
        <v>18</v>
      </c>
      <c r="E4303" s="468" t="s">
        <v>25</v>
      </c>
      <c r="F4303" s="468"/>
      <c r="G4303" s="469" t="s">
        <v>1375</v>
      </c>
      <c r="H4303" s="467" t="s">
        <v>1376</v>
      </c>
      <c r="I4303" s="470" t="s">
        <v>1377</v>
      </c>
      <c r="J4303" s="471" t="s">
        <v>19</v>
      </c>
    </row>
    <row r="4304" customFormat="false" ht="39" hidden="false" customHeight="true" outlineLevel="0" collapsed="false">
      <c r="A4304" s="472" t="s">
        <v>35</v>
      </c>
      <c r="B4304" s="473" t="s">
        <v>2583</v>
      </c>
      <c r="C4304" s="474" t="s">
        <v>36</v>
      </c>
      <c r="D4304" s="474" t="s">
        <v>2584</v>
      </c>
      <c r="E4304" s="474" t="s">
        <v>1382</v>
      </c>
      <c r="F4304" s="474"/>
      <c r="G4304" s="475" t="s">
        <v>120</v>
      </c>
      <c r="H4304" s="476" t="n">
        <v>1</v>
      </c>
      <c r="I4304" s="477" t="n">
        <v>262.7</v>
      </c>
      <c r="J4304" s="478" t="n">
        <v>262.7</v>
      </c>
    </row>
    <row r="4305" customFormat="false" ht="25.5" hidden="false" customHeight="true" outlineLevel="0" collapsed="false">
      <c r="A4305" s="479" t="s">
        <v>656</v>
      </c>
      <c r="B4305" s="480" t="n">
        <v>88267</v>
      </c>
      <c r="C4305" s="481" t="s">
        <v>42</v>
      </c>
      <c r="D4305" s="481" t="s">
        <v>909</v>
      </c>
      <c r="E4305" s="481" t="s">
        <v>1382</v>
      </c>
      <c r="F4305" s="481"/>
      <c r="G4305" s="482" t="s">
        <v>469</v>
      </c>
      <c r="H4305" s="483" t="n">
        <v>0.9485</v>
      </c>
      <c r="I4305" s="484" t="n">
        <v>25.55</v>
      </c>
      <c r="J4305" s="485" t="n">
        <v>24.23</v>
      </c>
    </row>
    <row r="4306" customFormat="false" ht="24" hidden="false" customHeight="true" outlineLevel="0" collapsed="false">
      <c r="A4306" s="479" t="s">
        <v>656</v>
      </c>
      <c r="B4306" s="480" t="n">
        <v>88316</v>
      </c>
      <c r="C4306" s="481" t="s">
        <v>42</v>
      </c>
      <c r="D4306" s="481" t="s">
        <v>667</v>
      </c>
      <c r="E4306" s="481" t="s">
        <v>1382</v>
      </c>
      <c r="F4306" s="481"/>
      <c r="G4306" s="482" t="s">
        <v>469</v>
      </c>
      <c r="H4306" s="483" t="n">
        <v>0.2988</v>
      </c>
      <c r="I4306" s="484" t="n">
        <v>20.32</v>
      </c>
      <c r="J4306" s="485" t="n">
        <v>6.07</v>
      </c>
    </row>
    <row r="4307" customFormat="false" ht="39" hidden="false" customHeight="true" outlineLevel="0" collapsed="false">
      <c r="A4307" s="501" t="s">
        <v>200</v>
      </c>
      <c r="B4307" s="502" t="n">
        <v>4351</v>
      </c>
      <c r="C4307" s="503" t="s">
        <v>42</v>
      </c>
      <c r="D4307" s="503" t="s">
        <v>1269</v>
      </c>
      <c r="E4307" s="503" t="s">
        <v>669</v>
      </c>
      <c r="F4307" s="503"/>
      <c r="G4307" s="504" t="s">
        <v>120</v>
      </c>
      <c r="H4307" s="505" t="n">
        <v>6</v>
      </c>
      <c r="I4307" s="506" t="n">
        <v>17.1</v>
      </c>
      <c r="J4307" s="507" t="n">
        <v>102.6</v>
      </c>
    </row>
    <row r="4308" customFormat="false" ht="25.5" hidden="false" customHeight="true" outlineLevel="0" collapsed="false">
      <c r="A4308" s="501" t="s">
        <v>200</v>
      </c>
      <c r="B4308" s="502" t="n">
        <v>36081</v>
      </c>
      <c r="C4308" s="503" t="s">
        <v>42</v>
      </c>
      <c r="D4308" s="503" t="s">
        <v>2167</v>
      </c>
      <c r="E4308" s="503" t="s">
        <v>669</v>
      </c>
      <c r="F4308" s="503"/>
      <c r="G4308" s="504" t="s">
        <v>120</v>
      </c>
      <c r="H4308" s="505" t="n">
        <v>0.59</v>
      </c>
      <c r="I4308" s="506" t="n">
        <v>220</v>
      </c>
      <c r="J4308" s="507" t="n">
        <v>129.8</v>
      </c>
    </row>
    <row r="4309" customFormat="false" ht="15" hidden="false" customHeight="false" outlineLevel="0" collapsed="false">
      <c r="A4309" s="486"/>
      <c r="B4309" s="487"/>
      <c r="C4309" s="487"/>
      <c r="D4309" s="487"/>
      <c r="E4309" s="487" t="s">
        <v>1388</v>
      </c>
      <c r="F4309" s="488" t="n">
        <v>24.31</v>
      </c>
      <c r="G4309" s="487" t="s">
        <v>1389</v>
      </c>
      <c r="H4309" s="488" t="n">
        <v>0</v>
      </c>
      <c r="I4309" s="489" t="s">
        <v>1390</v>
      </c>
      <c r="J4309" s="490" t="n">
        <v>24.31</v>
      </c>
    </row>
    <row r="4310" customFormat="false" ht="15" hidden="false" customHeight="true" outlineLevel="0" collapsed="false">
      <c r="A4310" s="486"/>
      <c r="B4310" s="487"/>
      <c r="C4310" s="487"/>
      <c r="D4310" s="487"/>
      <c r="E4310" s="487" t="s">
        <v>1391</v>
      </c>
      <c r="F4310" s="488" t="n">
        <v>62.52</v>
      </c>
      <c r="G4310" s="487"/>
      <c r="H4310" s="491" t="s">
        <v>1392</v>
      </c>
      <c r="I4310" s="491"/>
      <c r="J4310" s="490" t="n">
        <v>325.22</v>
      </c>
    </row>
    <row r="4311" customFormat="false" ht="49.5" hidden="false" customHeight="true" outlineLevel="0" collapsed="false">
      <c r="A4311" s="492"/>
      <c r="B4311" s="493"/>
      <c r="C4311" s="493"/>
      <c r="D4311" s="493"/>
      <c r="E4311" s="493"/>
      <c r="F4311" s="493"/>
      <c r="G4311" s="493" t="s">
        <v>1393</v>
      </c>
      <c r="H4311" s="494" t="n">
        <v>12</v>
      </c>
      <c r="I4311" s="495" t="s">
        <v>1394</v>
      </c>
      <c r="J4311" s="496" t="n">
        <v>3902.64</v>
      </c>
    </row>
    <row r="4312" customFormat="false" ht="0.75" hidden="false" customHeight="true" outlineLevel="0" collapsed="false">
      <c r="A4312" s="497"/>
      <c r="B4312" s="498"/>
      <c r="C4312" s="498"/>
      <c r="D4312" s="498"/>
      <c r="E4312" s="498"/>
      <c r="F4312" s="498"/>
      <c r="G4312" s="498"/>
      <c r="H4312" s="498"/>
      <c r="I4312" s="499"/>
      <c r="J4312" s="500"/>
    </row>
    <row r="4313" customFormat="false" ht="18" hidden="false" customHeight="true" outlineLevel="0" collapsed="false">
      <c r="A4313" s="466" t="s">
        <v>2585</v>
      </c>
      <c r="B4313" s="467" t="s">
        <v>27</v>
      </c>
      <c r="C4313" s="468" t="s">
        <v>26</v>
      </c>
      <c r="D4313" s="468" t="s">
        <v>18</v>
      </c>
      <c r="E4313" s="468" t="s">
        <v>25</v>
      </c>
      <c r="F4313" s="468"/>
      <c r="G4313" s="469" t="s">
        <v>1375</v>
      </c>
      <c r="H4313" s="467" t="s">
        <v>1376</v>
      </c>
      <c r="I4313" s="470" t="s">
        <v>1377</v>
      </c>
      <c r="J4313" s="471" t="s">
        <v>19</v>
      </c>
    </row>
    <row r="4314" customFormat="false" ht="39" hidden="false" customHeight="true" outlineLevel="0" collapsed="false">
      <c r="A4314" s="472" t="s">
        <v>35</v>
      </c>
      <c r="B4314" s="473" t="n">
        <v>100868</v>
      </c>
      <c r="C4314" s="474" t="s">
        <v>42</v>
      </c>
      <c r="D4314" s="474" t="s">
        <v>2586</v>
      </c>
      <c r="E4314" s="474" t="s">
        <v>1422</v>
      </c>
      <c r="F4314" s="474"/>
      <c r="G4314" s="475" t="s">
        <v>120</v>
      </c>
      <c r="H4314" s="476" t="n">
        <v>1</v>
      </c>
      <c r="I4314" s="477" t="n">
        <v>352.9</v>
      </c>
      <c r="J4314" s="478" t="n">
        <v>352.9</v>
      </c>
    </row>
    <row r="4315" customFormat="false" ht="25.5" hidden="false" customHeight="true" outlineLevel="0" collapsed="false">
      <c r="A4315" s="479" t="s">
        <v>656</v>
      </c>
      <c r="B4315" s="480" t="n">
        <v>88267</v>
      </c>
      <c r="C4315" s="481" t="s">
        <v>42</v>
      </c>
      <c r="D4315" s="481" t="s">
        <v>909</v>
      </c>
      <c r="E4315" s="481" t="s">
        <v>1382</v>
      </c>
      <c r="F4315" s="481"/>
      <c r="G4315" s="482" t="s">
        <v>469</v>
      </c>
      <c r="H4315" s="483" t="n">
        <v>0.9485</v>
      </c>
      <c r="I4315" s="484" t="n">
        <v>25.55</v>
      </c>
      <c r="J4315" s="485" t="n">
        <v>24.23</v>
      </c>
    </row>
    <row r="4316" customFormat="false" ht="24" hidden="false" customHeight="true" outlineLevel="0" collapsed="false">
      <c r="A4316" s="479" t="s">
        <v>656</v>
      </c>
      <c r="B4316" s="480" t="n">
        <v>88316</v>
      </c>
      <c r="C4316" s="481" t="s">
        <v>42</v>
      </c>
      <c r="D4316" s="481" t="s">
        <v>667</v>
      </c>
      <c r="E4316" s="481" t="s">
        <v>1382</v>
      </c>
      <c r="F4316" s="481"/>
      <c r="G4316" s="482" t="s">
        <v>469</v>
      </c>
      <c r="H4316" s="483" t="n">
        <v>0.2988</v>
      </c>
      <c r="I4316" s="484" t="n">
        <v>20.32</v>
      </c>
      <c r="J4316" s="485" t="n">
        <v>6.07</v>
      </c>
    </row>
    <row r="4317" customFormat="false" ht="39" hidden="false" customHeight="true" outlineLevel="0" collapsed="false">
      <c r="A4317" s="501" t="s">
        <v>200</v>
      </c>
      <c r="B4317" s="502" t="n">
        <v>4351</v>
      </c>
      <c r="C4317" s="503" t="s">
        <v>42</v>
      </c>
      <c r="D4317" s="503" t="s">
        <v>1269</v>
      </c>
      <c r="E4317" s="503" t="s">
        <v>669</v>
      </c>
      <c r="F4317" s="503"/>
      <c r="G4317" s="504" t="s">
        <v>120</v>
      </c>
      <c r="H4317" s="505" t="n">
        <v>6</v>
      </c>
      <c r="I4317" s="506" t="n">
        <v>17.1</v>
      </c>
      <c r="J4317" s="507" t="n">
        <v>102.6</v>
      </c>
    </row>
    <row r="4318" customFormat="false" ht="25.5" hidden="false" customHeight="true" outlineLevel="0" collapsed="false">
      <c r="A4318" s="501" t="s">
        <v>200</v>
      </c>
      <c r="B4318" s="502" t="n">
        <v>36081</v>
      </c>
      <c r="C4318" s="503" t="s">
        <v>42</v>
      </c>
      <c r="D4318" s="503" t="s">
        <v>2167</v>
      </c>
      <c r="E4318" s="503" t="s">
        <v>669</v>
      </c>
      <c r="F4318" s="503"/>
      <c r="G4318" s="504" t="s">
        <v>120</v>
      </c>
      <c r="H4318" s="505" t="n">
        <v>1</v>
      </c>
      <c r="I4318" s="506" t="n">
        <v>220</v>
      </c>
      <c r="J4318" s="507" t="n">
        <v>220</v>
      </c>
    </row>
    <row r="4319" customFormat="false" ht="15" hidden="false" customHeight="false" outlineLevel="0" collapsed="false">
      <c r="A4319" s="486"/>
      <c r="B4319" s="487"/>
      <c r="C4319" s="487"/>
      <c r="D4319" s="487"/>
      <c r="E4319" s="487" t="s">
        <v>1388</v>
      </c>
      <c r="F4319" s="488" t="n">
        <v>24.31</v>
      </c>
      <c r="G4319" s="487" t="s">
        <v>1389</v>
      </c>
      <c r="H4319" s="488" t="n">
        <v>0</v>
      </c>
      <c r="I4319" s="489" t="s">
        <v>1390</v>
      </c>
      <c r="J4319" s="490" t="n">
        <v>24.31</v>
      </c>
    </row>
    <row r="4320" customFormat="false" ht="15" hidden="false" customHeight="true" outlineLevel="0" collapsed="false">
      <c r="A4320" s="486"/>
      <c r="B4320" s="487"/>
      <c r="C4320" s="487"/>
      <c r="D4320" s="487"/>
      <c r="E4320" s="487" t="s">
        <v>1391</v>
      </c>
      <c r="F4320" s="488" t="n">
        <v>83.99</v>
      </c>
      <c r="G4320" s="487"/>
      <c r="H4320" s="491" t="s">
        <v>1392</v>
      </c>
      <c r="I4320" s="491"/>
      <c r="J4320" s="490" t="n">
        <v>436.89</v>
      </c>
    </row>
    <row r="4321" customFormat="false" ht="49.5" hidden="false" customHeight="true" outlineLevel="0" collapsed="false">
      <c r="A4321" s="492"/>
      <c r="B4321" s="493"/>
      <c r="C4321" s="493"/>
      <c r="D4321" s="493"/>
      <c r="E4321" s="493"/>
      <c r="F4321" s="493"/>
      <c r="G4321" s="493" t="s">
        <v>1393</v>
      </c>
      <c r="H4321" s="494" t="n">
        <v>42</v>
      </c>
      <c r="I4321" s="495" t="s">
        <v>1394</v>
      </c>
      <c r="J4321" s="496" t="n">
        <v>18349.38</v>
      </c>
    </row>
    <row r="4322" customFormat="false" ht="0.75" hidden="false" customHeight="true" outlineLevel="0" collapsed="false">
      <c r="A4322" s="497"/>
      <c r="B4322" s="498"/>
      <c r="C4322" s="498"/>
      <c r="D4322" s="498"/>
      <c r="E4322" s="498"/>
      <c r="F4322" s="498"/>
      <c r="G4322" s="498"/>
      <c r="H4322" s="498"/>
      <c r="I4322" s="499"/>
      <c r="J4322" s="500"/>
    </row>
    <row r="4323" customFormat="false" ht="18" hidden="false" customHeight="true" outlineLevel="0" collapsed="false">
      <c r="A4323" s="466" t="s">
        <v>2587</v>
      </c>
      <c r="B4323" s="467" t="s">
        <v>27</v>
      </c>
      <c r="C4323" s="468" t="s">
        <v>26</v>
      </c>
      <c r="D4323" s="468" t="s">
        <v>18</v>
      </c>
      <c r="E4323" s="468" t="s">
        <v>25</v>
      </c>
      <c r="F4323" s="468"/>
      <c r="G4323" s="469" t="s">
        <v>1375</v>
      </c>
      <c r="H4323" s="467" t="s">
        <v>1376</v>
      </c>
      <c r="I4323" s="470" t="s">
        <v>1377</v>
      </c>
      <c r="J4323" s="471" t="s">
        <v>19</v>
      </c>
    </row>
    <row r="4324" customFormat="false" ht="51.75" hidden="false" customHeight="true" outlineLevel="0" collapsed="false">
      <c r="A4324" s="472" t="s">
        <v>35</v>
      </c>
      <c r="B4324" s="473" t="s">
        <v>2588</v>
      </c>
      <c r="C4324" s="474" t="s">
        <v>36</v>
      </c>
      <c r="D4324" s="474" t="s">
        <v>2589</v>
      </c>
      <c r="E4324" s="474" t="s">
        <v>811</v>
      </c>
      <c r="F4324" s="474"/>
      <c r="G4324" s="475" t="s">
        <v>47</v>
      </c>
      <c r="H4324" s="476" t="n">
        <v>1</v>
      </c>
      <c r="I4324" s="477" t="n">
        <v>431.6</v>
      </c>
      <c r="J4324" s="478" t="n">
        <v>431.6</v>
      </c>
    </row>
    <row r="4325" customFormat="false" ht="25.5" hidden="false" customHeight="true" outlineLevel="0" collapsed="false">
      <c r="A4325" s="479" t="s">
        <v>656</v>
      </c>
      <c r="B4325" s="480" t="n">
        <v>88251</v>
      </c>
      <c r="C4325" s="481" t="s">
        <v>42</v>
      </c>
      <c r="D4325" s="481" t="s">
        <v>1601</v>
      </c>
      <c r="E4325" s="481" t="s">
        <v>1382</v>
      </c>
      <c r="F4325" s="481"/>
      <c r="G4325" s="482" t="s">
        <v>469</v>
      </c>
      <c r="H4325" s="483" t="n">
        <v>1.502</v>
      </c>
      <c r="I4325" s="484" t="n">
        <v>21.5</v>
      </c>
      <c r="J4325" s="485" t="n">
        <v>32.29</v>
      </c>
    </row>
    <row r="4326" customFormat="false" ht="24" hidden="false" customHeight="true" outlineLevel="0" collapsed="false">
      <c r="A4326" s="479" t="s">
        <v>656</v>
      </c>
      <c r="B4326" s="480" t="n">
        <v>88315</v>
      </c>
      <c r="C4326" s="481" t="s">
        <v>42</v>
      </c>
      <c r="D4326" s="481" t="s">
        <v>1600</v>
      </c>
      <c r="E4326" s="481" t="s">
        <v>1382</v>
      </c>
      <c r="F4326" s="481"/>
      <c r="G4326" s="482" t="s">
        <v>469</v>
      </c>
      <c r="H4326" s="483" t="n">
        <v>1.828</v>
      </c>
      <c r="I4326" s="484" t="n">
        <v>25.4</v>
      </c>
      <c r="J4326" s="485" t="n">
        <v>46.43</v>
      </c>
    </row>
    <row r="4327" customFormat="false" ht="25.5" hidden="false" customHeight="true" outlineLevel="0" collapsed="false">
      <c r="A4327" s="501" t="s">
        <v>200</v>
      </c>
      <c r="B4327" s="502" t="n">
        <v>1332</v>
      </c>
      <c r="C4327" s="503" t="s">
        <v>42</v>
      </c>
      <c r="D4327" s="503" t="s">
        <v>2590</v>
      </c>
      <c r="E4327" s="503" t="s">
        <v>669</v>
      </c>
      <c r="F4327" s="503"/>
      <c r="G4327" s="504" t="s">
        <v>66</v>
      </c>
      <c r="H4327" s="505" t="n">
        <v>0.896</v>
      </c>
      <c r="I4327" s="506" t="n">
        <v>11.5</v>
      </c>
      <c r="J4327" s="507" t="n">
        <v>10.3</v>
      </c>
    </row>
    <row r="4328" customFormat="false" ht="25.5" hidden="false" customHeight="true" outlineLevel="0" collapsed="false">
      <c r="A4328" s="501" t="s">
        <v>200</v>
      </c>
      <c r="B4328" s="502" t="n">
        <v>11002</v>
      </c>
      <c r="C4328" s="503" t="s">
        <v>42</v>
      </c>
      <c r="D4328" s="503" t="s">
        <v>2349</v>
      </c>
      <c r="E4328" s="503" t="s">
        <v>669</v>
      </c>
      <c r="F4328" s="503"/>
      <c r="G4328" s="504" t="s">
        <v>66</v>
      </c>
      <c r="H4328" s="505" t="n">
        <v>0.083</v>
      </c>
      <c r="I4328" s="506" t="n">
        <v>36.39</v>
      </c>
      <c r="J4328" s="507" t="n">
        <v>3.02</v>
      </c>
    </row>
    <row r="4329" customFormat="false" ht="25.5" hidden="false" customHeight="true" outlineLevel="0" collapsed="false">
      <c r="A4329" s="501" t="s">
        <v>200</v>
      </c>
      <c r="B4329" s="502" t="n">
        <v>11964</v>
      </c>
      <c r="C4329" s="503" t="s">
        <v>42</v>
      </c>
      <c r="D4329" s="503" t="s">
        <v>1259</v>
      </c>
      <c r="E4329" s="503" t="s">
        <v>669</v>
      </c>
      <c r="F4329" s="503"/>
      <c r="G4329" s="504" t="s">
        <v>120</v>
      </c>
      <c r="H4329" s="505" t="n">
        <v>3.333</v>
      </c>
      <c r="I4329" s="506" t="n">
        <v>2.45</v>
      </c>
      <c r="J4329" s="507" t="n">
        <v>8.16</v>
      </c>
    </row>
    <row r="4330" customFormat="false" ht="25.5" hidden="false" customHeight="true" outlineLevel="0" collapsed="false">
      <c r="A4330" s="501" t="s">
        <v>200</v>
      </c>
      <c r="B4330" s="502" t="n">
        <v>11975</v>
      </c>
      <c r="C4330" s="503" t="s">
        <v>42</v>
      </c>
      <c r="D4330" s="503" t="s">
        <v>2591</v>
      </c>
      <c r="E4330" s="503" t="s">
        <v>669</v>
      </c>
      <c r="F4330" s="503"/>
      <c r="G4330" s="504" t="s">
        <v>120</v>
      </c>
      <c r="H4330" s="505" t="n">
        <v>4</v>
      </c>
      <c r="I4330" s="506" t="n">
        <v>24.11</v>
      </c>
      <c r="J4330" s="507" t="n">
        <v>96.44</v>
      </c>
    </row>
    <row r="4331" customFormat="false" ht="39" hidden="false" customHeight="true" outlineLevel="0" collapsed="false">
      <c r="A4331" s="501" t="s">
        <v>200</v>
      </c>
      <c r="B4331" s="502" t="n">
        <v>21012</v>
      </c>
      <c r="C4331" s="503" t="s">
        <v>42</v>
      </c>
      <c r="D4331" s="503" t="s">
        <v>2592</v>
      </c>
      <c r="E4331" s="503" t="s">
        <v>669</v>
      </c>
      <c r="F4331" s="503"/>
      <c r="G4331" s="504" t="s">
        <v>47</v>
      </c>
      <c r="H4331" s="505" t="n">
        <v>4.29</v>
      </c>
      <c r="I4331" s="506" t="n">
        <v>54.77</v>
      </c>
      <c r="J4331" s="507" t="n">
        <v>234.96</v>
      </c>
    </row>
    <row r="4332" customFormat="false" ht="15" hidden="false" customHeight="false" outlineLevel="0" collapsed="false">
      <c r="A4332" s="486"/>
      <c r="B4332" s="487"/>
      <c r="C4332" s="487"/>
      <c r="D4332" s="487"/>
      <c r="E4332" s="487" t="s">
        <v>1388</v>
      </c>
      <c r="F4332" s="488" t="n">
        <v>60.9</v>
      </c>
      <c r="G4332" s="487" t="s">
        <v>1389</v>
      </c>
      <c r="H4332" s="488" t="n">
        <v>0</v>
      </c>
      <c r="I4332" s="489" t="s">
        <v>1390</v>
      </c>
      <c r="J4332" s="490" t="n">
        <v>60.9</v>
      </c>
    </row>
    <row r="4333" customFormat="false" ht="15" hidden="false" customHeight="true" outlineLevel="0" collapsed="false">
      <c r="A4333" s="486"/>
      <c r="B4333" s="487"/>
      <c r="C4333" s="487"/>
      <c r="D4333" s="487"/>
      <c r="E4333" s="487" t="s">
        <v>1391</v>
      </c>
      <c r="F4333" s="488" t="n">
        <v>102.72</v>
      </c>
      <c r="G4333" s="487"/>
      <c r="H4333" s="491" t="s">
        <v>1392</v>
      </c>
      <c r="I4333" s="491"/>
      <c r="J4333" s="490" t="n">
        <v>534.32</v>
      </c>
    </row>
    <row r="4334" customFormat="false" ht="49.5" hidden="false" customHeight="true" outlineLevel="0" collapsed="false">
      <c r="A4334" s="492"/>
      <c r="B4334" s="493"/>
      <c r="C4334" s="493"/>
      <c r="D4334" s="493"/>
      <c r="E4334" s="493"/>
      <c r="F4334" s="493"/>
      <c r="G4334" s="493" t="s">
        <v>1393</v>
      </c>
      <c r="H4334" s="494" t="n">
        <v>5.97</v>
      </c>
      <c r="I4334" s="495" t="s">
        <v>1394</v>
      </c>
      <c r="J4334" s="496" t="n">
        <v>3189.89</v>
      </c>
    </row>
    <row r="4335" customFormat="false" ht="0.75" hidden="false" customHeight="true" outlineLevel="0" collapsed="false">
      <c r="A4335" s="497"/>
      <c r="B4335" s="498"/>
      <c r="C4335" s="498"/>
      <c r="D4335" s="498"/>
      <c r="E4335" s="498"/>
      <c r="F4335" s="498"/>
      <c r="G4335" s="498"/>
      <c r="H4335" s="498"/>
      <c r="I4335" s="499"/>
      <c r="J4335" s="500"/>
    </row>
    <row r="4336" customFormat="false" ht="18" hidden="false" customHeight="true" outlineLevel="0" collapsed="false">
      <c r="A4336" s="466" t="s">
        <v>2593</v>
      </c>
      <c r="B4336" s="467" t="s">
        <v>27</v>
      </c>
      <c r="C4336" s="468" t="s">
        <v>26</v>
      </c>
      <c r="D4336" s="468" t="s">
        <v>18</v>
      </c>
      <c r="E4336" s="468" t="s">
        <v>25</v>
      </c>
      <c r="F4336" s="468"/>
      <c r="G4336" s="469" t="s">
        <v>1375</v>
      </c>
      <c r="H4336" s="467" t="s">
        <v>1376</v>
      </c>
      <c r="I4336" s="470" t="s">
        <v>1377</v>
      </c>
      <c r="J4336" s="471" t="s">
        <v>19</v>
      </c>
    </row>
    <row r="4337" customFormat="false" ht="64.5" hidden="false" customHeight="true" outlineLevel="0" collapsed="false">
      <c r="A4337" s="472" t="s">
        <v>35</v>
      </c>
      <c r="B4337" s="473" t="s">
        <v>2594</v>
      </c>
      <c r="C4337" s="474" t="s">
        <v>36</v>
      </c>
      <c r="D4337" s="474" t="s">
        <v>2595</v>
      </c>
      <c r="E4337" s="474" t="s">
        <v>811</v>
      </c>
      <c r="F4337" s="474"/>
      <c r="G4337" s="475" t="s">
        <v>47</v>
      </c>
      <c r="H4337" s="476" t="n">
        <v>1</v>
      </c>
      <c r="I4337" s="477" t="n">
        <v>708.97</v>
      </c>
      <c r="J4337" s="478" t="n">
        <v>708.97</v>
      </c>
    </row>
    <row r="4338" customFormat="false" ht="25.5" hidden="false" customHeight="true" outlineLevel="0" collapsed="false">
      <c r="A4338" s="479" t="s">
        <v>656</v>
      </c>
      <c r="B4338" s="480" t="n">
        <v>88251</v>
      </c>
      <c r="C4338" s="481" t="s">
        <v>42</v>
      </c>
      <c r="D4338" s="481" t="s">
        <v>1601</v>
      </c>
      <c r="E4338" s="481" t="s">
        <v>1382</v>
      </c>
      <c r="F4338" s="481"/>
      <c r="G4338" s="482" t="s">
        <v>469</v>
      </c>
      <c r="H4338" s="483" t="n">
        <v>5.72</v>
      </c>
      <c r="I4338" s="484" t="n">
        <v>21.5</v>
      </c>
      <c r="J4338" s="485" t="n">
        <v>122.98</v>
      </c>
    </row>
    <row r="4339" customFormat="false" ht="24" hidden="false" customHeight="true" outlineLevel="0" collapsed="false">
      <c r="A4339" s="479" t="s">
        <v>656</v>
      </c>
      <c r="B4339" s="480" t="n">
        <v>88315</v>
      </c>
      <c r="C4339" s="481" t="s">
        <v>42</v>
      </c>
      <c r="D4339" s="481" t="s">
        <v>1600</v>
      </c>
      <c r="E4339" s="481" t="s">
        <v>1382</v>
      </c>
      <c r="F4339" s="481"/>
      <c r="G4339" s="482" t="s">
        <v>469</v>
      </c>
      <c r="H4339" s="483" t="n">
        <v>6.964</v>
      </c>
      <c r="I4339" s="484" t="n">
        <v>25.4</v>
      </c>
      <c r="J4339" s="485" t="n">
        <v>176.88</v>
      </c>
    </row>
    <row r="4340" customFormat="false" ht="25.5" hidden="false" customHeight="true" outlineLevel="0" collapsed="false">
      <c r="A4340" s="501" t="s">
        <v>200</v>
      </c>
      <c r="B4340" s="502" t="n">
        <v>1332</v>
      </c>
      <c r="C4340" s="503" t="s">
        <v>42</v>
      </c>
      <c r="D4340" s="503" t="s">
        <v>2590</v>
      </c>
      <c r="E4340" s="503" t="s">
        <v>669</v>
      </c>
      <c r="F4340" s="503"/>
      <c r="G4340" s="504" t="s">
        <v>66</v>
      </c>
      <c r="H4340" s="505" t="n">
        <v>0.896</v>
      </c>
      <c r="I4340" s="506" t="n">
        <v>11.5</v>
      </c>
      <c r="J4340" s="507" t="n">
        <v>10.3</v>
      </c>
    </row>
    <row r="4341" customFormat="false" ht="25.5" hidden="false" customHeight="true" outlineLevel="0" collapsed="false">
      <c r="A4341" s="501" t="s">
        <v>200</v>
      </c>
      <c r="B4341" s="502" t="n">
        <v>11002</v>
      </c>
      <c r="C4341" s="503" t="s">
        <v>42</v>
      </c>
      <c r="D4341" s="503" t="s">
        <v>2349</v>
      </c>
      <c r="E4341" s="503" t="s">
        <v>669</v>
      </c>
      <c r="F4341" s="503"/>
      <c r="G4341" s="504" t="s">
        <v>66</v>
      </c>
      <c r="H4341" s="505" t="n">
        <v>0.083</v>
      </c>
      <c r="I4341" s="506" t="n">
        <v>36.39</v>
      </c>
      <c r="J4341" s="507" t="n">
        <v>3.02</v>
      </c>
    </row>
    <row r="4342" customFormat="false" ht="39" hidden="false" customHeight="true" outlineLevel="0" collapsed="false">
      <c r="A4342" s="501" t="s">
        <v>200</v>
      </c>
      <c r="B4342" s="502" t="n">
        <v>21012</v>
      </c>
      <c r="C4342" s="503" t="s">
        <v>42</v>
      </c>
      <c r="D4342" s="503" t="s">
        <v>2592</v>
      </c>
      <c r="E4342" s="503" t="s">
        <v>669</v>
      </c>
      <c r="F4342" s="503"/>
      <c r="G4342" s="504" t="s">
        <v>47</v>
      </c>
      <c r="H4342" s="505" t="n">
        <v>3.987</v>
      </c>
      <c r="I4342" s="506" t="n">
        <v>54.77</v>
      </c>
      <c r="J4342" s="507" t="n">
        <v>218.36</v>
      </c>
    </row>
    <row r="4343" customFormat="false" ht="25.5" hidden="false" customHeight="true" outlineLevel="0" collapsed="false">
      <c r="A4343" s="501" t="s">
        <v>200</v>
      </c>
      <c r="B4343" s="502" t="n">
        <v>21013</v>
      </c>
      <c r="C4343" s="503" t="s">
        <v>42</v>
      </c>
      <c r="D4343" s="503" t="s">
        <v>2596</v>
      </c>
      <c r="E4343" s="503" t="s">
        <v>669</v>
      </c>
      <c r="F4343" s="503"/>
      <c r="G4343" s="504" t="s">
        <v>47</v>
      </c>
      <c r="H4343" s="505" t="n">
        <v>1.029</v>
      </c>
      <c r="I4343" s="506" t="n">
        <v>71.48</v>
      </c>
      <c r="J4343" s="507" t="n">
        <v>73.55</v>
      </c>
    </row>
    <row r="4344" customFormat="false" ht="24" hidden="false" customHeight="true" outlineLevel="0" collapsed="false">
      <c r="A4344" s="501" t="s">
        <v>200</v>
      </c>
      <c r="B4344" s="502" t="n">
        <v>546</v>
      </c>
      <c r="C4344" s="503" t="s">
        <v>42</v>
      </c>
      <c r="D4344" s="503" t="s">
        <v>2258</v>
      </c>
      <c r="E4344" s="503" t="s">
        <v>669</v>
      </c>
      <c r="F4344" s="503"/>
      <c r="G4344" s="504" t="s">
        <v>66</v>
      </c>
      <c r="H4344" s="505" t="n">
        <v>9.224</v>
      </c>
      <c r="I4344" s="506" t="n">
        <v>10.27</v>
      </c>
      <c r="J4344" s="507" t="n">
        <v>94.73</v>
      </c>
    </row>
    <row r="4345" customFormat="false" ht="25.5" hidden="false" customHeight="true" outlineLevel="0" collapsed="false">
      <c r="A4345" s="501" t="s">
        <v>200</v>
      </c>
      <c r="B4345" s="502" t="n">
        <v>11964</v>
      </c>
      <c r="C4345" s="503" t="s">
        <v>42</v>
      </c>
      <c r="D4345" s="503" t="s">
        <v>1259</v>
      </c>
      <c r="E4345" s="503" t="s">
        <v>669</v>
      </c>
      <c r="F4345" s="503"/>
      <c r="G4345" s="504" t="s">
        <v>120</v>
      </c>
      <c r="H4345" s="505" t="n">
        <v>3.333</v>
      </c>
      <c r="I4345" s="506" t="n">
        <v>2.45</v>
      </c>
      <c r="J4345" s="507" t="n">
        <v>8.16</v>
      </c>
    </row>
    <row r="4346" customFormat="false" ht="25.5" hidden="false" customHeight="true" outlineLevel="0" collapsed="false">
      <c r="A4346" s="501" t="s">
        <v>200</v>
      </c>
      <c r="B4346" s="502" t="n">
        <v>43054</v>
      </c>
      <c r="C4346" s="503" t="s">
        <v>42</v>
      </c>
      <c r="D4346" s="503" t="s">
        <v>2328</v>
      </c>
      <c r="E4346" s="503" t="s">
        <v>669</v>
      </c>
      <c r="F4346" s="503"/>
      <c r="G4346" s="504" t="s">
        <v>66</v>
      </c>
      <c r="H4346" s="505" t="n">
        <v>0.098406</v>
      </c>
      <c r="I4346" s="506" t="n">
        <v>10.11</v>
      </c>
      <c r="J4346" s="507" t="n">
        <v>0.99</v>
      </c>
    </row>
    <row r="4347" customFormat="false" ht="15" hidden="false" customHeight="false" outlineLevel="0" collapsed="false">
      <c r="A4347" s="486"/>
      <c r="B4347" s="487"/>
      <c r="C4347" s="487"/>
      <c r="D4347" s="487"/>
      <c r="E4347" s="487" t="s">
        <v>1388</v>
      </c>
      <c r="F4347" s="488" t="n">
        <v>231.99</v>
      </c>
      <c r="G4347" s="487" t="s">
        <v>1389</v>
      </c>
      <c r="H4347" s="488" t="n">
        <v>0</v>
      </c>
      <c r="I4347" s="489" t="s">
        <v>1390</v>
      </c>
      <c r="J4347" s="490" t="n">
        <v>231.99</v>
      </c>
    </row>
    <row r="4348" customFormat="false" ht="15" hidden="false" customHeight="true" outlineLevel="0" collapsed="false">
      <c r="A4348" s="486"/>
      <c r="B4348" s="487"/>
      <c r="C4348" s="487"/>
      <c r="D4348" s="487"/>
      <c r="E4348" s="487" t="s">
        <v>1391</v>
      </c>
      <c r="F4348" s="488" t="n">
        <v>168.73</v>
      </c>
      <c r="G4348" s="487"/>
      <c r="H4348" s="491" t="s">
        <v>1392</v>
      </c>
      <c r="I4348" s="491"/>
      <c r="J4348" s="490" t="n">
        <v>877.7</v>
      </c>
    </row>
    <row r="4349" customFormat="false" ht="49.5" hidden="false" customHeight="true" outlineLevel="0" collapsed="false">
      <c r="A4349" s="492"/>
      <c r="B4349" s="493"/>
      <c r="C4349" s="493"/>
      <c r="D4349" s="493"/>
      <c r="E4349" s="493"/>
      <c r="F4349" s="493"/>
      <c r="G4349" s="493" t="s">
        <v>1393</v>
      </c>
      <c r="H4349" s="494" t="n">
        <v>7.34</v>
      </c>
      <c r="I4349" s="495" t="s">
        <v>1394</v>
      </c>
      <c r="J4349" s="496" t="n">
        <v>6442.31</v>
      </c>
    </row>
    <row r="4350" customFormat="false" ht="0.75" hidden="false" customHeight="true" outlineLevel="0" collapsed="false">
      <c r="A4350" s="497"/>
      <c r="B4350" s="498"/>
      <c r="C4350" s="498"/>
      <c r="D4350" s="498"/>
      <c r="E4350" s="498"/>
      <c r="F4350" s="498"/>
      <c r="G4350" s="498"/>
      <c r="H4350" s="498"/>
      <c r="I4350" s="499"/>
      <c r="J4350" s="500"/>
    </row>
    <row r="4351" customFormat="false" ht="18" hidden="false" customHeight="true" outlineLevel="0" collapsed="false">
      <c r="A4351" s="466" t="s">
        <v>2597</v>
      </c>
      <c r="B4351" s="467" t="s">
        <v>27</v>
      </c>
      <c r="C4351" s="468" t="s">
        <v>26</v>
      </c>
      <c r="D4351" s="468" t="s">
        <v>18</v>
      </c>
      <c r="E4351" s="468" t="s">
        <v>25</v>
      </c>
      <c r="F4351" s="468"/>
      <c r="G4351" s="469" t="s">
        <v>1375</v>
      </c>
      <c r="H4351" s="467" t="s">
        <v>1376</v>
      </c>
      <c r="I4351" s="470" t="s">
        <v>1377</v>
      </c>
      <c r="J4351" s="471" t="s">
        <v>19</v>
      </c>
    </row>
    <row r="4352" customFormat="false" ht="25.5" hidden="false" customHeight="true" outlineLevel="0" collapsed="false">
      <c r="A4352" s="472" t="s">
        <v>35</v>
      </c>
      <c r="B4352" s="473" t="s">
        <v>2598</v>
      </c>
      <c r="C4352" s="474" t="s">
        <v>36</v>
      </c>
      <c r="D4352" s="474" t="s">
        <v>2599</v>
      </c>
      <c r="E4352" s="474" t="s">
        <v>1771</v>
      </c>
      <c r="F4352" s="474"/>
      <c r="G4352" s="475" t="s">
        <v>1449</v>
      </c>
      <c r="H4352" s="476" t="n">
        <v>1</v>
      </c>
      <c r="I4352" s="477" t="n">
        <v>119.52</v>
      </c>
      <c r="J4352" s="478" t="n">
        <v>119.52</v>
      </c>
    </row>
    <row r="4353" customFormat="false" ht="24" hidden="false" customHeight="true" outlineLevel="0" collapsed="false">
      <c r="A4353" s="479" t="s">
        <v>656</v>
      </c>
      <c r="B4353" s="480" t="n">
        <v>88273</v>
      </c>
      <c r="C4353" s="481" t="s">
        <v>42</v>
      </c>
      <c r="D4353" s="481" t="s">
        <v>2600</v>
      </c>
      <c r="E4353" s="481" t="s">
        <v>1382</v>
      </c>
      <c r="F4353" s="481"/>
      <c r="G4353" s="482" t="s">
        <v>469</v>
      </c>
      <c r="H4353" s="483" t="n">
        <v>0.89</v>
      </c>
      <c r="I4353" s="484" t="n">
        <v>23.84</v>
      </c>
      <c r="J4353" s="485" t="n">
        <v>21.21</v>
      </c>
    </row>
    <row r="4354" customFormat="false" ht="25.5" hidden="false" customHeight="true" outlineLevel="0" collapsed="false">
      <c r="A4354" s="479" t="s">
        <v>656</v>
      </c>
      <c r="B4354" s="480" t="n">
        <v>88261</v>
      </c>
      <c r="C4354" s="481" t="s">
        <v>42</v>
      </c>
      <c r="D4354" s="481" t="s">
        <v>1030</v>
      </c>
      <c r="E4354" s="481" t="s">
        <v>1382</v>
      </c>
      <c r="F4354" s="481"/>
      <c r="G4354" s="482" t="s">
        <v>469</v>
      </c>
      <c r="H4354" s="483" t="n">
        <v>0.45</v>
      </c>
      <c r="I4354" s="484" t="n">
        <v>24.15</v>
      </c>
      <c r="J4354" s="485" t="n">
        <v>10.86</v>
      </c>
    </row>
    <row r="4355" customFormat="false" ht="24" hidden="false" customHeight="true" outlineLevel="0" collapsed="false">
      <c r="A4355" s="479" t="s">
        <v>656</v>
      </c>
      <c r="B4355" s="480" t="n">
        <v>88310</v>
      </c>
      <c r="C4355" s="481" t="s">
        <v>42</v>
      </c>
      <c r="D4355" s="481" t="s">
        <v>970</v>
      </c>
      <c r="E4355" s="481" t="s">
        <v>1382</v>
      </c>
      <c r="F4355" s="481"/>
      <c r="G4355" s="482" t="s">
        <v>469</v>
      </c>
      <c r="H4355" s="483" t="n">
        <v>0.23</v>
      </c>
      <c r="I4355" s="484" t="n">
        <v>27.11</v>
      </c>
      <c r="J4355" s="485" t="n">
        <v>6.23</v>
      </c>
    </row>
    <row r="4356" customFormat="false" ht="25.5" hidden="false" customHeight="true" outlineLevel="0" collapsed="false">
      <c r="A4356" s="479" t="s">
        <v>656</v>
      </c>
      <c r="B4356" s="480" t="n">
        <v>88243</v>
      </c>
      <c r="C4356" s="481" t="s">
        <v>42</v>
      </c>
      <c r="D4356" s="481" t="s">
        <v>987</v>
      </c>
      <c r="E4356" s="481" t="s">
        <v>1382</v>
      </c>
      <c r="F4356" s="481"/>
      <c r="G4356" s="482" t="s">
        <v>469</v>
      </c>
      <c r="H4356" s="483" t="n">
        <v>1.12</v>
      </c>
      <c r="I4356" s="484" t="n">
        <v>21.21</v>
      </c>
      <c r="J4356" s="485" t="n">
        <v>23.75</v>
      </c>
    </row>
    <row r="4357" customFormat="false" ht="51.75" hidden="false" customHeight="true" outlineLevel="0" collapsed="false">
      <c r="A4357" s="479" t="s">
        <v>656</v>
      </c>
      <c r="B4357" s="480" t="n">
        <v>104519</v>
      </c>
      <c r="C4357" s="481" t="s">
        <v>42</v>
      </c>
      <c r="D4357" s="481" t="s">
        <v>2217</v>
      </c>
      <c r="E4357" s="481" t="s">
        <v>683</v>
      </c>
      <c r="F4357" s="481"/>
      <c r="G4357" s="482" t="s">
        <v>469</v>
      </c>
      <c r="H4357" s="483" t="n">
        <v>0.45</v>
      </c>
      <c r="I4357" s="484" t="n">
        <v>0.69</v>
      </c>
      <c r="J4357" s="485" t="n">
        <v>0.31</v>
      </c>
    </row>
    <row r="4358" customFormat="false" ht="25.5" hidden="false" customHeight="true" outlineLevel="0" collapsed="false">
      <c r="A4358" s="501" t="s">
        <v>200</v>
      </c>
      <c r="B4358" s="502" t="n">
        <v>4006</v>
      </c>
      <c r="C4358" s="503" t="s">
        <v>42</v>
      </c>
      <c r="D4358" s="503" t="s">
        <v>2281</v>
      </c>
      <c r="E4358" s="503" t="s">
        <v>669</v>
      </c>
      <c r="F4358" s="503"/>
      <c r="G4358" s="504" t="s">
        <v>388</v>
      </c>
      <c r="H4358" s="505" t="n">
        <v>0.015</v>
      </c>
      <c r="I4358" s="506" t="n">
        <v>2595.38</v>
      </c>
      <c r="J4358" s="507" t="n">
        <v>38.93</v>
      </c>
    </row>
    <row r="4359" customFormat="false" ht="25.5" hidden="false" customHeight="true" outlineLevel="0" collapsed="false">
      <c r="A4359" s="501" t="s">
        <v>200</v>
      </c>
      <c r="B4359" s="502" t="n">
        <v>10475</v>
      </c>
      <c r="C4359" s="503" t="s">
        <v>42</v>
      </c>
      <c r="D4359" s="503" t="s">
        <v>2438</v>
      </c>
      <c r="E4359" s="503" t="s">
        <v>669</v>
      </c>
      <c r="F4359" s="503"/>
      <c r="G4359" s="504" t="s">
        <v>686</v>
      </c>
      <c r="H4359" s="505" t="n">
        <v>0.2</v>
      </c>
      <c r="I4359" s="506" t="n">
        <v>37.07</v>
      </c>
      <c r="J4359" s="507" t="n">
        <v>7.41</v>
      </c>
    </row>
    <row r="4360" customFormat="false" ht="24" hidden="false" customHeight="true" outlineLevel="0" collapsed="false">
      <c r="A4360" s="501" t="s">
        <v>200</v>
      </c>
      <c r="B4360" s="502" t="n">
        <v>5318</v>
      </c>
      <c r="C4360" s="503" t="s">
        <v>42</v>
      </c>
      <c r="D4360" s="503" t="s">
        <v>2035</v>
      </c>
      <c r="E4360" s="503" t="s">
        <v>669</v>
      </c>
      <c r="F4360" s="503"/>
      <c r="G4360" s="504" t="s">
        <v>686</v>
      </c>
      <c r="H4360" s="505" t="n">
        <v>0.278</v>
      </c>
      <c r="I4360" s="506" t="n">
        <v>18.58</v>
      </c>
      <c r="J4360" s="507" t="n">
        <v>5.16</v>
      </c>
    </row>
    <row r="4361" customFormat="false" ht="25.5" hidden="false" customHeight="true" outlineLevel="0" collapsed="false">
      <c r="A4361" s="501" t="s">
        <v>200</v>
      </c>
      <c r="B4361" s="502" t="n">
        <v>4301</v>
      </c>
      <c r="C4361" s="503" t="s">
        <v>42</v>
      </c>
      <c r="D4361" s="503" t="s">
        <v>2601</v>
      </c>
      <c r="E4361" s="503" t="s">
        <v>669</v>
      </c>
      <c r="F4361" s="503"/>
      <c r="G4361" s="504" t="s">
        <v>120</v>
      </c>
      <c r="H4361" s="505" t="n">
        <v>0.67</v>
      </c>
      <c r="I4361" s="506" t="n">
        <v>1.01</v>
      </c>
      <c r="J4361" s="507" t="n">
        <v>0.67</v>
      </c>
    </row>
    <row r="4362" customFormat="false" ht="24" hidden="false" customHeight="true" outlineLevel="0" collapsed="false">
      <c r="A4362" s="501" t="s">
        <v>200</v>
      </c>
      <c r="B4362" s="502" t="n">
        <v>4823</v>
      </c>
      <c r="C4362" s="503" t="s">
        <v>42</v>
      </c>
      <c r="D4362" s="503" t="s">
        <v>2453</v>
      </c>
      <c r="E4362" s="503" t="s">
        <v>669</v>
      </c>
      <c r="F4362" s="503"/>
      <c r="G4362" s="504" t="s">
        <v>66</v>
      </c>
      <c r="H4362" s="505" t="n">
        <v>0.112</v>
      </c>
      <c r="I4362" s="506" t="n">
        <v>44.57</v>
      </c>
      <c r="J4362" s="507" t="n">
        <v>4.99</v>
      </c>
    </row>
    <row r="4363" customFormat="false" ht="15" hidden="false" customHeight="false" outlineLevel="0" collapsed="false">
      <c r="A4363" s="486"/>
      <c r="B4363" s="487"/>
      <c r="C4363" s="487"/>
      <c r="D4363" s="487"/>
      <c r="E4363" s="487" t="s">
        <v>1388</v>
      </c>
      <c r="F4363" s="488" t="n">
        <v>47.61</v>
      </c>
      <c r="G4363" s="487" t="s">
        <v>1389</v>
      </c>
      <c r="H4363" s="488" t="n">
        <v>0</v>
      </c>
      <c r="I4363" s="489" t="s">
        <v>1390</v>
      </c>
      <c r="J4363" s="490" t="n">
        <v>47.61</v>
      </c>
    </row>
    <row r="4364" customFormat="false" ht="15" hidden="false" customHeight="true" outlineLevel="0" collapsed="false">
      <c r="A4364" s="486"/>
      <c r="B4364" s="487"/>
      <c r="C4364" s="487"/>
      <c r="D4364" s="487"/>
      <c r="E4364" s="487" t="s">
        <v>1391</v>
      </c>
      <c r="F4364" s="488" t="n">
        <v>28.44</v>
      </c>
      <c r="G4364" s="487"/>
      <c r="H4364" s="491" t="s">
        <v>1392</v>
      </c>
      <c r="I4364" s="491"/>
      <c r="J4364" s="490" t="n">
        <v>147.96</v>
      </c>
    </row>
    <row r="4365" customFormat="false" ht="49.5" hidden="false" customHeight="true" outlineLevel="0" collapsed="false">
      <c r="A4365" s="492"/>
      <c r="B4365" s="493"/>
      <c r="C4365" s="493"/>
      <c r="D4365" s="493"/>
      <c r="E4365" s="493"/>
      <c r="F4365" s="493"/>
      <c r="G4365" s="493" t="s">
        <v>1393</v>
      </c>
      <c r="H4365" s="494" t="n">
        <v>18.23</v>
      </c>
      <c r="I4365" s="495" t="s">
        <v>1394</v>
      </c>
      <c r="J4365" s="496" t="n">
        <v>2697.31</v>
      </c>
    </row>
    <row r="4366" customFormat="false" ht="0.75" hidden="false" customHeight="true" outlineLevel="0" collapsed="false">
      <c r="A4366" s="497"/>
      <c r="B4366" s="498"/>
      <c r="C4366" s="498"/>
      <c r="D4366" s="498"/>
      <c r="E4366" s="498"/>
      <c r="F4366" s="498"/>
      <c r="G4366" s="498"/>
      <c r="H4366" s="498"/>
      <c r="I4366" s="499"/>
      <c r="J4366" s="500"/>
    </row>
    <row r="4367" customFormat="false" ht="18" hidden="false" customHeight="true" outlineLevel="0" collapsed="false">
      <c r="A4367" s="466" t="s">
        <v>2602</v>
      </c>
      <c r="B4367" s="467" t="s">
        <v>27</v>
      </c>
      <c r="C4367" s="468" t="s">
        <v>26</v>
      </c>
      <c r="D4367" s="468" t="s">
        <v>18</v>
      </c>
      <c r="E4367" s="468" t="s">
        <v>25</v>
      </c>
      <c r="F4367" s="468"/>
      <c r="G4367" s="469" t="s">
        <v>1375</v>
      </c>
      <c r="H4367" s="467" t="s">
        <v>1376</v>
      </c>
      <c r="I4367" s="470" t="s">
        <v>1377</v>
      </c>
      <c r="J4367" s="471" t="s">
        <v>19</v>
      </c>
    </row>
    <row r="4368" customFormat="false" ht="25.5" hidden="false" customHeight="true" outlineLevel="0" collapsed="false">
      <c r="A4368" s="472" t="s">
        <v>35</v>
      </c>
      <c r="B4368" s="473" t="s">
        <v>2603</v>
      </c>
      <c r="C4368" s="474" t="s">
        <v>36</v>
      </c>
      <c r="D4368" s="474" t="s">
        <v>2604</v>
      </c>
      <c r="E4368" s="474" t="s">
        <v>1751</v>
      </c>
      <c r="F4368" s="474"/>
      <c r="G4368" s="475" t="s">
        <v>47</v>
      </c>
      <c r="H4368" s="476" t="n">
        <v>1</v>
      </c>
      <c r="I4368" s="477" t="n">
        <v>498.96</v>
      </c>
      <c r="J4368" s="478" t="n">
        <v>498.96</v>
      </c>
    </row>
    <row r="4369" customFormat="false" ht="24" hidden="false" customHeight="true" outlineLevel="0" collapsed="false">
      <c r="A4369" s="479" t="s">
        <v>656</v>
      </c>
      <c r="B4369" s="480" t="n">
        <v>88309</v>
      </c>
      <c r="C4369" s="481" t="s">
        <v>42</v>
      </c>
      <c r="D4369" s="481" t="s">
        <v>696</v>
      </c>
      <c r="E4369" s="481" t="s">
        <v>1382</v>
      </c>
      <c r="F4369" s="481"/>
      <c r="G4369" s="482" t="s">
        <v>469</v>
      </c>
      <c r="H4369" s="483" t="n">
        <v>0.633</v>
      </c>
      <c r="I4369" s="484" t="n">
        <v>25.62</v>
      </c>
      <c r="J4369" s="485" t="n">
        <v>16.21</v>
      </c>
    </row>
    <row r="4370" customFormat="false" ht="24" hidden="false" customHeight="true" outlineLevel="0" collapsed="false">
      <c r="A4370" s="479" t="s">
        <v>656</v>
      </c>
      <c r="B4370" s="480" t="n">
        <v>88316</v>
      </c>
      <c r="C4370" s="481" t="s">
        <v>42</v>
      </c>
      <c r="D4370" s="481" t="s">
        <v>667</v>
      </c>
      <c r="E4370" s="481" t="s">
        <v>1382</v>
      </c>
      <c r="F4370" s="481"/>
      <c r="G4370" s="482" t="s">
        <v>469</v>
      </c>
      <c r="H4370" s="483" t="n">
        <v>0.6967</v>
      </c>
      <c r="I4370" s="484" t="n">
        <v>20.32</v>
      </c>
      <c r="J4370" s="485" t="n">
        <v>14.15</v>
      </c>
    </row>
    <row r="4371" customFormat="false" ht="51.75" hidden="false" customHeight="true" outlineLevel="0" collapsed="false">
      <c r="A4371" s="479" t="s">
        <v>656</v>
      </c>
      <c r="B4371" s="480" t="n">
        <v>87369</v>
      </c>
      <c r="C4371" s="481" t="s">
        <v>42</v>
      </c>
      <c r="D4371" s="481" t="s">
        <v>831</v>
      </c>
      <c r="E4371" s="481" t="s">
        <v>1382</v>
      </c>
      <c r="F4371" s="481"/>
      <c r="G4371" s="482" t="s">
        <v>388</v>
      </c>
      <c r="H4371" s="483" t="n">
        <v>0.0069</v>
      </c>
      <c r="I4371" s="484" t="n">
        <v>717.14</v>
      </c>
      <c r="J4371" s="485" t="n">
        <v>4.94</v>
      </c>
    </row>
    <row r="4372" customFormat="false" ht="25.5" hidden="false" customHeight="true" outlineLevel="0" collapsed="false">
      <c r="A4372" s="501" t="s">
        <v>200</v>
      </c>
      <c r="B4372" s="502" t="n">
        <v>12759</v>
      </c>
      <c r="C4372" s="503" t="s">
        <v>42</v>
      </c>
      <c r="D4372" s="503" t="s">
        <v>2166</v>
      </c>
      <c r="E4372" s="503" t="s">
        <v>669</v>
      </c>
      <c r="F4372" s="503"/>
      <c r="G4372" s="504" t="s">
        <v>400</v>
      </c>
      <c r="H4372" s="505" t="n">
        <v>0.43375</v>
      </c>
      <c r="I4372" s="506" t="n">
        <v>1046.29</v>
      </c>
      <c r="J4372" s="507" t="n">
        <v>453.82</v>
      </c>
    </row>
    <row r="4373" customFormat="false" ht="25.5" hidden="false" customHeight="true" outlineLevel="0" collapsed="false">
      <c r="A4373" s="501" t="s">
        <v>200</v>
      </c>
      <c r="B4373" s="502" t="n">
        <v>11976</v>
      </c>
      <c r="C4373" s="503" t="s">
        <v>42</v>
      </c>
      <c r="D4373" s="503" t="s">
        <v>986</v>
      </c>
      <c r="E4373" s="503" t="s">
        <v>669</v>
      </c>
      <c r="F4373" s="503"/>
      <c r="G4373" s="504" t="s">
        <v>120</v>
      </c>
      <c r="H4373" s="505" t="n">
        <v>8</v>
      </c>
      <c r="I4373" s="506" t="n">
        <v>1.23</v>
      </c>
      <c r="J4373" s="507" t="n">
        <v>9.84</v>
      </c>
    </row>
    <row r="4374" customFormat="false" ht="15" hidden="false" customHeight="false" outlineLevel="0" collapsed="false">
      <c r="A4374" s="486"/>
      <c r="B4374" s="487"/>
      <c r="C4374" s="487"/>
      <c r="D4374" s="487"/>
      <c r="E4374" s="487" t="s">
        <v>1388</v>
      </c>
      <c r="F4374" s="488" t="n">
        <v>24.49</v>
      </c>
      <c r="G4374" s="487" t="s">
        <v>1389</v>
      </c>
      <c r="H4374" s="488" t="n">
        <v>0</v>
      </c>
      <c r="I4374" s="489" t="s">
        <v>1390</v>
      </c>
      <c r="J4374" s="490" t="n">
        <v>24.49</v>
      </c>
    </row>
    <row r="4375" customFormat="false" ht="15" hidden="false" customHeight="true" outlineLevel="0" collapsed="false">
      <c r="A4375" s="486"/>
      <c r="B4375" s="487"/>
      <c r="C4375" s="487"/>
      <c r="D4375" s="487"/>
      <c r="E4375" s="487" t="s">
        <v>1391</v>
      </c>
      <c r="F4375" s="488" t="n">
        <v>118.75</v>
      </c>
      <c r="G4375" s="487"/>
      <c r="H4375" s="491" t="s">
        <v>1392</v>
      </c>
      <c r="I4375" s="491"/>
      <c r="J4375" s="490" t="n">
        <v>617.71</v>
      </c>
    </row>
    <row r="4376" customFormat="false" ht="49.5" hidden="false" customHeight="true" outlineLevel="0" collapsed="false">
      <c r="A4376" s="492"/>
      <c r="B4376" s="493"/>
      <c r="C4376" s="493"/>
      <c r="D4376" s="493"/>
      <c r="E4376" s="493"/>
      <c r="F4376" s="493"/>
      <c r="G4376" s="493" t="s">
        <v>1393</v>
      </c>
      <c r="H4376" s="494" t="n">
        <v>91.94</v>
      </c>
      <c r="I4376" s="495" t="s">
        <v>1394</v>
      </c>
      <c r="J4376" s="496" t="n">
        <v>56792.25</v>
      </c>
    </row>
    <row r="4377" customFormat="false" ht="0.75" hidden="false" customHeight="true" outlineLevel="0" collapsed="false">
      <c r="A4377" s="497"/>
      <c r="B4377" s="498"/>
      <c r="C4377" s="498"/>
      <c r="D4377" s="498"/>
      <c r="E4377" s="498"/>
      <c r="F4377" s="498"/>
      <c r="G4377" s="498"/>
      <c r="H4377" s="498"/>
      <c r="I4377" s="499"/>
      <c r="J4377" s="500"/>
    </row>
    <row r="4378" customFormat="false" ht="18" hidden="false" customHeight="true" outlineLevel="0" collapsed="false">
      <c r="A4378" s="466" t="s">
        <v>2605</v>
      </c>
      <c r="B4378" s="467" t="s">
        <v>27</v>
      </c>
      <c r="C4378" s="468" t="s">
        <v>26</v>
      </c>
      <c r="D4378" s="468" t="s">
        <v>18</v>
      </c>
      <c r="E4378" s="468" t="s">
        <v>25</v>
      </c>
      <c r="F4378" s="468"/>
      <c r="G4378" s="469" t="s">
        <v>1375</v>
      </c>
      <c r="H4378" s="467" t="s">
        <v>1376</v>
      </c>
      <c r="I4378" s="470" t="s">
        <v>1377</v>
      </c>
      <c r="J4378" s="471" t="s">
        <v>19</v>
      </c>
    </row>
    <row r="4379" customFormat="false" ht="51.75" hidden="false" customHeight="true" outlineLevel="0" collapsed="false">
      <c r="A4379" s="472" t="s">
        <v>35</v>
      </c>
      <c r="B4379" s="473" t="s">
        <v>2588</v>
      </c>
      <c r="C4379" s="474" t="s">
        <v>36</v>
      </c>
      <c r="D4379" s="474" t="s">
        <v>2589</v>
      </c>
      <c r="E4379" s="474" t="s">
        <v>811</v>
      </c>
      <c r="F4379" s="474"/>
      <c r="G4379" s="475" t="s">
        <v>47</v>
      </c>
      <c r="H4379" s="476" t="n">
        <v>1</v>
      </c>
      <c r="I4379" s="477" t="n">
        <v>431.6</v>
      </c>
      <c r="J4379" s="478" t="n">
        <v>431.6</v>
      </c>
    </row>
    <row r="4380" customFormat="false" ht="25.5" hidden="false" customHeight="true" outlineLevel="0" collapsed="false">
      <c r="A4380" s="479" t="s">
        <v>656</v>
      </c>
      <c r="B4380" s="480" t="n">
        <v>88251</v>
      </c>
      <c r="C4380" s="481" t="s">
        <v>42</v>
      </c>
      <c r="D4380" s="481" t="s">
        <v>1601</v>
      </c>
      <c r="E4380" s="481" t="s">
        <v>1382</v>
      </c>
      <c r="F4380" s="481"/>
      <c r="G4380" s="482" t="s">
        <v>469</v>
      </c>
      <c r="H4380" s="483" t="n">
        <v>1.502</v>
      </c>
      <c r="I4380" s="484" t="n">
        <v>21.5</v>
      </c>
      <c r="J4380" s="485" t="n">
        <v>32.29</v>
      </c>
    </row>
    <row r="4381" customFormat="false" ht="24" hidden="false" customHeight="true" outlineLevel="0" collapsed="false">
      <c r="A4381" s="479" t="s">
        <v>656</v>
      </c>
      <c r="B4381" s="480" t="n">
        <v>88315</v>
      </c>
      <c r="C4381" s="481" t="s">
        <v>42</v>
      </c>
      <c r="D4381" s="481" t="s">
        <v>1600</v>
      </c>
      <c r="E4381" s="481" t="s">
        <v>1382</v>
      </c>
      <c r="F4381" s="481"/>
      <c r="G4381" s="482" t="s">
        <v>469</v>
      </c>
      <c r="H4381" s="483" t="n">
        <v>1.828</v>
      </c>
      <c r="I4381" s="484" t="n">
        <v>25.4</v>
      </c>
      <c r="J4381" s="485" t="n">
        <v>46.43</v>
      </c>
    </row>
    <row r="4382" customFormat="false" ht="25.5" hidden="false" customHeight="true" outlineLevel="0" collapsed="false">
      <c r="A4382" s="501" t="s">
        <v>200</v>
      </c>
      <c r="B4382" s="502" t="n">
        <v>1332</v>
      </c>
      <c r="C4382" s="503" t="s">
        <v>42</v>
      </c>
      <c r="D4382" s="503" t="s">
        <v>2590</v>
      </c>
      <c r="E4382" s="503" t="s">
        <v>669</v>
      </c>
      <c r="F4382" s="503"/>
      <c r="G4382" s="504" t="s">
        <v>66</v>
      </c>
      <c r="H4382" s="505" t="n">
        <v>0.896</v>
      </c>
      <c r="I4382" s="506" t="n">
        <v>11.5</v>
      </c>
      <c r="J4382" s="507" t="n">
        <v>10.3</v>
      </c>
    </row>
    <row r="4383" customFormat="false" ht="25.5" hidden="false" customHeight="true" outlineLevel="0" collapsed="false">
      <c r="A4383" s="501" t="s">
        <v>200</v>
      </c>
      <c r="B4383" s="502" t="n">
        <v>11002</v>
      </c>
      <c r="C4383" s="503" t="s">
        <v>42</v>
      </c>
      <c r="D4383" s="503" t="s">
        <v>2349</v>
      </c>
      <c r="E4383" s="503" t="s">
        <v>669</v>
      </c>
      <c r="F4383" s="503"/>
      <c r="G4383" s="504" t="s">
        <v>66</v>
      </c>
      <c r="H4383" s="505" t="n">
        <v>0.083</v>
      </c>
      <c r="I4383" s="506" t="n">
        <v>36.39</v>
      </c>
      <c r="J4383" s="507" t="n">
        <v>3.02</v>
      </c>
    </row>
    <row r="4384" customFormat="false" ht="25.5" hidden="false" customHeight="true" outlineLevel="0" collapsed="false">
      <c r="A4384" s="501" t="s">
        <v>200</v>
      </c>
      <c r="B4384" s="502" t="n">
        <v>11964</v>
      </c>
      <c r="C4384" s="503" t="s">
        <v>42</v>
      </c>
      <c r="D4384" s="503" t="s">
        <v>1259</v>
      </c>
      <c r="E4384" s="503" t="s">
        <v>669</v>
      </c>
      <c r="F4384" s="503"/>
      <c r="G4384" s="504" t="s">
        <v>120</v>
      </c>
      <c r="H4384" s="505" t="n">
        <v>3.333</v>
      </c>
      <c r="I4384" s="506" t="n">
        <v>2.45</v>
      </c>
      <c r="J4384" s="507" t="n">
        <v>8.16</v>
      </c>
    </row>
    <row r="4385" customFormat="false" ht="25.5" hidden="false" customHeight="true" outlineLevel="0" collapsed="false">
      <c r="A4385" s="501" t="s">
        <v>200</v>
      </c>
      <c r="B4385" s="502" t="n">
        <v>11975</v>
      </c>
      <c r="C4385" s="503" t="s">
        <v>42</v>
      </c>
      <c r="D4385" s="503" t="s">
        <v>2591</v>
      </c>
      <c r="E4385" s="503" t="s">
        <v>669</v>
      </c>
      <c r="F4385" s="503"/>
      <c r="G4385" s="504" t="s">
        <v>120</v>
      </c>
      <c r="H4385" s="505" t="n">
        <v>4</v>
      </c>
      <c r="I4385" s="506" t="n">
        <v>24.11</v>
      </c>
      <c r="J4385" s="507" t="n">
        <v>96.44</v>
      </c>
    </row>
    <row r="4386" customFormat="false" ht="39" hidden="false" customHeight="true" outlineLevel="0" collapsed="false">
      <c r="A4386" s="501" t="s">
        <v>200</v>
      </c>
      <c r="B4386" s="502" t="n">
        <v>21012</v>
      </c>
      <c r="C4386" s="503" t="s">
        <v>42</v>
      </c>
      <c r="D4386" s="503" t="s">
        <v>2592</v>
      </c>
      <c r="E4386" s="503" t="s">
        <v>669</v>
      </c>
      <c r="F4386" s="503"/>
      <c r="G4386" s="504" t="s">
        <v>47</v>
      </c>
      <c r="H4386" s="505" t="n">
        <v>4.29</v>
      </c>
      <c r="I4386" s="506" t="n">
        <v>54.77</v>
      </c>
      <c r="J4386" s="507" t="n">
        <v>234.96</v>
      </c>
    </row>
    <row r="4387" customFormat="false" ht="15" hidden="false" customHeight="false" outlineLevel="0" collapsed="false">
      <c r="A4387" s="486"/>
      <c r="B4387" s="487"/>
      <c r="C4387" s="487"/>
      <c r="D4387" s="487"/>
      <c r="E4387" s="487" t="s">
        <v>1388</v>
      </c>
      <c r="F4387" s="488" t="n">
        <v>60.9</v>
      </c>
      <c r="G4387" s="487" t="s">
        <v>1389</v>
      </c>
      <c r="H4387" s="488" t="n">
        <v>0</v>
      </c>
      <c r="I4387" s="489" t="s">
        <v>1390</v>
      </c>
      <c r="J4387" s="490" t="n">
        <v>60.9</v>
      </c>
    </row>
    <row r="4388" customFormat="false" ht="15" hidden="false" customHeight="true" outlineLevel="0" collapsed="false">
      <c r="A4388" s="486"/>
      <c r="B4388" s="487"/>
      <c r="C4388" s="487"/>
      <c r="D4388" s="487"/>
      <c r="E4388" s="487" t="s">
        <v>1391</v>
      </c>
      <c r="F4388" s="488" t="n">
        <v>102.72</v>
      </c>
      <c r="G4388" s="487"/>
      <c r="H4388" s="491" t="s">
        <v>1392</v>
      </c>
      <c r="I4388" s="491"/>
      <c r="J4388" s="490" t="n">
        <v>534.32</v>
      </c>
    </row>
    <row r="4389" customFormat="false" ht="49.5" hidden="false" customHeight="true" outlineLevel="0" collapsed="false">
      <c r="A4389" s="492"/>
      <c r="B4389" s="493"/>
      <c r="C4389" s="493"/>
      <c r="D4389" s="493"/>
      <c r="E4389" s="493"/>
      <c r="F4389" s="493"/>
      <c r="G4389" s="493" t="s">
        <v>1393</v>
      </c>
      <c r="H4389" s="494" t="n">
        <v>6.08</v>
      </c>
      <c r="I4389" s="495" t="s">
        <v>1394</v>
      </c>
      <c r="J4389" s="496" t="n">
        <v>3248.66</v>
      </c>
    </row>
    <row r="4390" customFormat="false" ht="0.75" hidden="false" customHeight="true" outlineLevel="0" collapsed="false">
      <c r="A4390" s="497"/>
      <c r="B4390" s="498"/>
      <c r="C4390" s="498"/>
      <c r="D4390" s="498"/>
      <c r="E4390" s="498"/>
      <c r="F4390" s="498"/>
      <c r="G4390" s="498"/>
      <c r="H4390" s="498"/>
      <c r="I4390" s="499"/>
      <c r="J4390" s="500"/>
    </row>
    <row r="4391" customFormat="false" ht="18" hidden="false" customHeight="true" outlineLevel="0" collapsed="false">
      <c r="A4391" s="466" t="s">
        <v>2606</v>
      </c>
      <c r="B4391" s="467" t="s">
        <v>27</v>
      </c>
      <c r="C4391" s="468" t="s">
        <v>26</v>
      </c>
      <c r="D4391" s="468" t="s">
        <v>18</v>
      </c>
      <c r="E4391" s="468" t="s">
        <v>25</v>
      </c>
      <c r="F4391" s="468"/>
      <c r="G4391" s="469" t="s">
        <v>1375</v>
      </c>
      <c r="H4391" s="467" t="s">
        <v>1376</v>
      </c>
      <c r="I4391" s="470" t="s">
        <v>1377</v>
      </c>
      <c r="J4391" s="471" t="s">
        <v>19</v>
      </c>
    </row>
    <row r="4392" customFormat="false" ht="64.5" hidden="false" customHeight="true" outlineLevel="0" collapsed="false">
      <c r="A4392" s="472" t="s">
        <v>35</v>
      </c>
      <c r="B4392" s="473" t="s">
        <v>2607</v>
      </c>
      <c r="C4392" s="474" t="s">
        <v>36</v>
      </c>
      <c r="D4392" s="474" t="s">
        <v>2608</v>
      </c>
      <c r="E4392" s="474" t="s">
        <v>811</v>
      </c>
      <c r="F4392" s="474"/>
      <c r="G4392" s="475" t="s">
        <v>47</v>
      </c>
      <c r="H4392" s="476" t="n">
        <v>1</v>
      </c>
      <c r="I4392" s="477" t="n">
        <v>1064.73</v>
      </c>
      <c r="J4392" s="478" t="n">
        <v>1064.73</v>
      </c>
    </row>
    <row r="4393" customFormat="false" ht="25.5" hidden="false" customHeight="true" outlineLevel="0" collapsed="false">
      <c r="A4393" s="479" t="s">
        <v>656</v>
      </c>
      <c r="B4393" s="480" t="n">
        <v>88251</v>
      </c>
      <c r="C4393" s="481" t="s">
        <v>42</v>
      </c>
      <c r="D4393" s="481" t="s">
        <v>1601</v>
      </c>
      <c r="E4393" s="481" t="s">
        <v>1382</v>
      </c>
      <c r="F4393" s="481"/>
      <c r="G4393" s="482" t="s">
        <v>469</v>
      </c>
      <c r="H4393" s="483" t="n">
        <v>0.75174</v>
      </c>
      <c r="I4393" s="484" t="n">
        <v>21.5</v>
      </c>
      <c r="J4393" s="485" t="n">
        <v>16.16</v>
      </c>
    </row>
    <row r="4394" customFormat="false" ht="24" hidden="false" customHeight="true" outlineLevel="0" collapsed="false">
      <c r="A4394" s="479" t="s">
        <v>656</v>
      </c>
      <c r="B4394" s="480" t="n">
        <v>88315</v>
      </c>
      <c r="C4394" s="481" t="s">
        <v>42</v>
      </c>
      <c r="D4394" s="481" t="s">
        <v>1600</v>
      </c>
      <c r="E4394" s="481" t="s">
        <v>1382</v>
      </c>
      <c r="F4394" s="481"/>
      <c r="G4394" s="482" t="s">
        <v>469</v>
      </c>
      <c r="H4394" s="483" t="n">
        <v>0.6834</v>
      </c>
      <c r="I4394" s="484" t="n">
        <v>25.4</v>
      </c>
      <c r="J4394" s="485" t="n">
        <v>17.35</v>
      </c>
    </row>
    <row r="4395" customFormat="false" ht="25.5" hidden="false" customHeight="true" outlineLevel="0" collapsed="false">
      <c r="A4395" s="501" t="s">
        <v>200</v>
      </c>
      <c r="B4395" s="502" t="n">
        <v>12760</v>
      </c>
      <c r="C4395" s="503" t="s">
        <v>42</v>
      </c>
      <c r="D4395" s="503" t="s">
        <v>2609</v>
      </c>
      <c r="E4395" s="503" t="s">
        <v>669</v>
      </c>
      <c r="F4395" s="503"/>
      <c r="G4395" s="504" t="s">
        <v>400</v>
      </c>
      <c r="H4395" s="505" t="n">
        <v>0.32853</v>
      </c>
      <c r="I4395" s="506" t="n">
        <v>1569.46</v>
      </c>
      <c r="J4395" s="507" t="n">
        <v>515.61</v>
      </c>
    </row>
    <row r="4396" customFormat="false" ht="25.5" hidden="false" customHeight="true" outlineLevel="0" collapsed="false">
      <c r="A4396" s="501" t="s">
        <v>200</v>
      </c>
      <c r="B4396" s="502" t="n">
        <v>12759</v>
      </c>
      <c r="C4396" s="503" t="s">
        <v>42</v>
      </c>
      <c r="D4396" s="503" t="s">
        <v>2166</v>
      </c>
      <c r="E4396" s="503" t="s">
        <v>669</v>
      </c>
      <c r="F4396" s="503"/>
      <c r="G4396" s="504" t="s">
        <v>400</v>
      </c>
      <c r="H4396" s="505" t="n">
        <v>0.4928</v>
      </c>
      <c r="I4396" s="506" t="n">
        <v>1046.29</v>
      </c>
      <c r="J4396" s="507" t="n">
        <v>515.61</v>
      </c>
    </row>
    <row r="4397" customFormat="false" ht="15" hidden="false" customHeight="false" outlineLevel="0" collapsed="false">
      <c r="A4397" s="486"/>
      <c r="B4397" s="487"/>
      <c r="C4397" s="487"/>
      <c r="D4397" s="487"/>
      <c r="E4397" s="487" t="s">
        <v>1388</v>
      </c>
      <c r="F4397" s="488" t="n">
        <v>25.84</v>
      </c>
      <c r="G4397" s="487" t="s">
        <v>1389</v>
      </c>
      <c r="H4397" s="488" t="n">
        <v>0</v>
      </c>
      <c r="I4397" s="489" t="s">
        <v>1390</v>
      </c>
      <c r="J4397" s="490" t="n">
        <v>25.84</v>
      </c>
    </row>
    <row r="4398" customFormat="false" ht="15" hidden="false" customHeight="true" outlineLevel="0" collapsed="false">
      <c r="A4398" s="486"/>
      <c r="B4398" s="487"/>
      <c r="C4398" s="487"/>
      <c r="D4398" s="487"/>
      <c r="E4398" s="487" t="s">
        <v>1391</v>
      </c>
      <c r="F4398" s="488" t="n">
        <v>253.4</v>
      </c>
      <c r="G4398" s="487"/>
      <c r="H4398" s="491" t="s">
        <v>1392</v>
      </c>
      <c r="I4398" s="491"/>
      <c r="J4398" s="490" t="n">
        <v>1318.13</v>
      </c>
    </row>
    <row r="4399" customFormat="false" ht="49.5" hidden="false" customHeight="true" outlineLevel="0" collapsed="false">
      <c r="A4399" s="492"/>
      <c r="B4399" s="493"/>
      <c r="C4399" s="493"/>
      <c r="D4399" s="493"/>
      <c r="E4399" s="493"/>
      <c r="F4399" s="493"/>
      <c r="G4399" s="493" t="s">
        <v>1393</v>
      </c>
      <c r="H4399" s="494" t="n">
        <v>62.42</v>
      </c>
      <c r="I4399" s="495" t="s">
        <v>1394</v>
      </c>
      <c r="J4399" s="496" t="n">
        <v>82277.67</v>
      </c>
    </row>
    <row r="4400" customFormat="false" ht="0.75" hidden="false" customHeight="true" outlineLevel="0" collapsed="false">
      <c r="A4400" s="497"/>
      <c r="B4400" s="498"/>
      <c r="C4400" s="498"/>
      <c r="D4400" s="498"/>
      <c r="E4400" s="498"/>
      <c r="F4400" s="498"/>
      <c r="G4400" s="498"/>
      <c r="H4400" s="498"/>
      <c r="I4400" s="499"/>
      <c r="J4400" s="500"/>
    </row>
    <row r="4401" customFormat="false" ht="18" hidden="false" customHeight="true" outlineLevel="0" collapsed="false">
      <c r="A4401" s="466" t="s">
        <v>2610</v>
      </c>
      <c r="B4401" s="467" t="s">
        <v>27</v>
      </c>
      <c r="C4401" s="468" t="s">
        <v>26</v>
      </c>
      <c r="D4401" s="468" t="s">
        <v>18</v>
      </c>
      <c r="E4401" s="468" t="s">
        <v>25</v>
      </c>
      <c r="F4401" s="468"/>
      <c r="G4401" s="469" t="s">
        <v>1375</v>
      </c>
      <c r="H4401" s="467" t="s">
        <v>1376</v>
      </c>
      <c r="I4401" s="470" t="s">
        <v>1377</v>
      </c>
      <c r="J4401" s="471" t="s">
        <v>19</v>
      </c>
    </row>
    <row r="4402" customFormat="false" ht="51.75" hidden="false" customHeight="true" outlineLevel="0" collapsed="false">
      <c r="A4402" s="472" t="s">
        <v>35</v>
      </c>
      <c r="B4402" s="473" t="s">
        <v>2611</v>
      </c>
      <c r="C4402" s="474" t="s">
        <v>36</v>
      </c>
      <c r="D4402" s="474" t="s">
        <v>2612</v>
      </c>
      <c r="E4402" s="474" t="s">
        <v>1554</v>
      </c>
      <c r="F4402" s="474"/>
      <c r="G4402" s="475" t="s">
        <v>120</v>
      </c>
      <c r="H4402" s="476" t="n">
        <v>1</v>
      </c>
      <c r="I4402" s="477" t="n">
        <v>2860.15</v>
      </c>
      <c r="J4402" s="478" t="n">
        <v>2860.15</v>
      </c>
    </row>
    <row r="4403" customFormat="false" ht="51.75" hidden="false" customHeight="true" outlineLevel="0" collapsed="false">
      <c r="A4403" s="479" t="s">
        <v>656</v>
      </c>
      <c r="B4403" s="480" t="n">
        <v>100757</v>
      </c>
      <c r="C4403" s="481" t="s">
        <v>42</v>
      </c>
      <c r="D4403" s="481" t="s">
        <v>2613</v>
      </c>
      <c r="E4403" s="481" t="s">
        <v>674</v>
      </c>
      <c r="F4403" s="481"/>
      <c r="G4403" s="482" t="s">
        <v>400</v>
      </c>
      <c r="H4403" s="483" t="n">
        <v>1.1808</v>
      </c>
      <c r="I4403" s="484" t="n">
        <v>45.18</v>
      </c>
      <c r="J4403" s="485" t="n">
        <v>53.34</v>
      </c>
    </row>
    <row r="4404" customFormat="false" ht="24" hidden="false" customHeight="true" outlineLevel="0" collapsed="false">
      <c r="A4404" s="479" t="s">
        <v>656</v>
      </c>
      <c r="B4404" s="480" t="n">
        <v>88242</v>
      </c>
      <c r="C4404" s="481" t="s">
        <v>42</v>
      </c>
      <c r="D4404" s="481" t="s">
        <v>1626</v>
      </c>
      <c r="E4404" s="481" t="s">
        <v>1382</v>
      </c>
      <c r="F4404" s="481"/>
      <c r="G4404" s="482" t="s">
        <v>469</v>
      </c>
      <c r="H4404" s="483" t="n">
        <v>0.4166</v>
      </c>
      <c r="I4404" s="484" t="n">
        <v>21.56</v>
      </c>
      <c r="J4404" s="485" t="n">
        <v>8.98</v>
      </c>
    </row>
    <row r="4405" customFormat="false" ht="51.75" hidden="false" customHeight="true" outlineLevel="0" collapsed="false">
      <c r="A4405" s="501" t="s">
        <v>200</v>
      </c>
      <c r="B4405" s="502" t="s">
        <v>2614</v>
      </c>
      <c r="C4405" s="503" t="s">
        <v>36</v>
      </c>
      <c r="D4405" s="503" t="s">
        <v>2615</v>
      </c>
      <c r="E4405" s="503" t="s">
        <v>669</v>
      </c>
      <c r="F4405" s="503"/>
      <c r="G4405" s="504" t="s">
        <v>120</v>
      </c>
      <c r="H4405" s="505" t="n">
        <v>1</v>
      </c>
      <c r="I4405" s="506" t="n">
        <v>2750.49</v>
      </c>
      <c r="J4405" s="507" t="n">
        <v>2750.49</v>
      </c>
    </row>
    <row r="4406" customFormat="false" ht="25.5" hidden="false" customHeight="true" outlineLevel="0" collapsed="false">
      <c r="A4406" s="501" t="s">
        <v>200</v>
      </c>
      <c r="B4406" s="502" t="n">
        <v>43701</v>
      </c>
      <c r="C4406" s="503" t="s">
        <v>42</v>
      </c>
      <c r="D4406" s="503" t="s">
        <v>2616</v>
      </c>
      <c r="E4406" s="503" t="s">
        <v>669</v>
      </c>
      <c r="F4406" s="503"/>
      <c r="G4406" s="504" t="s">
        <v>66</v>
      </c>
      <c r="H4406" s="505" t="n">
        <v>1.1808</v>
      </c>
      <c r="I4406" s="506" t="n">
        <v>40</v>
      </c>
      <c r="J4406" s="507" t="n">
        <v>47.23</v>
      </c>
    </row>
    <row r="4407" customFormat="false" ht="25.5" hidden="false" customHeight="true" outlineLevel="0" collapsed="false">
      <c r="A4407" s="501" t="s">
        <v>200</v>
      </c>
      <c r="B4407" s="502" t="n">
        <v>10997</v>
      </c>
      <c r="C4407" s="503" t="s">
        <v>42</v>
      </c>
      <c r="D4407" s="503" t="s">
        <v>773</v>
      </c>
      <c r="E4407" s="503" t="s">
        <v>669</v>
      </c>
      <c r="F4407" s="503"/>
      <c r="G4407" s="504" t="s">
        <v>66</v>
      </c>
      <c r="H4407" s="505" t="n">
        <v>0.003</v>
      </c>
      <c r="I4407" s="506" t="n">
        <v>37.9</v>
      </c>
      <c r="J4407" s="507" t="n">
        <v>0.11</v>
      </c>
    </row>
    <row r="4408" customFormat="false" ht="15" hidden="false" customHeight="false" outlineLevel="0" collapsed="false">
      <c r="A4408" s="486"/>
      <c r="B4408" s="487"/>
      <c r="C4408" s="487"/>
      <c r="D4408" s="487"/>
      <c r="E4408" s="487" t="s">
        <v>1388</v>
      </c>
      <c r="F4408" s="488" t="n">
        <v>31.75</v>
      </c>
      <c r="G4408" s="487" t="s">
        <v>1389</v>
      </c>
      <c r="H4408" s="488" t="n">
        <v>0</v>
      </c>
      <c r="I4408" s="489" t="s">
        <v>1390</v>
      </c>
      <c r="J4408" s="490" t="n">
        <v>31.75</v>
      </c>
    </row>
    <row r="4409" customFormat="false" ht="15" hidden="false" customHeight="true" outlineLevel="0" collapsed="false">
      <c r="A4409" s="486"/>
      <c r="B4409" s="487"/>
      <c r="C4409" s="487"/>
      <c r="D4409" s="487"/>
      <c r="E4409" s="487" t="s">
        <v>1391</v>
      </c>
      <c r="F4409" s="488" t="n">
        <v>680.71</v>
      </c>
      <c r="G4409" s="487"/>
      <c r="H4409" s="491" t="s">
        <v>1392</v>
      </c>
      <c r="I4409" s="491"/>
      <c r="J4409" s="490" t="n">
        <v>3540.86</v>
      </c>
    </row>
    <row r="4410" customFormat="false" ht="49.5" hidden="false" customHeight="true" outlineLevel="0" collapsed="false">
      <c r="A4410" s="492"/>
      <c r="B4410" s="493"/>
      <c r="C4410" s="493"/>
      <c r="D4410" s="493"/>
      <c r="E4410" s="493"/>
      <c r="F4410" s="493"/>
      <c r="G4410" s="493" t="s">
        <v>1393</v>
      </c>
      <c r="H4410" s="494" t="n">
        <v>3</v>
      </c>
      <c r="I4410" s="495" t="s">
        <v>1394</v>
      </c>
      <c r="J4410" s="496" t="n">
        <v>10622.58</v>
      </c>
    </row>
    <row r="4411" customFormat="false" ht="0.75" hidden="false" customHeight="true" outlineLevel="0" collapsed="false">
      <c r="A4411" s="497"/>
      <c r="B4411" s="498"/>
      <c r="C4411" s="498"/>
      <c r="D4411" s="498"/>
      <c r="E4411" s="498"/>
      <c r="F4411" s="498"/>
      <c r="G4411" s="498"/>
      <c r="H4411" s="498"/>
      <c r="I4411" s="499"/>
      <c r="J4411" s="500"/>
    </row>
    <row r="4412" customFormat="false" ht="18" hidden="false" customHeight="true" outlineLevel="0" collapsed="false">
      <c r="A4412" s="466" t="s">
        <v>2617</v>
      </c>
      <c r="B4412" s="467" t="s">
        <v>27</v>
      </c>
      <c r="C4412" s="468" t="s">
        <v>26</v>
      </c>
      <c r="D4412" s="468" t="s">
        <v>18</v>
      </c>
      <c r="E4412" s="468" t="s">
        <v>25</v>
      </c>
      <c r="F4412" s="468"/>
      <c r="G4412" s="469" t="s">
        <v>1375</v>
      </c>
      <c r="H4412" s="467" t="s">
        <v>1376</v>
      </c>
      <c r="I4412" s="470" t="s">
        <v>1377</v>
      </c>
      <c r="J4412" s="471" t="s">
        <v>19</v>
      </c>
    </row>
    <row r="4413" customFormat="false" ht="25.5" hidden="false" customHeight="true" outlineLevel="0" collapsed="false">
      <c r="A4413" s="472" t="s">
        <v>35</v>
      </c>
      <c r="B4413" s="473" t="s">
        <v>2618</v>
      </c>
      <c r="C4413" s="474" t="s">
        <v>36</v>
      </c>
      <c r="D4413" s="474" t="s">
        <v>2619</v>
      </c>
      <c r="E4413" s="474" t="s">
        <v>1382</v>
      </c>
      <c r="F4413" s="474"/>
      <c r="G4413" s="475" t="s">
        <v>466</v>
      </c>
      <c r="H4413" s="476" t="n">
        <v>1</v>
      </c>
      <c r="I4413" s="477" t="n">
        <v>26.99</v>
      </c>
      <c r="J4413" s="478" t="n">
        <v>26.99</v>
      </c>
    </row>
    <row r="4414" customFormat="false" ht="24" hidden="false" customHeight="true" outlineLevel="0" collapsed="false">
      <c r="A4414" s="479" t="s">
        <v>656</v>
      </c>
      <c r="B4414" s="480" t="n">
        <v>88316</v>
      </c>
      <c r="C4414" s="481" t="s">
        <v>42</v>
      </c>
      <c r="D4414" s="481" t="s">
        <v>667</v>
      </c>
      <c r="E4414" s="481" t="s">
        <v>1382</v>
      </c>
      <c r="F4414" s="481"/>
      <c r="G4414" s="482" t="s">
        <v>469</v>
      </c>
      <c r="H4414" s="483" t="n">
        <v>0.16</v>
      </c>
      <c r="I4414" s="484" t="n">
        <v>20.32</v>
      </c>
      <c r="J4414" s="485" t="n">
        <v>3.25</v>
      </c>
    </row>
    <row r="4415" customFormat="false" ht="24" hidden="false" customHeight="true" outlineLevel="0" collapsed="false">
      <c r="A4415" s="501" t="s">
        <v>200</v>
      </c>
      <c r="B4415" s="502" t="s">
        <v>2620</v>
      </c>
      <c r="C4415" s="503" t="s">
        <v>36</v>
      </c>
      <c r="D4415" s="503" t="s">
        <v>2621</v>
      </c>
      <c r="E4415" s="503" t="s">
        <v>669</v>
      </c>
      <c r="F4415" s="503"/>
      <c r="G4415" s="504" t="s">
        <v>47</v>
      </c>
      <c r="H4415" s="505" t="n">
        <v>2</v>
      </c>
      <c r="I4415" s="506" t="n">
        <v>11.87</v>
      </c>
      <c r="J4415" s="507" t="n">
        <v>23.74</v>
      </c>
    </row>
    <row r="4416" customFormat="false" ht="15" hidden="false" customHeight="false" outlineLevel="0" collapsed="false">
      <c r="A4416" s="486"/>
      <c r="B4416" s="487"/>
      <c r="C4416" s="487"/>
      <c r="D4416" s="487"/>
      <c r="E4416" s="487" t="s">
        <v>1388</v>
      </c>
      <c r="F4416" s="488" t="n">
        <v>2.41</v>
      </c>
      <c r="G4416" s="487" t="s">
        <v>1389</v>
      </c>
      <c r="H4416" s="488" t="n">
        <v>0</v>
      </c>
      <c r="I4416" s="489" t="s">
        <v>1390</v>
      </c>
      <c r="J4416" s="490" t="n">
        <v>2.41</v>
      </c>
    </row>
    <row r="4417" customFormat="false" ht="15" hidden="false" customHeight="true" outlineLevel="0" collapsed="false">
      <c r="A4417" s="486"/>
      <c r="B4417" s="487"/>
      <c r="C4417" s="487"/>
      <c r="D4417" s="487"/>
      <c r="E4417" s="487" t="s">
        <v>1391</v>
      </c>
      <c r="F4417" s="488" t="n">
        <v>6.42</v>
      </c>
      <c r="G4417" s="487"/>
      <c r="H4417" s="491" t="s">
        <v>1392</v>
      </c>
      <c r="I4417" s="491"/>
      <c r="J4417" s="490" t="n">
        <v>33.41</v>
      </c>
    </row>
    <row r="4418" customFormat="false" ht="49.5" hidden="false" customHeight="true" outlineLevel="0" collapsed="false">
      <c r="A4418" s="492"/>
      <c r="B4418" s="493"/>
      <c r="C4418" s="493"/>
      <c r="D4418" s="493"/>
      <c r="E4418" s="493"/>
      <c r="F4418" s="493"/>
      <c r="G4418" s="493" t="s">
        <v>1393</v>
      </c>
      <c r="H4418" s="494" t="n">
        <v>218.38</v>
      </c>
      <c r="I4418" s="495" t="s">
        <v>1394</v>
      </c>
      <c r="J4418" s="496" t="n">
        <v>7296.07</v>
      </c>
    </row>
    <row r="4419" customFormat="false" ht="0.75" hidden="false" customHeight="true" outlineLevel="0" collapsed="false">
      <c r="A4419" s="497"/>
      <c r="B4419" s="498"/>
      <c r="C4419" s="498"/>
      <c r="D4419" s="498"/>
      <c r="E4419" s="498"/>
      <c r="F4419" s="498"/>
      <c r="G4419" s="498"/>
      <c r="H4419" s="498"/>
      <c r="I4419" s="499"/>
      <c r="J4419" s="500"/>
    </row>
    <row r="4420" customFormat="false" ht="18" hidden="false" customHeight="true" outlineLevel="0" collapsed="false">
      <c r="A4420" s="466" t="s">
        <v>2622</v>
      </c>
      <c r="B4420" s="467" t="s">
        <v>27</v>
      </c>
      <c r="C4420" s="468" t="s">
        <v>26</v>
      </c>
      <c r="D4420" s="468" t="s">
        <v>18</v>
      </c>
      <c r="E4420" s="468" t="s">
        <v>25</v>
      </c>
      <c r="F4420" s="468"/>
      <c r="G4420" s="469" t="s">
        <v>1375</v>
      </c>
      <c r="H4420" s="467" t="s">
        <v>1376</v>
      </c>
      <c r="I4420" s="470" t="s">
        <v>1377</v>
      </c>
      <c r="J4420" s="471" t="s">
        <v>19</v>
      </c>
    </row>
    <row r="4421" customFormat="false" ht="25.5" hidden="false" customHeight="true" outlineLevel="0" collapsed="false">
      <c r="A4421" s="472" t="s">
        <v>35</v>
      </c>
      <c r="B4421" s="473" t="s">
        <v>2623</v>
      </c>
      <c r="C4421" s="474" t="s">
        <v>36</v>
      </c>
      <c r="D4421" s="474" t="s">
        <v>2624</v>
      </c>
      <c r="E4421" s="474" t="s">
        <v>1382</v>
      </c>
      <c r="F4421" s="474"/>
      <c r="G4421" s="475" t="s">
        <v>463</v>
      </c>
      <c r="H4421" s="476" t="n">
        <v>1</v>
      </c>
      <c r="I4421" s="477" t="n">
        <v>43120</v>
      </c>
      <c r="J4421" s="478" t="n">
        <v>43120</v>
      </c>
    </row>
    <row r="4422" customFormat="false" ht="25.5" hidden="false" customHeight="true" outlineLevel="0" collapsed="false">
      <c r="A4422" s="501" t="s">
        <v>200</v>
      </c>
      <c r="B4422" s="502" t="s">
        <v>2625</v>
      </c>
      <c r="C4422" s="503" t="s">
        <v>36</v>
      </c>
      <c r="D4422" s="503" t="s">
        <v>2626</v>
      </c>
      <c r="E4422" s="503" t="s">
        <v>669</v>
      </c>
      <c r="F4422" s="503"/>
      <c r="G4422" s="504" t="s">
        <v>120</v>
      </c>
      <c r="H4422" s="505" t="n">
        <v>1</v>
      </c>
      <c r="I4422" s="506" t="n">
        <v>43120</v>
      </c>
      <c r="J4422" s="507" t="n">
        <v>43120</v>
      </c>
    </row>
    <row r="4423" customFormat="false" ht="15" hidden="false" customHeight="false" outlineLevel="0" collapsed="false">
      <c r="A4423" s="486"/>
      <c r="B4423" s="487"/>
      <c r="C4423" s="487"/>
      <c r="D4423" s="487"/>
      <c r="E4423" s="487" t="s">
        <v>1388</v>
      </c>
      <c r="F4423" s="488" t="n">
        <v>0</v>
      </c>
      <c r="G4423" s="487" t="s">
        <v>1389</v>
      </c>
      <c r="H4423" s="488" t="n">
        <v>0</v>
      </c>
      <c r="I4423" s="489" t="s">
        <v>1390</v>
      </c>
      <c r="J4423" s="490" t="n">
        <v>0</v>
      </c>
    </row>
    <row r="4424" customFormat="false" ht="15" hidden="false" customHeight="true" outlineLevel="0" collapsed="false">
      <c r="A4424" s="486"/>
      <c r="B4424" s="487"/>
      <c r="C4424" s="487"/>
      <c r="D4424" s="487"/>
      <c r="E4424" s="487" t="s">
        <v>1391</v>
      </c>
      <c r="F4424" s="488" t="n">
        <v>10262.56</v>
      </c>
      <c r="G4424" s="487"/>
      <c r="H4424" s="491" t="s">
        <v>1392</v>
      </c>
      <c r="I4424" s="491"/>
      <c r="J4424" s="490" t="n">
        <v>53382.56</v>
      </c>
    </row>
    <row r="4425" customFormat="false" ht="49.5" hidden="false" customHeight="true" outlineLevel="0" collapsed="false">
      <c r="A4425" s="492"/>
      <c r="B4425" s="493"/>
      <c r="C4425" s="493"/>
      <c r="D4425" s="493"/>
      <c r="E4425" s="493"/>
      <c r="F4425" s="493"/>
      <c r="G4425" s="493" t="s">
        <v>1393</v>
      </c>
      <c r="H4425" s="494" t="n">
        <v>1</v>
      </c>
      <c r="I4425" s="495" t="s">
        <v>1394</v>
      </c>
      <c r="J4425" s="496" t="n">
        <v>53382.56</v>
      </c>
    </row>
    <row r="4426" customFormat="false" ht="0.75" hidden="false" customHeight="true" outlineLevel="0" collapsed="false">
      <c r="A4426" s="497"/>
      <c r="B4426" s="498"/>
      <c r="C4426" s="498"/>
      <c r="D4426" s="498"/>
      <c r="E4426" s="498"/>
      <c r="F4426" s="498"/>
      <c r="G4426" s="498"/>
      <c r="H4426" s="498"/>
      <c r="I4426" s="499"/>
      <c r="J4426" s="500"/>
    </row>
    <row r="4427" customFormat="false" ht="24" hidden="false" customHeight="true" outlineLevel="0" collapsed="false">
      <c r="A4427" s="461" t="s">
        <v>2627</v>
      </c>
      <c r="B4427" s="462"/>
      <c r="C4427" s="462"/>
      <c r="D4427" s="462" t="s">
        <v>2292</v>
      </c>
      <c r="E4427" s="462"/>
      <c r="F4427" s="462"/>
      <c r="G4427" s="462"/>
      <c r="H4427" s="463"/>
      <c r="I4427" s="464"/>
      <c r="J4427" s="465" t="n">
        <v>147545.37</v>
      </c>
    </row>
    <row r="4428" customFormat="false" ht="18" hidden="false" customHeight="true" outlineLevel="0" collapsed="false">
      <c r="A4428" s="466" t="s">
        <v>2628</v>
      </c>
      <c r="B4428" s="467" t="s">
        <v>27</v>
      </c>
      <c r="C4428" s="468" t="s">
        <v>26</v>
      </c>
      <c r="D4428" s="468" t="s">
        <v>18</v>
      </c>
      <c r="E4428" s="468" t="s">
        <v>25</v>
      </c>
      <c r="F4428" s="468"/>
      <c r="G4428" s="469" t="s">
        <v>1375</v>
      </c>
      <c r="H4428" s="467" t="s">
        <v>1376</v>
      </c>
      <c r="I4428" s="470" t="s">
        <v>1377</v>
      </c>
      <c r="J4428" s="471" t="s">
        <v>19</v>
      </c>
    </row>
    <row r="4429" customFormat="false" ht="25.5" hidden="false" customHeight="true" outlineLevel="0" collapsed="false">
      <c r="A4429" s="472" t="s">
        <v>35</v>
      </c>
      <c r="B4429" s="473" t="n">
        <v>104658</v>
      </c>
      <c r="C4429" s="474" t="s">
        <v>42</v>
      </c>
      <c r="D4429" s="474" t="s">
        <v>2558</v>
      </c>
      <c r="E4429" s="474" t="s">
        <v>1852</v>
      </c>
      <c r="F4429" s="474"/>
      <c r="G4429" s="475" t="s">
        <v>400</v>
      </c>
      <c r="H4429" s="476" t="n">
        <v>1</v>
      </c>
      <c r="I4429" s="477" t="n">
        <v>192.94</v>
      </c>
      <c r="J4429" s="478" t="n">
        <v>192.94</v>
      </c>
    </row>
    <row r="4430" customFormat="false" ht="24" hidden="false" customHeight="true" outlineLevel="0" collapsed="false">
      <c r="A4430" s="479" t="s">
        <v>656</v>
      </c>
      <c r="B4430" s="480" t="n">
        <v>88309</v>
      </c>
      <c r="C4430" s="481" t="s">
        <v>42</v>
      </c>
      <c r="D4430" s="481" t="s">
        <v>696</v>
      </c>
      <c r="E4430" s="481" t="s">
        <v>1382</v>
      </c>
      <c r="F4430" s="481"/>
      <c r="G4430" s="482" t="s">
        <v>469</v>
      </c>
      <c r="H4430" s="483" t="n">
        <v>0.639</v>
      </c>
      <c r="I4430" s="484" t="n">
        <v>25.62</v>
      </c>
      <c r="J4430" s="485" t="n">
        <v>16.37</v>
      </c>
    </row>
    <row r="4431" customFormat="false" ht="24" hidden="false" customHeight="true" outlineLevel="0" collapsed="false">
      <c r="A4431" s="479" t="s">
        <v>656</v>
      </c>
      <c r="B4431" s="480" t="n">
        <v>88316</v>
      </c>
      <c r="C4431" s="481" t="s">
        <v>42</v>
      </c>
      <c r="D4431" s="481" t="s">
        <v>667</v>
      </c>
      <c r="E4431" s="481" t="s">
        <v>1382</v>
      </c>
      <c r="F4431" s="481"/>
      <c r="G4431" s="482" t="s">
        <v>469</v>
      </c>
      <c r="H4431" s="483" t="n">
        <v>1.279</v>
      </c>
      <c r="I4431" s="484" t="n">
        <v>20.32</v>
      </c>
      <c r="J4431" s="485" t="n">
        <v>25.98</v>
      </c>
    </row>
    <row r="4432" customFormat="false" ht="24" hidden="false" customHeight="true" outlineLevel="0" collapsed="false">
      <c r="A4432" s="501" t="s">
        <v>200</v>
      </c>
      <c r="B4432" s="502" t="n">
        <v>34353</v>
      </c>
      <c r="C4432" s="503" t="s">
        <v>42</v>
      </c>
      <c r="D4432" s="503" t="s">
        <v>1925</v>
      </c>
      <c r="E4432" s="503" t="s">
        <v>669</v>
      </c>
      <c r="F4432" s="503"/>
      <c r="G4432" s="504" t="s">
        <v>66</v>
      </c>
      <c r="H4432" s="505" t="n">
        <v>8.62</v>
      </c>
      <c r="I4432" s="506" t="n">
        <v>2.29</v>
      </c>
      <c r="J4432" s="507" t="n">
        <v>19.73</v>
      </c>
    </row>
    <row r="4433" customFormat="false" ht="24" hidden="false" customHeight="true" outlineLevel="0" collapsed="false">
      <c r="A4433" s="501" t="s">
        <v>200</v>
      </c>
      <c r="B4433" s="502" t="n">
        <v>34357</v>
      </c>
      <c r="C4433" s="503" t="s">
        <v>42</v>
      </c>
      <c r="D4433" s="503" t="s">
        <v>834</v>
      </c>
      <c r="E4433" s="503" t="s">
        <v>669</v>
      </c>
      <c r="F4433" s="503"/>
      <c r="G4433" s="504" t="s">
        <v>66</v>
      </c>
      <c r="H4433" s="505" t="n">
        <v>0.24</v>
      </c>
      <c r="I4433" s="506" t="n">
        <v>7.22</v>
      </c>
      <c r="J4433" s="507" t="n">
        <v>1.73</v>
      </c>
    </row>
    <row r="4434" customFormat="false" ht="39" hidden="false" customHeight="true" outlineLevel="0" collapsed="false">
      <c r="A4434" s="501" t="s">
        <v>200</v>
      </c>
      <c r="B4434" s="502" t="n">
        <v>36178</v>
      </c>
      <c r="C4434" s="503" t="s">
        <v>42</v>
      </c>
      <c r="D4434" s="503" t="s">
        <v>2559</v>
      </c>
      <c r="E4434" s="503" t="s">
        <v>669</v>
      </c>
      <c r="F4434" s="503"/>
      <c r="G4434" s="504" t="s">
        <v>120</v>
      </c>
      <c r="H4434" s="505" t="n">
        <v>6.4375</v>
      </c>
      <c r="I4434" s="506" t="n">
        <v>20.06</v>
      </c>
      <c r="J4434" s="507" t="n">
        <v>129.13</v>
      </c>
    </row>
    <row r="4435" customFormat="false" ht="15" hidden="false" customHeight="false" outlineLevel="0" collapsed="false">
      <c r="A4435" s="486"/>
      <c r="B4435" s="487"/>
      <c r="C4435" s="487"/>
      <c r="D4435" s="487"/>
      <c r="E4435" s="487" t="s">
        <v>1388</v>
      </c>
      <c r="F4435" s="488" t="n">
        <v>32.25</v>
      </c>
      <c r="G4435" s="487" t="s">
        <v>1389</v>
      </c>
      <c r="H4435" s="488" t="n">
        <v>0</v>
      </c>
      <c r="I4435" s="489" t="s">
        <v>1390</v>
      </c>
      <c r="J4435" s="490" t="n">
        <v>32.25</v>
      </c>
    </row>
    <row r="4436" customFormat="false" ht="15" hidden="false" customHeight="true" outlineLevel="0" collapsed="false">
      <c r="A4436" s="486"/>
      <c r="B4436" s="487"/>
      <c r="C4436" s="487"/>
      <c r="D4436" s="487"/>
      <c r="E4436" s="487" t="s">
        <v>1391</v>
      </c>
      <c r="F4436" s="488" t="n">
        <v>45.91</v>
      </c>
      <c r="G4436" s="487"/>
      <c r="H4436" s="491" t="s">
        <v>1392</v>
      </c>
      <c r="I4436" s="491"/>
      <c r="J4436" s="490" t="n">
        <v>238.85</v>
      </c>
    </row>
    <row r="4437" customFormat="false" ht="49.5" hidden="false" customHeight="true" outlineLevel="0" collapsed="false">
      <c r="A4437" s="492"/>
      <c r="B4437" s="493"/>
      <c r="C4437" s="493"/>
      <c r="D4437" s="493"/>
      <c r="E4437" s="493"/>
      <c r="F4437" s="493"/>
      <c r="G4437" s="493" t="s">
        <v>1393</v>
      </c>
      <c r="H4437" s="494" t="n">
        <v>21.31</v>
      </c>
      <c r="I4437" s="495" t="s">
        <v>1394</v>
      </c>
      <c r="J4437" s="496" t="n">
        <v>5089.89</v>
      </c>
    </row>
    <row r="4438" customFormat="false" ht="0.75" hidden="false" customHeight="true" outlineLevel="0" collapsed="false">
      <c r="A4438" s="497"/>
      <c r="B4438" s="498"/>
      <c r="C4438" s="498"/>
      <c r="D4438" s="498"/>
      <c r="E4438" s="498"/>
      <c r="F4438" s="498"/>
      <c r="G4438" s="498"/>
      <c r="H4438" s="498"/>
      <c r="I4438" s="499"/>
      <c r="J4438" s="500"/>
    </row>
    <row r="4439" customFormat="false" ht="18" hidden="false" customHeight="true" outlineLevel="0" collapsed="false">
      <c r="A4439" s="466" t="s">
        <v>2629</v>
      </c>
      <c r="B4439" s="467" t="s">
        <v>27</v>
      </c>
      <c r="C4439" s="468" t="s">
        <v>26</v>
      </c>
      <c r="D4439" s="468" t="s">
        <v>18</v>
      </c>
      <c r="E4439" s="468" t="s">
        <v>25</v>
      </c>
      <c r="F4439" s="468"/>
      <c r="G4439" s="469" t="s">
        <v>1375</v>
      </c>
      <c r="H4439" s="467" t="s">
        <v>1376</v>
      </c>
      <c r="I4439" s="470" t="s">
        <v>1377</v>
      </c>
      <c r="J4439" s="471" t="s">
        <v>19</v>
      </c>
    </row>
    <row r="4440" customFormat="false" ht="39" hidden="false" customHeight="true" outlineLevel="0" collapsed="false">
      <c r="A4440" s="472" t="s">
        <v>35</v>
      </c>
      <c r="B4440" s="473" t="s">
        <v>2561</v>
      </c>
      <c r="C4440" s="474" t="s">
        <v>36</v>
      </c>
      <c r="D4440" s="474" t="s">
        <v>2562</v>
      </c>
      <c r="E4440" s="474" t="s">
        <v>1382</v>
      </c>
      <c r="F4440" s="474"/>
      <c r="G4440" s="475" t="s">
        <v>120</v>
      </c>
      <c r="H4440" s="476" t="n">
        <v>1</v>
      </c>
      <c r="I4440" s="477" t="n">
        <v>76.47</v>
      </c>
      <c r="J4440" s="478" t="n">
        <v>76.47</v>
      </c>
    </row>
    <row r="4441" customFormat="false" ht="24" hidden="false" customHeight="true" outlineLevel="0" collapsed="false">
      <c r="A4441" s="479" t="s">
        <v>656</v>
      </c>
      <c r="B4441" s="480" t="n">
        <v>88316</v>
      </c>
      <c r="C4441" s="481" t="s">
        <v>42</v>
      </c>
      <c r="D4441" s="481" t="s">
        <v>667</v>
      </c>
      <c r="E4441" s="481" t="s">
        <v>1382</v>
      </c>
      <c r="F4441" s="481"/>
      <c r="G4441" s="482" t="s">
        <v>469</v>
      </c>
      <c r="H4441" s="483" t="n">
        <v>0.2</v>
      </c>
      <c r="I4441" s="484" t="n">
        <v>20.32</v>
      </c>
      <c r="J4441" s="485" t="n">
        <v>4.06</v>
      </c>
    </row>
    <row r="4442" customFormat="false" ht="25.5" hidden="false" customHeight="true" outlineLevel="0" collapsed="false">
      <c r="A4442" s="501" t="s">
        <v>200</v>
      </c>
      <c r="B4442" s="502" t="s">
        <v>2563</v>
      </c>
      <c r="C4442" s="503" t="s">
        <v>36</v>
      </c>
      <c r="D4442" s="503" t="s">
        <v>2564</v>
      </c>
      <c r="E4442" s="503" t="s">
        <v>669</v>
      </c>
      <c r="F4442" s="503"/>
      <c r="G4442" s="504" t="s">
        <v>120</v>
      </c>
      <c r="H4442" s="505" t="n">
        <v>1</v>
      </c>
      <c r="I4442" s="506" t="n">
        <v>72.21</v>
      </c>
      <c r="J4442" s="507" t="n">
        <v>72.21</v>
      </c>
    </row>
    <row r="4443" customFormat="false" ht="24" hidden="false" customHeight="true" outlineLevel="0" collapsed="false">
      <c r="A4443" s="501" t="s">
        <v>200</v>
      </c>
      <c r="B4443" s="502" t="s">
        <v>2565</v>
      </c>
      <c r="C4443" s="503" t="s">
        <v>36</v>
      </c>
      <c r="D4443" s="503" t="s">
        <v>2566</v>
      </c>
      <c r="E4443" s="503" t="s">
        <v>669</v>
      </c>
      <c r="F4443" s="503"/>
      <c r="G4443" s="504" t="s">
        <v>120</v>
      </c>
      <c r="H4443" s="505" t="n">
        <v>0.1</v>
      </c>
      <c r="I4443" s="506" t="n">
        <v>2.01</v>
      </c>
      <c r="J4443" s="507" t="n">
        <v>0.2</v>
      </c>
    </row>
    <row r="4444" customFormat="false" ht="15" hidden="false" customHeight="false" outlineLevel="0" collapsed="false">
      <c r="A4444" s="486"/>
      <c r="B4444" s="487"/>
      <c r="C4444" s="487"/>
      <c r="D4444" s="487"/>
      <c r="E4444" s="487" t="s">
        <v>1388</v>
      </c>
      <c r="F4444" s="488" t="n">
        <v>3.01</v>
      </c>
      <c r="G4444" s="487" t="s">
        <v>1389</v>
      </c>
      <c r="H4444" s="488" t="n">
        <v>0</v>
      </c>
      <c r="I4444" s="489" t="s">
        <v>1390</v>
      </c>
      <c r="J4444" s="490" t="n">
        <v>3.01</v>
      </c>
    </row>
    <row r="4445" customFormat="false" ht="15" hidden="false" customHeight="true" outlineLevel="0" collapsed="false">
      <c r="A4445" s="486"/>
      <c r="B4445" s="487"/>
      <c r="C4445" s="487"/>
      <c r="D4445" s="487"/>
      <c r="E4445" s="487" t="s">
        <v>1391</v>
      </c>
      <c r="F4445" s="488" t="n">
        <v>18.19</v>
      </c>
      <c r="G4445" s="487"/>
      <c r="H4445" s="491" t="s">
        <v>1392</v>
      </c>
      <c r="I4445" s="491"/>
      <c r="J4445" s="490" t="n">
        <v>94.66</v>
      </c>
    </row>
    <row r="4446" customFormat="false" ht="49.5" hidden="false" customHeight="true" outlineLevel="0" collapsed="false">
      <c r="A4446" s="492"/>
      <c r="B4446" s="493"/>
      <c r="C4446" s="493"/>
      <c r="D4446" s="493"/>
      <c r="E4446" s="493"/>
      <c r="F4446" s="493"/>
      <c r="G4446" s="493" t="s">
        <v>1393</v>
      </c>
      <c r="H4446" s="494" t="n">
        <v>5</v>
      </c>
      <c r="I4446" s="495" t="s">
        <v>1394</v>
      </c>
      <c r="J4446" s="496" t="n">
        <v>473.3</v>
      </c>
    </row>
    <row r="4447" customFormat="false" ht="0.75" hidden="false" customHeight="true" outlineLevel="0" collapsed="false">
      <c r="A4447" s="497"/>
      <c r="B4447" s="498"/>
      <c r="C4447" s="498"/>
      <c r="D4447" s="498"/>
      <c r="E4447" s="498"/>
      <c r="F4447" s="498"/>
      <c r="G4447" s="498"/>
      <c r="H4447" s="498"/>
      <c r="I4447" s="499"/>
      <c r="J4447" s="500"/>
    </row>
    <row r="4448" customFormat="false" ht="18" hidden="false" customHeight="true" outlineLevel="0" collapsed="false">
      <c r="A4448" s="466" t="s">
        <v>2630</v>
      </c>
      <c r="B4448" s="467" t="s">
        <v>27</v>
      </c>
      <c r="C4448" s="468" t="s">
        <v>26</v>
      </c>
      <c r="D4448" s="468" t="s">
        <v>18</v>
      </c>
      <c r="E4448" s="468" t="s">
        <v>25</v>
      </c>
      <c r="F4448" s="468"/>
      <c r="G4448" s="469" t="s">
        <v>1375</v>
      </c>
      <c r="H4448" s="467" t="s">
        <v>1376</v>
      </c>
      <c r="I4448" s="470" t="s">
        <v>1377</v>
      </c>
      <c r="J4448" s="471" t="s">
        <v>19</v>
      </c>
    </row>
    <row r="4449" customFormat="false" ht="39" hidden="false" customHeight="true" outlineLevel="0" collapsed="false">
      <c r="A4449" s="472" t="s">
        <v>35</v>
      </c>
      <c r="B4449" s="473" t="s">
        <v>2568</v>
      </c>
      <c r="C4449" s="474" t="s">
        <v>36</v>
      </c>
      <c r="D4449" s="474" t="s">
        <v>2569</v>
      </c>
      <c r="E4449" s="474" t="s">
        <v>1382</v>
      </c>
      <c r="F4449" s="474"/>
      <c r="G4449" s="475" t="s">
        <v>120</v>
      </c>
      <c r="H4449" s="476" t="n">
        <v>1</v>
      </c>
      <c r="I4449" s="477" t="n">
        <v>111.76</v>
      </c>
      <c r="J4449" s="478" t="n">
        <v>111.76</v>
      </c>
    </row>
    <row r="4450" customFormat="false" ht="24" hidden="false" customHeight="true" outlineLevel="0" collapsed="false">
      <c r="A4450" s="479" t="s">
        <v>656</v>
      </c>
      <c r="B4450" s="480" t="n">
        <v>88316</v>
      </c>
      <c r="C4450" s="481" t="s">
        <v>42</v>
      </c>
      <c r="D4450" s="481" t="s">
        <v>667</v>
      </c>
      <c r="E4450" s="481" t="s">
        <v>1382</v>
      </c>
      <c r="F4450" s="481"/>
      <c r="G4450" s="482" t="s">
        <v>469</v>
      </c>
      <c r="H4450" s="483" t="n">
        <v>0.2</v>
      </c>
      <c r="I4450" s="484" t="n">
        <v>20.32</v>
      </c>
      <c r="J4450" s="485" t="n">
        <v>4.06</v>
      </c>
    </row>
    <row r="4451" customFormat="false" ht="25.5" hidden="false" customHeight="true" outlineLevel="0" collapsed="false">
      <c r="A4451" s="501" t="s">
        <v>200</v>
      </c>
      <c r="B4451" s="502" t="s">
        <v>2570</v>
      </c>
      <c r="C4451" s="503" t="s">
        <v>36</v>
      </c>
      <c r="D4451" s="503" t="s">
        <v>2571</v>
      </c>
      <c r="E4451" s="503" t="s">
        <v>669</v>
      </c>
      <c r="F4451" s="503"/>
      <c r="G4451" s="504" t="s">
        <v>120</v>
      </c>
      <c r="H4451" s="505" t="n">
        <v>1</v>
      </c>
      <c r="I4451" s="506" t="n">
        <v>107.5</v>
      </c>
      <c r="J4451" s="507" t="n">
        <v>107.5</v>
      </c>
    </row>
    <row r="4452" customFormat="false" ht="24" hidden="false" customHeight="true" outlineLevel="0" collapsed="false">
      <c r="A4452" s="501" t="s">
        <v>200</v>
      </c>
      <c r="B4452" s="502" t="s">
        <v>2565</v>
      </c>
      <c r="C4452" s="503" t="s">
        <v>36</v>
      </c>
      <c r="D4452" s="503" t="s">
        <v>2566</v>
      </c>
      <c r="E4452" s="503" t="s">
        <v>669</v>
      </c>
      <c r="F4452" s="503"/>
      <c r="G4452" s="504" t="s">
        <v>120</v>
      </c>
      <c r="H4452" s="505" t="n">
        <v>0.1</v>
      </c>
      <c r="I4452" s="506" t="n">
        <v>2.01</v>
      </c>
      <c r="J4452" s="507" t="n">
        <v>0.2</v>
      </c>
    </row>
    <row r="4453" customFormat="false" ht="15" hidden="false" customHeight="false" outlineLevel="0" collapsed="false">
      <c r="A4453" s="486"/>
      <c r="B4453" s="487"/>
      <c r="C4453" s="487"/>
      <c r="D4453" s="487"/>
      <c r="E4453" s="487" t="s">
        <v>1388</v>
      </c>
      <c r="F4453" s="488" t="n">
        <v>3.01</v>
      </c>
      <c r="G4453" s="487" t="s">
        <v>1389</v>
      </c>
      <c r="H4453" s="488" t="n">
        <v>0</v>
      </c>
      <c r="I4453" s="489" t="s">
        <v>1390</v>
      </c>
      <c r="J4453" s="490" t="n">
        <v>3.01</v>
      </c>
    </row>
    <row r="4454" customFormat="false" ht="15" hidden="false" customHeight="true" outlineLevel="0" collapsed="false">
      <c r="A4454" s="486"/>
      <c r="B4454" s="487"/>
      <c r="C4454" s="487"/>
      <c r="D4454" s="487"/>
      <c r="E4454" s="487" t="s">
        <v>1391</v>
      </c>
      <c r="F4454" s="488" t="n">
        <v>26.59</v>
      </c>
      <c r="G4454" s="487"/>
      <c r="H4454" s="491" t="s">
        <v>1392</v>
      </c>
      <c r="I4454" s="491"/>
      <c r="J4454" s="490" t="n">
        <v>138.35</v>
      </c>
    </row>
    <row r="4455" customFormat="false" ht="49.5" hidden="false" customHeight="true" outlineLevel="0" collapsed="false">
      <c r="A4455" s="492"/>
      <c r="B4455" s="493"/>
      <c r="C4455" s="493"/>
      <c r="D4455" s="493"/>
      <c r="E4455" s="493"/>
      <c r="F4455" s="493"/>
      <c r="G4455" s="493" t="s">
        <v>1393</v>
      </c>
      <c r="H4455" s="494" t="n">
        <v>14</v>
      </c>
      <c r="I4455" s="495" t="s">
        <v>1394</v>
      </c>
      <c r="J4455" s="496" t="n">
        <v>1936.9</v>
      </c>
    </row>
    <row r="4456" customFormat="false" ht="0.75" hidden="false" customHeight="true" outlineLevel="0" collapsed="false">
      <c r="A4456" s="497"/>
      <c r="B4456" s="498"/>
      <c r="C4456" s="498"/>
      <c r="D4456" s="498"/>
      <c r="E4456" s="498"/>
      <c r="F4456" s="498"/>
      <c r="G4456" s="498"/>
      <c r="H4456" s="498"/>
      <c r="I4456" s="499"/>
      <c r="J4456" s="500"/>
    </row>
    <row r="4457" customFormat="false" ht="18" hidden="false" customHeight="true" outlineLevel="0" collapsed="false">
      <c r="A4457" s="466" t="s">
        <v>2631</v>
      </c>
      <c r="B4457" s="467" t="s">
        <v>27</v>
      </c>
      <c r="C4457" s="468" t="s">
        <v>26</v>
      </c>
      <c r="D4457" s="468" t="s">
        <v>18</v>
      </c>
      <c r="E4457" s="468" t="s">
        <v>25</v>
      </c>
      <c r="F4457" s="468"/>
      <c r="G4457" s="469" t="s">
        <v>1375</v>
      </c>
      <c r="H4457" s="467" t="s">
        <v>1376</v>
      </c>
      <c r="I4457" s="470" t="s">
        <v>1377</v>
      </c>
      <c r="J4457" s="471" t="s">
        <v>19</v>
      </c>
    </row>
    <row r="4458" customFormat="false" ht="39" hidden="false" customHeight="true" outlineLevel="0" collapsed="false">
      <c r="A4458" s="472" t="s">
        <v>35</v>
      </c>
      <c r="B4458" s="473" t="s">
        <v>2573</v>
      </c>
      <c r="C4458" s="474" t="s">
        <v>36</v>
      </c>
      <c r="D4458" s="474" t="s">
        <v>2574</v>
      </c>
      <c r="E4458" s="474" t="s">
        <v>2531</v>
      </c>
      <c r="F4458" s="474"/>
      <c r="G4458" s="475" t="s">
        <v>120</v>
      </c>
      <c r="H4458" s="476" t="n">
        <v>1</v>
      </c>
      <c r="I4458" s="477" t="n">
        <v>23.44</v>
      </c>
      <c r="J4458" s="478" t="n">
        <v>23.44</v>
      </c>
    </row>
    <row r="4459" customFormat="false" ht="24" hidden="false" customHeight="true" outlineLevel="0" collapsed="false">
      <c r="A4459" s="479" t="s">
        <v>656</v>
      </c>
      <c r="B4459" s="480" t="n">
        <v>88316</v>
      </c>
      <c r="C4459" s="481" t="s">
        <v>42</v>
      </c>
      <c r="D4459" s="481" t="s">
        <v>667</v>
      </c>
      <c r="E4459" s="481" t="s">
        <v>1382</v>
      </c>
      <c r="F4459" s="481"/>
      <c r="G4459" s="482" t="s">
        <v>469</v>
      </c>
      <c r="H4459" s="483" t="n">
        <v>0.2</v>
      </c>
      <c r="I4459" s="484" t="n">
        <v>20.32</v>
      </c>
      <c r="J4459" s="485" t="n">
        <v>4.06</v>
      </c>
    </row>
    <row r="4460" customFormat="false" ht="24" hidden="false" customHeight="true" outlineLevel="0" collapsed="false">
      <c r="A4460" s="501" t="s">
        <v>200</v>
      </c>
      <c r="B4460" s="502" t="s">
        <v>2575</v>
      </c>
      <c r="C4460" s="503" t="s">
        <v>36</v>
      </c>
      <c r="D4460" s="503" t="s">
        <v>2576</v>
      </c>
      <c r="E4460" s="503" t="s">
        <v>669</v>
      </c>
      <c r="F4460" s="503"/>
      <c r="G4460" s="504" t="s">
        <v>120</v>
      </c>
      <c r="H4460" s="505" t="n">
        <v>1</v>
      </c>
      <c r="I4460" s="506" t="n">
        <v>19.38</v>
      </c>
      <c r="J4460" s="507" t="n">
        <v>19.38</v>
      </c>
    </row>
    <row r="4461" customFormat="false" ht="15" hidden="false" customHeight="false" outlineLevel="0" collapsed="false">
      <c r="A4461" s="486"/>
      <c r="B4461" s="487"/>
      <c r="C4461" s="487"/>
      <c r="D4461" s="487"/>
      <c r="E4461" s="487" t="s">
        <v>1388</v>
      </c>
      <c r="F4461" s="488" t="n">
        <v>3.01</v>
      </c>
      <c r="G4461" s="487" t="s">
        <v>1389</v>
      </c>
      <c r="H4461" s="488" t="n">
        <v>0</v>
      </c>
      <c r="I4461" s="489" t="s">
        <v>1390</v>
      </c>
      <c r="J4461" s="490" t="n">
        <v>3.01</v>
      </c>
    </row>
    <row r="4462" customFormat="false" ht="15" hidden="false" customHeight="true" outlineLevel="0" collapsed="false">
      <c r="A4462" s="486"/>
      <c r="B4462" s="487"/>
      <c r="C4462" s="487"/>
      <c r="D4462" s="487"/>
      <c r="E4462" s="487" t="s">
        <v>1391</v>
      </c>
      <c r="F4462" s="488" t="n">
        <v>5.57</v>
      </c>
      <c r="G4462" s="487"/>
      <c r="H4462" s="491" t="s">
        <v>1392</v>
      </c>
      <c r="I4462" s="491"/>
      <c r="J4462" s="490" t="n">
        <v>29.01</v>
      </c>
    </row>
    <row r="4463" customFormat="false" ht="49.5" hidden="false" customHeight="true" outlineLevel="0" collapsed="false">
      <c r="A4463" s="492"/>
      <c r="B4463" s="493"/>
      <c r="C4463" s="493"/>
      <c r="D4463" s="493"/>
      <c r="E4463" s="493"/>
      <c r="F4463" s="493"/>
      <c r="G4463" s="493" t="s">
        <v>1393</v>
      </c>
      <c r="H4463" s="494" t="n">
        <v>18</v>
      </c>
      <c r="I4463" s="495" t="s">
        <v>1394</v>
      </c>
      <c r="J4463" s="496" t="n">
        <v>522.18</v>
      </c>
    </row>
    <row r="4464" customFormat="false" ht="0.75" hidden="false" customHeight="true" outlineLevel="0" collapsed="false">
      <c r="A4464" s="497"/>
      <c r="B4464" s="498"/>
      <c r="C4464" s="498"/>
      <c r="D4464" s="498"/>
      <c r="E4464" s="498"/>
      <c r="F4464" s="498"/>
      <c r="G4464" s="498"/>
      <c r="H4464" s="498"/>
      <c r="I4464" s="499"/>
      <c r="J4464" s="500"/>
    </row>
    <row r="4465" customFormat="false" ht="18" hidden="false" customHeight="true" outlineLevel="0" collapsed="false">
      <c r="A4465" s="466" t="s">
        <v>2632</v>
      </c>
      <c r="B4465" s="467" t="s">
        <v>27</v>
      </c>
      <c r="C4465" s="468" t="s">
        <v>26</v>
      </c>
      <c r="D4465" s="468" t="s">
        <v>18</v>
      </c>
      <c r="E4465" s="468" t="s">
        <v>25</v>
      </c>
      <c r="F4465" s="468"/>
      <c r="G4465" s="469" t="s">
        <v>1375</v>
      </c>
      <c r="H4465" s="467" t="s">
        <v>1376</v>
      </c>
      <c r="I4465" s="470" t="s">
        <v>1377</v>
      </c>
      <c r="J4465" s="471" t="s">
        <v>19</v>
      </c>
    </row>
    <row r="4466" customFormat="false" ht="25.5" hidden="false" customHeight="true" outlineLevel="0" collapsed="false">
      <c r="A4466" s="472" t="s">
        <v>35</v>
      </c>
      <c r="B4466" s="473" t="s">
        <v>2578</v>
      </c>
      <c r="C4466" s="474" t="s">
        <v>36</v>
      </c>
      <c r="D4466" s="474" t="s">
        <v>2579</v>
      </c>
      <c r="E4466" s="474" t="s">
        <v>2531</v>
      </c>
      <c r="F4466" s="474"/>
      <c r="G4466" s="475" t="s">
        <v>120</v>
      </c>
      <c r="H4466" s="476" t="n">
        <v>1</v>
      </c>
      <c r="I4466" s="477" t="n">
        <v>16.95</v>
      </c>
      <c r="J4466" s="478" t="n">
        <v>16.95</v>
      </c>
    </row>
    <row r="4467" customFormat="false" ht="24" hidden="false" customHeight="true" outlineLevel="0" collapsed="false">
      <c r="A4467" s="479" t="s">
        <v>656</v>
      </c>
      <c r="B4467" s="480" t="n">
        <v>88316</v>
      </c>
      <c r="C4467" s="481" t="s">
        <v>42</v>
      </c>
      <c r="D4467" s="481" t="s">
        <v>667</v>
      </c>
      <c r="E4467" s="481" t="s">
        <v>1382</v>
      </c>
      <c r="F4467" s="481"/>
      <c r="G4467" s="482" t="s">
        <v>469</v>
      </c>
      <c r="H4467" s="483" t="n">
        <v>0.2</v>
      </c>
      <c r="I4467" s="484" t="n">
        <v>20.32</v>
      </c>
      <c r="J4467" s="485" t="n">
        <v>4.06</v>
      </c>
    </row>
    <row r="4468" customFormat="false" ht="24" hidden="false" customHeight="true" outlineLevel="0" collapsed="false">
      <c r="A4468" s="501" t="s">
        <v>200</v>
      </c>
      <c r="B4468" s="502" t="s">
        <v>2580</v>
      </c>
      <c r="C4468" s="503" t="s">
        <v>36</v>
      </c>
      <c r="D4468" s="503" t="s">
        <v>2581</v>
      </c>
      <c r="E4468" s="503" t="s">
        <v>669</v>
      </c>
      <c r="F4468" s="503"/>
      <c r="G4468" s="504" t="s">
        <v>120</v>
      </c>
      <c r="H4468" s="505" t="n">
        <v>1</v>
      </c>
      <c r="I4468" s="506" t="n">
        <v>12.89</v>
      </c>
      <c r="J4468" s="507" t="n">
        <v>12.89</v>
      </c>
    </row>
    <row r="4469" customFormat="false" ht="15" hidden="false" customHeight="false" outlineLevel="0" collapsed="false">
      <c r="A4469" s="486"/>
      <c r="B4469" s="487"/>
      <c r="C4469" s="487"/>
      <c r="D4469" s="487"/>
      <c r="E4469" s="487" t="s">
        <v>1388</v>
      </c>
      <c r="F4469" s="488" t="n">
        <v>3.01</v>
      </c>
      <c r="G4469" s="487" t="s">
        <v>1389</v>
      </c>
      <c r="H4469" s="488" t="n">
        <v>0</v>
      </c>
      <c r="I4469" s="489" t="s">
        <v>1390</v>
      </c>
      <c r="J4469" s="490" t="n">
        <v>3.01</v>
      </c>
    </row>
    <row r="4470" customFormat="false" ht="15" hidden="false" customHeight="true" outlineLevel="0" collapsed="false">
      <c r="A4470" s="486"/>
      <c r="B4470" s="487"/>
      <c r="C4470" s="487"/>
      <c r="D4470" s="487"/>
      <c r="E4470" s="487" t="s">
        <v>1391</v>
      </c>
      <c r="F4470" s="488" t="n">
        <v>4.03</v>
      </c>
      <c r="G4470" s="487"/>
      <c r="H4470" s="491" t="s">
        <v>1392</v>
      </c>
      <c r="I4470" s="491"/>
      <c r="J4470" s="490" t="n">
        <v>20.98</v>
      </c>
    </row>
    <row r="4471" customFormat="false" ht="49.5" hidden="false" customHeight="true" outlineLevel="0" collapsed="false">
      <c r="A4471" s="492"/>
      <c r="B4471" s="493"/>
      <c r="C4471" s="493"/>
      <c r="D4471" s="493"/>
      <c r="E4471" s="493"/>
      <c r="F4471" s="493"/>
      <c r="G4471" s="493" t="s">
        <v>1393</v>
      </c>
      <c r="H4471" s="494" t="n">
        <v>24</v>
      </c>
      <c r="I4471" s="495" t="s">
        <v>1394</v>
      </c>
      <c r="J4471" s="496" t="n">
        <v>503.52</v>
      </c>
    </row>
    <row r="4472" customFormat="false" ht="0.75" hidden="false" customHeight="true" outlineLevel="0" collapsed="false">
      <c r="A4472" s="497"/>
      <c r="B4472" s="498"/>
      <c r="C4472" s="498"/>
      <c r="D4472" s="498"/>
      <c r="E4472" s="498"/>
      <c r="F4472" s="498"/>
      <c r="G4472" s="498"/>
      <c r="H4472" s="498"/>
      <c r="I4472" s="499"/>
      <c r="J4472" s="500"/>
    </row>
    <row r="4473" customFormat="false" ht="18" hidden="false" customHeight="true" outlineLevel="0" collapsed="false">
      <c r="A4473" s="466" t="s">
        <v>2633</v>
      </c>
      <c r="B4473" s="467" t="s">
        <v>27</v>
      </c>
      <c r="C4473" s="468" t="s">
        <v>26</v>
      </c>
      <c r="D4473" s="468" t="s">
        <v>18</v>
      </c>
      <c r="E4473" s="468" t="s">
        <v>25</v>
      </c>
      <c r="F4473" s="468"/>
      <c r="G4473" s="469" t="s">
        <v>1375</v>
      </c>
      <c r="H4473" s="467" t="s">
        <v>1376</v>
      </c>
      <c r="I4473" s="470" t="s">
        <v>1377</v>
      </c>
      <c r="J4473" s="471" t="s">
        <v>19</v>
      </c>
    </row>
    <row r="4474" customFormat="false" ht="39" hidden="false" customHeight="true" outlineLevel="0" collapsed="false">
      <c r="A4474" s="472" t="s">
        <v>35</v>
      </c>
      <c r="B4474" s="473" t="s">
        <v>2583</v>
      </c>
      <c r="C4474" s="474" t="s">
        <v>36</v>
      </c>
      <c r="D4474" s="474" t="s">
        <v>2584</v>
      </c>
      <c r="E4474" s="474" t="s">
        <v>1382</v>
      </c>
      <c r="F4474" s="474"/>
      <c r="G4474" s="475" t="s">
        <v>120</v>
      </c>
      <c r="H4474" s="476" t="n">
        <v>1</v>
      </c>
      <c r="I4474" s="477" t="n">
        <v>262.7</v>
      </c>
      <c r="J4474" s="478" t="n">
        <v>262.7</v>
      </c>
    </row>
    <row r="4475" customFormat="false" ht="25.5" hidden="false" customHeight="true" outlineLevel="0" collapsed="false">
      <c r="A4475" s="479" t="s">
        <v>656</v>
      </c>
      <c r="B4475" s="480" t="n">
        <v>88267</v>
      </c>
      <c r="C4475" s="481" t="s">
        <v>42</v>
      </c>
      <c r="D4475" s="481" t="s">
        <v>909</v>
      </c>
      <c r="E4475" s="481" t="s">
        <v>1382</v>
      </c>
      <c r="F4475" s="481"/>
      <c r="G4475" s="482" t="s">
        <v>469</v>
      </c>
      <c r="H4475" s="483" t="n">
        <v>0.9485</v>
      </c>
      <c r="I4475" s="484" t="n">
        <v>25.55</v>
      </c>
      <c r="J4475" s="485" t="n">
        <v>24.23</v>
      </c>
    </row>
    <row r="4476" customFormat="false" ht="24" hidden="false" customHeight="true" outlineLevel="0" collapsed="false">
      <c r="A4476" s="479" t="s">
        <v>656</v>
      </c>
      <c r="B4476" s="480" t="n">
        <v>88316</v>
      </c>
      <c r="C4476" s="481" t="s">
        <v>42</v>
      </c>
      <c r="D4476" s="481" t="s">
        <v>667</v>
      </c>
      <c r="E4476" s="481" t="s">
        <v>1382</v>
      </c>
      <c r="F4476" s="481"/>
      <c r="G4476" s="482" t="s">
        <v>469</v>
      </c>
      <c r="H4476" s="483" t="n">
        <v>0.2988</v>
      </c>
      <c r="I4476" s="484" t="n">
        <v>20.32</v>
      </c>
      <c r="J4476" s="485" t="n">
        <v>6.07</v>
      </c>
    </row>
    <row r="4477" customFormat="false" ht="39" hidden="false" customHeight="true" outlineLevel="0" collapsed="false">
      <c r="A4477" s="501" t="s">
        <v>200</v>
      </c>
      <c r="B4477" s="502" t="n">
        <v>4351</v>
      </c>
      <c r="C4477" s="503" t="s">
        <v>42</v>
      </c>
      <c r="D4477" s="503" t="s">
        <v>1269</v>
      </c>
      <c r="E4477" s="503" t="s">
        <v>669</v>
      </c>
      <c r="F4477" s="503"/>
      <c r="G4477" s="504" t="s">
        <v>120</v>
      </c>
      <c r="H4477" s="505" t="n">
        <v>6</v>
      </c>
      <c r="I4477" s="506" t="n">
        <v>17.1</v>
      </c>
      <c r="J4477" s="507" t="n">
        <v>102.6</v>
      </c>
    </row>
    <row r="4478" customFormat="false" ht="25.5" hidden="false" customHeight="true" outlineLevel="0" collapsed="false">
      <c r="A4478" s="501" t="s">
        <v>200</v>
      </c>
      <c r="B4478" s="502" t="n">
        <v>36081</v>
      </c>
      <c r="C4478" s="503" t="s">
        <v>42</v>
      </c>
      <c r="D4478" s="503" t="s">
        <v>2167</v>
      </c>
      <c r="E4478" s="503" t="s">
        <v>669</v>
      </c>
      <c r="F4478" s="503"/>
      <c r="G4478" s="504" t="s">
        <v>120</v>
      </c>
      <c r="H4478" s="505" t="n">
        <v>0.59</v>
      </c>
      <c r="I4478" s="506" t="n">
        <v>220</v>
      </c>
      <c r="J4478" s="507" t="n">
        <v>129.8</v>
      </c>
    </row>
    <row r="4479" customFormat="false" ht="15" hidden="false" customHeight="false" outlineLevel="0" collapsed="false">
      <c r="A4479" s="486"/>
      <c r="B4479" s="487"/>
      <c r="C4479" s="487"/>
      <c r="D4479" s="487"/>
      <c r="E4479" s="487" t="s">
        <v>1388</v>
      </c>
      <c r="F4479" s="488" t="n">
        <v>24.31</v>
      </c>
      <c r="G4479" s="487" t="s">
        <v>1389</v>
      </c>
      <c r="H4479" s="488" t="n">
        <v>0</v>
      </c>
      <c r="I4479" s="489" t="s">
        <v>1390</v>
      </c>
      <c r="J4479" s="490" t="n">
        <v>24.31</v>
      </c>
    </row>
    <row r="4480" customFormat="false" ht="15" hidden="false" customHeight="true" outlineLevel="0" collapsed="false">
      <c r="A4480" s="486"/>
      <c r="B4480" s="487"/>
      <c r="C4480" s="487"/>
      <c r="D4480" s="487"/>
      <c r="E4480" s="487" t="s">
        <v>1391</v>
      </c>
      <c r="F4480" s="488" t="n">
        <v>62.52</v>
      </c>
      <c r="G4480" s="487"/>
      <c r="H4480" s="491" t="s">
        <v>1392</v>
      </c>
      <c r="I4480" s="491"/>
      <c r="J4480" s="490" t="n">
        <v>325.22</v>
      </c>
    </row>
    <row r="4481" customFormat="false" ht="49.5" hidden="false" customHeight="true" outlineLevel="0" collapsed="false">
      <c r="A4481" s="492"/>
      <c r="B4481" s="493"/>
      <c r="C4481" s="493"/>
      <c r="D4481" s="493"/>
      <c r="E4481" s="493"/>
      <c r="F4481" s="493"/>
      <c r="G4481" s="493" t="s">
        <v>1393</v>
      </c>
      <c r="H4481" s="494" t="n">
        <v>4</v>
      </c>
      <c r="I4481" s="495" t="s">
        <v>1394</v>
      </c>
      <c r="J4481" s="496" t="n">
        <v>1300.88</v>
      </c>
    </row>
    <row r="4482" customFormat="false" ht="0.75" hidden="false" customHeight="true" outlineLevel="0" collapsed="false">
      <c r="A4482" s="497"/>
      <c r="B4482" s="498"/>
      <c r="C4482" s="498"/>
      <c r="D4482" s="498"/>
      <c r="E4482" s="498"/>
      <c r="F4482" s="498"/>
      <c r="G4482" s="498"/>
      <c r="H4482" s="498"/>
      <c r="I4482" s="499"/>
      <c r="J4482" s="500"/>
    </row>
    <row r="4483" customFormat="false" ht="18" hidden="false" customHeight="true" outlineLevel="0" collapsed="false">
      <c r="A4483" s="466" t="s">
        <v>2634</v>
      </c>
      <c r="B4483" s="467" t="s">
        <v>27</v>
      </c>
      <c r="C4483" s="468" t="s">
        <v>26</v>
      </c>
      <c r="D4483" s="468" t="s">
        <v>18</v>
      </c>
      <c r="E4483" s="468" t="s">
        <v>25</v>
      </c>
      <c r="F4483" s="468"/>
      <c r="G4483" s="469" t="s">
        <v>1375</v>
      </c>
      <c r="H4483" s="467" t="s">
        <v>1376</v>
      </c>
      <c r="I4483" s="470" t="s">
        <v>1377</v>
      </c>
      <c r="J4483" s="471" t="s">
        <v>19</v>
      </c>
    </row>
    <row r="4484" customFormat="false" ht="39" hidden="false" customHeight="true" outlineLevel="0" collapsed="false">
      <c r="A4484" s="472" t="s">
        <v>35</v>
      </c>
      <c r="B4484" s="473" t="n">
        <v>100868</v>
      </c>
      <c r="C4484" s="474" t="s">
        <v>42</v>
      </c>
      <c r="D4484" s="474" t="s">
        <v>2586</v>
      </c>
      <c r="E4484" s="474" t="s">
        <v>1422</v>
      </c>
      <c r="F4484" s="474"/>
      <c r="G4484" s="475" t="s">
        <v>120</v>
      </c>
      <c r="H4484" s="476" t="n">
        <v>1</v>
      </c>
      <c r="I4484" s="477" t="n">
        <v>352.9</v>
      </c>
      <c r="J4484" s="478" t="n">
        <v>352.9</v>
      </c>
    </row>
    <row r="4485" customFormat="false" ht="25.5" hidden="false" customHeight="true" outlineLevel="0" collapsed="false">
      <c r="A4485" s="479" t="s">
        <v>656</v>
      </c>
      <c r="B4485" s="480" t="n">
        <v>88267</v>
      </c>
      <c r="C4485" s="481" t="s">
        <v>42</v>
      </c>
      <c r="D4485" s="481" t="s">
        <v>909</v>
      </c>
      <c r="E4485" s="481" t="s">
        <v>1382</v>
      </c>
      <c r="F4485" s="481"/>
      <c r="G4485" s="482" t="s">
        <v>469</v>
      </c>
      <c r="H4485" s="483" t="n">
        <v>0.9485</v>
      </c>
      <c r="I4485" s="484" t="n">
        <v>25.55</v>
      </c>
      <c r="J4485" s="485" t="n">
        <v>24.23</v>
      </c>
    </row>
    <row r="4486" customFormat="false" ht="24" hidden="false" customHeight="true" outlineLevel="0" collapsed="false">
      <c r="A4486" s="479" t="s">
        <v>656</v>
      </c>
      <c r="B4486" s="480" t="n">
        <v>88316</v>
      </c>
      <c r="C4486" s="481" t="s">
        <v>42</v>
      </c>
      <c r="D4486" s="481" t="s">
        <v>667</v>
      </c>
      <c r="E4486" s="481" t="s">
        <v>1382</v>
      </c>
      <c r="F4486" s="481"/>
      <c r="G4486" s="482" t="s">
        <v>469</v>
      </c>
      <c r="H4486" s="483" t="n">
        <v>0.2988</v>
      </c>
      <c r="I4486" s="484" t="n">
        <v>20.32</v>
      </c>
      <c r="J4486" s="485" t="n">
        <v>6.07</v>
      </c>
    </row>
    <row r="4487" customFormat="false" ht="39" hidden="false" customHeight="true" outlineLevel="0" collapsed="false">
      <c r="A4487" s="501" t="s">
        <v>200</v>
      </c>
      <c r="B4487" s="502" t="n">
        <v>4351</v>
      </c>
      <c r="C4487" s="503" t="s">
        <v>42</v>
      </c>
      <c r="D4487" s="503" t="s">
        <v>1269</v>
      </c>
      <c r="E4487" s="503" t="s">
        <v>669</v>
      </c>
      <c r="F4487" s="503"/>
      <c r="G4487" s="504" t="s">
        <v>120</v>
      </c>
      <c r="H4487" s="505" t="n">
        <v>6</v>
      </c>
      <c r="I4487" s="506" t="n">
        <v>17.1</v>
      </c>
      <c r="J4487" s="507" t="n">
        <v>102.6</v>
      </c>
    </row>
    <row r="4488" customFormat="false" ht="25.5" hidden="false" customHeight="true" outlineLevel="0" collapsed="false">
      <c r="A4488" s="501" t="s">
        <v>200</v>
      </c>
      <c r="B4488" s="502" t="n">
        <v>36081</v>
      </c>
      <c r="C4488" s="503" t="s">
        <v>42</v>
      </c>
      <c r="D4488" s="503" t="s">
        <v>2167</v>
      </c>
      <c r="E4488" s="503" t="s">
        <v>669</v>
      </c>
      <c r="F4488" s="503"/>
      <c r="G4488" s="504" t="s">
        <v>120</v>
      </c>
      <c r="H4488" s="505" t="n">
        <v>1</v>
      </c>
      <c r="I4488" s="506" t="n">
        <v>220</v>
      </c>
      <c r="J4488" s="507" t="n">
        <v>220</v>
      </c>
    </row>
    <row r="4489" customFormat="false" ht="15" hidden="false" customHeight="false" outlineLevel="0" collapsed="false">
      <c r="A4489" s="486"/>
      <c r="B4489" s="487"/>
      <c r="C4489" s="487"/>
      <c r="D4489" s="487"/>
      <c r="E4489" s="487" t="s">
        <v>1388</v>
      </c>
      <c r="F4489" s="488" t="n">
        <v>24.31</v>
      </c>
      <c r="G4489" s="487" t="s">
        <v>1389</v>
      </c>
      <c r="H4489" s="488" t="n">
        <v>0</v>
      </c>
      <c r="I4489" s="489" t="s">
        <v>1390</v>
      </c>
      <c r="J4489" s="490" t="n">
        <v>24.31</v>
      </c>
    </row>
    <row r="4490" customFormat="false" ht="15" hidden="false" customHeight="true" outlineLevel="0" collapsed="false">
      <c r="A4490" s="486"/>
      <c r="B4490" s="487"/>
      <c r="C4490" s="487"/>
      <c r="D4490" s="487"/>
      <c r="E4490" s="487" t="s">
        <v>1391</v>
      </c>
      <c r="F4490" s="488" t="n">
        <v>83.99</v>
      </c>
      <c r="G4490" s="487"/>
      <c r="H4490" s="491" t="s">
        <v>1392</v>
      </c>
      <c r="I4490" s="491"/>
      <c r="J4490" s="490" t="n">
        <v>436.89</v>
      </c>
    </row>
    <row r="4491" customFormat="false" ht="49.5" hidden="false" customHeight="true" outlineLevel="0" collapsed="false">
      <c r="A4491" s="492"/>
      <c r="B4491" s="493"/>
      <c r="C4491" s="493"/>
      <c r="D4491" s="493"/>
      <c r="E4491" s="493"/>
      <c r="F4491" s="493"/>
      <c r="G4491" s="493" t="s">
        <v>1393</v>
      </c>
      <c r="H4491" s="494" t="n">
        <v>14</v>
      </c>
      <c r="I4491" s="495" t="s">
        <v>1394</v>
      </c>
      <c r="J4491" s="496" t="n">
        <v>6116.46</v>
      </c>
    </row>
    <row r="4492" customFormat="false" ht="0.75" hidden="false" customHeight="true" outlineLevel="0" collapsed="false">
      <c r="A4492" s="497"/>
      <c r="B4492" s="498"/>
      <c r="C4492" s="498"/>
      <c r="D4492" s="498"/>
      <c r="E4492" s="498"/>
      <c r="F4492" s="498"/>
      <c r="G4492" s="498"/>
      <c r="H4492" s="498"/>
      <c r="I4492" s="499"/>
      <c r="J4492" s="500"/>
    </row>
    <row r="4493" customFormat="false" ht="18" hidden="false" customHeight="true" outlineLevel="0" collapsed="false">
      <c r="A4493" s="466" t="s">
        <v>2635</v>
      </c>
      <c r="B4493" s="467" t="s">
        <v>27</v>
      </c>
      <c r="C4493" s="468" t="s">
        <v>26</v>
      </c>
      <c r="D4493" s="468" t="s">
        <v>18</v>
      </c>
      <c r="E4493" s="468" t="s">
        <v>25</v>
      </c>
      <c r="F4493" s="468"/>
      <c r="G4493" s="469" t="s">
        <v>1375</v>
      </c>
      <c r="H4493" s="467" t="s">
        <v>1376</v>
      </c>
      <c r="I4493" s="470" t="s">
        <v>1377</v>
      </c>
      <c r="J4493" s="471" t="s">
        <v>19</v>
      </c>
    </row>
    <row r="4494" customFormat="false" ht="25.5" hidden="false" customHeight="true" outlineLevel="0" collapsed="false">
      <c r="A4494" s="472" t="s">
        <v>35</v>
      </c>
      <c r="B4494" s="473" t="n">
        <v>100875</v>
      </c>
      <c r="C4494" s="474" t="s">
        <v>42</v>
      </c>
      <c r="D4494" s="474" t="s">
        <v>2636</v>
      </c>
      <c r="E4494" s="474" t="s">
        <v>1422</v>
      </c>
      <c r="F4494" s="474"/>
      <c r="G4494" s="475" t="s">
        <v>120</v>
      </c>
      <c r="H4494" s="476" t="n">
        <v>1</v>
      </c>
      <c r="I4494" s="477" t="n">
        <v>1129.9</v>
      </c>
      <c r="J4494" s="478" t="n">
        <v>1129.9</v>
      </c>
    </row>
    <row r="4495" customFormat="false" ht="25.5" hidden="false" customHeight="true" outlineLevel="0" collapsed="false">
      <c r="A4495" s="479" t="s">
        <v>656</v>
      </c>
      <c r="B4495" s="480" t="n">
        <v>88267</v>
      </c>
      <c r="C4495" s="481" t="s">
        <v>42</v>
      </c>
      <c r="D4495" s="481" t="s">
        <v>909</v>
      </c>
      <c r="E4495" s="481" t="s">
        <v>1382</v>
      </c>
      <c r="F4495" s="481"/>
      <c r="G4495" s="482" t="s">
        <v>469</v>
      </c>
      <c r="H4495" s="483" t="n">
        <v>1.2647</v>
      </c>
      <c r="I4495" s="484" t="n">
        <v>25.55</v>
      </c>
      <c r="J4495" s="485" t="n">
        <v>32.31</v>
      </c>
    </row>
    <row r="4496" customFormat="false" ht="24" hidden="false" customHeight="true" outlineLevel="0" collapsed="false">
      <c r="A4496" s="479" t="s">
        <v>656</v>
      </c>
      <c r="B4496" s="480" t="n">
        <v>88316</v>
      </c>
      <c r="C4496" s="481" t="s">
        <v>42</v>
      </c>
      <c r="D4496" s="481" t="s">
        <v>667</v>
      </c>
      <c r="E4496" s="481" t="s">
        <v>1382</v>
      </c>
      <c r="F4496" s="481"/>
      <c r="G4496" s="482" t="s">
        <v>469</v>
      </c>
      <c r="H4496" s="483" t="n">
        <v>0.3985</v>
      </c>
      <c r="I4496" s="484" t="n">
        <v>20.32</v>
      </c>
      <c r="J4496" s="485" t="n">
        <v>8.09</v>
      </c>
    </row>
    <row r="4497" customFormat="false" ht="39" hidden="false" customHeight="true" outlineLevel="0" collapsed="false">
      <c r="A4497" s="501" t="s">
        <v>200</v>
      </c>
      <c r="B4497" s="502" t="n">
        <v>4351</v>
      </c>
      <c r="C4497" s="503" t="s">
        <v>42</v>
      </c>
      <c r="D4497" s="503" t="s">
        <v>1269</v>
      </c>
      <c r="E4497" s="503" t="s">
        <v>669</v>
      </c>
      <c r="F4497" s="503"/>
      <c r="G4497" s="504" t="s">
        <v>120</v>
      </c>
      <c r="H4497" s="505" t="n">
        <v>8</v>
      </c>
      <c r="I4497" s="506" t="n">
        <v>17.1</v>
      </c>
      <c r="J4497" s="507" t="n">
        <v>136.8</v>
      </c>
    </row>
    <row r="4498" customFormat="false" ht="25.5" hidden="false" customHeight="true" outlineLevel="0" collapsed="false">
      <c r="A4498" s="501" t="s">
        <v>200</v>
      </c>
      <c r="B4498" s="502" t="n">
        <v>36215</v>
      </c>
      <c r="C4498" s="503" t="s">
        <v>42</v>
      </c>
      <c r="D4498" s="503" t="s">
        <v>2637</v>
      </c>
      <c r="E4498" s="503" t="s">
        <v>669</v>
      </c>
      <c r="F4498" s="503"/>
      <c r="G4498" s="504" t="s">
        <v>120</v>
      </c>
      <c r="H4498" s="505" t="n">
        <v>1</v>
      </c>
      <c r="I4498" s="506" t="n">
        <v>952.7</v>
      </c>
      <c r="J4498" s="507" t="n">
        <v>952.7</v>
      </c>
    </row>
    <row r="4499" customFormat="false" ht="15" hidden="false" customHeight="false" outlineLevel="0" collapsed="false">
      <c r="A4499" s="486"/>
      <c r="B4499" s="487"/>
      <c r="C4499" s="487"/>
      <c r="D4499" s="487"/>
      <c r="E4499" s="487" t="s">
        <v>1388</v>
      </c>
      <c r="F4499" s="488" t="n">
        <v>32.42</v>
      </c>
      <c r="G4499" s="487" t="s">
        <v>1389</v>
      </c>
      <c r="H4499" s="488" t="n">
        <v>0</v>
      </c>
      <c r="I4499" s="489" t="s">
        <v>1390</v>
      </c>
      <c r="J4499" s="490" t="n">
        <v>32.42</v>
      </c>
    </row>
    <row r="4500" customFormat="false" ht="15" hidden="false" customHeight="true" outlineLevel="0" collapsed="false">
      <c r="A4500" s="486"/>
      <c r="B4500" s="487"/>
      <c r="C4500" s="487"/>
      <c r="D4500" s="487"/>
      <c r="E4500" s="487" t="s">
        <v>1391</v>
      </c>
      <c r="F4500" s="488" t="n">
        <v>268.91</v>
      </c>
      <c r="G4500" s="487"/>
      <c r="H4500" s="491" t="s">
        <v>1392</v>
      </c>
      <c r="I4500" s="491"/>
      <c r="J4500" s="490" t="n">
        <v>1398.81</v>
      </c>
    </row>
    <row r="4501" customFormat="false" ht="49.5" hidden="false" customHeight="true" outlineLevel="0" collapsed="false">
      <c r="A4501" s="492"/>
      <c r="B4501" s="493"/>
      <c r="C4501" s="493"/>
      <c r="D4501" s="493"/>
      <c r="E4501" s="493"/>
      <c r="F4501" s="493"/>
      <c r="G4501" s="493" t="s">
        <v>1393</v>
      </c>
      <c r="H4501" s="494" t="n">
        <v>2</v>
      </c>
      <c r="I4501" s="495" t="s">
        <v>1394</v>
      </c>
      <c r="J4501" s="496" t="n">
        <v>2797.62</v>
      </c>
    </row>
    <row r="4502" customFormat="false" ht="0.75" hidden="false" customHeight="true" outlineLevel="0" collapsed="false">
      <c r="A4502" s="497"/>
      <c r="B4502" s="498"/>
      <c r="C4502" s="498"/>
      <c r="D4502" s="498"/>
      <c r="E4502" s="498"/>
      <c r="F4502" s="498"/>
      <c r="G4502" s="498"/>
      <c r="H4502" s="498"/>
      <c r="I4502" s="499"/>
      <c r="J4502" s="500"/>
    </row>
    <row r="4503" customFormat="false" ht="18" hidden="false" customHeight="true" outlineLevel="0" collapsed="false">
      <c r="A4503" s="466" t="s">
        <v>2638</v>
      </c>
      <c r="B4503" s="467" t="s">
        <v>27</v>
      </c>
      <c r="C4503" s="468" t="s">
        <v>26</v>
      </c>
      <c r="D4503" s="468" t="s">
        <v>18</v>
      </c>
      <c r="E4503" s="468" t="s">
        <v>25</v>
      </c>
      <c r="F4503" s="468"/>
      <c r="G4503" s="469" t="s">
        <v>1375</v>
      </c>
      <c r="H4503" s="467" t="s">
        <v>1376</v>
      </c>
      <c r="I4503" s="470" t="s">
        <v>1377</v>
      </c>
      <c r="J4503" s="471" t="s">
        <v>19</v>
      </c>
    </row>
    <row r="4504" customFormat="false" ht="51.75" hidden="false" customHeight="true" outlineLevel="0" collapsed="false">
      <c r="A4504" s="472" t="s">
        <v>35</v>
      </c>
      <c r="B4504" s="473" t="s">
        <v>2588</v>
      </c>
      <c r="C4504" s="474" t="s">
        <v>36</v>
      </c>
      <c r="D4504" s="474" t="s">
        <v>2589</v>
      </c>
      <c r="E4504" s="474" t="s">
        <v>811</v>
      </c>
      <c r="F4504" s="474"/>
      <c r="G4504" s="475" t="s">
        <v>47</v>
      </c>
      <c r="H4504" s="476" t="n">
        <v>1</v>
      </c>
      <c r="I4504" s="477" t="n">
        <v>431.6</v>
      </c>
      <c r="J4504" s="478" t="n">
        <v>431.6</v>
      </c>
    </row>
    <row r="4505" customFormat="false" ht="25.5" hidden="false" customHeight="true" outlineLevel="0" collapsed="false">
      <c r="A4505" s="479" t="s">
        <v>656</v>
      </c>
      <c r="B4505" s="480" t="n">
        <v>88251</v>
      </c>
      <c r="C4505" s="481" t="s">
        <v>42</v>
      </c>
      <c r="D4505" s="481" t="s">
        <v>1601</v>
      </c>
      <c r="E4505" s="481" t="s">
        <v>1382</v>
      </c>
      <c r="F4505" s="481"/>
      <c r="G4505" s="482" t="s">
        <v>469</v>
      </c>
      <c r="H4505" s="483" t="n">
        <v>1.502</v>
      </c>
      <c r="I4505" s="484" t="n">
        <v>21.5</v>
      </c>
      <c r="J4505" s="485" t="n">
        <v>32.29</v>
      </c>
    </row>
    <row r="4506" customFormat="false" ht="24" hidden="false" customHeight="true" outlineLevel="0" collapsed="false">
      <c r="A4506" s="479" t="s">
        <v>656</v>
      </c>
      <c r="B4506" s="480" t="n">
        <v>88315</v>
      </c>
      <c r="C4506" s="481" t="s">
        <v>42</v>
      </c>
      <c r="D4506" s="481" t="s">
        <v>1600</v>
      </c>
      <c r="E4506" s="481" t="s">
        <v>1382</v>
      </c>
      <c r="F4506" s="481"/>
      <c r="G4506" s="482" t="s">
        <v>469</v>
      </c>
      <c r="H4506" s="483" t="n">
        <v>1.828</v>
      </c>
      <c r="I4506" s="484" t="n">
        <v>25.4</v>
      </c>
      <c r="J4506" s="485" t="n">
        <v>46.43</v>
      </c>
    </row>
    <row r="4507" customFormat="false" ht="25.5" hidden="false" customHeight="true" outlineLevel="0" collapsed="false">
      <c r="A4507" s="501" t="s">
        <v>200</v>
      </c>
      <c r="B4507" s="502" t="n">
        <v>1332</v>
      </c>
      <c r="C4507" s="503" t="s">
        <v>42</v>
      </c>
      <c r="D4507" s="503" t="s">
        <v>2590</v>
      </c>
      <c r="E4507" s="503" t="s">
        <v>669</v>
      </c>
      <c r="F4507" s="503"/>
      <c r="G4507" s="504" t="s">
        <v>66</v>
      </c>
      <c r="H4507" s="505" t="n">
        <v>0.896</v>
      </c>
      <c r="I4507" s="506" t="n">
        <v>11.5</v>
      </c>
      <c r="J4507" s="507" t="n">
        <v>10.3</v>
      </c>
    </row>
    <row r="4508" customFormat="false" ht="25.5" hidden="false" customHeight="true" outlineLevel="0" collapsed="false">
      <c r="A4508" s="501" t="s">
        <v>200</v>
      </c>
      <c r="B4508" s="502" t="n">
        <v>11002</v>
      </c>
      <c r="C4508" s="503" t="s">
        <v>42</v>
      </c>
      <c r="D4508" s="503" t="s">
        <v>2349</v>
      </c>
      <c r="E4508" s="503" t="s">
        <v>669</v>
      </c>
      <c r="F4508" s="503"/>
      <c r="G4508" s="504" t="s">
        <v>66</v>
      </c>
      <c r="H4508" s="505" t="n">
        <v>0.083</v>
      </c>
      <c r="I4508" s="506" t="n">
        <v>36.39</v>
      </c>
      <c r="J4508" s="507" t="n">
        <v>3.02</v>
      </c>
    </row>
    <row r="4509" customFormat="false" ht="25.5" hidden="false" customHeight="true" outlineLevel="0" collapsed="false">
      <c r="A4509" s="501" t="s">
        <v>200</v>
      </c>
      <c r="B4509" s="502" t="n">
        <v>11964</v>
      </c>
      <c r="C4509" s="503" t="s">
        <v>42</v>
      </c>
      <c r="D4509" s="503" t="s">
        <v>1259</v>
      </c>
      <c r="E4509" s="503" t="s">
        <v>669</v>
      </c>
      <c r="F4509" s="503"/>
      <c r="G4509" s="504" t="s">
        <v>120</v>
      </c>
      <c r="H4509" s="505" t="n">
        <v>3.333</v>
      </c>
      <c r="I4509" s="506" t="n">
        <v>2.45</v>
      </c>
      <c r="J4509" s="507" t="n">
        <v>8.16</v>
      </c>
    </row>
    <row r="4510" customFormat="false" ht="25.5" hidden="false" customHeight="true" outlineLevel="0" collapsed="false">
      <c r="A4510" s="501" t="s">
        <v>200</v>
      </c>
      <c r="B4510" s="502" t="n">
        <v>11975</v>
      </c>
      <c r="C4510" s="503" t="s">
        <v>42</v>
      </c>
      <c r="D4510" s="503" t="s">
        <v>2591</v>
      </c>
      <c r="E4510" s="503" t="s">
        <v>669</v>
      </c>
      <c r="F4510" s="503"/>
      <c r="G4510" s="504" t="s">
        <v>120</v>
      </c>
      <c r="H4510" s="505" t="n">
        <v>4</v>
      </c>
      <c r="I4510" s="506" t="n">
        <v>24.11</v>
      </c>
      <c r="J4510" s="507" t="n">
        <v>96.44</v>
      </c>
    </row>
    <row r="4511" customFormat="false" ht="39" hidden="false" customHeight="true" outlineLevel="0" collapsed="false">
      <c r="A4511" s="501" t="s">
        <v>200</v>
      </c>
      <c r="B4511" s="502" t="n">
        <v>21012</v>
      </c>
      <c r="C4511" s="503" t="s">
        <v>42</v>
      </c>
      <c r="D4511" s="503" t="s">
        <v>2592</v>
      </c>
      <c r="E4511" s="503" t="s">
        <v>669</v>
      </c>
      <c r="F4511" s="503"/>
      <c r="G4511" s="504" t="s">
        <v>47</v>
      </c>
      <c r="H4511" s="505" t="n">
        <v>4.29</v>
      </c>
      <c r="I4511" s="506" t="n">
        <v>54.77</v>
      </c>
      <c r="J4511" s="507" t="n">
        <v>234.96</v>
      </c>
    </row>
    <row r="4512" customFormat="false" ht="15" hidden="false" customHeight="false" outlineLevel="0" collapsed="false">
      <c r="A4512" s="486"/>
      <c r="B4512" s="487"/>
      <c r="C4512" s="487"/>
      <c r="D4512" s="487"/>
      <c r="E4512" s="487" t="s">
        <v>1388</v>
      </c>
      <c r="F4512" s="488" t="n">
        <v>60.9</v>
      </c>
      <c r="G4512" s="487" t="s">
        <v>1389</v>
      </c>
      <c r="H4512" s="488" t="n">
        <v>0</v>
      </c>
      <c r="I4512" s="489" t="s">
        <v>1390</v>
      </c>
      <c r="J4512" s="490" t="n">
        <v>60.9</v>
      </c>
    </row>
    <row r="4513" customFormat="false" ht="15" hidden="false" customHeight="true" outlineLevel="0" collapsed="false">
      <c r="A4513" s="486"/>
      <c r="B4513" s="487"/>
      <c r="C4513" s="487"/>
      <c r="D4513" s="487"/>
      <c r="E4513" s="487" t="s">
        <v>1391</v>
      </c>
      <c r="F4513" s="488" t="n">
        <v>102.72</v>
      </c>
      <c r="G4513" s="487"/>
      <c r="H4513" s="491" t="s">
        <v>1392</v>
      </c>
      <c r="I4513" s="491"/>
      <c r="J4513" s="490" t="n">
        <v>534.32</v>
      </c>
    </row>
    <row r="4514" customFormat="false" ht="49.5" hidden="false" customHeight="true" outlineLevel="0" collapsed="false">
      <c r="A4514" s="492"/>
      <c r="B4514" s="493"/>
      <c r="C4514" s="493"/>
      <c r="D4514" s="493"/>
      <c r="E4514" s="493"/>
      <c r="F4514" s="493"/>
      <c r="G4514" s="493" t="s">
        <v>1393</v>
      </c>
      <c r="H4514" s="494" t="n">
        <v>20.26</v>
      </c>
      <c r="I4514" s="495" t="s">
        <v>1394</v>
      </c>
      <c r="J4514" s="496" t="n">
        <v>10825.32</v>
      </c>
    </row>
    <row r="4515" customFormat="false" ht="0.75" hidden="false" customHeight="true" outlineLevel="0" collapsed="false">
      <c r="A4515" s="497"/>
      <c r="B4515" s="498"/>
      <c r="C4515" s="498"/>
      <c r="D4515" s="498"/>
      <c r="E4515" s="498"/>
      <c r="F4515" s="498"/>
      <c r="G4515" s="498"/>
      <c r="H4515" s="498"/>
      <c r="I4515" s="499"/>
      <c r="J4515" s="500"/>
    </row>
    <row r="4516" customFormat="false" ht="18" hidden="false" customHeight="true" outlineLevel="0" collapsed="false">
      <c r="A4516" s="466" t="s">
        <v>2639</v>
      </c>
      <c r="B4516" s="467" t="s">
        <v>27</v>
      </c>
      <c r="C4516" s="468" t="s">
        <v>26</v>
      </c>
      <c r="D4516" s="468" t="s">
        <v>18</v>
      </c>
      <c r="E4516" s="468" t="s">
        <v>25</v>
      </c>
      <c r="F4516" s="468"/>
      <c r="G4516" s="469" t="s">
        <v>1375</v>
      </c>
      <c r="H4516" s="467" t="s">
        <v>1376</v>
      </c>
      <c r="I4516" s="470" t="s">
        <v>1377</v>
      </c>
      <c r="J4516" s="471" t="s">
        <v>19</v>
      </c>
    </row>
    <row r="4517" customFormat="false" ht="64.5" hidden="false" customHeight="true" outlineLevel="0" collapsed="false">
      <c r="A4517" s="472" t="s">
        <v>35</v>
      </c>
      <c r="B4517" s="473" t="n">
        <v>99839</v>
      </c>
      <c r="C4517" s="474" t="s">
        <v>42</v>
      </c>
      <c r="D4517" s="474" t="s">
        <v>2640</v>
      </c>
      <c r="E4517" s="474" t="s">
        <v>811</v>
      </c>
      <c r="F4517" s="474"/>
      <c r="G4517" s="475" t="s">
        <v>47</v>
      </c>
      <c r="H4517" s="476" t="n">
        <v>1</v>
      </c>
      <c r="I4517" s="477" t="n">
        <v>487.5</v>
      </c>
      <c r="J4517" s="478" t="n">
        <v>487.5</v>
      </c>
    </row>
    <row r="4518" customFormat="false" ht="25.5" hidden="false" customHeight="true" outlineLevel="0" collapsed="false">
      <c r="A4518" s="479" t="s">
        <v>656</v>
      </c>
      <c r="B4518" s="480" t="n">
        <v>88251</v>
      </c>
      <c r="C4518" s="481" t="s">
        <v>42</v>
      </c>
      <c r="D4518" s="481" t="s">
        <v>1601</v>
      </c>
      <c r="E4518" s="481" t="s">
        <v>1382</v>
      </c>
      <c r="F4518" s="481"/>
      <c r="G4518" s="482" t="s">
        <v>469</v>
      </c>
      <c r="H4518" s="483" t="n">
        <v>4.748</v>
      </c>
      <c r="I4518" s="484" t="n">
        <v>21.5</v>
      </c>
      <c r="J4518" s="485" t="n">
        <v>102.08</v>
      </c>
    </row>
    <row r="4519" customFormat="false" ht="24" hidden="false" customHeight="true" outlineLevel="0" collapsed="false">
      <c r="A4519" s="479" t="s">
        <v>656</v>
      </c>
      <c r="B4519" s="480" t="n">
        <v>88315</v>
      </c>
      <c r="C4519" s="481" t="s">
        <v>42</v>
      </c>
      <c r="D4519" s="481" t="s">
        <v>1600</v>
      </c>
      <c r="E4519" s="481" t="s">
        <v>1382</v>
      </c>
      <c r="F4519" s="481"/>
      <c r="G4519" s="482" t="s">
        <v>469</v>
      </c>
      <c r="H4519" s="483" t="n">
        <v>5.78</v>
      </c>
      <c r="I4519" s="484" t="n">
        <v>25.4</v>
      </c>
      <c r="J4519" s="485" t="n">
        <v>146.81</v>
      </c>
    </row>
    <row r="4520" customFormat="false" ht="24" hidden="false" customHeight="true" outlineLevel="0" collapsed="false">
      <c r="A4520" s="501" t="s">
        <v>200</v>
      </c>
      <c r="B4520" s="502" t="n">
        <v>546</v>
      </c>
      <c r="C4520" s="503" t="s">
        <v>42</v>
      </c>
      <c r="D4520" s="503" t="s">
        <v>2258</v>
      </c>
      <c r="E4520" s="503" t="s">
        <v>669</v>
      </c>
      <c r="F4520" s="503"/>
      <c r="G4520" s="504" t="s">
        <v>66</v>
      </c>
      <c r="H4520" s="505" t="n">
        <v>9.224</v>
      </c>
      <c r="I4520" s="506" t="n">
        <v>10.27</v>
      </c>
      <c r="J4520" s="507" t="n">
        <v>94.73</v>
      </c>
    </row>
    <row r="4521" customFormat="false" ht="25.5" hidden="false" customHeight="true" outlineLevel="0" collapsed="false">
      <c r="A4521" s="501" t="s">
        <v>200</v>
      </c>
      <c r="B4521" s="502" t="n">
        <v>1332</v>
      </c>
      <c r="C4521" s="503" t="s">
        <v>42</v>
      </c>
      <c r="D4521" s="503" t="s">
        <v>2590</v>
      </c>
      <c r="E4521" s="503" t="s">
        <v>669</v>
      </c>
      <c r="F4521" s="503"/>
      <c r="G4521" s="504" t="s">
        <v>66</v>
      </c>
      <c r="H4521" s="505" t="n">
        <v>0.896</v>
      </c>
      <c r="I4521" s="506" t="n">
        <v>11.5</v>
      </c>
      <c r="J4521" s="507" t="n">
        <v>10.3</v>
      </c>
    </row>
    <row r="4522" customFormat="false" ht="25.5" hidden="false" customHeight="true" outlineLevel="0" collapsed="false">
      <c r="A4522" s="501" t="s">
        <v>200</v>
      </c>
      <c r="B4522" s="502" t="n">
        <v>11002</v>
      </c>
      <c r="C4522" s="503" t="s">
        <v>42</v>
      </c>
      <c r="D4522" s="503" t="s">
        <v>2349</v>
      </c>
      <c r="E4522" s="503" t="s">
        <v>669</v>
      </c>
      <c r="F4522" s="503"/>
      <c r="G4522" s="504" t="s">
        <v>66</v>
      </c>
      <c r="H4522" s="505" t="n">
        <v>0.071</v>
      </c>
      <c r="I4522" s="506" t="n">
        <v>36.39</v>
      </c>
      <c r="J4522" s="507" t="n">
        <v>2.58</v>
      </c>
    </row>
    <row r="4523" customFormat="false" ht="25.5" hidden="false" customHeight="true" outlineLevel="0" collapsed="false">
      <c r="A4523" s="501" t="s">
        <v>200</v>
      </c>
      <c r="B4523" s="502" t="n">
        <v>11964</v>
      </c>
      <c r="C4523" s="503" t="s">
        <v>42</v>
      </c>
      <c r="D4523" s="503" t="s">
        <v>1259</v>
      </c>
      <c r="E4523" s="503" t="s">
        <v>669</v>
      </c>
      <c r="F4523" s="503"/>
      <c r="G4523" s="504" t="s">
        <v>120</v>
      </c>
      <c r="H4523" s="505" t="n">
        <v>3.333</v>
      </c>
      <c r="I4523" s="506" t="n">
        <v>2.45</v>
      </c>
      <c r="J4523" s="507" t="n">
        <v>8.16</v>
      </c>
    </row>
    <row r="4524" customFormat="false" ht="39" hidden="false" customHeight="true" outlineLevel="0" collapsed="false">
      <c r="A4524" s="501" t="s">
        <v>200</v>
      </c>
      <c r="B4524" s="502" t="n">
        <v>21012</v>
      </c>
      <c r="C4524" s="503" t="s">
        <v>42</v>
      </c>
      <c r="D4524" s="503" t="s">
        <v>2592</v>
      </c>
      <c r="E4524" s="503" t="s">
        <v>669</v>
      </c>
      <c r="F4524" s="503"/>
      <c r="G4524" s="504" t="s">
        <v>47</v>
      </c>
      <c r="H4524" s="505" t="n">
        <v>0.9</v>
      </c>
      <c r="I4524" s="506" t="n">
        <v>54.77</v>
      </c>
      <c r="J4524" s="507" t="n">
        <v>49.29</v>
      </c>
    </row>
    <row r="4525" customFormat="false" ht="25.5" hidden="false" customHeight="true" outlineLevel="0" collapsed="false">
      <c r="A4525" s="501" t="s">
        <v>200</v>
      </c>
      <c r="B4525" s="502" t="n">
        <v>21013</v>
      </c>
      <c r="C4525" s="503" t="s">
        <v>42</v>
      </c>
      <c r="D4525" s="503" t="s">
        <v>2596</v>
      </c>
      <c r="E4525" s="503" t="s">
        <v>669</v>
      </c>
      <c r="F4525" s="503"/>
      <c r="G4525" s="504" t="s">
        <v>47</v>
      </c>
      <c r="H4525" s="505" t="n">
        <v>1.029</v>
      </c>
      <c r="I4525" s="506" t="n">
        <v>71.48</v>
      </c>
      <c r="J4525" s="507" t="n">
        <v>73.55</v>
      </c>
    </row>
    <row r="4526" customFormat="false" ht="15" hidden="false" customHeight="false" outlineLevel="0" collapsed="false">
      <c r="A4526" s="486"/>
      <c r="B4526" s="487"/>
      <c r="C4526" s="487"/>
      <c r="D4526" s="487"/>
      <c r="E4526" s="487" t="s">
        <v>1388</v>
      </c>
      <c r="F4526" s="488" t="n">
        <v>192.56</v>
      </c>
      <c r="G4526" s="487" t="s">
        <v>1389</v>
      </c>
      <c r="H4526" s="488" t="n">
        <v>0</v>
      </c>
      <c r="I4526" s="489" t="s">
        <v>1390</v>
      </c>
      <c r="J4526" s="490" t="n">
        <v>192.56</v>
      </c>
    </row>
    <row r="4527" customFormat="false" ht="15" hidden="false" customHeight="true" outlineLevel="0" collapsed="false">
      <c r="A4527" s="486"/>
      <c r="B4527" s="487"/>
      <c r="C4527" s="487"/>
      <c r="D4527" s="487"/>
      <c r="E4527" s="487" t="s">
        <v>1391</v>
      </c>
      <c r="F4527" s="488" t="n">
        <v>116.02</v>
      </c>
      <c r="G4527" s="487"/>
      <c r="H4527" s="491" t="s">
        <v>1392</v>
      </c>
      <c r="I4527" s="491"/>
      <c r="J4527" s="490" t="n">
        <v>603.52</v>
      </c>
    </row>
    <row r="4528" customFormat="false" ht="49.5" hidden="false" customHeight="true" outlineLevel="0" collapsed="false">
      <c r="A4528" s="492"/>
      <c r="B4528" s="493"/>
      <c r="C4528" s="493"/>
      <c r="D4528" s="493"/>
      <c r="E4528" s="493"/>
      <c r="F4528" s="493"/>
      <c r="G4528" s="493" t="s">
        <v>1393</v>
      </c>
      <c r="H4528" s="494" t="n">
        <v>184.52</v>
      </c>
      <c r="I4528" s="495" t="s">
        <v>1394</v>
      </c>
      <c r="J4528" s="496" t="n">
        <v>111361.51</v>
      </c>
    </row>
    <row r="4529" customFormat="false" ht="0.75" hidden="false" customHeight="true" outlineLevel="0" collapsed="false">
      <c r="A4529" s="497"/>
      <c r="B4529" s="498"/>
      <c r="C4529" s="498"/>
      <c r="D4529" s="498"/>
      <c r="E4529" s="498"/>
      <c r="F4529" s="498"/>
      <c r="G4529" s="498"/>
      <c r="H4529" s="498"/>
      <c r="I4529" s="499"/>
      <c r="J4529" s="500"/>
    </row>
    <row r="4530" customFormat="false" ht="18" hidden="false" customHeight="true" outlineLevel="0" collapsed="false">
      <c r="A4530" s="466" t="s">
        <v>2641</v>
      </c>
      <c r="B4530" s="467" t="s">
        <v>27</v>
      </c>
      <c r="C4530" s="468" t="s">
        <v>26</v>
      </c>
      <c r="D4530" s="468" t="s">
        <v>18</v>
      </c>
      <c r="E4530" s="468" t="s">
        <v>25</v>
      </c>
      <c r="F4530" s="468"/>
      <c r="G4530" s="469" t="s">
        <v>1375</v>
      </c>
      <c r="H4530" s="467" t="s">
        <v>1376</v>
      </c>
      <c r="I4530" s="470" t="s">
        <v>1377</v>
      </c>
      <c r="J4530" s="471" t="s">
        <v>19</v>
      </c>
    </row>
    <row r="4531" customFormat="false" ht="64.5" hidden="false" customHeight="true" outlineLevel="0" collapsed="false">
      <c r="A4531" s="472" t="s">
        <v>35</v>
      </c>
      <c r="B4531" s="473" t="n">
        <v>99837</v>
      </c>
      <c r="C4531" s="474" t="s">
        <v>42</v>
      </c>
      <c r="D4531" s="474" t="s">
        <v>2642</v>
      </c>
      <c r="E4531" s="474" t="s">
        <v>811</v>
      </c>
      <c r="F4531" s="474"/>
      <c r="G4531" s="475" t="s">
        <v>47</v>
      </c>
      <c r="H4531" s="476" t="n">
        <v>1</v>
      </c>
      <c r="I4531" s="477" t="n">
        <v>587.43</v>
      </c>
      <c r="J4531" s="478" t="n">
        <v>587.43</v>
      </c>
    </row>
    <row r="4532" customFormat="false" ht="25.5" hidden="false" customHeight="true" outlineLevel="0" collapsed="false">
      <c r="A4532" s="479" t="s">
        <v>656</v>
      </c>
      <c r="B4532" s="480" t="n">
        <v>88251</v>
      </c>
      <c r="C4532" s="481" t="s">
        <v>42</v>
      </c>
      <c r="D4532" s="481" t="s">
        <v>1601</v>
      </c>
      <c r="E4532" s="481" t="s">
        <v>1382</v>
      </c>
      <c r="F4532" s="481"/>
      <c r="G4532" s="482" t="s">
        <v>469</v>
      </c>
      <c r="H4532" s="483" t="n">
        <v>4.526</v>
      </c>
      <c r="I4532" s="484" t="n">
        <v>21.5</v>
      </c>
      <c r="J4532" s="485" t="n">
        <v>97.3</v>
      </c>
    </row>
    <row r="4533" customFormat="false" ht="24" hidden="false" customHeight="true" outlineLevel="0" collapsed="false">
      <c r="A4533" s="479" t="s">
        <v>656</v>
      </c>
      <c r="B4533" s="480" t="n">
        <v>88315</v>
      </c>
      <c r="C4533" s="481" t="s">
        <v>42</v>
      </c>
      <c r="D4533" s="481" t="s">
        <v>1600</v>
      </c>
      <c r="E4533" s="481" t="s">
        <v>1382</v>
      </c>
      <c r="F4533" s="481"/>
      <c r="G4533" s="482" t="s">
        <v>469</v>
      </c>
      <c r="H4533" s="483" t="n">
        <v>5.51</v>
      </c>
      <c r="I4533" s="484" t="n">
        <v>25.4</v>
      </c>
      <c r="J4533" s="485" t="n">
        <v>139.95</v>
      </c>
    </row>
    <row r="4534" customFormat="false" ht="25.5" hidden="false" customHeight="true" outlineLevel="0" collapsed="false">
      <c r="A4534" s="501" t="s">
        <v>200</v>
      </c>
      <c r="B4534" s="502" t="n">
        <v>1332</v>
      </c>
      <c r="C4534" s="503" t="s">
        <v>42</v>
      </c>
      <c r="D4534" s="503" t="s">
        <v>2590</v>
      </c>
      <c r="E4534" s="503" t="s">
        <v>669</v>
      </c>
      <c r="F4534" s="503"/>
      <c r="G4534" s="504" t="s">
        <v>66</v>
      </c>
      <c r="H4534" s="505" t="n">
        <v>0.896</v>
      </c>
      <c r="I4534" s="506" t="n">
        <v>11.5</v>
      </c>
      <c r="J4534" s="507" t="n">
        <v>10.3</v>
      </c>
    </row>
    <row r="4535" customFormat="false" ht="25.5" hidden="false" customHeight="true" outlineLevel="0" collapsed="false">
      <c r="A4535" s="501" t="s">
        <v>200</v>
      </c>
      <c r="B4535" s="502" t="n">
        <v>11002</v>
      </c>
      <c r="C4535" s="503" t="s">
        <v>42</v>
      </c>
      <c r="D4535" s="503" t="s">
        <v>2349</v>
      </c>
      <c r="E4535" s="503" t="s">
        <v>669</v>
      </c>
      <c r="F4535" s="503"/>
      <c r="G4535" s="504" t="s">
        <v>66</v>
      </c>
      <c r="H4535" s="505" t="n">
        <v>0.065</v>
      </c>
      <c r="I4535" s="506" t="n">
        <v>36.39</v>
      </c>
      <c r="J4535" s="507" t="n">
        <v>2.36</v>
      </c>
    </row>
    <row r="4536" customFormat="false" ht="25.5" hidden="false" customHeight="true" outlineLevel="0" collapsed="false">
      <c r="A4536" s="501" t="s">
        <v>200</v>
      </c>
      <c r="B4536" s="502" t="n">
        <v>11964</v>
      </c>
      <c r="C4536" s="503" t="s">
        <v>42</v>
      </c>
      <c r="D4536" s="503" t="s">
        <v>1259</v>
      </c>
      <c r="E4536" s="503" t="s">
        <v>669</v>
      </c>
      <c r="F4536" s="503"/>
      <c r="G4536" s="504" t="s">
        <v>120</v>
      </c>
      <c r="H4536" s="505" t="n">
        <v>3.333</v>
      </c>
      <c r="I4536" s="506" t="n">
        <v>2.45</v>
      </c>
      <c r="J4536" s="507" t="n">
        <v>8.16</v>
      </c>
    </row>
    <row r="4537" customFormat="false" ht="25.5" hidden="false" customHeight="true" outlineLevel="0" collapsed="false">
      <c r="A4537" s="501" t="s">
        <v>200</v>
      </c>
      <c r="B4537" s="502" t="n">
        <v>21009</v>
      </c>
      <c r="C4537" s="503" t="s">
        <v>42</v>
      </c>
      <c r="D4537" s="503" t="s">
        <v>2643</v>
      </c>
      <c r="E4537" s="503" t="s">
        <v>669</v>
      </c>
      <c r="F4537" s="503"/>
      <c r="G4537" s="504" t="s">
        <v>47</v>
      </c>
      <c r="H4537" s="505" t="n">
        <v>6.25</v>
      </c>
      <c r="I4537" s="506" t="n">
        <v>25.33</v>
      </c>
      <c r="J4537" s="507" t="n">
        <v>158.31</v>
      </c>
    </row>
    <row r="4538" customFormat="false" ht="25.5" hidden="false" customHeight="true" outlineLevel="0" collapsed="false">
      <c r="A4538" s="501" t="s">
        <v>200</v>
      </c>
      <c r="B4538" s="502" t="n">
        <v>21010</v>
      </c>
      <c r="C4538" s="503" t="s">
        <v>42</v>
      </c>
      <c r="D4538" s="503" t="s">
        <v>2644</v>
      </c>
      <c r="E4538" s="503" t="s">
        <v>669</v>
      </c>
      <c r="F4538" s="503"/>
      <c r="G4538" s="504" t="s">
        <v>47</v>
      </c>
      <c r="H4538" s="505" t="n">
        <v>2.023</v>
      </c>
      <c r="I4538" s="506" t="n">
        <v>34.01</v>
      </c>
      <c r="J4538" s="507" t="n">
        <v>68.8</v>
      </c>
    </row>
    <row r="4539" customFormat="false" ht="39" hidden="false" customHeight="true" outlineLevel="0" collapsed="false">
      <c r="A4539" s="501" t="s">
        <v>200</v>
      </c>
      <c r="B4539" s="502" t="n">
        <v>21011</v>
      </c>
      <c r="C4539" s="503" t="s">
        <v>42</v>
      </c>
      <c r="D4539" s="503" t="s">
        <v>2645</v>
      </c>
      <c r="E4539" s="503" t="s">
        <v>669</v>
      </c>
      <c r="F4539" s="503"/>
      <c r="G4539" s="504" t="s">
        <v>47</v>
      </c>
      <c r="H4539" s="505" t="n">
        <v>0.926</v>
      </c>
      <c r="I4539" s="506" t="n">
        <v>49.57</v>
      </c>
      <c r="J4539" s="507" t="n">
        <v>45.9</v>
      </c>
    </row>
    <row r="4540" customFormat="false" ht="39" hidden="false" customHeight="true" outlineLevel="0" collapsed="false">
      <c r="A4540" s="501" t="s">
        <v>200</v>
      </c>
      <c r="B4540" s="502" t="n">
        <v>21012</v>
      </c>
      <c r="C4540" s="503" t="s">
        <v>42</v>
      </c>
      <c r="D4540" s="503" t="s">
        <v>2592</v>
      </c>
      <c r="E4540" s="503" t="s">
        <v>669</v>
      </c>
      <c r="F4540" s="503"/>
      <c r="G4540" s="504" t="s">
        <v>47</v>
      </c>
      <c r="H4540" s="505" t="n">
        <v>1.029</v>
      </c>
      <c r="I4540" s="506" t="n">
        <v>54.77</v>
      </c>
      <c r="J4540" s="507" t="n">
        <v>56.35</v>
      </c>
    </row>
    <row r="4541" customFormat="false" ht="15" hidden="false" customHeight="false" outlineLevel="0" collapsed="false">
      <c r="A4541" s="486"/>
      <c r="B4541" s="487"/>
      <c r="C4541" s="487"/>
      <c r="D4541" s="487"/>
      <c r="E4541" s="487" t="s">
        <v>1388</v>
      </c>
      <c r="F4541" s="488" t="n">
        <v>183.56</v>
      </c>
      <c r="G4541" s="487" t="s">
        <v>1389</v>
      </c>
      <c r="H4541" s="488" t="n">
        <v>0</v>
      </c>
      <c r="I4541" s="489" t="s">
        <v>1390</v>
      </c>
      <c r="J4541" s="490" t="n">
        <v>183.56</v>
      </c>
    </row>
    <row r="4542" customFormat="false" ht="15" hidden="false" customHeight="true" outlineLevel="0" collapsed="false">
      <c r="A4542" s="486"/>
      <c r="B4542" s="487"/>
      <c r="C4542" s="487"/>
      <c r="D4542" s="487"/>
      <c r="E4542" s="487" t="s">
        <v>1391</v>
      </c>
      <c r="F4542" s="488" t="n">
        <v>139.8</v>
      </c>
      <c r="G4542" s="487"/>
      <c r="H4542" s="491" t="s">
        <v>1392</v>
      </c>
      <c r="I4542" s="491"/>
      <c r="J4542" s="490" t="n">
        <v>727.23</v>
      </c>
    </row>
    <row r="4543" customFormat="false" ht="49.5" hidden="false" customHeight="true" outlineLevel="0" collapsed="false">
      <c r="A4543" s="492"/>
      <c r="B4543" s="493"/>
      <c r="C4543" s="493"/>
      <c r="D4543" s="493"/>
      <c r="E4543" s="493"/>
      <c r="F4543" s="493"/>
      <c r="G4543" s="493" t="s">
        <v>1393</v>
      </c>
      <c r="H4543" s="494" t="n">
        <v>9.1</v>
      </c>
      <c r="I4543" s="495" t="s">
        <v>1394</v>
      </c>
      <c r="J4543" s="496" t="n">
        <v>6617.79</v>
      </c>
    </row>
    <row r="4544" customFormat="false" ht="0.75" hidden="false" customHeight="true" outlineLevel="0" collapsed="false">
      <c r="A4544" s="497"/>
      <c r="B4544" s="498"/>
      <c r="C4544" s="498"/>
      <c r="D4544" s="498"/>
      <c r="E4544" s="498"/>
      <c r="F4544" s="498"/>
      <c r="G4544" s="498"/>
      <c r="H4544" s="498"/>
      <c r="I4544" s="499"/>
      <c r="J4544" s="500"/>
    </row>
    <row r="4545" customFormat="false" ht="24" hidden="false" customHeight="true" outlineLevel="0" collapsed="false">
      <c r="A4545" s="461" t="s">
        <v>2646</v>
      </c>
      <c r="B4545" s="462"/>
      <c r="C4545" s="462"/>
      <c r="D4545" s="462" t="s">
        <v>1717</v>
      </c>
      <c r="E4545" s="462"/>
      <c r="F4545" s="462"/>
      <c r="G4545" s="462"/>
      <c r="H4545" s="463"/>
      <c r="I4545" s="464"/>
      <c r="J4545" s="465" t="n">
        <v>77314.23</v>
      </c>
    </row>
    <row r="4546" customFormat="false" ht="18" hidden="false" customHeight="true" outlineLevel="0" collapsed="false">
      <c r="A4546" s="466" t="s">
        <v>2647</v>
      </c>
      <c r="B4546" s="467" t="s">
        <v>27</v>
      </c>
      <c r="C4546" s="468" t="s">
        <v>26</v>
      </c>
      <c r="D4546" s="468" t="s">
        <v>18</v>
      </c>
      <c r="E4546" s="468" t="s">
        <v>25</v>
      </c>
      <c r="F4546" s="468"/>
      <c r="G4546" s="469" t="s">
        <v>1375</v>
      </c>
      <c r="H4546" s="467" t="s">
        <v>1376</v>
      </c>
      <c r="I4546" s="470" t="s">
        <v>1377</v>
      </c>
      <c r="J4546" s="471" t="s">
        <v>19</v>
      </c>
    </row>
    <row r="4547" customFormat="false" ht="25.5" hidden="false" customHeight="true" outlineLevel="0" collapsed="false">
      <c r="A4547" s="472" t="s">
        <v>35</v>
      </c>
      <c r="B4547" s="473" t="n">
        <v>101094</v>
      </c>
      <c r="C4547" s="474" t="s">
        <v>42</v>
      </c>
      <c r="D4547" s="474" t="s">
        <v>2555</v>
      </c>
      <c r="E4547" s="474" t="s">
        <v>1852</v>
      </c>
      <c r="F4547" s="474"/>
      <c r="G4547" s="475" t="s">
        <v>47</v>
      </c>
      <c r="H4547" s="476" t="n">
        <v>1</v>
      </c>
      <c r="I4547" s="477" t="n">
        <v>185.12</v>
      </c>
      <c r="J4547" s="478" t="n">
        <v>185.12</v>
      </c>
    </row>
    <row r="4548" customFormat="false" ht="24" hidden="false" customHeight="true" outlineLevel="0" collapsed="false">
      <c r="A4548" s="479" t="s">
        <v>656</v>
      </c>
      <c r="B4548" s="480" t="n">
        <v>88309</v>
      </c>
      <c r="C4548" s="481" t="s">
        <v>42</v>
      </c>
      <c r="D4548" s="481" t="s">
        <v>696</v>
      </c>
      <c r="E4548" s="481" t="s">
        <v>1382</v>
      </c>
      <c r="F4548" s="481"/>
      <c r="G4548" s="482" t="s">
        <v>469</v>
      </c>
      <c r="H4548" s="483" t="n">
        <v>0.437</v>
      </c>
      <c r="I4548" s="484" t="n">
        <v>25.62</v>
      </c>
      <c r="J4548" s="485" t="n">
        <v>11.19</v>
      </c>
    </row>
    <row r="4549" customFormat="false" ht="24" hidden="false" customHeight="true" outlineLevel="0" collapsed="false">
      <c r="A4549" s="479" t="s">
        <v>656</v>
      </c>
      <c r="B4549" s="480" t="n">
        <v>88316</v>
      </c>
      <c r="C4549" s="481" t="s">
        <v>42</v>
      </c>
      <c r="D4549" s="481" t="s">
        <v>667</v>
      </c>
      <c r="E4549" s="481" t="s">
        <v>1382</v>
      </c>
      <c r="F4549" s="481"/>
      <c r="G4549" s="482" t="s">
        <v>469</v>
      </c>
      <c r="H4549" s="483" t="n">
        <v>0.218</v>
      </c>
      <c r="I4549" s="484" t="n">
        <v>20.32</v>
      </c>
      <c r="J4549" s="485" t="n">
        <v>4.42</v>
      </c>
    </row>
    <row r="4550" customFormat="false" ht="24" hidden="false" customHeight="true" outlineLevel="0" collapsed="false">
      <c r="A4550" s="501" t="s">
        <v>200</v>
      </c>
      <c r="B4550" s="502" t="n">
        <v>1379</v>
      </c>
      <c r="C4550" s="503" t="s">
        <v>42</v>
      </c>
      <c r="D4550" s="503" t="s">
        <v>1825</v>
      </c>
      <c r="E4550" s="503" t="s">
        <v>669</v>
      </c>
      <c r="F4550" s="503"/>
      <c r="G4550" s="504" t="s">
        <v>66</v>
      </c>
      <c r="H4550" s="505" t="n">
        <v>0.24</v>
      </c>
      <c r="I4550" s="506" t="n">
        <v>0.88</v>
      </c>
      <c r="J4550" s="507" t="n">
        <v>0.21</v>
      </c>
    </row>
    <row r="4551" customFormat="false" ht="24" hidden="false" customHeight="true" outlineLevel="0" collapsed="false">
      <c r="A4551" s="501" t="s">
        <v>200</v>
      </c>
      <c r="B4551" s="502" t="n">
        <v>37595</v>
      </c>
      <c r="C4551" s="503" t="s">
        <v>42</v>
      </c>
      <c r="D4551" s="503" t="s">
        <v>842</v>
      </c>
      <c r="E4551" s="503" t="s">
        <v>669</v>
      </c>
      <c r="F4551" s="503"/>
      <c r="G4551" s="504" t="s">
        <v>66</v>
      </c>
      <c r="H4551" s="505" t="n">
        <v>1.215</v>
      </c>
      <c r="I4551" s="506" t="n">
        <v>3.78</v>
      </c>
      <c r="J4551" s="507" t="n">
        <v>4.59</v>
      </c>
    </row>
    <row r="4552" customFormat="false" ht="25.5" hidden="false" customHeight="true" outlineLevel="0" collapsed="false">
      <c r="A4552" s="501" t="s">
        <v>200</v>
      </c>
      <c r="B4552" s="502" t="n">
        <v>38186</v>
      </c>
      <c r="C4552" s="503" t="s">
        <v>42</v>
      </c>
      <c r="D4552" s="503" t="s">
        <v>2556</v>
      </c>
      <c r="E4552" s="503" t="s">
        <v>669</v>
      </c>
      <c r="F4552" s="503"/>
      <c r="G4552" s="504" t="s">
        <v>400</v>
      </c>
      <c r="H4552" s="505" t="n">
        <v>0.25</v>
      </c>
      <c r="I4552" s="506" t="n">
        <v>658.84</v>
      </c>
      <c r="J4552" s="507" t="n">
        <v>164.71</v>
      </c>
    </row>
    <row r="4553" customFormat="false" ht="15" hidden="false" customHeight="false" outlineLevel="0" collapsed="false">
      <c r="A4553" s="486"/>
      <c r="B4553" s="487"/>
      <c r="C4553" s="487"/>
      <c r="D4553" s="487"/>
      <c r="E4553" s="487" t="s">
        <v>1388</v>
      </c>
      <c r="F4553" s="488" t="n">
        <v>12.13</v>
      </c>
      <c r="G4553" s="487" t="s">
        <v>1389</v>
      </c>
      <c r="H4553" s="488" t="n">
        <v>0</v>
      </c>
      <c r="I4553" s="489" t="s">
        <v>1390</v>
      </c>
      <c r="J4553" s="490" t="n">
        <v>12.13</v>
      </c>
    </row>
    <row r="4554" customFormat="false" ht="15" hidden="false" customHeight="true" outlineLevel="0" collapsed="false">
      <c r="A4554" s="486"/>
      <c r="B4554" s="487"/>
      <c r="C4554" s="487"/>
      <c r="D4554" s="487"/>
      <c r="E4554" s="487" t="s">
        <v>1391</v>
      </c>
      <c r="F4554" s="488" t="n">
        <v>44.05</v>
      </c>
      <c r="G4554" s="487"/>
      <c r="H4554" s="491" t="s">
        <v>1392</v>
      </c>
      <c r="I4554" s="491"/>
      <c r="J4554" s="490" t="n">
        <v>229.17</v>
      </c>
    </row>
    <row r="4555" customFormat="false" ht="49.5" hidden="false" customHeight="true" outlineLevel="0" collapsed="false">
      <c r="A4555" s="492"/>
      <c r="B4555" s="493"/>
      <c r="C4555" s="493"/>
      <c r="D4555" s="493"/>
      <c r="E4555" s="493"/>
      <c r="F4555" s="493"/>
      <c r="G4555" s="493" t="s">
        <v>1393</v>
      </c>
      <c r="H4555" s="494" t="n">
        <v>42.5</v>
      </c>
      <c r="I4555" s="495" t="s">
        <v>1394</v>
      </c>
      <c r="J4555" s="496" t="n">
        <v>9739.72</v>
      </c>
    </row>
    <row r="4556" customFormat="false" ht="0.75" hidden="false" customHeight="true" outlineLevel="0" collapsed="false">
      <c r="A4556" s="497"/>
      <c r="B4556" s="498"/>
      <c r="C4556" s="498"/>
      <c r="D4556" s="498"/>
      <c r="E4556" s="498"/>
      <c r="F4556" s="498"/>
      <c r="G4556" s="498"/>
      <c r="H4556" s="498"/>
      <c r="I4556" s="499"/>
      <c r="J4556" s="500"/>
    </row>
    <row r="4557" customFormat="false" ht="18" hidden="false" customHeight="true" outlineLevel="0" collapsed="false">
      <c r="A4557" s="466" t="s">
        <v>2648</v>
      </c>
      <c r="B4557" s="467" t="s">
        <v>27</v>
      </c>
      <c r="C4557" s="468" t="s">
        <v>26</v>
      </c>
      <c r="D4557" s="468" t="s">
        <v>18</v>
      </c>
      <c r="E4557" s="468" t="s">
        <v>25</v>
      </c>
      <c r="F4557" s="468"/>
      <c r="G4557" s="469" t="s">
        <v>1375</v>
      </c>
      <c r="H4557" s="467" t="s">
        <v>1376</v>
      </c>
      <c r="I4557" s="470" t="s">
        <v>1377</v>
      </c>
      <c r="J4557" s="471" t="s">
        <v>19</v>
      </c>
    </row>
    <row r="4558" customFormat="false" ht="25.5" hidden="false" customHeight="true" outlineLevel="0" collapsed="false">
      <c r="A4558" s="472" t="s">
        <v>35</v>
      </c>
      <c r="B4558" s="473" t="n">
        <v>104658</v>
      </c>
      <c r="C4558" s="474" t="s">
        <v>42</v>
      </c>
      <c r="D4558" s="474" t="s">
        <v>2558</v>
      </c>
      <c r="E4558" s="474" t="s">
        <v>1852</v>
      </c>
      <c r="F4558" s="474"/>
      <c r="G4558" s="475" t="s">
        <v>400</v>
      </c>
      <c r="H4558" s="476" t="n">
        <v>1</v>
      </c>
      <c r="I4558" s="477" t="n">
        <v>192.94</v>
      </c>
      <c r="J4558" s="478" t="n">
        <v>192.94</v>
      </c>
    </row>
    <row r="4559" customFormat="false" ht="24" hidden="false" customHeight="true" outlineLevel="0" collapsed="false">
      <c r="A4559" s="479" t="s">
        <v>656</v>
      </c>
      <c r="B4559" s="480" t="n">
        <v>88309</v>
      </c>
      <c r="C4559" s="481" t="s">
        <v>42</v>
      </c>
      <c r="D4559" s="481" t="s">
        <v>696</v>
      </c>
      <c r="E4559" s="481" t="s">
        <v>1382</v>
      </c>
      <c r="F4559" s="481"/>
      <c r="G4559" s="482" t="s">
        <v>469</v>
      </c>
      <c r="H4559" s="483" t="n">
        <v>0.639</v>
      </c>
      <c r="I4559" s="484" t="n">
        <v>25.62</v>
      </c>
      <c r="J4559" s="485" t="n">
        <v>16.37</v>
      </c>
    </row>
    <row r="4560" customFormat="false" ht="24" hidden="false" customHeight="true" outlineLevel="0" collapsed="false">
      <c r="A4560" s="479" t="s">
        <v>656</v>
      </c>
      <c r="B4560" s="480" t="n">
        <v>88316</v>
      </c>
      <c r="C4560" s="481" t="s">
        <v>42</v>
      </c>
      <c r="D4560" s="481" t="s">
        <v>667</v>
      </c>
      <c r="E4560" s="481" t="s">
        <v>1382</v>
      </c>
      <c r="F4560" s="481"/>
      <c r="G4560" s="482" t="s">
        <v>469</v>
      </c>
      <c r="H4560" s="483" t="n">
        <v>1.279</v>
      </c>
      <c r="I4560" s="484" t="n">
        <v>20.32</v>
      </c>
      <c r="J4560" s="485" t="n">
        <v>25.98</v>
      </c>
    </row>
    <row r="4561" customFormat="false" ht="24" hidden="false" customHeight="true" outlineLevel="0" collapsed="false">
      <c r="A4561" s="501" t="s">
        <v>200</v>
      </c>
      <c r="B4561" s="502" t="n">
        <v>34353</v>
      </c>
      <c r="C4561" s="503" t="s">
        <v>42</v>
      </c>
      <c r="D4561" s="503" t="s">
        <v>1925</v>
      </c>
      <c r="E4561" s="503" t="s">
        <v>669</v>
      </c>
      <c r="F4561" s="503"/>
      <c r="G4561" s="504" t="s">
        <v>66</v>
      </c>
      <c r="H4561" s="505" t="n">
        <v>8.62</v>
      </c>
      <c r="I4561" s="506" t="n">
        <v>2.29</v>
      </c>
      <c r="J4561" s="507" t="n">
        <v>19.73</v>
      </c>
    </row>
    <row r="4562" customFormat="false" ht="24" hidden="false" customHeight="true" outlineLevel="0" collapsed="false">
      <c r="A4562" s="501" t="s">
        <v>200</v>
      </c>
      <c r="B4562" s="502" t="n">
        <v>34357</v>
      </c>
      <c r="C4562" s="503" t="s">
        <v>42</v>
      </c>
      <c r="D4562" s="503" t="s">
        <v>834</v>
      </c>
      <c r="E4562" s="503" t="s">
        <v>669</v>
      </c>
      <c r="F4562" s="503"/>
      <c r="G4562" s="504" t="s">
        <v>66</v>
      </c>
      <c r="H4562" s="505" t="n">
        <v>0.24</v>
      </c>
      <c r="I4562" s="506" t="n">
        <v>7.22</v>
      </c>
      <c r="J4562" s="507" t="n">
        <v>1.73</v>
      </c>
    </row>
    <row r="4563" customFormat="false" ht="39" hidden="false" customHeight="true" outlineLevel="0" collapsed="false">
      <c r="A4563" s="501" t="s">
        <v>200</v>
      </c>
      <c r="B4563" s="502" t="n">
        <v>36178</v>
      </c>
      <c r="C4563" s="503" t="s">
        <v>42</v>
      </c>
      <c r="D4563" s="503" t="s">
        <v>2559</v>
      </c>
      <c r="E4563" s="503" t="s">
        <v>669</v>
      </c>
      <c r="F4563" s="503"/>
      <c r="G4563" s="504" t="s">
        <v>120</v>
      </c>
      <c r="H4563" s="505" t="n">
        <v>6.4375</v>
      </c>
      <c r="I4563" s="506" t="n">
        <v>20.06</v>
      </c>
      <c r="J4563" s="507" t="n">
        <v>129.13</v>
      </c>
    </row>
    <row r="4564" customFormat="false" ht="15" hidden="false" customHeight="false" outlineLevel="0" collapsed="false">
      <c r="A4564" s="486"/>
      <c r="B4564" s="487"/>
      <c r="C4564" s="487"/>
      <c r="D4564" s="487"/>
      <c r="E4564" s="487" t="s">
        <v>1388</v>
      </c>
      <c r="F4564" s="488" t="n">
        <v>32.25</v>
      </c>
      <c r="G4564" s="487" t="s">
        <v>1389</v>
      </c>
      <c r="H4564" s="488" t="n">
        <v>0</v>
      </c>
      <c r="I4564" s="489" t="s">
        <v>1390</v>
      </c>
      <c r="J4564" s="490" t="n">
        <v>32.25</v>
      </c>
    </row>
    <row r="4565" customFormat="false" ht="15" hidden="false" customHeight="true" outlineLevel="0" collapsed="false">
      <c r="A4565" s="486"/>
      <c r="B4565" s="487"/>
      <c r="C4565" s="487"/>
      <c r="D4565" s="487"/>
      <c r="E4565" s="487" t="s">
        <v>1391</v>
      </c>
      <c r="F4565" s="488" t="n">
        <v>45.91</v>
      </c>
      <c r="G4565" s="487"/>
      <c r="H4565" s="491" t="s">
        <v>1392</v>
      </c>
      <c r="I4565" s="491"/>
      <c r="J4565" s="490" t="n">
        <v>238.85</v>
      </c>
    </row>
    <row r="4566" customFormat="false" ht="49.5" hidden="false" customHeight="true" outlineLevel="0" collapsed="false">
      <c r="A4566" s="492"/>
      <c r="B4566" s="493"/>
      <c r="C4566" s="493"/>
      <c r="D4566" s="493"/>
      <c r="E4566" s="493"/>
      <c r="F4566" s="493"/>
      <c r="G4566" s="493" t="s">
        <v>1393</v>
      </c>
      <c r="H4566" s="494" t="n">
        <v>3.06</v>
      </c>
      <c r="I4566" s="495" t="s">
        <v>1394</v>
      </c>
      <c r="J4566" s="496" t="n">
        <v>730.88</v>
      </c>
    </row>
    <row r="4567" customFormat="false" ht="0.75" hidden="false" customHeight="true" outlineLevel="0" collapsed="false">
      <c r="A4567" s="497"/>
      <c r="B4567" s="498"/>
      <c r="C4567" s="498"/>
      <c r="D4567" s="498"/>
      <c r="E4567" s="498"/>
      <c r="F4567" s="498"/>
      <c r="G4567" s="498"/>
      <c r="H4567" s="498"/>
      <c r="I4567" s="499"/>
      <c r="J4567" s="500"/>
    </row>
    <row r="4568" customFormat="false" ht="18" hidden="false" customHeight="true" outlineLevel="0" collapsed="false">
      <c r="A4568" s="466" t="s">
        <v>2649</v>
      </c>
      <c r="B4568" s="467" t="s">
        <v>27</v>
      </c>
      <c r="C4568" s="468" t="s">
        <v>26</v>
      </c>
      <c r="D4568" s="468" t="s">
        <v>18</v>
      </c>
      <c r="E4568" s="468" t="s">
        <v>25</v>
      </c>
      <c r="F4568" s="468"/>
      <c r="G4568" s="469" t="s">
        <v>1375</v>
      </c>
      <c r="H4568" s="467" t="s">
        <v>1376</v>
      </c>
      <c r="I4568" s="470" t="s">
        <v>1377</v>
      </c>
      <c r="J4568" s="471" t="s">
        <v>19</v>
      </c>
    </row>
    <row r="4569" customFormat="false" ht="39" hidden="false" customHeight="true" outlineLevel="0" collapsed="false">
      <c r="A4569" s="472" t="s">
        <v>35</v>
      </c>
      <c r="B4569" s="473" t="s">
        <v>2561</v>
      </c>
      <c r="C4569" s="474" t="s">
        <v>36</v>
      </c>
      <c r="D4569" s="474" t="s">
        <v>2562</v>
      </c>
      <c r="E4569" s="474" t="s">
        <v>1382</v>
      </c>
      <c r="F4569" s="474"/>
      <c r="G4569" s="475" t="s">
        <v>120</v>
      </c>
      <c r="H4569" s="476" t="n">
        <v>1</v>
      </c>
      <c r="I4569" s="477" t="n">
        <v>76.47</v>
      </c>
      <c r="J4569" s="478" t="n">
        <v>76.47</v>
      </c>
    </row>
    <row r="4570" customFormat="false" ht="24" hidden="false" customHeight="true" outlineLevel="0" collapsed="false">
      <c r="A4570" s="479" t="s">
        <v>656</v>
      </c>
      <c r="B4570" s="480" t="n">
        <v>88316</v>
      </c>
      <c r="C4570" s="481" t="s">
        <v>42</v>
      </c>
      <c r="D4570" s="481" t="s">
        <v>667</v>
      </c>
      <c r="E4570" s="481" t="s">
        <v>1382</v>
      </c>
      <c r="F4570" s="481"/>
      <c r="G4570" s="482" t="s">
        <v>469</v>
      </c>
      <c r="H4570" s="483" t="n">
        <v>0.2</v>
      </c>
      <c r="I4570" s="484" t="n">
        <v>20.32</v>
      </c>
      <c r="J4570" s="485" t="n">
        <v>4.06</v>
      </c>
    </row>
    <row r="4571" customFormat="false" ht="25.5" hidden="false" customHeight="true" outlineLevel="0" collapsed="false">
      <c r="A4571" s="501" t="s">
        <v>200</v>
      </c>
      <c r="B4571" s="502" t="s">
        <v>2563</v>
      </c>
      <c r="C4571" s="503" t="s">
        <v>36</v>
      </c>
      <c r="D4571" s="503" t="s">
        <v>2564</v>
      </c>
      <c r="E4571" s="503" t="s">
        <v>669</v>
      </c>
      <c r="F4571" s="503"/>
      <c r="G4571" s="504" t="s">
        <v>120</v>
      </c>
      <c r="H4571" s="505" t="n">
        <v>1</v>
      </c>
      <c r="I4571" s="506" t="n">
        <v>72.21</v>
      </c>
      <c r="J4571" s="507" t="n">
        <v>72.21</v>
      </c>
    </row>
    <row r="4572" customFormat="false" ht="24" hidden="false" customHeight="true" outlineLevel="0" collapsed="false">
      <c r="A4572" s="501" t="s">
        <v>200</v>
      </c>
      <c r="B4572" s="502" t="s">
        <v>2565</v>
      </c>
      <c r="C4572" s="503" t="s">
        <v>36</v>
      </c>
      <c r="D4572" s="503" t="s">
        <v>2566</v>
      </c>
      <c r="E4572" s="503" t="s">
        <v>669</v>
      </c>
      <c r="F4572" s="503"/>
      <c r="G4572" s="504" t="s">
        <v>120</v>
      </c>
      <c r="H4572" s="505" t="n">
        <v>0.1</v>
      </c>
      <c r="I4572" s="506" t="n">
        <v>2.01</v>
      </c>
      <c r="J4572" s="507" t="n">
        <v>0.2</v>
      </c>
    </row>
    <row r="4573" customFormat="false" ht="15" hidden="false" customHeight="false" outlineLevel="0" collapsed="false">
      <c r="A4573" s="486"/>
      <c r="B4573" s="487"/>
      <c r="C4573" s="487"/>
      <c r="D4573" s="487"/>
      <c r="E4573" s="487" t="s">
        <v>1388</v>
      </c>
      <c r="F4573" s="488" t="n">
        <v>3.01</v>
      </c>
      <c r="G4573" s="487" t="s">
        <v>1389</v>
      </c>
      <c r="H4573" s="488" t="n">
        <v>0</v>
      </c>
      <c r="I4573" s="489" t="s">
        <v>1390</v>
      </c>
      <c r="J4573" s="490" t="n">
        <v>3.01</v>
      </c>
    </row>
    <row r="4574" customFormat="false" ht="15" hidden="false" customHeight="true" outlineLevel="0" collapsed="false">
      <c r="A4574" s="486"/>
      <c r="B4574" s="487"/>
      <c r="C4574" s="487"/>
      <c r="D4574" s="487"/>
      <c r="E4574" s="487" t="s">
        <v>1391</v>
      </c>
      <c r="F4574" s="488" t="n">
        <v>18.19</v>
      </c>
      <c r="G4574" s="487"/>
      <c r="H4574" s="491" t="s">
        <v>1392</v>
      </c>
      <c r="I4574" s="491"/>
      <c r="J4574" s="490" t="n">
        <v>94.66</v>
      </c>
    </row>
    <row r="4575" customFormat="false" ht="49.5" hidden="false" customHeight="true" outlineLevel="0" collapsed="false">
      <c r="A4575" s="492"/>
      <c r="B4575" s="493"/>
      <c r="C4575" s="493"/>
      <c r="D4575" s="493"/>
      <c r="E4575" s="493"/>
      <c r="F4575" s="493"/>
      <c r="G4575" s="493" t="s">
        <v>1393</v>
      </c>
      <c r="H4575" s="494" t="n">
        <v>7</v>
      </c>
      <c r="I4575" s="495" t="s">
        <v>1394</v>
      </c>
      <c r="J4575" s="496" t="n">
        <v>662.62</v>
      </c>
    </row>
    <row r="4576" customFormat="false" ht="0.75" hidden="false" customHeight="true" outlineLevel="0" collapsed="false">
      <c r="A4576" s="497"/>
      <c r="B4576" s="498"/>
      <c r="C4576" s="498"/>
      <c r="D4576" s="498"/>
      <c r="E4576" s="498"/>
      <c r="F4576" s="498"/>
      <c r="G4576" s="498"/>
      <c r="H4576" s="498"/>
      <c r="I4576" s="499"/>
      <c r="J4576" s="500"/>
    </row>
    <row r="4577" customFormat="false" ht="18" hidden="false" customHeight="true" outlineLevel="0" collapsed="false">
      <c r="A4577" s="466" t="s">
        <v>2650</v>
      </c>
      <c r="B4577" s="467" t="s">
        <v>27</v>
      </c>
      <c r="C4577" s="468" t="s">
        <v>26</v>
      </c>
      <c r="D4577" s="468" t="s">
        <v>18</v>
      </c>
      <c r="E4577" s="468" t="s">
        <v>25</v>
      </c>
      <c r="F4577" s="468"/>
      <c r="G4577" s="469" t="s">
        <v>1375</v>
      </c>
      <c r="H4577" s="467" t="s">
        <v>1376</v>
      </c>
      <c r="I4577" s="470" t="s">
        <v>1377</v>
      </c>
      <c r="J4577" s="471" t="s">
        <v>19</v>
      </c>
    </row>
    <row r="4578" customFormat="false" ht="39" hidden="false" customHeight="true" outlineLevel="0" collapsed="false">
      <c r="A4578" s="472" t="s">
        <v>35</v>
      </c>
      <c r="B4578" s="473" t="s">
        <v>2568</v>
      </c>
      <c r="C4578" s="474" t="s">
        <v>36</v>
      </c>
      <c r="D4578" s="474" t="s">
        <v>2569</v>
      </c>
      <c r="E4578" s="474" t="s">
        <v>1382</v>
      </c>
      <c r="F4578" s="474"/>
      <c r="G4578" s="475" t="s">
        <v>120</v>
      </c>
      <c r="H4578" s="476" t="n">
        <v>1</v>
      </c>
      <c r="I4578" s="477" t="n">
        <v>111.76</v>
      </c>
      <c r="J4578" s="478" t="n">
        <v>111.76</v>
      </c>
    </row>
    <row r="4579" customFormat="false" ht="24" hidden="false" customHeight="true" outlineLevel="0" collapsed="false">
      <c r="A4579" s="479" t="s">
        <v>656</v>
      </c>
      <c r="B4579" s="480" t="n">
        <v>88316</v>
      </c>
      <c r="C4579" s="481" t="s">
        <v>42</v>
      </c>
      <c r="D4579" s="481" t="s">
        <v>667</v>
      </c>
      <c r="E4579" s="481" t="s">
        <v>1382</v>
      </c>
      <c r="F4579" s="481"/>
      <c r="G4579" s="482" t="s">
        <v>469</v>
      </c>
      <c r="H4579" s="483" t="n">
        <v>0.2</v>
      </c>
      <c r="I4579" s="484" t="n">
        <v>20.32</v>
      </c>
      <c r="J4579" s="485" t="n">
        <v>4.06</v>
      </c>
    </row>
    <row r="4580" customFormat="false" ht="25.5" hidden="false" customHeight="true" outlineLevel="0" collapsed="false">
      <c r="A4580" s="501" t="s">
        <v>200</v>
      </c>
      <c r="B4580" s="502" t="s">
        <v>2570</v>
      </c>
      <c r="C4580" s="503" t="s">
        <v>36</v>
      </c>
      <c r="D4580" s="503" t="s">
        <v>2571</v>
      </c>
      <c r="E4580" s="503" t="s">
        <v>669</v>
      </c>
      <c r="F4580" s="503"/>
      <c r="G4580" s="504" t="s">
        <v>120</v>
      </c>
      <c r="H4580" s="505" t="n">
        <v>1</v>
      </c>
      <c r="I4580" s="506" t="n">
        <v>107.5</v>
      </c>
      <c r="J4580" s="507" t="n">
        <v>107.5</v>
      </c>
    </row>
    <row r="4581" customFormat="false" ht="24" hidden="false" customHeight="true" outlineLevel="0" collapsed="false">
      <c r="A4581" s="501" t="s">
        <v>200</v>
      </c>
      <c r="B4581" s="502" t="s">
        <v>2565</v>
      </c>
      <c r="C4581" s="503" t="s">
        <v>36</v>
      </c>
      <c r="D4581" s="503" t="s">
        <v>2566</v>
      </c>
      <c r="E4581" s="503" t="s">
        <v>669</v>
      </c>
      <c r="F4581" s="503"/>
      <c r="G4581" s="504" t="s">
        <v>120</v>
      </c>
      <c r="H4581" s="505" t="n">
        <v>0.1</v>
      </c>
      <c r="I4581" s="506" t="n">
        <v>2.01</v>
      </c>
      <c r="J4581" s="507" t="n">
        <v>0.2</v>
      </c>
    </row>
    <row r="4582" customFormat="false" ht="15" hidden="false" customHeight="false" outlineLevel="0" collapsed="false">
      <c r="A4582" s="486"/>
      <c r="B4582" s="487"/>
      <c r="C4582" s="487"/>
      <c r="D4582" s="487"/>
      <c r="E4582" s="487" t="s">
        <v>1388</v>
      </c>
      <c r="F4582" s="488" t="n">
        <v>3.01</v>
      </c>
      <c r="G4582" s="487" t="s">
        <v>1389</v>
      </c>
      <c r="H4582" s="488" t="n">
        <v>0</v>
      </c>
      <c r="I4582" s="489" t="s">
        <v>1390</v>
      </c>
      <c r="J4582" s="490" t="n">
        <v>3.01</v>
      </c>
    </row>
    <row r="4583" customFormat="false" ht="15" hidden="false" customHeight="true" outlineLevel="0" collapsed="false">
      <c r="A4583" s="486"/>
      <c r="B4583" s="487"/>
      <c r="C4583" s="487"/>
      <c r="D4583" s="487"/>
      <c r="E4583" s="487" t="s">
        <v>1391</v>
      </c>
      <c r="F4583" s="488" t="n">
        <v>26.59</v>
      </c>
      <c r="G4583" s="487"/>
      <c r="H4583" s="491" t="s">
        <v>1392</v>
      </c>
      <c r="I4583" s="491"/>
      <c r="J4583" s="490" t="n">
        <v>138.35</v>
      </c>
    </row>
    <row r="4584" customFormat="false" ht="49.5" hidden="false" customHeight="true" outlineLevel="0" collapsed="false">
      <c r="A4584" s="492"/>
      <c r="B4584" s="493"/>
      <c r="C4584" s="493"/>
      <c r="D4584" s="493"/>
      <c r="E4584" s="493"/>
      <c r="F4584" s="493"/>
      <c r="G4584" s="493" t="s">
        <v>1393</v>
      </c>
      <c r="H4584" s="494" t="n">
        <v>7</v>
      </c>
      <c r="I4584" s="495" t="s">
        <v>1394</v>
      </c>
      <c r="J4584" s="496" t="n">
        <v>968.45</v>
      </c>
    </row>
    <row r="4585" customFormat="false" ht="0.75" hidden="false" customHeight="true" outlineLevel="0" collapsed="false">
      <c r="A4585" s="497"/>
      <c r="B4585" s="498"/>
      <c r="C4585" s="498"/>
      <c r="D4585" s="498"/>
      <c r="E4585" s="498"/>
      <c r="F4585" s="498"/>
      <c r="G4585" s="498"/>
      <c r="H4585" s="498"/>
      <c r="I4585" s="499"/>
      <c r="J4585" s="500"/>
    </row>
    <row r="4586" customFormat="false" ht="18" hidden="false" customHeight="true" outlineLevel="0" collapsed="false">
      <c r="A4586" s="466" t="s">
        <v>2651</v>
      </c>
      <c r="B4586" s="467" t="s">
        <v>27</v>
      </c>
      <c r="C4586" s="468" t="s">
        <v>26</v>
      </c>
      <c r="D4586" s="468" t="s">
        <v>18</v>
      </c>
      <c r="E4586" s="468" t="s">
        <v>25</v>
      </c>
      <c r="F4586" s="468"/>
      <c r="G4586" s="469" t="s">
        <v>1375</v>
      </c>
      <c r="H4586" s="467" t="s">
        <v>1376</v>
      </c>
      <c r="I4586" s="470" t="s">
        <v>1377</v>
      </c>
      <c r="J4586" s="471" t="s">
        <v>19</v>
      </c>
    </row>
    <row r="4587" customFormat="false" ht="39" hidden="false" customHeight="true" outlineLevel="0" collapsed="false">
      <c r="A4587" s="472" t="s">
        <v>35</v>
      </c>
      <c r="B4587" s="473" t="s">
        <v>2573</v>
      </c>
      <c r="C4587" s="474" t="s">
        <v>36</v>
      </c>
      <c r="D4587" s="474" t="s">
        <v>2574</v>
      </c>
      <c r="E4587" s="474" t="s">
        <v>2531</v>
      </c>
      <c r="F4587" s="474"/>
      <c r="G4587" s="475" t="s">
        <v>120</v>
      </c>
      <c r="H4587" s="476" t="n">
        <v>1</v>
      </c>
      <c r="I4587" s="477" t="n">
        <v>23.44</v>
      </c>
      <c r="J4587" s="478" t="n">
        <v>23.44</v>
      </c>
    </row>
    <row r="4588" customFormat="false" ht="24" hidden="false" customHeight="true" outlineLevel="0" collapsed="false">
      <c r="A4588" s="479" t="s">
        <v>656</v>
      </c>
      <c r="B4588" s="480" t="n">
        <v>88316</v>
      </c>
      <c r="C4588" s="481" t="s">
        <v>42</v>
      </c>
      <c r="D4588" s="481" t="s">
        <v>667</v>
      </c>
      <c r="E4588" s="481" t="s">
        <v>1382</v>
      </c>
      <c r="F4588" s="481"/>
      <c r="G4588" s="482" t="s">
        <v>469</v>
      </c>
      <c r="H4588" s="483" t="n">
        <v>0.2</v>
      </c>
      <c r="I4588" s="484" t="n">
        <v>20.32</v>
      </c>
      <c r="J4588" s="485" t="n">
        <v>4.06</v>
      </c>
    </row>
    <row r="4589" customFormat="false" ht="24" hidden="false" customHeight="true" outlineLevel="0" collapsed="false">
      <c r="A4589" s="501" t="s">
        <v>200</v>
      </c>
      <c r="B4589" s="502" t="s">
        <v>2575</v>
      </c>
      <c r="C4589" s="503" t="s">
        <v>36</v>
      </c>
      <c r="D4589" s="503" t="s">
        <v>2576</v>
      </c>
      <c r="E4589" s="503" t="s">
        <v>669</v>
      </c>
      <c r="F4589" s="503"/>
      <c r="G4589" s="504" t="s">
        <v>120</v>
      </c>
      <c r="H4589" s="505" t="n">
        <v>1</v>
      </c>
      <c r="I4589" s="506" t="n">
        <v>19.38</v>
      </c>
      <c r="J4589" s="507" t="n">
        <v>19.38</v>
      </c>
    </row>
    <row r="4590" customFormat="false" ht="15" hidden="false" customHeight="false" outlineLevel="0" collapsed="false">
      <c r="A4590" s="486"/>
      <c r="B4590" s="487"/>
      <c r="C4590" s="487"/>
      <c r="D4590" s="487"/>
      <c r="E4590" s="487" t="s">
        <v>1388</v>
      </c>
      <c r="F4590" s="488" t="n">
        <v>3.01</v>
      </c>
      <c r="G4590" s="487" t="s">
        <v>1389</v>
      </c>
      <c r="H4590" s="488" t="n">
        <v>0</v>
      </c>
      <c r="I4590" s="489" t="s">
        <v>1390</v>
      </c>
      <c r="J4590" s="490" t="n">
        <v>3.01</v>
      </c>
    </row>
    <row r="4591" customFormat="false" ht="15" hidden="false" customHeight="true" outlineLevel="0" collapsed="false">
      <c r="A4591" s="486"/>
      <c r="B4591" s="487"/>
      <c r="C4591" s="487"/>
      <c r="D4591" s="487"/>
      <c r="E4591" s="487" t="s">
        <v>1391</v>
      </c>
      <c r="F4591" s="488" t="n">
        <v>5.57</v>
      </c>
      <c r="G4591" s="487"/>
      <c r="H4591" s="491" t="s">
        <v>1392</v>
      </c>
      <c r="I4591" s="491"/>
      <c r="J4591" s="490" t="n">
        <v>29.01</v>
      </c>
    </row>
    <row r="4592" customFormat="false" ht="49.5" hidden="false" customHeight="true" outlineLevel="0" collapsed="false">
      <c r="A4592" s="492"/>
      <c r="B4592" s="493"/>
      <c r="C4592" s="493"/>
      <c r="D4592" s="493"/>
      <c r="E4592" s="493"/>
      <c r="F4592" s="493"/>
      <c r="G4592" s="493" t="s">
        <v>1393</v>
      </c>
      <c r="H4592" s="494" t="n">
        <v>24</v>
      </c>
      <c r="I4592" s="495" t="s">
        <v>1394</v>
      </c>
      <c r="J4592" s="496" t="n">
        <v>696.24</v>
      </c>
    </row>
    <row r="4593" customFormat="false" ht="0.75" hidden="false" customHeight="true" outlineLevel="0" collapsed="false">
      <c r="A4593" s="497"/>
      <c r="B4593" s="498"/>
      <c r="C4593" s="498"/>
      <c r="D4593" s="498"/>
      <c r="E4593" s="498"/>
      <c r="F4593" s="498"/>
      <c r="G4593" s="498"/>
      <c r="H4593" s="498"/>
      <c r="I4593" s="499"/>
      <c r="J4593" s="500"/>
    </row>
    <row r="4594" customFormat="false" ht="18" hidden="false" customHeight="true" outlineLevel="0" collapsed="false">
      <c r="A4594" s="466" t="s">
        <v>2652</v>
      </c>
      <c r="B4594" s="467" t="s">
        <v>27</v>
      </c>
      <c r="C4594" s="468" t="s">
        <v>26</v>
      </c>
      <c r="D4594" s="468" t="s">
        <v>18</v>
      </c>
      <c r="E4594" s="468" t="s">
        <v>25</v>
      </c>
      <c r="F4594" s="468"/>
      <c r="G4594" s="469" t="s">
        <v>1375</v>
      </c>
      <c r="H4594" s="467" t="s">
        <v>1376</v>
      </c>
      <c r="I4594" s="470" t="s">
        <v>1377</v>
      </c>
      <c r="J4594" s="471" t="s">
        <v>19</v>
      </c>
    </row>
    <row r="4595" customFormat="false" ht="25.5" hidden="false" customHeight="true" outlineLevel="0" collapsed="false">
      <c r="A4595" s="472" t="s">
        <v>35</v>
      </c>
      <c r="B4595" s="473" t="s">
        <v>2578</v>
      </c>
      <c r="C4595" s="474" t="s">
        <v>36</v>
      </c>
      <c r="D4595" s="474" t="s">
        <v>2579</v>
      </c>
      <c r="E4595" s="474" t="s">
        <v>2531</v>
      </c>
      <c r="F4595" s="474"/>
      <c r="G4595" s="475" t="s">
        <v>120</v>
      </c>
      <c r="H4595" s="476" t="n">
        <v>1</v>
      </c>
      <c r="I4595" s="477" t="n">
        <v>16.95</v>
      </c>
      <c r="J4595" s="478" t="n">
        <v>16.95</v>
      </c>
    </row>
    <row r="4596" customFormat="false" ht="24" hidden="false" customHeight="true" outlineLevel="0" collapsed="false">
      <c r="A4596" s="479" t="s">
        <v>656</v>
      </c>
      <c r="B4596" s="480" t="n">
        <v>88316</v>
      </c>
      <c r="C4596" s="481" t="s">
        <v>42</v>
      </c>
      <c r="D4596" s="481" t="s">
        <v>667</v>
      </c>
      <c r="E4596" s="481" t="s">
        <v>1382</v>
      </c>
      <c r="F4596" s="481"/>
      <c r="G4596" s="482" t="s">
        <v>469</v>
      </c>
      <c r="H4596" s="483" t="n">
        <v>0.2</v>
      </c>
      <c r="I4596" s="484" t="n">
        <v>20.32</v>
      </c>
      <c r="J4596" s="485" t="n">
        <v>4.06</v>
      </c>
    </row>
    <row r="4597" customFormat="false" ht="24" hidden="false" customHeight="true" outlineLevel="0" collapsed="false">
      <c r="A4597" s="501" t="s">
        <v>200</v>
      </c>
      <c r="B4597" s="502" t="s">
        <v>2580</v>
      </c>
      <c r="C4597" s="503" t="s">
        <v>36</v>
      </c>
      <c r="D4597" s="503" t="s">
        <v>2581</v>
      </c>
      <c r="E4597" s="503" t="s">
        <v>669</v>
      </c>
      <c r="F4597" s="503"/>
      <c r="G4597" s="504" t="s">
        <v>120</v>
      </c>
      <c r="H4597" s="505" t="n">
        <v>1</v>
      </c>
      <c r="I4597" s="506" t="n">
        <v>12.89</v>
      </c>
      <c r="J4597" s="507" t="n">
        <v>12.89</v>
      </c>
    </row>
    <row r="4598" customFormat="false" ht="15" hidden="false" customHeight="false" outlineLevel="0" collapsed="false">
      <c r="A4598" s="486"/>
      <c r="B4598" s="487"/>
      <c r="C4598" s="487"/>
      <c r="D4598" s="487"/>
      <c r="E4598" s="487" t="s">
        <v>1388</v>
      </c>
      <c r="F4598" s="488" t="n">
        <v>3.01</v>
      </c>
      <c r="G4598" s="487" t="s">
        <v>1389</v>
      </c>
      <c r="H4598" s="488" t="n">
        <v>0</v>
      </c>
      <c r="I4598" s="489" t="s">
        <v>1390</v>
      </c>
      <c r="J4598" s="490" t="n">
        <v>3.01</v>
      </c>
    </row>
    <row r="4599" customFormat="false" ht="15" hidden="false" customHeight="true" outlineLevel="0" collapsed="false">
      <c r="A4599" s="486"/>
      <c r="B4599" s="487"/>
      <c r="C4599" s="487"/>
      <c r="D4599" s="487"/>
      <c r="E4599" s="487" t="s">
        <v>1391</v>
      </c>
      <c r="F4599" s="488" t="n">
        <v>4.03</v>
      </c>
      <c r="G4599" s="487"/>
      <c r="H4599" s="491" t="s">
        <v>1392</v>
      </c>
      <c r="I4599" s="491"/>
      <c r="J4599" s="490" t="n">
        <v>20.98</v>
      </c>
    </row>
    <row r="4600" customFormat="false" ht="49.5" hidden="false" customHeight="true" outlineLevel="0" collapsed="false">
      <c r="A4600" s="492"/>
      <c r="B4600" s="493"/>
      <c r="C4600" s="493"/>
      <c r="D4600" s="493"/>
      <c r="E4600" s="493"/>
      <c r="F4600" s="493"/>
      <c r="G4600" s="493" t="s">
        <v>1393</v>
      </c>
      <c r="H4600" s="494" t="n">
        <v>26</v>
      </c>
      <c r="I4600" s="495" t="s">
        <v>1394</v>
      </c>
      <c r="J4600" s="496" t="n">
        <v>545.48</v>
      </c>
    </row>
    <row r="4601" customFormat="false" ht="0.75" hidden="false" customHeight="true" outlineLevel="0" collapsed="false">
      <c r="A4601" s="497"/>
      <c r="B4601" s="498"/>
      <c r="C4601" s="498"/>
      <c r="D4601" s="498"/>
      <c r="E4601" s="498"/>
      <c r="F4601" s="498"/>
      <c r="G4601" s="498"/>
      <c r="H4601" s="498"/>
      <c r="I4601" s="499"/>
      <c r="J4601" s="500"/>
    </row>
    <row r="4602" customFormat="false" ht="18" hidden="false" customHeight="true" outlineLevel="0" collapsed="false">
      <c r="A4602" s="466" t="s">
        <v>2653</v>
      </c>
      <c r="B4602" s="467" t="s">
        <v>27</v>
      </c>
      <c r="C4602" s="468" t="s">
        <v>26</v>
      </c>
      <c r="D4602" s="468" t="s">
        <v>18</v>
      </c>
      <c r="E4602" s="468" t="s">
        <v>25</v>
      </c>
      <c r="F4602" s="468"/>
      <c r="G4602" s="469" t="s">
        <v>1375</v>
      </c>
      <c r="H4602" s="467" t="s">
        <v>1376</v>
      </c>
      <c r="I4602" s="470" t="s">
        <v>1377</v>
      </c>
      <c r="J4602" s="471" t="s">
        <v>19</v>
      </c>
    </row>
    <row r="4603" customFormat="false" ht="39" hidden="false" customHeight="true" outlineLevel="0" collapsed="false">
      <c r="A4603" s="472" t="s">
        <v>35</v>
      </c>
      <c r="B4603" s="473" t="s">
        <v>2583</v>
      </c>
      <c r="C4603" s="474" t="s">
        <v>36</v>
      </c>
      <c r="D4603" s="474" t="s">
        <v>2584</v>
      </c>
      <c r="E4603" s="474" t="s">
        <v>1382</v>
      </c>
      <c r="F4603" s="474"/>
      <c r="G4603" s="475" t="s">
        <v>120</v>
      </c>
      <c r="H4603" s="476" t="n">
        <v>1</v>
      </c>
      <c r="I4603" s="477" t="n">
        <v>262.7</v>
      </c>
      <c r="J4603" s="478" t="n">
        <v>262.7</v>
      </c>
    </row>
    <row r="4604" customFormat="false" ht="25.5" hidden="false" customHeight="true" outlineLevel="0" collapsed="false">
      <c r="A4604" s="479" t="s">
        <v>656</v>
      </c>
      <c r="B4604" s="480" t="n">
        <v>88267</v>
      </c>
      <c r="C4604" s="481" t="s">
        <v>42</v>
      </c>
      <c r="D4604" s="481" t="s">
        <v>909</v>
      </c>
      <c r="E4604" s="481" t="s">
        <v>1382</v>
      </c>
      <c r="F4604" s="481"/>
      <c r="G4604" s="482" t="s">
        <v>469</v>
      </c>
      <c r="H4604" s="483" t="n">
        <v>0.9485</v>
      </c>
      <c r="I4604" s="484" t="n">
        <v>25.55</v>
      </c>
      <c r="J4604" s="485" t="n">
        <v>24.23</v>
      </c>
    </row>
    <row r="4605" customFormat="false" ht="24" hidden="false" customHeight="true" outlineLevel="0" collapsed="false">
      <c r="A4605" s="479" t="s">
        <v>656</v>
      </c>
      <c r="B4605" s="480" t="n">
        <v>88316</v>
      </c>
      <c r="C4605" s="481" t="s">
        <v>42</v>
      </c>
      <c r="D4605" s="481" t="s">
        <v>667</v>
      </c>
      <c r="E4605" s="481" t="s">
        <v>1382</v>
      </c>
      <c r="F4605" s="481"/>
      <c r="G4605" s="482" t="s">
        <v>469</v>
      </c>
      <c r="H4605" s="483" t="n">
        <v>0.2988</v>
      </c>
      <c r="I4605" s="484" t="n">
        <v>20.32</v>
      </c>
      <c r="J4605" s="485" t="n">
        <v>6.07</v>
      </c>
    </row>
    <row r="4606" customFormat="false" ht="39" hidden="false" customHeight="true" outlineLevel="0" collapsed="false">
      <c r="A4606" s="501" t="s">
        <v>200</v>
      </c>
      <c r="B4606" s="502" t="n">
        <v>4351</v>
      </c>
      <c r="C4606" s="503" t="s">
        <v>42</v>
      </c>
      <c r="D4606" s="503" t="s">
        <v>1269</v>
      </c>
      <c r="E4606" s="503" t="s">
        <v>669</v>
      </c>
      <c r="F4606" s="503"/>
      <c r="G4606" s="504" t="s">
        <v>120</v>
      </c>
      <c r="H4606" s="505" t="n">
        <v>6</v>
      </c>
      <c r="I4606" s="506" t="n">
        <v>17.1</v>
      </c>
      <c r="J4606" s="507" t="n">
        <v>102.6</v>
      </c>
    </row>
    <row r="4607" customFormat="false" ht="25.5" hidden="false" customHeight="true" outlineLevel="0" collapsed="false">
      <c r="A4607" s="501" t="s">
        <v>200</v>
      </c>
      <c r="B4607" s="502" t="n">
        <v>36081</v>
      </c>
      <c r="C4607" s="503" t="s">
        <v>42</v>
      </c>
      <c r="D4607" s="503" t="s">
        <v>2167</v>
      </c>
      <c r="E4607" s="503" t="s">
        <v>669</v>
      </c>
      <c r="F4607" s="503"/>
      <c r="G4607" s="504" t="s">
        <v>120</v>
      </c>
      <c r="H4607" s="505" t="n">
        <v>0.59</v>
      </c>
      <c r="I4607" s="506" t="n">
        <v>220</v>
      </c>
      <c r="J4607" s="507" t="n">
        <v>129.8</v>
      </c>
    </row>
    <row r="4608" customFormat="false" ht="15" hidden="false" customHeight="false" outlineLevel="0" collapsed="false">
      <c r="A4608" s="486"/>
      <c r="B4608" s="487"/>
      <c r="C4608" s="487"/>
      <c r="D4608" s="487"/>
      <c r="E4608" s="487" t="s">
        <v>1388</v>
      </c>
      <c r="F4608" s="488" t="n">
        <v>24.31</v>
      </c>
      <c r="G4608" s="487" t="s">
        <v>1389</v>
      </c>
      <c r="H4608" s="488" t="n">
        <v>0</v>
      </c>
      <c r="I4608" s="489" t="s">
        <v>1390</v>
      </c>
      <c r="J4608" s="490" t="n">
        <v>24.31</v>
      </c>
    </row>
    <row r="4609" customFormat="false" ht="15" hidden="false" customHeight="true" outlineLevel="0" collapsed="false">
      <c r="A4609" s="486"/>
      <c r="B4609" s="487"/>
      <c r="C4609" s="487"/>
      <c r="D4609" s="487"/>
      <c r="E4609" s="487" t="s">
        <v>1391</v>
      </c>
      <c r="F4609" s="488" t="n">
        <v>62.52</v>
      </c>
      <c r="G4609" s="487"/>
      <c r="H4609" s="491" t="s">
        <v>1392</v>
      </c>
      <c r="I4609" s="491"/>
      <c r="J4609" s="490" t="n">
        <v>325.22</v>
      </c>
    </row>
    <row r="4610" customFormat="false" ht="49.5" hidden="false" customHeight="true" outlineLevel="0" collapsed="false">
      <c r="A4610" s="492"/>
      <c r="B4610" s="493"/>
      <c r="C4610" s="493"/>
      <c r="D4610" s="493"/>
      <c r="E4610" s="493"/>
      <c r="F4610" s="493"/>
      <c r="G4610" s="493" t="s">
        <v>1393</v>
      </c>
      <c r="H4610" s="494" t="n">
        <v>4</v>
      </c>
      <c r="I4610" s="495" t="s">
        <v>1394</v>
      </c>
      <c r="J4610" s="496" t="n">
        <v>1300.88</v>
      </c>
    </row>
    <row r="4611" customFormat="false" ht="0.75" hidden="false" customHeight="true" outlineLevel="0" collapsed="false">
      <c r="A4611" s="497"/>
      <c r="B4611" s="498"/>
      <c r="C4611" s="498"/>
      <c r="D4611" s="498"/>
      <c r="E4611" s="498"/>
      <c r="F4611" s="498"/>
      <c r="G4611" s="498"/>
      <c r="H4611" s="498"/>
      <c r="I4611" s="499"/>
      <c r="J4611" s="500"/>
    </row>
    <row r="4612" customFormat="false" ht="18" hidden="false" customHeight="true" outlineLevel="0" collapsed="false">
      <c r="A4612" s="466" t="s">
        <v>2654</v>
      </c>
      <c r="B4612" s="467" t="s">
        <v>27</v>
      </c>
      <c r="C4612" s="468" t="s">
        <v>26</v>
      </c>
      <c r="D4612" s="468" t="s">
        <v>18</v>
      </c>
      <c r="E4612" s="468" t="s">
        <v>25</v>
      </c>
      <c r="F4612" s="468"/>
      <c r="G4612" s="469" t="s">
        <v>1375</v>
      </c>
      <c r="H4612" s="467" t="s">
        <v>1376</v>
      </c>
      <c r="I4612" s="470" t="s">
        <v>1377</v>
      </c>
      <c r="J4612" s="471" t="s">
        <v>19</v>
      </c>
    </row>
    <row r="4613" customFormat="false" ht="39" hidden="false" customHeight="true" outlineLevel="0" collapsed="false">
      <c r="A4613" s="472" t="s">
        <v>35</v>
      </c>
      <c r="B4613" s="473" t="n">
        <v>100868</v>
      </c>
      <c r="C4613" s="474" t="s">
        <v>42</v>
      </c>
      <c r="D4613" s="474" t="s">
        <v>2586</v>
      </c>
      <c r="E4613" s="474" t="s">
        <v>1422</v>
      </c>
      <c r="F4613" s="474"/>
      <c r="G4613" s="475" t="s">
        <v>120</v>
      </c>
      <c r="H4613" s="476" t="n">
        <v>1</v>
      </c>
      <c r="I4613" s="477" t="n">
        <v>352.9</v>
      </c>
      <c r="J4613" s="478" t="n">
        <v>352.9</v>
      </c>
    </row>
    <row r="4614" customFormat="false" ht="25.5" hidden="false" customHeight="true" outlineLevel="0" collapsed="false">
      <c r="A4614" s="479" t="s">
        <v>656</v>
      </c>
      <c r="B4614" s="480" t="n">
        <v>88267</v>
      </c>
      <c r="C4614" s="481" t="s">
        <v>42</v>
      </c>
      <c r="D4614" s="481" t="s">
        <v>909</v>
      </c>
      <c r="E4614" s="481" t="s">
        <v>1382</v>
      </c>
      <c r="F4614" s="481"/>
      <c r="G4614" s="482" t="s">
        <v>469</v>
      </c>
      <c r="H4614" s="483" t="n">
        <v>0.9485</v>
      </c>
      <c r="I4614" s="484" t="n">
        <v>25.55</v>
      </c>
      <c r="J4614" s="485" t="n">
        <v>24.23</v>
      </c>
    </row>
    <row r="4615" customFormat="false" ht="24" hidden="false" customHeight="true" outlineLevel="0" collapsed="false">
      <c r="A4615" s="479" t="s">
        <v>656</v>
      </c>
      <c r="B4615" s="480" t="n">
        <v>88316</v>
      </c>
      <c r="C4615" s="481" t="s">
        <v>42</v>
      </c>
      <c r="D4615" s="481" t="s">
        <v>667</v>
      </c>
      <c r="E4615" s="481" t="s">
        <v>1382</v>
      </c>
      <c r="F4615" s="481"/>
      <c r="G4615" s="482" t="s">
        <v>469</v>
      </c>
      <c r="H4615" s="483" t="n">
        <v>0.2988</v>
      </c>
      <c r="I4615" s="484" t="n">
        <v>20.32</v>
      </c>
      <c r="J4615" s="485" t="n">
        <v>6.07</v>
      </c>
    </row>
    <row r="4616" customFormat="false" ht="39" hidden="false" customHeight="true" outlineLevel="0" collapsed="false">
      <c r="A4616" s="501" t="s">
        <v>200</v>
      </c>
      <c r="B4616" s="502" t="n">
        <v>4351</v>
      </c>
      <c r="C4616" s="503" t="s">
        <v>42</v>
      </c>
      <c r="D4616" s="503" t="s">
        <v>1269</v>
      </c>
      <c r="E4616" s="503" t="s">
        <v>669</v>
      </c>
      <c r="F4616" s="503"/>
      <c r="G4616" s="504" t="s">
        <v>120</v>
      </c>
      <c r="H4616" s="505" t="n">
        <v>6</v>
      </c>
      <c r="I4616" s="506" t="n">
        <v>17.1</v>
      </c>
      <c r="J4616" s="507" t="n">
        <v>102.6</v>
      </c>
    </row>
    <row r="4617" customFormat="false" ht="25.5" hidden="false" customHeight="true" outlineLevel="0" collapsed="false">
      <c r="A4617" s="501" t="s">
        <v>200</v>
      </c>
      <c r="B4617" s="502" t="n">
        <v>36081</v>
      </c>
      <c r="C4617" s="503" t="s">
        <v>42</v>
      </c>
      <c r="D4617" s="503" t="s">
        <v>2167</v>
      </c>
      <c r="E4617" s="503" t="s">
        <v>669</v>
      </c>
      <c r="F4617" s="503"/>
      <c r="G4617" s="504" t="s">
        <v>120</v>
      </c>
      <c r="H4617" s="505" t="n">
        <v>1</v>
      </c>
      <c r="I4617" s="506" t="n">
        <v>220</v>
      </c>
      <c r="J4617" s="507" t="n">
        <v>220</v>
      </c>
    </row>
    <row r="4618" customFormat="false" ht="15" hidden="false" customHeight="false" outlineLevel="0" collapsed="false">
      <c r="A4618" s="486"/>
      <c r="B4618" s="487"/>
      <c r="C4618" s="487"/>
      <c r="D4618" s="487"/>
      <c r="E4618" s="487" t="s">
        <v>1388</v>
      </c>
      <c r="F4618" s="488" t="n">
        <v>24.31</v>
      </c>
      <c r="G4618" s="487" t="s">
        <v>1389</v>
      </c>
      <c r="H4618" s="488" t="n">
        <v>0</v>
      </c>
      <c r="I4618" s="489" t="s">
        <v>1390</v>
      </c>
      <c r="J4618" s="490" t="n">
        <v>24.31</v>
      </c>
    </row>
    <row r="4619" customFormat="false" ht="15" hidden="false" customHeight="true" outlineLevel="0" collapsed="false">
      <c r="A4619" s="486"/>
      <c r="B4619" s="487"/>
      <c r="C4619" s="487"/>
      <c r="D4619" s="487"/>
      <c r="E4619" s="487" t="s">
        <v>1391</v>
      </c>
      <c r="F4619" s="488" t="n">
        <v>83.99</v>
      </c>
      <c r="G4619" s="487"/>
      <c r="H4619" s="491" t="s">
        <v>1392</v>
      </c>
      <c r="I4619" s="491"/>
      <c r="J4619" s="490" t="n">
        <v>436.89</v>
      </c>
    </row>
    <row r="4620" customFormat="false" ht="49.5" hidden="false" customHeight="true" outlineLevel="0" collapsed="false">
      <c r="A4620" s="492"/>
      <c r="B4620" s="493"/>
      <c r="C4620" s="493"/>
      <c r="D4620" s="493"/>
      <c r="E4620" s="493"/>
      <c r="F4620" s="493"/>
      <c r="G4620" s="493" t="s">
        <v>1393</v>
      </c>
      <c r="H4620" s="494" t="n">
        <v>12</v>
      </c>
      <c r="I4620" s="495" t="s">
        <v>1394</v>
      </c>
      <c r="J4620" s="496" t="n">
        <v>5242.68</v>
      </c>
    </row>
    <row r="4621" customFormat="false" ht="0.75" hidden="false" customHeight="true" outlineLevel="0" collapsed="false">
      <c r="A4621" s="497"/>
      <c r="B4621" s="498"/>
      <c r="C4621" s="498"/>
      <c r="D4621" s="498"/>
      <c r="E4621" s="498"/>
      <c r="F4621" s="498"/>
      <c r="G4621" s="498"/>
      <c r="H4621" s="498"/>
      <c r="I4621" s="499"/>
      <c r="J4621" s="500"/>
    </row>
    <row r="4622" customFormat="false" ht="18" hidden="false" customHeight="true" outlineLevel="0" collapsed="false">
      <c r="A4622" s="466" t="s">
        <v>2655</v>
      </c>
      <c r="B4622" s="467" t="s">
        <v>27</v>
      </c>
      <c r="C4622" s="468" t="s">
        <v>26</v>
      </c>
      <c r="D4622" s="468" t="s">
        <v>18</v>
      </c>
      <c r="E4622" s="468" t="s">
        <v>25</v>
      </c>
      <c r="F4622" s="468"/>
      <c r="G4622" s="469" t="s">
        <v>1375</v>
      </c>
      <c r="H4622" s="467" t="s">
        <v>1376</v>
      </c>
      <c r="I4622" s="470" t="s">
        <v>1377</v>
      </c>
      <c r="J4622" s="471" t="s">
        <v>19</v>
      </c>
    </row>
    <row r="4623" customFormat="false" ht="25.5" hidden="false" customHeight="true" outlineLevel="0" collapsed="false">
      <c r="A4623" s="472" t="s">
        <v>35</v>
      </c>
      <c r="B4623" s="473" t="n">
        <v>100875</v>
      </c>
      <c r="C4623" s="474" t="s">
        <v>42</v>
      </c>
      <c r="D4623" s="474" t="s">
        <v>2636</v>
      </c>
      <c r="E4623" s="474" t="s">
        <v>1422</v>
      </c>
      <c r="F4623" s="474"/>
      <c r="G4623" s="475" t="s">
        <v>120</v>
      </c>
      <c r="H4623" s="476" t="n">
        <v>1</v>
      </c>
      <c r="I4623" s="477" t="n">
        <v>1129.9</v>
      </c>
      <c r="J4623" s="478" t="n">
        <v>1129.9</v>
      </c>
    </row>
    <row r="4624" customFormat="false" ht="25.5" hidden="false" customHeight="true" outlineLevel="0" collapsed="false">
      <c r="A4624" s="479" t="s">
        <v>656</v>
      </c>
      <c r="B4624" s="480" t="n">
        <v>88267</v>
      </c>
      <c r="C4624" s="481" t="s">
        <v>42</v>
      </c>
      <c r="D4624" s="481" t="s">
        <v>909</v>
      </c>
      <c r="E4624" s="481" t="s">
        <v>1382</v>
      </c>
      <c r="F4624" s="481"/>
      <c r="G4624" s="482" t="s">
        <v>469</v>
      </c>
      <c r="H4624" s="483" t="n">
        <v>1.2647</v>
      </c>
      <c r="I4624" s="484" t="n">
        <v>25.55</v>
      </c>
      <c r="J4624" s="485" t="n">
        <v>32.31</v>
      </c>
    </row>
    <row r="4625" customFormat="false" ht="24" hidden="false" customHeight="true" outlineLevel="0" collapsed="false">
      <c r="A4625" s="479" t="s">
        <v>656</v>
      </c>
      <c r="B4625" s="480" t="n">
        <v>88316</v>
      </c>
      <c r="C4625" s="481" t="s">
        <v>42</v>
      </c>
      <c r="D4625" s="481" t="s">
        <v>667</v>
      </c>
      <c r="E4625" s="481" t="s">
        <v>1382</v>
      </c>
      <c r="F4625" s="481"/>
      <c r="G4625" s="482" t="s">
        <v>469</v>
      </c>
      <c r="H4625" s="483" t="n">
        <v>0.3985</v>
      </c>
      <c r="I4625" s="484" t="n">
        <v>20.32</v>
      </c>
      <c r="J4625" s="485" t="n">
        <v>8.09</v>
      </c>
    </row>
    <row r="4626" customFormat="false" ht="39" hidden="false" customHeight="true" outlineLevel="0" collapsed="false">
      <c r="A4626" s="501" t="s">
        <v>200</v>
      </c>
      <c r="B4626" s="502" t="n">
        <v>4351</v>
      </c>
      <c r="C4626" s="503" t="s">
        <v>42</v>
      </c>
      <c r="D4626" s="503" t="s">
        <v>1269</v>
      </c>
      <c r="E4626" s="503" t="s">
        <v>669</v>
      </c>
      <c r="F4626" s="503"/>
      <c r="G4626" s="504" t="s">
        <v>120</v>
      </c>
      <c r="H4626" s="505" t="n">
        <v>8</v>
      </c>
      <c r="I4626" s="506" t="n">
        <v>17.1</v>
      </c>
      <c r="J4626" s="507" t="n">
        <v>136.8</v>
      </c>
    </row>
    <row r="4627" customFormat="false" ht="25.5" hidden="false" customHeight="true" outlineLevel="0" collapsed="false">
      <c r="A4627" s="501" t="s">
        <v>200</v>
      </c>
      <c r="B4627" s="502" t="n">
        <v>36215</v>
      </c>
      <c r="C4627" s="503" t="s">
        <v>42</v>
      </c>
      <c r="D4627" s="503" t="s">
        <v>2637</v>
      </c>
      <c r="E4627" s="503" t="s">
        <v>669</v>
      </c>
      <c r="F4627" s="503"/>
      <c r="G4627" s="504" t="s">
        <v>120</v>
      </c>
      <c r="H4627" s="505" t="n">
        <v>1</v>
      </c>
      <c r="I4627" s="506" t="n">
        <v>952.7</v>
      </c>
      <c r="J4627" s="507" t="n">
        <v>952.7</v>
      </c>
    </row>
    <row r="4628" customFormat="false" ht="15" hidden="false" customHeight="false" outlineLevel="0" collapsed="false">
      <c r="A4628" s="486"/>
      <c r="B4628" s="487"/>
      <c r="C4628" s="487"/>
      <c r="D4628" s="487"/>
      <c r="E4628" s="487" t="s">
        <v>1388</v>
      </c>
      <c r="F4628" s="488" t="n">
        <v>32.42</v>
      </c>
      <c r="G4628" s="487" t="s">
        <v>1389</v>
      </c>
      <c r="H4628" s="488" t="n">
        <v>0</v>
      </c>
      <c r="I4628" s="489" t="s">
        <v>1390</v>
      </c>
      <c r="J4628" s="490" t="n">
        <v>32.42</v>
      </c>
    </row>
    <row r="4629" customFormat="false" ht="15" hidden="false" customHeight="true" outlineLevel="0" collapsed="false">
      <c r="A4629" s="486"/>
      <c r="B4629" s="487"/>
      <c r="C4629" s="487"/>
      <c r="D4629" s="487"/>
      <c r="E4629" s="487" t="s">
        <v>1391</v>
      </c>
      <c r="F4629" s="488" t="n">
        <v>268.91</v>
      </c>
      <c r="G4629" s="487"/>
      <c r="H4629" s="491" t="s">
        <v>1392</v>
      </c>
      <c r="I4629" s="491"/>
      <c r="J4629" s="490" t="n">
        <v>1398.81</v>
      </c>
    </row>
    <row r="4630" customFormat="false" ht="49.5" hidden="false" customHeight="true" outlineLevel="0" collapsed="false">
      <c r="A4630" s="492"/>
      <c r="B4630" s="493"/>
      <c r="C4630" s="493"/>
      <c r="D4630" s="493"/>
      <c r="E4630" s="493"/>
      <c r="F4630" s="493"/>
      <c r="G4630" s="493" t="s">
        <v>1393</v>
      </c>
      <c r="H4630" s="494" t="n">
        <v>2</v>
      </c>
      <c r="I4630" s="495" t="s">
        <v>1394</v>
      </c>
      <c r="J4630" s="496" t="n">
        <v>2797.62</v>
      </c>
    </row>
    <row r="4631" customFormat="false" ht="0.75" hidden="false" customHeight="true" outlineLevel="0" collapsed="false">
      <c r="A4631" s="497"/>
      <c r="B4631" s="498"/>
      <c r="C4631" s="498"/>
      <c r="D4631" s="498"/>
      <c r="E4631" s="498"/>
      <c r="F4631" s="498"/>
      <c r="G4631" s="498"/>
      <c r="H4631" s="498"/>
      <c r="I4631" s="499"/>
      <c r="J4631" s="500"/>
    </row>
    <row r="4632" customFormat="false" ht="18" hidden="false" customHeight="true" outlineLevel="0" collapsed="false">
      <c r="A4632" s="466" t="s">
        <v>2656</v>
      </c>
      <c r="B4632" s="467" t="s">
        <v>27</v>
      </c>
      <c r="C4632" s="468" t="s">
        <v>26</v>
      </c>
      <c r="D4632" s="468" t="s">
        <v>18</v>
      </c>
      <c r="E4632" s="468" t="s">
        <v>25</v>
      </c>
      <c r="F4632" s="468"/>
      <c r="G4632" s="469" t="s">
        <v>1375</v>
      </c>
      <c r="H4632" s="467" t="s">
        <v>1376</v>
      </c>
      <c r="I4632" s="470" t="s">
        <v>1377</v>
      </c>
      <c r="J4632" s="471" t="s">
        <v>19</v>
      </c>
    </row>
    <row r="4633" customFormat="false" ht="25.5" hidden="false" customHeight="true" outlineLevel="0" collapsed="false">
      <c r="A4633" s="472" t="s">
        <v>35</v>
      </c>
      <c r="B4633" s="473" t="s">
        <v>2618</v>
      </c>
      <c r="C4633" s="474" t="s">
        <v>36</v>
      </c>
      <c r="D4633" s="474" t="s">
        <v>2619</v>
      </c>
      <c r="E4633" s="474" t="s">
        <v>1382</v>
      </c>
      <c r="F4633" s="474"/>
      <c r="G4633" s="475" t="s">
        <v>466</v>
      </c>
      <c r="H4633" s="476" t="n">
        <v>1</v>
      </c>
      <c r="I4633" s="477" t="n">
        <v>26.99</v>
      </c>
      <c r="J4633" s="478" t="n">
        <v>26.99</v>
      </c>
    </row>
    <row r="4634" customFormat="false" ht="24" hidden="false" customHeight="true" outlineLevel="0" collapsed="false">
      <c r="A4634" s="479" t="s">
        <v>656</v>
      </c>
      <c r="B4634" s="480" t="n">
        <v>88316</v>
      </c>
      <c r="C4634" s="481" t="s">
        <v>42</v>
      </c>
      <c r="D4634" s="481" t="s">
        <v>667</v>
      </c>
      <c r="E4634" s="481" t="s">
        <v>1382</v>
      </c>
      <c r="F4634" s="481"/>
      <c r="G4634" s="482" t="s">
        <v>469</v>
      </c>
      <c r="H4634" s="483" t="n">
        <v>0.16</v>
      </c>
      <c r="I4634" s="484" t="n">
        <v>20.32</v>
      </c>
      <c r="J4634" s="485" t="n">
        <v>3.25</v>
      </c>
    </row>
    <row r="4635" customFormat="false" ht="24" hidden="false" customHeight="true" outlineLevel="0" collapsed="false">
      <c r="A4635" s="501" t="s">
        <v>200</v>
      </c>
      <c r="B4635" s="502" t="s">
        <v>2620</v>
      </c>
      <c r="C4635" s="503" t="s">
        <v>36</v>
      </c>
      <c r="D4635" s="503" t="s">
        <v>2621</v>
      </c>
      <c r="E4635" s="503" t="s">
        <v>669</v>
      </c>
      <c r="F4635" s="503"/>
      <c r="G4635" s="504" t="s">
        <v>47</v>
      </c>
      <c r="H4635" s="505" t="n">
        <v>2</v>
      </c>
      <c r="I4635" s="506" t="n">
        <v>11.87</v>
      </c>
      <c r="J4635" s="507" t="n">
        <v>23.74</v>
      </c>
    </row>
    <row r="4636" customFormat="false" ht="15" hidden="false" customHeight="false" outlineLevel="0" collapsed="false">
      <c r="A4636" s="486"/>
      <c r="B4636" s="487"/>
      <c r="C4636" s="487"/>
      <c r="D4636" s="487"/>
      <c r="E4636" s="487" t="s">
        <v>1388</v>
      </c>
      <c r="F4636" s="488" t="n">
        <v>2.41</v>
      </c>
      <c r="G4636" s="487" t="s">
        <v>1389</v>
      </c>
      <c r="H4636" s="488" t="n">
        <v>0</v>
      </c>
      <c r="I4636" s="489" t="s">
        <v>1390</v>
      </c>
      <c r="J4636" s="490" t="n">
        <v>2.41</v>
      </c>
    </row>
    <row r="4637" customFormat="false" ht="15" hidden="false" customHeight="true" outlineLevel="0" collapsed="false">
      <c r="A4637" s="486"/>
      <c r="B4637" s="487"/>
      <c r="C4637" s="487"/>
      <c r="D4637" s="487"/>
      <c r="E4637" s="487" t="s">
        <v>1391</v>
      </c>
      <c r="F4637" s="488" t="n">
        <v>6.42</v>
      </c>
      <c r="G4637" s="487"/>
      <c r="H4637" s="491" t="s">
        <v>1392</v>
      </c>
      <c r="I4637" s="491"/>
      <c r="J4637" s="490" t="n">
        <v>33.41</v>
      </c>
    </row>
    <row r="4638" customFormat="false" ht="49.5" hidden="false" customHeight="true" outlineLevel="0" collapsed="false">
      <c r="A4638" s="492"/>
      <c r="B4638" s="493"/>
      <c r="C4638" s="493"/>
      <c r="D4638" s="493"/>
      <c r="E4638" s="493"/>
      <c r="F4638" s="493"/>
      <c r="G4638" s="493" t="s">
        <v>1393</v>
      </c>
      <c r="H4638" s="494" t="n">
        <v>9.14</v>
      </c>
      <c r="I4638" s="495" t="s">
        <v>1394</v>
      </c>
      <c r="J4638" s="496" t="n">
        <v>305.36</v>
      </c>
    </row>
    <row r="4639" customFormat="false" ht="0.75" hidden="false" customHeight="true" outlineLevel="0" collapsed="false">
      <c r="A4639" s="497"/>
      <c r="B4639" s="498"/>
      <c r="C4639" s="498"/>
      <c r="D4639" s="498"/>
      <c r="E4639" s="498"/>
      <c r="F4639" s="498"/>
      <c r="G4639" s="498"/>
      <c r="H4639" s="498"/>
      <c r="I4639" s="499"/>
      <c r="J4639" s="500"/>
    </row>
    <row r="4640" customFormat="false" ht="18" hidden="false" customHeight="true" outlineLevel="0" collapsed="false">
      <c r="A4640" s="466" t="s">
        <v>2657</v>
      </c>
      <c r="B4640" s="467" t="s">
        <v>27</v>
      </c>
      <c r="C4640" s="468" t="s">
        <v>26</v>
      </c>
      <c r="D4640" s="468" t="s">
        <v>18</v>
      </c>
      <c r="E4640" s="468" t="s">
        <v>25</v>
      </c>
      <c r="F4640" s="468"/>
      <c r="G4640" s="469" t="s">
        <v>1375</v>
      </c>
      <c r="H4640" s="467" t="s">
        <v>1376</v>
      </c>
      <c r="I4640" s="470" t="s">
        <v>1377</v>
      </c>
      <c r="J4640" s="471" t="s">
        <v>19</v>
      </c>
    </row>
    <row r="4641" customFormat="false" ht="64.5" hidden="false" customHeight="true" outlineLevel="0" collapsed="false">
      <c r="A4641" s="472" t="s">
        <v>35</v>
      </c>
      <c r="B4641" s="473" t="s">
        <v>2607</v>
      </c>
      <c r="C4641" s="474" t="s">
        <v>36</v>
      </c>
      <c r="D4641" s="474" t="s">
        <v>2608</v>
      </c>
      <c r="E4641" s="474" t="s">
        <v>811</v>
      </c>
      <c r="F4641" s="474"/>
      <c r="G4641" s="475" t="s">
        <v>47</v>
      </c>
      <c r="H4641" s="476" t="n">
        <v>1</v>
      </c>
      <c r="I4641" s="477" t="n">
        <v>1064.73</v>
      </c>
      <c r="J4641" s="478" t="n">
        <v>1064.73</v>
      </c>
    </row>
    <row r="4642" customFormat="false" ht="25.5" hidden="false" customHeight="true" outlineLevel="0" collapsed="false">
      <c r="A4642" s="479" t="s">
        <v>656</v>
      </c>
      <c r="B4642" s="480" t="n">
        <v>88251</v>
      </c>
      <c r="C4642" s="481" t="s">
        <v>42</v>
      </c>
      <c r="D4642" s="481" t="s">
        <v>1601</v>
      </c>
      <c r="E4642" s="481" t="s">
        <v>1382</v>
      </c>
      <c r="F4642" s="481"/>
      <c r="G4642" s="482" t="s">
        <v>469</v>
      </c>
      <c r="H4642" s="483" t="n">
        <v>0.75174</v>
      </c>
      <c r="I4642" s="484" t="n">
        <v>21.5</v>
      </c>
      <c r="J4642" s="485" t="n">
        <v>16.16</v>
      </c>
    </row>
    <row r="4643" customFormat="false" ht="24" hidden="false" customHeight="true" outlineLevel="0" collapsed="false">
      <c r="A4643" s="479" t="s">
        <v>656</v>
      </c>
      <c r="B4643" s="480" t="n">
        <v>88315</v>
      </c>
      <c r="C4643" s="481" t="s">
        <v>42</v>
      </c>
      <c r="D4643" s="481" t="s">
        <v>1600</v>
      </c>
      <c r="E4643" s="481" t="s">
        <v>1382</v>
      </c>
      <c r="F4643" s="481"/>
      <c r="G4643" s="482" t="s">
        <v>469</v>
      </c>
      <c r="H4643" s="483" t="n">
        <v>0.6834</v>
      </c>
      <c r="I4643" s="484" t="n">
        <v>25.4</v>
      </c>
      <c r="J4643" s="485" t="n">
        <v>17.35</v>
      </c>
    </row>
    <row r="4644" customFormat="false" ht="25.5" hidden="false" customHeight="true" outlineLevel="0" collapsed="false">
      <c r="A4644" s="501" t="s">
        <v>200</v>
      </c>
      <c r="B4644" s="502" t="n">
        <v>12760</v>
      </c>
      <c r="C4644" s="503" t="s">
        <v>42</v>
      </c>
      <c r="D4644" s="503" t="s">
        <v>2609</v>
      </c>
      <c r="E4644" s="503" t="s">
        <v>669</v>
      </c>
      <c r="F4644" s="503"/>
      <c r="G4644" s="504" t="s">
        <v>400</v>
      </c>
      <c r="H4644" s="505" t="n">
        <v>0.32853</v>
      </c>
      <c r="I4644" s="506" t="n">
        <v>1569.46</v>
      </c>
      <c r="J4644" s="507" t="n">
        <v>515.61</v>
      </c>
    </row>
    <row r="4645" customFormat="false" ht="25.5" hidden="false" customHeight="true" outlineLevel="0" collapsed="false">
      <c r="A4645" s="501" t="s">
        <v>200</v>
      </c>
      <c r="B4645" s="502" t="n">
        <v>12759</v>
      </c>
      <c r="C4645" s="503" t="s">
        <v>42</v>
      </c>
      <c r="D4645" s="503" t="s">
        <v>2166</v>
      </c>
      <c r="E4645" s="503" t="s">
        <v>669</v>
      </c>
      <c r="F4645" s="503"/>
      <c r="G4645" s="504" t="s">
        <v>400</v>
      </c>
      <c r="H4645" s="505" t="n">
        <v>0.4928</v>
      </c>
      <c r="I4645" s="506" t="n">
        <v>1046.29</v>
      </c>
      <c r="J4645" s="507" t="n">
        <v>515.61</v>
      </c>
    </row>
    <row r="4646" customFormat="false" ht="15" hidden="false" customHeight="false" outlineLevel="0" collapsed="false">
      <c r="A4646" s="486"/>
      <c r="B4646" s="487"/>
      <c r="C4646" s="487"/>
      <c r="D4646" s="487"/>
      <c r="E4646" s="487" t="s">
        <v>1388</v>
      </c>
      <c r="F4646" s="488" t="n">
        <v>25.84</v>
      </c>
      <c r="G4646" s="487" t="s">
        <v>1389</v>
      </c>
      <c r="H4646" s="488" t="n">
        <v>0</v>
      </c>
      <c r="I4646" s="489" t="s">
        <v>1390</v>
      </c>
      <c r="J4646" s="490" t="n">
        <v>25.84</v>
      </c>
    </row>
    <row r="4647" customFormat="false" ht="15" hidden="false" customHeight="true" outlineLevel="0" collapsed="false">
      <c r="A4647" s="486"/>
      <c r="B4647" s="487"/>
      <c r="C4647" s="487"/>
      <c r="D4647" s="487"/>
      <c r="E4647" s="487" t="s">
        <v>1391</v>
      </c>
      <c r="F4647" s="488" t="n">
        <v>253.4</v>
      </c>
      <c r="G4647" s="487"/>
      <c r="H4647" s="491" t="s">
        <v>1392</v>
      </c>
      <c r="I4647" s="491"/>
      <c r="J4647" s="490" t="n">
        <v>1318.13</v>
      </c>
    </row>
    <row r="4648" customFormat="false" ht="49.5" hidden="false" customHeight="true" outlineLevel="0" collapsed="false">
      <c r="A4648" s="492"/>
      <c r="B4648" s="493"/>
      <c r="C4648" s="493"/>
      <c r="D4648" s="493"/>
      <c r="E4648" s="493"/>
      <c r="F4648" s="493"/>
      <c r="G4648" s="493" t="s">
        <v>1393</v>
      </c>
      <c r="H4648" s="494" t="n">
        <v>24.83</v>
      </c>
      <c r="I4648" s="495" t="s">
        <v>1394</v>
      </c>
      <c r="J4648" s="496" t="n">
        <v>32729.16</v>
      </c>
    </row>
    <row r="4649" customFormat="false" ht="0.75" hidden="false" customHeight="true" outlineLevel="0" collapsed="false">
      <c r="A4649" s="497"/>
      <c r="B4649" s="498"/>
      <c r="C4649" s="498"/>
      <c r="D4649" s="498"/>
      <c r="E4649" s="498"/>
      <c r="F4649" s="498"/>
      <c r="G4649" s="498"/>
      <c r="H4649" s="498"/>
      <c r="I4649" s="499"/>
      <c r="J4649" s="500"/>
    </row>
    <row r="4650" customFormat="false" ht="18" hidden="false" customHeight="true" outlineLevel="0" collapsed="false">
      <c r="A4650" s="466" t="s">
        <v>2658</v>
      </c>
      <c r="B4650" s="467" t="s">
        <v>27</v>
      </c>
      <c r="C4650" s="468" t="s">
        <v>26</v>
      </c>
      <c r="D4650" s="468" t="s">
        <v>18</v>
      </c>
      <c r="E4650" s="468" t="s">
        <v>25</v>
      </c>
      <c r="F4650" s="468"/>
      <c r="G4650" s="469" t="s">
        <v>1375</v>
      </c>
      <c r="H4650" s="467" t="s">
        <v>1376</v>
      </c>
      <c r="I4650" s="470" t="s">
        <v>1377</v>
      </c>
      <c r="J4650" s="471" t="s">
        <v>19</v>
      </c>
    </row>
    <row r="4651" customFormat="false" ht="25.5" hidden="false" customHeight="true" outlineLevel="0" collapsed="false">
      <c r="A4651" s="472" t="s">
        <v>35</v>
      </c>
      <c r="B4651" s="473" t="s">
        <v>2603</v>
      </c>
      <c r="C4651" s="474" t="s">
        <v>36</v>
      </c>
      <c r="D4651" s="474" t="s">
        <v>2604</v>
      </c>
      <c r="E4651" s="474" t="s">
        <v>1751</v>
      </c>
      <c r="F4651" s="474"/>
      <c r="G4651" s="475" t="s">
        <v>47</v>
      </c>
      <c r="H4651" s="476" t="n">
        <v>1</v>
      </c>
      <c r="I4651" s="477" t="n">
        <v>498.96</v>
      </c>
      <c r="J4651" s="478" t="n">
        <v>498.96</v>
      </c>
    </row>
    <row r="4652" customFormat="false" ht="24" hidden="false" customHeight="true" outlineLevel="0" collapsed="false">
      <c r="A4652" s="479" t="s">
        <v>656</v>
      </c>
      <c r="B4652" s="480" t="n">
        <v>88309</v>
      </c>
      <c r="C4652" s="481" t="s">
        <v>42</v>
      </c>
      <c r="D4652" s="481" t="s">
        <v>696</v>
      </c>
      <c r="E4652" s="481" t="s">
        <v>1382</v>
      </c>
      <c r="F4652" s="481"/>
      <c r="G4652" s="482" t="s">
        <v>469</v>
      </c>
      <c r="H4652" s="483" t="n">
        <v>0.633</v>
      </c>
      <c r="I4652" s="484" t="n">
        <v>25.62</v>
      </c>
      <c r="J4652" s="485" t="n">
        <v>16.21</v>
      </c>
    </row>
    <row r="4653" customFormat="false" ht="24" hidden="false" customHeight="true" outlineLevel="0" collapsed="false">
      <c r="A4653" s="479" t="s">
        <v>656</v>
      </c>
      <c r="B4653" s="480" t="n">
        <v>88316</v>
      </c>
      <c r="C4653" s="481" t="s">
        <v>42</v>
      </c>
      <c r="D4653" s="481" t="s">
        <v>667</v>
      </c>
      <c r="E4653" s="481" t="s">
        <v>1382</v>
      </c>
      <c r="F4653" s="481"/>
      <c r="G4653" s="482" t="s">
        <v>469</v>
      </c>
      <c r="H4653" s="483" t="n">
        <v>0.6967</v>
      </c>
      <c r="I4653" s="484" t="n">
        <v>20.32</v>
      </c>
      <c r="J4653" s="485" t="n">
        <v>14.15</v>
      </c>
    </row>
    <row r="4654" customFormat="false" ht="51.75" hidden="false" customHeight="true" outlineLevel="0" collapsed="false">
      <c r="A4654" s="479" t="s">
        <v>656</v>
      </c>
      <c r="B4654" s="480" t="n">
        <v>87369</v>
      </c>
      <c r="C4654" s="481" t="s">
        <v>42</v>
      </c>
      <c r="D4654" s="481" t="s">
        <v>831</v>
      </c>
      <c r="E4654" s="481" t="s">
        <v>1382</v>
      </c>
      <c r="F4654" s="481"/>
      <c r="G4654" s="482" t="s">
        <v>388</v>
      </c>
      <c r="H4654" s="483" t="n">
        <v>0.0069</v>
      </c>
      <c r="I4654" s="484" t="n">
        <v>717.14</v>
      </c>
      <c r="J4654" s="485" t="n">
        <v>4.94</v>
      </c>
    </row>
    <row r="4655" customFormat="false" ht="25.5" hidden="false" customHeight="true" outlineLevel="0" collapsed="false">
      <c r="A4655" s="501" t="s">
        <v>200</v>
      </c>
      <c r="B4655" s="502" t="n">
        <v>12759</v>
      </c>
      <c r="C4655" s="503" t="s">
        <v>42</v>
      </c>
      <c r="D4655" s="503" t="s">
        <v>2166</v>
      </c>
      <c r="E4655" s="503" t="s">
        <v>669</v>
      </c>
      <c r="F4655" s="503"/>
      <c r="G4655" s="504" t="s">
        <v>400</v>
      </c>
      <c r="H4655" s="505" t="n">
        <v>0.43375</v>
      </c>
      <c r="I4655" s="506" t="n">
        <v>1046.29</v>
      </c>
      <c r="J4655" s="507" t="n">
        <v>453.82</v>
      </c>
    </row>
    <row r="4656" customFormat="false" ht="25.5" hidden="false" customHeight="true" outlineLevel="0" collapsed="false">
      <c r="A4656" s="501" t="s">
        <v>200</v>
      </c>
      <c r="B4656" s="502" t="n">
        <v>11976</v>
      </c>
      <c r="C4656" s="503" t="s">
        <v>42</v>
      </c>
      <c r="D4656" s="503" t="s">
        <v>986</v>
      </c>
      <c r="E4656" s="503" t="s">
        <v>669</v>
      </c>
      <c r="F4656" s="503"/>
      <c r="G4656" s="504" t="s">
        <v>120</v>
      </c>
      <c r="H4656" s="505" t="n">
        <v>8</v>
      </c>
      <c r="I4656" s="506" t="n">
        <v>1.23</v>
      </c>
      <c r="J4656" s="507" t="n">
        <v>9.84</v>
      </c>
    </row>
    <row r="4657" customFormat="false" ht="15" hidden="false" customHeight="false" outlineLevel="0" collapsed="false">
      <c r="A4657" s="486"/>
      <c r="B4657" s="487"/>
      <c r="C4657" s="487"/>
      <c r="D4657" s="487"/>
      <c r="E4657" s="487" t="s">
        <v>1388</v>
      </c>
      <c r="F4657" s="488" t="n">
        <v>24.49</v>
      </c>
      <c r="G4657" s="487" t="s">
        <v>1389</v>
      </c>
      <c r="H4657" s="488" t="n">
        <v>0</v>
      </c>
      <c r="I4657" s="489" t="s">
        <v>1390</v>
      </c>
      <c r="J4657" s="490" t="n">
        <v>24.49</v>
      </c>
    </row>
    <row r="4658" customFormat="false" ht="15" hidden="false" customHeight="true" outlineLevel="0" collapsed="false">
      <c r="A4658" s="486"/>
      <c r="B4658" s="487"/>
      <c r="C4658" s="487"/>
      <c r="D4658" s="487"/>
      <c r="E4658" s="487" t="s">
        <v>1391</v>
      </c>
      <c r="F4658" s="488" t="n">
        <v>118.75</v>
      </c>
      <c r="G4658" s="487"/>
      <c r="H4658" s="491" t="s">
        <v>1392</v>
      </c>
      <c r="I4658" s="491"/>
      <c r="J4658" s="490" t="n">
        <v>617.71</v>
      </c>
    </row>
    <row r="4659" customFormat="false" ht="49.5" hidden="false" customHeight="true" outlineLevel="0" collapsed="false">
      <c r="A4659" s="492"/>
      <c r="B4659" s="493"/>
      <c r="C4659" s="493"/>
      <c r="D4659" s="493"/>
      <c r="E4659" s="493"/>
      <c r="F4659" s="493"/>
      <c r="G4659" s="493" t="s">
        <v>1393</v>
      </c>
      <c r="H4659" s="494" t="n">
        <v>34.96</v>
      </c>
      <c r="I4659" s="495" t="s">
        <v>1394</v>
      </c>
      <c r="J4659" s="496" t="n">
        <v>21595.14</v>
      </c>
    </row>
    <row r="4660" customFormat="false" ht="0.75" hidden="false" customHeight="true" outlineLevel="0" collapsed="false">
      <c r="A4660" s="497"/>
      <c r="B4660" s="498"/>
      <c r="C4660" s="498"/>
      <c r="D4660" s="498"/>
      <c r="E4660" s="498"/>
      <c r="F4660" s="498"/>
      <c r="G4660" s="498"/>
      <c r="H4660" s="498"/>
      <c r="I4660" s="499"/>
      <c r="J4660" s="500"/>
    </row>
    <row r="4661" customFormat="false" ht="24" hidden="false" customHeight="true" outlineLevel="0" collapsed="false">
      <c r="A4661" s="461" t="n">
        <v>15</v>
      </c>
      <c r="B4661" s="462"/>
      <c r="C4661" s="462"/>
      <c r="D4661" s="462" t="s">
        <v>2659</v>
      </c>
      <c r="E4661" s="462"/>
      <c r="F4661" s="462"/>
      <c r="G4661" s="462"/>
      <c r="H4661" s="463"/>
      <c r="I4661" s="464"/>
      <c r="J4661" s="465" t="n">
        <v>188822.44</v>
      </c>
    </row>
    <row r="4662" customFormat="false" ht="18" hidden="false" customHeight="true" outlineLevel="0" collapsed="false">
      <c r="A4662" s="466" t="s">
        <v>2660</v>
      </c>
      <c r="B4662" s="467" t="s">
        <v>27</v>
      </c>
      <c r="C4662" s="468" t="s">
        <v>26</v>
      </c>
      <c r="D4662" s="468" t="s">
        <v>18</v>
      </c>
      <c r="E4662" s="468" t="s">
        <v>25</v>
      </c>
      <c r="F4662" s="468"/>
      <c r="G4662" s="469" t="s">
        <v>1375</v>
      </c>
      <c r="H4662" s="467" t="s">
        <v>1376</v>
      </c>
      <c r="I4662" s="470" t="s">
        <v>1377</v>
      </c>
      <c r="J4662" s="471" t="s">
        <v>19</v>
      </c>
    </row>
    <row r="4663" customFormat="false" ht="78" hidden="false" customHeight="true" outlineLevel="0" collapsed="false">
      <c r="A4663" s="472" t="s">
        <v>35</v>
      </c>
      <c r="B4663" s="473" t="s">
        <v>2661</v>
      </c>
      <c r="C4663" s="474" t="s">
        <v>36</v>
      </c>
      <c r="D4663" s="474" t="s">
        <v>2662</v>
      </c>
      <c r="E4663" s="474" t="s">
        <v>1382</v>
      </c>
      <c r="F4663" s="474"/>
      <c r="G4663" s="475" t="s">
        <v>120</v>
      </c>
      <c r="H4663" s="476" t="n">
        <v>1</v>
      </c>
      <c r="I4663" s="477" t="n">
        <v>709.92</v>
      </c>
      <c r="J4663" s="478" t="n">
        <v>709.92</v>
      </c>
    </row>
    <row r="4664" customFormat="false" ht="25.5" hidden="false" customHeight="true" outlineLevel="0" collapsed="false">
      <c r="A4664" s="479" t="s">
        <v>656</v>
      </c>
      <c r="B4664" s="480" t="n">
        <v>88239</v>
      </c>
      <c r="C4664" s="481" t="s">
        <v>42</v>
      </c>
      <c r="D4664" s="481" t="s">
        <v>691</v>
      </c>
      <c r="E4664" s="481" t="s">
        <v>1382</v>
      </c>
      <c r="F4664" s="481"/>
      <c r="G4664" s="482" t="s">
        <v>469</v>
      </c>
      <c r="H4664" s="483" t="n">
        <v>1.11</v>
      </c>
      <c r="I4664" s="484" t="n">
        <v>21.42</v>
      </c>
      <c r="J4664" s="485" t="n">
        <v>23.77</v>
      </c>
    </row>
    <row r="4665" customFormat="false" ht="25.5" hidden="false" customHeight="true" outlineLevel="0" collapsed="false">
      <c r="A4665" s="479" t="s">
        <v>656</v>
      </c>
      <c r="B4665" s="480" t="n">
        <v>88261</v>
      </c>
      <c r="C4665" s="481" t="s">
        <v>42</v>
      </c>
      <c r="D4665" s="481" t="s">
        <v>1030</v>
      </c>
      <c r="E4665" s="481" t="s">
        <v>1382</v>
      </c>
      <c r="F4665" s="481"/>
      <c r="G4665" s="482" t="s">
        <v>469</v>
      </c>
      <c r="H4665" s="483" t="n">
        <v>1.11</v>
      </c>
      <c r="I4665" s="484" t="n">
        <v>24.15</v>
      </c>
      <c r="J4665" s="485" t="n">
        <v>26.8</v>
      </c>
    </row>
    <row r="4666" customFormat="false" ht="51.75" hidden="false" customHeight="true" outlineLevel="0" collapsed="false">
      <c r="A4666" s="479" t="s">
        <v>656</v>
      </c>
      <c r="B4666" s="480" t="n">
        <v>100740</v>
      </c>
      <c r="C4666" s="481" t="s">
        <v>42</v>
      </c>
      <c r="D4666" s="481" t="s">
        <v>2663</v>
      </c>
      <c r="E4666" s="481" t="s">
        <v>674</v>
      </c>
      <c r="F4666" s="481"/>
      <c r="G4666" s="482" t="s">
        <v>400</v>
      </c>
      <c r="H4666" s="483" t="n">
        <v>2.0328</v>
      </c>
      <c r="I4666" s="484" t="n">
        <v>10.36</v>
      </c>
      <c r="J4666" s="485" t="n">
        <v>21.05</v>
      </c>
    </row>
    <row r="4667" customFormat="false" ht="39" hidden="false" customHeight="true" outlineLevel="0" collapsed="false">
      <c r="A4667" s="479" t="s">
        <v>656</v>
      </c>
      <c r="B4667" s="480" t="n">
        <v>102225</v>
      </c>
      <c r="C4667" s="481" t="s">
        <v>42</v>
      </c>
      <c r="D4667" s="481" t="s">
        <v>2664</v>
      </c>
      <c r="E4667" s="481" t="s">
        <v>674</v>
      </c>
      <c r="F4667" s="481"/>
      <c r="G4667" s="482" t="s">
        <v>400</v>
      </c>
      <c r="H4667" s="483" t="n">
        <v>0.9</v>
      </c>
      <c r="I4667" s="484" t="n">
        <v>28.12</v>
      </c>
      <c r="J4667" s="485" t="n">
        <v>25.3</v>
      </c>
    </row>
    <row r="4668" customFormat="false" ht="25.5" hidden="false" customHeight="true" outlineLevel="0" collapsed="false">
      <c r="A4668" s="501" t="s">
        <v>200</v>
      </c>
      <c r="B4668" s="502" t="n">
        <v>11964</v>
      </c>
      <c r="C4668" s="503" t="s">
        <v>42</v>
      </c>
      <c r="D4668" s="503" t="s">
        <v>1259</v>
      </c>
      <c r="E4668" s="503" t="s">
        <v>669</v>
      </c>
      <c r="F4668" s="503"/>
      <c r="G4668" s="504" t="s">
        <v>120</v>
      </c>
      <c r="H4668" s="505" t="n">
        <v>4.4</v>
      </c>
      <c r="I4668" s="506" t="n">
        <v>2.45</v>
      </c>
      <c r="J4668" s="507" t="n">
        <v>10.78</v>
      </c>
    </row>
    <row r="4669" customFormat="false" ht="25.5" hidden="false" customHeight="true" outlineLevel="0" collapsed="false">
      <c r="A4669" s="501" t="s">
        <v>200</v>
      </c>
      <c r="B4669" s="502" t="n">
        <v>4343</v>
      </c>
      <c r="C4669" s="503" t="s">
        <v>42</v>
      </c>
      <c r="D4669" s="503" t="s">
        <v>2665</v>
      </c>
      <c r="E4669" s="503" t="s">
        <v>669</v>
      </c>
      <c r="F4669" s="503"/>
      <c r="G4669" s="504" t="s">
        <v>120</v>
      </c>
      <c r="H4669" s="505" t="n">
        <v>26.4</v>
      </c>
      <c r="I4669" s="506" t="n">
        <v>4.76</v>
      </c>
      <c r="J4669" s="507" t="n">
        <v>125.66</v>
      </c>
    </row>
    <row r="4670" customFormat="false" ht="25.5" hidden="false" customHeight="true" outlineLevel="0" collapsed="false">
      <c r="A4670" s="501" t="s">
        <v>200</v>
      </c>
      <c r="B4670" s="502" t="n">
        <v>3993</v>
      </c>
      <c r="C4670" s="503" t="s">
        <v>42</v>
      </c>
      <c r="D4670" s="503" t="s">
        <v>2666</v>
      </c>
      <c r="E4670" s="503" t="s">
        <v>669</v>
      </c>
      <c r="F4670" s="503"/>
      <c r="G4670" s="504" t="s">
        <v>400</v>
      </c>
      <c r="H4670" s="505" t="n">
        <v>0.9</v>
      </c>
      <c r="I4670" s="506" t="n">
        <v>107.78</v>
      </c>
      <c r="J4670" s="507" t="n">
        <v>97</v>
      </c>
    </row>
    <row r="4671" customFormat="false" ht="25.5" hidden="false" customHeight="true" outlineLevel="0" collapsed="false">
      <c r="A4671" s="501" t="s">
        <v>200</v>
      </c>
      <c r="B4671" s="502" t="n">
        <v>1318</v>
      </c>
      <c r="C4671" s="503" t="s">
        <v>42</v>
      </c>
      <c r="D4671" s="503" t="s">
        <v>2325</v>
      </c>
      <c r="E4671" s="503" t="s">
        <v>669</v>
      </c>
      <c r="F4671" s="503"/>
      <c r="G4671" s="504" t="s">
        <v>66</v>
      </c>
      <c r="H4671" s="505" t="n">
        <v>32.5248</v>
      </c>
      <c r="I4671" s="506" t="n">
        <v>11.67</v>
      </c>
      <c r="J4671" s="507" t="n">
        <v>379.56</v>
      </c>
    </row>
    <row r="4672" customFormat="false" ht="15" hidden="false" customHeight="false" outlineLevel="0" collapsed="false">
      <c r="A4672" s="486"/>
      <c r="B4672" s="487"/>
      <c r="C4672" s="487"/>
      <c r="D4672" s="487"/>
      <c r="E4672" s="487" t="s">
        <v>1388</v>
      </c>
      <c r="F4672" s="488" t="n">
        <v>60.59</v>
      </c>
      <c r="G4672" s="487" t="s">
        <v>1389</v>
      </c>
      <c r="H4672" s="488" t="n">
        <v>0</v>
      </c>
      <c r="I4672" s="489" t="s">
        <v>1390</v>
      </c>
      <c r="J4672" s="490" t="n">
        <v>60.59</v>
      </c>
    </row>
    <row r="4673" customFormat="false" ht="15" hidden="false" customHeight="true" outlineLevel="0" collapsed="false">
      <c r="A4673" s="486"/>
      <c r="B4673" s="487"/>
      <c r="C4673" s="487"/>
      <c r="D4673" s="487"/>
      <c r="E4673" s="487" t="s">
        <v>1391</v>
      </c>
      <c r="F4673" s="488" t="n">
        <v>168.96</v>
      </c>
      <c r="G4673" s="487"/>
      <c r="H4673" s="491" t="s">
        <v>1392</v>
      </c>
      <c r="I4673" s="491"/>
      <c r="J4673" s="490" t="n">
        <v>878.88</v>
      </c>
    </row>
    <row r="4674" customFormat="false" ht="49.5" hidden="false" customHeight="true" outlineLevel="0" collapsed="false">
      <c r="A4674" s="492"/>
      <c r="B4674" s="493"/>
      <c r="C4674" s="493"/>
      <c r="D4674" s="493"/>
      <c r="E4674" s="493"/>
      <c r="F4674" s="493"/>
      <c r="G4674" s="493" t="s">
        <v>1393</v>
      </c>
      <c r="H4674" s="494" t="n">
        <v>12</v>
      </c>
      <c r="I4674" s="495" t="s">
        <v>1394</v>
      </c>
      <c r="J4674" s="496" t="n">
        <v>10546.56</v>
      </c>
    </row>
    <row r="4675" customFormat="false" ht="0.75" hidden="false" customHeight="true" outlineLevel="0" collapsed="false">
      <c r="A4675" s="497"/>
      <c r="B4675" s="498"/>
      <c r="C4675" s="498"/>
      <c r="D4675" s="498"/>
      <c r="E4675" s="498"/>
      <c r="F4675" s="498"/>
      <c r="G4675" s="498"/>
      <c r="H4675" s="498"/>
      <c r="I4675" s="499"/>
      <c r="J4675" s="500"/>
    </row>
    <row r="4676" customFormat="false" ht="18" hidden="false" customHeight="true" outlineLevel="0" collapsed="false">
      <c r="A4676" s="466" t="s">
        <v>2667</v>
      </c>
      <c r="B4676" s="467" t="s">
        <v>27</v>
      </c>
      <c r="C4676" s="468" t="s">
        <v>26</v>
      </c>
      <c r="D4676" s="468" t="s">
        <v>18</v>
      </c>
      <c r="E4676" s="468" t="s">
        <v>25</v>
      </c>
      <c r="F4676" s="468"/>
      <c r="G4676" s="469" t="s">
        <v>1375</v>
      </c>
      <c r="H4676" s="467" t="s">
        <v>1376</v>
      </c>
      <c r="I4676" s="470" t="s">
        <v>1377</v>
      </c>
      <c r="J4676" s="471" t="s">
        <v>19</v>
      </c>
    </row>
    <row r="4677" customFormat="false" ht="25.5" hidden="false" customHeight="true" outlineLevel="0" collapsed="false">
      <c r="A4677" s="472" t="s">
        <v>35</v>
      </c>
      <c r="B4677" s="473" t="n">
        <v>103946</v>
      </c>
      <c r="C4677" s="474" t="s">
        <v>42</v>
      </c>
      <c r="D4677" s="474" t="s">
        <v>2668</v>
      </c>
      <c r="E4677" s="474" t="s">
        <v>1604</v>
      </c>
      <c r="F4677" s="474"/>
      <c r="G4677" s="475" t="s">
        <v>400</v>
      </c>
      <c r="H4677" s="476" t="n">
        <v>1</v>
      </c>
      <c r="I4677" s="477" t="n">
        <v>19.39</v>
      </c>
      <c r="J4677" s="478" t="n">
        <v>19.39</v>
      </c>
    </row>
    <row r="4678" customFormat="false" ht="24" hidden="false" customHeight="true" outlineLevel="0" collapsed="false">
      <c r="A4678" s="479" t="s">
        <v>656</v>
      </c>
      <c r="B4678" s="480" t="n">
        <v>88316</v>
      </c>
      <c r="C4678" s="481" t="s">
        <v>42</v>
      </c>
      <c r="D4678" s="481" t="s">
        <v>667</v>
      </c>
      <c r="E4678" s="481" t="s">
        <v>1382</v>
      </c>
      <c r="F4678" s="481"/>
      <c r="G4678" s="482" t="s">
        <v>469</v>
      </c>
      <c r="H4678" s="483" t="n">
        <v>0.1386</v>
      </c>
      <c r="I4678" s="484" t="n">
        <v>20.32</v>
      </c>
      <c r="J4678" s="485" t="n">
        <v>2.81</v>
      </c>
    </row>
    <row r="4679" customFormat="false" ht="24" hidden="false" customHeight="true" outlineLevel="0" collapsed="false">
      <c r="A4679" s="479" t="s">
        <v>656</v>
      </c>
      <c r="B4679" s="480" t="n">
        <v>88441</v>
      </c>
      <c r="C4679" s="481" t="s">
        <v>42</v>
      </c>
      <c r="D4679" s="481" t="s">
        <v>1607</v>
      </c>
      <c r="E4679" s="481" t="s">
        <v>1382</v>
      </c>
      <c r="F4679" s="481"/>
      <c r="G4679" s="482" t="s">
        <v>469</v>
      </c>
      <c r="H4679" s="483" t="n">
        <v>0.0277</v>
      </c>
      <c r="I4679" s="484" t="n">
        <v>21.11</v>
      </c>
      <c r="J4679" s="485" t="n">
        <v>0.58</v>
      </c>
    </row>
    <row r="4680" customFormat="false" ht="25.5" hidden="false" customHeight="true" outlineLevel="0" collapsed="false">
      <c r="A4680" s="501" t="s">
        <v>200</v>
      </c>
      <c r="B4680" s="502" t="n">
        <v>3322</v>
      </c>
      <c r="C4680" s="503" t="s">
        <v>42</v>
      </c>
      <c r="D4680" s="503" t="s">
        <v>2669</v>
      </c>
      <c r="E4680" s="503" t="s">
        <v>669</v>
      </c>
      <c r="F4680" s="503"/>
      <c r="G4680" s="504" t="s">
        <v>400</v>
      </c>
      <c r="H4680" s="505" t="n">
        <v>1</v>
      </c>
      <c r="I4680" s="506" t="n">
        <v>16</v>
      </c>
      <c r="J4680" s="507" t="n">
        <v>16</v>
      </c>
    </row>
    <row r="4681" customFormat="false" ht="15" hidden="false" customHeight="false" outlineLevel="0" collapsed="false">
      <c r="A4681" s="486"/>
      <c r="B4681" s="487"/>
      <c r="C4681" s="487"/>
      <c r="D4681" s="487"/>
      <c r="E4681" s="487" t="s">
        <v>1388</v>
      </c>
      <c r="F4681" s="488" t="n">
        <v>2.52</v>
      </c>
      <c r="G4681" s="487" t="s">
        <v>1389</v>
      </c>
      <c r="H4681" s="488" t="n">
        <v>0</v>
      </c>
      <c r="I4681" s="489" t="s">
        <v>1390</v>
      </c>
      <c r="J4681" s="490" t="n">
        <v>2.52</v>
      </c>
    </row>
    <row r="4682" customFormat="false" ht="15" hidden="false" customHeight="true" outlineLevel="0" collapsed="false">
      <c r="A4682" s="486"/>
      <c r="B4682" s="487"/>
      <c r="C4682" s="487"/>
      <c r="D4682" s="487"/>
      <c r="E4682" s="487" t="s">
        <v>1391</v>
      </c>
      <c r="F4682" s="488" t="n">
        <v>4.61</v>
      </c>
      <c r="G4682" s="487"/>
      <c r="H4682" s="491" t="s">
        <v>1392</v>
      </c>
      <c r="I4682" s="491"/>
      <c r="J4682" s="490" t="n">
        <v>24</v>
      </c>
    </row>
    <row r="4683" customFormat="false" ht="49.5" hidden="false" customHeight="true" outlineLevel="0" collapsed="false">
      <c r="A4683" s="492"/>
      <c r="B4683" s="493"/>
      <c r="C4683" s="493"/>
      <c r="D4683" s="493"/>
      <c r="E4683" s="493"/>
      <c r="F4683" s="493"/>
      <c r="G4683" s="493" t="s">
        <v>1393</v>
      </c>
      <c r="H4683" s="494" t="n">
        <v>826.06</v>
      </c>
      <c r="I4683" s="495" t="s">
        <v>1394</v>
      </c>
      <c r="J4683" s="496" t="n">
        <v>19825.44</v>
      </c>
    </row>
    <row r="4684" customFormat="false" ht="0.75" hidden="false" customHeight="true" outlineLevel="0" collapsed="false">
      <c r="A4684" s="497"/>
      <c r="B4684" s="498"/>
      <c r="C4684" s="498"/>
      <c r="D4684" s="498"/>
      <c r="E4684" s="498"/>
      <c r="F4684" s="498"/>
      <c r="G4684" s="498"/>
      <c r="H4684" s="498"/>
      <c r="I4684" s="499"/>
      <c r="J4684" s="500"/>
    </row>
    <row r="4685" customFormat="false" ht="18" hidden="false" customHeight="true" outlineLevel="0" collapsed="false">
      <c r="A4685" s="466" t="s">
        <v>2670</v>
      </c>
      <c r="B4685" s="467" t="s">
        <v>27</v>
      </c>
      <c r="C4685" s="468" t="s">
        <v>26</v>
      </c>
      <c r="D4685" s="468" t="s">
        <v>18</v>
      </c>
      <c r="E4685" s="468" t="s">
        <v>25</v>
      </c>
      <c r="F4685" s="468"/>
      <c r="G4685" s="469" t="s">
        <v>1375</v>
      </c>
      <c r="H4685" s="467" t="s">
        <v>1376</v>
      </c>
      <c r="I4685" s="470" t="s">
        <v>1377</v>
      </c>
      <c r="J4685" s="471" t="s">
        <v>19</v>
      </c>
    </row>
    <row r="4686" customFormat="false" ht="39" hidden="false" customHeight="true" outlineLevel="0" collapsed="false">
      <c r="A4686" s="472" t="s">
        <v>35</v>
      </c>
      <c r="B4686" s="473" t="n">
        <v>98511</v>
      </c>
      <c r="C4686" s="474" t="s">
        <v>42</v>
      </c>
      <c r="D4686" s="474" t="s">
        <v>2671</v>
      </c>
      <c r="E4686" s="474" t="s">
        <v>1604</v>
      </c>
      <c r="F4686" s="474"/>
      <c r="G4686" s="475" t="s">
        <v>120</v>
      </c>
      <c r="H4686" s="476" t="n">
        <v>1</v>
      </c>
      <c r="I4686" s="477" t="n">
        <v>226.25</v>
      </c>
      <c r="J4686" s="478" t="n">
        <v>226.25</v>
      </c>
    </row>
    <row r="4687" customFormat="false" ht="24" hidden="false" customHeight="true" outlineLevel="0" collapsed="false">
      <c r="A4687" s="479" t="s">
        <v>656</v>
      </c>
      <c r="B4687" s="480" t="n">
        <v>88316</v>
      </c>
      <c r="C4687" s="481" t="s">
        <v>42</v>
      </c>
      <c r="D4687" s="481" t="s">
        <v>667</v>
      </c>
      <c r="E4687" s="481" t="s">
        <v>1382</v>
      </c>
      <c r="F4687" s="481"/>
      <c r="G4687" s="482" t="s">
        <v>469</v>
      </c>
      <c r="H4687" s="483" t="n">
        <v>1.2103</v>
      </c>
      <c r="I4687" s="484" t="n">
        <v>20.32</v>
      </c>
      <c r="J4687" s="485" t="n">
        <v>24.59</v>
      </c>
    </row>
    <row r="4688" customFormat="false" ht="24" hidden="false" customHeight="true" outlineLevel="0" collapsed="false">
      <c r="A4688" s="479" t="s">
        <v>656</v>
      </c>
      <c r="B4688" s="480" t="n">
        <v>88441</v>
      </c>
      <c r="C4688" s="481" t="s">
        <v>42</v>
      </c>
      <c r="D4688" s="481" t="s">
        <v>1607</v>
      </c>
      <c r="E4688" s="481" t="s">
        <v>1382</v>
      </c>
      <c r="F4688" s="481"/>
      <c r="G4688" s="482" t="s">
        <v>469</v>
      </c>
      <c r="H4688" s="483" t="n">
        <v>0.2421</v>
      </c>
      <c r="I4688" s="484" t="n">
        <v>21.11</v>
      </c>
      <c r="J4688" s="485" t="n">
        <v>5.11</v>
      </c>
    </row>
    <row r="4689" customFormat="false" ht="39" hidden="false" customHeight="true" outlineLevel="0" collapsed="false">
      <c r="A4689" s="501" t="s">
        <v>200</v>
      </c>
      <c r="B4689" s="502" t="n">
        <v>359</v>
      </c>
      <c r="C4689" s="503" t="s">
        <v>42</v>
      </c>
      <c r="D4689" s="503" t="s">
        <v>2672</v>
      </c>
      <c r="E4689" s="503" t="s">
        <v>669</v>
      </c>
      <c r="F4689" s="503"/>
      <c r="G4689" s="504" t="s">
        <v>120</v>
      </c>
      <c r="H4689" s="505" t="n">
        <v>1</v>
      </c>
      <c r="I4689" s="506" t="n">
        <v>196.55</v>
      </c>
      <c r="J4689" s="507" t="n">
        <v>196.55</v>
      </c>
    </row>
    <row r="4690" customFormat="false" ht="15" hidden="false" customHeight="false" outlineLevel="0" collapsed="false">
      <c r="A4690" s="486"/>
      <c r="B4690" s="487"/>
      <c r="C4690" s="487"/>
      <c r="D4690" s="487"/>
      <c r="E4690" s="487" t="s">
        <v>1388</v>
      </c>
      <c r="F4690" s="488" t="n">
        <v>22.07</v>
      </c>
      <c r="G4690" s="487" t="s">
        <v>1389</v>
      </c>
      <c r="H4690" s="488" t="n">
        <v>0</v>
      </c>
      <c r="I4690" s="489" t="s">
        <v>1390</v>
      </c>
      <c r="J4690" s="490" t="n">
        <v>22.07</v>
      </c>
    </row>
    <row r="4691" customFormat="false" ht="15" hidden="false" customHeight="true" outlineLevel="0" collapsed="false">
      <c r="A4691" s="486"/>
      <c r="B4691" s="487"/>
      <c r="C4691" s="487"/>
      <c r="D4691" s="487"/>
      <c r="E4691" s="487" t="s">
        <v>1391</v>
      </c>
      <c r="F4691" s="488" t="n">
        <v>53.84</v>
      </c>
      <c r="G4691" s="487"/>
      <c r="H4691" s="491" t="s">
        <v>1392</v>
      </c>
      <c r="I4691" s="491"/>
      <c r="J4691" s="490" t="n">
        <v>280.09</v>
      </c>
    </row>
    <row r="4692" customFormat="false" ht="49.5" hidden="false" customHeight="true" outlineLevel="0" collapsed="false">
      <c r="A4692" s="492"/>
      <c r="B4692" s="493"/>
      <c r="C4692" s="493"/>
      <c r="D4692" s="493"/>
      <c r="E4692" s="493"/>
      <c r="F4692" s="493"/>
      <c r="G4692" s="493" t="s">
        <v>1393</v>
      </c>
      <c r="H4692" s="494" t="n">
        <v>5</v>
      </c>
      <c r="I4692" s="495" t="s">
        <v>1394</v>
      </c>
      <c r="J4692" s="496" t="n">
        <v>1400.45</v>
      </c>
    </row>
    <row r="4693" customFormat="false" ht="0.75" hidden="false" customHeight="true" outlineLevel="0" collapsed="false">
      <c r="A4693" s="497"/>
      <c r="B4693" s="498"/>
      <c r="C4693" s="498"/>
      <c r="D4693" s="498"/>
      <c r="E4693" s="498"/>
      <c r="F4693" s="498"/>
      <c r="G4693" s="498"/>
      <c r="H4693" s="498"/>
      <c r="I4693" s="499"/>
      <c r="J4693" s="500"/>
    </row>
    <row r="4694" customFormat="false" ht="18" hidden="false" customHeight="true" outlineLevel="0" collapsed="false">
      <c r="A4694" s="466" t="s">
        <v>2673</v>
      </c>
      <c r="B4694" s="467" t="s">
        <v>27</v>
      </c>
      <c r="C4694" s="468" t="s">
        <v>26</v>
      </c>
      <c r="D4694" s="468" t="s">
        <v>18</v>
      </c>
      <c r="E4694" s="468" t="s">
        <v>25</v>
      </c>
      <c r="F4694" s="468"/>
      <c r="G4694" s="469" t="s">
        <v>1375</v>
      </c>
      <c r="H4694" s="467" t="s">
        <v>1376</v>
      </c>
      <c r="I4694" s="470" t="s">
        <v>1377</v>
      </c>
      <c r="J4694" s="471" t="s">
        <v>19</v>
      </c>
    </row>
    <row r="4695" customFormat="false" ht="25.5" hidden="false" customHeight="true" outlineLevel="0" collapsed="false">
      <c r="A4695" s="472" t="s">
        <v>35</v>
      </c>
      <c r="B4695" s="473" t="n">
        <v>98516</v>
      </c>
      <c r="C4695" s="474" t="s">
        <v>42</v>
      </c>
      <c r="D4695" s="474" t="s">
        <v>2674</v>
      </c>
      <c r="E4695" s="474" t="s">
        <v>1604</v>
      </c>
      <c r="F4695" s="474"/>
      <c r="G4695" s="475" t="s">
        <v>120</v>
      </c>
      <c r="H4695" s="476" t="n">
        <v>1</v>
      </c>
      <c r="I4695" s="477" t="n">
        <v>386.78</v>
      </c>
      <c r="J4695" s="478" t="n">
        <v>386.78</v>
      </c>
    </row>
    <row r="4696" customFormat="false" ht="24" hidden="false" customHeight="true" outlineLevel="0" collapsed="false">
      <c r="A4696" s="479" t="s">
        <v>656</v>
      </c>
      <c r="B4696" s="480" t="n">
        <v>88316</v>
      </c>
      <c r="C4696" s="481" t="s">
        <v>42</v>
      </c>
      <c r="D4696" s="481" t="s">
        <v>667</v>
      </c>
      <c r="E4696" s="481" t="s">
        <v>1382</v>
      </c>
      <c r="F4696" s="481"/>
      <c r="G4696" s="482" t="s">
        <v>469</v>
      </c>
      <c r="H4696" s="483" t="n">
        <v>3.0567</v>
      </c>
      <c r="I4696" s="484" t="n">
        <v>20.32</v>
      </c>
      <c r="J4696" s="485" t="n">
        <v>62.11</v>
      </c>
    </row>
    <row r="4697" customFormat="false" ht="24" hidden="false" customHeight="true" outlineLevel="0" collapsed="false">
      <c r="A4697" s="479" t="s">
        <v>656</v>
      </c>
      <c r="B4697" s="480" t="n">
        <v>88441</v>
      </c>
      <c r="C4697" s="481" t="s">
        <v>42</v>
      </c>
      <c r="D4697" s="481" t="s">
        <v>1607</v>
      </c>
      <c r="E4697" s="481" t="s">
        <v>1382</v>
      </c>
      <c r="F4697" s="481"/>
      <c r="G4697" s="482" t="s">
        <v>469</v>
      </c>
      <c r="H4697" s="483" t="n">
        <v>0.6113</v>
      </c>
      <c r="I4697" s="484" t="n">
        <v>21.11</v>
      </c>
      <c r="J4697" s="485" t="n">
        <v>12.9</v>
      </c>
    </row>
    <row r="4698" customFormat="false" ht="64.5" hidden="false" customHeight="true" outlineLevel="0" collapsed="false">
      <c r="A4698" s="479" t="s">
        <v>656</v>
      </c>
      <c r="B4698" s="480" t="n">
        <v>91634</v>
      </c>
      <c r="C4698" s="481" t="s">
        <v>42</v>
      </c>
      <c r="D4698" s="481" t="s">
        <v>2675</v>
      </c>
      <c r="E4698" s="481" t="s">
        <v>683</v>
      </c>
      <c r="F4698" s="481"/>
      <c r="G4698" s="482" t="s">
        <v>688</v>
      </c>
      <c r="H4698" s="483" t="n">
        <v>0.2474</v>
      </c>
      <c r="I4698" s="484" t="n">
        <v>238.45</v>
      </c>
      <c r="J4698" s="485" t="n">
        <v>58.99</v>
      </c>
    </row>
    <row r="4699" customFormat="false" ht="64.5" hidden="false" customHeight="true" outlineLevel="0" collapsed="false">
      <c r="A4699" s="479" t="s">
        <v>656</v>
      </c>
      <c r="B4699" s="480" t="n">
        <v>91635</v>
      </c>
      <c r="C4699" s="481" t="s">
        <v>42</v>
      </c>
      <c r="D4699" s="481" t="s">
        <v>2676</v>
      </c>
      <c r="E4699" s="481" t="s">
        <v>683</v>
      </c>
      <c r="F4699" s="481"/>
      <c r="G4699" s="482" t="s">
        <v>684</v>
      </c>
      <c r="H4699" s="483" t="n">
        <v>0.8781</v>
      </c>
      <c r="I4699" s="484" t="n">
        <v>66.99</v>
      </c>
      <c r="J4699" s="485" t="n">
        <v>58.82</v>
      </c>
    </row>
    <row r="4700" customFormat="false" ht="24" hidden="false" customHeight="true" outlineLevel="0" collapsed="false">
      <c r="A4700" s="501" t="s">
        <v>200</v>
      </c>
      <c r="B4700" s="502" t="n">
        <v>38641</v>
      </c>
      <c r="C4700" s="503" t="s">
        <v>42</v>
      </c>
      <c r="D4700" s="503" t="s">
        <v>2677</v>
      </c>
      <c r="E4700" s="503" t="s">
        <v>669</v>
      </c>
      <c r="F4700" s="503"/>
      <c r="G4700" s="504" t="s">
        <v>120</v>
      </c>
      <c r="H4700" s="505" t="n">
        <v>1</v>
      </c>
      <c r="I4700" s="506" t="n">
        <v>193.96</v>
      </c>
      <c r="J4700" s="507" t="n">
        <v>193.96</v>
      </c>
    </row>
    <row r="4701" customFormat="false" ht="15" hidden="false" customHeight="false" outlineLevel="0" collapsed="false">
      <c r="A4701" s="486"/>
      <c r="B4701" s="487"/>
      <c r="C4701" s="487"/>
      <c r="D4701" s="487"/>
      <c r="E4701" s="487" t="s">
        <v>1388</v>
      </c>
      <c r="F4701" s="488" t="n">
        <v>89.42</v>
      </c>
      <c r="G4701" s="487" t="s">
        <v>1389</v>
      </c>
      <c r="H4701" s="488" t="n">
        <v>0</v>
      </c>
      <c r="I4701" s="489" t="s">
        <v>1390</v>
      </c>
      <c r="J4701" s="490" t="n">
        <v>89.42</v>
      </c>
    </row>
    <row r="4702" customFormat="false" ht="15" hidden="false" customHeight="true" outlineLevel="0" collapsed="false">
      <c r="A4702" s="486"/>
      <c r="B4702" s="487"/>
      <c r="C4702" s="487"/>
      <c r="D4702" s="487"/>
      <c r="E4702" s="487" t="s">
        <v>1391</v>
      </c>
      <c r="F4702" s="488" t="n">
        <v>92.05</v>
      </c>
      <c r="G4702" s="487"/>
      <c r="H4702" s="491" t="s">
        <v>1392</v>
      </c>
      <c r="I4702" s="491"/>
      <c r="J4702" s="490" t="n">
        <v>478.83</v>
      </c>
    </row>
    <row r="4703" customFormat="false" ht="49.5" hidden="false" customHeight="true" outlineLevel="0" collapsed="false">
      <c r="A4703" s="492"/>
      <c r="B4703" s="493"/>
      <c r="C4703" s="493"/>
      <c r="D4703" s="493"/>
      <c r="E4703" s="493"/>
      <c r="F4703" s="493"/>
      <c r="G4703" s="493" t="s">
        <v>1393</v>
      </c>
      <c r="H4703" s="494" t="n">
        <v>5</v>
      </c>
      <c r="I4703" s="495" t="s">
        <v>1394</v>
      </c>
      <c r="J4703" s="496" t="n">
        <v>2394.15</v>
      </c>
    </row>
    <row r="4704" customFormat="false" ht="0.75" hidden="false" customHeight="true" outlineLevel="0" collapsed="false">
      <c r="A4704" s="497"/>
      <c r="B4704" s="498"/>
      <c r="C4704" s="498"/>
      <c r="D4704" s="498"/>
      <c r="E4704" s="498"/>
      <c r="F4704" s="498"/>
      <c r="G4704" s="498"/>
      <c r="H4704" s="498"/>
      <c r="I4704" s="499"/>
      <c r="J4704" s="500"/>
    </row>
    <row r="4705" customFormat="false" ht="18" hidden="false" customHeight="true" outlineLevel="0" collapsed="false">
      <c r="A4705" s="466" t="s">
        <v>2678</v>
      </c>
      <c r="B4705" s="467" t="s">
        <v>27</v>
      </c>
      <c r="C4705" s="468" t="s">
        <v>26</v>
      </c>
      <c r="D4705" s="468" t="s">
        <v>18</v>
      </c>
      <c r="E4705" s="468" t="s">
        <v>25</v>
      </c>
      <c r="F4705" s="468"/>
      <c r="G4705" s="469" t="s">
        <v>1375</v>
      </c>
      <c r="H4705" s="467" t="s">
        <v>1376</v>
      </c>
      <c r="I4705" s="470" t="s">
        <v>1377</v>
      </c>
      <c r="J4705" s="471" t="s">
        <v>19</v>
      </c>
    </row>
    <row r="4706" customFormat="false" ht="24" hidden="false" customHeight="true" outlineLevel="0" collapsed="false">
      <c r="A4706" s="472" t="s">
        <v>35</v>
      </c>
      <c r="B4706" s="473" t="s">
        <v>2679</v>
      </c>
      <c r="C4706" s="474" t="s">
        <v>36</v>
      </c>
      <c r="D4706" s="474" t="s">
        <v>2680</v>
      </c>
      <c r="E4706" s="474" t="s">
        <v>1604</v>
      </c>
      <c r="F4706" s="474"/>
      <c r="G4706" s="475" t="s">
        <v>120</v>
      </c>
      <c r="H4706" s="476" t="n">
        <v>1</v>
      </c>
      <c r="I4706" s="477" t="n">
        <v>7.24</v>
      </c>
      <c r="J4706" s="478" t="n">
        <v>7.24</v>
      </c>
    </row>
    <row r="4707" customFormat="false" ht="24" hidden="false" customHeight="true" outlineLevel="0" collapsed="false">
      <c r="A4707" s="479" t="s">
        <v>656</v>
      </c>
      <c r="B4707" s="480" t="n">
        <v>88316</v>
      </c>
      <c r="C4707" s="481" t="s">
        <v>42</v>
      </c>
      <c r="D4707" s="481" t="s">
        <v>667</v>
      </c>
      <c r="E4707" s="481" t="s">
        <v>1382</v>
      </c>
      <c r="F4707" s="481"/>
      <c r="G4707" s="482" t="s">
        <v>469</v>
      </c>
      <c r="H4707" s="483" t="n">
        <v>0.1018</v>
      </c>
      <c r="I4707" s="484" t="n">
        <v>20.32</v>
      </c>
      <c r="J4707" s="485" t="n">
        <v>2.06</v>
      </c>
    </row>
    <row r="4708" customFormat="false" ht="24" hidden="false" customHeight="true" outlineLevel="0" collapsed="false">
      <c r="A4708" s="479" t="s">
        <v>656</v>
      </c>
      <c r="B4708" s="480" t="n">
        <v>88441</v>
      </c>
      <c r="C4708" s="481" t="s">
        <v>42</v>
      </c>
      <c r="D4708" s="481" t="s">
        <v>1607</v>
      </c>
      <c r="E4708" s="481" t="s">
        <v>1382</v>
      </c>
      <c r="F4708" s="481"/>
      <c r="G4708" s="482" t="s">
        <v>469</v>
      </c>
      <c r="H4708" s="483" t="n">
        <v>0.0255</v>
      </c>
      <c r="I4708" s="484" t="n">
        <v>21.11</v>
      </c>
      <c r="J4708" s="485" t="n">
        <v>0.53</v>
      </c>
    </row>
    <row r="4709" customFormat="false" ht="25.5" hidden="false" customHeight="true" outlineLevel="0" collapsed="false">
      <c r="A4709" s="501" t="s">
        <v>200</v>
      </c>
      <c r="B4709" s="502" t="n">
        <v>38640</v>
      </c>
      <c r="C4709" s="503" t="s">
        <v>42</v>
      </c>
      <c r="D4709" s="503" t="s">
        <v>2681</v>
      </c>
      <c r="E4709" s="503" t="s">
        <v>669</v>
      </c>
      <c r="F4709" s="503"/>
      <c r="G4709" s="504" t="s">
        <v>120</v>
      </c>
      <c r="H4709" s="505" t="n">
        <v>1</v>
      </c>
      <c r="I4709" s="506" t="n">
        <v>4.65</v>
      </c>
      <c r="J4709" s="507" t="n">
        <v>4.65</v>
      </c>
    </row>
    <row r="4710" customFormat="false" ht="15" hidden="false" customHeight="false" outlineLevel="0" collapsed="false">
      <c r="A4710" s="486"/>
      <c r="B4710" s="487"/>
      <c r="C4710" s="487"/>
      <c r="D4710" s="487"/>
      <c r="E4710" s="487" t="s">
        <v>1388</v>
      </c>
      <c r="F4710" s="488" t="n">
        <v>1.93</v>
      </c>
      <c r="G4710" s="487" t="s">
        <v>1389</v>
      </c>
      <c r="H4710" s="488" t="n">
        <v>0</v>
      </c>
      <c r="I4710" s="489" t="s">
        <v>1390</v>
      </c>
      <c r="J4710" s="490" t="n">
        <v>1.93</v>
      </c>
    </row>
    <row r="4711" customFormat="false" ht="15" hidden="false" customHeight="true" outlineLevel="0" collapsed="false">
      <c r="A4711" s="486"/>
      <c r="B4711" s="487"/>
      <c r="C4711" s="487"/>
      <c r="D4711" s="487"/>
      <c r="E4711" s="487" t="s">
        <v>1391</v>
      </c>
      <c r="F4711" s="488" t="n">
        <v>1.72</v>
      </c>
      <c r="G4711" s="487"/>
      <c r="H4711" s="491" t="s">
        <v>1392</v>
      </c>
      <c r="I4711" s="491"/>
      <c r="J4711" s="490" t="n">
        <v>8.96</v>
      </c>
    </row>
    <row r="4712" customFormat="false" ht="49.5" hidden="false" customHeight="true" outlineLevel="0" collapsed="false">
      <c r="A4712" s="492"/>
      <c r="B4712" s="493"/>
      <c r="C4712" s="493"/>
      <c r="D4712" s="493"/>
      <c r="E4712" s="493"/>
      <c r="F4712" s="493"/>
      <c r="G4712" s="493" t="s">
        <v>1393</v>
      </c>
      <c r="H4712" s="494" t="n">
        <v>48</v>
      </c>
      <c r="I4712" s="495" t="s">
        <v>1394</v>
      </c>
      <c r="J4712" s="496" t="n">
        <v>430.08</v>
      </c>
    </row>
    <row r="4713" customFormat="false" ht="0.75" hidden="false" customHeight="true" outlineLevel="0" collapsed="false">
      <c r="A4713" s="497"/>
      <c r="B4713" s="498"/>
      <c r="C4713" s="498"/>
      <c r="D4713" s="498"/>
      <c r="E4713" s="498"/>
      <c r="F4713" s="498"/>
      <c r="G4713" s="498"/>
      <c r="H4713" s="498"/>
      <c r="I4713" s="499"/>
      <c r="J4713" s="500"/>
    </row>
    <row r="4714" customFormat="false" ht="18" hidden="false" customHeight="true" outlineLevel="0" collapsed="false">
      <c r="A4714" s="466" t="s">
        <v>2682</v>
      </c>
      <c r="B4714" s="467" t="s">
        <v>27</v>
      </c>
      <c r="C4714" s="468" t="s">
        <v>26</v>
      </c>
      <c r="D4714" s="468" t="s">
        <v>18</v>
      </c>
      <c r="E4714" s="468" t="s">
        <v>25</v>
      </c>
      <c r="F4714" s="468"/>
      <c r="G4714" s="469" t="s">
        <v>1375</v>
      </c>
      <c r="H4714" s="467" t="s">
        <v>1376</v>
      </c>
      <c r="I4714" s="470" t="s">
        <v>1377</v>
      </c>
      <c r="J4714" s="471" t="s">
        <v>19</v>
      </c>
    </row>
    <row r="4715" customFormat="false" ht="39" hidden="false" customHeight="true" outlineLevel="0" collapsed="false">
      <c r="A4715" s="472" t="s">
        <v>35</v>
      </c>
      <c r="B4715" s="473" t="s">
        <v>2683</v>
      </c>
      <c r="C4715" s="474" t="s">
        <v>36</v>
      </c>
      <c r="D4715" s="474" t="s">
        <v>2684</v>
      </c>
      <c r="E4715" s="474" t="s">
        <v>1604</v>
      </c>
      <c r="F4715" s="474"/>
      <c r="G4715" s="475" t="s">
        <v>1449</v>
      </c>
      <c r="H4715" s="476" t="n">
        <v>1</v>
      </c>
      <c r="I4715" s="477" t="n">
        <v>18.16</v>
      </c>
      <c r="J4715" s="478" t="n">
        <v>18.16</v>
      </c>
    </row>
    <row r="4716" customFormat="false" ht="24" hidden="false" customHeight="true" outlineLevel="0" collapsed="false">
      <c r="A4716" s="479" t="s">
        <v>656</v>
      </c>
      <c r="B4716" s="480" t="n">
        <v>88441</v>
      </c>
      <c r="C4716" s="481" t="s">
        <v>42</v>
      </c>
      <c r="D4716" s="481" t="s">
        <v>1607</v>
      </c>
      <c r="E4716" s="481" t="s">
        <v>1382</v>
      </c>
      <c r="F4716" s="481"/>
      <c r="G4716" s="482" t="s">
        <v>469</v>
      </c>
      <c r="H4716" s="483" t="n">
        <v>0.055</v>
      </c>
      <c r="I4716" s="484" t="n">
        <v>21.11</v>
      </c>
      <c r="J4716" s="485" t="n">
        <v>1.16</v>
      </c>
    </row>
    <row r="4717" customFormat="false" ht="24" hidden="false" customHeight="true" outlineLevel="0" collapsed="false">
      <c r="A4717" s="479" t="s">
        <v>656</v>
      </c>
      <c r="B4717" s="480" t="n">
        <v>88316</v>
      </c>
      <c r="C4717" s="481" t="s">
        <v>42</v>
      </c>
      <c r="D4717" s="481" t="s">
        <v>667</v>
      </c>
      <c r="E4717" s="481" t="s">
        <v>1382</v>
      </c>
      <c r="F4717" s="481"/>
      <c r="G4717" s="482" t="s">
        <v>469</v>
      </c>
      <c r="H4717" s="483" t="n">
        <v>0.165</v>
      </c>
      <c r="I4717" s="484" t="n">
        <v>20.32</v>
      </c>
      <c r="J4717" s="485" t="n">
        <v>3.35</v>
      </c>
    </row>
    <row r="4718" customFormat="false" ht="24" hidden="false" customHeight="true" outlineLevel="0" collapsed="false">
      <c r="A4718" s="501" t="s">
        <v>200</v>
      </c>
      <c r="B4718" s="502" t="n">
        <v>7253</v>
      </c>
      <c r="C4718" s="503" t="s">
        <v>42</v>
      </c>
      <c r="D4718" s="503" t="s">
        <v>2685</v>
      </c>
      <c r="E4718" s="503" t="s">
        <v>669</v>
      </c>
      <c r="F4718" s="503"/>
      <c r="G4718" s="504" t="s">
        <v>388</v>
      </c>
      <c r="H4718" s="505" t="n">
        <v>0.0425</v>
      </c>
      <c r="I4718" s="506" t="n">
        <v>143.57</v>
      </c>
      <c r="J4718" s="507" t="n">
        <v>6.1</v>
      </c>
    </row>
    <row r="4719" customFormat="false" ht="25.5" hidden="false" customHeight="true" outlineLevel="0" collapsed="false">
      <c r="A4719" s="501" t="s">
        <v>200</v>
      </c>
      <c r="B4719" s="502" t="n">
        <v>367</v>
      </c>
      <c r="C4719" s="503" t="s">
        <v>42</v>
      </c>
      <c r="D4719" s="503" t="s">
        <v>1823</v>
      </c>
      <c r="E4719" s="503" t="s">
        <v>669</v>
      </c>
      <c r="F4719" s="503"/>
      <c r="G4719" s="504" t="s">
        <v>388</v>
      </c>
      <c r="H4719" s="505" t="n">
        <v>0.0425</v>
      </c>
      <c r="I4719" s="506" t="n">
        <v>134.23</v>
      </c>
      <c r="J4719" s="507" t="n">
        <v>5.7</v>
      </c>
    </row>
    <row r="4720" customFormat="false" ht="24" hidden="false" customHeight="true" outlineLevel="0" collapsed="false">
      <c r="A4720" s="501" t="s">
        <v>200</v>
      </c>
      <c r="B4720" s="502" t="n">
        <v>3123</v>
      </c>
      <c r="C4720" s="503" t="s">
        <v>42</v>
      </c>
      <c r="D4720" s="503" t="s">
        <v>2686</v>
      </c>
      <c r="E4720" s="503" t="s">
        <v>669</v>
      </c>
      <c r="F4720" s="503"/>
      <c r="G4720" s="504" t="s">
        <v>66</v>
      </c>
      <c r="H4720" s="505" t="n">
        <v>0.08</v>
      </c>
      <c r="I4720" s="506" t="n">
        <v>3.12</v>
      </c>
      <c r="J4720" s="507" t="n">
        <v>0.24</v>
      </c>
    </row>
    <row r="4721" customFormat="false" ht="24" hidden="false" customHeight="true" outlineLevel="0" collapsed="false">
      <c r="A4721" s="501" t="s">
        <v>200</v>
      </c>
      <c r="B4721" s="502" t="n">
        <v>38125</v>
      </c>
      <c r="C4721" s="503" t="s">
        <v>42</v>
      </c>
      <c r="D4721" s="503" t="s">
        <v>2687</v>
      </c>
      <c r="E4721" s="503" t="s">
        <v>669</v>
      </c>
      <c r="F4721" s="503"/>
      <c r="G4721" s="504" t="s">
        <v>66</v>
      </c>
      <c r="H4721" s="505" t="n">
        <v>0.8</v>
      </c>
      <c r="I4721" s="506" t="n">
        <v>1.14</v>
      </c>
      <c r="J4721" s="507" t="n">
        <v>0.91</v>
      </c>
    </row>
    <row r="4722" customFormat="false" ht="24" hidden="false" customHeight="true" outlineLevel="0" collapsed="false">
      <c r="A4722" s="501" t="s">
        <v>200</v>
      </c>
      <c r="B4722" s="502" t="s">
        <v>2688</v>
      </c>
      <c r="C4722" s="503" t="s">
        <v>36</v>
      </c>
      <c r="D4722" s="503" t="s">
        <v>2689</v>
      </c>
      <c r="E4722" s="503" t="s">
        <v>669</v>
      </c>
      <c r="F4722" s="503"/>
      <c r="G4722" s="504" t="s">
        <v>66</v>
      </c>
      <c r="H4722" s="505" t="n">
        <v>0.005</v>
      </c>
      <c r="I4722" s="506" t="n">
        <v>140.2</v>
      </c>
      <c r="J4722" s="507" t="n">
        <v>0.7</v>
      </c>
    </row>
    <row r="4723" customFormat="false" ht="15" hidden="false" customHeight="false" outlineLevel="0" collapsed="false">
      <c r="A4723" s="486"/>
      <c r="B4723" s="487"/>
      <c r="C4723" s="487"/>
      <c r="D4723" s="487"/>
      <c r="E4723" s="487" t="s">
        <v>1388</v>
      </c>
      <c r="F4723" s="488" t="n">
        <v>3.34</v>
      </c>
      <c r="G4723" s="487" t="s">
        <v>1389</v>
      </c>
      <c r="H4723" s="488" t="n">
        <v>0</v>
      </c>
      <c r="I4723" s="489" t="s">
        <v>1390</v>
      </c>
      <c r="J4723" s="490" t="n">
        <v>3.34</v>
      </c>
    </row>
    <row r="4724" customFormat="false" ht="15" hidden="false" customHeight="true" outlineLevel="0" collapsed="false">
      <c r="A4724" s="486"/>
      <c r="B4724" s="487"/>
      <c r="C4724" s="487"/>
      <c r="D4724" s="487"/>
      <c r="E4724" s="487" t="s">
        <v>1391</v>
      </c>
      <c r="F4724" s="488" t="n">
        <v>4.32</v>
      </c>
      <c r="G4724" s="487"/>
      <c r="H4724" s="491" t="s">
        <v>1392</v>
      </c>
      <c r="I4724" s="491"/>
      <c r="J4724" s="490" t="n">
        <v>22.48</v>
      </c>
    </row>
    <row r="4725" customFormat="false" ht="49.5" hidden="false" customHeight="true" outlineLevel="0" collapsed="false">
      <c r="A4725" s="492"/>
      <c r="B4725" s="493"/>
      <c r="C4725" s="493"/>
      <c r="D4725" s="493"/>
      <c r="E4725" s="493"/>
      <c r="F4725" s="493"/>
      <c r="G4725" s="493" t="s">
        <v>1393</v>
      </c>
      <c r="H4725" s="494" t="n">
        <v>6460.04</v>
      </c>
      <c r="I4725" s="495" t="s">
        <v>1394</v>
      </c>
      <c r="J4725" s="496" t="n">
        <v>145221.69</v>
      </c>
    </row>
    <row r="4726" customFormat="false" ht="0.75" hidden="false" customHeight="true" outlineLevel="0" collapsed="false">
      <c r="A4726" s="497"/>
      <c r="B4726" s="498"/>
      <c r="C4726" s="498"/>
      <c r="D4726" s="498"/>
      <c r="E4726" s="498"/>
      <c r="F4726" s="498"/>
      <c r="G4726" s="498"/>
      <c r="H4726" s="498"/>
      <c r="I4726" s="499"/>
      <c r="J4726" s="500"/>
    </row>
    <row r="4727" customFormat="false" ht="18" hidden="false" customHeight="true" outlineLevel="0" collapsed="false">
      <c r="A4727" s="466" t="s">
        <v>2690</v>
      </c>
      <c r="B4727" s="467" t="s">
        <v>27</v>
      </c>
      <c r="C4727" s="468" t="s">
        <v>26</v>
      </c>
      <c r="D4727" s="468" t="s">
        <v>18</v>
      </c>
      <c r="E4727" s="468" t="s">
        <v>25</v>
      </c>
      <c r="F4727" s="468"/>
      <c r="G4727" s="469" t="s">
        <v>1375</v>
      </c>
      <c r="H4727" s="467" t="s">
        <v>1376</v>
      </c>
      <c r="I4727" s="470" t="s">
        <v>1377</v>
      </c>
      <c r="J4727" s="471" t="s">
        <v>19</v>
      </c>
    </row>
    <row r="4728" customFormat="false" ht="39" hidden="false" customHeight="true" outlineLevel="0" collapsed="false">
      <c r="A4728" s="472" t="s">
        <v>35</v>
      </c>
      <c r="B4728" s="473" t="n">
        <v>96624</v>
      </c>
      <c r="C4728" s="474" t="s">
        <v>42</v>
      </c>
      <c r="D4728" s="474" t="s">
        <v>2691</v>
      </c>
      <c r="E4728" s="474" t="s">
        <v>1399</v>
      </c>
      <c r="F4728" s="474"/>
      <c r="G4728" s="475" t="s">
        <v>388</v>
      </c>
      <c r="H4728" s="476" t="n">
        <v>1</v>
      </c>
      <c r="I4728" s="477" t="n">
        <v>244.07</v>
      </c>
      <c r="J4728" s="478" t="n">
        <v>244.07</v>
      </c>
    </row>
    <row r="4729" customFormat="false" ht="24" hidden="false" customHeight="true" outlineLevel="0" collapsed="false">
      <c r="A4729" s="479" t="s">
        <v>656</v>
      </c>
      <c r="B4729" s="480" t="n">
        <v>88309</v>
      </c>
      <c r="C4729" s="481" t="s">
        <v>42</v>
      </c>
      <c r="D4729" s="481" t="s">
        <v>696</v>
      </c>
      <c r="E4729" s="481" t="s">
        <v>1382</v>
      </c>
      <c r="F4729" s="481"/>
      <c r="G4729" s="482" t="s">
        <v>469</v>
      </c>
      <c r="H4729" s="483" t="n">
        <v>1.579</v>
      </c>
      <c r="I4729" s="484" t="n">
        <v>25.62</v>
      </c>
      <c r="J4729" s="485" t="n">
        <v>40.45</v>
      </c>
    </row>
    <row r="4730" customFormat="false" ht="24" hidden="false" customHeight="true" outlineLevel="0" collapsed="false">
      <c r="A4730" s="479" t="s">
        <v>656</v>
      </c>
      <c r="B4730" s="480" t="n">
        <v>88316</v>
      </c>
      <c r="C4730" s="481" t="s">
        <v>42</v>
      </c>
      <c r="D4730" s="481" t="s">
        <v>667</v>
      </c>
      <c r="E4730" s="481" t="s">
        <v>1382</v>
      </c>
      <c r="F4730" s="481"/>
      <c r="G4730" s="482" t="s">
        <v>469</v>
      </c>
      <c r="H4730" s="483" t="n">
        <v>0.634</v>
      </c>
      <c r="I4730" s="484" t="n">
        <v>20.32</v>
      </c>
      <c r="J4730" s="485" t="n">
        <v>12.88</v>
      </c>
    </row>
    <row r="4731" customFormat="false" ht="39" hidden="false" customHeight="true" outlineLevel="0" collapsed="false">
      <c r="A4731" s="479" t="s">
        <v>656</v>
      </c>
      <c r="B4731" s="480" t="n">
        <v>91277</v>
      </c>
      <c r="C4731" s="481" t="s">
        <v>42</v>
      </c>
      <c r="D4731" s="481" t="s">
        <v>1511</v>
      </c>
      <c r="E4731" s="481" t="s">
        <v>683</v>
      </c>
      <c r="F4731" s="481"/>
      <c r="G4731" s="482" t="s">
        <v>688</v>
      </c>
      <c r="H4731" s="483" t="n">
        <v>0.032</v>
      </c>
      <c r="I4731" s="484" t="n">
        <v>10.18</v>
      </c>
      <c r="J4731" s="485" t="n">
        <v>0.32</v>
      </c>
    </row>
    <row r="4732" customFormat="false" ht="39" hidden="false" customHeight="true" outlineLevel="0" collapsed="false">
      <c r="A4732" s="479" t="s">
        <v>656</v>
      </c>
      <c r="B4732" s="480" t="n">
        <v>91278</v>
      </c>
      <c r="C4732" s="481" t="s">
        <v>42</v>
      </c>
      <c r="D4732" s="481" t="s">
        <v>1512</v>
      </c>
      <c r="E4732" s="481" t="s">
        <v>683</v>
      </c>
      <c r="F4732" s="481"/>
      <c r="G4732" s="482" t="s">
        <v>684</v>
      </c>
      <c r="H4732" s="483" t="n">
        <v>0.03</v>
      </c>
      <c r="I4732" s="484" t="n">
        <v>0.71</v>
      </c>
      <c r="J4732" s="485" t="n">
        <v>0.02</v>
      </c>
    </row>
    <row r="4733" customFormat="false" ht="25.5" hidden="false" customHeight="true" outlineLevel="0" collapsed="false">
      <c r="A4733" s="501" t="s">
        <v>200</v>
      </c>
      <c r="B4733" s="502" t="n">
        <v>4718</v>
      </c>
      <c r="C4733" s="503" t="s">
        <v>42</v>
      </c>
      <c r="D4733" s="503" t="s">
        <v>1726</v>
      </c>
      <c r="E4733" s="503" t="s">
        <v>669</v>
      </c>
      <c r="F4733" s="503"/>
      <c r="G4733" s="504" t="s">
        <v>388</v>
      </c>
      <c r="H4733" s="505" t="n">
        <v>1.19</v>
      </c>
      <c r="I4733" s="506" t="n">
        <v>160</v>
      </c>
      <c r="J4733" s="507" t="n">
        <v>190.4</v>
      </c>
    </row>
    <row r="4734" customFormat="false" ht="15" hidden="false" customHeight="false" outlineLevel="0" collapsed="false">
      <c r="A4734" s="486"/>
      <c r="B4734" s="487"/>
      <c r="C4734" s="487"/>
      <c r="D4734" s="487"/>
      <c r="E4734" s="487" t="s">
        <v>1388</v>
      </c>
      <c r="F4734" s="488" t="n">
        <v>41.56</v>
      </c>
      <c r="G4734" s="487" t="s">
        <v>1389</v>
      </c>
      <c r="H4734" s="488" t="n">
        <v>0</v>
      </c>
      <c r="I4734" s="489" t="s">
        <v>1390</v>
      </c>
      <c r="J4734" s="490" t="n">
        <v>41.56</v>
      </c>
    </row>
    <row r="4735" customFormat="false" ht="15" hidden="false" customHeight="true" outlineLevel="0" collapsed="false">
      <c r="A4735" s="486"/>
      <c r="B4735" s="487"/>
      <c r="C4735" s="487"/>
      <c r="D4735" s="487"/>
      <c r="E4735" s="487" t="s">
        <v>1391</v>
      </c>
      <c r="F4735" s="488" t="n">
        <v>58.08</v>
      </c>
      <c r="G4735" s="487"/>
      <c r="H4735" s="491" t="s">
        <v>1392</v>
      </c>
      <c r="I4735" s="491"/>
      <c r="J4735" s="490" t="n">
        <v>302.15</v>
      </c>
    </row>
    <row r="4736" customFormat="false" ht="49.5" hidden="false" customHeight="true" outlineLevel="0" collapsed="false">
      <c r="A4736" s="492"/>
      <c r="B4736" s="493"/>
      <c r="C4736" s="493"/>
      <c r="D4736" s="493"/>
      <c r="E4736" s="493"/>
      <c r="F4736" s="493"/>
      <c r="G4736" s="493" t="s">
        <v>1393</v>
      </c>
      <c r="H4736" s="494" t="n">
        <v>29.8</v>
      </c>
      <c r="I4736" s="495" t="s">
        <v>1394</v>
      </c>
      <c r="J4736" s="496" t="n">
        <v>9004.07</v>
      </c>
    </row>
    <row r="4737" customFormat="false" ht="0.75" hidden="false" customHeight="true" outlineLevel="0" collapsed="false">
      <c r="A4737" s="497"/>
      <c r="B4737" s="498"/>
      <c r="C4737" s="498"/>
      <c r="D4737" s="498"/>
      <c r="E4737" s="498"/>
      <c r="F4737" s="498"/>
      <c r="G4737" s="498"/>
      <c r="H4737" s="498"/>
      <c r="I4737" s="499"/>
      <c r="J4737" s="500"/>
    </row>
    <row r="4738" customFormat="false" ht="24" hidden="false" customHeight="true" outlineLevel="0" collapsed="false">
      <c r="A4738" s="461" t="n">
        <v>16</v>
      </c>
      <c r="B4738" s="462"/>
      <c r="C4738" s="462"/>
      <c r="D4738" s="462" t="s">
        <v>2692</v>
      </c>
      <c r="E4738" s="462"/>
      <c r="F4738" s="462"/>
      <c r="G4738" s="462"/>
      <c r="H4738" s="463"/>
      <c r="I4738" s="464"/>
      <c r="J4738" s="465" t="n">
        <v>834375.89</v>
      </c>
    </row>
    <row r="4739" customFormat="false" ht="24" hidden="false" customHeight="true" outlineLevel="0" collapsed="false">
      <c r="A4739" s="461" t="s">
        <v>2693</v>
      </c>
      <c r="B4739" s="462"/>
      <c r="C4739" s="462"/>
      <c r="D4739" s="462" t="s">
        <v>1936</v>
      </c>
      <c r="E4739" s="462"/>
      <c r="F4739" s="462"/>
      <c r="G4739" s="462"/>
      <c r="H4739" s="463"/>
      <c r="I4739" s="464"/>
      <c r="J4739" s="465" t="n">
        <v>781500.49</v>
      </c>
    </row>
    <row r="4740" customFormat="false" ht="18" hidden="false" customHeight="true" outlineLevel="0" collapsed="false">
      <c r="A4740" s="466" t="s">
        <v>2694</v>
      </c>
      <c r="B4740" s="467" t="s">
        <v>27</v>
      </c>
      <c r="C4740" s="468" t="s">
        <v>26</v>
      </c>
      <c r="D4740" s="468" t="s">
        <v>18</v>
      </c>
      <c r="E4740" s="468" t="s">
        <v>25</v>
      </c>
      <c r="F4740" s="468"/>
      <c r="G4740" s="469" t="s">
        <v>1375</v>
      </c>
      <c r="H4740" s="467" t="s">
        <v>1376</v>
      </c>
      <c r="I4740" s="470" t="s">
        <v>1377</v>
      </c>
      <c r="J4740" s="471" t="s">
        <v>19</v>
      </c>
    </row>
    <row r="4741" customFormat="false" ht="25.5" hidden="false" customHeight="true" outlineLevel="0" collapsed="false">
      <c r="A4741" s="472" t="s">
        <v>35</v>
      </c>
      <c r="B4741" s="473" t="s">
        <v>2695</v>
      </c>
      <c r="C4741" s="474" t="s">
        <v>36</v>
      </c>
      <c r="D4741" s="474" t="s">
        <v>2696</v>
      </c>
      <c r="E4741" s="474" t="s">
        <v>811</v>
      </c>
      <c r="F4741" s="474"/>
      <c r="G4741" s="475" t="s">
        <v>400</v>
      </c>
      <c r="H4741" s="476" t="n">
        <v>1</v>
      </c>
      <c r="I4741" s="477" t="n">
        <v>642.7</v>
      </c>
      <c r="J4741" s="478" t="n">
        <v>642.7</v>
      </c>
    </row>
    <row r="4742" customFormat="false" ht="24" hidden="false" customHeight="true" outlineLevel="0" collapsed="false">
      <c r="A4742" s="479" t="s">
        <v>656</v>
      </c>
      <c r="B4742" s="480" t="n">
        <v>88316</v>
      </c>
      <c r="C4742" s="481" t="s">
        <v>42</v>
      </c>
      <c r="D4742" s="481" t="s">
        <v>667</v>
      </c>
      <c r="E4742" s="481" t="s">
        <v>1382</v>
      </c>
      <c r="F4742" s="481"/>
      <c r="G4742" s="482" t="s">
        <v>469</v>
      </c>
      <c r="H4742" s="483" t="n">
        <v>0.1375</v>
      </c>
      <c r="I4742" s="484" t="n">
        <v>20.32</v>
      </c>
      <c r="J4742" s="485" t="n">
        <v>2.79</v>
      </c>
    </row>
    <row r="4743" customFormat="false" ht="24" hidden="false" customHeight="true" outlineLevel="0" collapsed="false">
      <c r="A4743" s="479" t="s">
        <v>656</v>
      </c>
      <c r="B4743" s="480" t="n">
        <v>88325</v>
      </c>
      <c r="C4743" s="481" t="s">
        <v>42</v>
      </c>
      <c r="D4743" s="481" t="s">
        <v>1591</v>
      </c>
      <c r="E4743" s="481" t="s">
        <v>1382</v>
      </c>
      <c r="F4743" s="481"/>
      <c r="G4743" s="482" t="s">
        <v>469</v>
      </c>
      <c r="H4743" s="483" t="n">
        <v>0.275</v>
      </c>
      <c r="I4743" s="484" t="n">
        <v>22.69</v>
      </c>
      <c r="J4743" s="485" t="n">
        <v>6.23</v>
      </c>
    </row>
    <row r="4744" customFormat="false" ht="24" hidden="false" customHeight="true" outlineLevel="0" collapsed="false">
      <c r="A4744" s="501" t="s">
        <v>200</v>
      </c>
      <c r="B4744" s="502" t="n">
        <v>11186</v>
      </c>
      <c r="C4744" s="503" t="s">
        <v>42</v>
      </c>
      <c r="D4744" s="503" t="s">
        <v>2697</v>
      </c>
      <c r="E4744" s="503" t="s">
        <v>669</v>
      </c>
      <c r="F4744" s="503"/>
      <c r="G4744" s="504" t="s">
        <v>400</v>
      </c>
      <c r="H4744" s="505" t="n">
        <v>1.015</v>
      </c>
      <c r="I4744" s="506" t="n">
        <v>587.66</v>
      </c>
      <c r="J4744" s="507" t="n">
        <v>596.47</v>
      </c>
    </row>
    <row r="4745" customFormat="false" ht="24" hidden="false" customHeight="true" outlineLevel="0" collapsed="false">
      <c r="A4745" s="501" t="s">
        <v>200</v>
      </c>
      <c r="B4745" s="502" t="n">
        <v>39961</v>
      </c>
      <c r="C4745" s="503" t="s">
        <v>42</v>
      </c>
      <c r="D4745" s="503" t="s">
        <v>2186</v>
      </c>
      <c r="E4745" s="503" t="s">
        <v>669</v>
      </c>
      <c r="F4745" s="503"/>
      <c r="G4745" s="504" t="s">
        <v>120</v>
      </c>
      <c r="H4745" s="505" t="n">
        <v>1.5</v>
      </c>
      <c r="I4745" s="506" t="n">
        <v>24.81</v>
      </c>
      <c r="J4745" s="507" t="n">
        <v>37.21</v>
      </c>
    </row>
    <row r="4746" customFormat="false" ht="15" hidden="false" customHeight="false" outlineLevel="0" collapsed="false">
      <c r="A4746" s="486"/>
      <c r="B4746" s="487"/>
      <c r="C4746" s="487"/>
      <c r="D4746" s="487"/>
      <c r="E4746" s="487" t="s">
        <v>1388</v>
      </c>
      <c r="F4746" s="488" t="n">
        <v>6.83</v>
      </c>
      <c r="G4746" s="487" t="s">
        <v>1389</v>
      </c>
      <c r="H4746" s="488" t="n">
        <v>0</v>
      </c>
      <c r="I4746" s="489" t="s">
        <v>1390</v>
      </c>
      <c r="J4746" s="490" t="n">
        <v>6.83</v>
      </c>
    </row>
    <row r="4747" customFormat="false" ht="15" hidden="false" customHeight="true" outlineLevel="0" collapsed="false">
      <c r="A4747" s="486"/>
      <c r="B4747" s="487"/>
      <c r="C4747" s="487"/>
      <c r="D4747" s="487"/>
      <c r="E4747" s="487" t="s">
        <v>1391</v>
      </c>
      <c r="F4747" s="488" t="n">
        <v>152.96</v>
      </c>
      <c r="G4747" s="487"/>
      <c r="H4747" s="491" t="s">
        <v>1392</v>
      </c>
      <c r="I4747" s="491"/>
      <c r="J4747" s="490" t="n">
        <v>795.66</v>
      </c>
    </row>
    <row r="4748" customFormat="false" ht="49.5" hidden="false" customHeight="true" outlineLevel="0" collapsed="false">
      <c r="A4748" s="492"/>
      <c r="B4748" s="493"/>
      <c r="C4748" s="493"/>
      <c r="D4748" s="493"/>
      <c r="E4748" s="493"/>
      <c r="F4748" s="493"/>
      <c r="G4748" s="493" t="s">
        <v>1393</v>
      </c>
      <c r="H4748" s="494" t="n">
        <v>11.63</v>
      </c>
      <c r="I4748" s="495" t="s">
        <v>1394</v>
      </c>
      <c r="J4748" s="496" t="n">
        <v>9253.52</v>
      </c>
    </row>
    <row r="4749" customFormat="false" ht="0.75" hidden="false" customHeight="true" outlineLevel="0" collapsed="false">
      <c r="A4749" s="497"/>
      <c r="B4749" s="498"/>
      <c r="C4749" s="498"/>
      <c r="D4749" s="498"/>
      <c r="E4749" s="498"/>
      <c r="F4749" s="498"/>
      <c r="G4749" s="498"/>
      <c r="H4749" s="498"/>
      <c r="I4749" s="499"/>
      <c r="J4749" s="500"/>
    </row>
    <row r="4750" customFormat="false" ht="18" hidden="false" customHeight="true" outlineLevel="0" collapsed="false">
      <c r="A4750" s="466" t="s">
        <v>2698</v>
      </c>
      <c r="B4750" s="467" t="s">
        <v>27</v>
      </c>
      <c r="C4750" s="468" t="s">
        <v>26</v>
      </c>
      <c r="D4750" s="468" t="s">
        <v>18</v>
      </c>
      <c r="E4750" s="468" t="s">
        <v>25</v>
      </c>
      <c r="F4750" s="468"/>
      <c r="G4750" s="469" t="s">
        <v>1375</v>
      </c>
      <c r="H4750" s="467" t="s">
        <v>1376</v>
      </c>
      <c r="I4750" s="470" t="s">
        <v>1377</v>
      </c>
      <c r="J4750" s="471" t="s">
        <v>19</v>
      </c>
    </row>
    <row r="4751" customFormat="false" ht="51.75" hidden="false" customHeight="true" outlineLevel="0" collapsed="false">
      <c r="A4751" s="472" t="s">
        <v>35</v>
      </c>
      <c r="B4751" s="473" t="s">
        <v>2699</v>
      </c>
      <c r="C4751" s="474" t="s">
        <v>36</v>
      </c>
      <c r="D4751" s="474" t="s">
        <v>2700</v>
      </c>
      <c r="E4751" s="474" t="s">
        <v>1382</v>
      </c>
      <c r="F4751" s="474"/>
      <c r="G4751" s="475" t="s">
        <v>120</v>
      </c>
      <c r="H4751" s="476" t="n">
        <v>1</v>
      </c>
      <c r="I4751" s="477" t="n">
        <v>1210.06</v>
      </c>
      <c r="J4751" s="478" t="n">
        <v>1210.06</v>
      </c>
    </row>
    <row r="4752" customFormat="false" ht="24" hidden="false" customHeight="true" outlineLevel="0" collapsed="false">
      <c r="A4752" s="479" t="s">
        <v>656</v>
      </c>
      <c r="B4752" s="480" t="n">
        <v>88325</v>
      </c>
      <c r="C4752" s="481" t="s">
        <v>42</v>
      </c>
      <c r="D4752" s="481" t="s">
        <v>1591</v>
      </c>
      <c r="E4752" s="481" t="s">
        <v>1382</v>
      </c>
      <c r="F4752" s="481"/>
      <c r="G4752" s="482" t="s">
        <v>469</v>
      </c>
      <c r="H4752" s="483" t="n">
        <v>0.65</v>
      </c>
      <c r="I4752" s="484" t="n">
        <v>22.69</v>
      </c>
      <c r="J4752" s="485" t="n">
        <v>14.74</v>
      </c>
    </row>
    <row r="4753" customFormat="false" ht="24" hidden="false" customHeight="true" outlineLevel="0" collapsed="false">
      <c r="A4753" s="479" t="s">
        <v>656</v>
      </c>
      <c r="B4753" s="480" t="n">
        <v>88316</v>
      </c>
      <c r="C4753" s="481" t="s">
        <v>42</v>
      </c>
      <c r="D4753" s="481" t="s">
        <v>667</v>
      </c>
      <c r="E4753" s="481" t="s">
        <v>1382</v>
      </c>
      <c r="F4753" s="481"/>
      <c r="G4753" s="482" t="s">
        <v>469</v>
      </c>
      <c r="H4753" s="483" t="n">
        <v>0.8</v>
      </c>
      <c r="I4753" s="484" t="n">
        <v>20.32</v>
      </c>
      <c r="J4753" s="485" t="n">
        <v>16.25</v>
      </c>
    </row>
    <row r="4754" customFormat="false" ht="24" hidden="false" customHeight="true" outlineLevel="0" collapsed="false">
      <c r="A4754" s="479" t="s">
        <v>656</v>
      </c>
      <c r="B4754" s="480" t="n">
        <v>88310</v>
      </c>
      <c r="C4754" s="481" t="s">
        <v>42</v>
      </c>
      <c r="D4754" s="481" t="s">
        <v>970</v>
      </c>
      <c r="E4754" s="481" t="s">
        <v>1382</v>
      </c>
      <c r="F4754" s="481"/>
      <c r="G4754" s="482" t="s">
        <v>469</v>
      </c>
      <c r="H4754" s="483" t="n">
        <v>0.5</v>
      </c>
      <c r="I4754" s="484" t="n">
        <v>27.11</v>
      </c>
      <c r="J4754" s="485" t="n">
        <v>13.55</v>
      </c>
    </row>
    <row r="4755" customFormat="false" ht="24" hidden="false" customHeight="true" outlineLevel="0" collapsed="false">
      <c r="A4755" s="479" t="s">
        <v>656</v>
      </c>
      <c r="B4755" s="480" t="n">
        <v>88309</v>
      </c>
      <c r="C4755" s="481" t="s">
        <v>42</v>
      </c>
      <c r="D4755" s="481" t="s">
        <v>696</v>
      </c>
      <c r="E4755" s="481" t="s">
        <v>1382</v>
      </c>
      <c r="F4755" s="481"/>
      <c r="G4755" s="482" t="s">
        <v>469</v>
      </c>
      <c r="H4755" s="483" t="n">
        <v>0.5</v>
      </c>
      <c r="I4755" s="484" t="n">
        <v>25.62</v>
      </c>
      <c r="J4755" s="485" t="n">
        <v>12.81</v>
      </c>
    </row>
    <row r="4756" customFormat="false" ht="24" hidden="false" customHeight="true" outlineLevel="0" collapsed="false">
      <c r="A4756" s="479" t="s">
        <v>656</v>
      </c>
      <c r="B4756" s="480" t="n">
        <v>88315</v>
      </c>
      <c r="C4756" s="481" t="s">
        <v>42</v>
      </c>
      <c r="D4756" s="481" t="s">
        <v>1600</v>
      </c>
      <c r="E4756" s="481" t="s">
        <v>1382</v>
      </c>
      <c r="F4756" s="481"/>
      <c r="G4756" s="482" t="s">
        <v>469</v>
      </c>
      <c r="H4756" s="483" t="n">
        <v>0.25</v>
      </c>
      <c r="I4756" s="484" t="n">
        <v>25.4</v>
      </c>
      <c r="J4756" s="485" t="n">
        <v>6.35</v>
      </c>
    </row>
    <row r="4757" customFormat="false" ht="39" hidden="false" customHeight="true" outlineLevel="0" collapsed="false">
      <c r="A4757" s="501" t="s">
        <v>200</v>
      </c>
      <c r="B4757" s="502" t="n">
        <v>586</v>
      </c>
      <c r="C4757" s="503" t="s">
        <v>42</v>
      </c>
      <c r="D4757" s="503" t="s">
        <v>2701</v>
      </c>
      <c r="E4757" s="503" t="s">
        <v>669</v>
      </c>
      <c r="F4757" s="503"/>
      <c r="G4757" s="504" t="s">
        <v>47</v>
      </c>
      <c r="H4757" s="505" t="n">
        <v>5.2</v>
      </c>
      <c r="I4757" s="506" t="n">
        <v>21.52</v>
      </c>
      <c r="J4757" s="507" t="n">
        <v>111.9</v>
      </c>
    </row>
    <row r="4758" customFormat="false" ht="39" hidden="false" customHeight="true" outlineLevel="0" collapsed="false">
      <c r="A4758" s="501" t="s">
        <v>200</v>
      </c>
      <c r="B4758" s="502" t="n">
        <v>7583</v>
      </c>
      <c r="C4758" s="503" t="s">
        <v>42</v>
      </c>
      <c r="D4758" s="503" t="s">
        <v>2702</v>
      </c>
      <c r="E4758" s="503" t="s">
        <v>669</v>
      </c>
      <c r="F4758" s="503"/>
      <c r="G4758" s="504" t="s">
        <v>120</v>
      </c>
      <c r="H4758" s="505" t="n">
        <v>6</v>
      </c>
      <c r="I4758" s="506" t="n">
        <v>0.41</v>
      </c>
      <c r="J4758" s="507" t="n">
        <v>2.46</v>
      </c>
    </row>
    <row r="4759" customFormat="false" ht="25.5" hidden="false" customHeight="true" outlineLevel="0" collapsed="false">
      <c r="A4759" s="501" t="s">
        <v>200</v>
      </c>
      <c r="B4759" s="502" t="s">
        <v>2703</v>
      </c>
      <c r="C4759" s="503" t="s">
        <v>36</v>
      </c>
      <c r="D4759" s="503" t="s">
        <v>2704</v>
      </c>
      <c r="E4759" s="503" t="s">
        <v>669</v>
      </c>
      <c r="F4759" s="503"/>
      <c r="G4759" s="504" t="s">
        <v>400</v>
      </c>
      <c r="H4759" s="505" t="n">
        <v>1.6</v>
      </c>
      <c r="I4759" s="506" t="n">
        <v>645</v>
      </c>
      <c r="J4759" s="507" t="n">
        <v>1032</v>
      </c>
    </row>
    <row r="4760" customFormat="false" ht="15" hidden="false" customHeight="false" outlineLevel="0" collapsed="false">
      <c r="A4760" s="486"/>
      <c r="B4760" s="487"/>
      <c r="C4760" s="487"/>
      <c r="D4760" s="487"/>
      <c r="E4760" s="487" t="s">
        <v>1388</v>
      </c>
      <c r="F4760" s="488" t="n">
        <v>48.54</v>
      </c>
      <c r="G4760" s="487" t="s">
        <v>1389</v>
      </c>
      <c r="H4760" s="488" t="n">
        <v>0</v>
      </c>
      <c r="I4760" s="489" t="s">
        <v>1390</v>
      </c>
      <c r="J4760" s="490" t="n">
        <v>48.54</v>
      </c>
    </row>
    <row r="4761" customFormat="false" ht="15" hidden="false" customHeight="true" outlineLevel="0" collapsed="false">
      <c r="A4761" s="486"/>
      <c r="B4761" s="487"/>
      <c r="C4761" s="487"/>
      <c r="D4761" s="487"/>
      <c r="E4761" s="487" t="s">
        <v>1391</v>
      </c>
      <c r="F4761" s="488" t="n">
        <v>287.99</v>
      </c>
      <c r="G4761" s="487"/>
      <c r="H4761" s="491" t="s">
        <v>1392</v>
      </c>
      <c r="I4761" s="491"/>
      <c r="J4761" s="490" t="n">
        <v>1498.05</v>
      </c>
    </row>
    <row r="4762" customFormat="false" ht="49.5" hidden="false" customHeight="true" outlineLevel="0" collapsed="false">
      <c r="A4762" s="492"/>
      <c r="B4762" s="493"/>
      <c r="C4762" s="493"/>
      <c r="D4762" s="493"/>
      <c r="E4762" s="493"/>
      <c r="F4762" s="493"/>
      <c r="G4762" s="493" t="s">
        <v>1393</v>
      </c>
      <c r="H4762" s="494" t="n">
        <v>28</v>
      </c>
      <c r="I4762" s="495" t="s">
        <v>1394</v>
      </c>
      <c r="J4762" s="496" t="n">
        <v>41945.4</v>
      </c>
    </row>
    <row r="4763" customFormat="false" ht="0.75" hidden="false" customHeight="true" outlineLevel="0" collapsed="false">
      <c r="A4763" s="497"/>
      <c r="B4763" s="498"/>
      <c r="C4763" s="498"/>
      <c r="D4763" s="498"/>
      <c r="E4763" s="498"/>
      <c r="F4763" s="498"/>
      <c r="G4763" s="498"/>
      <c r="H4763" s="498"/>
      <c r="I4763" s="499"/>
      <c r="J4763" s="500"/>
    </row>
    <row r="4764" customFormat="false" ht="18" hidden="false" customHeight="true" outlineLevel="0" collapsed="false">
      <c r="A4764" s="466" t="s">
        <v>2705</v>
      </c>
      <c r="B4764" s="467" t="s">
        <v>27</v>
      </c>
      <c r="C4764" s="468" t="s">
        <v>26</v>
      </c>
      <c r="D4764" s="468" t="s">
        <v>18</v>
      </c>
      <c r="E4764" s="468" t="s">
        <v>25</v>
      </c>
      <c r="F4764" s="468"/>
      <c r="G4764" s="469" t="s">
        <v>1375</v>
      </c>
      <c r="H4764" s="467" t="s">
        <v>1376</v>
      </c>
      <c r="I4764" s="470" t="s">
        <v>1377</v>
      </c>
      <c r="J4764" s="471" t="s">
        <v>19</v>
      </c>
    </row>
    <row r="4765" customFormat="false" ht="25.5" hidden="false" customHeight="true" outlineLevel="0" collapsed="false">
      <c r="A4765" s="472" t="s">
        <v>35</v>
      </c>
      <c r="B4765" s="473" t="s">
        <v>2706</v>
      </c>
      <c r="C4765" s="474" t="s">
        <v>36</v>
      </c>
      <c r="D4765" s="474" t="s">
        <v>2707</v>
      </c>
      <c r="E4765" s="474" t="s">
        <v>1382</v>
      </c>
      <c r="F4765" s="474"/>
      <c r="G4765" s="475" t="s">
        <v>120</v>
      </c>
      <c r="H4765" s="476" t="n">
        <v>1</v>
      </c>
      <c r="I4765" s="477" t="n">
        <v>2988.48</v>
      </c>
      <c r="J4765" s="478" t="n">
        <v>2988.48</v>
      </c>
    </row>
    <row r="4766" customFormat="false" ht="25.5" hidden="false" customHeight="true" outlineLevel="0" collapsed="false">
      <c r="A4766" s="479" t="s">
        <v>656</v>
      </c>
      <c r="B4766" s="480" t="n">
        <v>88248</v>
      </c>
      <c r="C4766" s="481" t="s">
        <v>42</v>
      </c>
      <c r="D4766" s="481" t="s">
        <v>910</v>
      </c>
      <c r="E4766" s="481" t="s">
        <v>1382</v>
      </c>
      <c r="F4766" s="481"/>
      <c r="G4766" s="482" t="s">
        <v>469</v>
      </c>
      <c r="H4766" s="483" t="n">
        <v>0.20836</v>
      </c>
      <c r="I4766" s="484" t="n">
        <v>20.92</v>
      </c>
      <c r="J4766" s="485" t="n">
        <v>4.35</v>
      </c>
    </row>
    <row r="4767" customFormat="false" ht="39" hidden="false" customHeight="true" outlineLevel="0" collapsed="false">
      <c r="A4767" s="501" t="s">
        <v>200</v>
      </c>
      <c r="B4767" s="502" t="s">
        <v>2708</v>
      </c>
      <c r="C4767" s="503" t="s">
        <v>36</v>
      </c>
      <c r="D4767" s="503" t="s">
        <v>2709</v>
      </c>
      <c r="E4767" s="503" t="s">
        <v>669</v>
      </c>
      <c r="F4767" s="503"/>
      <c r="G4767" s="504" t="s">
        <v>120</v>
      </c>
      <c r="H4767" s="505" t="n">
        <v>1</v>
      </c>
      <c r="I4767" s="506" t="n">
        <v>2984.13</v>
      </c>
      <c r="J4767" s="507" t="n">
        <v>2984.13</v>
      </c>
    </row>
    <row r="4768" customFormat="false" ht="15" hidden="false" customHeight="false" outlineLevel="0" collapsed="false">
      <c r="A4768" s="486"/>
      <c r="B4768" s="487"/>
      <c r="C4768" s="487"/>
      <c r="D4768" s="487"/>
      <c r="E4768" s="487" t="s">
        <v>1388</v>
      </c>
      <c r="F4768" s="488" t="n">
        <v>3.38</v>
      </c>
      <c r="G4768" s="487" t="s">
        <v>1389</v>
      </c>
      <c r="H4768" s="488" t="n">
        <v>0</v>
      </c>
      <c r="I4768" s="489" t="s">
        <v>1390</v>
      </c>
      <c r="J4768" s="490" t="n">
        <v>3.38</v>
      </c>
    </row>
    <row r="4769" customFormat="false" ht="15" hidden="false" customHeight="true" outlineLevel="0" collapsed="false">
      <c r="A4769" s="486"/>
      <c r="B4769" s="487"/>
      <c r="C4769" s="487"/>
      <c r="D4769" s="487"/>
      <c r="E4769" s="487" t="s">
        <v>1391</v>
      </c>
      <c r="F4769" s="488" t="n">
        <v>711.25</v>
      </c>
      <c r="G4769" s="487"/>
      <c r="H4769" s="491" t="s">
        <v>1392</v>
      </c>
      <c r="I4769" s="491"/>
      <c r="J4769" s="490" t="n">
        <v>3699.73</v>
      </c>
    </row>
    <row r="4770" customFormat="false" ht="49.5" hidden="false" customHeight="true" outlineLevel="0" collapsed="false">
      <c r="A4770" s="492"/>
      <c r="B4770" s="493"/>
      <c r="C4770" s="493"/>
      <c r="D4770" s="493"/>
      <c r="E4770" s="493"/>
      <c r="F4770" s="493"/>
      <c r="G4770" s="493" t="s">
        <v>1393</v>
      </c>
      <c r="H4770" s="494" t="n">
        <v>5</v>
      </c>
      <c r="I4770" s="495" t="s">
        <v>1394</v>
      </c>
      <c r="J4770" s="496" t="n">
        <v>18498.65</v>
      </c>
    </row>
    <row r="4771" customFormat="false" ht="0.75" hidden="false" customHeight="true" outlineLevel="0" collapsed="false">
      <c r="A4771" s="497"/>
      <c r="B4771" s="498"/>
      <c r="C4771" s="498"/>
      <c r="D4771" s="498"/>
      <c r="E4771" s="498"/>
      <c r="F4771" s="498"/>
      <c r="G4771" s="498"/>
      <c r="H4771" s="498"/>
      <c r="I4771" s="499"/>
      <c r="J4771" s="500"/>
    </row>
    <row r="4772" customFormat="false" ht="18" hidden="false" customHeight="true" outlineLevel="0" collapsed="false">
      <c r="A4772" s="466" t="s">
        <v>2710</v>
      </c>
      <c r="B4772" s="467" t="s">
        <v>27</v>
      </c>
      <c r="C4772" s="468" t="s">
        <v>26</v>
      </c>
      <c r="D4772" s="468" t="s">
        <v>18</v>
      </c>
      <c r="E4772" s="468" t="s">
        <v>25</v>
      </c>
      <c r="F4772" s="468"/>
      <c r="G4772" s="469" t="s">
        <v>1375</v>
      </c>
      <c r="H4772" s="467" t="s">
        <v>1376</v>
      </c>
      <c r="I4772" s="470" t="s">
        <v>1377</v>
      </c>
      <c r="J4772" s="471" t="s">
        <v>19</v>
      </c>
    </row>
    <row r="4773" customFormat="false" ht="25.5" hidden="false" customHeight="true" outlineLevel="0" collapsed="false">
      <c r="A4773" s="472" t="s">
        <v>35</v>
      </c>
      <c r="B4773" s="473" t="s">
        <v>2711</v>
      </c>
      <c r="C4773" s="474" t="s">
        <v>36</v>
      </c>
      <c r="D4773" s="474" t="s">
        <v>2712</v>
      </c>
      <c r="E4773" s="474" t="s">
        <v>1382</v>
      </c>
      <c r="F4773" s="474"/>
      <c r="G4773" s="475" t="s">
        <v>120</v>
      </c>
      <c r="H4773" s="476" t="n">
        <v>1</v>
      </c>
      <c r="I4773" s="477" t="n">
        <v>22033.11</v>
      </c>
      <c r="J4773" s="478" t="n">
        <v>22033.11</v>
      </c>
    </row>
    <row r="4774" customFormat="false" ht="25.5" hidden="false" customHeight="true" outlineLevel="0" collapsed="false">
      <c r="A4774" s="479" t="s">
        <v>656</v>
      </c>
      <c r="B4774" s="480" t="n">
        <v>88277</v>
      </c>
      <c r="C4774" s="481" t="s">
        <v>42</v>
      </c>
      <c r="D4774" s="481" t="s">
        <v>2713</v>
      </c>
      <c r="E4774" s="481" t="s">
        <v>1382</v>
      </c>
      <c r="F4774" s="481"/>
      <c r="G4774" s="482" t="s">
        <v>469</v>
      </c>
      <c r="H4774" s="483" t="n">
        <v>3.5</v>
      </c>
      <c r="I4774" s="484" t="n">
        <v>15.89</v>
      </c>
      <c r="J4774" s="485" t="n">
        <v>55.61</v>
      </c>
    </row>
    <row r="4775" customFormat="false" ht="25.5" hidden="false" customHeight="true" outlineLevel="0" collapsed="false">
      <c r="A4775" s="479" t="s">
        <v>656</v>
      </c>
      <c r="B4775" s="480" t="n">
        <v>88243</v>
      </c>
      <c r="C4775" s="481" t="s">
        <v>42</v>
      </c>
      <c r="D4775" s="481" t="s">
        <v>987</v>
      </c>
      <c r="E4775" s="481" t="s">
        <v>1382</v>
      </c>
      <c r="F4775" s="481"/>
      <c r="G4775" s="482" t="s">
        <v>469</v>
      </c>
      <c r="H4775" s="483" t="n">
        <v>3.5</v>
      </c>
      <c r="I4775" s="484" t="n">
        <v>21.21</v>
      </c>
      <c r="J4775" s="485" t="n">
        <v>74.23</v>
      </c>
    </row>
    <row r="4776" customFormat="false" ht="24" hidden="false" customHeight="true" outlineLevel="0" collapsed="false">
      <c r="A4776" s="501" t="s">
        <v>200</v>
      </c>
      <c r="B4776" s="502" t="s">
        <v>2714</v>
      </c>
      <c r="C4776" s="503" t="s">
        <v>36</v>
      </c>
      <c r="D4776" s="503" t="s">
        <v>2715</v>
      </c>
      <c r="E4776" s="503" t="s">
        <v>669</v>
      </c>
      <c r="F4776" s="503"/>
      <c r="G4776" s="504" t="s">
        <v>47</v>
      </c>
      <c r="H4776" s="505" t="n">
        <v>10.5</v>
      </c>
      <c r="I4776" s="506" t="n">
        <v>7.74</v>
      </c>
      <c r="J4776" s="507" t="n">
        <v>81.27</v>
      </c>
    </row>
    <row r="4777" customFormat="false" ht="24" hidden="false" customHeight="true" outlineLevel="0" collapsed="false">
      <c r="A4777" s="501" t="s">
        <v>200</v>
      </c>
      <c r="B4777" s="502" t="n">
        <v>13388</v>
      </c>
      <c r="C4777" s="503" t="s">
        <v>42</v>
      </c>
      <c r="D4777" s="503" t="s">
        <v>786</v>
      </c>
      <c r="E4777" s="503" t="s">
        <v>669</v>
      </c>
      <c r="F4777" s="503"/>
      <c r="G4777" s="504" t="s">
        <v>66</v>
      </c>
      <c r="H4777" s="505" t="n">
        <v>0.045</v>
      </c>
      <c r="I4777" s="506" t="n">
        <v>184.44</v>
      </c>
      <c r="J4777" s="507" t="n">
        <v>8.29</v>
      </c>
    </row>
    <row r="4778" customFormat="false" ht="24" hidden="false" customHeight="true" outlineLevel="0" collapsed="false">
      <c r="A4778" s="501" t="s">
        <v>200</v>
      </c>
      <c r="B4778" s="502" t="s">
        <v>2716</v>
      </c>
      <c r="C4778" s="503" t="s">
        <v>36</v>
      </c>
      <c r="D4778" s="503" t="s">
        <v>2717</v>
      </c>
      <c r="E4778" s="503" t="s">
        <v>669</v>
      </c>
      <c r="F4778" s="503"/>
      <c r="G4778" s="504" t="s">
        <v>2718</v>
      </c>
      <c r="H4778" s="505" t="n">
        <v>1</v>
      </c>
      <c r="I4778" s="506" t="n">
        <v>547.53</v>
      </c>
      <c r="J4778" s="507" t="n">
        <v>547.53</v>
      </c>
    </row>
    <row r="4779" customFormat="false" ht="25.5" hidden="false" customHeight="true" outlineLevel="0" collapsed="false">
      <c r="A4779" s="501" t="s">
        <v>200</v>
      </c>
      <c r="B4779" s="502" t="n">
        <v>12760</v>
      </c>
      <c r="C4779" s="503" t="s">
        <v>42</v>
      </c>
      <c r="D4779" s="503" t="s">
        <v>2609</v>
      </c>
      <c r="E4779" s="503" t="s">
        <v>669</v>
      </c>
      <c r="F4779" s="503"/>
      <c r="G4779" s="504" t="s">
        <v>400</v>
      </c>
      <c r="H4779" s="505" t="n">
        <v>13.55</v>
      </c>
      <c r="I4779" s="506" t="n">
        <v>1569.46</v>
      </c>
      <c r="J4779" s="507" t="n">
        <v>21266.18</v>
      </c>
    </row>
    <row r="4780" customFormat="false" ht="15" hidden="false" customHeight="false" outlineLevel="0" collapsed="false">
      <c r="A4780" s="486"/>
      <c r="B4780" s="487"/>
      <c r="C4780" s="487"/>
      <c r="D4780" s="487"/>
      <c r="E4780" s="487" t="s">
        <v>1388</v>
      </c>
      <c r="F4780" s="488" t="n">
        <v>96.98</v>
      </c>
      <c r="G4780" s="487" t="s">
        <v>1389</v>
      </c>
      <c r="H4780" s="488" t="n">
        <v>0</v>
      </c>
      <c r="I4780" s="489" t="s">
        <v>1390</v>
      </c>
      <c r="J4780" s="490" t="n">
        <v>96.98</v>
      </c>
    </row>
    <row r="4781" customFormat="false" ht="15" hidden="false" customHeight="true" outlineLevel="0" collapsed="false">
      <c r="A4781" s="486"/>
      <c r="B4781" s="487"/>
      <c r="C4781" s="487"/>
      <c r="D4781" s="487"/>
      <c r="E4781" s="487" t="s">
        <v>1391</v>
      </c>
      <c r="F4781" s="488" t="n">
        <v>5243.88</v>
      </c>
      <c r="G4781" s="487"/>
      <c r="H4781" s="491" t="s">
        <v>1392</v>
      </c>
      <c r="I4781" s="491"/>
      <c r="J4781" s="490" t="n">
        <v>27276.99</v>
      </c>
    </row>
    <row r="4782" customFormat="false" ht="49.5" hidden="false" customHeight="true" outlineLevel="0" collapsed="false">
      <c r="A4782" s="492"/>
      <c r="B4782" s="493"/>
      <c r="C4782" s="493"/>
      <c r="D4782" s="493"/>
      <c r="E4782" s="493"/>
      <c r="F4782" s="493"/>
      <c r="G4782" s="493" t="s">
        <v>1393</v>
      </c>
      <c r="H4782" s="494" t="n">
        <v>1</v>
      </c>
      <c r="I4782" s="495" t="s">
        <v>1394</v>
      </c>
      <c r="J4782" s="496" t="n">
        <v>27276.99</v>
      </c>
    </row>
    <row r="4783" customFormat="false" ht="0.75" hidden="false" customHeight="true" outlineLevel="0" collapsed="false">
      <c r="A4783" s="497"/>
      <c r="B4783" s="498"/>
      <c r="C4783" s="498"/>
      <c r="D4783" s="498"/>
      <c r="E4783" s="498"/>
      <c r="F4783" s="498"/>
      <c r="G4783" s="498"/>
      <c r="H4783" s="498"/>
      <c r="I4783" s="499"/>
      <c r="J4783" s="500"/>
    </row>
    <row r="4784" customFormat="false" ht="18" hidden="false" customHeight="true" outlineLevel="0" collapsed="false">
      <c r="A4784" s="466" t="s">
        <v>2719</v>
      </c>
      <c r="B4784" s="467" t="s">
        <v>27</v>
      </c>
      <c r="C4784" s="468" t="s">
        <v>26</v>
      </c>
      <c r="D4784" s="468" t="s">
        <v>18</v>
      </c>
      <c r="E4784" s="468" t="s">
        <v>25</v>
      </c>
      <c r="F4784" s="468"/>
      <c r="G4784" s="469" t="s">
        <v>1375</v>
      </c>
      <c r="H4784" s="467" t="s">
        <v>1376</v>
      </c>
      <c r="I4784" s="470" t="s">
        <v>1377</v>
      </c>
      <c r="J4784" s="471" t="s">
        <v>19</v>
      </c>
    </row>
    <row r="4785" customFormat="false" ht="25.5" hidden="false" customHeight="true" outlineLevel="0" collapsed="false">
      <c r="A4785" s="472" t="s">
        <v>35</v>
      </c>
      <c r="B4785" s="473" t="s">
        <v>2720</v>
      </c>
      <c r="C4785" s="474" t="s">
        <v>36</v>
      </c>
      <c r="D4785" s="474" t="s">
        <v>2721</v>
      </c>
      <c r="E4785" s="474" t="s">
        <v>1382</v>
      </c>
      <c r="F4785" s="474"/>
      <c r="G4785" s="475" t="s">
        <v>400</v>
      </c>
      <c r="H4785" s="476" t="n">
        <v>1</v>
      </c>
      <c r="I4785" s="477" t="n">
        <v>5031.43</v>
      </c>
      <c r="J4785" s="478" t="n">
        <v>5031.43</v>
      </c>
    </row>
    <row r="4786" customFormat="false" ht="24" hidden="false" customHeight="true" outlineLevel="0" collapsed="false">
      <c r="A4786" s="479" t="s">
        <v>656</v>
      </c>
      <c r="B4786" s="480" t="n">
        <v>88309</v>
      </c>
      <c r="C4786" s="481" t="s">
        <v>42</v>
      </c>
      <c r="D4786" s="481" t="s">
        <v>696</v>
      </c>
      <c r="E4786" s="481" t="s">
        <v>1382</v>
      </c>
      <c r="F4786" s="481"/>
      <c r="G4786" s="482" t="s">
        <v>469</v>
      </c>
      <c r="H4786" s="483" t="n">
        <v>0.25</v>
      </c>
      <c r="I4786" s="484" t="n">
        <v>25.62</v>
      </c>
      <c r="J4786" s="485" t="n">
        <v>6.4</v>
      </c>
    </row>
    <row r="4787" customFormat="false" ht="39" hidden="false" customHeight="true" outlineLevel="0" collapsed="false">
      <c r="A4787" s="501" t="s">
        <v>200</v>
      </c>
      <c r="B4787" s="502" t="n">
        <v>11950</v>
      </c>
      <c r="C4787" s="503" t="s">
        <v>42</v>
      </c>
      <c r="D4787" s="503" t="s">
        <v>2242</v>
      </c>
      <c r="E4787" s="503" t="s">
        <v>669</v>
      </c>
      <c r="F4787" s="503"/>
      <c r="G4787" s="504" t="s">
        <v>120</v>
      </c>
      <c r="H4787" s="505" t="n">
        <v>4</v>
      </c>
      <c r="I4787" s="506" t="n">
        <v>0.2</v>
      </c>
      <c r="J4787" s="507" t="n">
        <v>0.8</v>
      </c>
    </row>
    <row r="4788" customFormat="false" ht="24" hidden="false" customHeight="true" outlineLevel="0" collapsed="false">
      <c r="A4788" s="501" t="s">
        <v>200</v>
      </c>
      <c r="B4788" s="502" t="n">
        <v>10848</v>
      </c>
      <c r="C4788" s="503" t="s">
        <v>42</v>
      </c>
      <c r="D4788" s="503" t="s">
        <v>2722</v>
      </c>
      <c r="E4788" s="503" t="s">
        <v>669</v>
      </c>
      <c r="F4788" s="503"/>
      <c r="G4788" s="504" t="s">
        <v>120</v>
      </c>
      <c r="H4788" s="505" t="n">
        <v>4.166</v>
      </c>
      <c r="I4788" s="506" t="n">
        <v>1206.01</v>
      </c>
      <c r="J4788" s="507" t="n">
        <v>5024.23</v>
      </c>
    </row>
    <row r="4789" customFormat="false" ht="15" hidden="false" customHeight="false" outlineLevel="0" collapsed="false">
      <c r="A4789" s="486"/>
      <c r="B4789" s="487"/>
      <c r="C4789" s="487"/>
      <c r="D4789" s="487"/>
      <c r="E4789" s="487" t="s">
        <v>1388</v>
      </c>
      <c r="F4789" s="488" t="n">
        <v>5.06</v>
      </c>
      <c r="G4789" s="487" t="s">
        <v>1389</v>
      </c>
      <c r="H4789" s="488" t="n">
        <v>0</v>
      </c>
      <c r="I4789" s="489" t="s">
        <v>1390</v>
      </c>
      <c r="J4789" s="490" t="n">
        <v>5.06</v>
      </c>
    </row>
    <row r="4790" customFormat="false" ht="15" hidden="false" customHeight="true" outlineLevel="0" collapsed="false">
      <c r="A4790" s="486"/>
      <c r="B4790" s="487"/>
      <c r="C4790" s="487"/>
      <c r="D4790" s="487"/>
      <c r="E4790" s="487" t="s">
        <v>1391</v>
      </c>
      <c r="F4790" s="488" t="n">
        <v>1197.48</v>
      </c>
      <c r="G4790" s="487"/>
      <c r="H4790" s="491" t="s">
        <v>1392</v>
      </c>
      <c r="I4790" s="491"/>
      <c r="J4790" s="490" t="n">
        <v>6228.91</v>
      </c>
    </row>
    <row r="4791" customFormat="false" ht="49.5" hidden="false" customHeight="true" outlineLevel="0" collapsed="false">
      <c r="A4791" s="492"/>
      <c r="B4791" s="493"/>
      <c r="C4791" s="493"/>
      <c r="D4791" s="493"/>
      <c r="E4791" s="493"/>
      <c r="F4791" s="493"/>
      <c r="G4791" s="493" t="s">
        <v>1393</v>
      </c>
      <c r="H4791" s="494" t="n">
        <v>1</v>
      </c>
      <c r="I4791" s="495" t="s">
        <v>1394</v>
      </c>
      <c r="J4791" s="496" t="n">
        <v>6228.91</v>
      </c>
    </row>
    <row r="4792" customFormat="false" ht="0.75" hidden="false" customHeight="true" outlineLevel="0" collapsed="false">
      <c r="A4792" s="497"/>
      <c r="B4792" s="498"/>
      <c r="C4792" s="498"/>
      <c r="D4792" s="498"/>
      <c r="E4792" s="498"/>
      <c r="F4792" s="498"/>
      <c r="G4792" s="498"/>
      <c r="H4792" s="498"/>
      <c r="I4792" s="499"/>
      <c r="J4792" s="500"/>
    </row>
    <row r="4793" customFormat="false" ht="18" hidden="false" customHeight="true" outlineLevel="0" collapsed="false">
      <c r="A4793" s="466" t="s">
        <v>2723</v>
      </c>
      <c r="B4793" s="467" t="s">
        <v>27</v>
      </c>
      <c r="C4793" s="468" t="s">
        <v>26</v>
      </c>
      <c r="D4793" s="468" t="s">
        <v>18</v>
      </c>
      <c r="E4793" s="468" t="s">
        <v>25</v>
      </c>
      <c r="F4793" s="468"/>
      <c r="G4793" s="469" t="s">
        <v>1375</v>
      </c>
      <c r="H4793" s="467" t="s">
        <v>1376</v>
      </c>
      <c r="I4793" s="470" t="s">
        <v>1377</v>
      </c>
      <c r="J4793" s="471" t="s">
        <v>19</v>
      </c>
    </row>
    <row r="4794" customFormat="false" ht="25.5" hidden="false" customHeight="true" outlineLevel="0" collapsed="false">
      <c r="A4794" s="472" t="s">
        <v>35</v>
      </c>
      <c r="B4794" s="473" t="s">
        <v>2724</v>
      </c>
      <c r="C4794" s="474" t="s">
        <v>36</v>
      </c>
      <c r="D4794" s="474" t="s">
        <v>2725</v>
      </c>
      <c r="E4794" s="474" t="s">
        <v>2726</v>
      </c>
      <c r="F4794" s="474"/>
      <c r="G4794" s="475" t="s">
        <v>120</v>
      </c>
      <c r="H4794" s="476" t="n">
        <v>1</v>
      </c>
      <c r="I4794" s="477" t="n">
        <v>7856.5</v>
      </c>
      <c r="J4794" s="478" t="n">
        <v>7856.5</v>
      </c>
    </row>
    <row r="4795" customFormat="false" ht="39" hidden="false" customHeight="true" outlineLevel="0" collapsed="false">
      <c r="A4795" s="479" t="s">
        <v>656</v>
      </c>
      <c r="B4795" s="480" t="n">
        <v>96521</v>
      </c>
      <c r="C4795" s="481" t="s">
        <v>42</v>
      </c>
      <c r="D4795" s="481" t="s">
        <v>1644</v>
      </c>
      <c r="E4795" s="481" t="s">
        <v>914</v>
      </c>
      <c r="F4795" s="481"/>
      <c r="G4795" s="482" t="s">
        <v>388</v>
      </c>
      <c r="H4795" s="483" t="n">
        <v>2.4</v>
      </c>
      <c r="I4795" s="484" t="n">
        <v>38.29</v>
      </c>
      <c r="J4795" s="485" t="n">
        <v>91.89</v>
      </c>
    </row>
    <row r="4796" customFormat="false" ht="39" hidden="false" customHeight="true" outlineLevel="0" collapsed="false">
      <c r="A4796" s="479" t="s">
        <v>656</v>
      </c>
      <c r="B4796" s="480" t="n">
        <v>101619</v>
      </c>
      <c r="C4796" s="481" t="s">
        <v>42</v>
      </c>
      <c r="D4796" s="481" t="s">
        <v>2727</v>
      </c>
      <c r="E4796" s="481" t="s">
        <v>914</v>
      </c>
      <c r="F4796" s="481"/>
      <c r="G4796" s="482" t="s">
        <v>388</v>
      </c>
      <c r="H4796" s="483" t="n">
        <v>1.6</v>
      </c>
      <c r="I4796" s="484" t="n">
        <v>345.69</v>
      </c>
      <c r="J4796" s="485" t="n">
        <v>553.1</v>
      </c>
    </row>
    <row r="4797" customFormat="false" ht="39" hidden="false" customHeight="true" outlineLevel="0" collapsed="false">
      <c r="A4797" s="479" t="s">
        <v>656</v>
      </c>
      <c r="B4797" s="480" t="n">
        <v>96619</v>
      </c>
      <c r="C4797" s="481" t="s">
        <v>42</v>
      </c>
      <c r="D4797" s="481" t="s">
        <v>1647</v>
      </c>
      <c r="E4797" s="481" t="s">
        <v>1399</v>
      </c>
      <c r="F4797" s="481"/>
      <c r="G4797" s="482" t="s">
        <v>400</v>
      </c>
      <c r="H4797" s="483" t="n">
        <v>1.6</v>
      </c>
      <c r="I4797" s="484" t="n">
        <v>43.22</v>
      </c>
      <c r="J4797" s="485" t="n">
        <v>69.15</v>
      </c>
    </row>
    <row r="4798" customFormat="false" ht="64.5" hidden="false" customHeight="true" outlineLevel="0" collapsed="false">
      <c r="A4798" s="479" t="s">
        <v>656</v>
      </c>
      <c r="B4798" s="480" t="n">
        <v>93378</v>
      </c>
      <c r="C4798" s="481" t="s">
        <v>42</v>
      </c>
      <c r="D4798" s="481" t="s">
        <v>1649</v>
      </c>
      <c r="E4798" s="481" t="s">
        <v>914</v>
      </c>
      <c r="F4798" s="481"/>
      <c r="G4798" s="482" t="s">
        <v>388</v>
      </c>
      <c r="H4798" s="483" t="n">
        <v>1.58</v>
      </c>
      <c r="I4798" s="484" t="n">
        <v>21.05</v>
      </c>
      <c r="J4798" s="485" t="n">
        <v>33.25</v>
      </c>
    </row>
    <row r="4799" customFormat="false" ht="51.75" hidden="false" customHeight="true" outlineLevel="0" collapsed="false">
      <c r="A4799" s="479" t="s">
        <v>656</v>
      </c>
      <c r="B4799" s="480" t="n">
        <v>100981</v>
      </c>
      <c r="C4799" s="481" t="s">
        <v>42</v>
      </c>
      <c r="D4799" s="481" t="s">
        <v>2728</v>
      </c>
      <c r="E4799" s="481" t="s">
        <v>1632</v>
      </c>
      <c r="F4799" s="481"/>
      <c r="G4799" s="482" t="s">
        <v>388</v>
      </c>
      <c r="H4799" s="483" t="n">
        <v>1.15</v>
      </c>
      <c r="I4799" s="484" t="n">
        <v>9.37</v>
      </c>
      <c r="J4799" s="485" t="n">
        <v>10.77</v>
      </c>
    </row>
    <row r="4800" customFormat="false" ht="39" hidden="false" customHeight="true" outlineLevel="0" collapsed="false">
      <c r="A4800" s="479" t="s">
        <v>656</v>
      </c>
      <c r="B4800" s="480" t="n">
        <v>97914</v>
      </c>
      <c r="C4800" s="481" t="s">
        <v>42</v>
      </c>
      <c r="D4800" s="481" t="s">
        <v>2729</v>
      </c>
      <c r="E4800" s="481" t="s">
        <v>1632</v>
      </c>
      <c r="F4800" s="481"/>
      <c r="G4800" s="482" t="s">
        <v>1655</v>
      </c>
      <c r="H4800" s="483" t="n">
        <v>34.44</v>
      </c>
      <c r="I4800" s="484" t="n">
        <v>3.04</v>
      </c>
      <c r="J4800" s="485" t="n">
        <v>104.69</v>
      </c>
    </row>
    <row r="4801" customFormat="false" ht="39" hidden="false" customHeight="true" outlineLevel="0" collapsed="false">
      <c r="A4801" s="479" t="s">
        <v>656</v>
      </c>
      <c r="B4801" s="480" t="n">
        <v>96534</v>
      </c>
      <c r="C4801" s="481" t="s">
        <v>42</v>
      </c>
      <c r="D4801" s="481" t="s">
        <v>1806</v>
      </c>
      <c r="E4801" s="481" t="s">
        <v>1399</v>
      </c>
      <c r="F4801" s="481"/>
      <c r="G4801" s="482" t="s">
        <v>400</v>
      </c>
      <c r="H4801" s="483" t="n">
        <v>7.86</v>
      </c>
      <c r="I4801" s="484" t="n">
        <v>82.15</v>
      </c>
      <c r="J4801" s="485" t="n">
        <v>645.69</v>
      </c>
    </row>
    <row r="4802" customFormat="false" ht="25.5" hidden="false" customHeight="true" outlineLevel="0" collapsed="false">
      <c r="A4802" s="479" t="s">
        <v>656</v>
      </c>
      <c r="B4802" s="480" t="s">
        <v>2730</v>
      </c>
      <c r="C4802" s="481" t="s">
        <v>36</v>
      </c>
      <c r="D4802" s="481" t="s">
        <v>2731</v>
      </c>
      <c r="E4802" s="481" t="s">
        <v>1399</v>
      </c>
      <c r="F4802" s="481"/>
      <c r="G4802" s="482" t="s">
        <v>388</v>
      </c>
      <c r="H4802" s="483" t="n">
        <v>0.82</v>
      </c>
      <c r="I4802" s="484" t="n">
        <v>892.52</v>
      </c>
      <c r="J4802" s="485" t="n">
        <v>731.86</v>
      </c>
    </row>
    <row r="4803" customFormat="false" ht="25.5" hidden="false" customHeight="true" outlineLevel="0" collapsed="false">
      <c r="A4803" s="479" t="s">
        <v>656</v>
      </c>
      <c r="B4803" s="480" t="n">
        <v>96543</v>
      </c>
      <c r="C4803" s="481" t="s">
        <v>42</v>
      </c>
      <c r="D4803" s="481" t="s">
        <v>1714</v>
      </c>
      <c r="E4803" s="481" t="s">
        <v>1399</v>
      </c>
      <c r="F4803" s="481"/>
      <c r="G4803" s="482" t="s">
        <v>66</v>
      </c>
      <c r="H4803" s="483" t="n">
        <v>8.1</v>
      </c>
      <c r="I4803" s="484" t="n">
        <v>20.51</v>
      </c>
      <c r="J4803" s="485" t="n">
        <v>166.13</v>
      </c>
    </row>
    <row r="4804" customFormat="false" ht="25.5" hidden="false" customHeight="true" outlineLevel="0" collapsed="false">
      <c r="A4804" s="479" t="s">
        <v>656</v>
      </c>
      <c r="B4804" s="480" t="n">
        <v>96546</v>
      </c>
      <c r="C4804" s="481" t="s">
        <v>42</v>
      </c>
      <c r="D4804" s="481" t="s">
        <v>1716</v>
      </c>
      <c r="E4804" s="481" t="s">
        <v>1399</v>
      </c>
      <c r="F4804" s="481"/>
      <c r="G4804" s="482" t="s">
        <v>66</v>
      </c>
      <c r="H4804" s="483" t="n">
        <v>17.7</v>
      </c>
      <c r="I4804" s="484" t="n">
        <v>15.26</v>
      </c>
      <c r="J4804" s="485" t="n">
        <v>270.1</v>
      </c>
    </row>
    <row r="4805" customFormat="false" ht="25.5" hidden="false" customHeight="true" outlineLevel="0" collapsed="false">
      <c r="A4805" s="479" t="s">
        <v>656</v>
      </c>
      <c r="B4805" s="480" t="n">
        <v>96547</v>
      </c>
      <c r="C4805" s="481" t="s">
        <v>42</v>
      </c>
      <c r="D4805" s="481" t="s">
        <v>2732</v>
      </c>
      <c r="E4805" s="481" t="s">
        <v>1399</v>
      </c>
      <c r="F4805" s="481"/>
      <c r="G4805" s="482" t="s">
        <v>66</v>
      </c>
      <c r="H4805" s="483" t="n">
        <v>24.5</v>
      </c>
      <c r="I4805" s="484" t="n">
        <v>12.01</v>
      </c>
      <c r="J4805" s="485" t="n">
        <v>294.24</v>
      </c>
    </row>
    <row r="4806" customFormat="false" ht="51.75" hidden="false" customHeight="true" outlineLevel="0" collapsed="false">
      <c r="A4806" s="479" t="s">
        <v>656</v>
      </c>
      <c r="B4806" s="480" t="n">
        <v>92431</v>
      </c>
      <c r="C4806" s="481" t="s">
        <v>42</v>
      </c>
      <c r="D4806" s="481" t="s">
        <v>2733</v>
      </c>
      <c r="E4806" s="481" t="s">
        <v>1399</v>
      </c>
      <c r="F4806" s="481"/>
      <c r="G4806" s="482" t="s">
        <v>400</v>
      </c>
      <c r="H4806" s="483" t="n">
        <v>8.94</v>
      </c>
      <c r="I4806" s="484" t="n">
        <v>73.51</v>
      </c>
      <c r="J4806" s="485" t="n">
        <v>657.17</v>
      </c>
    </row>
    <row r="4807" customFormat="false" ht="39" hidden="false" customHeight="true" outlineLevel="0" collapsed="false">
      <c r="A4807" s="479" t="s">
        <v>656</v>
      </c>
      <c r="B4807" s="480" t="n">
        <v>103672</v>
      </c>
      <c r="C4807" s="481" t="s">
        <v>42</v>
      </c>
      <c r="D4807" s="481" t="s">
        <v>2734</v>
      </c>
      <c r="E4807" s="481" t="s">
        <v>1399</v>
      </c>
      <c r="F4807" s="481"/>
      <c r="G4807" s="482" t="s">
        <v>388</v>
      </c>
      <c r="H4807" s="483" t="n">
        <v>0.92</v>
      </c>
      <c r="I4807" s="484" t="n">
        <v>868.2</v>
      </c>
      <c r="J4807" s="485" t="n">
        <v>798.74</v>
      </c>
    </row>
    <row r="4808" customFormat="false" ht="39" hidden="false" customHeight="true" outlineLevel="0" collapsed="false">
      <c r="A4808" s="479" t="s">
        <v>656</v>
      </c>
      <c r="B4808" s="480" t="n">
        <v>92759</v>
      </c>
      <c r="C4808" s="481" t="s">
        <v>42</v>
      </c>
      <c r="D4808" s="481" t="s">
        <v>78</v>
      </c>
      <c r="E4808" s="481" t="s">
        <v>1399</v>
      </c>
      <c r="F4808" s="481"/>
      <c r="G4808" s="482" t="s">
        <v>66</v>
      </c>
      <c r="H4808" s="483" t="n">
        <v>11.6</v>
      </c>
      <c r="I4808" s="484" t="n">
        <v>15.12</v>
      </c>
      <c r="J4808" s="485" t="n">
        <v>175.39</v>
      </c>
    </row>
    <row r="4809" customFormat="false" ht="39" hidden="false" customHeight="true" outlineLevel="0" collapsed="false">
      <c r="A4809" s="479" t="s">
        <v>656</v>
      </c>
      <c r="B4809" s="480" t="n">
        <v>92762</v>
      </c>
      <c r="C4809" s="481" t="s">
        <v>42</v>
      </c>
      <c r="D4809" s="481" t="s">
        <v>80</v>
      </c>
      <c r="E4809" s="481" t="s">
        <v>1399</v>
      </c>
      <c r="F4809" s="481"/>
      <c r="G4809" s="482" t="s">
        <v>66</v>
      </c>
      <c r="H4809" s="483" t="n">
        <v>43.5</v>
      </c>
      <c r="I4809" s="484" t="n">
        <v>12.51</v>
      </c>
      <c r="J4809" s="485" t="n">
        <v>544.18</v>
      </c>
    </row>
    <row r="4810" customFormat="false" ht="39" hidden="false" customHeight="true" outlineLevel="0" collapsed="false">
      <c r="A4810" s="479" t="s">
        <v>656</v>
      </c>
      <c r="B4810" s="480" t="s">
        <v>2735</v>
      </c>
      <c r="C4810" s="481" t="s">
        <v>36</v>
      </c>
      <c r="D4810" s="481" t="s">
        <v>2736</v>
      </c>
      <c r="E4810" s="481" t="s">
        <v>674</v>
      </c>
      <c r="F4810" s="481"/>
      <c r="G4810" s="482" t="s">
        <v>1449</v>
      </c>
      <c r="H4810" s="483" t="n">
        <v>1.64</v>
      </c>
      <c r="I4810" s="484" t="n">
        <v>73.89</v>
      </c>
      <c r="J4810" s="485" t="n">
        <v>121.17</v>
      </c>
    </row>
    <row r="4811" customFormat="false" ht="25.5" hidden="false" customHeight="true" outlineLevel="0" collapsed="false">
      <c r="A4811" s="479" t="s">
        <v>656</v>
      </c>
      <c r="B4811" s="480" t="s">
        <v>2720</v>
      </c>
      <c r="C4811" s="481" t="s">
        <v>36</v>
      </c>
      <c r="D4811" s="481" t="s">
        <v>2737</v>
      </c>
      <c r="E4811" s="481" t="s">
        <v>1382</v>
      </c>
      <c r="F4811" s="481"/>
      <c r="G4811" s="482" t="s">
        <v>400</v>
      </c>
      <c r="H4811" s="483" t="n">
        <v>0.48</v>
      </c>
      <c r="I4811" s="484" t="n">
        <v>5031.43</v>
      </c>
      <c r="J4811" s="485" t="n">
        <v>2415.08</v>
      </c>
    </row>
    <row r="4812" customFormat="false" ht="25.5" hidden="false" customHeight="true" outlineLevel="0" collapsed="false">
      <c r="A4812" s="479" t="s">
        <v>656</v>
      </c>
      <c r="B4812" s="480" t="n">
        <v>96130</v>
      </c>
      <c r="C4812" s="481" t="s">
        <v>42</v>
      </c>
      <c r="D4812" s="481" t="s">
        <v>2738</v>
      </c>
      <c r="E4812" s="481" t="s">
        <v>674</v>
      </c>
      <c r="F4812" s="481"/>
      <c r="G4812" s="482" t="s">
        <v>400</v>
      </c>
      <c r="H4812" s="483" t="n">
        <v>5.43</v>
      </c>
      <c r="I4812" s="484" t="n">
        <v>17.85</v>
      </c>
      <c r="J4812" s="485" t="n">
        <v>96.92</v>
      </c>
    </row>
    <row r="4813" customFormat="false" ht="25.5" hidden="false" customHeight="true" outlineLevel="0" collapsed="false">
      <c r="A4813" s="479" t="s">
        <v>656</v>
      </c>
      <c r="B4813" s="480" t="n">
        <v>88485</v>
      </c>
      <c r="C4813" s="481" t="s">
        <v>42</v>
      </c>
      <c r="D4813" s="481" t="s">
        <v>262</v>
      </c>
      <c r="E4813" s="481" t="s">
        <v>674</v>
      </c>
      <c r="F4813" s="481"/>
      <c r="G4813" s="482" t="s">
        <v>400</v>
      </c>
      <c r="H4813" s="483" t="n">
        <v>5.43</v>
      </c>
      <c r="I4813" s="484" t="n">
        <v>3.22</v>
      </c>
      <c r="J4813" s="485" t="n">
        <v>17.48</v>
      </c>
    </row>
    <row r="4814" customFormat="false" ht="25.5" hidden="false" customHeight="true" outlineLevel="0" collapsed="false">
      <c r="A4814" s="479" t="s">
        <v>656</v>
      </c>
      <c r="B4814" s="480" t="s">
        <v>2383</v>
      </c>
      <c r="C4814" s="481" t="s">
        <v>36</v>
      </c>
      <c r="D4814" s="481" t="s">
        <v>2739</v>
      </c>
      <c r="E4814" s="481" t="s">
        <v>674</v>
      </c>
      <c r="F4814" s="481"/>
      <c r="G4814" s="482" t="s">
        <v>400</v>
      </c>
      <c r="H4814" s="483" t="n">
        <v>3.79</v>
      </c>
      <c r="I4814" s="484" t="n">
        <v>15.7</v>
      </c>
      <c r="J4814" s="485" t="n">
        <v>59.5</v>
      </c>
    </row>
    <row r="4815" customFormat="false" ht="15" hidden="false" customHeight="false" outlineLevel="0" collapsed="false">
      <c r="A4815" s="486"/>
      <c r="B4815" s="487"/>
      <c r="C4815" s="487"/>
      <c r="D4815" s="487"/>
      <c r="E4815" s="487" t="s">
        <v>1388</v>
      </c>
      <c r="F4815" s="488" t="n">
        <v>1177.51</v>
      </c>
      <c r="G4815" s="487" t="s">
        <v>1389</v>
      </c>
      <c r="H4815" s="488" t="n">
        <v>0</v>
      </c>
      <c r="I4815" s="489" t="s">
        <v>1390</v>
      </c>
      <c r="J4815" s="490" t="n">
        <v>1177.51</v>
      </c>
    </row>
    <row r="4816" customFormat="false" ht="15" hidden="false" customHeight="true" outlineLevel="0" collapsed="false">
      <c r="A4816" s="486"/>
      <c r="B4816" s="487"/>
      <c r="C4816" s="487"/>
      <c r="D4816" s="487"/>
      <c r="E4816" s="487" t="s">
        <v>1391</v>
      </c>
      <c r="F4816" s="488" t="n">
        <v>1869.84</v>
      </c>
      <c r="G4816" s="487"/>
      <c r="H4816" s="491" t="s">
        <v>1392</v>
      </c>
      <c r="I4816" s="491"/>
      <c r="J4816" s="490" t="n">
        <v>9726.34</v>
      </c>
    </row>
    <row r="4817" customFormat="false" ht="49.5" hidden="false" customHeight="true" outlineLevel="0" collapsed="false">
      <c r="A4817" s="492"/>
      <c r="B4817" s="493"/>
      <c r="C4817" s="493"/>
      <c r="D4817" s="493"/>
      <c r="E4817" s="493"/>
      <c r="F4817" s="493"/>
      <c r="G4817" s="493" t="s">
        <v>1393</v>
      </c>
      <c r="H4817" s="494" t="n">
        <v>1</v>
      </c>
      <c r="I4817" s="495" t="s">
        <v>1394</v>
      </c>
      <c r="J4817" s="496" t="n">
        <v>9726.34</v>
      </c>
    </row>
    <row r="4818" customFormat="false" ht="0.75" hidden="false" customHeight="true" outlineLevel="0" collapsed="false">
      <c r="A4818" s="497"/>
      <c r="B4818" s="498"/>
      <c r="C4818" s="498"/>
      <c r="D4818" s="498"/>
      <c r="E4818" s="498"/>
      <c r="F4818" s="498"/>
      <c r="G4818" s="498"/>
      <c r="H4818" s="498"/>
      <c r="I4818" s="499"/>
      <c r="J4818" s="500"/>
    </row>
    <row r="4819" customFormat="false" ht="18" hidden="false" customHeight="true" outlineLevel="0" collapsed="false">
      <c r="A4819" s="466" t="s">
        <v>2740</v>
      </c>
      <c r="B4819" s="467" t="s">
        <v>27</v>
      </c>
      <c r="C4819" s="468" t="s">
        <v>26</v>
      </c>
      <c r="D4819" s="468" t="s">
        <v>18</v>
      </c>
      <c r="E4819" s="468" t="s">
        <v>25</v>
      </c>
      <c r="F4819" s="468"/>
      <c r="G4819" s="469" t="s">
        <v>1375</v>
      </c>
      <c r="H4819" s="467" t="s">
        <v>1376</v>
      </c>
      <c r="I4819" s="470" t="s">
        <v>1377</v>
      </c>
      <c r="J4819" s="471" t="s">
        <v>19</v>
      </c>
    </row>
    <row r="4820" customFormat="false" ht="25.5" hidden="false" customHeight="true" outlineLevel="0" collapsed="false">
      <c r="A4820" s="472" t="s">
        <v>35</v>
      </c>
      <c r="B4820" s="473" t="s">
        <v>2741</v>
      </c>
      <c r="C4820" s="474" t="s">
        <v>36</v>
      </c>
      <c r="D4820" s="474" t="s">
        <v>2742</v>
      </c>
      <c r="E4820" s="474" t="s">
        <v>1422</v>
      </c>
      <c r="F4820" s="474"/>
      <c r="G4820" s="475" t="s">
        <v>120</v>
      </c>
      <c r="H4820" s="476" t="n">
        <v>1</v>
      </c>
      <c r="I4820" s="477" t="n">
        <v>9031.06</v>
      </c>
      <c r="J4820" s="478" t="n">
        <v>9031.06</v>
      </c>
    </row>
    <row r="4821" customFormat="false" ht="64.5" hidden="false" customHeight="true" outlineLevel="0" collapsed="false">
      <c r="A4821" s="479" t="s">
        <v>656</v>
      </c>
      <c r="B4821" s="480" t="n">
        <v>89045</v>
      </c>
      <c r="C4821" s="481" t="s">
        <v>42</v>
      </c>
      <c r="D4821" s="481" t="s">
        <v>2743</v>
      </c>
      <c r="E4821" s="481" t="s">
        <v>1924</v>
      </c>
      <c r="F4821" s="481"/>
      <c r="G4821" s="482" t="s">
        <v>400</v>
      </c>
      <c r="H4821" s="483" t="n">
        <v>8.09</v>
      </c>
      <c r="I4821" s="484" t="n">
        <v>68.78</v>
      </c>
      <c r="J4821" s="485" t="n">
        <v>556.43</v>
      </c>
    </row>
    <row r="4822" customFormat="false" ht="51.75" hidden="false" customHeight="true" outlineLevel="0" collapsed="false">
      <c r="A4822" s="479" t="s">
        <v>656</v>
      </c>
      <c r="B4822" s="480" t="n">
        <v>87879</v>
      </c>
      <c r="C4822" s="481" t="s">
        <v>42</v>
      </c>
      <c r="D4822" s="481" t="s">
        <v>2744</v>
      </c>
      <c r="E4822" s="481" t="s">
        <v>1924</v>
      </c>
      <c r="F4822" s="481"/>
      <c r="G4822" s="482" t="s">
        <v>400</v>
      </c>
      <c r="H4822" s="483" t="n">
        <v>14.28</v>
      </c>
      <c r="I4822" s="484" t="n">
        <v>4.43</v>
      </c>
      <c r="J4822" s="485" t="n">
        <v>63.26</v>
      </c>
    </row>
    <row r="4823" customFormat="false" ht="39" hidden="false" customHeight="true" outlineLevel="0" collapsed="false">
      <c r="A4823" s="479" t="s">
        <v>656</v>
      </c>
      <c r="B4823" s="480" t="n">
        <v>89709</v>
      </c>
      <c r="C4823" s="481" t="s">
        <v>42</v>
      </c>
      <c r="D4823" s="481" t="s">
        <v>2745</v>
      </c>
      <c r="E4823" s="481" t="s">
        <v>1422</v>
      </c>
      <c r="F4823" s="481"/>
      <c r="G4823" s="482" t="s">
        <v>120</v>
      </c>
      <c r="H4823" s="483" t="n">
        <v>1</v>
      </c>
      <c r="I4823" s="484" t="n">
        <v>20.04</v>
      </c>
      <c r="J4823" s="485" t="n">
        <v>20.04</v>
      </c>
    </row>
    <row r="4824" customFormat="false" ht="25.5" hidden="false" customHeight="true" outlineLevel="0" collapsed="false">
      <c r="A4824" s="479" t="s">
        <v>656</v>
      </c>
      <c r="B4824" s="480" t="n">
        <v>101747</v>
      </c>
      <c r="C4824" s="481" t="s">
        <v>42</v>
      </c>
      <c r="D4824" s="481" t="s">
        <v>2746</v>
      </c>
      <c r="E4824" s="481" t="s">
        <v>1852</v>
      </c>
      <c r="F4824" s="481"/>
      <c r="G4824" s="482" t="s">
        <v>400</v>
      </c>
      <c r="H4824" s="483" t="n">
        <v>2.9</v>
      </c>
      <c r="I4824" s="484" t="n">
        <v>97.36</v>
      </c>
      <c r="J4824" s="485" t="n">
        <v>282.34</v>
      </c>
    </row>
    <row r="4825" customFormat="false" ht="25.5" hidden="false" customHeight="true" outlineLevel="0" collapsed="false">
      <c r="A4825" s="479" t="s">
        <v>656</v>
      </c>
      <c r="B4825" s="480" t="n">
        <v>100704</v>
      </c>
      <c r="C4825" s="481" t="s">
        <v>42</v>
      </c>
      <c r="D4825" s="481" t="s">
        <v>2747</v>
      </c>
      <c r="E4825" s="481" t="s">
        <v>811</v>
      </c>
      <c r="F4825" s="481"/>
      <c r="G4825" s="482" t="s">
        <v>120</v>
      </c>
      <c r="H4825" s="483" t="n">
        <v>2</v>
      </c>
      <c r="I4825" s="484" t="n">
        <v>77.97</v>
      </c>
      <c r="J4825" s="485" t="n">
        <v>155.94</v>
      </c>
    </row>
    <row r="4826" customFormat="false" ht="25.5" hidden="false" customHeight="true" outlineLevel="0" collapsed="false">
      <c r="A4826" s="479" t="s">
        <v>656</v>
      </c>
      <c r="B4826" s="480" t="n">
        <v>96135</v>
      </c>
      <c r="C4826" s="481" t="s">
        <v>42</v>
      </c>
      <c r="D4826" s="481" t="s">
        <v>2748</v>
      </c>
      <c r="E4826" s="481" t="s">
        <v>674</v>
      </c>
      <c r="F4826" s="481"/>
      <c r="G4826" s="482" t="s">
        <v>400</v>
      </c>
      <c r="H4826" s="483" t="n">
        <v>6.19</v>
      </c>
      <c r="I4826" s="484" t="n">
        <v>27.96</v>
      </c>
      <c r="J4826" s="485" t="n">
        <v>173.07</v>
      </c>
    </row>
    <row r="4827" customFormat="false" ht="25.5" hidden="false" customHeight="true" outlineLevel="0" collapsed="false">
      <c r="A4827" s="479" t="s">
        <v>656</v>
      </c>
      <c r="B4827" s="480" t="n">
        <v>88489</v>
      </c>
      <c r="C4827" s="481" t="s">
        <v>42</v>
      </c>
      <c r="D4827" s="481" t="s">
        <v>266</v>
      </c>
      <c r="E4827" s="481" t="s">
        <v>674</v>
      </c>
      <c r="F4827" s="481"/>
      <c r="G4827" s="482" t="s">
        <v>400</v>
      </c>
      <c r="H4827" s="483" t="n">
        <v>6.19</v>
      </c>
      <c r="I4827" s="484" t="n">
        <v>11.91</v>
      </c>
      <c r="J4827" s="485" t="n">
        <v>73.72</v>
      </c>
    </row>
    <row r="4828" customFormat="false" ht="64.5" hidden="false" customHeight="true" outlineLevel="0" collapsed="false">
      <c r="A4828" s="479" t="s">
        <v>656</v>
      </c>
      <c r="B4828" s="480" t="n">
        <v>89173</v>
      </c>
      <c r="C4828" s="481" t="s">
        <v>42</v>
      </c>
      <c r="D4828" s="481" t="s">
        <v>2749</v>
      </c>
      <c r="E4828" s="481" t="s">
        <v>1924</v>
      </c>
      <c r="F4828" s="481"/>
      <c r="G4828" s="482" t="s">
        <v>400</v>
      </c>
      <c r="H4828" s="483" t="n">
        <v>14.28</v>
      </c>
      <c r="I4828" s="484" t="n">
        <v>35</v>
      </c>
      <c r="J4828" s="485" t="n">
        <v>499.8</v>
      </c>
    </row>
    <row r="4829" customFormat="false" ht="51.75" hidden="false" customHeight="true" outlineLevel="0" collapsed="false">
      <c r="A4829" s="479" t="s">
        <v>656</v>
      </c>
      <c r="B4829" s="480" t="n">
        <v>101964</v>
      </c>
      <c r="C4829" s="481" t="s">
        <v>42</v>
      </c>
      <c r="D4829" s="481" t="s">
        <v>2750</v>
      </c>
      <c r="E4829" s="481" t="s">
        <v>1399</v>
      </c>
      <c r="F4829" s="481"/>
      <c r="G4829" s="482" t="s">
        <v>400</v>
      </c>
      <c r="H4829" s="483" t="n">
        <v>3.16</v>
      </c>
      <c r="I4829" s="484" t="n">
        <v>180.18</v>
      </c>
      <c r="J4829" s="485" t="n">
        <v>569.36</v>
      </c>
    </row>
    <row r="4830" customFormat="false" ht="24" hidden="false" customHeight="true" outlineLevel="0" collapsed="false">
      <c r="A4830" s="479" t="s">
        <v>656</v>
      </c>
      <c r="B4830" s="480" t="n">
        <v>88316</v>
      </c>
      <c r="C4830" s="481" t="s">
        <v>42</v>
      </c>
      <c r="D4830" s="481" t="s">
        <v>667</v>
      </c>
      <c r="E4830" s="481" t="s">
        <v>1382</v>
      </c>
      <c r="F4830" s="481"/>
      <c r="G4830" s="482" t="s">
        <v>469</v>
      </c>
      <c r="H4830" s="483" t="n">
        <v>92</v>
      </c>
      <c r="I4830" s="484" t="n">
        <v>20.32</v>
      </c>
      <c r="J4830" s="485" t="n">
        <v>1869.44</v>
      </c>
    </row>
    <row r="4831" customFormat="false" ht="51.75" hidden="false" customHeight="true" outlineLevel="0" collapsed="false">
      <c r="A4831" s="479" t="s">
        <v>656</v>
      </c>
      <c r="B4831" s="480" t="n">
        <v>103350</v>
      </c>
      <c r="C4831" s="481" t="s">
        <v>42</v>
      </c>
      <c r="D4831" s="481" t="s">
        <v>2751</v>
      </c>
      <c r="E4831" s="481" t="s">
        <v>1815</v>
      </c>
      <c r="F4831" s="481"/>
      <c r="G4831" s="482" t="s">
        <v>400</v>
      </c>
      <c r="H4831" s="483" t="n">
        <v>5.6</v>
      </c>
      <c r="I4831" s="484" t="n">
        <v>189.69</v>
      </c>
      <c r="J4831" s="485" t="n">
        <v>1062.26</v>
      </c>
    </row>
    <row r="4832" customFormat="false" ht="25.5" hidden="false" customHeight="true" outlineLevel="0" collapsed="false">
      <c r="A4832" s="501" t="s">
        <v>200</v>
      </c>
      <c r="B4832" s="502" t="n">
        <v>7167</v>
      </c>
      <c r="C4832" s="503" t="s">
        <v>42</v>
      </c>
      <c r="D4832" s="503" t="s">
        <v>2752</v>
      </c>
      <c r="E4832" s="503" t="s">
        <v>669</v>
      </c>
      <c r="F4832" s="503"/>
      <c r="G4832" s="504" t="s">
        <v>400</v>
      </c>
      <c r="H4832" s="505" t="n">
        <v>8.8</v>
      </c>
      <c r="I4832" s="506" t="n">
        <v>25.18</v>
      </c>
      <c r="J4832" s="507" t="n">
        <v>221.58</v>
      </c>
    </row>
    <row r="4833" customFormat="false" ht="39" hidden="false" customHeight="true" outlineLevel="0" collapsed="false">
      <c r="A4833" s="501" t="s">
        <v>200</v>
      </c>
      <c r="B4833" s="502" t="n">
        <v>7697</v>
      </c>
      <c r="C4833" s="503" t="s">
        <v>42</v>
      </c>
      <c r="D4833" s="503" t="s">
        <v>2753</v>
      </c>
      <c r="E4833" s="503" t="s">
        <v>669</v>
      </c>
      <c r="F4833" s="503"/>
      <c r="G4833" s="504" t="s">
        <v>47</v>
      </c>
      <c r="H4833" s="505" t="n">
        <v>11.4544</v>
      </c>
      <c r="I4833" s="506" t="n">
        <v>54.83</v>
      </c>
      <c r="J4833" s="507" t="n">
        <v>628.04</v>
      </c>
    </row>
    <row r="4834" customFormat="false" ht="25.5" hidden="false" customHeight="true" outlineLevel="0" collapsed="false">
      <c r="A4834" s="501" t="s">
        <v>200</v>
      </c>
      <c r="B4834" s="502" t="n">
        <v>10997</v>
      </c>
      <c r="C4834" s="503" t="s">
        <v>42</v>
      </c>
      <c r="D4834" s="503" t="s">
        <v>773</v>
      </c>
      <c r="E4834" s="503" t="s">
        <v>669</v>
      </c>
      <c r="F4834" s="503"/>
      <c r="G4834" s="504" t="s">
        <v>66</v>
      </c>
      <c r="H4834" s="505" t="n">
        <v>26.96</v>
      </c>
      <c r="I4834" s="506" t="n">
        <v>37.9</v>
      </c>
      <c r="J4834" s="507" t="n">
        <v>1021.78</v>
      </c>
    </row>
    <row r="4835" customFormat="false" ht="25.5" hidden="false" customHeight="true" outlineLevel="0" collapsed="false">
      <c r="A4835" s="501" t="s">
        <v>200</v>
      </c>
      <c r="B4835" s="502" t="n">
        <v>21010</v>
      </c>
      <c r="C4835" s="503" t="s">
        <v>42</v>
      </c>
      <c r="D4835" s="503" t="s">
        <v>2644</v>
      </c>
      <c r="E4835" s="503" t="s">
        <v>669</v>
      </c>
      <c r="F4835" s="503"/>
      <c r="G4835" s="504" t="s">
        <v>47</v>
      </c>
      <c r="H4835" s="505" t="n">
        <v>53.9256</v>
      </c>
      <c r="I4835" s="506" t="n">
        <v>34.01</v>
      </c>
      <c r="J4835" s="507" t="n">
        <v>1834</v>
      </c>
    </row>
    <row r="4836" customFormat="false" ht="15" hidden="false" customHeight="false" outlineLevel="0" collapsed="false">
      <c r="A4836" s="486"/>
      <c r="B4836" s="487"/>
      <c r="C4836" s="487"/>
      <c r="D4836" s="487"/>
      <c r="E4836" s="487" t="s">
        <v>1388</v>
      </c>
      <c r="F4836" s="488" t="n">
        <v>2473.79</v>
      </c>
      <c r="G4836" s="487" t="s">
        <v>1389</v>
      </c>
      <c r="H4836" s="488" t="n">
        <v>0</v>
      </c>
      <c r="I4836" s="489" t="s">
        <v>1390</v>
      </c>
      <c r="J4836" s="490" t="n">
        <v>2473.79</v>
      </c>
    </row>
    <row r="4837" customFormat="false" ht="15" hidden="false" customHeight="true" outlineLevel="0" collapsed="false">
      <c r="A4837" s="486"/>
      <c r="B4837" s="487"/>
      <c r="C4837" s="487"/>
      <c r="D4837" s="487"/>
      <c r="E4837" s="487" t="s">
        <v>1391</v>
      </c>
      <c r="F4837" s="488" t="n">
        <v>2149.39</v>
      </c>
      <c r="G4837" s="487"/>
      <c r="H4837" s="491" t="s">
        <v>1392</v>
      </c>
      <c r="I4837" s="491"/>
      <c r="J4837" s="490" t="n">
        <v>11180.45</v>
      </c>
    </row>
    <row r="4838" customFormat="false" ht="49.5" hidden="false" customHeight="true" outlineLevel="0" collapsed="false">
      <c r="A4838" s="492"/>
      <c r="B4838" s="493"/>
      <c r="C4838" s="493"/>
      <c r="D4838" s="493"/>
      <c r="E4838" s="493"/>
      <c r="F4838" s="493"/>
      <c r="G4838" s="493" t="s">
        <v>1393</v>
      </c>
      <c r="H4838" s="494" t="n">
        <v>1</v>
      </c>
      <c r="I4838" s="495" t="s">
        <v>1394</v>
      </c>
      <c r="J4838" s="496" t="n">
        <v>11180.45</v>
      </c>
    </row>
    <row r="4839" customFormat="false" ht="0.75" hidden="false" customHeight="true" outlineLevel="0" collapsed="false">
      <c r="A4839" s="497"/>
      <c r="B4839" s="498"/>
      <c r="C4839" s="498"/>
      <c r="D4839" s="498"/>
      <c r="E4839" s="498"/>
      <c r="F4839" s="498"/>
      <c r="G4839" s="498"/>
      <c r="H4839" s="498"/>
      <c r="I4839" s="499"/>
      <c r="J4839" s="500"/>
    </row>
    <row r="4840" customFormat="false" ht="18" hidden="false" customHeight="true" outlineLevel="0" collapsed="false">
      <c r="A4840" s="466" t="s">
        <v>2754</v>
      </c>
      <c r="B4840" s="467" t="s">
        <v>27</v>
      </c>
      <c r="C4840" s="468" t="s">
        <v>26</v>
      </c>
      <c r="D4840" s="468" t="s">
        <v>18</v>
      </c>
      <c r="E4840" s="468" t="s">
        <v>25</v>
      </c>
      <c r="F4840" s="468"/>
      <c r="G4840" s="469" t="s">
        <v>1375</v>
      </c>
      <c r="H4840" s="467" t="s">
        <v>1376</v>
      </c>
      <c r="I4840" s="470" t="s">
        <v>1377</v>
      </c>
      <c r="J4840" s="471" t="s">
        <v>19</v>
      </c>
    </row>
    <row r="4841" customFormat="false" ht="64.5" hidden="false" customHeight="true" outlineLevel="0" collapsed="false">
      <c r="A4841" s="472" t="s">
        <v>35</v>
      </c>
      <c r="B4841" s="473" t="s">
        <v>2755</v>
      </c>
      <c r="C4841" s="474" t="s">
        <v>36</v>
      </c>
      <c r="D4841" s="474" t="s">
        <v>2756</v>
      </c>
      <c r="E4841" s="474" t="s">
        <v>1771</v>
      </c>
      <c r="F4841" s="474"/>
      <c r="G4841" s="475" t="s">
        <v>120</v>
      </c>
      <c r="H4841" s="476" t="n">
        <v>1</v>
      </c>
      <c r="I4841" s="477" t="n">
        <v>1125.73</v>
      </c>
      <c r="J4841" s="478" t="n">
        <v>1125.73</v>
      </c>
    </row>
    <row r="4842" customFormat="false" ht="24" hidden="false" customHeight="true" outlineLevel="0" collapsed="false">
      <c r="A4842" s="479" t="s">
        <v>656</v>
      </c>
      <c r="B4842" s="480" t="n">
        <v>88273</v>
      </c>
      <c r="C4842" s="481" t="s">
        <v>42</v>
      </c>
      <c r="D4842" s="481" t="s">
        <v>2600</v>
      </c>
      <c r="E4842" s="481" t="s">
        <v>1382</v>
      </c>
      <c r="F4842" s="481"/>
      <c r="G4842" s="482" t="s">
        <v>469</v>
      </c>
      <c r="H4842" s="483" t="n">
        <v>11.733</v>
      </c>
      <c r="I4842" s="484" t="n">
        <v>23.84</v>
      </c>
      <c r="J4842" s="485" t="n">
        <v>279.71</v>
      </c>
    </row>
    <row r="4843" customFormat="false" ht="25.5" hidden="false" customHeight="true" outlineLevel="0" collapsed="false">
      <c r="A4843" s="479" t="s">
        <v>656</v>
      </c>
      <c r="B4843" s="480" t="n">
        <v>88243</v>
      </c>
      <c r="C4843" s="481" t="s">
        <v>42</v>
      </c>
      <c r="D4843" s="481" t="s">
        <v>987</v>
      </c>
      <c r="E4843" s="481" t="s">
        <v>1382</v>
      </c>
      <c r="F4843" s="481"/>
      <c r="G4843" s="482" t="s">
        <v>469</v>
      </c>
      <c r="H4843" s="483" t="n">
        <v>4.693</v>
      </c>
      <c r="I4843" s="484" t="n">
        <v>21.21</v>
      </c>
      <c r="J4843" s="485" t="n">
        <v>99.53</v>
      </c>
    </row>
    <row r="4844" customFormat="false" ht="24" hidden="false" customHeight="true" outlineLevel="0" collapsed="false">
      <c r="A4844" s="479" t="s">
        <v>656</v>
      </c>
      <c r="B4844" s="480" t="n">
        <v>88310</v>
      </c>
      <c r="C4844" s="481" t="s">
        <v>42</v>
      </c>
      <c r="D4844" s="481" t="s">
        <v>970</v>
      </c>
      <c r="E4844" s="481" t="s">
        <v>1382</v>
      </c>
      <c r="F4844" s="481"/>
      <c r="G4844" s="482" t="s">
        <v>469</v>
      </c>
      <c r="H4844" s="483" t="n">
        <v>0.9436</v>
      </c>
      <c r="I4844" s="484" t="n">
        <v>27.11</v>
      </c>
      <c r="J4844" s="485" t="n">
        <v>25.58</v>
      </c>
    </row>
    <row r="4845" customFormat="false" ht="25.5" hidden="false" customHeight="true" outlineLevel="0" collapsed="false">
      <c r="A4845" s="501" t="s">
        <v>200</v>
      </c>
      <c r="B4845" s="502" t="n">
        <v>11002</v>
      </c>
      <c r="C4845" s="503" t="s">
        <v>42</v>
      </c>
      <c r="D4845" s="503" t="s">
        <v>2349</v>
      </c>
      <c r="E4845" s="503" t="s">
        <v>669</v>
      </c>
      <c r="F4845" s="503"/>
      <c r="G4845" s="504" t="s">
        <v>66</v>
      </c>
      <c r="H4845" s="505" t="n">
        <v>0.1</v>
      </c>
      <c r="I4845" s="506" t="n">
        <v>36.39</v>
      </c>
      <c r="J4845" s="507" t="n">
        <v>3.63</v>
      </c>
    </row>
    <row r="4846" customFormat="false" ht="25.5" hidden="false" customHeight="true" outlineLevel="0" collapsed="false">
      <c r="A4846" s="501" t="s">
        <v>200</v>
      </c>
      <c r="B4846" s="502" t="n">
        <v>10475</v>
      </c>
      <c r="C4846" s="503" t="s">
        <v>42</v>
      </c>
      <c r="D4846" s="503" t="s">
        <v>2438</v>
      </c>
      <c r="E4846" s="503" t="s">
        <v>669</v>
      </c>
      <c r="F4846" s="503"/>
      <c r="G4846" s="504" t="s">
        <v>686</v>
      </c>
      <c r="H4846" s="505" t="n">
        <v>0.384</v>
      </c>
      <c r="I4846" s="506" t="n">
        <v>37.07</v>
      </c>
      <c r="J4846" s="507" t="n">
        <v>14.23</v>
      </c>
    </row>
    <row r="4847" customFormat="false" ht="24" hidden="false" customHeight="true" outlineLevel="0" collapsed="false">
      <c r="A4847" s="501" t="s">
        <v>200</v>
      </c>
      <c r="B4847" s="502" t="n">
        <v>5318</v>
      </c>
      <c r="C4847" s="503" t="s">
        <v>42</v>
      </c>
      <c r="D4847" s="503" t="s">
        <v>2035</v>
      </c>
      <c r="E4847" s="503" t="s">
        <v>669</v>
      </c>
      <c r="F4847" s="503"/>
      <c r="G4847" s="504" t="s">
        <v>686</v>
      </c>
      <c r="H4847" s="505" t="n">
        <v>0.0608</v>
      </c>
      <c r="I4847" s="506" t="n">
        <v>18.58</v>
      </c>
      <c r="J4847" s="507" t="n">
        <v>1.12</v>
      </c>
    </row>
    <row r="4848" customFormat="false" ht="25.5" hidden="false" customHeight="true" outlineLevel="0" collapsed="false">
      <c r="A4848" s="501" t="s">
        <v>200</v>
      </c>
      <c r="B4848" s="502" t="n">
        <v>4382</v>
      </c>
      <c r="C4848" s="503" t="s">
        <v>42</v>
      </c>
      <c r="D4848" s="503" t="s">
        <v>2757</v>
      </c>
      <c r="E4848" s="503" t="s">
        <v>669</v>
      </c>
      <c r="F4848" s="503"/>
      <c r="G4848" s="504" t="s">
        <v>120</v>
      </c>
      <c r="H4848" s="505" t="n">
        <v>4</v>
      </c>
      <c r="I4848" s="506" t="n">
        <v>1.15</v>
      </c>
      <c r="J4848" s="507" t="n">
        <v>4.6</v>
      </c>
    </row>
    <row r="4849" customFormat="false" ht="24" hidden="false" customHeight="true" outlineLevel="0" collapsed="false">
      <c r="A4849" s="501" t="s">
        <v>200</v>
      </c>
      <c r="B4849" s="502" t="s">
        <v>2758</v>
      </c>
      <c r="C4849" s="503" t="s">
        <v>36</v>
      </c>
      <c r="D4849" s="503" t="s">
        <v>2759</v>
      </c>
      <c r="E4849" s="503" t="s">
        <v>669</v>
      </c>
      <c r="F4849" s="503"/>
      <c r="G4849" s="504" t="s">
        <v>1772</v>
      </c>
      <c r="H4849" s="505" t="n">
        <v>2.304</v>
      </c>
      <c r="I4849" s="506" t="n">
        <v>43.24</v>
      </c>
      <c r="J4849" s="507" t="n">
        <v>99.62</v>
      </c>
    </row>
    <row r="4850" customFormat="false" ht="24" hidden="false" customHeight="true" outlineLevel="0" collapsed="false">
      <c r="A4850" s="501" t="s">
        <v>200</v>
      </c>
      <c r="B4850" s="502" t="s">
        <v>2760</v>
      </c>
      <c r="C4850" s="503" t="s">
        <v>36</v>
      </c>
      <c r="D4850" s="503" t="s">
        <v>2761</v>
      </c>
      <c r="E4850" s="503" t="s">
        <v>669</v>
      </c>
      <c r="F4850" s="503"/>
      <c r="G4850" s="504" t="s">
        <v>495</v>
      </c>
      <c r="H4850" s="505" t="n">
        <v>0.128</v>
      </c>
      <c r="I4850" s="506" t="n">
        <v>4669.68</v>
      </c>
      <c r="J4850" s="507" t="n">
        <v>597.71</v>
      </c>
    </row>
    <row r="4851" customFormat="false" ht="15" hidden="false" customHeight="false" outlineLevel="0" collapsed="false">
      <c r="A4851" s="486"/>
      <c r="B4851" s="487"/>
      <c r="C4851" s="487"/>
      <c r="D4851" s="487"/>
      <c r="E4851" s="487" t="s">
        <v>1388</v>
      </c>
      <c r="F4851" s="488" t="n">
        <v>312.55</v>
      </c>
      <c r="G4851" s="487" t="s">
        <v>1389</v>
      </c>
      <c r="H4851" s="488" t="n">
        <v>0</v>
      </c>
      <c r="I4851" s="489" t="s">
        <v>1390</v>
      </c>
      <c r="J4851" s="490" t="n">
        <v>312.55</v>
      </c>
    </row>
    <row r="4852" customFormat="false" ht="15" hidden="false" customHeight="true" outlineLevel="0" collapsed="false">
      <c r="A4852" s="486"/>
      <c r="B4852" s="487"/>
      <c r="C4852" s="487"/>
      <c r="D4852" s="487"/>
      <c r="E4852" s="487" t="s">
        <v>1391</v>
      </c>
      <c r="F4852" s="488" t="n">
        <v>267.92</v>
      </c>
      <c r="G4852" s="487"/>
      <c r="H4852" s="491" t="s">
        <v>1392</v>
      </c>
      <c r="I4852" s="491"/>
      <c r="J4852" s="490" t="n">
        <v>1393.65</v>
      </c>
    </row>
    <row r="4853" customFormat="false" ht="49.5" hidden="false" customHeight="true" outlineLevel="0" collapsed="false">
      <c r="A4853" s="492"/>
      <c r="B4853" s="493"/>
      <c r="C4853" s="493"/>
      <c r="D4853" s="493"/>
      <c r="E4853" s="493"/>
      <c r="F4853" s="493"/>
      <c r="G4853" s="493" t="s">
        <v>1393</v>
      </c>
      <c r="H4853" s="494" t="n">
        <v>456</v>
      </c>
      <c r="I4853" s="495" t="s">
        <v>1394</v>
      </c>
      <c r="J4853" s="496" t="n">
        <v>635504.4</v>
      </c>
    </row>
    <row r="4854" customFormat="false" ht="0.75" hidden="false" customHeight="true" outlineLevel="0" collapsed="false">
      <c r="A4854" s="497"/>
      <c r="B4854" s="498"/>
      <c r="C4854" s="498"/>
      <c r="D4854" s="498"/>
      <c r="E4854" s="498"/>
      <c r="F4854" s="498"/>
      <c r="G4854" s="498"/>
      <c r="H4854" s="498"/>
      <c r="I4854" s="499"/>
      <c r="J4854" s="500"/>
    </row>
    <row r="4855" customFormat="false" ht="18" hidden="false" customHeight="true" outlineLevel="0" collapsed="false">
      <c r="A4855" s="466" t="s">
        <v>2762</v>
      </c>
      <c r="B4855" s="467" t="s">
        <v>27</v>
      </c>
      <c r="C4855" s="468" t="s">
        <v>26</v>
      </c>
      <c r="D4855" s="468" t="s">
        <v>18</v>
      </c>
      <c r="E4855" s="468" t="s">
        <v>25</v>
      </c>
      <c r="F4855" s="468"/>
      <c r="G4855" s="469" t="s">
        <v>1375</v>
      </c>
      <c r="H4855" s="467" t="s">
        <v>1376</v>
      </c>
      <c r="I4855" s="470" t="s">
        <v>1377</v>
      </c>
      <c r="J4855" s="471" t="s">
        <v>19</v>
      </c>
    </row>
    <row r="4856" customFormat="false" ht="64.5" hidden="false" customHeight="true" outlineLevel="0" collapsed="false">
      <c r="A4856" s="472" t="s">
        <v>35</v>
      </c>
      <c r="B4856" s="473" t="n">
        <v>103207</v>
      </c>
      <c r="C4856" s="474" t="s">
        <v>42</v>
      </c>
      <c r="D4856" s="474" t="s">
        <v>2763</v>
      </c>
      <c r="E4856" s="474" t="s">
        <v>1604</v>
      </c>
      <c r="F4856" s="474"/>
      <c r="G4856" s="475" t="s">
        <v>120</v>
      </c>
      <c r="H4856" s="476" t="n">
        <v>1</v>
      </c>
      <c r="I4856" s="477" t="n">
        <v>2548.69</v>
      </c>
      <c r="J4856" s="478" t="n">
        <v>2548.69</v>
      </c>
    </row>
    <row r="4857" customFormat="false" ht="39" hidden="false" customHeight="true" outlineLevel="0" collapsed="false">
      <c r="A4857" s="479" t="s">
        <v>656</v>
      </c>
      <c r="B4857" s="480" t="n">
        <v>102486</v>
      </c>
      <c r="C4857" s="481" t="s">
        <v>42</v>
      </c>
      <c r="D4857" s="481" t="s">
        <v>2764</v>
      </c>
      <c r="E4857" s="481" t="s">
        <v>1399</v>
      </c>
      <c r="F4857" s="481"/>
      <c r="G4857" s="482" t="s">
        <v>388</v>
      </c>
      <c r="H4857" s="483" t="n">
        <v>0.0486</v>
      </c>
      <c r="I4857" s="484" t="n">
        <v>797.78</v>
      </c>
      <c r="J4857" s="485" t="n">
        <v>38.77</v>
      </c>
    </row>
    <row r="4858" customFormat="false" ht="25.5" hidden="false" customHeight="true" outlineLevel="0" collapsed="false">
      <c r="A4858" s="479" t="s">
        <v>656</v>
      </c>
      <c r="B4858" s="480" t="n">
        <v>5795</v>
      </c>
      <c r="C4858" s="481" t="s">
        <v>42</v>
      </c>
      <c r="D4858" s="481" t="s">
        <v>1541</v>
      </c>
      <c r="E4858" s="481" t="s">
        <v>683</v>
      </c>
      <c r="F4858" s="481"/>
      <c r="G4858" s="482" t="s">
        <v>688</v>
      </c>
      <c r="H4858" s="483" t="n">
        <v>0.0583</v>
      </c>
      <c r="I4858" s="484" t="n">
        <v>23.88</v>
      </c>
      <c r="J4858" s="485" t="n">
        <v>1.39</v>
      </c>
    </row>
    <row r="4859" customFormat="false" ht="25.5" hidden="false" customHeight="true" outlineLevel="0" collapsed="false">
      <c r="A4859" s="479" t="s">
        <v>656</v>
      </c>
      <c r="B4859" s="480" t="n">
        <v>5952</v>
      </c>
      <c r="C4859" s="481" t="s">
        <v>42</v>
      </c>
      <c r="D4859" s="481" t="s">
        <v>1542</v>
      </c>
      <c r="E4859" s="481" t="s">
        <v>683</v>
      </c>
      <c r="F4859" s="481"/>
      <c r="G4859" s="482" t="s">
        <v>684</v>
      </c>
      <c r="H4859" s="483" t="n">
        <v>0.6417</v>
      </c>
      <c r="I4859" s="484" t="n">
        <v>21.47</v>
      </c>
      <c r="J4859" s="485" t="n">
        <v>13.77</v>
      </c>
    </row>
    <row r="4860" customFormat="false" ht="39" hidden="false" customHeight="true" outlineLevel="0" collapsed="false">
      <c r="A4860" s="479" t="s">
        <v>656</v>
      </c>
      <c r="B4860" s="480" t="n">
        <v>87298</v>
      </c>
      <c r="C4860" s="481" t="s">
        <v>42</v>
      </c>
      <c r="D4860" s="481" t="s">
        <v>1882</v>
      </c>
      <c r="E4860" s="481" t="s">
        <v>1382</v>
      </c>
      <c r="F4860" s="481"/>
      <c r="G4860" s="482" t="s">
        <v>388</v>
      </c>
      <c r="H4860" s="483" t="n">
        <v>0.0016</v>
      </c>
      <c r="I4860" s="484" t="n">
        <v>763.08</v>
      </c>
      <c r="J4860" s="485" t="n">
        <v>1.22</v>
      </c>
    </row>
    <row r="4861" customFormat="false" ht="24" hidden="false" customHeight="true" outlineLevel="0" collapsed="false">
      <c r="A4861" s="479" t="s">
        <v>656</v>
      </c>
      <c r="B4861" s="480" t="n">
        <v>88309</v>
      </c>
      <c r="C4861" s="481" t="s">
        <v>42</v>
      </c>
      <c r="D4861" s="481" t="s">
        <v>696</v>
      </c>
      <c r="E4861" s="481" t="s">
        <v>1382</v>
      </c>
      <c r="F4861" s="481"/>
      <c r="G4861" s="482" t="s">
        <v>469</v>
      </c>
      <c r="H4861" s="483" t="n">
        <v>1.9205</v>
      </c>
      <c r="I4861" s="484" t="n">
        <v>25.62</v>
      </c>
      <c r="J4861" s="485" t="n">
        <v>49.2</v>
      </c>
    </row>
    <row r="4862" customFormat="false" ht="24" hidden="false" customHeight="true" outlineLevel="0" collapsed="false">
      <c r="A4862" s="479" t="s">
        <v>656</v>
      </c>
      <c r="B4862" s="480" t="n">
        <v>88316</v>
      </c>
      <c r="C4862" s="481" t="s">
        <v>42</v>
      </c>
      <c r="D4862" s="481" t="s">
        <v>667</v>
      </c>
      <c r="E4862" s="481" t="s">
        <v>1382</v>
      </c>
      <c r="F4862" s="481"/>
      <c r="G4862" s="482" t="s">
        <v>469</v>
      </c>
      <c r="H4862" s="483" t="n">
        <v>0.9603</v>
      </c>
      <c r="I4862" s="484" t="n">
        <v>20.32</v>
      </c>
      <c r="J4862" s="485" t="n">
        <v>19.51</v>
      </c>
    </row>
    <row r="4863" customFormat="false" ht="25.5" hidden="false" customHeight="true" outlineLevel="0" collapsed="false">
      <c r="A4863" s="501" t="s">
        <v>200</v>
      </c>
      <c r="B4863" s="502" t="n">
        <v>4721</v>
      </c>
      <c r="C4863" s="503" t="s">
        <v>42</v>
      </c>
      <c r="D4863" s="503" t="s">
        <v>2765</v>
      </c>
      <c r="E4863" s="503" t="s">
        <v>669</v>
      </c>
      <c r="F4863" s="503"/>
      <c r="G4863" s="504" t="s">
        <v>388</v>
      </c>
      <c r="H4863" s="505" t="n">
        <v>0.0012</v>
      </c>
      <c r="I4863" s="506" t="n">
        <v>159.16</v>
      </c>
      <c r="J4863" s="507" t="n">
        <v>0.19</v>
      </c>
    </row>
    <row r="4864" customFormat="false" ht="51.75" hidden="false" customHeight="true" outlineLevel="0" collapsed="false">
      <c r="A4864" s="501" t="s">
        <v>200</v>
      </c>
      <c r="B4864" s="502" t="n">
        <v>42432</v>
      </c>
      <c r="C4864" s="503" t="s">
        <v>42</v>
      </c>
      <c r="D4864" s="503" t="s">
        <v>2766</v>
      </c>
      <c r="E4864" s="503" t="s">
        <v>669</v>
      </c>
      <c r="F4864" s="503"/>
      <c r="G4864" s="504" t="s">
        <v>120</v>
      </c>
      <c r="H4864" s="505" t="n">
        <v>1</v>
      </c>
      <c r="I4864" s="506" t="n">
        <v>2424.64</v>
      </c>
      <c r="J4864" s="507" t="n">
        <v>2424.64</v>
      </c>
    </row>
    <row r="4865" customFormat="false" ht="15" hidden="false" customHeight="false" outlineLevel="0" collapsed="false">
      <c r="A4865" s="486"/>
      <c r="B4865" s="487"/>
      <c r="C4865" s="487"/>
      <c r="D4865" s="487"/>
      <c r="E4865" s="487" t="s">
        <v>1388</v>
      </c>
      <c r="F4865" s="488" t="n">
        <v>68.53</v>
      </c>
      <c r="G4865" s="487" t="s">
        <v>1389</v>
      </c>
      <c r="H4865" s="488" t="n">
        <v>0</v>
      </c>
      <c r="I4865" s="489" t="s">
        <v>1390</v>
      </c>
      <c r="J4865" s="490" t="n">
        <v>68.53</v>
      </c>
    </row>
    <row r="4866" customFormat="false" ht="15" hidden="false" customHeight="true" outlineLevel="0" collapsed="false">
      <c r="A4866" s="486"/>
      <c r="B4866" s="487"/>
      <c r="C4866" s="487"/>
      <c r="D4866" s="487"/>
      <c r="E4866" s="487" t="s">
        <v>1391</v>
      </c>
      <c r="F4866" s="488" t="n">
        <v>606.58</v>
      </c>
      <c r="G4866" s="487"/>
      <c r="H4866" s="491" t="s">
        <v>1392</v>
      </c>
      <c r="I4866" s="491"/>
      <c r="J4866" s="490" t="n">
        <v>3155.27</v>
      </c>
    </row>
    <row r="4867" customFormat="false" ht="49.5" hidden="false" customHeight="true" outlineLevel="0" collapsed="false">
      <c r="A4867" s="492"/>
      <c r="B4867" s="493"/>
      <c r="C4867" s="493"/>
      <c r="D4867" s="493"/>
      <c r="E4867" s="493"/>
      <c r="F4867" s="493"/>
      <c r="G4867" s="493" t="s">
        <v>1393</v>
      </c>
      <c r="H4867" s="494" t="n">
        <v>1</v>
      </c>
      <c r="I4867" s="495" t="s">
        <v>1394</v>
      </c>
      <c r="J4867" s="496" t="n">
        <v>3155.27</v>
      </c>
    </row>
    <row r="4868" customFormat="false" ht="0.75" hidden="false" customHeight="true" outlineLevel="0" collapsed="false">
      <c r="A4868" s="497"/>
      <c r="B4868" s="498"/>
      <c r="C4868" s="498"/>
      <c r="D4868" s="498"/>
      <c r="E4868" s="498"/>
      <c r="F4868" s="498"/>
      <c r="G4868" s="498"/>
      <c r="H4868" s="498"/>
      <c r="I4868" s="499"/>
      <c r="J4868" s="500"/>
    </row>
    <row r="4869" customFormat="false" ht="18" hidden="false" customHeight="true" outlineLevel="0" collapsed="false">
      <c r="A4869" s="466" t="s">
        <v>2767</v>
      </c>
      <c r="B4869" s="467" t="s">
        <v>27</v>
      </c>
      <c r="C4869" s="468" t="s">
        <v>26</v>
      </c>
      <c r="D4869" s="468" t="s">
        <v>18</v>
      </c>
      <c r="E4869" s="468" t="s">
        <v>25</v>
      </c>
      <c r="F4869" s="468"/>
      <c r="G4869" s="469" t="s">
        <v>1375</v>
      </c>
      <c r="H4869" s="467" t="s">
        <v>1376</v>
      </c>
      <c r="I4869" s="470" t="s">
        <v>1377</v>
      </c>
      <c r="J4869" s="471" t="s">
        <v>19</v>
      </c>
    </row>
    <row r="4870" customFormat="false" ht="64.5" hidden="false" customHeight="true" outlineLevel="0" collapsed="false">
      <c r="A4870" s="472" t="s">
        <v>35</v>
      </c>
      <c r="B4870" s="473" t="n">
        <v>103187</v>
      </c>
      <c r="C4870" s="474" t="s">
        <v>42</v>
      </c>
      <c r="D4870" s="474" t="s">
        <v>2768</v>
      </c>
      <c r="E4870" s="474" t="s">
        <v>1604</v>
      </c>
      <c r="F4870" s="474"/>
      <c r="G4870" s="475" t="s">
        <v>120</v>
      </c>
      <c r="H4870" s="476" t="n">
        <v>1</v>
      </c>
      <c r="I4870" s="477" t="n">
        <v>4871.23</v>
      </c>
      <c r="J4870" s="478" t="n">
        <v>4871.23</v>
      </c>
    </row>
    <row r="4871" customFormat="false" ht="24" hidden="false" customHeight="true" outlineLevel="0" collapsed="false">
      <c r="A4871" s="479" t="s">
        <v>656</v>
      </c>
      <c r="B4871" s="480" t="n">
        <v>88309</v>
      </c>
      <c r="C4871" s="481" t="s">
        <v>42</v>
      </c>
      <c r="D4871" s="481" t="s">
        <v>696</v>
      </c>
      <c r="E4871" s="481" t="s">
        <v>1382</v>
      </c>
      <c r="F4871" s="481"/>
      <c r="G4871" s="482" t="s">
        <v>469</v>
      </c>
      <c r="H4871" s="483" t="n">
        <v>2.2935</v>
      </c>
      <c r="I4871" s="484" t="n">
        <v>25.62</v>
      </c>
      <c r="J4871" s="485" t="n">
        <v>58.75</v>
      </c>
    </row>
    <row r="4872" customFormat="false" ht="24" hidden="false" customHeight="true" outlineLevel="0" collapsed="false">
      <c r="A4872" s="479" t="s">
        <v>656</v>
      </c>
      <c r="B4872" s="480" t="n">
        <v>88316</v>
      </c>
      <c r="C4872" s="481" t="s">
        <v>42</v>
      </c>
      <c r="D4872" s="481" t="s">
        <v>667</v>
      </c>
      <c r="E4872" s="481" t="s">
        <v>1382</v>
      </c>
      <c r="F4872" s="481"/>
      <c r="G4872" s="482" t="s">
        <v>469</v>
      </c>
      <c r="H4872" s="483" t="n">
        <v>1.1467</v>
      </c>
      <c r="I4872" s="484" t="n">
        <v>20.32</v>
      </c>
      <c r="J4872" s="485" t="n">
        <v>23.3</v>
      </c>
    </row>
    <row r="4873" customFormat="false" ht="51.75" hidden="false" customHeight="true" outlineLevel="0" collapsed="false">
      <c r="A4873" s="501" t="s">
        <v>200</v>
      </c>
      <c r="B4873" s="502" t="n">
        <v>42433</v>
      </c>
      <c r="C4873" s="503" t="s">
        <v>42</v>
      </c>
      <c r="D4873" s="503" t="s">
        <v>2769</v>
      </c>
      <c r="E4873" s="503" t="s">
        <v>669</v>
      </c>
      <c r="F4873" s="503"/>
      <c r="G4873" s="504" t="s">
        <v>120</v>
      </c>
      <c r="H4873" s="505" t="n">
        <v>1</v>
      </c>
      <c r="I4873" s="506" t="n">
        <v>4789.18</v>
      </c>
      <c r="J4873" s="507" t="n">
        <v>4789.18</v>
      </c>
    </row>
    <row r="4874" customFormat="false" ht="15" hidden="false" customHeight="false" outlineLevel="0" collapsed="false">
      <c r="A4874" s="486"/>
      <c r="B4874" s="487"/>
      <c r="C4874" s="487"/>
      <c r="D4874" s="487"/>
      <c r="E4874" s="487" t="s">
        <v>1388</v>
      </c>
      <c r="F4874" s="488" t="n">
        <v>63.78</v>
      </c>
      <c r="G4874" s="487" t="s">
        <v>1389</v>
      </c>
      <c r="H4874" s="488" t="n">
        <v>0</v>
      </c>
      <c r="I4874" s="489" t="s">
        <v>1390</v>
      </c>
      <c r="J4874" s="490" t="n">
        <v>63.78</v>
      </c>
    </row>
    <row r="4875" customFormat="false" ht="15" hidden="false" customHeight="true" outlineLevel="0" collapsed="false">
      <c r="A4875" s="486"/>
      <c r="B4875" s="487"/>
      <c r="C4875" s="487"/>
      <c r="D4875" s="487"/>
      <c r="E4875" s="487" t="s">
        <v>1391</v>
      </c>
      <c r="F4875" s="488" t="n">
        <v>1159.35</v>
      </c>
      <c r="G4875" s="487"/>
      <c r="H4875" s="491" t="s">
        <v>1392</v>
      </c>
      <c r="I4875" s="491"/>
      <c r="J4875" s="490" t="n">
        <v>6030.58</v>
      </c>
    </row>
    <row r="4876" customFormat="false" ht="49.5" hidden="false" customHeight="true" outlineLevel="0" collapsed="false">
      <c r="A4876" s="492"/>
      <c r="B4876" s="493"/>
      <c r="C4876" s="493"/>
      <c r="D4876" s="493"/>
      <c r="E4876" s="493"/>
      <c r="F4876" s="493"/>
      <c r="G4876" s="493" t="s">
        <v>1393</v>
      </c>
      <c r="H4876" s="494" t="n">
        <v>1</v>
      </c>
      <c r="I4876" s="495" t="s">
        <v>1394</v>
      </c>
      <c r="J4876" s="496" t="n">
        <v>6030.58</v>
      </c>
    </row>
    <row r="4877" customFormat="false" ht="0.75" hidden="false" customHeight="true" outlineLevel="0" collapsed="false">
      <c r="A4877" s="497"/>
      <c r="B4877" s="498"/>
      <c r="C4877" s="498"/>
      <c r="D4877" s="498"/>
      <c r="E4877" s="498"/>
      <c r="F4877" s="498"/>
      <c r="G4877" s="498"/>
      <c r="H4877" s="498"/>
      <c r="I4877" s="499"/>
      <c r="J4877" s="500"/>
    </row>
    <row r="4878" customFormat="false" ht="18" hidden="false" customHeight="true" outlineLevel="0" collapsed="false">
      <c r="A4878" s="466" t="s">
        <v>2770</v>
      </c>
      <c r="B4878" s="467" t="s">
        <v>27</v>
      </c>
      <c r="C4878" s="468" t="s">
        <v>26</v>
      </c>
      <c r="D4878" s="468" t="s">
        <v>18</v>
      </c>
      <c r="E4878" s="468" t="s">
        <v>25</v>
      </c>
      <c r="F4878" s="468"/>
      <c r="G4878" s="469" t="s">
        <v>1375</v>
      </c>
      <c r="H4878" s="467" t="s">
        <v>1376</v>
      </c>
      <c r="I4878" s="470" t="s">
        <v>1377</v>
      </c>
      <c r="J4878" s="471" t="s">
        <v>19</v>
      </c>
    </row>
    <row r="4879" customFormat="false" ht="64.5" hidden="false" customHeight="true" outlineLevel="0" collapsed="false">
      <c r="A4879" s="472" t="s">
        <v>35</v>
      </c>
      <c r="B4879" s="473" t="n">
        <v>103188</v>
      </c>
      <c r="C4879" s="474" t="s">
        <v>42</v>
      </c>
      <c r="D4879" s="474" t="s">
        <v>2771</v>
      </c>
      <c r="E4879" s="474" t="s">
        <v>1604</v>
      </c>
      <c r="F4879" s="474"/>
      <c r="G4879" s="475" t="s">
        <v>120</v>
      </c>
      <c r="H4879" s="476" t="n">
        <v>1</v>
      </c>
      <c r="I4879" s="477" t="n">
        <v>5238.5</v>
      </c>
      <c r="J4879" s="478" t="n">
        <v>5238.5</v>
      </c>
    </row>
    <row r="4880" customFormat="false" ht="24" hidden="false" customHeight="true" outlineLevel="0" collapsed="false">
      <c r="A4880" s="479" t="s">
        <v>656</v>
      </c>
      <c r="B4880" s="480" t="n">
        <v>88309</v>
      </c>
      <c r="C4880" s="481" t="s">
        <v>42</v>
      </c>
      <c r="D4880" s="481" t="s">
        <v>696</v>
      </c>
      <c r="E4880" s="481" t="s">
        <v>1382</v>
      </c>
      <c r="F4880" s="481"/>
      <c r="G4880" s="482" t="s">
        <v>469</v>
      </c>
      <c r="H4880" s="483" t="n">
        <v>1.7638</v>
      </c>
      <c r="I4880" s="484" t="n">
        <v>25.62</v>
      </c>
      <c r="J4880" s="485" t="n">
        <v>45.18</v>
      </c>
    </row>
    <row r="4881" customFormat="false" ht="24" hidden="false" customHeight="true" outlineLevel="0" collapsed="false">
      <c r="A4881" s="479" t="s">
        <v>656</v>
      </c>
      <c r="B4881" s="480" t="n">
        <v>88316</v>
      </c>
      <c r="C4881" s="481" t="s">
        <v>42</v>
      </c>
      <c r="D4881" s="481" t="s">
        <v>667</v>
      </c>
      <c r="E4881" s="481" t="s">
        <v>1382</v>
      </c>
      <c r="F4881" s="481"/>
      <c r="G4881" s="482" t="s">
        <v>469</v>
      </c>
      <c r="H4881" s="483" t="n">
        <v>0.8819</v>
      </c>
      <c r="I4881" s="484" t="n">
        <v>20.32</v>
      </c>
      <c r="J4881" s="485" t="n">
        <v>17.92</v>
      </c>
    </row>
    <row r="4882" customFormat="false" ht="51.75" hidden="false" customHeight="true" outlineLevel="0" collapsed="false">
      <c r="A4882" s="501" t="s">
        <v>200</v>
      </c>
      <c r="B4882" s="502" t="n">
        <v>42434</v>
      </c>
      <c r="C4882" s="503" t="s">
        <v>42</v>
      </c>
      <c r="D4882" s="503" t="s">
        <v>2772</v>
      </c>
      <c r="E4882" s="503" t="s">
        <v>669</v>
      </c>
      <c r="F4882" s="503"/>
      <c r="G4882" s="504" t="s">
        <v>120</v>
      </c>
      <c r="H4882" s="505" t="n">
        <v>1</v>
      </c>
      <c r="I4882" s="506" t="n">
        <v>5175.4</v>
      </c>
      <c r="J4882" s="507" t="n">
        <v>5175.4</v>
      </c>
    </row>
    <row r="4883" customFormat="false" ht="15" hidden="false" customHeight="false" outlineLevel="0" collapsed="false">
      <c r="A4883" s="486"/>
      <c r="B4883" s="487"/>
      <c r="C4883" s="487"/>
      <c r="D4883" s="487"/>
      <c r="E4883" s="487" t="s">
        <v>1388</v>
      </c>
      <c r="F4883" s="488" t="n">
        <v>49.05</v>
      </c>
      <c r="G4883" s="487" t="s">
        <v>1389</v>
      </c>
      <c r="H4883" s="488" t="n">
        <v>0</v>
      </c>
      <c r="I4883" s="489" t="s">
        <v>1390</v>
      </c>
      <c r="J4883" s="490" t="n">
        <v>49.05</v>
      </c>
    </row>
    <row r="4884" customFormat="false" ht="15" hidden="false" customHeight="true" outlineLevel="0" collapsed="false">
      <c r="A4884" s="486"/>
      <c r="B4884" s="487"/>
      <c r="C4884" s="487"/>
      <c r="D4884" s="487"/>
      <c r="E4884" s="487" t="s">
        <v>1391</v>
      </c>
      <c r="F4884" s="488" t="n">
        <v>1246.76</v>
      </c>
      <c r="G4884" s="487"/>
      <c r="H4884" s="491" t="s">
        <v>1392</v>
      </c>
      <c r="I4884" s="491"/>
      <c r="J4884" s="490" t="n">
        <v>6485.26</v>
      </c>
    </row>
    <row r="4885" customFormat="false" ht="49.5" hidden="false" customHeight="true" outlineLevel="0" collapsed="false">
      <c r="A4885" s="492"/>
      <c r="B4885" s="493"/>
      <c r="C4885" s="493"/>
      <c r="D4885" s="493"/>
      <c r="E4885" s="493"/>
      <c r="F4885" s="493"/>
      <c r="G4885" s="493" t="s">
        <v>1393</v>
      </c>
      <c r="H4885" s="494" t="n">
        <v>1</v>
      </c>
      <c r="I4885" s="495" t="s">
        <v>1394</v>
      </c>
      <c r="J4885" s="496" t="n">
        <v>6485.26</v>
      </c>
    </row>
    <row r="4886" customFormat="false" ht="0.75" hidden="false" customHeight="true" outlineLevel="0" collapsed="false">
      <c r="A4886" s="497"/>
      <c r="B4886" s="498"/>
      <c r="C4886" s="498"/>
      <c r="D4886" s="498"/>
      <c r="E4886" s="498"/>
      <c r="F4886" s="498"/>
      <c r="G4886" s="498"/>
      <c r="H4886" s="498"/>
      <c r="I4886" s="499"/>
      <c r="J4886" s="500"/>
    </row>
    <row r="4887" customFormat="false" ht="18" hidden="false" customHeight="true" outlineLevel="0" collapsed="false">
      <c r="A4887" s="466" t="s">
        <v>2773</v>
      </c>
      <c r="B4887" s="467" t="s">
        <v>27</v>
      </c>
      <c r="C4887" s="468" t="s">
        <v>26</v>
      </c>
      <c r="D4887" s="468" t="s">
        <v>18</v>
      </c>
      <c r="E4887" s="468" t="s">
        <v>25</v>
      </c>
      <c r="F4887" s="468"/>
      <c r="G4887" s="469" t="s">
        <v>1375</v>
      </c>
      <c r="H4887" s="467" t="s">
        <v>1376</v>
      </c>
      <c r="I4887" s="470" t="s">
        <v>1377</v>
      </c>
      <c r="J4887" s="471" t="s">
        <v>19</v>
      </c>
    </row>
    <row r="4888" customFormat="false" ht="64.5" hidden="false" customHeight="true" outlineLevel="0" collapsed="false">
      <c r="A4888" s="472" t="s">
        <v>35</v>
      </c>
      <c r="B4888" s="473" t="n">
        <v>103189</v>
      </c>
      <c r="C4888" s="474" t="s">
        <v>42</v>
      </c>
      <c r="D4888" s="474" t="s">
        <v>2774</v>
      </c>
      <c r="E4888" s="474" t="s">
        <v>1604</v>
      </c>
      <c r="F4888" s="474"/>
      <c r="G4888" s="475" t="s">
        <v>120</v>
      </c>
      <c r="H4888" s="476" t="n">
        <v>1</v>
      </c>
      <c r="I4888" s="477" t="n">
        <v>2624.92</v>
      </c>
      <c r="J4888" s="478" t="n">
        <v>2624.92</v>
      </c>
    </row>
    <row r="4889" customFormat="false" ht="24" hidden="false" customHeight="true" outlineLevel="0" collapsed="false">
      <c r="A4889" s="479" t="s">
        <v>656</v>
      </c>
      <c r="B4889" s="480" t="n">
        <v>88309</v>
      </c>
      <c r="C4889" s="481" t="s">
        <v>42</v>
      </c>
      <c r="D4889" s="481" t="s">
        <v>696</v>
      </c>
      <c r="E4889" s="481" t="s">
        <v>1382</v>
      </c>
      <c r="F4889" s="481"/>
      <c r="G4889" s="482" t="s">
        <v>469</v>
      </c>
      <c r="H4889" s="483" t="n">
        <v>1.2341</v>
      </c>
      <c r="I4889" s="484" t="n">
        <v>25.62</v>
      </c>
      <c r="J4889" s="485" t="n">
        <v>31.61</v>
      </c>
    </row>
    <row r="4890" customFormat="false" ht="24" hidden="false" customHeight="true" outlineLevel="0" collapsed="false">
      <c r="A4890" s="479" t="s">
        <v>656</v>
      </c>
      <c r="B4890" s="480" t="n">
        <v>88316</v>
      </c>
      <c r="C4890" s="481" t="s">
        <v>42</v>
      </c>
      <c r="D4890" s="481" t="s">
        <v>667</v>
      </c>
      <c r="E4890" s="481" t="s">
        <v>1382</v>
      </c>
      <c r="F4890" s="481"/>
      <c r="G4890" s="482" t="s">
        <v>469</v>
      </c>
      <c r="H4890" s="483" t="n">
        <v>0.617</v>
      </c>
      <c r="I4890" s="484" t="n">
        <v>20.32</v>
      </c>
      <c r="J4890" s="485" t="n">
        <v>12.53</v>
      </c>
    </row>
    <row r="4891" customFormat="false" ht="51.75" hidden="false" customHeight="true" outlineLevel="0" collapsed="false">
      <c r="A4891" s="501" t="s">
        <v>200</v>
      </c>
      <c r="B4891" s="502" t="n">
        <v>42435</v>
      </c>
      <c r="C4891" s="503" t="s">
        <v>42</v>
      </c>
      <c r="D4891" s="503" t="s">
        <v>2775</v>
      </c>
      <c r="E4891" s="503" t="s">
        <v>669</v>
      </c>
      <c r="F4891" s="503"/>
      <c r="G4891" s="504" t="s">
        <v>120</v>
      </c>
      <c r="H4891" s="505" t="n">
        <v>1</v>
      </c>
      <c r="I4891" s="506" t="n">
        <v>2580.78</v>
      </c>
      <c r="J4891" s="507" t="n">
        <v>2580.78</v>
      </c>
    </row>
    <row r="4892" customFormat="false" ht="15" hidden="false" customHeight="false" outlineLevel="0" collapsed="false">
      <c r="A4892" s="486"/>
      <c r="B4892" s="487"/>
      <c r="C4892" s="487"/>
      <c r="D4892" s="487"/>
      <c r="E4892" s="487" t="s">
        <v>1388</v>
      </c>
      <c r="F4892" s="488" t="n">
        <v>34.32</v>
      </c>
      <c r="G4892" s="487" t="s">
        <v>1389</v>
      </c>
      <c r="H4892" s="488" t="n">
        <v>0</v>
      </c>
      <c r="I4892" s="489" t="s">
        <v>1390</v>
      </c>
      <c r="J4892" s="490" t="n">
        <v>34.32</v>
      </c>
    </row>
    <row r="4893" customFormat="false" ht="15" hidden="false" customHeight="true" outlineLevel="0" collapsed="false">
      <c r="A4893" s="486"/>
      <c r="B4893" s="487"/>
      <c r="C4893" s="487"/>
      <c r="D4893" s="487"/>
      <c r="E4893" s="487" t="s">
        <v>1391</v>
      </c>
      <c r="F4893" s="488" t="n">
        <v>624.73</v>
      </c>
      <c r="G4893" s="487"/>
      <c r="H4893" s="491" t="s">
        <v>1392</v>
      </c>
      <c r="I4893" s="491"/>
      <c r="J4893" s="490" t="n">
        <v>3249.65</v>
      </c>
    </row>
    <row r="4894" customFormat="false" ht="49.5" hidden="false" customHeight="true" outlineLevel="0" collapsed="false">
      <c r="A4894" s="492"/>
      <c r="B4894" s="493"/>
      <c r="C4894" s="493"/>
      <c r="D4894" s="493"/>
      <c r="E4894" s="493"/>
      <c r="F4894" s="493"/>
      <c r="G4894" s="493" t="s">
        <v>1393</v>
      </c>
      <c r="H4894" s="494" t="n">
        <v>1</v>
      </c>
      <c r="I4894" s="495" t="s">
        <v>1394</v>
      </c>
      <c r="J4894" s="496" t="n">
        <v>3249.65</v>
      </c>
    </row>
    <row r="4895" customFormat="false" ht="0.75" hidden="false" customHeight="true" outlineLevel="0" collapsed="false">
      <c r="A4895" s="497"/>
      <c r="B4895" s="498"/>
      <c r="C4895" s="498"/>
      <c r="D4895" s="498"/>
      <c r="E4895" s="498"/>
      <c r="F4895" s="498"/>
      <c r="G4895" s="498"/>
      <c r="H4895" s="498"/>
      <c r="I4895" s="499"/>
      <c r="J4895" s="500"/>
    </row>
    <row r="4896" customFormat="false" ht="18" hidden="false" customHeight="true" outlineLevel="0" collapsed="false">
      <c r="A4896" s="466" t="s">
        <v>2776</v>
      </c>
      <c r="B4896" s="467" t="s">
        <v>27</v>
      </c>
      <c r="C4896" s="468" t="s">
        <v>26</v>
      </c>
      <c r="D4896" s="468" t="s">
        <v>18</v>
      </c>
      <c r="E4896" s="468" t="s">
        <v>25</v>
      </c>
      <c r="F4896" s="468"/>
      <c r="G4896" s="469" t="s">
        <v>1375</v>
      </c>
      <c r="H4896" s="467" t="s">
        <v>1376</v>
      </c>
      <c r="I4896" s="470" t="s">
        <v>1377</v>
      </c>
      <c r="J4896" s="471" t="s">
        <v>19</v>
      </c>
    </row>
    <row r="4897" customFormat="false" ht="64.5" hidden="false" customHeight="true" outlineLevel="0" collapsed="false">
      <c r="A4897" s="472" t="s">
        <v>35</v>
      </c>
      <c r="B4897" s="473" t="n">
        <v>103206</v>
      </c>
      <c r="C4897" s="474" t="s">
        <v>42</v>
      </c>
      <c r="D4897" s="474" t="s">
        <v>2777</v>
      </c>
      <c r="E4897" s="474" t="s">
        <v>1604</v>
      </c>
      <c r="F4897" s="474"/>
      <c r="G4897" s="475" t="s">
        <v>120</v>
      </c>
      <c r="H4897" s="476" t="n">
        <v>1</v>
      </c>
      <c r="I4897" s="477" t="n">
        <v>2395.05</v>
      </c>
      <c r="J4897" s="478" t="n">
        <v>2395.05</v>
      </c>
    </row>
    <row r="4898" customFormat="false" ht="39" hidden="false" customHeight="true" outlineLevel="0" collapsed="false">
      <c r="A4898" s="479" t="s">
        <v>656</v>
      </c>
      <c r="B4898" s="480" t="n">
        <v>102486</v>
      </c>
      <c r="C4898" s="481" t="s">
        <v>42</v>
      </c>
      <c r="D4898" s="481" t="s">
        <v>2764</v>
      </c>
      <c r="E4898" s="481" t="s">
        <v>1399</v>
      </c>
      <c r="F4898" s="481"/>
      <c r="G4898" s="482" t="s">
        <v>388</v>
      </c>
      <c r="H4898" s="483" t="n">
        <v>0.0486</v>
      </c>
      <c r="I4898" s="484" t="n">
        <v>797.78</v>
      </c>
      <c r="J4898" s="485" t="n">
        <v>38.77</v>
      </c>
    </row>
    <row r="4899" customFormat="false" ht="25.5" hidden="false" customHeight="true" outlineLevel="0" collapsed="false">
      <c r="A4899" s="479" t="s">
        <v>656</v>
      </c>
      <c r="B4899" s="480" t="n">
        <v>5795</v>
      </c>
      <c r="C4899" s="481" t="s">
        <v>42</v>
      </c>
      <c r="D4899" s="481" t="s">
        <v>1541</v>
      </c>
      <c r="E4899" s="481" t="s">
        <v>683</v>
      </c>
      <c r="F4899" s="481"/>
      <c r="G4899" s="482" t="s">
        <v>688</v>
      </c>
      <c r="H4899" s="483" t="n">
        <v>0.0583</v>
      </c>
      <c r="I4899" s="484" t="n">
        <v>23.88</v>
      </c>
      <c r="J4899" s="485" t="n">
        <v>1.39</v>
      </c>
    </row>
    <row r="4900" customFormat="false" ht="25.5" hidden="false" customHeight="true" outlineLevel="0" collapsed="false">
      <c r="A4900" s="479" t="s">
        <v>656</v>
      </c>
      <c r="B4900" s="480" t="n">
        <v>5952</v>
      </c>
      <c r="C4900" s="481" t="s">
        <v>42</v>
      </c>
      <c r="D4900" s="481" t="s">
        <v>1542</v>
      </c>
      <c r="E4900" s="481" t="s">
        <v>683</v>
      </c>
      <c r="F4900" s="481"/>
      <c r="G4900" s="482" t="s">
        <v>684</v>
      </c>
      <c r="H4900" s="483" t="n">
        <v>0.6417</v>
      </c>
      <c r="I4900" s="484" t="n">
        <v>21.47</v>
      </c>
      <c r="J4900" s="485" t="n">
        <v>13.77</v>
      </c>
    </row>
    <row r="4901" customFormat="false" ht="39" hidden="false" customHeight="true" outlineLevel="0" collapsed="false">
      <c r="A4901" s="479" t="s">
        <v>656</v>
      </c>
      <c r="B4901" s="480" t="n">
        <v>87298</v>
      </c>
      <c r="C4901" s="481" t="s">
        <v>42</v>
      </c>
      <c r="D4901" s="481" t="s">
        <v>1882</v>
      </c>
      <c r="E4901" s="481" t="s">
        <v>1382</v>
      </c>
      <c r="F4901" s="481"/>
      <c r="G4901" s="482" t="s">
        <v>388</v>
      </c>
      <c r="H4901" s="483" t="n">
        <v>0.0016</v>
      </c>
      <c r="I4901" s="484" t="n">
        <v>763.08</v>
      </c>
      <c r="J4901" s="485" t="n">
        <v>1.22</v>
      </c>
    </row>
    <row r="4902" customFormat="false" ht="24" hidden="false" customHeight="true" outlineLevel="0" collapsed="false">
      <c r="A4902" s="479" t="s">
        <v>656</v>
      </c>
      <c r="B4902" s="480" t="n">
        <v>88309</v>
      </c>
      <c r="C4902" s="481" t="s">
        <v>42</v>
      </c>
      <c r="D4902" s="481" t="s">
        <v>696</v>
      </c>
      <c r="E4902" s="481" t="s">
        <v>1382</v>
      </c>
      <c r="F4902" s="481"/>
      <c r="G4902" s="482" t="s">
        <v>469</v>
      </c>
      <c r="H4902" s="483" t="n">
        <v>1.9205</v>
      </c>
      <c r="I4902" s="484" t="n">
        <v>25.62</v>
      </c>
      <c r="J4902" s="485" t="n">
        <v>49.2</v>
      </c>
    </row>
    <row r="4903" customFormat="false" ht="24" hidden="false" customHeight="true" outlineLevel="0" collapsed="false">
      <c r="A4903" s="479" t="s">
        <v>656</v>
      </c>
      <c r="B4903" s="480" t="n">
        <v>88316</v>
      </c>
      <c r="C4903" s="481" t="s">
        <v>42</v>
      </c>
      <c r="D4903" s="481" t="s">
        <v>667</v>
      </c>
      <c r="E4903" s="481" t="s">
        <v>1382</v>
      </c>
      <c r="F4903" s="481"/>
      <c r="G4903" s="482" t="s">
        <v>469</v>
      </c>
      <c r="H4903" s="483" t="n">
        <v>0.9603</v>
      </c>
      <c r="I4903" s="484" t="n">
        <v>20.32</v>
      </c>
      <c r="J4903" s="485" t="n">
        <v>19.51</v>
      </c>
    </row>
    <row r="4904" customFormat="false" ht="25.5" hidden="false" customHeight="true" outlineLevel="0" collapsed="false">
      <c r="A4904" s="501" t="s">
        <v>200</v>
      </c>
      <c r="B4904" s="502" t="n">
        <v>4721</v>
      </c>
      <c r="C4904" s="503" t="s">
        <v>42</v>
      </c>
      <c r="D4904" s="503" t="s">
        <v>2765</v>
      </c>
      <c r="E4904" s="503" t="s">
        <v>669</v>
      </c>
      <c r="F4904" s="503"/>
      <c r="G4904" s="504" t="s">
        <v>388</v>
      </c>
      <c r="H4904" s="505" t="n">
        <v>0.0012</v>
      </c>
      <c r="I4904" s="506" t="n">
        <v>159.16</v>
      </c>
      <c r="J4904" s="507" t="n">
        <v>0.19</v>
      </c>
    </row>
    <row r="4905" customFormat="false" ht="51.75" hidden="false" customHeight="true" outlineLevel="0" collapsed="false">
      <c r="A4905" s="501" t="s">
        <v>200</v>
      </c>
      <c r="B4905" s="502" t="n">
        <v>42428</v>
      </c>
      <c r="C4905" s="503" t="s">
        <v>42</v>
      </c>
      <c r="D4905" s="503" t="s">
        <v>2778</v>
      </c>
      <c r="E4905" s="503" t="s">
        <v>669</v>
      </c>
      <c r="F4905" s="503"/>
      <c r="G4905" s="504" t="s">
        <v>120</v>
      </c>
      <c r="H4905" s="505" t="n">
        <v>1</v>
      </c>
      <c r="I4905" s="506" t="n">
        <v>2271</v>
      </c>
      <c r="J4905" s="507" t="n">
        <v>2271</v>
      </c>
    </row>
    <row r="4906" customFormat="false" ht="15" hidden="false" customHeight="false" outlineLevel="0" collapsed="false">
      <c r="A4906" s="486"/>
      <c r="B4906" s="487"/>
      <c r="C4906" s="487"/>
      <c r="D4906" s="487"/>
      <c r="E4906" s="487" t="s">
        <v>1388</v>
      </c>
      <c r="F4906" s="488" t="n">
        <v>68.53</v>
      </c>
      <c r="G4906" s="487" t="s">
        <v>1389</v>
      </c>
      <c r="H4906" s="488" t="n">
        <v>0</v>
      </c>
      <c r="I4906" s="489" t="s">
        <v>1390</v>
      </c>
      <c r="J4906" s="490" t="n">
        <v>68.53</v>
      </c>
    </row>
    <row r="4907" customFormat="false" ht="15" hidden="false" customHeight="true" outlineLevel="0" collapsed="false">
      <c r="A4907" s="486"/>
      <c r="B4907" s="487"/>
      <c r="C4907" s="487"/>
      <c r="D4907" s="487"/>
      <c r="E4907" s="487" t="s">
        <v>1391</v>
      </c>
      <c r="F4907" s="488" t="n">
        <v>570.02</v>
      </c>
      <c r="G4907" s="487"/>
      <c r="H4907" s="491" t="s">
        <v>1392</v>
      </c>
      <c r="I4907" s="491"/>
      <c r="J4907" s="490" t="n">
        <v>2965.07</v>
      </c>
    </row>
    <row r="4908" customFormat="false" ht="49.5" hidden="false" customHeight="true" outlineLevel="0" collapsed="false">
      <c r="A4908" s="492"/>
      <c r="B4908" s="493"/>
      <c r="C4908" s="493"/>
      <c r="D4908" s="493"/>
      <c r="E4908" s="493"/>
      <c r="F4908" s="493"/>
      <c r="G4908" s="493" t="s">
        <v>1393</v>
      </c>
      <c r="H4908" s="494" t="n">
        <v>1</v>
      </c>
      <c r="I4908" s="495" t="s">
        <v>1394</v>
      </c>
      <c r="J4908" s="496" t="n">
        <v>2965.07</v>
      </c>
    </row>
    <row r="4909" customFormat="false" ht="0.75" hidden="false" customHeight="true" outlineLevel="0" collapsed="false">
      <c r="A4909" s="497"/>
      <c r="B4909" s="498"/>
      <c r="C4909" s="498"/>
      <c r="D4909" s="498"/>
      <c r="E4909" s="498"/>
      <c r="F4909" s="498"/>
      <c r="G4909" s="498"/>
      <c r="H4909" s="498"/>
      <c r="I4909" s="499"/>
      <c r="J4909" s="500"/>
    </row>
    <row r="4910" customFormat="false" ht="24" hidden="false" customHeight="true" outlineLevel="0" collapsed="false">
      <c r="A4910" s="461" t="s">
        <v>2779</v>
      </c>
      <c r="B4910" s="462"/>
      <c r="C4910" s="462"/>
      <c r="D4910" s="462" t="s">
        <v>2459</v>
      </c>
      <c r="E4910" s="462"/>
      <c r="F4910" s="462"/>
      <c r="G4910" s="462"/>
      <c r="H4910" s="463"/>
      <c r="I4910" s="464"/>
      <c r="J4910" s="465" t="n">
        <v>5863.92</v>
      </c>
    </row>
    <row r="4911" customFormat="false" ht="18" hidden="false" customHeight="true" outlineLevel="0" collapsed="false">
      <c r="A4911" s="466" t="s">
        <v>2780</v>
      </c>
      <c r="B4911" s="467" t="s">
        <v>27</v>
      </c>
      <c r="C4911" s="468" t="s">
        <v>26</v>
      </c>
      <c r="D4911" s="468" t="s">
        <v>18</v>
      </c>
      <c r="E4911" s="468" t="s">
        <v>25</v>
      </c>
      <c r="F4911" s="468"/>
      <c r="G4911" s="469" t="s">
        <v>1375</v>
      </c>
      <c r="H4911" s="467" t="s">
        <v>1376</v>
      </c>
      <c r="I4911" s="470" t="s">
        <v>1377</v>
      </c>
      <c r="J4911" s="471" t="s">
        <v>19</v>
      </c>
    </row>
    <row r="4912" customFormat="false" ht="25.5" hidden="false" customHeight="true" outlineLevel="0" collapsed="false">
      <c r="A4912" s="472" t="s">
        <v>35</v>
      </c>
      <c r="B4912" s="473" t="s">
        <v>2695</v>
      </c>
      <c r="C4912" s="474" t="s">
        <v>36</v>
      </c>
      <c r="D4912" s="474" t="s">
        <v>2696</v>
      </c>
      <c r="E4912" s="474" t="s">
        <v>811</v>
      </c>
      <c r="F4912" s="474"/>
      <c r="G4912" s="475" t="s">
        <v>400</v>
      </c>
      <c r="H4912" s="476" t="n">
        <v>1</v>
      </c>
      <c r="I4912" s="477" t="n">
        <v>642.7</v>
      </c>
      <c r="J4912" s="478" t="n">
        <v>642.7</v>
      </c>
    </row>
    <row r="4913" customFormat="false" ht="24" hidden="false" customHeight="true" outlineLevel="0" collapsed="false">
      <c r="A4913" s="479" t="s">
        <v>656</v>
      </c>
      <c r="B4913" s="480" t="n">
        <v>88316</v>
      </c>
      <c r="C4913" s="481" t="s">
        <v>42</v>
      </c>
      <c r="D4913" s="481" t="s">
        <v>667</v>
      </c>
      <c r="E4913" s="481" t="s">
        <v>1382</v>
      </c>
      <c r="F4913" s="481"/>
      <c r="G4913" s="482" t="s">
        <v>469</v>
      </c>
      <c r="H4913" s="483" t="n">
        <v>0.1375</v>
      </c>
      <c r="I4913" s="484" t="n">
        <v>20.32</v>
      </c>
      <c r="J4913" s="485" t="n">
        <v>2.79</v>
      </c>
    </row>
    <row r="4914" customFormat="false" ht="24" hidden="false" customHeight="true" outlineLevel="0" collapsed="false">
      <c r="A4914" s="479" t="s">
        <v>656</v>
      </c>
      <c r="B4914" s="480" t="n">
        <v>88325</v>
      </c>
      <c r="C4914" s="481" t="s">
        <v>42</v>
      </c>
      <c r="D4914" s="481" t="s">
        <v>1591</v>
      </c>
      <c r="E4914" s="481" t="s">
        <v>1382</v>
      </c>
      <c r="F4914" s="481"/>
      <c r="G4914" s="482" t="s">
        <v>469</v>
      </c>
      <c r="H4914" s="483" t="n">
        <v>0.275</v>
      </c>
      <c r="I4914" s="484" t="n">
        <v>22.69</v>
      </c>
      <c r="J4914" s="485" t="n">
        <v>6.23</v>
      </c>
    </row>
    <row r="4915" customFormat="false" ht="24" hidden="false" customHeight="true" outlineLevel="0" collapsed="false">
      <c r="A4915" s="501" t="s">
        <v>200</v>
      </c>
      <c r="B4915" s="502" t="n">
        <v>11186</v>
      </c>
      <c r="C4915" s="503" t="s">
        <v>42</v>
      </c>
      <c r="D4915" s="503" t="s">
        <v>2697</v>
      </c>
      <c r="E4915" s="503" t="s">
        <v>669</v>
      </c>
      <c r="F4915" s="503"/>
      <c r="G4915" s="504" t="s">
        <v>400</v>
      </c>
      <c r="H4915" s="505" t="n">
        <v>1.015</v>
      </c>
      <c r="I4915" s="506" t="n">
        <v>587.66</v>
      </c>
      <c r="J4915" s="507" t="n">
        <v>596.47</v>
      </c>
    </row>
    <row r="4916" customFormat="false" ht="24" hidden="false" customHeight="true" outlineLevel="0" collapsed="false">
      <c r="A4916" s="501" t="s">
        <v>200</v>
      </c>
      <c r="B4916" s="502" t="n">
        <v>39961</v>
      </c>
      <c r="C4916" s="503" t="s">
        <v>42</v>
      </c>
      <c r="D4916" s="503" t="s">
        <v>2186</v>
      </c>
      <c r="E4916" s="503" t="s">
        <v>669</v>
      </c>
      <c r="F4916" s="503"/>
      <c r="G4916" s="504" t="s">
        <v>120</v>
      </c>
      <c r="H4916" s="505" t="n">
        <v>1.5</v>
      </c>
      <c r="I4916" s="506" t="n">
        <v>24.81</v>
      </c>
      <c r="J4916" s="507" t="n">
        <v>37.21</v>
      </c>
    </row>
    <row r="4917" customFormat="false" ht="15" hidden="false" customHeight="false" outlineLevel="0" collapsed="false">
      <c r="A4917" s="486"/>
      <c r="B4917" s="487"/>
      <c r="C4917" s="487"/>
      <c r="D4917" s="487"/>
      <c r="E4917" s="487" t="s">
        <v>1388</v>
      </c>
      <c r="F4917" s="488" t="n">
        <v>6.83</v>
      </c>
      <c r="G4917" s="487" t="s">
        <v>1389</v>
      </c>
      <c r="H4917" s="488" t="n">
        <v>0</v>
      </c>
      <c r="I4917" s="489" t="s">
        <v>1390</v>
      </c>
      <c r="J4917" s="490" t="n">
        <v>6.83</v>
      </c>
    </row>
    <row r="4918" customFormat="false" ht="15" hidden="false" customHeight="true" outlineLevel="0" collapsed="false">
      <c r="A4918" s="486"/>
      <c r="B4918" s="487"/>
      <c r="C4918" s="487"/>
      <c r="D4918" s="487"/>
      <c r="E4918" s="487" t="s">
        <v>1391</v>
      </c>
      <c r="F4918" s="488" t="n">
        <v>152.96</v>
      </c>
      <c r="G4918" s="487"/>
      <c r="H4918" s="491" t="s">
        <v>1392</v>
      </c>
      <c r="I4918" s="491"/>
      <c r="J4918" s="490" t="n">
        <v>795.66</v>
      </c>
    </row>
    <row r="4919" customFormat="false" ht="49.5" hidden="false" customHeight="true" outlineLevel="0" collapsed="false">
      <c r="A4919" s="492"/>
      <c r="B4919" s="493"/>
      <c r="C4919" s="493"/>
      <c r="D4919" s="493"/>
      <c r="E4919" s="493"/>
      <c r="F4919" s="493"/>
      <c r="G4919" s="493" t="s">
        <v>1393</v>
      </c>
      <c r="H4919" s="494" t="n">
        <v>2.72</v>
      </c>
      <c r="I4919" s="495" t="s">
        <v>1394</v>
      </c>
      <c r="J4919" s="496" t="n">
        <v>2164.19</v>
      </c>
    </row>
    <row r="4920" customFormat="false" ht="0.75" hidden="false" customHeight="true" outlineLevel="0" collapsed="false">
      <c r="A4920" s="497"/>
      <c r="B4920" s="498"/>
      <c r="C4920" s="498"/>
      <c r="D4920" s="498"/>
      <c r="E4920" s="498"/>
      <c r="F4920" s="498"/>
      <c r="G4920" s="498"/>
      <c r="H4920" s="498"/>
      <c r="I4920" s="499"/>
      <c r="J4920" s="500"/>
    </row>
    <row r="4921" customFormat="false" ht="18" hidden="false" customHeight="true" outlineLevel="0" collapsed="false">
      <c r="A4921" s="466" t="s">
        <v>2781</v>
      </c>
      <c r="B4921" s="467" t="s">
        <v>27</v>
      </c>
      <c r="C4921" s="468" t="s">
        <v>26</v>
      </c>
      <c r="D4921" s="468" t="s">
        <v>18</v>
      </c>
      <c r="E4921" s="468" t="s">
        <v>25</v>
      </c>
      <c r="F4921" s="468"/>
      <c r="G4921" s="469" t="s">
        <v>1375</v>
      </c>
      <c r="H4921" s="467" t="s">
        <v>1376</v>
      </c>
      <c r="I4921" s="470" t="s">
        <v>1377</v>
      </c>
      <c r="J4921" s="471" t="s">
        <v>19</v>
      </c>
    </row>
    <row r="4922" customFormat="false" ht="25.5" hidden="false" customHeight="true" outlineLevel="0" collapsed="false">
      <c r="A4922" s="472" t="s">
        <v>35</v>
      </c>
      <c r="B4922" s="473" t="s">
        <v>2706</v>
      </c>
      <c r="C4922" s="474" t="s">
        <v>36</v>
      </c>
      <c r="D4922" s="474" t="s">
        <v>2707</v>
      </c>
      <c r="E4922" s="474" t="s">
        <v>1382</v>
      </c>
      <c r="F4922" s="474"/>
      <c r="G4922" s="475" t="s">
        <v>120</v>
      </c>
      <c r="H4922" s="476" t="n">
        <v>1</v>
      </c>
      <c r="I4922" s="477" t="n">
        <v>2988.48</v>
      </c>
      <c r="J4922" s="478" t="n">
        <v>2988.48</v>
      </c>
    </row>
    <row r="4923" customFormat="false" ht="25.5" hidden="false" customHeight="true" outlineLevel="0" collapsed="false">
      <c r="A4923" s="479" t="s">
        <v>656</v>
      </c>
      <c r="B4923" s="480" t="n">
        <v>88248</v>
      </c>
      <c r="C4923" s="481" t="s">
        <v>42</v>
      </c>
      <c r="D4923" s="481" t="s">
        <v>910</v>
      </c>
      <c r="E4923" s="481" t="s">
        <v>1382</v>
      </c>
      <c r="F4923" s="481"/>
      <c r="G4923" s="482" t="s">
        <v>469</v>
      </c>
      <c r="H4923" s="483" t="n">
        <v>0.20836</v>
      </c>
      <c r="I4923" s="484" t="n">
        <v>20.92</v>
      </c>
      <c r="J4923" s="485" t="n">
        <v>4.35</v>
      </c>
    </row>
    <row r="4924" customFormat="false" ht="39" hidden="false" customHeight="true" outlineLevel="0" collapsed="false">
      <c r="A4924" s="501" t="s">
        <v>200</v>
      </c>
      <c r="B4924" s="502" t="s">
        <v>2708</v>
      </c>
      <c r="C4924" s="503" t="s">
        <v>36</v>
      </c>
      <c r="D4924" s="503" t="s">
        <v>2709</v>
      </c>
      <c r="E4924" s="503" t="s">
        <v>669</v>
      </c>
      <c r="F4924" s="503"/>
      <c r="G4924" s="504" t="s">
        <v>120</v>
      </c>
      <c r="H4924" s="505" t="n">
        <v>1</v>
      </c>
      <c r="I4924" s="506" t="n">
        <v>2984.13</v>
      </c>
      <c r="J4924" s="507" t="n">
        <v>2984.13</v>
      </c>
    </row>
    <row r="4925" customFormat="false" ht="15" hidden="false" customHeight="false" outlineLevel="0" collapsed="false">
      <c r="A4925" s="486"/>
      <c r="B4925" s="487"/>
      <c r="C4925" s="487"/>
      <c r="D4925" s="487"/>
      <c r="E4925" s="487" t="s">
        <v>1388</v>
      </c>
      <c r="F4925" s="488" t="n">
        <v>3.38</v>
      </c>
      <c r="G4925" s="487" t="s">
        <v>1389</v>
      </c>
      <c r="H4925" s="488" t="n">
        <v>0</v>
      </c>
      <c r="I4925" s="489" t="s">
        <v>1390</v>
      </c>
      <c r="J4925" s="490" t="n">
        <v>3.38</v>
      </c>
    </row>
    <row r="4926" customFormat="false" ht="15" hidden="false" customHeight="true" outlineLevel="0" collapsed="false">
      <c r="A4926" s="486"/>
      <c r="B4926" s="487"/>
      <c r="C4926" s="487"/>
      <c r="D4926" s="487"/>
      <c r="E4926" s="487" t="s">
        <v>1391</v>
      </c>
      <c r="F4926" s="488" t="n">
        <v>711.25</v>
      </c>
      <c r="G4926" s="487"/>
      <c r="H4926" s="491" t="s">
        <v>1392</v>
      </c>
      <c r="I4926" s="491"/>
      <c r="J4926" s="490" t="n">
        <v>3699.73</v>
      </c>
    </row>
    <row r="4927" customFormat="false" ht="49.5" hidden="false" customHeight="true" outlineLevel="0" collapsed="false">
      <c r="A4927" s="492"/>
      <c r="B4927" s="493"/>
      <c r="C4927" s="493"/>
      <c r="D4927" s="493"/>
      <c r="E4927" s="493"/>
      <c r="F4927" s="493"/>
      <c r="G4927" s="493" t="s">
        <v>1393</v>
      </c>
      <c r="H4927" s="494" t="n">
        <v>1</v>
      </c>
      <c r="I4927" s="495" t="s">
        <v>1394</v>
      </c>
      <c r="J4927" s="496" t="n">
        <v>3699.73</v>
      </c>
    </row>
    <row r="4928" customFormat="false" ht="0.75" hidden="false" customHeight="true" outlineLevel="0" collapsed="false">
      <c r="A4928" s="497"/>
      <c r="B4928" s="498"/>
      <c r="C4928" s="498"/>
      <c r="D4928" s="498"/>
      <c r="E4928" s="498"/>
      <c r="F4928" s="498"/>
      <c r="G4928" s="498"/>
      <c r="H4928" s="498"/>
      <c r="I4928" s="499"/>
      <c r="J4928" s="500"/>
    </row>
    <row r="4929" customFormat="false" ht="24" hidden="false" customHeight="true" outlineLevel="0" collapsed="false">
      <c r="A4929" s="461" t="s">
        <v>2782</v>
      </c>
      <c r="B4929" s="462"/>
      <c r="C4929" s="462"/>
      <c r="D4929" s="462" t="s">
        <v>1717</v>
      </c>
      <c r="E4929" s="462"/>
      <c r="F4929" s="462"/>
      <c r="G4929" s="462"/>
      <c r="H4929" s="463"/>
      <c r="I4929" s="464"/>
      <c r="J4929" s="465" t="n">
        <v>47011.48</v>
      </c>
    </row>
    <row r="4930" customFormat="false" ht="18" hidden="false" customHeight="true" outlineLevel="0" collapsed="false">
      <c r="A4930" s="466" t="s">
        <v>2783</v>
      </c>
      <c r="B4930" s="467" t="s">
        <v>27</v>
      </c>
      <c r="C4930" s="468" t="s">
        <v>26</v>
      </c>
      <c r="D4930" s="468" t="s">
        <v>18</v>
      </c>
      <c r="E4930" s="468" t="s">
        <v>25</v>
      </c>
      <c r="F4930" s="468"/>
      <c r="G4930" s="469" t="s">
        <v>1375</v>
      </c>
      <c r="H4930" s="467" t="s">
        <v>1376</v>
      </c>
      <c r="I4930" s="470" t="s">
        <v>1377</v>
      </c>
      <c r="J4930" s="471" t="s">
        <v>19</v>
      </c>
    </row>
    <row r="4931" customFormat="false" ht="25.5" hidden="false" customHeight="true" outlineLevel="0" collapsed="false">
      <c r="A4931" s="472" t="s">
        <v>35</v>
      </c>
      <c r="B4931" s="473" t="s">
        <v>2695</v>
      </c>
      <c r="C4931" s="474" t="s">
        <v>36</v>
      </c>
      <c r="D4931" s="474" t="s">
        <v>2696</v>
      </c>
      <c r="E4931" s="474" t="s">
        <v>811</v>
      </c>
      <c r="F4931" s="474"/>
      <c r="G4931" s="475" t="s">
        <v>400</v>
      </c>
      <c r="H4931" s="476" t="n">
        <v>1</v>
      </c>
      <c r="I4931" s="477" t="n">
        <v>642.7</v>
      </c>
      <c r="J4931" s="478" t="n">
        <v>642.7</v>
      </c>
    </row>
    <row r="4932" customFormat="false" ht="24" hidden="false" customHeight="true" outlineLevel="0" collapsed="false">
      <c r="A4932" s="479" t="s">
        <v>656</v>
      </c>
      <c r="B4932" s="480" t="n">
        <v>88316</v>
      </c>
      <c r="C4932" s="481" t="s">
        <v>42</v>
      </c>
      <c r="D4932" s="481" t="s">
        <v>667</v>
      </c>
      <c r="E4932" s="481" t="s">
        <v>1382</v>
      </c>
      <c r="F4932" s="481"/>
      <c r="G4932" s="482" t="s">
        <v>469</v>
      </c>
      <c r="H4932" s="483" t="n">
        <v>0.1375</v>
      </c>
      <c r="I4932" s="484" t="n">
        <v>20.32</v>
      </c>
      <c r="J4932" s="485" t="n">
        <v>2.79</v>
      </c>
    </row>
    <row r="4933" customFormat="false" ht="24" hidden="false" customHeight="true" outlineLevel="0" collapsed="false">
      <c r="A4933" s="479" t="s">
        <v>656</v>
      </c>
      <c r="B4933" s="480" t="n">
        <v>88325</v>
      </c>
      <c r="C4933" s="481" t="s">
        <v>42</v>
      </c>
      <c r="D4933" s="481" t="s">
        <v>1591</v>
      </c>
      <c r="E4933" s="481" t="s">
        <v>1382</v>
      </c>
      <c r="F4933" s="481"/>
      <c r="G4933" s="482" t="s">
        <v>469</v>
      </c>
      <c r="H4933" s="483" t="n">
        <v>0.275</v>
      </c>
      <c r="I4933" s="484" t="n">
        <v>22.69</v>
      </c>
      <c r="J4933" s="485" t="n">
        <v>6.23</v>
      </c>
    </row>
    <row r="4934" customFormat="false" ht="24" hidden="false" customHeight="true" outlineLevel="0" collapsed="false">
      <c r="A4934" s="501" t="s">
        <v>200</v>
      </c>
      <c r="B4934" s="502" t="n">
        <v>11186</v>
      </c>
      <c r="C4934" s="503" t="s">
        <v>42</v>
      </c>
      <c r="D4934" s="503" t="s">
        <v>2697</v>
      </c>
      <c r="E4934" s="503" t="s">
        <v>669</v>
      </c>
      <c r="F4934" s="503"/>
      <c r="G4934" s="504" t="s">
        <v>400</v>
      </c>
      <c r="H4934" s="505" t="n">
        <v>1.015</v>
      </c>
      <c r="I4934" s="506" t="n">
        <v>587.66</v>
      </c>
      <c r="J4934" s="507" t="n">
        <v>596.47</v>
      </c>
    </row>
    <row r="4935" customFormat="false" ht="24" hidden="false" customHeight="true" outlineLevel="0" collapsed="false">
      <c r="A4935" s="501" t="s">
        <v>200</v>
      </c>
      <c r="B4935" s="502" t="n">
        <v>39961</v>
      </c>
      <c r="C4935" s="503" t="s">
        <v>42</v>
      </c>
      <c r="D4935" s="503" t="s">
        <v>2186</v>
      </c>
      <c r="E4935" s="503" t="s">
        <v>669</v>
      </c>
      <c r="F4935" s="503"/>
      <c r="G4935" s="504" t="s">
        <v>120</v>
      </c>
      <c r="H4935" s="505" t="n">
        <v>1.5</v>
      </c>
      <c r="I4935" s="506" t="n">
        <v>24.81</v>
      </c>
      <c r="J4935" s="507" t="n">
        <v>37.21</v>
      </c>
    </row>
    <row r="4936" customFormat="false" ht="15" hidden="false" customHeight="false" outlineLevel="0" collapsed="false">
      <c r="A4936" s="486"/>
      <c r="B4936" s="487"/>
      <c r="C4936" s="487"/>
      <c r="D4936" s="487"/>
      <c r="E4936" s="487" t="s">
        <v>1388</v>
      </c>
      <c r="F4936" s="488" t="n">
        <v>6.83</v>
      </c>
      <c r="G4936" s="487" t="s">
        <v>1389</v>
      </c>
      <c r="H4936" s="488" t="n">
        <v>0</v>
      </c>
      <c r="I4936" s="489" t="s">
        <v>1390</v>
      </c>
      <c r="J4936" s="490" t="n">
        <v>6.83</v>
      </c>
    </row>
    <row r="4937" customFormat="false" ht="15" hidden="false" customHeight="true" outlineLevel="0" collapsed="false">
      <c r="A4937" s="486"/>
      <c r="B4937" s="487"/>
      <c r="C4937" s="487"/>
      <c r="D4937" s="487"/>
      <c r="E4937" s="487" t="s">
        <v>1391</v>
      </c>
      <c r="F4937" s="488" t="n">
        <v>152.96</v>
      </c>
      <c r="G4937" s="487"/>
      <c r="H4937" s="491" t="s">
        <v>1392</v>
      </c>
      <c r="I4937" s="491"/>
      <c r="J4937" s="490" t="n">
        <v>795.66</v>
      </c>
    </row>
    <row r="4938" customFormat="false" ht="49.5" hidden="false" customHeight="true" outlineLevel="0" collapsed="false">
      <c r="A4938" s="492"/>
      <c r="B4938" s="493"/>
      <c r="C4938" s="493"/>
      <c r="D4938" s="493"/>
      <c r="E4938" s="493"/>
      <c r="F4938" s="493"/>
      <c r="G4938" s="493" t="s">
        <v>1393</v>
      </c>
      <c r="H4938" s="494" t="n">
        <v>1.49</v>
      </c>
      <c r="I4938" s="495" t="s">
        <v>1394</v>
      </c>
      <c r="J4938" s="496" t="n">
        <v>1185.53</v>
      </c>
    </row>
    <row r="4939" customFormat="false" ht="0.75" hidden="false" customHeight="true" outlineLevel="0" collapsed="false">
      <c r="A4939" s="497"/>
      <c r="B4939" s="498"/>
      <c r="C4939" s="498"/>
      <c r="D4939" s="498"/>
      <c r="E4939" s="498"/>
      <c r="F4939" s="498"/>
      <c r="G4939" s="498"/>
      <c r="H4939" s="498"/>
      <c r="I4939" s="499"/>
      <c r="J4939" s="500"/>
    </row>
    <row r="4940" customFormat="false" ht="18" hidden="false" customHeight="true" outlineLevel="0" collapsed="false">
      <c r="A4940" s="466" t="s">
        <v>2784</v>
      </c>
      <c r="B4940" s="467" t="s">
        <v>27</v>
      </c>
      <c r="C4940" s="468" t="s">
        <v>26</v>
      </c>
      <c r="D4940" s="468" t="s">
        <v>18</v>
      </c>
      <c r="E4940" s="468" t="s">
        <v>25</v>
      </c>
      <c r="F4940" s="468"/>
      <c r="G4940" s="469" t="s">
        <v>1375</v>
      </c>
      <c r="H4940" s="467" t="s">
        <v>1376</v>
      </c>
      <c r="I4940" s="470" t="s">
        <v>1377</v>
      </c>
      <c r="J4940" s="471" t="s">
        <v>19</v>
      </c>
    </row>
    <row r="4941" customFormat="false" ht="25.5" hidden="false" customHeight="true" outlineLevel="0" collapsed="false">
      <c r="A4941" s="472" t="s">
        <v>35</v>
      </c>
      <c r="B4941" s="473" t="s">
        <v>2706</v>
      </c>
      <c r="C4941" s="474" t="s">
        <v>36</v>
      </c>
      <c r="D4941" s="474" t="s">
        <v>2707</v>
      </c>
      <c r="E4941" s="474" t="s">
        <v>1382</v>
      </c>
      <c r="F4941" s="474"/>
      <c r="G4941" s="475" t="s">
        <v>120</v>
      </c>
      <c r="H4941" s="476" t="n">
        <v>1</v>
      </c>
      <c r="I4941" s="477" t="n">
        <v>2988.48</v>
      </c>
      <c r="J4941" s="478" t="n">
        <v>2988.48</v>
      </c>
    </row>
    <row r="4942" customFormat="false" ht="25.5" hidden="false" customHeight="true" outlineLevel="0" collapsed="false">
      <c r="A4942" s="479" t="s">
        <v>656</v>
      </c>
      <c r="B4942" s="480" t="n">
        <v>88248</v>
      </c>
      <c r="C4942" s="481" t="s">
        <v>42</v>
      </c>
      <c r="D4942" s="481" t="s">
        <v>910</v>
      </c>
      <c r="E4942" s="481" t="s">
        <v>1382</v>
      </c>
      <c r="F4942" s="481"/>
      <c r="G4942" s="482" t="s">
        <v>469</v>
      </c>
      <c r="H4942" s="483" t="n">
        <v>0.20836</v>
      </c>
      <c r="I4942" s="484" t="n">
        <v>20.92</v>
      </c>
      <c r="J4942" s="485" t="n">
        <v>4.35</v>
      </c>
    </row>
    <row r="4943" customFormat="false" ht="39" hidden="false" customHeight="true" outlineLevel="0" collapsed="false">
      <c r="A4943" s="501" t="s">
        <v>200</v>
      </c>
      <c r="B4943" s="502" t="s">
        <v>2708</v>
      </c>
      <c r="C4943" s="503" t="s">
        <v>36</v>
      </c>
      <c r="D4943" s="503" t="s">
        <v>2709</v>
      </c>
      <c r="E4943" s="503" t="s">
        <v>669</v>
      </c>
      <c r="F4943" s="503"/>
      <c r="G4943" s="504" t="s">
        <v>120</v>
      </c>
      <c r="H4943" s="505" t="n">
        <v>1</v>
      </c>
      <c r="I4943" s="506" t="n">
        <v>2984.13</v>
      </c>
      <c r="J4943" s="507" t="n">
        <v>2984.13</v>
      </c>
    </row>
    <row r="4944" customFormat="false" ht="15" hidden="false" customHeight="false" outlineLevel="0" collapsed="false">
      <c r="A4944" s="486"/>
      <c r="B4944" s="487"/>
      <c r="C4944" s="487"/>
      <c r="D4944" s="487"/>
      <c r="E4944" s="487" t="s">
        <v>1388</v>
      </c>
      <c r="F4944" s="488" t="n">
        <v>3.38</v>
      </c>
      <c r="G4944" s="487" t="s">
        <v>1389</v>
      </c>
      <c r="H4944" s="488" t="n">
        <v>0</v>
      </c>
      <c r="I4944" s="489" t="s">
        <v>1390</v>
      </c>
      <c r="J4944" s="490" t="n">
        <v>3.38</v>
      </c>
    </row>
    <row r="4945" customFormat="false" ht="15" hidden="false" customHeight="true" outlineLevel="0" collapsed="false">
      <c r="A4945" s="486"/>
      <c r="B4945" s="487"/>
      <c r="C4945" s="487"/>
      <c r="D4945" s="487"/>
      <c r="E4945" s="487" t="s">
        <v>1391</v>
      </c>
      <c r="F4945" s="488" t="n">
        <v>711.25</v>
      </c>
      <c r="G4945" s="487"/>
      <c r="H4945" s="491" t="s">
        <v>1392</v>
      </c>
      <c r="I4945" s="491"/>
      <c r="J4945" s="490" t="n">
        <v>3699.73</v>
      </c>
    </row>
    <row r="4946" customFormat="false" ht="49.5" hidden="false" customHeight="true" outlineLevel="0" collapsed="false">
      <c r="A4946" s="492"/>
      <c r="B4946" s="493"/>
      <c r="C4946" s="493"/>
      <c r="D4946" s="493"/>
      <c r="E4946" s="493"/>
      <c r="F4946" s="493"/>
      <c r="G4946" s="493" t="s">
        <v>1393</v>
      </c>
      <c r="H4946" s="494" t="n">
        <v>1</v>
      </c>
      <c r="I4946" s="495" t="s">
        <v>1394</v>
      </c>
      <c r="J4946" s="496" t="n">
        <v>3699.73</v>
      </c>
    </row>
    <row r="4947" customFormat="false" ht="0.75" hidden="false" customHeight="true" outlineLevel="0" collapsed="false">
      <c r="A4947" s="497"/>
      <c r="B4947" s="498"/>
      <c r="C4947" s="498"/>
      <c r="D4947" s="498"/>
      <c r="E4947" s="498"/>
      <c r="F4947" s="498"/>
      <c r="G4947" s="498"/>
      <c r="H4947" s="498"/>
      <c r="I4947" s="499"/>
      <c r="J4947" s="500"/>
    </row>
    <row r="4948" customFormat="false" ht="18" hidden="false" customHeight="true" outlineLevel="0" collapsed="false">
      <c r="A4948" s="466" t="s">
        <v>2785</v>
      </c>
      <c r="B4948" s="467" t="s">
        <v>27</v>
      </c>
      <c r="C4948" s="468" t="s">
        <v>26</v>
      </c>
      <c r="D4948" s="468" t="s">
        <v>18</v>
      </c>
      <c r="E4948" s="468" t="s">
        <v>25</v>
      </c>
      <c r="F4948" s="468"/>
      <c r="G4948" s="469" t="s">
        <v>1375</v>
      </c>
      <c r="H4948" s="467" t="s">
        <v>1376</v>
      </c>
      <c r="I4948" s="470" t="s">
        <v>1377</v>
      </c>
      <c r="J4948" s="471" t="s">
        <v>19</v>
      </c>
    </row>
    <row r="4949" customFormat="false" ht="90.75" hidden="false" customHeight="true" outlineLevel="0" collapsed="false">
      <c r="A4949" s="472" t="s">
        <v>35</v>
      </c>
      <c r="B4949" s="473" t="s">
        <v>2786</v>
      </c>
      <c r="C4949" s="474" t="s">
        <v>36</v>
      </c>
      <c r="D4949" s="474" t="s">
        <v>2787</v>
      </c>
      <c r="E4949" s="474" t="s">
        <v>1382</v>
      </c>
      <c r="F4949" s="474"/>
      <c r="G4949" s="475" t="s">
        <v>781</v>
      </c>
      <c r="H4949" s="476" t="n">
        <v>1</v>
      </c>
      <c r="I4949" s="477" t="n">
        <v>2490.12</v>
      </c>
      <c r="J4949" s="478" t="n">
        <v>2490.12</v>
      </c>
    </row>
    <row r="4950" customFormat="false" ht="24" hidden="false" customHeight="true" outlineLevel="0" collapsed="false">
      <c r="A4950" s="479" t="s">
        <v>656</v>
      </c>
      <c r="B4950" s="480" t="n">
        <v>88316</v>
      </c>
      <c r="C4950" s="481" t="s">
        <v>42</v>
      </c>
      <c r="D4950" s="481" t="s">
        <v>667</v>
      </c>
      <c r="E4950" s="481" t="s">
        <v>1382</v>
      </c>
      <c r="F4950" s="481"/>
      <c r="G4950" s="482" t="s">
        <v>469</v>
      </c>
      <c r="H4950" s="483" t="n">
        <v>1</v>
      </c>
      <c r="I4950" s="484" t="n">
        <v>20.32</v>
      </c>
      <c r="J4950" s="485" t="n">
        <v>20.32</v>
      </c>
    </row>
    <row r="4951" customFormat="false" ht="51.75" hidden="false" customHeight="true" outlineLevel="0" collapsed="false">
      <c r="A4951" s="501" t="s">
        <v>200</v>
      </c>
      <c r="B4951" s="502" t="n">
        <v>25399</v>
      </c>
      <c r="C4951" s="503" t="s">
        <v>42</v>
      </c>
      <c r="D4951" s="503" t="s">
        <v>2788</v>
      </c>
      <c r="E4951" s="503" t="s">
        <v>669</v>
      </c>
      <c r="F4951" s="503"/>
      <c r="G4951" s="504" t="s">
        <v>120</v>
      </c>
      <c r="H4951" s="505" t="n">
        <v>1</v>
      </c>
      <c r="I4951" s="506" t="n">
        <v>2469.8</v>
      </c>
      <c r="J4951" s="507" t="n">
        <v>2469.8</v>
      </c>
    </row>
    <row r="4952" customFormat="false" ht="15" hidden="false" customHeight="false" outlineLevel="0" collapsed="false">
      <c r="A4952" s="486"/>
      <c r="B4952" s="487"/>
      <c r="C4952" s="487"/>
      <c r="D4952" s="487"/>
      <c r="E4952" s="487" t="s">
        <v>1388</v>
      </c>
      <c r="F4952" s="488" t="n">
        <v>15.09</v>
      </c>
      <c r="G4952" s="487" t="s">
        <v>1389</v>
      </c>
      <c r="H4952" s="488" t="n">
        <v>0</v>
      </c>
      <c r="I4952" s="489" t="s">
        <v>1390</v>
      </c>
      <c r="J4952" s="490" t="n">
        <v>15.09</v>
      </c>
    </row>
    <row r="4953" customFormat="false" ht="15" hidden="false" customHeight="true" outlineLevel="0" collapsed="false">
      <c r="A4953" s="486"/>
      <c r="B4953" s="487"/>
      <c r="C4953" s="487"/>
      <c r="D4953" s="487"/>
      <c r="E4953" s="487" t="s">
        <v>1391</v>
      </c>
      <c r="F4953" s="488" t="n">
        <v>592.64</v>
      </c>
      <c r="G4953" s="487"/>
      <c r="H4953" s="491" t="s">
        <v>1392</v>
      </c>
      <c r="I4953" s="491"/>
      <c r="J4953" s="490" t="n">
        <v>3082.76</v>
      </c>
    </row>
    <row r="4954" customFormat="false" ht="49.5" hidden="false" customHeight="true" outlineLevel="0" collapsed="false">
      <c r="A4954" s="492"/>
      <c r="B4954" s="493"/>
      <c r="C4954" s="493"/>
      <c r="D4954" s="493"/>
      <c r="E4954" s="493"/>
      <c r="F4954" s="493"/>
      <c r="G4954" s="493" t="s">
        <v>1393</v>
      </c>
      <c r="H4954" s="494" t="n">
        <v>1</v>
      </c>
      <c r="I4954" s="495" t="s">
        <v>1394</v>
      </c>
      <c r="J4954" s="496" t="n">
        <v>3082.76</v>
      </c>
    </row>
    <row r="4955" customFormat="false" ht="0.75" hidden="false" customHeight="true" outlineLevel="0" collapsed="false">
      <c r="A4955" s="497"/>
      <c r="B4955" s="498"/>
      <c r="C4955" s="498"/>
      <c r="D4955" s="498"/>
      <c r="E4955" s="498"/>
      <c r="F4955" s="498"/>
      <c r="G4955" s="498"/>
      <c r="H4955" s="498"/>
      <c r="I4955" s="499"/>
      <c r="J4955" s="500"/>
    </row>
    <row r="4956" customFormat="false" ht="18" hidden="false" customHeight="true" outlineLevel="0" collapsed="false">
      <c r="A4956" s="466" t="s">
        <v>2789</v>
      </c>
      <c r="B4956" s="467" t="s">
        <v>27</v>
      </c>
      <c r="C4956" s="468" t="s">
        <v>26</v>
      </c>
      <c r="D4956" s="468" t="s">
        <v>18</v>
      </c>
      <c r="E4956" s="468" t="s">
        <v>25</v>
      </c>
      <c r="F4956" s="468"/>
      <c r="G4956" s="469" t="s">
        <v>1375</v>
      </c>
      <c r="H4956" s="467" t="s">
        <v>1376</v>
      </c>
      <c r="I4956" s="470" t="s">
        <v>1377</v>
      </c>
      <c r="J4956" s="471" t="s">
        <v>19</v>
      </c>
    </row>
    <row r="4957" customFormat="false" ht="64.5" hidden="false" customHeight="true" outlineLevel="0" collapsed="false">
      <c r="A4957" s="472" t="s">
        <v>35</v>
      </c>
      <c r="B4957" s="473" t="n">
        <v>102363</v>
      </c>
      <c r="C4957" s="474" t="s">
        <v>42</v>
      </c>
      <c r="D4957" s="474" t="s">
        <v>2790</v>
      </c>
      <c r="E4957" s="474" t="s">
        <v>1604</v>
      </c>
      <c r="F4957" s="474"/>
      <c r="G4957" s="475" t="s">
        <v>400</v>
      </c>
      <c r="H4957" s="476" t="n">
        <v>1</v>
      </c>
      <c r="I4957" s="477" t="n">
        <v>175.83</v>
      </c>
      <c r="J4957" s="478" t="n">
        <v>175.83</v>
      </c>
    </row>
    <row r="4958" customFormat="false" ht="24" hidden="false" customHeight="true" outlineLevel="0" collapsed="false">
      <c r="A4958" s="479" t="s">
        <v>656</v>
      </c>
      <c r="B4958" s="480" t="n">
        <v>88315</v>
      </c>
      <c r="C4958" s="481" t="s">
        <v>42</v>
      </c>
      <c r="D4958" s="481" t="s">
        <v>1600</v>
      </c>
      <c r="E4958" s="481" t="s">
        <v>1382</v>
      </c>
      <c r="F4958" s="481"/>
      <c r="G4958" s="482" t="s">
        <v>469</v>
      </c>
      <c r="H4958" s="483" t="n">
        <v>0.9774</v>
      </c>
      <c r="I4958" s="484" t="n">
        <v>25.4</v>
      </c>
      <c r="J4958" s="485" t="n">
        <v>24.82</v>
      </c>
    </row>
    <row r="4959" customFormat="false" ht="24" hidden="false" customHeight="true" outlineLevel="0" collapsed="false">
      <c r="A4959" s="479" t="s">
        <v>656</v>
      </c>
      <c r="B4959" s="480" t="n">
        <v>88316</v>
      </c>
      <c r="C4959" s="481" t="s">
        <v>42</v>
      </c>
      <c r="D4959" s="481" t="s">
        <v>667</v>
      </c>
      <c r="E4959" s="481" t="s">
        <v>1382</v>
      </c>
      <c r="F4959" s="481"/>
      <c r="G4959" s="482" t="s">
        <v>469</v>
      </c>
      <c r="H4959" s="483" t="n">
        <v>0.9774</v>
      </c>
      <c r="I4959" s="484" t="n">
        <v>20.32</v>
      </c>
      <c r="J4959" s="485" t="n">
        <v>19.86</v>
      </c>
    </row>
    <row r="4960" customFormat="false" ht="39" hidden="false" customHeight="true" outlineLevel="0" collapsed="false">
      <c r="A4960" s="479" t="s">
        <v>656</v>
      </c>
      <c r="B4960" s="480" t="n">
        <v>94962</v>
      </c>
      <c r="C4960" s="481" t="s">
        <v>42</v>
      </c>
      <c r="D4960" s="481" t="s">
        <v>1398</v>
      </c>
      <c r="E4960" s="481" t="s">
        <v>1399</v>
      </c>
      <c r="F4960" s="481"/>
      <c r="G4960" s="482" t="s">
        <v>388</v>
      </c>
      <c r="H4960" s="483" t="n">
        <v>0.0045</v>
      </c>
      <c r="I4960" s="484" t="n">
        <v>466.62</v>
      </c>
      <c r="J4960" s="485" t="n">
        <v>2.09</v>
      </c>
    </row>
    <row r="4961" customFormat="false" ht="25.5" hidden="false" customHeight="true" outlineLevel="0" collapsed="false">
      <c r="A4961" s="501" t="s">
        <v>200</v>
      </c>
      <c r="B4961" s="502" t="n">
        <v>7158</v>
      </c>
      <c r="C4961" s="503" t="s">
        <v>42</v>
      </c>
      <c r="D4961" s="503" t="s">
        <v>2791</v>
      </c>
      <c r="E4961" s="503" t="s">
        <v>669</v>
      </c>
      <c r="F4961" s="503"/>
      <c r="G4961" s="504" t="s">
        <v>400</v>
      </c>
      <c r="H4961" s="505" t="n">
        <v>1.0203</v>
      </c>
      <c r="I4961" s="506" t="n">
        <v>37.01</v>
      </c>
      <c r="J4961" s="507" t="n">
        <v>37.76</v>
      </c>
    </row>
    <row r="4962" customFormat="false" ht="25.5" hidden="false" customHeight="true" outlineLevel="0" collapsed="false">
      <c r="A4962" s="501" t="s">
        <v>200</v>
      </c>
      <c r="B4962" s="502" t="n">
        <v>7696</v>
      </c>
      <c r="C4962" s="503" t="s">
        <v>42</v>
      </c>
      <c r="D4962" s="503" t="s">
        <v>2347</v>
      </c>
      <c r="E4962" s="503" t="s">
        <v>669</v>
      </c>
      <c r="F4962" s="503"/>
      <c r="G4962" s="504" t="s">
        <v>47</v>
      </c>
      <c r="H4962" s="505" t="n">
        <v>0.6105</v>
      </c>
      <c r="I4962" s="506" t="n">
        <v>79.07</v>
      </c>
      <c r="J4962" s="507" t="n">
        <v>48.27</v>
      </c>
    </row>
    <row r="4963" customFormat="false" ht="39" hidden="false" customHeight="true" outlineLevel="0" collapsed="false">
      <c r="A4963" s="501" t="s">
        <v>200</v>
      </c>
      <c r="B4963" s="502" t="n">
        <v>7698</v>
      </c>
      <c r="C4963" s="503" t="s">
        <v>42</v>
      </c>
      <c r="D4963" s="503" t="s">
        <v>2348</v>
      </c>
      <c r="E4963" s="503" t="s">
        <v>669</v>
      </c>
      <c r="F4963" s="503"/>
      <c r="G4963" s="504" t="s">
        <v>47</v>
      </c>
      <c r="H4963" s="505" t="n">
        <v>0.8701</v>
      </c>
      <c r="I4963" s="506" t="n">
        <v>47.2</v>
      </c>
      <c r="J4963" s="507" t="n">
        <v>41.06</v>
      </c>
    </row>
    <row r="4964" customFormat="false" ht="25.5" hidden="false" customHeight="true" outlineLevel="0" collapsed="false">
      <c r="A4964" s="501" t="s">
        <v>200</v>
      </c>
      <c r="B4964" s="502" t="n">
        <v>11002</v>
      </c>
      <c r="C4964" s="503" t="s">
        <v>42</v>
      </c>
      <c r="D4964" s="503" t="s">
        <v>2349</v>
      </c>
      <c r="E4964" s="503" t="s">
        <v>669</v>
      </c>
      <c r="F4964" s="503"/>
      <c r="G4964" s="504" t="s">
        <v>66</v>
      </c>
      <c r="H4964" s="505" t="n">
        <v>0.0025</v>
      </c>
      <c r="I4964" s="506" t="n">
        <v>36.39</v>
      </c>
      <c r="J4964" s="507" t="n">
        <v>0.09</v>
      </c>
    </row>
    <row r="4965" customFormat="false" ht="25.5" hidden="false" customHeight="true" outlineLevel="0" collapsed="false">
      <c r="A4965" s="501" t="s">
        <v>200</v>
      </c>
      <c r="B4965" s="502" t="n">
        <v>43130</v>
      </c>
      <c r="C4965" s="503" t="s">
        <v>42</v>
      </c>
      <c r="D4965" s="503" t="s">
        <v>2350</v>
      </c>
      <c r="E4965" s="503" t="s">
        <v>669</v>
      </c>
      <c r="F4965" s="503"/>
      <c r="G4965" s="504" t="s">
        <v>66</v>
      </c>
      <c r="H4965" s="505" t="n">
        <v>0.0797</v>
      </c>
      <c r="I4965" s="506" t="n">
        <v>23.7</v>
      </c>
      <c r="J4965" s="507" t="n">
        <v>1.88</v>
      </c>
    </row>
    <row r="4966" customFormat="false" ht="15" hidden="false" customHeight="false" outlineLevel="0" collapsed="false">
      <c r="A4966" s="486"/>
      <c r="B4966" s="487"/>
      <c r="C4966" s="487"/>
      <c r="D4966" s="487"/>
      <c r="E4966" s="487" t="s">
        <v>1388</v>
      </c>
      <c r="F4966" s="488" t="n">
        <v>34.59</v>
      </c>
      <c r="G4966" s="487" t="s">
        <v>1389</v>
      </c>
      <c r="H4966" s="488" t="n">
        <v>0</v>
      </c>
      <c r="I4966" s="489" t="s">
        <v>1390</v>
      </c>
      <c r="J4966" s="490" t="n">
        <v>34.59</v>
      </c>
    </row>
    <row r="4967" customFormat="false" ht="15" hidden="false" customHeight="true" outlineLevel="0" collapsed="false">
      <c r="A4967" s="486"/>
      <c r="B4967" s="487"/>
      <c r="C4967" s="487"/>
      <c r="D4967" s="487"/>
      <c r="E4967" s="487" t="s">
        <v>1391</v>
      </c>
      <c r="F4967" s="488" t="n">
        <v>41.84</v>
      </c>
      <c r="G4967" s="487"/>
      <c r="H4967" s="491" t="s">
        <v>1392</v>
      </c>
      <c r="I4967" s="491"/>
      <c r="J4967" s="490" t="n">
        <v>217.67</v>
      </c>
    </row>
    <row r="4968" customFormat="false" ht="49.5" hidden="false" customHeight="true" outlineLevel="0" collapsed="false">
      <c r="A4968" s="492"/>
      <c r="B4968" s="493"/>
      <c r="C4968" s="493"/>
      <c r="D4968" s="493"/>
      <c r="E4968" s="493"/>
      <c r="F4968" s="493"/>
      <c r="G4968" s="493" t="s">
        <v>1393</v>
      </c>
      <c r="H4968" s="494" t="n">
        <v>179.37</v>
      </c>
      <c r="I4968" s="495" t="s">
        <v>1394</v>
      </c>
      <c r="J4968" s="496" t="n">
        <v>39043.46</v>
      </c>
    </row>
    <row r="4969" customFormat="false" ht="0.75" hidden="false" customHeight="true" outlineLevel="0" collapsed="false">
      <c r="A4969" s="497"/>
      <c r="B4969" s="498"/>
      <c r="C4969" s="498"/>
      <c r="D4969" s="498"/>
      <c r="E4969" s="498"/>
      <c r="F4969" s="498"/>
      <c r="G4969" s="498"/>
      <c r="H4969" s="498"/>
      <c r="I4969" s="499"/>
      <c r="J4969" s="500"/>
    </row>
    <row r="4970" customFormat="false" ht="24" hidden="false" customHeight="true" outlineLevel="0" collapsed="false">
      <c r="A4970" s="461" t="n">
        <v>17</v>
      </c>
      <c r="B4970" s="462"/>
      <c r="C4970" s="462"/>
      <c r="D4970" s="462" t="s">
        <v>2792</v>
      </c>
      <c r="E4970" s="462"/>
      <c r="F4970" s="462"/>
      <c r="G4970" s="462"/>
      <c r="H4970" s="463"/>
      <c r="I4970" s="464"/>
      <c r="J4970" s="465" t="n">
        <v>66966.87</v>
      </c>
    </row>
    <row r="4971" customFormat="false" ht="24" hidden="false" customHeight="true" outlineLevel="0" collapsed="false">
      <c r="A4971" s="461" t="s">
        <v>2793</v>
      </c>
      <c r="B4971" s="462"/>
      <c r="C4971" s="462"/>
      <c r="D4971" s="462" t="s">
        <v>1936</v>
      </c>
      <c r="E4971" s="462"/>
      <c r="F4971" s="462"/>
      <c r="G4971" s="462"/>
      <c r="H4971" s="463"/>
      <c r="I4971" s="464"/>
      <c r="J4971" s="465" t="n">
        <v>52628.18</v>
      </c>
    </row>
    <row r="4972" customFormat="false" ht="18" hidden="false" customHeight="true" outlineLevel="0" collapsed="false">
      <c r="A4972" s="466" t="s">
        <v>2794</v>
      </c>
      <c r="B4972" s="467" t="s">
        <v>27</v>
      </c>
      <c r="C4972" s="468" t="s">
        <v>26</v>
      </c>
      <c r="D4972" s="468" t="s">
        <v>18</v>
      </c>
      <c r="E4972" s="468" t="s">
        <v>25</v>
      </c>
      <c r="F4972" s="468"/>
      <c r="G4972" s="469" t="s">
        <v>1375</v>
      </c>
      <c r="H4972" s="467" t="s">
        <v>1376</v>
      </c>
      <c r="I4972" s="470" t="s">
        <v>1377</v>
      </c>
      <c r="J4972" s="471" t="s">
        <v>19</v>
      </c>
    </row>
    <row r="4973" customFormat="false" ht="25.5" hidden="false" customHeight="true" outlineLevel="0" collapsed="false">
      <c r="A4973" s="472" t="s">
        <v>35</v>
      </c>
      <c r="B4973" s="473" t="n">
        <v>99808</v>
      </c>
      <c r="C4973" s="474" t="s">
        <v>42</v>
      </c>
      <c r="D4973" s="474" t="s">
        <v>2795</v>
      </c>
      <c r="E4973" s="474" t="s">
        <v>1382</v>
      </c>
      <c r="F4973" s="474"/>
      <c r="G4973" s="475" t="s">
        <v>400</v>
      </c>
      <c r="H4973" s="476" t="n">
        <v>1</v>
      </c>
      <c r="I4973" s="477" t="n">
        <v>3.72</v>
      </c>
      <c r="J4973" s="478" t="n">
        <v>3.72</v>
      </c>
    </row>
    <row r="4974" customFormat="false" ht="24" hidden="false" customHeight="true" outlineLevel="0" collapsed="false">
      <c r="A4974" s="479" t="s">
        <v>656</v>
      </c>
      <c r="B4974" s="480" t="n">
        <v>88316</v>
      </c>
      <c r="C4974" s="481" t="s">
        <v>42</v>
      </c>
      <c r="D4974" s="481" t="s">
        <v>667</v>
      </c>
      <c r="E4974" s="481" t="s">
        <v>1382</v>
      </c>
      <c r="F4974" s="481"/>
      <c r="G4974" s="482" t="s">
        <v>469</v>
      </c>
      <c r="H4974" s="483" t="n">
        <v>0.153</v>
      </c>
      <c r="I4974" s="484" t="n">
        <v>20.32</v>
      </c>
      <c r="J4974" s="485" t="n">
        <v>3.1</v>
      </c>
    </row>
    <row r="4975" customFormat="false" ht="25.5" hidden="false" customHeight="true" outlineLevel="0" collapsed="false">
      <c r="A4975" s="501" t="s">
        <v>200</v>
      </c>
      <c r="B4975" s="502" t="n">
        <v>3</v>
      </c>
      <c r="C4975" s="503" t="s">
        <v>42</v>
      </c>
      <c r="D4975" s="503" t="s">
        <v>2796</v>
      </c>
      <c r="E4975" s="503" t="s">
        <v>669</v>
      </c>
      <c r="F4975" s="503"/>
      <c r="G4975" s="504" t="s">
        <v>686</v>
      </c>
      <c r="H4975" s="505" t="n">
        <v>0.044</v>
      </c>
      <c r="I4975" s="506" t="n">
        <v>14.11</v>
      </c>
      <c r="J4975" s="507" t="n">
        <v>0.62</v>
      </c>
    </row>
    <row r="4976" customFormat="false" ht="15" hidden="false" customHeight="false" outlineLevel="0" collapsed="false">
      <c r="A4976" s="486"/>
      <c r="B4976" s="487"/>
      <c r="C4976" s="487"/>
      <c r="D4976" s="487"/>
      <c r="E4976" s="487" t="s">
        <v>1388</v>
      </c>
      <c r="F4976" s="488" t="n">
        <v>2.3</v>
      </c>
      <c r="G4976" s="487" t="s">
        <v>1389</v>
      </c>
      <c r="H4976" s="488" t="n">
        <v>0</v>
      </c>
      <c r="I4976" s="489" t="s">
        <v>1390</v>
      </c>
      <c r="J4976" s="490" t="n">
        <v>2.3</v>
      </c>
    </row>
    <row r="4977" customFormat="false" ht="15" hidden="false" customHeight="true" outlineLevel="0" collapsed="false">
      <c r="A4977" s="486"/>
      <c r="B4977" s="487"/>
      <c r="C4977" s="487"/>
      <c r="D4977" s="487"/>
      <c r="E4977" s="487" t="s">
        <v>1391</v>
      </c>
      <c r="F4977" s="488" t="n">
        <v>0.88</v>
      </c>
      <c r="G4977" s="487"/>
      <c r="H4977" s="491" t="s">
        <v>1392</v>
      </c>
      <c r="I4977" s="491"/>
      <c r="J4977" s="490" t="n">
        <v>4.6</v>
      </c>
    </row>
    <row r="4978" customFormat="false" ht="49.5" hidden="false" customHeight="true" outlineLevel="0" collapsed="false">
      <c r="A4978" s="492"/>
      <c r="B4978" s="493"/>
      <c r="C4978" s="493"/>
      <c r="D4978" s="493"/>
      <c r="E4978" s="493"/>
      <c r="F4978" s="493"/>
      <c r="G4978" s="493" t="s">
        <v>1393</v>
      </c>
      <c r="H4978" s="494" t="n">
        <v>826.68</v>
      </c>
      <c r="I4978" s="495" t="s">
        <v>1394</v>
      </c>
      <c r="J4978" s="496" t="n">
        <v>3802.72</v>
      </c>
    </row>
    <row r="4979" customFormat="false" ht="0.75" hidden="false" customHeight="true" outlineLevel="0" collapsed="false">
      <c r="A4979" s="497"/>
      <c r="B4979" s="498"/>
      <c r="C4979" s="498"/>
      <c r="D4979" s="498"/>
      <c r="E4979" s="498"/>
      <c r="F4979" s="498"/>
      <c r="G4979" s="498"/>
      <c r="H4979" s="498"/>
      <c r="I4979" s="499"/>
      <c r="J4979" s="500"/>
    </row>
    <row r="4980" customFormat="false" ht="18" hidden="false" customHeight="true" outlineLevel="0" collapsed="false">
      <c r="A4980" s="466" t="s">
        <v>2797</v>
      </c>
      <c r="B4980" s="467" t="s">
        <v>27</v>
      </c>
      <c r="C4980" s="468" t="s">
        <v>26</v>
      </c>
      <c r="D4980" s="468" t="s">
        <v>18</v>
      </c>
      <c r="E4980" s="468" t="s">
        <v>25</v>
      </c>
      <c r="F4980" s="468"/>
      <c r="G4980" s="469" t="s">
        <v>1375</v>
      </c>
      <c r="H4980" s="467" t="s">
        <v>1376</v>
      </c>
      <c r="I4980" s="470" t="s">
        <v>1377</v>
      </c>
      <c r="J4980" s="471" t="s">
        <v>19</v>
      </c>
    </row>
    <row r="4981" customFormat="false" ht="25.5" hidden="false" customHeight="true" outlineLevel="0" collapsed="false">
      <c r="A4981" s="472" t="s">
        <v>35</v>
      </c>
      <c r="B4981" s="473" t="s">
        <v>2798</v>
      </c>
      <c r="C4981" s="474" t="s">
        <v>36</v>
      </c>
      <c r="D4981" s="474" t="s">
        <v>2799</v>
      </c>
      <c r="E4981" s="474" t="s">
        <v>1382</v>
      </c>
      <c r="F4981" s="474"/>
      <c r="G4981" s="475" t="s">
        <v>400</v>
      </c>
      <c r="H4981" s="476" t="n">
        <v>1</v>
      </c>
      <c r="I4981" s="477" t="n">
        <v>8.34</v>
      </c>
      <c r="J4981" s="478" t="n">
        <v>8.34</v>
      </c>
    </row>
    <row r="4982" customFormat="false" ht="24" hidden="false" customHeight="true" outlineLevel="0" collapsed="false">
      <c r="A4982" s="479" t="s">
        <v>656</v>
      </c>
      <c r="B4982" s="480" t="n">
        <v>88316</v>
      </c>
      <c r="C4982" s="481" t="s">
        <v>42</v>
      </c>
      <c r="D4982" s="481" t="s">
        <v>667</v>
      </c>
      <c r="E4982" s="481" t="s">
        <v>1382</v>
      </c>
      <c r="F4982" s="481"/>
      <c r="G4982" s="482" t="s">
        <v>469</v>
      </c>
      <c r="H4982" s="483" t="n">
        <v>0.15</v>
      </c>
      <c r="I4982" s="484" t="n">
        <v>20.32</v>
      </c>
      <c r="J4982" s="485" t="n">
        <v>3.04</v>
      </c>
    </row>
    <row r="4983" customFormat="false" ht="24" hidden="false" customHeight="true" outlineLevel="0" collapsed="false">
      <c r="A4983" s="501" t="s">
        <v>200</v>
      </c>
      <c r="B4983" s="502" t="n">
        <v>44329</v>
      </c>
      <c r="C4983" s="503" t="s">
        <v>42</v>
      </c>
      <c r="D4983" s="503" t="s">
        <v>998</v>
      </c>
      <c r="E4983" s="503" t="s">
        <v>669</v>
      </c>
      <c r="F4983" s="503"/>
      <c r="G4983" s="504" t="s">
        <v>686</v>
      </c>
      <c r="H4983" s="505" t="n">
        <v>0.05</v>
      </c>
      <c r="I4983" s="506" t="n">
        <v>11.49</v>
      </c>
      <c r="J4983" s="507" t="n">
        <v>0.57</v>
      </c>
    </row>
    <row r="4984" customFormat="false" ht="24" hidden="false" customHeight="true" outlineLevel="0" collapsed="false">
      <c r="A4984" s="501" t="s">
        <v>200</v>
      </c>
      <c r="B4984" s="502" t="n">
        <v>5318</v>
      </c>
      <c r="C4984" s="503" t="s">
        <v>42</v>
      </c>
      <c r="D4984" s="503" t="s">
        <v>2035</v>
      </c>
      <c r="E4984" s="503" t="s">
        <v>669</v>
      </c>
      <c r="F4984" s="503"/>
      <c r="G4984" s="504" t="s">
        <v>686</v>
      </c>
      <c r="H4984" s="505" t="n">
        <v>0.08</v>
      </c>
      <c r="I4984" s="506" t="n">
        <v>18.58</v>
      </c>
      <c r="J4984" s="507" t="n">
        <v>1.48</v>
      </c>
    </row>
    <row r="4985" customFormat="false" ht="24" hidden="false" customHeight="true" outlineLevel="0" collapsed="false">
      <c r="A4985" s="501" t="s">
        <v>200</v>
      </c>
      <c r="B4985" s="502" t="n">
        <v>44331</v>
      </c>
      <c r="C4985" s="503" t="s">
        <v>42</v>
      </c>
      <c r="D4985" s="503" t="s">
        <v>1003</v>
      </c>
      <c r="E4985" s="503" t="s">
        <v>669</v>
      </c>
      <c r="F4985" s="503"/>
      <c r="G4985" s="504" t="s">
        <v>686</v>
      </c>
      <c r="H4985" s="505" t="n">
        <v>0.011</v>
      </c>
      <c r="I4985" s="506" t="n">
        <v>45.77</v>
      </c>
      <c r="J4985" s="507" t="n">
        <v>0.5</v>
      </c>
    </row>
    <row r="4986" customFormat="false" ht="24" hidden="false" customHeight="true" outlineLevel="0" collapsed="false">
      <c r="A4986" s="501" t="s">
        <v>200</v>
      </c>
      <c r="B4986" s="502" t="n">
        <v>13</v>
      </c>
      <c r="C4986" s="503" t="s">
        <v>42</v>
      </c>
      <c r="D4986" s="503" t="s">
        <v>2355</v>
      </c>
      <c r="E4986" s="503" t="s">
        <v>669</v>
      </c>
      <c r="F4986" s="503"/>
      <c r="G4986" s="504" t="s">
        <v>66</v>
      </c>
      <c r="H4986" s="505" t="n">
        <v>0.09</v>
      </c>
      <c r="I4986" s="506" t="n">
        <v>30.62</v>
      </c>
      <c r="J4986" s="507" t="n">
        <v>2.75</v>
      </c>
    </row>
    <row r="4987" customFormat="false" ht="15" hidden="false" customHeight="false" outlineLevel="0" collapsed="false">
      <c r="A4987" s="486"/>
      <c r="B4987" s="487"/>
      <c r="C4987" s="487"/>
      <c r="D4987" s="487"/>
      <c r="E4987" s="487" t="s">
        <v>1388</v>
      </c>
      <c r="F4987" s="488" t="n">
        <v>2.26</v>
      </c>
      <c r="G4987" s="487" t="s">
        <v>1389</v>
      </c>
      <c r="H4987" s="488" t="n">
        <v>0</v>
      </c>
      <c r="I4987" s="489" t="s">
        <v>1390</v>
      </c>
      <c r="J4987" s="490" t="n">
        <v>2.26</v>
      </c>
    </row>
    <row r="4988" customFormat="false" ht="15" hidden="false" customHeight="true" outlineLevel="0" collapsed="false">
      <c r="A4988" s="486"/>
      <c r="B4988" s="487"/>
      <c r="C4988" s="487"/>
      <c r="D4988" s="487"/>
      <c r="E4988" s="487" t="s">
        <v>1391</v>
      </c>
      <c r="F4988" s="488" t="n">
        <v>1.98</v>
      </c>
      <c r="G4988" s="487"/>
      <c r="H4988" s="491" t="s">
        <v>1392</v>
      </c>
      <c r="I4988" s="491"/>
      <c r="J4988" s="490" t="n">
        <v>10.32</v>
      </c>
    </row>
    <row r="4989" customFormat="false" ht="49.5" hidden="false" customHeight="true" outlineLevel="0" collapsed="false">
      <c r="A4989" s="492"/>
      <c r="B4989" s="493"/>
      <c r="C4989" s="493"/>
      <c r="D4989" s="493"/>
      <c r="E4989" s="493"/>
      <c r="F4989" s="493"/>
      <c r="G4989" s="493" t="s">
        <v>1393</v>
      </c>
      <c r="H4989" s="494" t="n">
        <v>915.22</v>
      </c>
      <c r="I4989" s="495" t="s">
        <v>1394</v>
      </c>
      <c r="J4989" s="496" t="n">
        <v>9445.07</v>
      </c>
    </row>
    <row r="4990" customFormat="false" ht="0.75" hidden="false" customHeight="true" outlineLevel="0" collapsed="false">
      <c r="A4990" s="497"/>
      <c r="B4990" s="498"/>
      <c r="C4990" s="498"/>
      <c r="D4990" s="498"/>
      <c r="E4990" s="498"/>
      <c r="F4990" s="498"/>
      <c r="G4990" s="498"/>
      <c r="H4990" s="498"/>
      <c r="I4990" s="499"/>
      <c r="J4990" s="500"/>
    </row>
    <row r="4991" customFormat="false" ht="18" hidden="false" customHeight="true" outlineLevel="0" collapsed="false">
      <c r="A4991" s="466" t="s">
        <v>2800</v>
      </c>
      <c r="B4991" s="467" t="s">
        <v>27</v>
      </c>
      <c r="C4991" s="468" t="s">
        <v>26</v>
      </c>
      <c r="D4991" s="468" t="s">
        <v>18</v>
      </c>
      <c r="E4991" s="468" t="s">
        <v>25</v>
      </c>
      <c r="F4991" s="468"/>
      <c r="G4991" s="469" t="s">
        <v>1375</v>
      </c>
      <c r="H4991" s="467" t="s">
        <v>1376</v>
      </c>
      <c r="I4991" s="470" t="s">
        <v>1377</v>
      </c>
      <c r="J4991" s="471" t="s">
        <v>19</v>
      </c>
    </row>
    <row r="4992" customFormat="false" ht="39" hidden="false" customHeight="true" outlineLevel="0" collapsed="false">
      <c r="A4992" s="472" t="s">
        <v>35</v>
      </c>
      <c r="B4992" s="473" t="s">
        <v>2801</v>
      </c>
      <c r="C4992" s="474" t="s">
        <v>36</v>
      </c>
      <c r="D4992" s="474" t="s">
        <v>2802</v>
      </c>
      <c r="E4992" s="474" t="s">
        <v>1382</v>
      </c>
      <c r="F4992" s="474"/>
      <c r="G4992" s="475" t="s">
        <v>400</v>
      </c>
      <c r="H4992" s="476" t="n">
        <v>1</v>
      </c>
      <c r="I4992" s="477" t="n">
        <v>4.29</v>
      </c>
      <c r="J4992" s="478" t="n">
        <v>4.29</v>
      </c>
    </row>
    <row r="4993" customFormat="false" ht="24" hidden="false" customHeight="true" outlineLevel="0" collapsed="false">
      <c r="A4993" s="479" t="s">
        <v>656</v>
      </c>
      <c r="B4993" s="480" t="n">
        <v>88316</v>
      </c>
      <c r="C4993" s="481" t="s">
        <v>42</v>
      </c>
      <c r="D4993" s="481" t="s">
        <v>667</v>
      </c>
      <c r="E4993" s="481" t="s">
        <v>1382</v>
      </c>
      <c r="F4993" s="481"/>
      <c r="G4993" s="482" t="s">
        <v>469</v>
      </c>
      <c r="H4993" s="483" t="n">
        <v>0.17</v>
      </c>
      <c r="I4993" s="484" t="n">
        <v>20.32</v>
      </c>
      <c r="J4993" s="485" t="n">
        <v>3.45</v>
      </c>
    </row>
    <row r="4994" customFormat="false" ht="51.75" hidden="false" customHeight="true" outlineLevel="0" collapsed="false">
      <c r="A4994" s="479" t="s">
        <v>656</v>
      </c>
      <c r="B4994" s="480" t="n">
        <v>99833</v>
      </c>
      <c r="C4994" s="481" t="s">
        <v>42</v>
      </c>
      <c r="D4994" s="481" t="s">
        <v>1928</v>
      </c>
      <c r="E4994" s="481" t="s">
        <v>683</v>
      </c>
      <c r="F4994" s="481"/>
      <c r="G4994" s="482" t="s">
        <v>688</v>
      </c>
      <c r="H4994" s="483" t="n">
        <v>0.008</v>
      </c>
      <c r="I4994" s="484" t="n">
        <v>5.11</v>
      </c>
      <c r="J4994" s="485" t="n">
        <v>0.04</v>
      </c>
    </row>
    <row r="4995" customFormat="false" ht="24" hidden="false" customHeight="true" outlineLevel="0" collapsed="false">
      <c r="A4995" s="501" t="s">
        <v>200</v>
      </c>
      <c r="B4995" s="502" t="n">
        <v>44329</v>
      </c>
      <c r="C4995" s="503" t="s">
        <v>42</v>
      </c>
      <c r="D4995" s="503" t="s">
        <v>998</v>
      </c>
      <c r="E4995" s="503" t="s">
        <v>669</v>
      </c>
      <c r="F4995" s="503"/>
      <c r="G4995" s="504" t="s">
        <v>686</v>
      </c>
      <c r="H4995" s="505" t="n">
        <v>0.009</v>
      </c>
      <c r="I4995" s="506" t="n">
        <v>11.49</v>
      </c>
      <c r="J4995" s="507" t="n">
        <v>0.1</v>
      </c>
    </row>
    <row r="4996" customFormat="false" ht="24" hidden="false" customHeight="true" outlineLevel="0" collapsed="false">
      <c r="A4996" s="501" t="s">
        <v>200</v>
      </c>
      <c r="B4996" s="502" t="n">
        <v>5318</v>
      </c>
      <c r="C4996" s="503" t="s">
        <v>42</v>
      </c>
      <c r="D4996" s="503" t="s">
        <v>2035</v>
      </c>
      <c r="E4996" s="503" t="s">
        <v>669</v>
      </c>
      <c r="F4996" s="503"/>
      <c r="G4996" s="504" t="s">
        <v>686</v>
      </c>
      <c r="H4996" s="505" t="n">
        <v>0.007</v>
      </c>
      <c r="I4996" s="506" t="n">
        <v>18.58</v>
      </c>
      <c r="J4996" s="507" t="n">
        <v>0.13</v>
      </c>
    </row>
    <row r="4997" customFormat="false" ht="24" hidden="false" customHeight="true" outlineLevel="0" collapsed="false">
      <c r="A4997" s="501" t="s">
        <v>200</v>
      </c>
      <c r="B4997" s="502" t="n">
        <v>13</v>
      </c>
      <c r="C4997" s="503" t="s">
        <v>42</v>
      </c>
      <c r="D4997" s="503" t="s">
        <v>2355</v>
      </c>
      <c r="E4997" s="503" t="s">
        <v>669</v>
      </c>
      <c r="F4997" s="503"/>
      <c r="G4997" s="504" t="s">
        <v>66</v>
      </c>
      <c r="H4997" s="505" t="n">
        <v>0.005</v>
      </c>
      <c r="I4997" s="506" t="n">
        <v>30.62</v>
      </c>
      <c r="J4997" s="507" t="n">
        <v>0.15</v>
      </c>
    </row>
    <row r="4998" customFormat="false" ht="25.5" hidden="false" customHeight="true" outlineLevel="0" collapsed="false">
      <c r="A4998" s="501" t="s">
        <v>200</v>
      </c>
      <c r="B4998" s="502" t="n">
        <v>3</v>
      </c>
      <c r="C4998" s="503" t="s">
        <v>42</v>
      </c>
      <c r="D4998" s="503" t="s">
        <v>2796</v>
      </c>
      <c r="E4998" s="503" t="s">
        <v>669</v>
      </c>
      <c r="F4998" s="503"/>
      <c r="G4998" s="504" t="s">
        <v>686</v>
      </c>
      <c r="H4998" s="505" t="n">
        <v>0.03</v>
      </c>
      <c r="I4998" s="506" t="n">
        <v>14.11</v>
      </c>
      <c r="J4998" s="507" t="n">
        <v>0.42</v>
      </c>
    </row>
    <row r="4999" customFormat="false" ht="15" hidden="false" customHeight="false" outlineLevel="0" collapsed="false">
      <c r="A4999" s="486"/>
      <c r="B4999" s="487"/>
      <c r="C4999" s="487"/>
      <c r="D4999" s="487"/>
      <c r="E4999" s="487" t="s">
        <v>1388</v>
      </c>
      <c r="F4999" s="488" t="n">
        <v>2.56</v>
      </c>
      <c r="G4999" s="487" t="s">
        <v>1389</v>
      </c>
      <c r="H4999" s="488" t="n">
        <v>0</v>
      </c>
      <c r="I4999" s="489" t="s">
        <v>1390</v>
      </c>
      <c r="J4999" s="490" t="n">
        <v>2.56</v>
      </c>
    </row>
    <row r="5000" customFormat="false" ht="15" hidden="false" customHeight="true" outlineLevel="0" collapsed="false">
      <c r="A5000" s="486"/>
      <c r="B5000" s="487"/>
      <c r="C5000" s="487"/>
      <c r="D5000" s="487"/>
      <c r="E5000" s="487" t="s">
        <v>1391</v>
      </c>
      <c r="F5000" s="488" t="n">
        <v>1.02</v>
      </c>
      <c r="G5000" s="487"/>
      <c r="H5000" s="491" t="s">
        <v>1392</v>
      </c>
      <c r="I5000" s="491"/>
      <c r="J5000" s="490" t="n">
        <v>5.31</v>
      </c>
    </row>
    <row r="5001" customFormat="false" ht="49.5" hidden="false" customHeight="true" outlineLevel="0" collapsed="false">
      <c r="A5001" s="492"/>
      <c r="B5001" s="493"/>
      <c r="C5001" s="493"/>
      <c r="D5001" s="493"/>
      <c r="E5001" s="493"/>
      <c r="F5001" s="493"/>
      <c r="G5001" s="493" t="s">
        <v>1393</v>
      </c>
      <c r="H5001" s="494" t="n">
        <v>7416.27</v>
      </c>
      <c r="I5001" s="495" t="s">
        <v>1394</v>
      </c>
      <c r="J5001" s="496" t="n">
        <v>39380.39</v>
      </c>
    </row>
    <row r="5002" customFormat="false" ht="0.75" hidden="false" customHeight="true" outlineLevel="0" collapsed="false">
      <c r="A5002" s="497"/>
      <c r="B5002" s="498"/>
      <c r="C5002" s="498"/>
      <c r="D5002" s="498"/>
      <c r="E5002" s="498"/>
      <c r="F5002" s="498"/>
      <c r="G5002" s="498"/>
      <c r="H5002" s="498"/>
      <c r="I5002" s="499"/>
      <c r="J5002" s="500"/>
    </row>
    <row r="5003" customFormat="false" ht="24" hidden="false" customHeight="true" outlineLevel="0" collapsed="false">
      <c r="A5003" s="461" t="s">
        <v>2803</v>
      </c>
      <c r="B5003" s="462"/>
      <c r="C5003" s="462"/>
      <c r="D5003" s="462" t="s">
        <v>2459</v>
      </c>
      <c r="E5003" s="462"/>
      <c r="F5003" s="462"/>
      <c r="G5003" s="462"/>
      <c r="H5003" s="463"/>
      <c r="I5003" s="464"/>
      <c r="J5003" s="465" t="n">
        <v>5627.58</v>
      </c>
    </row>
    <row r="5004" customFormat="false" ht="18" hidden="false" customHeight="true" outlineLevel="0" collapsed="false">
      <c r="A5004" s="466" t="s">
        <v>2804</v>
      </c>
      <c r="B5004" s="467" t="s">
        <v>27</v>
      </c>
      <c r="C5004" s="468" t="s">
        <v>26</v>
      </c>
      <c r="D5004" s="468" t="s">
        <v>18</v>
      </c>
      <c r="E5004" s="468" t="s">
        <v>25</v>
      </c>
      <c r="F5004" s="468"/>
      <c r="G5004" s="469" t="s">
        <v>1375</v>
      </c>
      <c r="H5004" s="467" t="s">
        <v>1376</v>
      </c>
      <c r="I5004" s="470" t="s">
        <v>1377</v>
      </c>
      <c r="J5004" s="471" t="s">
        <v>19</v>
      </c>
    </row>
    <row r="5005" customFormat="false" ht="25.5" hidden="false" customHeight="true" outlineLevel="0" collapsed="false">
      <c r="A5005" s="472" t="s">
        <v>35</v>
      </c>
      <c r="B5005" s="473" t="n">
        <v>99808</v>
      </c>
      <c r="C5005" s="474" t="s">
        <v>42</v>
      </c>
      <c r="D5005" s="474" t="s">
        <v>2795</v>
      </c>
      <c r="E5005" s="474" t="s">
        <v>1382</v>
      </c>
      <c r="F5005" s="474"/>
      <c r="G5005" s="475" t="s">
        <v>400</v>
      </c>
      <c r="H5005" s="476" t="n">
        <v>1</v>
      </c>
      <c r="I5005" s="477" t="n">
        <v>3.72</v>
      </c>
      <c r="J5005" s="478" t="n">
        <v>3.72</v>
      </c>
    </row>
    <row r="5006" customFormat="false" ht="24" hidden="false" customHeight="true" outlineLevel="0" collapsed="false">
      <c r="A5006" s="479" t="s">
        <v>656</v>
      </c>
      <c r="B5006" s="480" t="n">
        <v>88316</v>
      </c>
      <c r="C5006" s="481" t="s">
        <v>42</v>
      </c>
      <c r="D5006" s="481" t="s">
        <v>667</v>
      </c>
      <c r="E5006" s="481" t="s">
        <v>1382</v>
      </c>
      <c r="F5006" s="481"/>
      <c r="G5006" s="482" t="s">
        <v>469</v>
      </c>
      <c r="H5006" s="483" t="n">
        <v>0.153</v>
      </c>
      <c r="I5006" s="484" t="n">
        <v>20.32</v>
      </c>
      <c r="J5006" s="485" t="n">
        <v>3.1</v>
      </c>
    </row>
    <row r="5007" customFormat="false" ht="25.5" hidden="false" customHeight="true" outlineLevel="0" collapsed="false">
      <c r="A5007" s="501" t="s">
        <v>200</v>
      </c>
      <c r="B5007" s="502" t="n">
        <v>3</v>
      </c>
      <c r="C5007" s="503" t="s">
        <v>42</v>
      </c>
      <c r="D5007" s="503" t="s">
        <v>2796</v>
      </c>
      <c r="E5007" s="503" t="s">
        <v>669</v>
      </c>
      <c r="F5007" s="503"/>
      <c r="G5007" s="504" t="s">
        <v>686</v>
      </c>
      <c r="H5007" s="505" t="n">
        <v>0.044</v>
      </c>
      <c r="I5007" s="506" t="n">
        <v>14.11</v>
      </c>
      <c r="J5007" s="507" t="n">
        <v>0.62</v>
      </c>
    </row>
    <row r="5008" customFormat="false" ht="15" hidden="false" customHeight="false" outlineLevel="0" collapsed="false">
      <c r="A5008" s="486"/>
      <c r="B5008" s="487"/>
      <c r="C5008" s="487"/>
      <c r="D5008" s="487"/>
      <c r="E5008" s="487" t="s">
        <v>1388</v>
      </c>
      <c r="F5008" s="488" t="n">
        <v>2.3</v>
      </c>
      <c r="G5008" s="487" t="s">
        <v>1389</v>
      </c>
      <c r="H5008" s="488" t="n">
        <v>0</v>
      </c>
      <c r="I5008" s="489" t="s">
        <v>1390</v>
      </c>
      <c r="J5008" s="490" t="n">
        <v>2.3</v>
      </c>
    </row>
    <row r="5009" customFormat="false" ht="15" hidden="false" customHeight="true" outlineLevel="0" collapsed="false">
      <c r="A5009" s="486"/>
      <c r="B5009" s="487"/>
      <c r="C5009" s="487"/>
      <c r="D5009" s="487"/>
      <c r="E5009" s="487" t="s">
        <v>1391</v>
      </c>
      <c r="F5009" s="488" t="n">
        <v>0.88</v>
      </c>
      <c r="G5009" s="487"/>
      <c r="H5009" s="491" t="s">
        <v>1392</v>
      </c>
      <c r="I5009" s="491"/>
      <c r="J5009" s="490" t="n">
        <v>4.6</v>
      </c>
    </row>
    <row r="5010" customFormat="false" ht="49.5" hidden="false" customHeight="true" outlineLevel="0" collapsed="false">
      <c r="A5010" s="492"/>
      <c r="B5010" s="493"/>
      <c r="C5010" s="493"/>
      <c r="D5010" s="493"/>
      <c r="E5010" s="493"/>
      <c r="F5010" s="493"/>
      <c r="G5010" s="493" t="s">
        <v>1393</v>
      </c>
      <c r="H5010" s="494" t="n">
        <v>221.1</v>
      </c>
      <c r="I5010" s="495" t="s">
        <v>1394</v>
      </c>
      <c r="J5010" s="496" t="n">
        <v>1017.06</v>
      </c>
    </row>
    <row r="5011" customFormat="false" ht="0.75" hidden="false" customHeight="true" outlineLevel="0" collapsed="false">
      <c r="A5011" s="497"/>
      <c r="B5011" s="498"/>
      <c r="C5011" s="498"/>
      <c r="D5011" s="498"/>
      <c r="E5011" s="498"/>
      <c r="F5011" s="498"/>
      <c r="G5011" s="498"/>
      <c r="H5011" s="498"/>
      <c r="I5011" s="499"/>
      <c r="J5011" s="500"/>
    </row>
    <row r="5012" customFormat="false" ht="18" hidden="false" customHeight="true" outlineLevel="0" collapsed="false">
      <c r="A5012" s="466" t="s">
        <v>2805</v>
      </c>
      <c r="B5012" s="467" t="s">
        <v>27</v>
      </c>
      <c r="C5012" s="468" t="s">
        <v>26</v>
      </c>
      <c r="D5012" s="468" t="s">
        <v>18</v>
      </c>
      <c r="E5012" s="468" t="s">
        <v>25</v>
      </c>
      <c r="F5012" s="468"/>
      <c r="G5012" s="469" t="s">
        <v>1375</v>
      </c>
      <c r="H5012" s="467" t="s">
        <v>1376</v>
      </c>
      <c r="I5012" s="470" t="s">
        <v>1377</v>
      </c>
      <c r="J5012" s="471" t="s">
        <v>19</v>
      </c>
    </row>
    <row r="5013" customFormat="false" ht="25.5" hidden="false" customHeight="true" outlineLevel="0" collapsed="false">
      <c r="A5013" s="472" t="s">
        <v>35</v>
      </c>
      <c r="B5013" s="473" t="s">
        <v>2798</v>
      </c>
      <c r="C5013" s="474" t="s">
        <v>36</v>
      </c>
      <c r="D5013" s="474" t="s">
        <v>2799</v>
      </c>
      <c r="E5013" s="474" t="s">
        <v>1382</v>
      </c>
      <c r="F5013" s="474"/>
      <c r="G5013" s="475" t="s">
        <v>400</v>
      </c>
      <c r="H5013" s="476" t="n">
        <v>1</v>
      </c>
      <c r="I5013" s="477" t="n">
        <v>8.34</v>
      </c>
      <c r="J5013" s="478" t="n">
        <v>8.34</v>
      </c>
    </row>
    <row r="5014" customFormat="false" ht="24" hidden="false" customHeight="true" outlineLevel="0" collapsed="false">
      <c r="A5014" s="479" t="s">
        <v>656</v>
      </c>
      <c r="B5014" s="480" t="n">
        <v>88316</v>
      </c>
      <c r="C5014" s="481" t="s">
        <v>42</v>
      </c>
      <c r="D5014" s="481" t="s">
        <v>667</v>
      </c>
      <c r="E5014" s="481" t="s">
        <v>1382</v>
      </c>
      <c r="F5014" s="481"/>
      <c r="G5014" s="482" t="s">
        <v>469</v>
      </c>
      <c r="H5014" s="483" t="n">
        <v>0.15</v>
      </c>
      <c r="I5014" s="484" t="n">
        <v>20.32</v>
      </c>
      <c r="J5014" s="485" t="n">
        <v>3.04</v>
      </c>
    </row>
    <row r="5015" customFormat="false" ht="24" hidden="false" customHeight="true" outlineLevel="0" collapsed="false">
      <c r="A5015" s="501" t="s">
        <v>200</v>
      </c>
      <c r="B5015" s="502" t="n">
        <v>44329</v>
      </c>
      <c r="C5015" s="503" t="s">
        <v>42</v>
      </c>
      <c r="D5015" s="503" t="s">
        <v>998</v>
      </c>
      <c r="E5015" s="503" t="s">
        <v>669</v>
      </c>
      <c r="F5015" s="503"/>
      <c r="G5015" s="504" t="s">
        <v>686</v>
      </c>
      <c r="H5015" s="505" t="n">
        <v>0.05</v>
      </c>
      <c r="I5015" s="506" t="n">
        <v>11.49</v>
      </c>
      <c r="J5015" s="507" t="n">
        <v>0.57</v>
      </c>
    </row>
    <row r="5016" customFormat="false" ht="24" hidden="false" customHeight="true" outlineLevel="0" collapsed="false">
      <c r="A5016" s="501" t="s">
        <v>200</v>
      </c>
      <c r="B5016" s="502" t="n">
        <v>5318</v>
      </c>
      <c r="C5016" s="503" t="s">
        <v>42</v>
      </c>
      <c r="D5016" s="503" t="s">
        <v>2035</v>
      </c>
      <c r="E5016" s="503" t="s">
        <v>669</v>
      </c>
      <c r="F5016" s="503"/>
      <c r="G5016" s="504" t="s">
        <v>686</v>
      </c>
      <c r="H5016" s="505" t="n">
        <v>0.08</v>
      </c>
      <c r="I5016" s="506" t="n">
        <v>18.58</v>
      </c>
      <c r="J5016" s="507" t="n">
        <v>1.48</v>
      </c>
    </row>
    <row r="5017" customFormat="false" ht="24" hidden="false" customHeight="true" outlineLevel="0" collapsed="false">
      <c r="A5017" s="501" t="s">
        <v>200</v>
      </c>
      <c r="B5017" s="502" t="n">
        <v>44331</v>
      </c>
      <c r="C5017" s="503" t="s">
        <v>42</v>
      </c>
      <c r="D5017" s="503" t="s">
        <v>1003</v>
      </c>
      <c r="E5017" s="503" t="s">
        <v>669</v>
      </c>
      <c r="F5017" s="503"/>
      <c r="G5017" s="504" t="s">
        <v>686</v>
      </c>
      <c r="H5017" s="505" t="n">
        <v>0.011</v>
      </c>
      <c r="I5017" s="506" t="n">
        <v>45.77</v>
      </c>
      <c r="J5017" s="507" t="n">
        <v>0.5</v>
      </c>
    </row>
    <row r="5018" customFormat="false" ht="24" hidden="false" customHeight="true" outlineLevel="0" collapsed="false">
      <c r="A5018" s="501" t="s">
        <v>200</v>
      </c>
      <c r="B5018" s="502" t="n">
        <v>13</v>
      </c>
      <c r="C5018" s="503" t="s">
        <v>42</v>
      </c>
      <c r="D5018" s="503" t="s">
        <v>2355</v>
      </c>
      <c r="E5018" s="503" t="s">
        <v>669</v>
      </c>
      <c r="F5018" s="503"/>
      <c r="G5018" s="504" t="s">
        <v>66</v>
      </c>
      <c r="H5018" s="505" t="n">
        <v>0.09</v>
      </c>
      <c r="I5018" s="506" t="n">
        <v>30.62</v>
      </c>
      <c r="J5018" s="507" t="n">
        <v>2.75</v>
      </c>
    </row>
    <row r="5019" customFormat="false" ht="15" hidden="false" customHeight="false" outlineLevel="0" collapsed="false">
      <c r="A5019" s="486"/>
      <c r="B5019" s="487"/>
      <c r="C5019" s="487"/>
      <c r="D5019" s="487"/>
      <c r="E5019" s="487" t="s">
        <v>1388</v>
      </c>
      <c r="F5019" s="488" t="n">
        <v>2.26</v>
      </c>
      <c r="G5019" s="487" t="s">
        <v>1389</v>
      </c>
      <c r="H5019" s="488" t="n">
        <v>0</v>
      </c>
      <c r="I5019" s="489" t="s">
        <v>1390</v>
      </c>
      <c r="J5019" s="490" t="n">
        <v>2.26</v>
      </c>
    </row>
    <row r="5020" customFormat="false" ht="15" hidden="false" customHeight="true" outlineLevel="0" collapsed="false">
      <c r="A5020" s="486"/>
      <c r="B5020" s="487"/>
      <c r="C5020" s="487"/>
      <c r="D5020" s="487"/>
      <c r="E5020" s="487" t="s">
        <v>1391</v>
      </c>
      <c r="F5020" s="488" t="n">
        <v>1.98</v>
      </c>
      <c r="G5020" s="487"/>
      <c r="H5020" s="491" t="s">
        <v>1392</v>
      </c>
      <c r="I5020" s="491"/>
      <c r="J5020" s="490" t="n">
        <v>10.32</v>
      </c>
    </row>
    <row r="5021" customFormat="false" ht="49.5" hidden="false" customHeight="true" outlineLevel="0" collapsed="false">
      <c r="A5021" s="492"/>
      <c r="B5021" s="493"/>
      <c r="C5021" s="493"/>
      <c r="D5021" s="493"/>
      <c r="E5021" s="493"/>
      <c r="F5021" s="493"/>
      <c r="G5021" s="493" t="s">
        <v>1393</v>
      </c>
      <c r="H5021" s="494" t="n">
        <v>18</v>
      </c>
      <c r="I5021" s="495" t="s">
        <v>1394</v>
      </c>
      <c r="J5021" s="496" t="n">
        <v>185.76</v>
      </c>
    </row>
    <row r="5022" customFormat="false" ht="0.75" hidden="false" customHeight="true" outlineLevel="0" collapsed="false">
      <c r="A5022" s="497"/>
      <c r="B5022" s="498"/>
      <c r="C5022" s="498"/>
      <c r="D5022" s="498"/>
      <c r="E5022" s="498"/>
      <c r="F5022" s="498"/>
      <c r="G5022" s="498"/>
      <c r="H5022" s="498"/>
      <c r="I5022" s="499"/>
      <c r="J5022" s="500"/>
    </row>
    <row r="5023" customFormat="false" ht="18" hidden="false" customHeight="true" outlineLevel="0" collapsed="false">
      <c r="A5023" s="466" t="s">
        <v>2806</v>
      </c>
      <c r="B5023" s="467" t="s">
        <v>27</v>
      </c>
      <c r="C5023" s="468" t="s">
        <v>26</v>
      </c>
      <c r="D5023" s="468" t="s">
        <v>18</v>
      </c>
      <c r="E5023" s="468" t="s">
        <v>25</v>
      </c>
      <c r="F5023" s="468"/>
      <c r="G5023" s="469" t="s">
        <v>1375</v>
      </c>
      <c r="H5023" s="467" t="s">
        <v>1376</v>
      </c>
      <c r="I5023" s="470" t="s">
        <v>1377</v>
      </c>
      <c r="J5023" s="471" t="s">
        <v>19</v>
      </c>
    </row>
    <row r="5024" customFormat="false" ht="39" hidden="false" customHeight="true" outlineLevel="0" collapsed="false">
      <c r="A5024" s="472" t="s">
        <v>35</v>
      </c>
      <c r="B5024" s="473" t="s">
        <v>2801</v>
      </c>
      <c r="C5024" s="474" t="s">
        <v>36</v>
      </c>
      <c r="D5024" s="474" t="s">
        <v>2802</v>
      </c>
      <c r="E5024" s="474" t="s">
        <v>1382</v>
      </c>
      <c r="F5024" s="474"/>
      <c r="G5024" s="475" t="s">
        <v>400</v>
      </c>
      <c r="H5024" s="476" t="n">
        <v>1</v>
      </c>
      <c r="I5024" s="477" t="n">
        <v>4.29</v>
      </c>
      <c r="J5024" s="478" t="n">
        <v>4.29</v>
      </c>
    </row>
    <row r="5025" customFormat="false" ht="24" hidden="false" customHeight="true" outlineLevel="0" collapsed="false">
      <c r="A5025" s="479" t="s">
        <v>656</v>
      </c>
      <c r="B5025" s="480" t="n">
        <v>88316</v>
      </c>
      <c r="C5025" s="481" t="s">
        <v>42</v>
      </c>
      <c r="D5025" s="481" t="s">
        <v>667</v>
      </c>
      <c r="E5025" s="481" t="s">
        <v>1382</v>
      </c>
      <c r="F5025" s="481"/>
      <c r="G5025" s="482" t="s">
        <v>469</v>
      </c>
      <c r="H5025" s="483" t="n">
        <v>0.17</v>
      </c>
      <c r="I5025" s="484" t="n">
        <v>20.32</v>
      </c>
      <c r="J5025" s="485" t="n">
        <v>3.45</v>
      </c>
    </row>
    <row r="5026" customFormat="false" ht="51.75" hidden="false" customHeight="true" outlineLevel="0" collapsed="false">
      <c r="A5026" s="479" t="s">
        <v>656</v>
      </c>
      <c r="B5026" s="480" t="n">
        <v>99833</v>
      </c>
      <c r="C5026" s="481" t="s">
        <v>42</v>
      </c>
      <c r="D5026" s="481" t="s">
        <v>1928</v>
      </c>
      <c r="E5026" s="481" t="s">
        <v>683</v>
      </c>
      <c r="F5026" s="481"/>
      <c r="G5026" s="482" t="s">
        <v>688</v>
      </c>
      <c r="H5026" s="483" t="n">
        <v>0.008</v>
      </c>
      <c r="I5026" s="484" t="n">
        <v>5.11</v>
      </c>
      <c r="J5026" s="485" t="n">
        <v>0.04</v>
      </c>
    </row>
    <row r="5027" customFormat="false" ht="24" hidden="false" customHeight="true" outlineLevel="0" collapsed="false">
      <c r="A5027" s="501" t="s">
        <v>200</v>
      </c>
      <c r="B5027" s="502" t="n">
        <v>44329</v>
      </c>
      <c r="C5027" s="503" t="s">
        <v>42</v>
      </c>
      <c r="D5027" s="503" t="s">
        <v>998</v>
      </c>
      <c r="E5027" s="503" t="s">
        <v>669</v>
      </c>
      <c r="F5027" s="503"/>
      <c r="G5027" s="504" t="s">
        <v>686</v>
      </c>
      <c r="H5027" s="505" t="n">
        <v>0.009</v>
      </c>
      <c r="I5027" s="506" t="n">
        <v>11.49</v>
      </c>
      <c r="J5027" s="507" t="n">
        <v>0.1</v>
      </c>
    </row>
    <row r="5028" customFormat="false" ht="24" hidden="false" customHeight="true" outlineLevel="0" collapsed="false">
      <c r="A5028" s="501" t="s">
        <v>200</v>
      </c>
      <c r="B5028" s="502" t="n">
        <v>5318</v>
      </c>
      <c r="C5028" s="503" t="s">
        <v>42</v>
      </c>
      <c r="D5028" s="503" t="s">
        <v>2035</v>
      </c>
      <c r="E5028" s="503" t="s">
        <v>669</v>
      </c>
      <c r="F5028" s="503"/>
      <c r="G5028" s="504" t="s">
        <v>686</v>
      </c>
      <c r="H5028" s="505" t="n">
        <v>0.007</v>
      </c>
      <c r="I5028" s="506" t="n">
        <v>18.58</v>
      </c>
      <c r="J5028" s="507" t="n">
        <v>0.13</v>
      </c>
    </row>
    <row r="5029" customFormat="false" ht="24" hidden="false" customHeight="true" outlineLevel="0" collapsed="false">
      <c r="A5029" s="501" t="s">
        <v>200</v>
      </c>
      <c r="B5029" s="502" t="n">
        <v>13</v>
      </c>
      <c r="C5029" s="503" t="s">
        <v>42</v>
      </c>
      <c r="D5029" s="503" t="s">
        <v>2355</v>
      </c>
      <c r="E5029" s="503" t="s">
        <v>669</v>
      </c>
      <c r="F5029" s="503"/>
      <c r="G5029" s="504" t="s">
        <v>66</v>
      </c>
      <c r="H5029" s="505" t="n">
        <v>0.005</v>
      </c>
      <c r="I5029" s="506" t="n">
        <v>30.62</v>
      </c>
      <c r="J5029" s="507" t="n">
        <v>0.15</v>
      </c>
    </row>
    <row r="5030" customFormat="false" ht="25.5" hidden="false" customHeight="true" outlineLevel="0" collapsed="false">
      <c r="A5030" s="501" t="s">
        <v>200</v>
      </c>
      <c r="B5030" s="502" t="n">
        <v>3</v>
      </c>
      <c r="C5030" s="503" t="s">
        <v>42</v>
      </c>
      <c r="D5030" s="503" t="s">
        <v>2796</v>
      </c>
      <c r="E5030" s="503" t="s">
        <v>669</v>
      </c>
      <c r="F5030" s="503"/>
      <c r="G5030" s="504" t="s">
        <v>686</v>
      </c>
      <c r="H5030" s="505" t="n">
        <v>0.03</v>
      </c>
      <c r="I5030" s="506" t="n">
        <v>14.11</v>
      </c>
      <c r="J5030" s="507" t="n">
        <v>0.42</v>
      </c>
    </row>
    <row r="5031" customFormat="false" ht="15" hidden="false" customHeight="false" outlineLevel="0" collapsed="false">
      <c r="A5031" s="486"/>
      <c r="B5031" s="487"/>
      <c r="C5031" s="487"/>
      <c r="D5031" s="487"/>
      <c r="E5031" s="487" t="s">
        <v>1388</v>
      </c>
      <c r="F5031" s="488" t="n">
        <v>2.56</v>
      </c>
      <c r="G5031" s="487" t="s">
        <v>1389</v>
      </c>
      <c r="H5031" s="488" t="n">
        <v>0</v>
      </c>
      <c r="I5031" s="489" t="s">
        <v>1390</v>
      </c>
      <c r="J5031" s="490" t="n">
        <v>2.56</v>
      </c>
    </row>
    <row r="5032" customFormat="false" ht="15" hidden="false" customHeight="true" outlineLevel="0" collapsed="false">
      <c r="A5032" s="486"/>
      <c r="B5032" s="487"/>
      <c r="C5032" s="487"/>
      <c r="D5032" s="487"/>
      <c r="E5032" s="487" t="s">
        <v>1391</v>
      </c>
      <c r="F5032" s="488" t="n">
        <v>1.02</v>
      </c>
      <c r="G5032" s="487"/>
      <c r="H5032" s="491" t="s">
        <v>1392</v>
      </c>
      <c r="I5032" s="491"/>
      <c r="J5032" s="490" t="n">
        <v>5.31</v>
      </c>
    </row>
    <row r="5033" customFormat="false" ht="49.5" hidden="false" customHeight="true" outlineLevel="0" collapsed="false">
      <c r="A5033" s="492"/>
      <c r="B5033" s="493"/>
      <c r="C5033" s="493"/>
      <c r="D5033" s="493"/>
      <c r="E5033" s="493"/>
      <c r="F5033" s="493"/>
      <c r="G5033" s="493" t="s">
        <v>1393</v>
      </c>
      <c r="H5033" s="494" t="n">
        <v>833.29</v>
      </c>
      <c r="I5033" s="495" t="s">
        <v>1394</v>
      </c>
      <c r="J5033" s="496" t="n">
        <v>4424.76</v>
      </c>
    </row>
    <row r="5034" customFormat="false" ht="0.75" hidden="false" customHeight="true" outlineLevel="0" collapsed="false">
      <c r="A5034" s="497"/>
      <c r="B5034" s="498"/>
      <c r="C5034" s="498"/>
      <c r="D5034" s="498"/>
      <c r="E5034" s="498"/>
      <c r="F5034" s="498"/>
      <c r="G5034" s="498"/>
      <c r="H5034" s="498"/>
      <c r="I5034" s="499"/>
      <c r="J5034" s="500"/>
    </row>
    <row r="5035" customFormat="false" ht="24" hidden="false" customHeight="true" outlineLevel="0" collapsed="false">
      <c r="A5035" s="461" t="s">
        <v>2807</v>
      </c>
      <c r="B5035" s="462"/>
      <c r="C5035" s="462"/>
      <c r="D5035" s="462" t="s">
        <v>1717</v>
      </c>
      <c r="E5035" s="462"/>
      <c r="F5035" s="462"/>
      <c r="G5035" s="462"/>
      <c r="H5035" s="463"/>
      <c r="I5035" s="464"/>
      <c r="J5035" s="465" t="n">
        <v>8711.11</v>
      </c>
    </row>
    <row r="5036" customFormat="false" ht="18" hidden="false" customHeight="true" outlineLevel="0" collapsed="false">
      <c r="A5036" s="466" t="s">
        <v>2808</v>
      </c>
      <c r="B5036" s="467" t="s">
        <v>27</v>
      </c>
      <c r="C5036" s="468" t="s">
        <v>26</v>
      </c>
      <c r="D5036" s="468" t="s">
        <v>18</v>
      </c>
      <c r="E5036" s="468" t="s">
        <v>25</v>
      </c>
      <c r="F5036" s="468"/>
      <c r="G5036" s="469" t="s">
        <v>1375</v>
      </c>
      <c r="H5036" s="467" t="s">
        <v>1376</v>
      </c>
      <c r="I5036" s="470" t="s">
        <v>1377</v>
      </c>
      <c r="J5036" s="471" t="s">
        <v>19</v>
      </c>
    </row>
    <row r="5037" customFormat="false" ht="25.5" hidden="false" customHeight="true" outlineLevel="0" collapsed="false">
      <c r="A5037" s="472" t="s">
        <v>35</v>
      </c>
      <c r="B5037" s="473" t="n">
        <v>99808</v>
      </c>
      <c r="C5037" s="474" t="s">
        <v>42</v>
      </c>
      <c r="D5037" s="474" t="s">
        <v>2795</v>
      </c>
      <c r="E5037" s="474" t="s">
        <v>1382</v>
      </c>
      <c r="F5037" s="474"/>
      <c r="G5037" s="475" t="s">
        <v>400</v>
      </c>
      <c r="H5037" s="476" t="n">
        <v>1</v>
      </c>
      <c r="I5037" s="477" t="n">
        <v>3.72</v>
      </c>
      <c r="J5037" s="478" t="n">
        <v>3.72</v>
      </c>
    </row>
    <row r="5038" customFormat="false" ht="24" hidden="false" customHeight="true" outlineLevel="0" collapsed="false">
      <c r="A5038" s="479" t="s">
        <v>656</v>
      </c>
      <c r="B5038" s="480" t="n">
        <v>88316</v>
      </c>
      <c r="C5038" s="481" t="s">
        <v>42</v>
      </c>
      <c r="D5038" s="481" t="s">
        <v>667</v>
      </c>
      <c r="E5038" s="481" t="s">
        <v>1382</v>
      </c>
      <c r="F5038" s="481"/>
      <c r="G5038" s="482" t="s">
        <v>469</v>
      </c>
      <c r="H5038" s="483" t="n">
        <v>0.153</v>
      </c>
      <c r="I5038" s="484" t="n">
        <v>20.32</v>
      </c>
      <c r="J5038" s="485" t="n">
        <v>3.1</v>
      </c>
    </row>
    <row r="5039" customFormat="false" ht="25.5" hidden="false" customHeight="true" outlineLevel="0" collapsed="false">
      <c r="A5039" s="501" t="s">
        <v>200</v>
      </c>
      <c r="B5039" s="502" t="n">
        <v>3</v>
      </c>
      <c r="C5039" s="503" t="s">
        <v>42</v>
      </c>
      <c r="D5039" s="503" t="s">
        <v>2796</v>
      </c>
      <c r="E5039" s="503" t="s">
        <v>669</v>
      </c>
      <c r="F5039" s="503"/>
      <c r="G5039" s="504" t="s">
        <v>686</v>
      </c>
      <c r="H5039" s="505" t="n">
        <v>0.044</v>
      </c>
      <c r="I5039" s="506" t="n">
        <v>14.11</v>
      </c>
      <c r="J5039" s="507" t="n">
        <v>0.62</v>
      </c>
    </row>
    <row r="5040" customFormat="false" ht="15" hidden="false" customHeight="false" outlineLevel="0" collapsed="false">
      <c r="A5040" s="486"/>
      <c r="B5040" s="487"/>
      <c r="C5040" s="487"/>
      <c r="D5040" s="487"/>
      <c r="E5040" s="487" t="s">
        <v>1388</v>
      </c>
      <c r="F5040" s="488" t="n">
        <v>2.3</v>
      </c>
      <c r="G5040" s="487" t="s">
        <v>1389</v>
      </c>
      <c r="H5040" s="488" t="n">
        <v>0</v>
      </c>
      <c r="I5040" s="489" t="s">
        <v>1390</v>
      </c>
      <c r="J5040" s="490" t="n">
        <v>2.3</v>
      </c>
    </row>
    <row r="5041" customFormat="false" ht="15" hidden="false" customHeight="true" outlineLevel="0" collapsed="false">
      <c r="A5041" s="486"/>
      <c r="B5041" s="487"/>
      <c r="C5041" s="487"/>
      <c r="D5041" s="487"/>
      <c r="E5041" s="487" t="s">
        <v>1391</v>
      </c>
      <c r="F5041" s="488" t="n">
        <v>0.88</v>
      </c>
      <c r="G5041" s="487"/>
      <c r="H5041" s="491" t="s">
        <v>1392</v>
      </c>
      <c r="I5041" s="491"/>
      <c r="J5041" s="490" t="n">
        <v>4.6</v>
      </c>
    </row>
    <row r="5042" customFormat="false" ht="49.5" hidden="false" customHeight="true" outlineLevel="0" collapsed="false">
      <c r="A5042" s="492"/>
      <c r="B5042" s="493"/>
      <c r="C5042" s="493"/>
      <c r="D5042" s="493"/>
      <c r="E5042" s="493"/>
      <c r="F5042" s="493"/>
      <c r="G5042" s="493" t="s">
        <v>1393</v>
      </c>
      <c r="H5042" s="494" t="n">
        <v>172.93</v>
      </c>
      <c r="I5042" s="495" t="s">
        <v>1394</v>
      </c>
      <c r="J5042" s="496" t="n">
        <v>795.47</v>
      </c>
    </row>
    <row r="5043" customFormat="false" ht="0.75" hidden="false" customHeight="true" outlineLevel="0" collapsed="false">
      <c r="A5043" s="497"/>
      <c r="B5043" s="498"/>
      <c r="C5043" s="498"/>
      <c r="D5043" s="498"/>
      <c r="E5043" s="498"/>
      <c r="F5043" s="498"/>
      <c r="G5043" s="498"/>
      <c r="H5043" s="498"/>
      <c r="I5043" s="499"/>
      <c r="J5043" s="500"/>
    </row>
    <row r="5044" customFormat="false" ht="18" hidden="false" customHeight="true" outlineLevel="0" collapsed="false">
      <c r="A5044" s="466" t="s">
        <v>2809</v>
      </c>
      <c r="B5044" s="467" t="s">
        <v>27</v>
      </c>
      <c r="C5044" s="468" t="s">
        <v>26</v>
      </c>
      <c r="D5044" s="468" t="s">
        <v>18</v>
      </c>
      <c r="E5044" s="468" t="s">
        <v>25</v>
      </c>
      <c r="F5044" s="468"/>
      <c r="G5044" s="469" t="s">
        <v>1375</v>
      </c>
      <c r="H5044" s="467" t="s">
        <v>1376</v>
      </c>
      <c r="I5044" s="470" t="s">
        <v>1377</v>
      </c>
      <c r="J5044" s="471" t="s">
        <v>19</v>
      </c>
    </row>
    <row r="5045" customFormat="false" ht="25.5" hidden="false" customHeight="true" outlineLevel="0" collapsed="false">
      <c r="A5045" s="472" t="s">
        <v>35</v>
      </c>
      <c r="B5045" s="473" t="s">
        <v>2798</v>
      </c>
      <c r="C5045" s="474" t="s">
        <v>36</v>
      </c>
      <c r="D5045" s="474" t="s">
        <v>2799</v>
      </c>
      <c r="E5045" s="474" t="s">
        <v>1382</v>
      </c>
      <c r="F5045" s="474"/>
      <c r="G5045" s="475" t="s">
        <v>400</v>
      </c>
      <c r="H5045" s="476" t="n">
        <v>1</v>
      </c>
      <c r="I5045" s="477" t="n">
        <v>8.34</v>
      </c>
      <c r="J5045" s="478" t="n">
        <v>8.34</v>
      </c>
    </row>
    <row r="5046" customFormat="false" ht="24" hidden="false" customHeight="true" outlineLevel="0" collapsed="false">
      <c r="A5046" s="479" t="s">
        <v>656</v>
      </c>
      <c r="B5046" s="480" t="n">
        <v>88316</v>
      </c>
      <c r="C5046" s="481" t="s">
        <v>42</v>
      </c>
      <c r="D5046" s="481" t="s">
        <v>667</v>
      </c>
      <c r="E5046" s="481" t="s">
        <v>1382</v>
      </c>
      <c r="F5046" s="481"/>
      <c r="G5046" s="482" t="s">
        <v>469</v>
      </c>
      <c r="H5046" s="483" t="n">
        <v>0.15</v>
      </c>
      <c r="I5046" s="484" t="n">
        <v>20.32</v>
      </c>
      <c r="J5046" s="485" t="n">
        <v>3.04</v>
      </c>
    </row>
    <row r="5047" customFormat="false" ht="24" hidden="false" customHeight="true" outlineLevel="0" collapsed="false">
      <c r="A5047" s="501" t="s">
        <v>200</v>
      </c>
      <c r="B5047" s="502" t="n">
        <v>44329</v>
      </c>
      <c r="C5047" s="503" t="s">
        <v>42</v>
      </c>
      <c r="D5047" s="503" t="s">
        <v>998</v>
      </c>
      <c r="E5047" s="503" t="s">
        <v>669</v>
      </c>
      <c r="F5047" s="503"/>
      <c r="G5047" s="504" t="s">
        <v>686</v>
      </c>
      <c r="H5047" s="505" t="n">
        <v>0.05</v>
      </c>
      <c r="I5047" s="506" t="n">
        <v>11.49</v>
      </c>
      <c r="J5047" s="507" t="n">
        <v>0.57</v>
      </c>
    </row>
    <row r="5048" customFormat="false" ht="24" hidden="false" customHeight="true" outlineLevel="0" collapsed="false">
      <c r="A5048" s="501" t="s">
        <v>200</v>
      </c>
      <c r="B5048" s="502" t="n">
        <v>5318</v>
      </c>
      <c r="C5048" s="503" t="s">
        <v>42</v>
      </c>
      <c r="D5048" s="503" t="s">
        <v>2035</v>
      </c>
      <c r="E5048" s="503" t="s">
        <v>669</v>
      </c>
      <c r="F5048" s="503"/>
      <c r="G5048" s="504" t="s">
        <v>686</v>
      </c>
      <c r="H5048" s="505" t="n">
        <v>0.08</v>
      </c>
      <c r="I5048" s="506" t="n">
        <v>18.58</v>
      </c>
      <c r="J5048" s="507" t="n">
        <v>1.48</v>
      </c>
    </row>
    <row r="5049" customFormat="false" ht="24" hidden="false" customHeight="true" outlineLevel="0" collapsed="false">
      <c r="A5049" s="501" t="s">
        <v>200</v>
      </c>
      <c r="B5049" s="502" t="n">
        <v>44331</v>
      </c>
      <c r="C5049" s="503" t="s">
        <v>42</v>
      </c>
      <c r="D5049" s="503" t="s">
        <v>1003</v>
      </c>
      <c r="E5049" s="503" t="s">
        <v>669</v>
      </c>
      <c r="F5049" s="503"/>
      <c r="G5049" s="504" t="s">
        <v>686</v>
      </c>
      <c r="H5049" s="505" t="n">
        <v>0.011</v>
      </c>
      <c r="I5049" s="506" t="n">
        <v>45.77</v>
      </c>
      <c r="J5049" s="507" t="n">
        <v>0.5</v>
      </c>
    </row>
    <row r="5050" customFormat="false" ht="24" hidden="false" customHeight="true" outlineLevel="0" collapsed="false">
      <c r="A5050" s="501" t="s">
        <v>200</v>
      </c>
      <c r="B5050" s="502" t="n">
        <v>13</v>
      </c>
      <c r="C5050" s="503" t="s">
        <v>42</v>
      </c>
      <c r="D5050" s="503" t="s">
        <v>2355</v>
      </c>
      <c r="E5050" s="503" t="s">
        <v>669</v>
      </c>
      <c r="F5050" s="503"/>
      <c r="G5050" s="504" t="s">
        <v>66</v>
      </c>
      <c r="H5050" s="505" t="n">
        <v>0.09</v>
      </c>
      <c r="I5050" s="506" t="n">
        <v>30.62</v>
      </c>
      <c r="J5050" s="507" t="n">
        <v>2.75</v>
      </c>
    </row>
    <row r="5051" customFormat="false" ht="15" hidden="false" customHeight="false" outlineLevel="0" collapsed="false">
      <c r="A5051" s="486"/>
      <c r="B5051" s="487"/>
      <c r="C5051" s="487"/>
      <c r="D5051" s="487"/>
      <c r="E5051" s="487" t="s">
        <v>1388</v>
      </c>
      <c r="F5051" s="488" t="n">
        <v>2.26</v>
      </c>
      <c r="G5051" s="487" t="s">
        <v>1389</v>
      </c>
      <c r="H5051" s="488" t="n">
        <v>0</v>
      </c>
      <c r="I5051" s="489" t="s">
        <v>1390</v>
      </c>
      <c r="J5051" s="490" t="n">
        <v>2.26</v>
      </c>
    </row>
    <row r="5052" customFormat="false" ht="15" hidden="false" customHeight="true" outlineLevel="0" collapsed="false">
      <c r="A5052" s="486"/>
      <c r="B5052" s="487"/>
      <c r="C5052" s="487"/>
      <c r="D5052" s="487"/>
      <c r="E5052" s="487" t="s">
        <v>1391</v>
      </c>
      <c r="F5052" s="488" t="n">
        <v>1.98</v>
      </c>
      <c r="G5052" s="487"/>
      <c r="H5052" s="491" t="s">
        <v>1392</v>
      </c>
      <c r="I5052" s="491"/>
      <c r="J5052" s="490" t="n">
        <v>10.32</v>
      </c>
    </row>
    <row r="5053" customFormat="false" ht="49.5" hidden="false" customHeight="true" outlineLevel="0" collapsed="false">
      <c r="A5053" s="492"/>
      <c r="B5053" s="493"/>
      <c r="C5053" s="493"/>
      <c r="D5053" s="493"/>
      <c r="E5053" s="493"/>
      <c r="F5053" s="493"/>
      <c r="G5053" s="493" t="s">
        <v>1393</v>
      </c>
      <c r="H5053" s="494" t="n">
        <v>174.93</v>
      </c>
      <c r="I5053" s="495" t="s">
        <v>1394</v>
      </c>
      <c r="J5053" s="496" t="n">
        <v>1805.27</v>
      </c>
    </row>
    <row r="5054" customFormat="false" ht="0.75" hidden="false" customHeight="true" outlineLevel="0" collapsed="false">
      <c r="A5054" s="497"/>
      <c r="B5054" s="498"/>
      <c r="C5054" s="498"/>
      <c r="D5054" s="498"/>
      <c r="E5054" s="498"/>
      <c r="F5054" s="498"/>
      <c r="G5054" s="498"/>
      <c r="H5054" s="498"/>
      <c r="I5054" s="499"/>
      <c r="J5054" s="500"/>
    </row>
    <row r="5055" customFormat="false" ht="18" hidden="false" customHeight="true" outlineLevel="0" collapsed="false">
      <c r="A5055" s="466" t="s">
        <v>2810</v>
      </c>
      <c r="B5055" s="467" t="s">
        <v>27</v>
      </c>
      <c r="C5055" s="468" t="s">
        <v>26</v>
      </c>
      <c r="D5055" s="468" t="s">
        <v>18</v>
      </c>
      <c r="E5055" s="468" t="s">
        <v>25</v>
      </c>
      <c r="F5055" s="468"/>
      <c r="G5055" s="469" t="s">
        <v>1375</v>
      </c>
      <c r="H5055" s="467" t="s">
        <v>1376</v>
      </c>
      <c r="I5055" s="470" t="s">
        <v>1377</v>
      </c>
      <c r="J5055" s="471" t="s">
        <v>19</v>
      </c>
    </row>
    <row r="5056" customFormat="false" ht="39" hidden="false" customHeight="true" outlineLevel="0" collapsed="false">
      <c r="A5056" s="472" t="s">
        <v>35</v>
      </c>
      <c r="B5056" s="473" t="s">
        <v>2801</v>
      </c>
      <c r="C5056" s="474" t="s">
        <v>36</v>
      </c>
      <c r="D5056" s="474" t="s">
        <v>2802</v>
      </c>
      <c r="E5056" s="474" t="s">
        <v>1382</v>
      </c>
      <c r="F5056" s="474"/>
      <c r="G5056" s="475" t="s">
        <v>400</v>
      </c>
      <c r="H5056" s="476" t="n">
        <v>1</v>
      </c>
      <c r="I5056" s="477" t="n">
        <v>4.29</v>
      </c>
      <c r="J5056" s="478" t="n">
        <v>4.29</v>
      </c>
    </row>
    <row r="5057" customFormat="false" ht="24" hidden="false" customHeight="true" outlineLevel="0" collapsed="false">
      <c r="A5057" s="479" t="s">
        <v>656</v>
      </c>
      <c r="B5057" s="480" t="n">
        <v>88316</v>
      </c>
      <c r="C5057" s="481" t="s">
        <v>42</v>
      </c>
      <c r="D5057" s="481" t="s">
        <v>667</v>
      </c>
      <c r="E5057" s="481" t="s">
        <v>1382</v>
      </c>
      <c r="F5057" s="481"/>
      <c r="G5057" s="482" t="s">
        <v>469</v>
      </c>
      <c r="H5057" s="483" t="n">
        <v>0.17</v>
      </c>
      <c r="I5057" s="484" t="n">
        <v>20.32</v>
      </c>
      <c r="J5057" s="485" t="n">
        <v>3.45</v>
      </c>
    </row>
    <row r="5058" customFormat="false" ht="51.75" hidden="false" customHeight="true" outlineLevel="0" collapsed="false">
      <c r="A5058" s="479" t="s">
        <v>656</v>
      </c>
      <c r="B5058" s="480" t="n">
        <v>99833</v>
      </c>
      <c r="C5058" s="481" t="s">
        <v>42</v>
      </c>
      <c r="D5058" s="481" t="s">
        <v>1928</v>
      </c>
      <c r="E5058" s="481" t="s">
        <v>683</v>
      </c>
      <c r="F5058" s="481"/>
      <c r="G5058" s="482" t="s">
        <v>688</v>
      </c>
      <c r="H5058" s="483" t="n">
        <v>0.008</v>
      </c>
      <c r="I5058" s="484" t="n">
        <v>5.11</v>
      </c>
      <c r="J5058" s="485" t="n">
        <v>0.04</v>
      </c>
    </row>
    <row r="5059" customFormat="false" ht="24" hidden="false" customHeight="true" outlineLevel="0" collapsed="false">
      <c r="A5059" s="501" t="s">
        <v>200</v>
      </c>
      <c r="B5059" s="502" t="n">
        <v>44329</v>
      </c>
      <c r="C5059" s="503" t="s">
        <v>42</v>
      </c>
      <c r="D5059" s="503" t="s">
        <v>998</v>
      </c>
      <c r="E5059" s="503" t="s">
        <v>669</v>
      </c>
      <c r="F5059" s="503"/>
      <c r="G5059" s="504" t="s">
        <v>686</v>
      </c>
      <c r="H5059" s="505" t="n">
        <v>0.009</v>
      </c>
      <c r="I5059" s="506" t="n">
        <v>11.49</v>
      </c>
      <c r="J5059" s="507" t="n">
        <v>0.1</v>
      </c>
    </row>
    <row r="5060" customFormat="false" ht="24" hidden="false" customHeight="true" outlineLevel="0" collapsed="false">
      <c r="A5060" s="501" t="s">
        <v>200</v>
      </c>
      <c r="B5060" s="502" t="n">
        <v>5318</v>
      </c>
      <c r="C5060" s="503" t="s">
        <v>42</v>
      </c>
      <c r="D5060" s="503" t="s">
        <v>2035</v>
      </c>
      <c r="E5060" s="503" t="s">
        <v>669</v>
      </c>
      <c r="F5060" s="503"/>
      <c r="G5060" s="504" t="s">
        <v>686</v>
      </c>
      <c r="H5060" s="505" t="n">
        <v>0.007</v>
      </c>
      <c r="I5060" s="506" t="n">
        <v>18.58</v>
      </c>
      <c r="J5060" s="507" t="n">
        <v>0.13</v>
      </c>
    </row>
    <row r="5061" customFormat="false" ht="24" hidden="false" customHeight="true" outlineLevel="0" collapsed="false">
      <c r="A5061" s="501" t="s">
        <v>200</v>
      </c>
      <c r="B5061" s="502" t="n">
        <v>13</v>
      </c>
      <c r="C5061" s="503" t="s">
        <v>42</v>
      </c>
      <c r="D5061" s="503" t="s">
        <v>2355</v>
      </c>
      <c r="E5061" s="503" t="s">
        <v>669</v>
      </c>
      <c r="F5061" s="503"/>
      <c r="G5061" s="504" t="s">
        <v>66</v>
      </c>
      <c r="H5061" s="505" t="n">
        <v>0.005</v>
      </c>
      <c r="I5061" s="506" t="n">
        <v>30.62</v>
      </c>
      <c r="J5061" s="507" t="n">
        <v>0.15</v>
      </c>
    </row>
    <row r="5062" customFormat="false" ht="25.5" hidden="false" customHeight="true" outlineLevel="0" collapsed="false">
      <c r="A5062" s="501" t="s">
        <v>200</v>
      </c>
      <c r="B5062" s="502" t="n">
        <v>3</v>
      </c>
      <c r="C5062" s="503" t="s">
        <v>42</v>
      </c>
      <c r="D5062" s="503" t="s">
        <v>2796</v>
      </c>
      <c r="E5062" s="503" t="s">
        <v>669</v>
      </c>
      <c r="F5062" s="503"/>
      <c r="G5062" s="504" t="s">
        <v>686</v>
      </c>
      <c r="H5062" s="505" t="n">
        <v>0.03</v>
      </c>
      <c r="I5062" s="506" t="n">
        <v>14.11</v>
      </c>
      <c r="J5062" s="507" t="n">
        <v>0.42</v>
      </c>
    </row>
    <row r="5063" customFormat="false" ht="15" hidden="false" customHeight="false" outlineLevel="0" collapsed="false">
      <c r="A5063" s="486"/>
      <c r="B5063" s="487"/>
      <c r="C5063" s="487"/>
      <c r="D5063" s="487"/>
      <c r="E5063" s="487" t="s">
        <v>1388</v>
      </c>
      <c r="F5063" s="488" t="n">
        <v>2.56</v>
      </c>
      <c r="G5063" s="487" t="s">
        <v>1389</v>
      </c>
      <c r="H5063" s="488" t="n">
        <v>0</v>
      </c>
      <c r="I5063" s="489" t="s">
        <v>1390</v>
      </c>
      <c r="J5063" s="490" t="n">
        <v>2.56</v>
      </c>
    </row>
    <row r="5064" customFormat="false" ht="15" hidden="false" customHeight="true" outlineLevel="0" collapsed="false">
      <c r="A5064" s="486"/>
      <c r="B5064" s="487"/>
      <c r="C5064" s="487"/>
      <c r="D5064" s="487"/>
      <c r="E5064" s="487" t="s">
        <v>1391</v>
      </c>
      <c r="F5064" s="488" t="n">
        <v>1.02</v>
      </c>
      <c r="G5064" s="487"/>
      <c r="H5064" s="491" t="s">
        <v>1392</v>
      </c>
      <c r="I5064" s="491"/>
      <c r="J5064" s="490" t="n">
        <v>5.31</v>
      </c>
    </row>
    <row r="5065" customFormat="false" ht="49.5" hidden="false" customHeight="true" outlineLevel="0" collapsed="false">
      <c r="A5065" s="492"/>
      <c r="B5065" s="493"/>
      <c r="C5065" s="493"/>
      <c r="D5065" s="493"/>
      <c r="E5065" s="493"/>
      <c r="F5065" s="493"/>
      <c r="G5065" s="493" t="s">
        <v>1393</v>
      </c>
      <c r="H5065" s="494" t="n">
        <v>1150.73</v>
      </c>
      <c r="I5065" s="495" t="s">
        <v>1394</v>
      </c>
      <c r="J5065" s="496" t="n">
        <v>6110.37</v>
      </c>
    </row>
    <row r="5066" customFormat="false" ht="0.75" hidden="false" customHeight="true" outlineLevel="0" collapsed="false">
      <c r="A5066" s="497"/>
      <c r="B5066" s="498"/>
      <c r="C5066" s="498"/>
      <c r="D5066" s="498"/>
      <c r="E5066" s="498"/>
      <c r="F5066" s="498"/>
      <c r="G5066" s="498"/>
      <c r="H5066" s="498"/>
      <c r="I5066" s="499"/>
      <c r="J5066" s="500"/>
    </row>
    <row r="5067" customFormat="false" ht="24" hidden="false" customHeight="true" outlineLevel="0" collapsed="false">
      <c r="A5067" s="461" t="n">
        <v>18</v>
      </c>
      <c r="B5067" s="462"/>
      <c r="C5067" s="462"/>
      <c r="D5067" s="462" t="s">
        <v>2811</v>
      </c>
      <c r="E5067" s="462"/>
      <c r="F5067" s="462"/>
      <c r="G5067" s="462"/>
      <c r="H5067" s="463"/>
      <c r="I5067" s="464"/>
      <c r="J5067" s="465" t="n">
        <v>1806193.21</v>
      </c>
    </row>
    <row r="5068" customFormat="false" ht="24" hidden="false" customHeight="true" outlineLevel="0" collapsed="false">
      <c r="A5068" s="461" t="s">
        <v>2812</v>
      </c>
      <c r="B5068" s="462"/>
      <c r="C5068" s="462"/>
      <c r="D5068" s="462" t="s">
        <v>2813</v>
      </c>
      <c r="E5068" s="462"/>
      <c r="F5068" s="462"/>
      <c r="G5068" s="462"/>
      <c r="H5068" s="463"/>
      <c r="I5068" s="464"/>
      <c r="J5068" s="465" t="n">
        <v>43194.86</v>
      </c>
    </row>
    <row r="5069" customFormat="false" ht="18" hidden="false" customHeight="true" outlineLevel="0" collapsed="false">
      <c r="A5069" s="466" t="s">
        <v>2814</v>
      </c>
      <c r="B5069" s="467" t="s">
        <v>27</v>
      </c>
      <c r="C5069" s="468" t="s">
        <v>26</v>
      </c>
      <c r="D5069" s="468" t="s">
        <v>18</v>
      </c>
      <c r="E5069" s="468" t="s">
        <v>25</v>
      </c>
      <c r="F5069" s="468"/>
      <c r="G5069" s="469" t="s">
        <v>1375</v>
      </c>
      <c r="H5069" s="467" t="s">
        <v>1376</v>
      </c>
      <c r="I5069" s="470" t="s">
        <v>1377</v>
      </c>
      <c r="J5069" s="471" t="s">
        <v>19</v>
      </c>
    </row>
    <row r="5070" customFormat="false" ht="25.5" hidden="false" customHeight="true" outlineLevel="0" collapsed="false">
      <c r="A5070" s="472" t="s">
        <v>35</v>
      </c>
      <c r="B5070" s="473" t="s">
        <v>2815</v>
      </c>
      <c r="C5070" s="474" t="s">
        <v>36</v>
      </c>
      <c r="D5070" s="474" t="s">
        <v>2816</v>
      </c>
      <c r="E5070" s="474" t="s">
        <v>1404</v>
      </c>
      <c r="F5070" s="474"/>
      <c r="G5070" s="475" t="s">
        <v>47</v>
      </c>
      <c r="H5070" s="476" t="n">
        <v>1</v>
      </c>
      <c r="I5070" s="477" t="n">
        <v>27.54</v>
      </c>
      <c r="J5070" s="478" t="n">
        <v>27.54</v>
      </c>
    </row>
    <row r="5071" customFormat="false" ht="25.5" hidden="false" customHeight="true" outlineLevel="0" collapsed="false">
      <c r="A5071" s="479" t="s">
        <v>656</v>
      </c>
      <c r="B5071" s="480" t="n">
        <v>88247</v>
      </c>
      <c r="C5071" s="481" t="s">
        <v>42</v>
      </c>
      <c r="D5071" s="481" t="s">
        <v>852</v>
      </c>
      <c r="E5071" s="481" t="s">
        <v>1382</v>
      </c>
      <c r="F5071" s="481"/>
      <c r="G5071" s="482" t="s">
        <v>469</v>
      </c>
      <c r="H5071" s="483" t="n">
        <v>0.4</v>
      </c>
      <c r="I5071" s="484" t="n">
        <v>21.96</v>
      </c>
      <c r="J5071" s="485" t="n">
        <v>8.78</v>
      </c>
    </row>
    <row r="5072" customFormat="false" ht="24" hidden="false" customHeight="true" outlineLevel="0" collapsed="false">
      <c r="A5072" s="479" t="s">
        <v>656</v>
      </c>
      <c r="B5072" s="480" t="n">
        <v>88264</v>
      </c>
      <c r="C5072" s="481" t="s">
        <v>42</v>
      </c>
      <c r="D5072" s="481" t="s">
        <v>468</v>
      </c>
      <c r="E5072" s="481" t="s">
        <v>1382</v>
      </c>
      <c r="F5072" s="481"/>
      <c r="G5072" s="482" t="s">
        <v>469</v>
      </c>
      <c r="H5072" s="483" t="n">
        <v>0.4</v>
      </c>
      <c r="I5072" s="484" t="n">
        <v>26.68</v>
      </c>
      <c r="J5072" s="485" t="n">
        <v>10.67</v>
      </c>
    </row>
    <row r="5073" customFormat="false" ht="24" hidden="false" customHeight="true" outlineLevel="0" collapsed="false">
      <c r="A5073" s="501" t="s">
        <v>200</v>
      </c>
      <c r="B5073" s="502" t="n">
        <v>39028</v>
      </c>
      <c r="C5073" s="503" t="s">
        <v>42</v>
      </c>
      <c r="D5073" s="503" t="s">
        <v>2817</v>
      </c>
      <c r="E5073" s="503" t="s">
        <v>669</v>
      </c>
      <c r="F5073" s="503"/>
      <c r="G5073" s="504" t="s">
        <v>47</v>
      </c>
      <c r="H5073" s="505" t="n">
        <v>1</v>
      </c>
      <c r="I5073" s="506" t="n">
        <v>8.09</v>
      </c>
      <c r="J5073" s="507" t="n">
        <v>8.09</v>
      </c>
    </row>
    <row r="5074" customFormat="false" ht="15" hidden="false" customHeight="false" outlineLevel="0" collapsed="false">
      <c r="A5074" s="486"/>
      <c r="B5074" s="487"/>
      <c r="C5074" s="487"/>
      <c r="D5074" s="487"/>
      <c r="E5074" s="487" t="s">
        <v>1388</v>
      </c>
      <c r="F5074" s="488" t="n">
        <v>15.17</v>
      </c>
      <c r="G5074" s="487" t="s">
        <v>1389</v>
      </c>
      <c r="H5074" s="488" t="n">
        <v>0</v>
      </c>
      <c r="I5074" s="489" t="s">
        <v>1390</v>
      </c>
      <c r="J5074" s="490" t="n">
        <v>15.17</v>
      </c>
    </row>
    <row r="5075" customFormat="false" ht="15" hidden="false" customHeight="true" outlineLevel="0" collapsed="false">
      <c r="A5075" s="486"/>
      <c r="B5075" s="487"/>
      <c r="C5075" s="487"/>
      <c r="D5075" s="487"/>
      <c r="E5075" s="487" t="s">
        <v>1391</v>
      </c>
      <c r="F5075" s="488" t="n">
        <v>6.55</v>
      </c>
      <c r="G5075" s="487"/>
      <c r="H5075" s="491" t="s">
        <v>1392</v>
      </c>
      <c r="I5075" s="491"/>
      <c r="J5075" s="490" t="n">
        <v>34.09</v>
      </c>
    </row>
    <row r="5076" customFormat="false" ht="49.5" hidden="false" customHeight="true" outlineLevel="0" collapsed="false">
      <c r="A5076" s="492"/>
      <c r="B5076" s="493"/>
      <c r="C5076" s="493"/>
      <c r="D5076" s="493"/>
      <c r="E5076" s="493"/>
      <c r="F5076" s="493"/>
      <c r="G5076" s="493" t="s">
        <v>1393</v>
      </c>
      <c r="H5076" s="494" t="n">
        <v>604.7</v>
      </c>
      <c r="I5076" s="495" t="s">
        <v>1394</v>
      </c>
      <c r="J5076" s="496" t="n">
        <v>20614.22</v>
      </c>
    </row>
    <row r="5077" customFormat="false" ht="0.75" hidden="false" customHeight="true" outlineLevel="0" collapsed="false">
      <c r="A5077" s="497"/>
      <c r="B5077" s="498"/>
      <c r="C5077" s="498"/>
      <c r="D5077" s="498"/>
      <c r="E5077" s="498"/>
      <c r="F5077" s="498"/>
      <c r="G5077" s="498"/>
      <c r="H5077" s="498"/>
      <c r="I5077" s="499"/>
      <c r="J5077" s="500"/>
    </row>
    <row r="5078" customFormat="false" ht="18" hidden="false" customHeight="true" outlineLevel="0" collapsed="false">
      <c r="A5078" s="466" t="s">
        <v>2818</v>
      </c>
      <c r="B5078" s="467" t="s">
        <v>27</v>
      </c>
      <c r="C5078" s="468" t="s">
        <v>26</v>
      </c>
      <c r="D5078" s="468" t="s">
        <v>18</v>
      </c>
      <c r="E5078" s="468" t="s">
        <v>25</v>
      </c>
      <c r="F5078" s="468"/>
      <c r="G5078" s="469" t="s">
        <v>1375</v>
      </c>
      <c r="H5078" s="467" t="s">
        <v>1376</v>
      </c>
      <c r="I5078" s="470" t="s">
        <v>1377</v>
      </c>
      <c r="J5078" s="471" t="s">
        <v>19</v>
      </c>
    </row>
    <row r="5079" customFormat="false" ht="25.5" hidden="false" customHeight="true" outlineLevel="0" collapsed="false">
      <c r="A5079" s="472" t="s">
        <v>35</v>
      </c>
      <c r="B5079" s="473" t="s">
        <v>2819</v>
      </c>
      <c r="C5079" s="474" t="s">
        <v>36</v>
      </c>
      <c r="D5079" s="474" t="s">
        <v>2820</v>
      </c>
      <c r="E5079" s="474" t="s">
        <v>1751</v>
      </c>
      <c r="F5079" s="474"/>
      <c r="G5079" s="475" t="s">
        <v>120</v>
      </c>
      <c r="H5079" s="476" t="n">
        <v>1</v>
      </c>
      <c r="I5079" s="477" t="n">
        <v>18.02</v>
      </c>
      <c r="J5079" s="478" t="n">
        <v>18.02</v>
      </c>
    </row>
    <row r="5080" customFormat="false" ht="24" hidden="false" customHeight="true" outlineLevel="0" collapsed="false">
      <c r="A5080" s="479" t="s">
        <v>656</v>
      </c>
      <c r="B5080" s="480" t="n">
        <v>88316</v>
      </c>
      <c r="C5080" s="481" t="s">
        <v>42</v>
      </c>
      <c r="D5080" s="481" t="s">
        <v>667</v>
      </c>
      <c r="E5080" s="481" t="s">
        <v>1382</v>
      </c>
      <c r="F5080" s="481"/>
      <c r="G5080" s="482" t="s">
        <v>469</v>
      </c>
      <c r="H5080" s="483" t="n">
        <v>0.2</v>
      </c>
      <c r="I5080" s="484" t="n">
        <v>20.32</v>
      </c>
      <c r="J5080" s="485" t="n">
        <v>4.06</v>
      </c>
    </row>
    <row r="5081" customFormat="false" ht="24" hidden="false" customHeight="true" outlineLevel="0" collapsed="false">
      <c r="A5081" s="479" t="s">
        <v>656</v>
      </c>
      <c r="B5081" s="480" t="n">
        <v>88264</v>
      </c>
      <c r="C5081" s="481" t="s">
        <v>42</v>
      </c>
      <c r="D5081" s="481" t="s">
        <v>468</v>
      </c>
      <c r="E5081" s="481" t="s">
        <v>1382</v>
      </c>
      <c r="F5081" s="481"/>
      <c r="G5081" s="482" t="s">
        <v>469</v>
      </c>
      <c r="H5081" s="483" t="n">
        <v>0.2</v>
      </c>
      <c r="I5081" s="484" t="n">
        <v>26.68</v>
      </c>
      <c r="J5081" s="485" t="n">
        <v>5.33</v>
      </c>
    </row>
    <row r="5082" customFormat="false" ht="24" hidden="false" customHeight="true" outlineLevel="0" collapsed="false">
      <c r="A5082" s="501" t="s">
        <v>200</v>
      </c>
      <c r="B5082" s="502" t="s">
        <v>2821</v>
      </c>
      <c r="C5082" s="503" t="s">
        <v>36</v>
      </c>
      <c r="D5082" s="503" t="s">
        <v>2822</v>
      </c>
      <c r="E5082" s="503" t="s">
        <v>669</v>
      </c>
      <c r="F5082" s="503"/>
      <c r="G5082" s="504" t="s">
        <v>120</v>
      </c>
      <c r="H5082" s="505" t="n">
        <v>1</v>
      </c>
      <c r="I5082" s="506" t="n">
        <v>8.63</v>
      </c>
      <c r="J5082" s="507" t="n">
        <v>8.63</v>
      </c>
    </row>
    <row r="5083" customFormat="false" ht="15" hidden="false" customHeight="false" outlineLevel="0" collapsed="false">
      <c r="A5083" s="486"/>
      <c r="B5083" s="487"/>
      <c r="C5083" s="487"/>
      <c r="D5083" s="487"/>
      <c r="E5083" s="487" t="s">
        <v>1388</v>
      </c>
      <c r="F5083" s="488" t="n">
        <v>7.27</v>
      </c>
      <c r="G5083" s="487" t="s">
        <v>1389</v>
      </c>
      <c r="H5083" s="488" t="n">
        <v>0</v>
      </c>
      <c r="I5083" s="489" t="s">
        <v>1390</v>
      </c>
      <c r="J5083" s="490" t="n">
        <v>7.27</v>
      </c>
    </row>
    <row r="5084" customFormat="false" ht="15" hidden="false" customHeight="true" outlineLevel="0" collapsed="false">
      <c r="A5084" s="486"/>
      <c r="B5084" s="487"/>
      <c r="C5084" s="487"/>
      <c r="D5084" s="487"/>
      <c r="E5084" s="487" t="s">
        <v>1391</v>
      </c>
      <c r="F5084" s="488" t="n">
        <v>4.28</v>
      </c>
      <c r="G5084" s="487"/>
      <c r="H5084" s="491" t="s">
        <v>1392</v>
      </c>
      <c r="I5084" s="491"/>
      <c r="J5084" s="490" t="n">
        <v>22.3</v>
      </c>
    </row>
    <row r="5085" customFormat="false" ht="49.5" hidden="false" customHeight="true" outlineLevel="0" collapsed="false">
      <c r="A5085" s="492"/>
      <c r="B5085" s="493"/>
      <c r="C5085" s="493"/>
      <c r="D5085" s="493"/>
      <c r="E5085" s="493"/>
      <c r="F5085" s="493"/>
      <c r="G5085" s="493" t="s">
        <v>1393</v>
      </c>
      <c r="H5085" s="494" t="n">
        <v>484</v>
      </c>
      <c r="I5085" s="495" t="s">
        <v>1394</v>
      </c>
      <c r="J5085" s="496" t="n">
        <v>10793.2</v>
      </c>
    </row>
    <row r="5086" customFormat="false" ht="0.75" hidden="false" customHeight="true" outlineLevel="0" collapsed="false">
      <c r="A5086" s="497"/>
      <c r="B5086" s="498"/>
      <c r="C5086" s="498"/>
      <c r="D5086" s="498"/>
      <c r="E5086" s="498"/>
      <c r="F5086" s="498"/>
      <c r="G5086" s="498"/>
      <c r="H5086" s="498"/>
      <c r="I5086" s="499"/>
      <c r="J5086" s="500"/>
    </row>
    <row r="5087" customFormat="false" ht="18" hidden="false" customHeight="true" outlineLevel="0" collapsed="false">
      <c r="A5087" s="466" t="s">
        <v>2823</v>
      </c>
      <c r="B5087" s="467" t="s">
        <v>27</v>
      </c>
      <c r="C5087" s="468" t="s">
        <v>26</v>
      </c>
      <c r="D5087" s="468" t="s">
        <v>18</v>
      </c>
      <c r="E5087" s="468" t="s">
        <v>25</v>
      </c>
      <c r="F5087" s="468"/>
      <c r="G5087" s="469" t="s">
        <v>1375</v>
      </c>
      <c r="H5087" s="467" t="s">
        <v>1376</v>
      </c>
      <c r="I5087" s="470" t="s">
        <v>1377</v>
      </c>
      <c r="J5087" s="471" t="s">
        <v>19</v>
      </c>
    </row>
    <row r="5088" customFormat="false" ht="25.5" hidden="false" customHeight="true" outlineLevel="0" collapsed="false">
      <c r="A5088" s="472" t="s">
        <v>35</v>
      </c>
      <c r="B5088" s="473" t="s">
        <v>2824</v>
      </c>
      <c r="C5088" s="474" t="s">
        <v>36</v>
      </c>
      <c r="D5088" s="474" t="s">
        <v>2825</v>
      </c>
      <c r="E5088" s="474" t="s">
        <v>1751</v>
      </c>
      <c r="F5088" s="474"/>
      <c r="G5088" s="475" t="s">
        <v>120</v>
      </c>
      <c r="H5088" s="476" t="n">
        <v>1</v>
      </c>
      <c r="I5088" s="477" t="n">
        <v>12.27</v>
      </c>
      <c r="J5088" s="478" t="n">
        <v>12.27</v>
      </c>
    </row>
    <row r="5089" customFormat="false" ht="24" hidden="false" customHeight="true" outlineLevel="0" collapsed="false">
      <c r="A5089" s="479" t="s">
        <v>656</v>
      </c>
      <c r="B5089" s="480" t="n">
        <v>88264</v>
      </c>
      <c r="C5089" s="481" t="s">
        <v>42</v>
      </c>
      <c r="D5089" s="481" t="s">
        <v>468</v>
      </c>
      <c r="E5089" s="481" t="s">
        <v>1382</v>
      </c>
      <c r="F5089" s="481"/>
      <c r="G5089" s="482" t="s">
        <v>469</v>
      </c>
      <c r="H5089" s="483" t="n">
        <v>0.2</v>
      </c>
      <c r="I5089" s="484" t="n">
        <v>26.68</v>
      </c>
      <c r="J5089" s="485" t="n">
        <v>5.33</v>
      </c>
    </row>
    <row r="5090" customFormat="false" ht="24" hidden="false" customHeight="true" outlineLevel="0" collapsed="false">
      <c r="A5090" s="479" t="s">
        <v>656</v>
      </c>
      <c r="B5090" s="480" t="n">
        <v>88316</v>
      </c>
      <c r="C5090" s="481" t="s">
        <v>42</v>
      </c>
      <c r="D5090" s="481" t="s">
        <v>667</v>
      </c>
      <c r="E5090" s="481" t="s">
        <v>1382</v>
      </c>
      <c r="F5090" s="481"/>
      <c r="G5090" s="482" t="s">
        <v>469</v>
      </c>
      <c r="H5090" s="483" t="n">
        <v>0.2</v>
      </c>
      <c r="I5090" s="484" t="n">
        <v>20.32</v>
      </c>
      <c r="J5090" s="485" t="n">
        <v>4.06</v>
      </c>
    </row>
    <row r="5091" customFormat="false" ht="24" hidden="false" customHeight="true" outlineLevel="0" collapsed="false">
      <c r="A5091" s="501" t="s">
        <v>200</v>
      </c>
      <c r="B5091" s="502" t="s">
        <v>2826</v>
      </c>
      <c r="C5091" s="503" t="s">
        <v>36</v>
      </c>
      <c r="D5091" s="503" t="s">
        <v>2827</v>
      </c>
      <c r="E5091" s="503" t="s">
        <v>669</v>
      </c>
      <c r="F5091" s="503"/>
      <c r="G5091" s="504" t="s">
        <v>120</v>
      </c>
      <c r="H5091" s="505" t="n">
        <v>1</v>
      </c>
      <c r="I5091" s="506" t="n">
        <v>2.88</v>
      </c>
      <c r="J5091" s="507" t="n">
        <v>2.88</v>
      </c>
    </row>
    <row r="5092" customFormat="false" ht="15" hidden="false" customHeight="false" outlineLevel="0" collapsed="false">
      <c r="A5092" s="486"/>
      <c r="B5092" s="487"/>
      <c r="C5092" s="487"/>
      <c r="D5092" s="487"/>
      <c r="E5092" s="487" t="s">
        <v>1388</v>
      </c>
      <c r="F5092" s="488" t="n">
        <v>7.27</v>
      </c>
      <c r="G5092" s="487" t="s">
        <v>1389</v>
      </c>
      <c r="H5092" s="488" t="n">
        <v>0</v>
      </c>
      <c r="I5092" s="489" t="s">
        <v>1390</v>
      </c>
      <c r="J5092" s="490" t="n">
        <v>7.27</v>
      </c>
    </row>
    <row r="5093" customFormat="false" ht="15" hidden="false" customHeight="true" outlineLevel="0" collapsed="false">
      <c r="A5093" s="486"/>
      <c r="B5093" s="487"/>
      <c r="C5093" s="487"/>
      <c r="D5093" s="487"/>
      <c r="E5093" s="487" t="s">
        <v>1391</v>
      </c>
      <c r="F5093" s="488" t="n">
        <v>2.92</v>
      </c>
      <c r="G5093" s="487"/>
      <c r="H5093" s="491" t="s">
        <v>1392</v>
      </c>
      <c r="I5093" s="491"/>
      <c r="J5093" s="490" t="n">
        <v>15.19</v>
      </c>
    </row>
    <row r="5094" customFormat="false" ht="49.5" hidden="false" customHeight="true" outlineLevel="0" collapsed="false">
      <c r="A5094" s="492"/>
      <c r="B5094" s="493"/>
      <c r="C5094" s="493"/>
      <c r="D5094" s="493"/>
      <c r="E5094" s="493"/>
      <c r="F5094" s="493"/>
      <c r="G5094" s="493" t="s">
        <v>1393</v>
      </c>
      <c r="H5094" s="494" t="n">
        <v>776</v>
      </c>
      <c r="I5094" s="495" t="s">
        <v>1394</v>
      </c>
      <c r="J5094" s="496" t="n">
        <v>11787.44</v>
      </c>
    </row>
    <row r="5095" customFormat="false" ht="0.75" hidden="false" customHeight="true" outlineLevel="0" collapsed="false">
      <c r="A5095" s="497"/>
      <c r="B5095" s="498"/>
      <c r="C5095" s="498"/>
      <c r="D5095" s="498"/>
      <c r="E5095" s="498"/>
      <c r="F5095" s="498"/>
      <c r="G5095" s="498"/>
      <c r="H5095" s="498"/>
      <c r="I5095" s="499"/>
      <c r="J5095" s="500"/>
    </row>
    <row r="5096" customFormat="false" ht="24" hidden="false" customHeight="true" outlineLevel="0" collapsed="false">
      <c r="A5096" s="461" t="s">
        <v>2828</v>
      </c>
      <c r="B5096" s="462"/>
      <c r="C5096" s="462"/>
      <c r="D5096" s="462" t="s">
        <v>2829</v>
      </c>
      <c r="E5096" s="462"/>
      <c r="F5096" s="462"/>
      <c r="G5096" s="462"/>
      <c r="H5096" s="463"/>
      <c r="I5096" s="464"/>
      <c r="J5096" s="465" t="n">
        <v>113758.27</v>
      </c>
    </row>
    <row r="5097" customFormat="false" ht="18" hidden="false" customHeight="true" outlineLevel="0" collapsed="false">
      <c r="A5097" s="466" t="s">
        <v>2830</v>
      </c>
      <c r="B5097" s="467" t="s">
        <v>27</v>
      </c>
      <c r="C5097" s="468" t="s">
        <v>26</v>
      </c>
      <c r="D5097" s="468" t="s">
        <v>18</v>
      </c>
      <c r="E5097" s="468" t="s">
        <v>25</v>
      </c>
      <c r="F5097" s="468"/>
      <c r="G5097" s="469" t="s">
        <v>1375</v>
      </c>
      <c r="H5097" s="467" t="s">
        <v>1376</v>
      </c>
      <c r="I5097" s="470" t="s">
        <v>1377</v>
      </c>
      <c r="J5097" s="471" t="s">
        <v>19</v>
      </c>
    </row>
    <row r="5098" customFormat="false" ht="39" hidden="false" customHeight="true" outlineLevel="0" collapsed="false">
      <c r="A5098" s="472" t="s">
        <v>35</v>
      </c>
      <c r="B5098" s="473" t="n">
        <v>91939</v>
      </c>
      <c r="C5098" s="474" t="s">
        <v>42</v>
      </c>
      <c r="D5098" s="474" t="s">
        <v>2831</v>
      </c>
      <c r="E5098" s="474" t="s">
        <v>1404</v>
      </c>
      <c r="F5098" s="474"/>
      <c r="G5098" s="475" t="s">
        <v>120</v>
      </c>
      <c r="H5098" s="476" t="n">
        <v>1</v>
      </c>
      <c r="I5098" s="477" t="n">
        <v>30.15</v>
      </c>
      <c r="J5098" s="478" t="n">
        <v>30.15</v>
      </c>
    </row>
    <row r="5099" customFormat="false" ht="25.5" hidden="false" customHeight="true" outlineLevel="0" collapsed="false">
      <c r="A5099" s="479" t="s">
        <v>656</v>
      </c>
      <c r="B5099" s="480" t="n">
        <v>88247</v>
      </c>
      <c r="C5099" s="481" t="s">
        <v>42</v>
      </c>
      <c r="D5099" s="481" t="s">
        <v>852</v>
      </c>
      <c r="E5099" s="481" t="s">
        <v>1382</v>
      </c>
      <c r="F5099" s="481"/>
      <c r="G5099" s="482" t="s">
        <v>469</v>
      </c>
      <c r="H5099" s="483" t="n">
        <v>0.55</v>
      </c>
      <c r="I5099" s="484" t="n">
        <v>21.96</v>
      </c>
      <c r="J5099" s="485" t="n">
        <v>12.07</v>
      </c>
    </row>
    <row r="5100" customFormat="false" ht="24" hidden="false" customHeight="true" outlineLevel="0" collapsed="false">
      <c r="A5100" s="479" t="s">
        <v>656</v>
      </c>
      <c r="B5100" s="480" t="n">
        <v>88264</v>
      </c>
      <c r="C5100" s="481" t="s">
        <v>42</v>
      </c>
      <c r="D5100" s="481" t="s">
        <v>468</v>
      </c>
      <c r="E5100" s="481" t="s">
        <v>1382</v>
      </c>
      <c r="F5100" s="481"/>
      <c r="G5100" s="482" t="s">
        <v>469</v>
      </c>
      <c r="H5100" s="483" t="n">
        <v>0.55</v>
      </c>
      <c r="I5100" s="484" t="n">
        <v>26.68</v>
      </c>
      <c r="J5100" s="485" t="n">
        <v>14.67</v>
      </c>
    </row>
    <row r="5101" customFormat="false" ht="25.5" hidden="false" customHeight="true" outlineLevel="0" collapsed="false">
      <c r="A5101" s="479" t="s">
        <v>656</v>
      </c>
      <c r="B5101" s="480" t="n">
        <v>88629</v>
      </c>
      <c r="C5101" s="481" t="s">
        <v>42</v>
      </c>
      <c r="D5101" s="481" t="s">
        <v>1042</v>
      </c>
      <c r="E5101" s="481" t="s">
        <v>1382</v>
      </c>
      <c r="F5101" s="481"/>
      <c r="G5101" s="482" t="s">
        <v>388</v>
      </c>
      <c r="H5101" s="483" t="n">
        <v>0.0009</v>
      </c>
      <c r="I5101" s="484" t="n">
        <v>740.91</v>
      </c>
      <c r="J5101" s="485" t="n">
        <v>0.66</v>
      </c>
    </row>
    <row r="5102" customFormat="false" ht="25.5" hidden="false" customHeight="true" outlineLevel="0" collapsed="false">
      <c r="A5102" s="501" t="s">
        <v>200</v>
      </c>
      <c r="B5102" s="502" t="n">
        <v>1872</v>
      </c>
      <c r="C5102" s="503" t="s">
        <v>42</v>
      </c>
      <c r="D5102" s="503" t="s">
        <v>2832</v>
      </c>
      <c r="E5102" s="503" t="s">
        <v>669</v>
      </c>
      <c r="F5102" s="503"/>
      <c r="G5102" s="504" t="s">
        <v>120</v>
      </c>
      <c r="H5102" s="505" t="n">
        <v>1</v>
      </c>
      <c r="I5102" s="506" t="n">
        <v>2.75</v>
      </c>
      <c r="J5102" s="507" t="n">
        <v>2.75</v>
      </c>
    </row>
    <row r="5103" customFormat="false" ht="15" hidden="false" customHeight="false" outlineLevel="0" collapsed="false">
      <c r="A5103" s="486"/>
      <c r="B5103" s="487"/>
      <c r="C5103" s="487"/>
      <c r="D5103" s="487"/>
      <c r="E5103" s="487" t="s">
        <v>1388</v>
      </c>
      <c r="F5103" s="488" t="n">
        <v>20.98</v>
      </c>
      <c r="G5103" s="487" t="s">
        <v>1389</v>
      </c>
      <c r="H5103" s="488" t="n">
        <v>0</v>
      </c>
      <c r="I5103" s="489" t="s">
        <v>1390</v>
      </c>
      <c r="J5103" s="490" t="n">
        <v>20.98</v>
      </c>
    </row>
    <row r="5104" customFormat="false" ht="15" hidden="false" customHeight="true" outlineLevel="0" collapsed="false">
      <c r="A5104" s="486"/>
      <c r="B5104" s="487"/>
      <c r="C5104" s="487"/>
      <c r="D5104" s="487"/>
      <c r="E5104" s="487" t="s">
        <v>1391</v>
      </c>
      <c r="F5104" s="488" t="n">
        <v>7.17</v>
      </c>
      <c r="G5104" s="487"/>
      <c r="H5104" s="491" t="s">
        <v>1392</v>
      </c>
      <c r="I5104" s="491"/>
      <c r="J5104" s="490" t="n">
        <v>37.32</v>
      </c>
    </row>
    <row r="5105" customFormat="false" ht="49.5" hidden="false" customHeight="true" outlineLevel="0" collapsed="false">
      <c r="A5105" s="492"/>
      <c r="B5105" s="493"/>
      <c r="C5105" s="493"/>
      <c r="D5105" s="493"/>
      <c r="E5105" s="493"/>
      <c r="F5105" s="493"/>
      <c r="G5105" s="493" t="s">
        <v>1393</v>
      </c>
      <c r="H5105" s="494" t="n">
        <v>25</v>
      </c>
      <c r="I5105" s="495" t="s">
        <v>1394</v>
      </c>
      <c r="J5105" s="496" t="n">
        <v>933</v>
      </c>
    </row>
    <row r="5106" customFormat="false" ht="0.75" hidden="false" customHeight="true" outlineLevel="0" collapsed="false">
      <c r="A5106" s="497"/>
      <c r="B5106" s="498"/>
      <c r="C5106" s="498"/>
      <c r="D5106" s="498"/>
      <c r="E5106" s="498"/>
      <c r="F5106" s="498"/>
      <c r="G5106" s="498"/>
      <c r="H5106" s="498"/>
      <c r="I5106" s="499"/>
      <c r="J5106" s="500"/>
    </row>
    <row r="5107" customFormat="false" ht="18" hidden="false" customHeight="true" outlineLevel="0" collapsed="false">
      <c r="A5107" s="466" t="s">
        <v>2833</v>
      </c>
      <c r="B5107" s="467" t="s">
        <v>27</v>
      </c>
      <c r="C5107" s="468" t="s">
        <v>26</v>
      </c>
      <c r="D5107" s="468" t="s">
        <v>18</v>
      </c>
      <c r="E5107" s="468" t="s">
        <v>25</v>
      </c>
      <c r="F5107" s="468"/>
      <c r="G5107" s="469" t="s">
        <v>1375</v>
      </c>
      <c r="H5107" s="467" t="s">
        <v>1376</v>
      </c>
      <c r="I5107" s="470" t="s">
        <v>1377</v>
      </c>
      <c r="J5107" s="471" t="s">
        <v>19</v>
      </c>
    </row>
    <row r="5108" customFormat="false" ht="39" hidden="false" customHeight="true" outlineLevel="0" collapsed="false">
      <c r="A5108" s="472" t="s">
        <v>35</v>
      </c>
      <c r="B5108" s="473" t="n">
        <v>91941</v>
      </c>
      <c r="C5108" s="474" t="s">
        <v>42</v>
      </c>
      <c r="D5108" s="474" t="s">
        <v>2834</v>
      </c>
      <c r="E5108" s="474" t="s">
        <v>1404</v>
      </c>
      <c r="F5108" s="474"/>
      <c r="G5108" s="475" t="s">
        <v>120</v>
      </c>
      <c r="H5108" s="476" t="n">
        <v>1</v>
      </c>
      <c r="I5108" s="477" t="n">
        <v>11.38</v>
      </c>
      <c r="J5108" s="478" t="n">
        <v>11.38</v>
      </c>
    </row>
    <row r="5109" customFormat="false" ht="25.5" hidden="false" customHeight="true" outlineLevel="0" collapsed="false">
      <c r="A5109" s="479" t="s">
        <v>656</v>
      </c>
      <c r="B5109" s="480" t="n">
        <v>88247</v>
      </c>
      <c r="C5109" s="481" t="s">
        <v>42</v>
      </c>
      <c r="D5109" s="481" t="s">
        <v>852</v>
      </c>
      <c r="E5109" s="481" t="s">
        <v>1382</v>
      </c>
      <c r="F5109" s="481"/>
      <c r="G5109" s="482" t="s">
        <v>469</v>
      </c>
      <c r="H5109" s="483" t="n">
        <v>0.164</v>
      </c>
      <c r="I5109" s="484" t="n">
        <v>21.96</v>
      </c>
      <c r="J5109" s="485" t="n">
        <v>3.6</v>
      </c>
    </row>
    <row r="5110" customFormat="false" ht="24" hidden="false" customHeight="true" outlineLevel="0" collapsed="false">
      <c r="A5110" s="479" t="s">
        <v>656</v>
      </c>
      <c r="B5110" s="480" t="n">
        <v>88264</v>
      </c>
      <c r="C5110" s="481" t="s">
        <v>42</v>
      </c>
      <c r="D5110" s="481" t="s">
        <v>468</v>
      </c>
      <c r="E5110" s="481" t="s">
        <v>1382</v>
      </c>
      <c r="F5110" s="481"/>
      <c r="G5110" s="482" t="s">
        <v>469</v>
      </c>
      <c r="H5110" s="483" t="n">
        <v>0.164</v>
      </c>
      <c r="I5110" s="484" t="n">
        <v>26.68</v>
      </c>
      <c r="J5110" s="485" t="n">
        <v>4.37</v>
      </c>
    </row>
    <row r="5111" customFormat="false" ht="25.5" hidden="false" customHeight="true" outlineLevel="0" collapsed="false">
      <c r="A5111" s="479" t="s">
        <v>656</v>
      </c>
      <c r="B5111" s="480" t="n">
        <v>88629</v>
      </c>
      <c r="C5111" s="481" t="s">
        <v>42</v>
      </c>
      <c r="D5111" s="481" t="s">
        <v>1042</v>
      </c>
      <c r="E5111" s="481" t="s">
        <v>1382</v>
      </c>
      <c r="F5111" s="481"/>
      <c r="G5111" s="482" t="s">
        <v>388</v>
      </c>
      <c r="H5111" s="483" t="n">
        <v>0.0009</v>
      </c>
      <c r="I5111" s="484" t="n">
        <v>740.91</v>
      </c>
      <c r="J5111" s="485" t="n">
        <v>0.66</v>
      </c>
    </row>
    <row r="5112" customFormat="false" ht="25.5" hidden="false" customHeight="true" outlineLevel="0" collapsed="false">
      <c r="A5112" s="501" t="s">
        <v>200</v>
      </c>
      <c r="B5112" s="502" t="n">
        <v>1872</v>
      </c>
      <c r="C5112" s="503" t="s">
        <v>42</v>
      </c>
      <c r="D5112" s="503" t="s">
        <v>2832</v>
      </c>
      <c r="E5112" s="503" t="s">
        <v>669</v>
      </c>
      <c r="F5112" s="503"/>
      <c r="G5112" s="504" t="s">
        <v>120</v>
      </c>
      <c r="H5112" s="505" t="n">
        <v>1</v>
      </c>
      <c r="I5112" s="506" t="n">
        <v>2.75</v>
      </c>
      <c r="J5112" s="507" t="n">
        <v>2.75</v>
      </c>
    </row>
    <row r="5113" customFormat="false" ht="15" hidden="false" customHeight="false" outlineLevel="0" collapsed="false">
      <c r="A5113" s="486"/>
      <c r="B5113" s="487"/>
      <c r="C5113" s="487"/>
      <c r="D5113" s="487"/>
      <c r="E5113" s="487" t="s">
        <v>1388</v>
      </c>
      <c r="F5113" s="488" t="n">
        <v>6.32</v>
      </c>
      <c r="G5113" s="487" t="s">
        <v>1389</v>
      </c>
      <c r="H5113" s="488" t="n">
        <v>0</v>
      </c>
      <c r="I5113" s="489" t="s">
        <v>1390</v>
      </c>
      <c r="J5113" s="490" t="n">
        <v>6.32</v>
      </c>
    </row>
    <row r="5114" customFormat="false" ht="15" hidden="false" customHeight="true" outlineLevel="0" collapsed="false">
      <c r="A5114" s="486"/>
      <c r="B5114" s="487"/>
      <c r="C5114" s="487"/>
      <c r="D5114" s="487"/>
      <c r="E5114" s="487" t="s">
        <v>1391</v>
      </c>
      <c r="F5114" s="488" t="n">
        <v>2.7</v>
      </c>
      <c r="G5114" s="487"/>
      <c r="H5114" s="491" t="s">
        <v>1392</v>
      </c>
      <c r="I5114" s="491"/>
      <c r="J5114" s="490" t="n">
        <v>14.08</v>
      </c>
    </row>
    <row r="5115" customFormat="false" ht="49.5" hidden="false" customHeight="true" outlineLevel="0" collapsed="false">
      <c r="A5115" s="492"/>
      <c r="B5115" s="493"/>
      <c r="C5115" s="493"/>
      <c r="D5115" s="493"/>
      <c r="E5115" s="493"/>
      <c r="F5115" s="493"/>
      <c r="G5115" s="493" t="s">
        <v>1393</v>
      </c>
      <c r="H5115" s="494" t="n">
        <v>27</v>
      </c>
      <c r="I5115" s="495" t="s">
        <v>1394</v>
      </c>
      <c r="J5115" s="496" t="n">
        <v>380.16</v>
      </c>
    </row>
    <row r="5116" customFormat="false" ht="0.75" hidden="false" customHeight="true" outlineLevel="0" collapsed="false">
      <c r="A5116" s="497"/>
      <c r="B5116" s="498"/>
      <c r="C5116" s="498"/>
      <c r="D5116" s="498"/>
      <c r="E5116" s="498"/>
      <c r="F5116" s="498"/>
      <c r="G5116" s="498"/>
      <c r="H5116" s="498"/>
      <c r="I5116" s="499"/>
      <c r="J5116" s="500"/>
    </row>
    <row r="5117" customFormat="false" ht="18" hidden="false" customHeight="true" outlineLevel="0" collapsed="false">
      <c r="A5117" s="466" t="s">
        <v>2835</v>
      </c>
      <c r="B5117" s="467" t="s">
        <v>27</v>
      </c>
      <c r="C5117" s="468" t="s">
        <v>26</v>
      </c>
      <c r="D5117" s="468" t="s">
        <v>18</v>
      </c>
      <c r="E5117" s="468" t="s">
        <v>25</v>
      </c>
      <c r="F5117" s="468"/>
      <c r="G5117" s="469" t="s">
        <v>1375</v>
      </c>
      <c r="H5117" s="467" t="s">
        <v>1376</v>
      </c>
      <c r="I5117" s="470" t="s">
        <v>1377</v>
      </c>
      <c r="J5117" s="471" t="s">
        <v>19</v>
      </c>
    </row>
    <row r="5118" customFormat="false" ht="39" hidden="false" customHeight="true" outlineLevel="0" collapsed="false">
      <c r="A5118" s="472" t="s">
        <v>35</v>
      </c>
      <c r="B5118" s="473" t="n">
        <v>91940</v>
      </c>
      <c r="C5118" s="474" t="s">
        <v>42</v>
      </c>
      <c r="D5118" s="474" t="s">
        <v>2836</v>
      </c>
      <c r="E5118" s="474" t="s">
        <v>1404</v>
      </c>
      <c r="F5118" s="474"/>
      <c r="G5118" s="475" t="s">
        <v>120</v>
      </c>
      <c r="H5118" s="476" t="n">
        <v>1</v>
      </c>
      <c r="I5118" s="477" t="n">
        <v>17.56</v>
      </c>
      <c r="J5118" s="478" t="n">
        <v>17.56</v>
      </c>
    </row>
    <row r="5119" customFormat="false" ht="25.5" hidden="false" customHeight="true" outlineLevel="0" collapsed="false">
      <c r="A5119" s="479" t="s">
        <v>656</v>
      </c>
      <c r="B5119" s="480" t="n">
        <v>88247</v>
      </c>
      <c r="C5119" s="481" t="s">
        <v>42</v>
      </c>
      <c r="D5119" s="481" t="s">
        <v>852</v>
      </c>
      <c r="E5119" s="481" t="s">
        <v>1382</v>
      </c>
      <c r="F5119" s="481"/>
      <c r="G5119" s="482" t="s">
        <v>469</v>
      </c>
      <c r="H5119" s="483" t="n">
        <v>0.291</v>
      </c>
      <c r="I5119" s="484" t="n">
        <v>21.96</v>
      </c>
      <c r="J5119" s="485" t="n">
        <v>6.39</v>
      </c>
    </row>
    <row r="5120" customFormat="false" ht="24" hidden="false" customHeight="true" outlineLevel="0" collapsed="false">
      <c r="A5120" s="479" t="s">
        <v>656</v>
      </c>
      <c r="B5120" s="480" t="n">
        <v>88264</v>
      </c>
      <c r="C5120" s="481" t="s">
        <v>42</v>
      </c>
      <c r="D5120" s="481" t="s">
        <v>468</v>
      </c>
      <c r="E5120" s="481" t="s">
        <v>1382</v>
      </c>
      <c r="F5120" s="481"/>
      <c r="G5120" s="482" t="s">
        <v>469</v>
      </c>
      <c r="H5120" s="483" t="n">
        <v>0.291</v>
      </c>
      <c r="I5120" s="484" t="n">
        <v>26.68</v>
      </c>
      <c r="J5120" s="485" t="n">
        <v>7.76</v>
      </c>
    </row>
    <row r="5121" customFormat="false" ht="25.5" hidden="false" customHeight="true" outlineLevel="0" collapsed="false">
      <c r="A5121" s="479" t="s">
        <v>656</v>
      </c>
      <c r="B5121" s="480" t="n">
        <v>88629</v>
      </c>
      <c r="C5121" s="481" t="s">
        <v>42</v>
      </c>
      <c r="D5121" s="481" t="s">
        <v>1042</v>
      </c>
      <c r="E5121" s="481" t="s">
        <v>1382</v>
      </c>
      <c r="F5121" s="481"/>
      <c r="G5121" s="482" t="s">
        <v>388</v>
      </c>
      <c r="H5121" s="483" t="n">
        <v>0.0009</v>
      </c>
      <c r="I5121" s="484" t="n">
        <v>740.91</v>
      </c>
      <c r="J5121" s="485" t="n">
        <v>0.66</v>
      </c>
    </row>
    <row r="5122" customFormat="false" ht="25.5" hidden="false" customHeight="true" outlineLevel="0" collapsed="false">
      <c r="A5122" s="501" t="s">
        <v>200</v>
      </c>
      <c r="B5122" s="502" t="n">
        <v>1872</v>
      </c>
      <c r="C5122" s="503" t="s">
        <v>42</v>
      </c>
      <c r="D5122" s="503" t="s">
        <v>2832</v>
      </c>
      <c r="E5122" s="503" t="s">
        <v>669</v>
      </c>
      <c r="F5122" s="503"/>
      <c r="G5122" s="504" t="s">
        <v>120</v>
      </c>
      <c r="H5122" s="505" t="n">
        <v>1</v>
      </c>
      <c r="I5122" s="506" t="n">
        <v>2.75</v>
      </c>
      <c r="J5122" s="507" t="n">
        <v>2.75</v>
      </c>
    </row>
    <row r="5123" customFormat="false" ht="15" hidden="false" customHeight="false" outlineLevel="0" collapsed="false">
      <c r="A5123" s="486"/>
      <c r="B5123" s="487"/>
      <c r="C5123" s="487"/>
      <c r="D5123" s="487"/>
      <c r="E5123" s="487" t="s">
        <v>1388</v>
      </c>
      <c r="F5123" s="488" t="n">
        <v>11.14</v>
      </c>
      <c r="G5123" s="487" t="s">
        <v>1389</v>
      </c>
      <c r="H5123" s="488" t="n">
        <v>0</v>
      </c>
      <c r="I5123" s="489" t="s">
        <v>1390</v>
      </c>
      <c r="J5123" s="490" t="n">
        <v>11.14</v>
      </c>
    </row>
    <row r="5124" customFormat="false" ht="15" hidden="false" customHeight="true" outlineLevel="0" collapsed="false">
      <c r="A5124" s="486"/>
      <c r="B5124" s="487"/>
      <c r="C5124" s="487"/>
      <c r="D5124" s="487"/>
      <c r="E5124" s="487" t="s">
        <v>1391</v>
      </c>
      <c r="F5124" s="488" t="n">
        <v>4.17</v>
      </c>
      <c r="G5124" s="487"/>
      <c r="H5124" s="491" t="s">
        <v>1392</v>
      </c>
      <c r="I5124" s="491"/>
      <c r="J5124" s="490" t="n">
        <v>21.73</v>
      </c>
    </row>
    <row r="5125" customFormat="false" ht="49.5" hidden="false" customHeight="true" outlineLevel="0" collapsed="false">
      <c r="A5125" s="492"/>
      <c r="B5125" s="493"/>
      <c r="C5125" s="493"/>
      <c r="D5125" s="493"/>
      <c r="E5125" s="493"/>
      <c r="F5125" s="493"/>
      <c r="G5125" s="493" t="s">
        <v>1393</v>
      </c>
      <c r="H5125" s="494" t="n">
        <v>17</v>
      </c>
      <c r="I5125" s="495" t="s">
        <v>1394</v>
      </c>
      <c r="J5125" s="496" t="n">
        <v>369.41</v>
      </c>
    </row>
    <row r="5126" customFormat="false" ht="0.75" hidden="false" customHeight="true" outlineLevel="0" collapsed="false">
      <c r="A5126" s="497"/>
      <c r="B5126" s="498"/>
      <c r="C5126" s="498"/>
      <c r="D5126" s="498"/>
      <c r="E5126" s="498"/>
      <c r="F5126" s="498"/>
      <c r="G5126" s="498"/>
      <c r="H5126" s="498"/>
      <c r="I5126" s="499"/>
      <c r="J5126" s="500"/>
    </row>
    <row r="5127" customFormat="false" ht="18" hidden="false" customHeight="true" outlineLevel="0" collapsed="false">
      <c r="A5127" s="466" t="s">
        <v>2837</v>
      </c>
      <c r="B5127" s="467" t="s">
        <v>27</v>
      </c>
      <c r="C5127" s="468" t="s">
        <v>26</v>
      </c>
      <c r="D5127" s="468" t="s">
        <v>18</v>
      </c>
      <c r="E5127" s="468" t="s">
        <v>25</v>
      </c>
      <c r="F5127" s="468"/>
      <c r="G5127" s="469" t="s">
        <v>1375</v>
      </c>
      <c r="H5127" s="467" t="s">
        <v>1376</v>
      </c>
      <c r="I5127" s="470" t="s">
        <v>1377</v>
      </c>
      <c r="J5127" s="471" t="s">
        <v>19</v>
      </c>
    </row>
    <row r="5128" customFormat="false" ht="39" hidden="false" customHeight="true" outlineLevel="0" collapsed="false">
      <c r="A5128" s="472" t="s">
        <v>35</v>
      </c>
      <c r="B5128" s="473" t="n">
        <v>91942</v>
      </c>
      <c r="C5128" s="474" t="s">
        <v>42</v>
      </c>
      <c r="D5128" s="474" t="s">
        <v>2838</v>
      </c>
      <c r="E5128" s="474" t="s">
        <v>1404</v>
      </c>
      <c r="F5128" s="474"/>
      <c r="G5128" s="475" t="s">
        <v>120</v>
      </c>
      <c r="H5128" s="476" t="n">
        <v>1</v>
      </c>
      <c r="I5128" s="477" t="n">
        <v>34.02</v>
      </c>
      <c r="J5128" s="478" t="n">
        <v>34.02</v>
      </c>
    </row>
    <row r="5129" customFormat="false" ht="25.5" hidden="false" customHeight="true" outlineLevel="0" collapsed="false">
      <c r="A5129" s="479" t="s">
        <v>656</v>
      </c>
      <c r="B5129" s="480" t="n">
        <v>88247</v>
      </c>
      <c r="C5129" s="481" t="s">
        <v>42</v>
      </c>
      <c r="D5129" s="481" t="s">
        <v>852</v>
      </c>
      <c r="E5129" s="481" t="s">
        <v>1382</v>
      </c>
      <c r="F5129" s="481"/>
      <c r="G5129" s="482" t="s">
        <v>469</v>
      </c>
      <c r="H5129" s="483" t="n">
        <v>0.569</v>
      </c>
      <c r="I5129" s="484" t="n">
        <v>21.96</v>
      </c>
      <c r="J5129" s="485" t="n">
        <v>12.49</v>
      </c>
    </row>
    <row r="5130" customFormat="false" ht="24" hidden="false" customHeight="true" outlineLevel="0" collapsed="false">
      <c r="A5130" s="479" t="s">
        <v>656</v>
      </c>
      <c r="B5130" s="480" t="n">
        <v>88264</v>
      </c>
      <c r="C5130" s="481" t="s">
        <v>42</v>
      </c>
      <c r="D5130" s="481" t="s">
        <v>468</v>
      </c>
      <c r="E5130" s="481" t="s">
        <v>1382</v>
      </c>
      <c r="F5130" s="481"/>
      <c r="G5130" s="482" t="s">
        <v>469</v>
      </c>
      <c r="H5130" s="483" t="n">
        <v>0.569</v>
      </c>
      <c r="I5130" s="484" t="n">
        <v>26.68</v>
      </c>
      <c r="J5130" s="485" t="n">
        <v>15.18</v>
      </c>
    </row>
    <row r="5131" customFormat="false" ht="25.5" hidden="false" customHeight="true" outlineLevel="0" collapsed="false">
      <c r="A5131" s="479" t="s">
        <v>656</v>
      </c>
      <c r="B5131" s="480" t="n">
        <v>88629</v>
      </c>
      <c r="C5131" s="481" t="s">
        <v>42</v>
      </c>
      <c r="D5131" s="481" t="s">
        <v>1042</v>
      </c>
      <c r="E5131" s="481" t="s">
        <v>1382</v>
      </c>
      <c r="F5131" s="481"/>
      <c r="G5131" s="482" t="s">
        <v>388</v>
      </c>
      <c r="H5131" s="483" t="n">
        <v>0.0012</v>
      </c>
      <c r="I5131" s="484" t="n">
        <v>740.91</v>
      </c>
      <c r="J5131" s="485" t="n">
        <v>0.88</v>
      </c>
    </row>
    <row r="5132" customFormat="false" ht="25.5" hidden="false" customHeight="true" outlineLevel="0" collapsed="false">
      <c r="A5132" s="501" t="s">
        <v>200</v>
      </c>
      <c r="B5132" s="502" t="n">
        <v>1873</v>
      </c>
      <c r="C5132" s="503" t="s">
        <v>42</v>
      </c>
      <c r="D5132" s="503" t="s">
        <v>2839</v>
      </c>
      <c r="E5132" s="503" t="s">
        <v>669</v>
      </c>
      <c r="F5132" s="503"/>
      <c r="G5132" s="504" t="s">
        <v>120</v>
      </c>
      <c r="H5132" s="505" t="n">
        <v>1</v>
      </c>
      <c r="I5132" s="506" t="n">
        <v>5.47</v>
      </c>
      <c r="J5132" s="507" t="n">
        <v>5.47</v>
      </c>
    </row>
    <row r="5133" customFormat="false" ht="15" hidden="false" customHeight="false" outlineLevel="0" collapsed="false">
      <c r="A5133" s="486"/>
      <c r="B5133" s="487"/>
      <c r="C5133" s="487"/>
      <c r="D5133" s="487"/>
      <c r="E5133" s="487" t="s">
        <v>1388</v>
      </c>
      <c r="F5133" s="488" t="n">
        <v>21.74</v>
      </c>
      <c r="G5133" s="487" t="s">
        <v>1389</v>
      </c>
      <c r="H5133" s="488" t="n">
        <v>0</v>
      </c>
      <c r="I5133" s="489" t="s">
        <v>1390</v>
      </c>
      <c r="J5133" s="490" t="n">
        <v>21.74</v>
      </c>
    </row>
    <row r="5134" customFormat="false" ht="15" hidden="false" customHeight="true" outlineLevel="0" collapsed="false">
      <c r="A5134" s="486"/>
      <c r="B5134" s="487"/>
      <c r="C5134" s="487"/>
      <c r="D5134" s="487"/>
      <c r="E5134" s="487" t="s">
        <v>1391</v>
      </c>
      <c r="F5134" s="488" t="n">
        <v>8.09</v>
      </c>
      <c r="G5134" s="487"/>
      <c r="H5134" s="491" t="s">
        <v>1392</v>
      </c>
      <c r="I5134" s="491"/>
      <c r="J5134" s="490" t="n">
        <v>42.11</v>
      </c>
    </row>
    <row r="5135" customFormat="false" ht="49.5" hidden="false" customHeight="true" outlineLevel="0" collapsed="false">
      <c r="A5135" s="492"/>
      <c r="B5135" s="493"/>
      <c r="C5135" s="493"/>
      <c r="D5135" s="493"/>
      <c r="E5135" s="493"/>
      <c r="F5135" s="493"/>
      <c r="G5135" s="493" t="s">
        <v>1393</v>
      </c>
      <c r="H5135" s="494" t="n">
        <v>1</v>
      </c>
      <c r="I5135" s="495" t="s">
        <v>1394</v>
      </c>
      <c r="J5135" s="496" t="n">
        <v>42.11</v>
      </c>
    </row>
    <row r="5136" customFormat="false" ht="0.75" hidden="false" customHeight="true" outlineLevel="0" collapsed="false">
      <c r="A5136" s="497"/>
      <c r="B5136" s="498"/>
      <c r="C5136" s="498"/>
      <c r="D5136" s="498"/>
      <c r="E5136" s="498"/>
      <c r="F5136" s="498"/>
      <c r="G5136" s="498"/>
      <c r="H5136" s="498"/>
      <c r="I5136" s="499"/>
      <c r="J5136" s="500"/>
    </row>
    <row r="5137" customFormat="false" ht="18" hidden="false" customHeight="true" outlineLevel="0" collapsed="false">
      <c r="A5137" s="466" t="s">
        <v>2840</v>
      </c>
      <c r="B5137" s="467" t="s">
        <v>27</v>
      </c>
      <c r="C5137" s="468" t="s">
        <v>26</v>
      </c>
      <c r="D5137" s="468" t="s">
        <v>18</v>
      </c>
      <c r="E5137" s="468" t="s">
        <v>25</v>
      </c>
      <c r="F5137" s="468"/>
      <c r="G5137" s="469" t="s">
        <v>1375</v>
      </c>
      <c r="H5137" s="467" t="s">
        <v>1376</v>
      </c>
      <c r="I5137" s="470" t="s">
        <v>1377</v>
      </c>
      <c r="J5137" s="471" t="s">
        <v>19</v>
      </c>
    </row>
    <row r="5138" customFormat="false" ht="25.5" hidden="false" customHeight="true" outlineLevel="0" collapsed="false">
      <c r="A5138" s="472" t="s">
        <v>35</v>
      </c>
      <c r="B5138" s="473" t="n">
        <v>91937</v>
      </c>
      <c r="C5138" s="474" t="s">
        <v>42</v>
      </c>
      <c r="D5138" s="474" t="s">
        <v>1460</v>
      </c>
      <c r="E5138" s="474" t="s">
        <v>1404</v>
      </c>
      <c r="F5138" s="474"/>
      <c r="G5138" s="475" t="s">
        <v>120</v>
      </c>
      <c r="H5138" s="476" t="n">
        <v>1</v>
      </c>
      <c r="I5138" s="477" t="n">
        <v>15.72</v>
      </c>
      <c r="J5138" s="478" t="n">
        <v>15.72</v>
      </c>
    </row>
    <row r="5139" customFormat="false" ht="25.5" hidden="false" customHeight="true" outlineLevel="0" collapsed="false">
      <c r="A5139" s="479" t="s">
        <v>656</v>
      </c>
      <c r="B5139" s="480" t="n">
        <v>88247</v>
      </c>
      <c r="C5139" s="481" t="s">
        <v>42</v>
      </c>
      <c r="D5139" s="481" t="s">
        <v>852</v>
      </c>
      <c r="E5139" s="481" t="s">
        <v>1382</v>
      </c>
      <c r="F5139" s="481"/>
      <c r="G5139" s="482" t="s">
        <v>469</v>
      </c>
      <c r="H5139" s="483" t="n">
        <v>0.222</v>
      </c>
      <c r="I5139" s="484" t="n">
        <v>21.96</v>
      </c>
      <c r="J5139" s="485" t="n">
        <v>4.87</v>
      </c>
    </row>
    <row r="5140" customFormat="false" ht="24" hidden="false" customHeight="true" outlineLevel="0" collapsed="false">
      <c r="A5140" s="479" t="s">
        <v>656</v>
      </c>
      <c r="B5140" s="480" t="n">
        <v>88264</v>
      </c>
      <c r="C5140" s="481" t="s">
        <v>42</v>
      </c>
      <c r="D5140" s="481" t="s">
        <v>468</v>
      </c>
      <c r="E5140" s="481" t="s">
        <v>1382</v>
      </c>
      <c r="F5140" s="481"/>
      <c r="G5140" s="482" t="s">
        <v>469</v>
      </c>
      <c r="H5140" s="483" t="n">
        <v>0.222</v>
      </c>
      <c r="I5140" s="484" t="n">
        <v>26.68</v>
      </c>
      <c r="J5140" s="485" t="n">
        <v>5.92</v>
      </c>
    </row>
    <row r="5141" customFormat="false" ht="25.5" hidden="false" customHeight="true" outlineLevel="0" collapsed="false">
      <c r="A5141" s="501" t="s">
        <v>200</v>
      </c>
      <c r="B5141" s="502" t="n">
        <v>1871</v>
      </c>
      <c r="C5141" s="503" t="s">
        <v>42</v>
      </c>
      <c r="D5141" s="503" t="s">
        <v>2841</v>
      </c>
      <c r="E5141" s="503" t="s">
        <v>669</v>
      </c>
      <c r="F5141" s="503"/>
      <c r="G5141" s="504" t="s">
        <v>120</v>
      </c>
      <c r="H5141" s="505" t="n">
        <v>1</v>
      </c>
      <c r="I5141" s="506" t="n">
        <v>4.93</v>
      </c>
      <c r="J5141" s="507" t="n">
        <v>4.93</v>
      </c>
    </row>
    <row r="5142" customFormat="false" ht="15" hidden="false" customHeight="false" outlineLevel="0" collapsed="false">
      <c r="A5142" s="486"/>
      <c r="B5142" s="487"/>
      <c r="C5142" s="487"/>
      <c r="D5142" s="487"/>
      <c r="E5142" s="487" t="s">
        <v>1388</v>
      </c>
      <c r="F5142" s="488" t="n">
        <v>8.41</v>
      </c>
      <c r="G5142" s="487" t="s">
        <v>1389</v>
      </c>
      <c r="H5142" s="488" t="n">
        <v>0</v>
      </c>
      <c r="I5142" s="489" t="s">
        <v>1390</v>
      </c>
      <c r="J5142" s="490" t="n">
        <v>8.41</v>
      </c>
    </row>
    <row r="5143" customFormat="false" ht="15" hidden="false" customHeight="true" outlineLevel="0" collapsed="false">
      <c r="A5143" s="486"/>
      <c r="B5143" s="487"/>
      <c r="C5143" s="487"/>
      <c r="D5143" s="487"/>
      <c r="E5143" s="487" t="s">
        <v>1391</v>
      </c>
      <c r="F5143" s="488" t="n">
        <v>3.74</v>
      </c>
      <c r="G5143" s="487"/>
      <c r="H5143" s="491" t="s">
        <v>1392</v>
      </c>
      <c r="I5143" s="491"/>
      <c r="J5143" s="490" t="n">
        <v>19.46</v>
      </c>
    </row>
    <row r="5144" customFormat="false" ht="49.5" hidden="false" customHeight="true" outlineLevel="0" collapsed="false">
      <c r="A5144" s="492"/>
      <c r="B5144" s="493"/>
      <c r="C5144" s="493"/>
      <c r="D5144" s="493"/>
      <c r="E5144" s="493"/>
      <c r="F5144" s="493"/>
      <c r="G5144" s="493" t="s">
        <v>1393</v>
      </c>
      <c r="H5144" s="494" t="n">
        <v>555</v>
      </c>
      <c r="I5144" s="495" t="s">
        <v>1394</v>
      </c>
      <c r="J5144" s="496" t="n">
        <v>10800.3</v>
      </c>
    </row>
    <row r="5145" customFormat="false" ht="0.75" hidden="false" customHeight="true" outlineLevel="0" collapsed="false">
      <c r="A5145" s="497"/>
      <c r="B5145" s="498"/>
      <c r="C5145" s="498"/>
      <c r="D5145" s="498"/>
      <c r="E5145" s="498"/>
      <c r="F5145" s="498"/>
      <c r="G5145" s="498"/>
      <c r="H5145" s="498"/>
      <c r="I5145" s="499"/>
      <c r="J5145" s="500"/>
    </row>
    <row r="5146" customFormat="false" ht="18" hidden="false" customHeight="true" outlineLevel="0" collapsed="false">
      <c r="A5146" s="466" t="s">
        <v>2842</v>
      </c>
      <c r="B5146" s="467" t="s">
        <v>27</v>
      </c>
      <c r="C5146" s="468" t="s">
        <v>26</v>
      </c>
      <c r="D5146" s="468" t="s">
        <v>18</v>
      </c>
      <c r="E5146" s="468" t="s">
        <v>25</v>
      </c>
      <c r="F5146" s="468"/>
      <c r="G5146" s="469" t="s">
        <v>1375</v>
      </c>
      <c r="H5146" s="467" t="s">
        <v>1376</v>
      </c>
      <c r="I5146" s="470" t="s">
        <v>1377</v>
      </c>
      <c r="J5146" s="471" t="s">
        <v>19</v>
      </c>
    </row>
    <row r="5147" customFormat="false" ht="39" hidden="false" customHeight="true" outlineLevel="0" collapsed="false">
      <c r="A5147" s="472" t="s">
        <v>35</v>
      </c>
      <c r="B5147" s="473" t="n">
        <v>95802</v>
      </c>
      <c r="C5147" s="474" t="s">
        <v>42</v>
      </c>
      <c r="D5147" s="474" t="s">
        <v>2843</v>
      </c>
      <c r="E5147" s="474" t="s">
        <v>1404</v>
      </c>
      <c r="F5147" s="474"/>
      <c r="G5147" s="475" t="s">
        <v>120</v>
      </c>
      <c r="H5147" s="476" t="n">
        <v>1</v>
      </c>
      <c r="I5147" s="477" t="n">
        <v>45.29</v>
      </c>
      <c r="J5147" s="478" t="n">
        <v>45.29</v>
      </c>
    </row>
    <row r="5148" customFormat="false" ht="25.5" hidden="false" customHeight="true" outlineLevel="0" collapsed="false">
      <c r="A5148" s="479" t="s">
        <v>656</v>
      </c>
      <c r="B5148" s="480" t="n">
        <v>88247</v>
      </c>
      <c r="C5148" s="481" t="s">
        <v>42</v>
      </c>
      <c r="D5148" s="481" t="s">
        <v>852</v>
      </c>
      <c r="E5148" s="481" t="s">
        <v>1382</v>
      </c>
      <c r="F5148" s="481"/>
      <c r="G5148" s="482" t="s">
        <v>469</v>
      </c>
      <c r="H5148" s="483" t="n">
        <v>0.5254</v>
      </c>
      <c r="I5148" s="484" t="n">
        <v>21.96</v>
      </c>
      <c r="J5148" s="485" t="n">
        <v>11.53</v>
      </c>
    </row>
    <row r="5149" customFormat="false" ht="24" hidden="false" customHeight="true" outlineLevel="0" collapsed="false">
      <c r="A5149" s="479" t="s">
        <v>656</v>
      </c>
      <c r="B5149" s="480" t="n">
        <v>88264</v>
      </c>
      <c r="C5149" s="481" t="s">
        <v>42</v>
      </c>
      <c r="D5149" s="481" t="s">
        <v>468</v>
      </c>
      <c r="E5149" s="481" t="s">
        <v>1382</v>
      </c>
      <c r="F5149" s="481"/>
      <c r="G5149" s="482" t="s">
        <v>469</v>
      </c>
      <c r="H5149" s="483" t="n">
        <v>0.5254</v>
      </c>
      <c r="I5149" s="484" t="n">
        <v>26.68</v>
      </c>
      <c r="J5149" s="485" t="n">
        <v>14.01</v>
      </c>
    </row>
    <row r="5150" customFormat="false" ht="25.5" hidden="false" customHeight="true" outlineLevel="0" collapsed="false">
      <c r="A5150" s="501" t="s">
        <v>200</v>
      </c>
      <c r="B5150" s="502" t="n">
        <v>2581</v>
      </c>
      <c r="C5150" s="503" t="s">
        <v>42</v>
      </c>
      <c r="D5150" s="503" t="s">
        <v>2844</v>
      </c>
      <c r="E5150" s="503" t="s">
        <v>669</v>
      </c>
      <c r="F5150" s="503"/>
      <c r="G5150" s="504" t="s">
        <v>120</v>
      </c>
      <c r="H5150" s="505" t="n">
        <v>1</v>
      </c>
      <c r="I5150" s="506" t="n">
        <v>19.35</v>
      </c>
      <c r="J5150" s="507" t="n">
        <v>19.35</v>
      </c>
    </row>
    <row r="5151" customFormat="false" ht="39" hidden="false" customHeight="true" outlineLevel="0" collapsed="false">
      <c r="A5151" s="501" t="s">
        <v>200</v>
      </c>
      <c r="B5151" s="502" t="n">
        <v>11950</v>
      </c>
      <c r="C5151" s="503" t="s">
        <v>42</v>
      </c>
      <c r="D5151" s="503" t="s">
        <v>2242</v>
      </c>
      <c r="E5151" s="503" t="s">
        <v>669</v>
      </c>
      <c r="F5151" s="503"/>
      <c r="G5151" s="504" t="s">
        <v>120</v>
      </c>
      <c r="H5151" s="505" t="n">
        <v>2</v>
      </c>
      <c r="I5151" s="506" t="n">
        <v>0.2</v>
      </c>
      <c r="J5151" s="507" t="n">
        <v>0.4</v>
      </c>
    </row>
    <row r="5152" customFormat="false" ht="15" hidden="false" customHeight="false" outlineLevel="0" collapsed="false">
      <c r="A5152" s="486"/>
      <c r="B5152" s="487"/>
      <c r="C5152" s="487"/>
      <c r="D5152" s="487"/>
      <c r="E5152" s="487" t="s">
        <v>1388</v>
      </c>
      <c r="F5152" s="488" t="n">
        <v>19.94</v>
      </c>
      <c r="G5152" s="487" t="s">
        <v>1389</v>
      </c>
      <c r="H5152" s="488" t="n">
        <v>0</v>
      </c>
      <c r="I5152" s="489" t="s">
        <v>1390</v>
      </c>
      <c r="J5152" s="490" t="n">
        <v>19.94</v>
      </c>
    </row>
    <row r="5153" customFormat="false" ht="15" hidden="false" customHeight="true" outlineLevel="0" collapsed="false">
      <c r="A5153" s="486"/>
      <c r="B5153" s="487"/>
      <c r="C5153" s="487"/>
      <c r="D5153" s="487"/>
      <c r="E5153" s="487" t="s">
        <v>1391</v>
      </c>
      <c r="F5153" s="488" t="n">
        <v>10.77</v>
      </c>
      <c r="G5153" s="487"/>
      <c r="H5153" s="491" t="s">
        <v>1392</v>
      </c>
      <c r="I5153" s="491"/>
      <c r="J5153" s="490" t="n">
        <v>56.06</v>
      </c>
    </row>
    <row r="5154" customFormat="false" ht="49.5" hidden="false" customHeight="true" outlineLevel="0" collapsed="false">
      <c r="A5154" s="492"/>
      <c r="B5154" s="493"/>
      <c r="C5154" s="493"/>
      <c r="D5154" s="493"/>
      <c r="E5154" s="493"/>
      <c r="F5154" s="493"/>
      <c r="G5154" s="493" t="s">
        <v>1393</v>
      </c>
      <c r="H5154" s="494" t="n">
        <v>1194</v>
      </c>
      <c r="I5154" s="495" t="s">
        <v>1394</v>
      </c>
      <c r="J5154" s="496" t="n">
        <v>66935.64</v>
      </c>
    </row>
    <row r="5155" customFormat="false" ht="0.75" hidden="false" customHeight="true" outlineLevel="0" collapsed="false">
      <c r="A5155" s="497"/>
      <c r="B5155" s="498"/>
      <c r="C5155" s="498"/>
      <c r="D5155" s="498"/>
      <c r="E5155" s="498"/>
      <c r="F5155" s="498"/>
      <c r="G5155" s="498"/>
      <c r="H5155" s="498"/>
      <c r="I5155" s="499"/>
      <c r="J5155" s="500"/>
    </row>
    <row r="5156" customFormat="false" ht="18" hidden="false" customHeight="true" outlineLevel="0" collapsed="false">
      <c r="A5156" s="466" t="s">
        <v>2845</v>
      </c>
      <c r="B5156" s="467" t="s">
        <v>27</v>
      </c>
      <c r="C5156" s="468" t="s">
        <v>26</v>
      </c>
      <c r="D5156" s="468" t="s">
        <v>18</v>
      </c>
      <c r="E5156" s="468" t="s">
        <v>25</v>
      </c>
      <c r="F5156" s="468"/>
      <c r="G5156" s="469" t="s">
        <v>1375</v>
      </c>
      <c r="H5156" s="467" t="s">
        <v>1376</v>
      </c>
      <c r="I5156" s="470" t="s">
        <v>1377</v>
      </c>
      <c r="J5156" s="471" t="s">
        <v>19</v>
      </c>
    </row>
    <row r="5157" customFormat="false" ht="24" hidden="false" customHeight="true" outlineLevel="0" collapsed="false">
      <c r="A5157" s="472" t="s">
        <v>35</v>
      </c>
      <c r="B5157" s="473" t="s">
        <v>2846</v>
      </c>
      <c r="C5157" s="474" t="s">
        <v>36</v>
      </c>
      <c r="D5157" s="474" t="s">
        <v>2847</v>
      </c>
      <c r="E5157" s="474" t="s">
        <v>1404</v>
      </c>
      <c r="F5157" s="474"/>
      <c r="G5157" s="475" t="s">
        <v>39</v>
      </c>
      <c r="H5157" s="476" t="n">
        <v>1</v>
      </c>
      <c r="I5157" s="477" t="n">
        <v>3.65</v>
      </c>
      <c r="J5157" s="478" t="n">
        <v>3.65</v>
      </c>
    </row>
    <row r="5158" customFormat="false" ht="25.5" hidden="false" customHeight="true" outlineLevel="0" collapsed="false">
      <c r="A5158" s="479" t="s">
        <v>656</v>
      </c>
      <c r="B5158" s="480" t="n">
        <v>88247</v>
      </c>
      <c r="C5158" s="481" t="s">
        <v>42</v>
      </c>
      <c r="D5158" s="481" t="s">
        <v>852</v>
      </c>
      <c r="E5158" s="481" t="s">
        <v>1382</v>
      </c>
      <c r="F5158" s="481"/>
      <c r="G5158" s="482" t="s">
        <v>469</v>
      </c>
      <c r="H5158" s="483" t="n">
        <v>0.016667</v>
      </c>
      <c r="I5158" s="484" t="n">
        <v>21.96</v>
      </c>
      <c r="J5158" s="485" t="n">
        <v>0.36</v>
      </c>
    </row>
    <row r="5159" customFormat="false" ht="24" hidden="false" customHeight="true" outlineLevel="0" collapsed="false">
      <c r="A5159" s="501" t="s">
        <v>200</v>
      </c>
      <c r="B5159" s="502" t="s">
        <v>2848</v>
      </c>
      <c r="C5159" s="503" t="s">
        <v>36</v>
      </c>
      <c r="D5159" s="503" t="s">
        <v>2849</v>
      </c>
      <c r="E5159" s="503" t="s">
        <v>669</v>
      </c>
      <c r="F5159" s="503"/>
      <c r="G5159" s="504" t="s">
        <v>120</v>
      </c>
      <c r="H5159" s="505" t="n">
        <v>1</v>
      </c>
      <c r="I5159" s="506" t="n">
        <v>3.29</v>
      </c>
      <c r="J5159" s="507" t="n">
        <v>3.29</v>
      </c>
    </row>
    <row r="5160" customFormat="false" ht="15" hidden="false" customHeight="false" outlineLevel="0" collapsed="false">
      <c r="A5160" s="486"/>
      <c r="B5160" s="487"/>
      <c r="C5160" s="487"/>
      <c r="D5160" s="487"/>
      <c r="E5160" s="487" t="s">
        <v>1388</v>
      </c>
      <c r="F5160" s="488" t="n">
        <v>0.27</v>
      </c>
      <c r="G5160" s="487" t="s">
        <v>1389</v>
      </c>
      <c r="H5160" s="488" t="n">
        <v>0</v>
      </c>
      <c r="I5160" s="489" t="s">
        <v>1390</v>
      </c>
      <c r="J5160" s="490" t="n">
        <v>0.27</v>
      </c>
    </row>
    <row r="5161" customFormat="false" ht="15" hidden="false" customHeight="true" outlineLevel="0" collapsed="false">
      <c r="A5161" s="486"/>
      <c r="B5161" s="487"/>
      <c r="C5161" s="487"/>
      <c r="D5161" s="487"/>
      <c r="E5161" s="487" t="s">
        <v>1391</v>
      </c>
      <c r="F5161" s="488" t="n">
        <v>0.86</v>
      </c>
      <c r="G5161" s="487"/>
      <c r="H5161" s="491" t="s">
        <v>1392</v>
      </c>
      <c r="I5161" s="491"/>
      <c r="J5161" s="490" t="n">
        <v>4.51</v>
      </c>
    </row>
    <row r="5162" customFormat="false" ht="49.5" hidden="false" customHeight="true" outlineLevel="0" collapsed="false">
      <c r="A5162" s="492"/>
      <c r="B5162" s="493"/>
      <c r="C5162" s="493"/>
      <c r="D5162" s="493"/>
      <c r="E5162" s="493"/>
      <c r="F5162" s="493"/>
      <c r="G5162" s="493" t="s">
        <v>1393</v>
      </c>
      <c r="H5162" s="494" t="n">
        <v>2985</v>
      </c>
      <c r="I5162" s="495" t="s">
        <v>1394</v>
      </c>
      <c r="J5162" s="496" t="n">
        <v>13462.35</v>
      </c>
    </row>
    <row r="5163" customFormat="false" ht="0.75" hidden="false" customHeight="true" outlineLevel="0" collapsed="false">
      <c r="A5163" s="497"/>
      <c r="B5163" s="498"/>
      <c r="C5163" s="498"/>
      <c r="D5163" s="498"/>
      <c r="E5163" s="498"/>
      <c r="F5163" s="498"/>
      <c r="G5163" s="498"/>
      <c r="H5163" s="498"/>
      <c r="I5163" s="499"/>
      <c r="J5163" s="500"/>
    </row>
    <row r="5164" customFormat="false" ht="18" hidden="false" customHeight="true" outlineLevel="0" collapsed="false">
      <c r="A5164" s="466" t="s">
        <v>2850</v>
      </c>
      <c r="B5164" s="467" t="s">
        <v>27</v>
      </c>
      <c r="C5164" s="468" t="s">
        <v>26</v>
      </c>
      <c r="D5164" s="468" t="s">
        <v>18</v>
      </c>
      <c r="E5164" s="468" t="s">
        <v>25</v>
      </c>
      <c r="F5164" s="468"/>
      <c r="G5164" s="469" t="s">
        <v>1375</v>
      </c>
      <c r="H5164" s="467" t="s">
        <v>1376</v>
      </c>
      <c r="I5164" s="470" t="s">
        <v>1377</v>
      </c>
      <c r="J5164" s="471" t="s">
        <v>19</v>
      </c>
    </row>
    <row r="5165" customFormat="false" ht="24" hidden="false" customHeight="true" outlineLevel="0" collapsed="false">
      <c r="A5165" s="472" t="s">
        <v>35</v>
      </c>
      <c r="B5165" s="473" t="s">
        <v>2851</v>
      </c>
      <c r="C5165" s="474" t="s">
        <v>36</v>
      </c>
      <c r="D5165" s="474" t="s">
        <v>2852</v>
      </c>
      <c r="E5165" s="474" t="s">
        <v>1382</v>
      </c>
      <c r="F5165" s="474"/>
      <c r="G5165" s="475" t="s">
        <v>120</v>
      </c>
      <c r="H5165" s="476" t="n">
        <v>1</v>
      </c>
      <c r="I5165" s="477" t="n">
        <v>5.64</v>
      </c>
      <c r="J5165" s="478" t="n">
        <v>5.64</v>
      </c>
    </row>
    <row r="5166" customFormat="false" ht="24" hidden="false" customHeight="true" outlineLevel="0" collapsed="false">
      <c r="A5166" s="479" t="s">
        <v>656</v>
      </c>
      <c r="B5166" s="480" t="n">
        <v>88264</v>
      </c>
      <c r="C5166" s="481" t="s">
        <v>42</v>
      </c>
      <c r="D5166" s="481" t="s">
        <v>468</v>
      </c>
      <c r="E5166" s="481" t="s">
        <v>1382</v>
      </c>
      <c r="F5166" s="481"/>
      <c r="G5166" s="482" t="s">
        <v>469</v>
      </c>
      <c r="H5166" s="483" t="n">
        <v>0.05</v>
      </c>
      <c r="I5166" s="484" t="n">
        <v>26.68</v>
      </c>
      <c r="J5166" s="485" t="n">
        <v>1.33</v>
      </c>
    </row>
    <row r="5167" customFormat="false" ht="25.5" hidden="false" customHeight="true" outlineLevel="0" collapsed="false">
      <c r="A5167" s="479" t="s">
        <v>656</v>
      </c>
      <c r="B5167" s="480" t="n">
        <v>88247</v>
      </c>
      <c r="C5167" s="481" t="s">
        <v>42</v>
      </c>
      <c r="D5167" s="481" t="s">
        <v>852</v>
      </c>
      <c r="E5167" s="481" t="s">
        <v>1382</v>
      </c>
      <c r="F5167" s="481"/>
      <c r="G5167" s="482" t="s">
        <v>469</v>
      </c>
      <c r="H5167" s="483" t="n">
        <v>0.025</v>
      </c>
      <c r="I5167" s="484" t="n">
        <v>21.96</v>
      </c>
      <c r="J5167" s="485" t="n">
        <v>0.54</v>
      </c>
    </row>
    <row r="5168" customFormat="false" ht="39" hidden="false" customHeight="true" outlineLevel="0" collapsed="false">
      <c r="A5168" s="501" t="s">
        <v>200</v>
      </c>
      <c r="B5168" s="502" t="n">
        <v>2483</v>
      </c>
      <c r="C5168" s="503" t="s">
        <v>42</v>
      </c>
      <c r="D5168" s="503" t="s">
        <v>2853</v>
      </c>
      <c r="E5168" s="503" t="s">
        <v>669</v>
      </c>
      <c r="F5168" s="503"/>
      <c r="G5168" s="504" t="s">
        <v>120</v>
      </c>
      <c r="H5168" s="505" t="n">
        <v>1</v>
      </c>
      <c r="I5168" s="506" t="n">
        <v>3.77</v>
      </c>
      <c r="J5168" s="507" t="n">
        <v>3.77</v>
      </c>
    </row>
    <row r="5169" customFormat="false" ht="15" hidden="false" customHeight="false" outlineLevel="0" collapsed="false">
      <c r="A5169" s="486"/>
      <c r="B5169" s="487"/>
      <c r="C5169" s="487"/>
      <c r="D5169" s="487"/>
      <c r="E5169" s="487" t="s">
        <v>1388</v>
      </c>
      <c r="F5169" s="488" t="n">
        <v>1.47</v>
      </c>
      <c r="G5169" s="487" t="s">
        <v>1389</v>
      </c>
      <c r="H5169" s="488" t="n">
        <v>0</v>
      </c>
      <c r="I5169" s="489" t="s">
        <v>1390</v>
      </c>
      <c r="J5169" s="490" t="n">
        <v>1.47</v>
      </c>
    </row>
    <row r="5170" customFormat="false" ht="15" hidden="false" customHeight="true" outlineLevel="0" collapsed="false">
      <c r="A5170" s="486"/>
      <c r="B5170" s="487"/>
      <c r="C5170" s="487"/>
      <c r="D5170" s="487"/>
      <c r="E5170" s="487" t="s">
        <v>1391</v>
      </c>
      <c r="F5170" s="488" t="n">
        <v>1.34</v>
      </c>
      <c r="G5170" s="487"/>
      <c r="H5170" s="491" t="s">
        <v>1392</v>
      </c>
      <c r="I5170" s="491"/>
      <c r="J5170" s="490" t="n">
        <v>6.98</v>
      </c>
    </row>
    <row r="5171" customFormat="false" ht="49.5" hidden="false" customHeight="true" outlineLevel="0" collapsed="false">
      <c r="A5171" s="492"/>
      <c r="B5171" s="493"/>
      <c r="C5171" s="493"/>
      <c r="D5171" s="493"/>
      <c r="E5171" s="493"/>
      <c r="F5171" s="493"/>
      <c r="G5171" s="493" t="s">
        <v>1393</v>
      </c>
      <c r="H5171" s="494" t="n">
        <v>2985</v>
      </c>
      <c r="I5171" s="495" t="s">
        <v>1394</v>
      </c>
      <c r="J5171" s="496" t="n">
        <v>20835.3</v>
      </c>
    </row>
    <row r="5172" customFormat="false" ht="0.75" hidden="false" customHeight="true" outlineLevel="0" collapsed="false">
      <c r="A5172" s="497"/>
      <c r="B5172" s="498"/>
      <c r="C5172" s="498"/>
      <c r="D5172" s="498"/>
      <c r="E5172" s="498"/>
      <c r="F5172" s="498"/>
      <c r="G5172" s="498"/>
      <c r="H5172" s="498"/>
      <c r="I5172" s="499"/>
      <c r="J5172" s="500"/>
    </row>
    <row r="5173" customFormat="false" ht="24" hidden="false" customHeight="true" outlineLevel="0" collapsed="false">
      <c r="A5173" s="461" t="s">
        <v>2854</v>
      </c>
      <c r="B5173" s="462"/>
      <c r="C5173" s="462"/>
      <c r="D5173" s="462" t="s">
        <v>2855</v>
      </c>
      <c r="E5173" s="462"/>
      <c r="F5173" s="462"/>
      <c r="G5173" s="462"/>
      <c r="H5173" s="463"/>
      <c r="I5173" s="464"/>
      <c r="J5173" s="465" t="n">
        <v>114829.17</v>
      </c>
    </row>
    <row r="5174" customFormat="false" ht="18" hidden="false" customHeight="true" outlineLevel="0" collapsed="false">
      <c r="A5174" s="466" t="s">
        <v>2856</v>
      </c>
      <c r="B5174" s="467" t="s">
        <v>27</v>
      </c>
      <c r="C5174" s="468" t="s">
        <v>26</v>
      </c>
      <c r="D5174" s="468" t="s">
        <v>18</v>
      </c>
      <c r="E5174" s="468" t="s">
        <v>25</v>
      </c>
      <c r="F5174" s="468"/>
      <c r="G5174" s="469" t="s">
        <v>1375</v>
      </c>
      <c r="H5174" s="467" t="s">
        <v>1376</v>
      </c>
      <c r="I5174" s="470" t="s">
        <v>1377</v>
      </c>
      <c r="J5174" s="471" t="s">
        <v>19</v>
      </c>
    </row>
    <row r="5175" customFormat="false" ht="25.5" hidden="false" customHeight="true" outlineLevel="0" collapsed="false">
      <c r="A5175" s="472" t="s">
        <v>35</v>
      </c>
      <c r="B5175" s="473" t="s">
        <v>2857</v>
      </c>
      <c r="C5175" s="474" t="s">
        <v>36</v>
      </c>
      <c r="D5175" s="474" t="s">
        <v>2858</v>
      </c>
      <c r="E5175" s="474" t="s">
        <v>1404</v>
      </c>
      <c r="F5175" s="474"/>
      <c r="G5175" s="475" t="s">
        <v>120</v>
      </c>
      <c r="H5175" s="476" t="n">
        <v>1</v>
      </c>
      <c r="I5175" s="477" t="n">
        <v>5.21</v>
      </c>
      <c r="J5175" s="478" t="n">
        <v>5.21</v>
      </c>
    </row>
    <row r="5176" customFormat="false" ht="24" hidden="false" customHeight="true" outlineLevel="0" collapsed="false">
      <c r="A5176" s="479" t="s">
        <v>656</v>
      </c>
      <c r="B5176" s="480" t="n">
        <v>88264</v>
      </c>
      <c r="C5176" s="481" t="s">
        <v>42</v>
      </c>
      <c r="D5176" s="481" t="s">
        <v>468</v>
      </c>
      <c r="E5176" s="481" t="s">
        <v>1382</v>
      </c>
      <c r="F5176" s="481"/>
      <c r="G5176" s="482" t="s">
        <v>469</v>
      </c>
      <c r="H5176" s="483" t="n">
        <v>0.08</v>
      </c>
      <c r="I5176" s="484" t="n">
        <v>26.68</v>
      </c>
      <c r="J5176" s="485" t="n">
        <v>2.13</v>
      </c>
    </row>
    <row r="5177" customFormat="false" ht="25.5" hidden="false" customHeight="true" outlineLevel="0" collapsed="false">
      <c r="A5177" s="479" t="s">
        <v>656</v>
      </c>
      <c r="B5177" s="480" t="n">
        <v>88247</v>
      </c>
      <c r="C5177" s="481" t="s">
        <v>42</v>
      </c>
      <c r="D5177" s="481" t="s">
        <v>852</v>
      </c>
      <c r="E5177" s="481" t="s">
        <v>1382</v>
      </c>
      <c r="F5177" s="481"/>
      <c r="G5177" s="482" t="s">
        <v>469</v>
      </c>
      <c r="H5177" s="483" t="n">
        <v>0.08</v>
      </c>
      <c r="I5177" s="484" t="n">
        <v>21.96</v>
      </c>
      <c r="J5177" s="485" t="n">
        <v>1.75</v>
      </c>
    </row>
    <row r="5178" customFormat="false" ht="25.5" hidden="false" customHeight="true" outlineLevel="0" collapsed="false">
      <c r="A5178" s="501" t="s">
        <v>200</v>
      </c>
      <c r="B5178" s="502" t="n">
        <v>11054</v>
      </c>
      <c r="C5178" s="503" t="s">
        <v>42</v>
      </c>
      <c r="D5178" s="503" t="s">
        <v>2859</v>
      </c>
      <c r="E5178" s="503" t="s">
        <v>669</v>
      </c>
      <c r="F5178" s="503"/>
      <c r="G5178" s="504" t="s">
        <v>120</v>
      </c>
      <c r="H5178" s="505" t="n">
        <v>2</v>
      </c>
      <c r="I5178" s="506" t="n">
        <v>0.04</v>
      </c>
      <c r="J5178" s="507" t="n">
        <v>0.08</v>
      </c>
    </row>
    <row r="5179" customFormat="false" ht="25.5" hidden="false" customHeight="true" outlineLevel="0" collapsed="false">
      <c r="A5179" s="501" t="s">
        <v>200</v>
      </c>
      <c r="B5179" s="502" t="n">
        <v>39139</v>
      </c>
      <c r="C5179" s="503" t="s">
        <v>42</v>
      </c>
      <c r="D5179" s="503" t="s">
        <v>2860</v>
      </c>
      <c r="E5179" s="503" t="s">
        <v>669</v>
      </c>
      <c r="F5179" s="503"/>
      <c r="G5179" s="504" t="s">
        <v>120</v>
      </c>
      <c r="H5179" s="505" t="n">
        <v>1</v>
      </c>
      <c r="I5179" s="506" t="n">
        <v>1.25</v>
      </c>
      <c r="J5179" s="507" t="n">
        <v>1.25</v>
      </c>
    </row>
    <row r="5180" customFormat="false" ht="15" hidden="false" customHeight="false" outlineLevel="0" collapsed="false">
      <c r="A5180" s="486"/>
      <c r="B5180" s="487"/>
      <c r="C5180" s="487"/>
      <c r="D5180" s="487"/>
      <c r="E5180" s="487" t="s">
        <v>1388</v>
      </c>
      <c r="F5180" s="488" t="n">
        <v>3.02</v>
      </c>
      <c r="G5180" s="487" t="s">
        <v>1389</v>
      </c>
      <c r="H5180" s="488" t="n">
        <v>0</v>
      </c>
      <c r="I5180" s="489" t="s">
        <v>1390</v>
      </c>
      <c r="J5180" s="490" t="n">
        <v>3.02</v>
      </c>
    </row>
    <row r="5181" customFormat="false" ht="15" hidden="false" customHeight="true" outlineLevel="0" collapsed="false">
      <c r="A5181" s="486"/>
      <c r="B5181" s="487"/>
      <c r="C5181" s="487"/>
      <c r="D5181" s="487"/>
      <c r="E5181" s="487" t="s">
        <v>1391</v>
      </c>
      <c r="F5181" s="488" t="n">
        <v>1.23</v>
      </c>
      <c r="G5181" s="487"/>
      <c r="H5181" s="491" t="s">
        <v>1392</v>
      </c>
      <c r="I5181" s="491"/>
      <c r="J5181" s="490" t="n">
        <v>6.44</v>
      </c>
    </row>
    <row r="5182" customFormat="false" ht="49.5" hidden="false" customHeight="true" outlineLevel="0" collapsed="false">
      <c r="A5182" s="492"/>
      <c r="B5182" s="493"/>
      <c r="C5182" s="493"/>
      <c r="D5182" s="493"/>
      <c r="E5182" s="493"/>
      <c r="F5182" s="493"/>
      <c r="G5182" s="493" t="s">
        <v>1393</v>
      </c>
      <c r="H5182" s="494" t="n">
        <v>260</v>
      </c>
      <c r="I5182" s="495" t="s">
        <v>1394</v>
      </c>
      <c r="J5182" s="496" t="n">
        <v>1674.4</v>
      </c>
    </row>
    <row r="5183" customFormat="false" ht="0.75" hidden="false" customHeight="true" outlineLevel="0" collapsed="false">
      <c r="A5183" s="497"/>
      <c r="B5183" s="498"/>
      <c r="C5183" s="498"/>
      <c r="D5183" s="498"/>
      <c r="E5183" s="498"/>
      <c r="F5183" s="498"/>
      <c r="G5183" s="498"/>
      <c r="H5183" s="498"/>
      <c r="I5183" s="499"/>
      <c r="J5183" s="500"/>
    </row>
    <row r="5184" customFormat="false" ht="18" hidden="false" customHeight="true" outlineLevel="0" collapsed="false">
      <c r="A5184" s="466" t="s">
        <v>2861</v>
      </c>
      <c r="B5184" s="467" t="s">
        <v>27</v>
      </c>
      <c r="C5184" s="468" t="s">
        <v>26</v>
      </c>
      <c r="D5184" s="468" t="s">
        <v>18</v>
      </c>
      <c r="E5184" s="468" t="s">
        <v>25</v>
      </c>
      <c r="F5184" s="468"/>
      <c r="G5184" s="469" t="s">
        <v>1375</v>
      </c>
      <c r="H5184" s="467" t="s">
        <v>1376</v>
      </c>
      <c r="I5184" s="470" t="s">
        <v>1377</v>
      </c>
      <c r="J5184" s="471" t="s">
        <v>19</v>
      </c>
    </row>
    <row r="5185" customFormat="false" ht="24" hidden="false" customHeight="true" outlineLevel="0" collapsed="false">
      <c r="A5185" s="472" t="s">
        <v>35</v>
      </c>
      <c r="B5185" s="473" t="s">
        <v>2862</v>
      </c>
      <c r="C5185" s="474" t="s">
        <v>36</v>
      </c>
      <c r="D5185" s="474" t="s">
        <v>2863</v>
      </c>
      <c r="E5185" s="474" t="s">
        <v>1404</v>
      </c>
      <c r="F5185" s="474"/>
      <c r="G5185" s="475" t="s">
        <v>2864</v>
      </c>
      <c r="H5185" s="476" t="n">
        <v>1</v>
      </c>
      <c r="I5185" s="477" t="n">
        <v>0.48</v>
      </c>
      <c r="J5185" s="478" t="n">
        <v>0.48</v>
      </c>
    </row>
    <row r="5186" customFormat="false" ht="24" hidden="false" customHeight="true" outlineLevel="0" collapsed="false">
      <c r="A5186" s="479" t="s">
        <v>656</v>
      </c>
      <c r="B5186" s="480" t="n">
        <v>88264</v>
      </c>
      <c r="C5186" s="481" t="s">
        <v>42</v>
      </c>
      <c r="D5186" s="481" t="s">
        <v>468</v>
      </c>
      <c r="E5186" s="481" t="s">
        <v>1382</v>
      </c>
      <c r="F5186" s="481"/>
      <c r="G5186" s="482" t="s">
        <v>469</v>
      </c>
      <c r="H5186" s="483" t="n">
        <v>0.01</v>
      </c>
      <c r="I5186" s="484" t="n">
        <v>26.68</v>
      </c>
      <c r="J5186" s="485" t="n">
        <v>0.26</v>
      </c>
    </row>
    <row r="5187" customFormat="false" ht="24" hidden="false" customHeight="true" outlineLevel="0" collapsed="false">
      <c r="A5187" s="501" t="s">
        <v>200</v>
      </c>
      <c r="B5187" s="502" t="s">
        <v>2865</v>
      </c>
      <c r="C5187" s="503" t="s">
        <v>36</v>
      </c>
      <c r="D5187" s="503" t="s">
        <v>2866</v>
      </c>
      <c r="E5187" s="503" t="s">
        <v>669</v>
      </c>
      <c r="F5187" s="503"/>
      <c r="G5187" s="504" t="s">
        <v>120</v>
      </c>
      <c r="H5187" s="505" t="n">
        <v>1</v>
      </c>
      <c r="I5187" s="506" t="n">
        <v>0.22</v>
      </c>
      <c r="J5187" s="507" t="n">
        <v>0.22</v>
      </c>
    </row>
    <row r="5188" customFormat="false" ht="15" hidden="false" customHeight="false" outlineLevel="0" collapsed="false">
      <c r="A5188" s="486"/>
      <c r="B5188" s="487"/>
      <c r="C5188" s="487"/>
      <c r="D5188" s="487"/>
      <c r="E5188" s="487" t="s">
        <v>1388</v>
      </c>
      <c r="F5188" s="488" t="n">
        <v>0.21</v>
      </c>
      <c r="G5188" s="487" t="s">
        <v>1389</v>
      </c>
      <c r="H5188" s="488" t="n">
        <v>0</v>
      </c>
      <c r="I5188" s="489" t="s">
        <v>1390</v>
      </c>
      <c r="J5188" s="490" t="n">
        <v>0.21</v>
      </c>
    </row>
    <row r="5189" customFormat="false" ht="15" hidden="false" customHeight="true" outlineLevel="0" collapsed="false">
      <c r="A5189" s="486"/>
      <c r="B5189" s="487"/>
      <c r="C5189" s="487"/>
      <c r="D5189" s="487"/>
      <c r="E5189" s="487" t="s">
        <v>1391</v>
      </c>
      <c r="F5189" s="488" t="n">
        <v>0.11</v>
      </c>
      <c r="G5189" s="487"/>
      <c r="H5189" s="491" t="s">
        <v>1392</v>
      </c>
      <c r="I5189" s="491"/>
      <c r="J5189" s="490" t="n">
        <v>0.59</v>
      </c>
    </row>
    <row r="5190" customFormat="false" ht="49.5" hidden="false" customHeight="true" outlineLevel="0" collapsed="false">
      <c r="A5190" s="492"/>
      <c r="B5190" s="493"/>
      <c r="C5190" s="493"/>
      <c r="D5190" s="493"/>
      <c r="E5190" s="493"/>
      <c r="F5190" s="493"/>
      <c r="G5190" s="493" t="s">
        <v>1393</v>
      </c>
      <c r="H5190" s="494" t="n">
        <v>5621</v>
      </c>
      <c r="I5190" s="495" t="s">
        <v>1394</v>
      </c>
      <c r="J5190" s="496" t="n">
        <v>3316.39</v>
      </c>
    </row>
    <row r="5191" customFormat="false" ht="0.75" hidden="false" customHeight="true" outlineLevel="0" collapsed="false">
      <c r="A5191" s="497"/>
      <c r="B5191" s="498"/>
      <c r="C5191" s="498"/>
      <c r="D5191" s="498"/>
      <c r="E5191" s="498"/>
      <c r="F5191" s="498"/>
      <c r="G5191" s="498"/>
      <c r="H5191" s="498"/>
      <c r="I5191" s="499"/>
      <c r="J5191" s="500"/>
    </row>
    <row r="5192" customFormat="false" ht="18" hidden="false" customHeight="true" outlineLevel="0" collapsed="false">
      <c r="A5192" s="466" t="s">
        <v>2867</v>
      </c>
      <c r="B5192" s="467" t="s">
        <v>27</v>
      </c>
      <c r="C5192" s="468" t="s">
        <v>26</v>
      </c>
      <c r="D5192" s="468" t="s">
        <v>18</v>
      </c>
      <c r="E5192" s="468" t="s">
        <v>25</v>
      </c>
      <c r="F5192" s="468"/>
      <c r="G5192" s="469" t="s">
        <v>1375</v>
      </c>
      <c r="H5192" s="467" t="s">
        <v>1376</v>
      </c>
      <c r="I5192" s="470" t="s">
        <v>1377</v>
      </c>
      <c r="J5192" s="471" t="s">
        <v>19</v>
      </c>
    </row>
    <row r="5193" customFormat="false" ht="24" hidden="false" customHeight="true" outlineLevel="0" collapsed="false">
      <c r="A5193" s="472" t="s">
        <v>35</v>
      </c>
      <c r="B5193" s="473" t="s">
        <v>2868</v>
      </c>
      <c r="C5193" s="474" t="s">
        <v>36</v>
      </c>
      <c r="D5193" s="474" t="s">
        <v>2869</v>
      </c>
      <c r="E5193" s="474" t="s">
        <v>1404</v>
      </c>
      <c r="F5193" s="474"/>
      <c r="G5193" s="475" t="s">
        <v>2864</v>
      </c>
      <c r="H5193" s="476" t="n">
        <v>1</v>
      </c>
      <c r="I5193" s="477" t="n">
        <v>1.9</v>
      </c>
      <c r="J5193" s="478" t="n">
        <v>1.9</v>
      </c>
    </row>
    <row r="5194" customFormat="false" ht="24" hidden="false" customHeight="true" outlineLevel="0" collapsed="false">
      <c r="A5194" s="479" t="s">
        <v>656</v>
      </c>
      <c r="B5194" s="480" t="n">
        <v>88264</v>
      </c>
      <c r="C5194" s="481" t="s">
        <v>42</v>
      </c>
      <c r="D5194" s="481" t="s">
        <v>468</v>
      </c>
      <c r="E5194" s="481" t="s">
        <v>1382</v>
      </c>
      <c r="F5194" s="481"/>
      <c r="G5194" s="482" t="s">
        <v>469</v>
      </c>
      <c r="H5194" s="483" t="n">
        <v>0.01</v>
      </c>
      <c r="I5194" s="484" t="n">
        <v>26.68</v>
      </c>
      <c r="J5194" s="485" t="n">
        <v>0.26</v>
      </c>
    </row>
    <row r="5195" customFormat="false" ht="25.5" hidden="false" customHeight="true" outlineLevel="0" collapsed="false">
      <c r="A5195" s="501" t="s">
        <v>200</v>
      </c>
      <c r="B5195" s="502" t="n">
        <v>13348</v>
      </c>
      <c r="C5195" s="503" t="s">
        <v>42</v>
      </c>
      <c r="D5195" s="503" t="s">
        <v>2870</v>
      </c>
      <c r="E5195" s="503" t="s">
        <v>669</v>
      </c>
      <c r="F5195" s="503"/>
      <c r="G5195" s="504" t="s">
        <v>120</v>
      </c>
      <c r="H5195" s="505" t="n">
        <v>1</v>
      </c>
      <c r="I5195" s="506" t="n">
        <v>1.64</v>
      </c>
      <c r="J5195" s="507" t="n">
        <v>1.64</v>
      </c>
    </row>
    <row r="5196" customFormat="false" ht="15" hidden="false" customHeight="false" outlineLevel="0" collapsed="false">
      <c r="A5196" s="486"/>
      <c r="B5196" s="487"/>
      <c r="C5196" s="487"/>
      <c r="D5196" s="487"/>
      <c r="E5196" s="487" t="s">
        <v>1388</v>
      </c>
      <c r="F5196" s="488" t="n">
        <v>0.21</v>
      </c>
      <c r="G5196" s="487" t="s">
        <v>1389</v>
      </c>
      <c r="H5196" s="488" t="n">
        <v>0</v>
      </c>
      <c r="I5196" s="489" t="s">
        <v>1390</v>
      </c>
      <c r="J5196" s="490" t="n">
        <v>0.21</v>
      </c>
    </row>
    <row r="5197" customFormat="false" ht="15" hidden="false" customHeight="true" outlineLevel="0" collapsed="false">
      <c r="A5197" s="486"/>
      <c r="B5197" s="487"/>
      <c r="C5197" s="487"/>
      <c r="D5197" s="487"/>
      <c r="E5197" s="487" t="s">
        <v>1391</v>
      </c>
      <c r="F5197" s="488" t="n">
        <v>0.45</v>
      </c>
      <c r="G5197" s="487"/>
      <c r="H5197" s="491" t="s">
        <v>1392</v>
      </c>
      <c r="I5197" s="491"/>
      <c r="J5197" s="490" t="n">
        <v>2.35</v>
      </c>
    </row>
    <row r="5198" customFormat="false" ht="49.5" hidden="false" customHeight="true" outlineLevel="0" collapsed="false">
      <c r="A5198" s="492"/>
      <c r="B5198" s="493"/>
      <c r="C5198" s="493"/>
      <c r="D5198" s="493"/>
      <c r="E5198" s="493"/>
      <c r="F5198" s="493"/>
      <c r="G5198" s="493" t="s">
        <v>1393</v>
      </c>
      <c r="H5198" s="494" t="n">
        <v>142</v>
      </c>
      <c r="I5198" s="495" t="s">
        <v>1394</v>
      </c>
      <c r="J5198" s="496" t="n">
        <v>333.7</v>
      </c>
    </row>
    <row r="5199" customFormat="false" ht="0.75" hidden="false" customHeight="true" outlineLevel="0" collapsed="false">
      <c r="A5199" s="497"/>
      <c r="B5199" s="498"/>
      <c r="C5199" s="498"/>
      <c r="D5199" s="498"/>
      <c r="E5199" s="498"/>
      <c r="F5199" s="498"/>
      <c r="G5199" s="498"/>
      <c r="H5199" s="498"/>
      <c r="I5199" s="499"/>
      <c r="J5199" s="500"/>
    </row>
    <row r="5200" customFormat="false" ht="18" hidden="false" customHeight="true" outlineLevel="0" collapsed="false">
      <c r="A5200" s="466" t="s">
        <v>2871</v>
      </c>
      <c r="B5200" s="467" t="s">
        <v>27</v>
      </c>
      <c r="C5200" s="468" t="s">
        <v>26</v>
      </c>
      <c r="D5200" s="468" t="s">
        <v>18</v>
      </c>
      <c r="E5200" s="468" t="s">
        <v>25</v>
      </c>
      <c r="F5200" s="468"/>
      <c r="G5200" s="469" t="s">
        <v>1375</v>
      </c>
      <c r="H5200" s="467" t="s">
        <v>1376</v>
      </c>
      <c r="I5200" s="470" t="s">
        <v>1377</v>
      </c>
      <c r="J5200" s="471" t="s">
        <v>19</v>
      </c>
    </row>
    <row r="5201" customFormat="false" ht="25.5" hidden="false" customHeight="true" outlineLevel="0" collapsed="false">
      <c r="A5201" s="472" t="s">
        <v>35</v>
      </c>
      <c r="B5201" s="473" t="s">
        <v>2872</v>
      </c>
      <c r="C5201" s="474" t="s">
        <v>36</v>
      </c>
      <c r="D5201" s="474" t="s">
        <v>2873</v>
      </c>
      <c r="E5201" s="474" t="s">
        <v>1404</v>
      </c>
      <c r="F5201" s="474"/>
      <c r="G5201" s="475" t="s">
        <v>120</v>
      </c>
      <c r="H5201" s="476" t="n">
        <v>1</v>
      </c>
      <c r="I5201" s="477" t="n">
        <v>0.65</v>
      </c>
      <c r="J5201" s="478" t="n">
        <v>0.65</v>
      </c>
    </row>
    <row r="5202" customFormat="false" ht="25.5" hidden="false" customHeight="true" outlineLevel="0" collapsed="false">
      <c r="A5202" s="479" t="s">
        <v>656</v>
      </c>
      <c r="B5202" s="480" t="n">
        <v>88247</v>
      </c>
      <c r="C5202" s="481" t="s">
        <v>42</v>
      </c>
      <c r="D5202" s="481" t="s">
        <v>852</v>
      </c>
      <c r="E5202" s="481" t="s">
        <v>1382</v>
      </c>
      <c r="F5202" s="481"/>
      <c r="G5202" s="482" t="s">
        <v>469</v>
      </c>
      <c r="H5202" s="483" t="n">
        <v>0.02</v>
      </c>
      <c r="I5202" s="484" t="n">
        <v>21.96</v>
      </c>
      <c r="J5202" s="485" t="n">
        <v>0.43</v>
      </c>
    </row>
    <row r="5203" customFormat="false" ht="24" hidden="false" customHeight="true" outlineLevel="0" collapsed="false">
      <c r="A5203" s="501" t="s">
        <v>200</v>
      </c>
      <c r="B5203" s="502" t="s">
        <v>2874</v>
      </c>
      <c r="C5203" s="503" t="s">
        <v>36</v>
      </c>
      <c r="D5203" s="503" t="s">
        <v>2875</v>
      </c>
      <c r="E5203" s="503" t="s">
        <v>669</v>
      </c>
      <c r="F5203" s="503"/>
      <c r="G5203" s="504" t="s">
        <v>120</v>
      </c>
      <c r="H5203" s="505" t="n">
        <v>1</v>
      </c>
      <c r="I5203" s="506" t="n">
        <v>0.22</v>
      </c>
      <c r="J5203" s="507" t="n">
        <v>0.22</v>
      </c>
    </row>
    <row r="5204" customFormat="false" ht="15" hidden="false" customHeight="false" outlineLevel="0" collapsed="false">
      <c r="A5204" s="486"/>
      <c r="B5204" s="487"/>
      <c r="C5204" s="487"/>
      <c r="D5204" s="487"/>
      <c r="E5204" s="487" t="s">
        <v>1388</v>
      </c>
      <c r="F5204" s="488" t="n">
        <v>0.33</v>
      </c>
      <c r="G5204" s="487" t="s">
        <v>1389</v>
      </c>
      <c r="H5204" s="488" t="n">
        <v>0</v>
      </c>
      <c r="I5204" s="489" t="s">
        <v>1390</v>
      </c>
      <c r="J5204" s="490" t="n">
        <v>0.33</v>
      </c>
    </row>
    <row r="5205" customFormat="false" ht="15" hidden="false" customHeight="true" outlineLevel="0" collapsed="false">
      <c r="A5205" s="486"/>
      <c r="B5205" s="487"/>
      <c r="C5205" s="487"/>
      <c r="D5205" s="487"/>
      <c r="E5205" s="487" t="s">
        <v>1391</v>
      </c>
      <c r="F5205" s="488" t="n">
        <v>0.15</v>
      </c>
      <c r="G5205" s="487"/>
      <c r="H5205" s="491" t="s">
        <v>1392</v>
      </c>
      <c r="I5205" s="491"/>
      <c r="J5205" s="490" t="n">
        <v>0.8</v>
      </c>
    </row>
    <row r="5206" customFormat="false" ht="49.5" hidden="false" customHeight="true" outlineLevel="0" collapsed="false">
      <c r="A5206" s="492"/>
      <c r="B5206" s="493"/>
      <c r="C5206" s="493"/>
      <c r="D5206" s="493"/>
      <c r="E5206" s="493"/>
      <c r="F5206" s="493"/>
      <c r="G5206" s="493" t="s">
        <v>1393</v>
      </c>
      <c r="H5206" s="494" t="n">
        <v>688</v>
      </c>
      <c r="I5206" s="495" t="s">
        <v>1394</v>
      </c>
      <c r="J5206" s="496" t="n">
        <v>550.4</v>
      </c>
    </row>
    <row r="5207" customFormat="false" ht="0.75" hidden="false" customHeight="true" outlineLevel="0" collapsed="false">
      <c r="A5207" s="497"/>
      <c r="B5207" s="498"/>
      <c r="C5207" s="498"/>
      <c r="D5207" s="498"/>
      <c r="E5207" s="498"/>
      <c r="F5207" s="498"/>
      <c r="G5207" s="498"/>
      <c r="H5207" s="498"/>
      <c r="I5207" s="499"/>
      <c r="J5207" s="500"/>
    </row>
    <row r="5208" customFormat="false" ht="18" hidden="false" customHeight="true" outlineLevel="0" collapsed="false">
      <c r="A5208" s="466" t="s">
        <v>2876</v>
      </c>
      <c r="B5208" s="467" t="s">
        <v>27</v>
      </c>
      <c r="C5208" s="468" t="s">
        <v>26</v>
      </c>
      <c r="D5208" s="468" t="s">
        <v>18</v>
      </c>
      <c r="E5208" s="468" t="s">
        <v>25</v>
      </c>
      <c r="F5208" s="468"/>
      <c r="G5208" s="469" t="s">
        <v>1375</v>
      </c>
      <c r="H5208" s="467" t="s">
        <v>1376</v>
      </c>
      <c r="I5208" s="470" t="s">
        <v>1377</v>
      </c>
      <c r="J5208" s="471" t="s">
        <v>19</v>
      </c>
    </row>
    <row r="5209" customFormat="false" ht="25.5" hidden="false" customHeight="true" outlineLevel="0" collapsed="false">
      <c r="A5209" s="472" t="s">
        <v>35</v>
      </c>
      <c r="B5209" s="473" t="s">
        <v>2877</v>
      </c>
      <c r="C5209" s="474" t="s">
        <v>36</v>
      </c>
      <c r="D5209" s="474" t="s">
        <v>2878</v>
      </c>
      <c r="E5209" s="474" t="s">
        <v>1404</v>
      </c>
      <c r="F5209" s="474"/>
      <c r="G5209" s="475" t="s">
        <v>120</v>
      </c>
      <c r="H5209" s="476" t="n">
        <v>1</v>
      </c>
      <c r="I5209" s="477" t="n">
        <v>0.53</v>
      </c>
      <c r="J5209" s="478" t="n">
        <v>0.53</v>
      </c>
    </row>
    <row r="5210" customFormat="false" ht="24" hidden="false" customHeight="true" outlineLevel="0" collapsed="false">
      <c r="A5210" s="479" t="s">
        <v>656</v>
      </c>
      <c r="B5210" s="480" t="n">
        <v>88264</v>
      </c>
      <c r="C5210" s="481" t="s">
        <v>42</v>
      </c>
      <c r="D5210" s="481" t="s">
        <v>468</v>
      </c>
      <c r="E5210" s="481" t="s">
        <v>1382</v>
      </c>
      <c r="F5210" s="481"/>
      <c r="G5210" s="482" t="s">
        <v>469</v>
      </c>
      <c r="H5210" s="483" t="n">
        <v>0.01</v>
      </c>
      <c r="I5210" s="484" t="n">
        <v>26.68</v>
      </c>
      <c r="J5210" s="485" t="n">
        <v>0.26</v>
      </c>
    </row>
    <row r="5211" customFormat="false" ht="25.5" hidden="false" customHeight="true" outlineLevel="0" collapsed="false">
      <c r="A5211" s="479" t="s">
        <v>656</v>
      </c>
      <c r="B5211" s="480" t="n">
        <v>88247</v>
      </c>
      <c r="C5211" s="481" t="s">
        <v>42</v>
      </c>
      <c r="D5211" s="481" t="s">
        <v>852</v>
      </c>
      <c r="E5211" s="481" t="s">
        <v>1382</v>
      </c>
      <c r="F5211" s="481"/>
      <c r="G5211" s="482" t="s">
        <v>469</v>
      </c>
      <c r="H5211" s="483" t="n">
        <v>0.01</v>
      </c>
      <c r="I5211" s="484" t="n">
        <v>21.96</v>
      </c>
      <c r="J5211" s="485" t="n">
        <v>0.21</v>
      </c>
    </row>
    <row r="5212" customFormat="false" ht="24" hidden="false" customHeight="true" outlineLevel="0" collapsed="false">
      <c r="A5212" s="501" t="s">
        <v>200</v>
      </c>
      <c r="B5212" s="502" t="n">
        <v>11945</v>
      </c>
      <c r="C5212" s="503" t="s">
        <v>42</v>
      </c>
      <c r="D5212" s="503" t="s">
        <v>2879</v>
      </c>
      <c r="E5212" s="503" t="s">
        <v>669</v>
      </c>
      <c r="F5212" s="503"/>
      <c r="G5212" s="504" t="s">
        <v>120</v>
      </c>
      <c r="H5212" s="505" t="n">
        <v>1</v>
      </c>
      <c r="I5212" s="506" t="n">
        <v>0.06</v>
      </c>
      <c r="J5212" s="507" t="n">
        <v>0.06</v>
      </c>
    </row>
    <row r="5213" customFormat="false" ht="15" hidden="false" customHeight="false" outlineLevel="0" collapsed="false">
      <c r="A5213" s="486"/>
      <c r="B5213" s="487"/>
      <c r="C5213" s="487"/>
      <c r="D5213" s="487"/>
      <c r="E5213" s="487" t="s">
        <v>1388</v>
      </c>
      <c r="F5213" s="488" t="n">
        <v>0.37</v>
      </c>
      <c r="G5213" s="487" t="s">
        <v>1389</v>
      </c>
      <c r="H5213" s="488" t="n">
        <v>0</v>
      </c>
      <c r="I5213" s="489" t="s">
        <v>1390</v>
      </c>
      <c r="J5213" s="490" t="n">
        <v>0.37</v>
      </c>
    </row>
    <row r="5214" customFormat="false" ht="15" hidden="false" customHeight="true" outlineLevel="0" collapsed="false">
      <c r="A5214" s="486"/>
      <c r="B5214" s="487"/>
      <c r="C5214" s="487"/>
      <c r="D5214" s="487"/>
      <c r="E5214" s="487" t="s">
        <v>1391</v>
      </c>
      <c r="F5214" s="488" t="n">
        <v>0.12</v>
      </c>
      <c r="G5214" s="487"/>
      <c r="H5214" s="491" t="s">
        <v>1392</v>
      </c>
      <c r="I5214" s="491"/>
      <c r="J5214" s="490" t="n">
        <v>0.65</v>
      </c>
    </row>
    <row r="5215" customFormat="false" ht="49.5" hidden="false" customHeight="true" outlineLevel="0" collapsed="false">
      <c r="A5215" s="492"/>
      <c r="B5215" s="493"/>
      <c r="C5215" s="493"/>
      <c r="D5215" s="493"/>
      <c r="E5215" s="493"/>
      <c r="F5215" s="493"/>
      <c r="G5215" s="493" t="s">
        <v>1393</v>
      </c>
      <c r="H5215" s="494" t="n">
        <v>2186</v>
      </c>
      <c r="I5215" s="495" t="s">
        <v>1394</v>
      </c>
      <c r="J5215" s="496" t="n">
        <v>1420.9</v>
      </c>
    </row>
    <row r="5216" customFormat="false" ht="0.75" hidden="false" customHeight="true" outlineLevel="0" collapsed="false">
      <c r="A5216" s="497"/>
      <c r="B5216" s="498"/>
      <c r="C5216" s="498"/>
      <c r="D5216" s="498"/>
      <c r="E5216" s="498"/>
      <c r="F5216" s="498"/>
      <c r="G5216" s="498"/>
      <c r="H5216" s="498"/>
      <c r="I5216" s="499"/>
      <c r="J5216" s="500"/>
    </row>
    <row r="5217" customFormat="false" ht="18" hidden="false" customHeight="true" outlineLevel="0" collapsed="false">
      <c r="A5217" s="466" t="s">
        <v>2880</v>
      </c>
      <c r="B5217" s="467" t="s">
        <v>27</v>
      </c>
      <c r="C5217" s="468" t="s">
        <v>26</v>
      </c>
      <c r="D5217" s="468" t="s">
        <v>18</v>
      </c>
      <c r="E5217" s="468" t="s">
        <v>25</v>
      </c>
      <c r="F5217" s="468"/>
      <c r="G5217" s="469" t="s">
        <v>1375</v>
      </c>
      <c r="H5217" s="467" t="s">
        <v>1376</v>
      </c>
      <c r="I5217" s="470" t="s">
        <v>1377</v>
      </c>
      <c r="J5217" s="471" t="s">
        <v>19</v>
      </c>
    </row>
    <row r="5218" customFormat="false" ht="24" hidden="false" customHeight="true" outlineLevel="0" collapsed="false">
      <c r="A5218" s="472" t="s">
        <v>35</v>
      </c>
      <c r="B5218" s="473" t="s">
        <v>2881</v>
      </c>
      <c r="C5218" s="474" t="s">
        <v>36</v>
      </c>
      <c r="D5218" s="474" t="s">
        <v>2882</v>
      </c>
      <c r="E5218" s="474" t="s">
        <v>1404</v>
      </c>
      <c r="F5218" s="474"/>
      <c r="G5218" s="475" t="s">
        <v>47</v>
      </c>
      <c r="H5218" s="476" t="n">
        <v>1</v>
      </c>
      <c r="I5218" s="477" t="n">
        <v>15.76</v>
      </c>
      <c r="J5218" s="478" t="n">
        <v>15.76</v>
      </c>
    </row>
    <row r="5219" customFormat="false" ht="25.5" hidden="false" customHeight="true" outlineLevel="0" collapsed="false">
      <c r="A5219" s="479" t="s">
        <v>656</v>
      </c>
      <c r="B5219" s="480" t="n">
        <v>88247</v>
      </c>
      <c r="C5219" s="481" t="s">
        <v>42</v>
      </c>
      <c r="D5219" s="481" t="s">
        <v>852</v>
      </c>
      <c r="E5219" s="481" t="s">
        <v>1382</v>
      </c>
      <c r="F5219" s="481"/>
      <c r="G5219" s="482" t="s">
        <v>469</v>
      </c>
      <c r="H5219" s="483" t="n">
        <v>0.042</v>
      </c>
      <c r="I5219" s="484" t="n">
        <v>21.96</v>
      </c>
      <c r="J5219" s="485" t="n">
        <v>0.92</v>
      </c>
    </row>
    <row r="5220" customFormat="false" ht="24" hidden="false" customHeight="true" outlineLevel="0" collapsed="false">
      <c r="A5220" s="479" t="s">
        <v>656</v>
      </c>
      <c r="B5220" s="480" t="n">
        <v>88264</v>
      </c>
      <c r="C5220" s="481" t="s">
        <v>42</v>
      </c>
      <c r="D5220" s="481" t="s">
        <v>468</v>
      </c>
      <c r="E5220" s="481" t="s">
        <v>1382</v>
      </c>
      <c r="F5220" s="481"/>
      <c r="G5220" s="482" t="s">
        <v>469</v>
      </c>
      <c r="H5220" s="483" t="n">
        <v>0.042</v>
      </c>
      <c r="I5220" s="484" t="n">
        <v>26.68</v>
      </c>
      <c r="J5220" s="485" t="n">
        <v>1.12</v>
      </c>
    </row>
    <row r="5221" customFormat="false" ht="24" hidden="false" customHeight="true" outlineLevel="0" collapsed="false">
      <c r="A5221" s="501" t="s">
        <v>200</v>
      </c>
      <c r="B5221" s="502" t="s">
        <v>2883</v>
      </c>
      <c r="C5221" s="503" t="s">
        <v>36</v>
      </c>
      <c r="D5221" s="503" t="s">
        <v>2884</v>
      </c>
      <c r="E5221" s="503" t="s">
        <v>669</v>
      </c>
      <c r="F5221" s="503"/>
      <c r="G5221" s="504" t="s">
        <v>47</v>
      </c>
      <c r="H5221" s="505" t="n">
        <v>1</v>
      </c>
      <c r="I5221" s="506" t="n">
        <v>13.72</v>
      </c>
      <c r="J5221" s="507" t="n">
        <v>13.72</v>
      </c>
    </row>
    <row r="5222" customFormat="false" ht="15" hidden="false" customHeight="false" outlineLevel="0" collapsed="false">
      <c r="A5222" s="486"/>
      <c r="B5222" s="487"/>
      <c r="C5222" s="487"/>
      <c r="D5222" s="487"/>
      <c r="E5222" s="487" t="s">
        <v>1388</v>
      </c>
      <c r="F5222" s="488" t="n">
        <v>1.58</v>
      </c>
      <c r="G5222" s="487" t="s">
        <v>1389</v>
      </c>
      <c r="H5222" s="488" t="n">
        <v>0</v>
      </c>
      <c r="I5222" s="489" t="s">
        <v>1390</v>
      </c>
      <c r="J5222" s="490" t="n">
        <v>1.58</v>
      </c>
    </row>
    <row r="5223" customFormat="false" ht="15" hidden="false" customHeight="true" outlineLevel="0" collapsed="false">
      <c r="A5223" s="486"/>
      <c r="B5223" s="487"/>
      <c r="C5223" s="487"/>
      <c r="D5223" s="487"/>
      <c r="E5223" s="487" t="s">
        <v>1391</v>
      </c>
      <c r="F5223" s="488" t="n">
        <v>3.75</v>
      </c>
      <c r="G5223" s="487"/>
      <c r="H5223" s="491" t="s">
        <v>1392</v>
      </c>
      <c r="I5223" s="491"/>
      <c r="J5223" s="490" t="n">
        <v>19.51</v>
      </c>
    </row>
    <row r="5224" customFormat="false" ht="49.5" hidden="false" customHeight="true" outlineLevel="0" collapsed="false">
      <c r="A5224" s="492"/>
      <c r="B5224" s="493"/>
      <c r="C5224" s="493"/>
      <c r="D5224" s="493"/>
      <c r="E5224" s="493"/>
      <c r="F5224" s="493"/>
      <c r="G5224" s="493" t="s">
        <v>1393</v>
      </c>
      <c r="H5224" s="494" t="n">
        <v>120</v>
      </c>
      <c r="I5224" s="495" t="s">
        <v>1394</v>
      </c>
      <c r="J5224" s="496" t="n">
        <v>2341.2</v>
      </c>
    </row>
    <row r="5225" customFormat="false" ht="0.75" hidden="false" customHeight="true" outlineLevel="0" collapsed="false">
      <c r="A5225" s="497"/>
      <c r="B5225" s="498"/>
      <c r="C5225" s="498"/>
      <c r="D5225" s="498"/>
      <c r="E5225" s="498"/>
      <c r="F5225" s="498"/>
      <c r="G5225" s="498"/>
      <c r="H5225" s="498"/>
      <c r="I5225" s="499"/>
      <c r="J5225" s="500"/>
    </row>
    <row r="5226" customFormat="false" ht="18" hidden="false" customHeight="true" outlineLevel="0" collapsed="false">
      <c r="A5226" s="466" t="s">
        <v>2885</v>
      </c>
      <c r="B5226" s="467" t="s">
        <v>27</v>
      </c>
      <c r="C5226" s="468" t="s">
        <v>26</v>
      </c>
      <c r="D5226" s="468" t="s">
        <v>18</v>
      </c>
      <c r="E5226" s="468" t="s">
        <v>25</v>
      </c>
      <c r="F5226" s="468"/>
      <c r="G5226" s="469" t="s">
        <v>1375</v>
      </c>
      <c r="H5226" s="467" t="s">
        <v>1376</v>
      </c>
      <c r="I5226" s="470" t="s">
        <v>1377</v>
      </c>
      <c r="J5226" s="471" t="s">
        <v>19</v>
      </c>
    </row>
    <row r="5227" customFormat="false" ht="25.5" hidden="false" customHeight="true" outlineLevel="0" collapsed="false">
      <c r="A5227" s="472" t="s">
        <v>35</v>
      </c>
      <c r="B5227" s="473" t="s">
        <v>2886</v>
      </c>
      <c r="C5227" s="474" t="s">
        <v>36</v>
      </c>
      <c r="D5227" s="474" t="s">
        <v>2887</v>
      </c>
      <c r="E5227" s="474" t="s">
        <v>1404</v>
      </c>
      <c r="F5227" s="474"/>
      <c r="G5227" s="475" t="s">
        <v>120</v>
      </c>
      <c r="H5227" s="476" t="n">
        <v>1</v>
      </c>
      <c r="I5227" s="477" t="n">
        <v>68.87</v>
      </c>
      <c r="J5227" s="478" t="n">
        <v>68.87</v>
      </c>
    </row>
    <row r="5228" customFormat="false" ht="24" hidden="false" customHeight="true" outlineLevel="0" collapsed="false">
      <c r="A5228" s="479" t="s">
        <v>656</v>
      </c>
      <c r="B5228" s="480" t="n">
        <v>88264</v>
      </c>
      <c r="C5228" s="481" t="s">
        <v>42</v>
      </c>
      <c r="D5228" s="481" t="s">
        <v>468</v>
      </c>
      <c r="E5228" s="481" t="s">
        <v>1382</v>
      </c>
      <c r="F5228" s="481"/>
      <c r="G5228" s="482" t="s">
        <v>469</v>
      </c>
      <c r="H5228" s="483" t="n">
        <v>0.534</v>
      </c>
      <c r="I5228" s="484" t="n">
        <v>26.68</v>
      </c>
      <c r="J5228" s="485" t="n">
        <v>14.24</v>
      </c>
    </row>
    <row r="5229" customFormat="false" ht="25.5" hidden="false" customHeight="true" outlineLevel="0" collapsed="false">
      <c r="A5229" s="479" t="s">
        <v>656</v>
      </c>
      <c r="B5229" s="480" t="n">
        <v>88247</v>
      </c>
      <c r="C5229" s="481" t="s">
        <v>42</v>
      </c>
      <c r="D5229" s="481" t="s">
        <v>852</v>
      </c>
      <c r="E5229" s="481" t="s">
        <v>1382</v>
      </c>
      <c r="F5229" s="481"/>
      <c r="G5229" s="482" t="s">
        <v>469</v>
      </c>
      <c r="H5229" s="483" t="n">
        <v>0.534</v>
      </c>
      <c r="I5229" s="484" t="n">
        <v>21.96</v>
      </c>
      <c r="J5229" s="485" t="n">
        <v>11.72</v>
      </c>
    </row>
    <row r="5230" customFormat="false" ht="24" hidden="false" customHeight="true" outlineLevel="0" collapsed="false">
      <c r="A5230" s="501" t="s">
        <v>200</v>
      </c>
      <c r="B5230" s="502" t="s">
        <v>2888</v>
      </c>
      <c r="C5230" s="503" t="s">
        <v>36</v>
      </c>
      <c r="D5230" s="503" t="s">
        <v>2889</v>
      </c>
      <c r="E5230" s="503" t="s">
        <v>669</v>
      </c>
      <c r="F5230" s="503"/>
      <c r="G5230" s="504" t="s">
        <v>120</v>
      </c>
      <c r="H5230" s="505" t="n">
        <v>1</v>
      </c>
      <c r="I5230" s="506" t="n">
        <v>42.91</v>
      </c>
      <c r="J5230" s="507" t="n">
        <v>42.91</v>
      </c>
    </row>
    <row r="5231" customFormat="false" ht="15" hidden="false" customHeight="false" outlineLevel="0" collapsed="false">
      <c r="A5231" s="486"/>
      <c r="B5231" s="487"/>
      <c r="C5231" s="487"/>
      <c r="D5231" s="487"/>
      <c r="E5231" s="487" t="s">
        <v>1388</v>
      </c>
      <c r="F5231" s="488" t="n">
        <v>20.26</v>
      </c>
      <c r="G5231" s="487" t="s">
        <v>1389</v>
      </c>
      <c r="H5231" s="488" t="n">
        <v>0</v>
      </c>
      <c r="I5231" s="489" t="s">
        <v>1390</v>
      </c>
      <c r="J5231" s="490" t="n">
        <v>20.26</v>
      </c>
    </row>
    <row r="5232" customFormat="false" ht="15" hidden="false" customHeight="true" outlineLevel="0" collapsed="false">
      <c r="A5232" s="486"/>
      <c r="B5232" s="487"/>
      <c r="C5232" s="487"/>
      <c r="D5232" s="487"/>
      <c r="E5232" s="487" t="s">
        <v>1391</v>
      </c>
      <c r="F5232" s="488" t="n">
        <v>16.39</v>
      </c>
      <c r="G5232" s="487"/>
      <c r="H5232" s="491" t="s">
        <v>1392</v>
      </c>
      <c r="I5232" s="491"/>
      <c r="J5232" s="490" t="n">
        <v>85.26</v>
      </c>
    </row>
    <row r="5233" customFormat="false" ht="49.5" hidden="false" customHeight="true" outlineLevel="0" collapsed="false">
      <c r="A5233" s="492"/>
      <c r="B5233" s="493"/>
      <c r="C5233" s="493"/>
      <c r="D5233" s="493"/>
      <c r="E5233" s="493"/>
      <c r="F5233" s="493"/>
      <c r="G5233" s="493" t="s">
        <v>1393</v>
      </c>
      <c r="H5233" s="494" t="n">
        <v>30</v>
      </c>
      <c r="I5233" s="495" t="s">
        <v>1394</v>
      </c>
      <c r="J5233" s="496" t="n">
        <v>2557.8</v>
      </c>
    </row>
    <row r="5234" customFormat="false" ht="0.75" hidden="false" customHeight="true" outlineLevel="0" collapsed="false">
      <c r="A5234" s="497"/>
      <c r="B5234" s="498"/>
      <c r="C5234" s="498"/>
      <c r="D5234" s="498"/>
      <c r="E5234" s="498"/>
      <c r="F5234" s="498"/>
      <c r="G5234" s="498"/>
      <c r="H5234" s="498"/>
      <c r="I5234" s="499"/>
      <c r="J5234" s="500"/>
    </row>
    <row r="5235" customFormat="false" ht="18" hidden="false" customHeight="true" outlineLevel="0" collapsed="false">
      <c r="A5235" s="466" t="s">
        <v>2890</v>
      </c>
      <c r="B5235" s="467" t="s">
        <v>27</v>
      </c>
      <c r="C5235" s="468" t="s">
        <v>26</v>
      </c>
      <c r="D5235" s="468" t="s">
        <v>18</v>
      </c>
      <c r="E5235" s="468" t="s">
        <v>25</v>
      </c>
      <c r="F5235" s="468"/>
      <c r="G5235" s="469" t="s">
        <v>1375</v>
      </c>
      <c r="H5235" s="467" t="s">
        <v>1376</v>
      </c>
      <c r="I5235" s="470" t="s">
        <v>1377</v>
      </c>
      <c r="J5235" s="471" t="s">
        <v>19</v>
      </c>
    </row>
    <row r="5236" customFormat="false" ht="24" hidden="false" customHeight="true" outlineLevel="0" collapsed="false">
      <c r="A5236" s="472" t="s">
        <v>35</v>
      </c>
      <c r="B5236" s="473" t="s">
        <v>2891</v>
      </c>
      <c r="C5236" s="474" t="s">
        <v>36</v>
      </c>
      <c r="D5236" s="474" t="s">
        <v>2892</v>
      </c>
      <c r="E5236" s="474" t="s">
        <v>1404</v>
      </c>
      <c r="F5236" s="474"/>
      <c r="G5236" s="475" t="s">
        <v>47</v>
      </c>
      <c r="H5236" s="476" t="n">
        <v>1</v>
      </c>
      <c r="I5236" s="477" t="n">
        <v>22.15</v>
      </c>
      <c r="J5236" s="478" t="n">
        <v>22.15</v>
      </c>
    </row>
    <row r="5237" customFormat="false" ht="25.5" hidden="false" customHeight="true" outlineLevel="0" collapsed="false">
      <c r="A5237" s="479" t="s">
        <v>656</v>
      </c>
      <c r="B5237" s="480" t="n">
        <v>88247</v>
      </c>
      <c r="C5237" s="481" t="s">
        <v>42</v>
      </c>
      <c r="D5237" s="481" t="s">
        <v>852</v>
      </c>
      <c r="E5237" s="481" t="s">
        <v>1382</v>
      </c>
      <c r="F5237" s="481"/>
      <c r="G5237" s="482" t="s">
        <v>469</v>
      </c>
      <c r="H5237" s="483" t="n">
        <v>0.042</v>
      </c>
      <c r="I5237" s="484" t="n">
        <v>21.96</v>
      </c>
      <c r="J5237" s="485" t="n">
        <v>0.92</v>
      </c>
    </row>
    <row r="5238" customFormat="false" ht="24" hidden="false" customHeight="true" outlineLevel="0" collapsed="false">
      <c r="A5238" s="479" t="s">
        <v>656</v>
      </c>
      <c r="B5238" s="480" t="n">
        <v>88264</v>
      </c>
      <c r="C5238" s="481" t="s">
        <v>42</v>
      </c>
      <c r="D5238" s="481" t="s">
        <v>468</v>
      </c>
      <c r="E5238" s="481" t="s">
        <v>1382</v>
      </c>
      <c r="F5238" s="481"/>
      <c r="G5238" s="482" t="s">
        <v>469</v>
      </c>
      <c r="H5238" s="483" t="n">
        <v>0.042</v>
      </c>
      <c r="I5238" s="484" t="n">
        <v>26.68</v>
      </c>
      <c r="J5238" s="485" t="n">
        <v>1.12</v>
      </c>
    </row>
    <row r="5239" customFormat="false" ht="24" hidden="false" customHeight="true" outlineLevel="0" collapsed="false">
      <c r="A5239" s="501" t="s">
        <v>200</v>
      </c>
      <c r="B5239" s="502" t="s">
        <v>2893</v>
      </c>
      <c r="C5239" s="503" t="s">
        <v>36</v>
      </c>
      <c r="D5239" s="503" t="s">
        <v>2894</v>
      </c>
      <c r="E5239" s="503" t="s">
        <v>669</v>
      </c>
      <c r="F5239" s="503"/>
      <c r="G5239" s="504" t="s">
        <v>47</v>
      </c>
      <c r="H5239" s="505" t="n">
        <v>1</v>
      </c>
      <c r="I5239" s="506" t="n">
        <v>20.11</v>
      </c>
      <c r="J5239" s="507" t="n">
        <v>20.11</v>
      </c>
    </row>
    <row r="5240" customFormat="false" ht="15" hidden="false" customHeight="false" outlineLevel="0" collapsed="false">
      <c r="A5240" s="486"/>
      <c r="B5240" s="487"/>
      <c r="C5240" s="487"/>
      <c r="D5240" s="487"/>
      <c r="E5240" s="487" t="s">
        <v>1388</v>
      </c>
      <c r="F5240" s="488" t="n">
        <v>1.58</v>
      </c>
      <c r="G5240" s="487" t="s">
        <v>1389</v>
      </c>
      <c r="H5240" s="488" t="n">
        <v>0</v>
      </c>
      <c r="I5240" s="489" t="s">
        <v>1390</v>
      </c>
      <c r="J5240" s="490" t="n">
        <v>1.58</v>
      </c>
    </row>
    <row r="5241" customFormat="false" ht="15" hidden="false" customHeight="true" outlineLevel="0" collapsed="false">
      <c r="A5241" s="486"/>
      <c r="B5241" s="487"/>
      <c r="C5241" s="487"/>
      <c r="D5241" s="487"/>
      <c r="E5241" s="487" t="s">
        <v>1391</v>
      </c>
      <c r="F5241" s="488" t="n">
        <v>5.27</v>
      </c>
      <c r="G5241" s="487"/>
      <c r="H5241" s="491" t="s">
        <v>1392</v>
      </c>
      <c r="I5241" s="491"/>
      <c r="J5241" s="490" t="n">
        <v>27.42</v>
      </c>
    </row>
    <row r="5242" customFormat="false" ht="49.5" hidden="false" customHeight="true" outlineLevel="0" collapsed="false">
      <c r="A5242" s="492"/>
      <c r="B5242" s="493"/>
      <c r="C5242" s="493"/>
      <c r="D5242" s="493"/>
      <c r="E5242" s="493"/>
      <c r="F5242" s="493"/>
      <c r="G5242" s="493" t="s">
        <v>1393</v>
      </c>
      <c r="H5242" s="494" t="n">
        <v>120</v>
      </c>
      <c r="I5242" s="495" t="s">
        <v>1394</v>
      </c>
      <c r="J5242" s="496" t="n">
        <v>3290.4</v>
      </c>
    </row>
    <row r="5243" customFormat="false" ht="0.75" hidden="false" customHeight="true" outlineLevel="0" collapsed="false">
      <c r="A5243" s="497"/>
      <c r="B5243" s="498"/>
      <c r="C5243" s="498"/>
      <c r="D5243" s="498"/>
      <c r="E5243" s="498"/>
      <c r="F5243" s="498"/>
      <c r="G5243" s="498"/>
      <c r="H5243" s="498"/>
      <c r="I5243" s="499"/>
      <c r="J5243" s="500"/>
    </row>
    <row r="5244" customFormat="false" ht="18" hidden="false" customHeight="true" outlineLevel="0" collapsed="false">
      <c r="A5244" s="466" t="s">
        <v>2895</v>
      </c>
      <c r="B5244" s="467" t="s">
        <v>27</v>
      </c>
      <c r="C5244" s="468" t="s">
        <v>26</v>
      </c>
      <c r="D5244" s="468" t="s">
        <v>18</v>
      </c>
      <c r="E5244" s="468" t="s">
        <v>25</v>
      </c>
      <c r="F5244" s="468"/>
      <c r="G5244" s="469" t="s">
        <v>1375</v>
      </c>
      <c r="H5244" s="467" t="s">
        <v>1376</v>
      </c>
      <c r="I5244" s="470" t="s">
        <v>1377</v>
      </c>
      <c r="J5244" s="471" t="s">
        <v>19</v>
      </c>
    </row>
    <row r="5245" customFormat="false" ht="25.5" hidden="false" customHeight="true" outlineLevel="0" collapsed="false">
      <c r="A5245" s="472" t="s">
        <v>35</v>
      </c>
      <c r="B5245" s="473" t="s">
        <v>2896</v>
      </c>
      <c r="C5245" s="474" t="s">
        <v>36</v>
      </c>
      <c r="D5245" s="474" t="s">
        <v>2897</v>
      </c>
      <c r="E5245" s="474" t="s">
        <v>1404</v>
      </c>
      <c r="F5245" s="474"/>
      <c r="G5245" s="475" t="s">
        <v>120</v>
      </c>
      <c r="H5245" s="476" t="n">
        <v>1</v>
      </c>
      <c r="I5245" s="477" t="n">
        <v>98.88</v>
      </c>
      <c r="J5245" s="478" t="n">
        <v>98.88</v>
      </c>
    </row>
    <row r="5246" customFormat="false" ht="24" hidden="false" customHeight="true" outlineLevel="0" collapsed="false">
      <c r="A5246" s="479" t="s">
        <v>656</v>
      </c>
      <c r="B5246" s="480" t="n">
        <v>88264</v>
      </c>
      <c r="C5246" s="481" t="s">
        <v>42</v>
      </c>
      <c r="D5246" s="481" t="s">
        <v>468</v>
      </c>
      <c r="E5246" s="481" t="s">
        <v>1382</v>
      </c>
      <c r="F5246" s="481"/>
      <c r="G5246" s="482" t="s">
        <v>469</v>
      </c>
      <c r="H5246" s="483" t="n">
        <v>0.534</v>
      </c>
      <c r="I5246" s="484" t="n">
        <v>26.68</v>
      </c>
      <c r="J5246" s="485" t="n">
        <v>14.24</v>
      </c>
    </row>
    <row r="5247" customFormat="false" ht="25.5" hidden="false" customHeight="true" outlineLevel="0" collapsed="false">
      <c r="A5247" s="479" t="s">
        <v>656</v>
      </c>
      <c r="B5247" s="480" t="n">
        <v>88247</v>
      </c>
      <c r="C5247" s="481" t="s">
        <v>42</v>
      </c>
      <c r="D5247" s="481" t="s">
        <v>852</v>
      </c>
      <c r="E5247" s="481" t="s">
        <v>1382</v>
      </c>
      <c r="F5247" s="481"/>
      <c r="G5247" s="482" t="s">
        <v>469</v>
      </c>
      <c r="H5247" s="483" t="n">
        <v>0.534</v>
      </c>
      <c r="I5247" s="484" t="n">
        <v>21.96</v>
      </c>
      <c r="J5247" s="485" t="n">
        <v>11.72</v>
      </c>
    </row>
    <row r="5248" customFormat="false" ht="24" hidden="false" customHeight="true" outlineLevel="0" collapsed="false">
      <c r="A5248" s="501" t="s">
        <v>200</v>
      </c>
      <c r="B5248" s="502" t="s">
        <v>2898</v>
      </c>
      <c r="C5248" s="503" t="s">
        <v>36</v>
      </c>
      <c r="D5248" s="503" t="s">
        <v>2899</v>
      </c>
      <c r="E5248" s="503" t="s">
        <v>669</v>
      </c>
      <c r="F5248" s="503"/>
      <c r="G5248" s="504" t="s">
        <v>120</v>
      </c>
      <c r="H5248" s="505" t="n">
        <v>1</v>
      </c>
      <c r="I5248" s="506" t="n">
        <v>72.92</v>
      </c>
      <c r="J5248" s="507" t="n">
        <v>72.92</v>
      </c>
    </row>
    <row r="5249" customFormat="false" ht="15" hidden="false" customHeight="false" outlineLevel="0" collapsed="false">
      <c r="A5249" s="486"/>
      <c r="B5249" s="487"/>
      <c r="C5249" s="487"/>
      <c r="D5249" s="487"/>
      <c r="E5249" s="487" t="s">
        <v>1388</v>
      </c>
      <c r="F5249" s="488" t="n">
        <v>20.26</v>
      </c>
      <c r="G5249" s="487" t="s">
        <v>1389</v>
      </c>
      <c r="H5249" s="488" t="n">
        <v>0</v>
      </c>
      <c r="I5249" s="489" t="s">
        <v>1390</v>
      </c>
      <c r="J5249" s="490" t="n">
        <v>20.26</v>
      </c>
    </row>
    <row r="5250" customFormat="false" ht="15" hidden="false" customHeight="true" outlineLevel="0" collapsed="false">
      <c r="A5250" s="486"/>
      <c r="B5250" s="487"/>
      <c r="C5250" s="487"/>
      <c r="D5250" s="487"/>
      <c r="E5250" s="487" t="s">
        <v>1391</v>
      </c>
      <c r="F5250" s="488" t="n">
        <v>23.53</v>
      </c>
      <c r="G5250" s="487"/>
      <c r="H5250" s="491" t="s">
        <v>1392</v>
      </c>
      <c r="I5250" s="491"/>
      <c r="J5250" s="490" t="n">
        <v>122.41</v>
      </c>
    </row>
    <row r="5251" customFormat="false" ht="49.5" hidden="false" customHeight="true" outlineLevel="0" collapsed="false">
      <c r="A5251" s="492"/>
      <c r="B5251" s="493"/>
      <c r="C5251" s="493"/>
      <c r="D5251" s="493"/>
      <c r="E5251" s="493"/>
      <c r="F5251" s="493"/>
      <c r="G5251" s="493" t="s">
        <v>1393</v>
      </c>
      <c r="H5251" s="494" t="n">
        <v>30</v>
      </c>
      <c r="I5251" s="495" t="s">
        <v>1394</v>
      </c>
      <c r="J5251" s="496" t="n">
        <v>3672.3</v>
      </c>
    </row>
    <row r="5252" customFormat="false" ht="0.75" hidden="false" customHeight="true" outlineLevel="0" collapsed="false">
      <c r="A5252" s="497"/>
      <c r="B5252" s="498"/>
      <c r="C5252" s="498"/>
      <c r="D5252" s="498"/>
      <c r="E5252" s="498"/>
      <c r="F5252" s="498"/>
      <c r="G5252" s="498"/>
      <c r="H5252" s="498"/>
      <c r="I5252" s="499"/>
      <c r="J5252" s="500"/>
    </row>
    <row r="5253" customFormat="false" ht="18" hidden="false" customHeight="true" outlineLevel="0" collapsed="false">
      <c r="A5253" s="466" t="s">
        <v>2900</v>
      </c>
      <c r="B5253" s="467" t="s">
        <v>27</v>
      </c>
      <c r="C5253" s="468" t="s">
        <v>26</v>
      </c>
      <c r="D5253" s="468" t="s">
        <v>18</v>
      </c>
      <c r="E5253" s="468" t="s">
        <v>25</v>
      </c>
      <c r="F5253" s="468"/>
      <c r="G5253" s="469" t="s">
        <v>1375</v>
      </c>
      <c r="H5253" s="467" t="s">
        <v>1376</v>
      </c>
      <c r="I5253" s="470" t="s">
        <v>1377</v>
      </c>
      <c r="J5253" s="471" t="s">
        <v>19</v>
      </c>
    </row>
    <row r="5254" customFormat="false" ht="25.5" hidden="false" customHeight="true" outlineLevel="0" collapsed="false">
      <c r="A5254" s="472" t="s">
        <v>35</v>
      </c>
      <c r="B5254" s="473" t="s">
        <v>2901</v>
      </c>
      <c r="C5254" s="474" t="s">
        <v>36</v>
      </c>
      <c r="D5254" s="474" t="s">
        <v>2902</v>
      </c>
      <c r="E5254" s="474" t="s">
        <v>1404</v>
      </c>
      <c r="F5254" s="474"/>
      <c r="G5254" s="475" t="s">
        <v>47</v>
      </c>
      <c r="H5254" s="476" t="n">
        <v>1</v>
      </c>
      <c r="I5254" s="477" t="n">
        <v>3.44</v>
      </c>
      <c r="J5254" s="478" t="n">
        <v>3.44</v>
      </c>
    </row>
    <row r="5255" customFormat="false" ht="24" hidden="false" customHeight="true" outlineLevel="0" collapsed="false">
      <c r="A5255" s="479" t="s">
        <v>656</v>
      </c>
      <c r="B5255" s="480" t="n">
        <v>88264</v>
      </c>
      <c r="C5255" s="481" t="s">
        <v>42</v>
      </c>
      <c r="D5255" s="481" t="s">
        <v>468</v>
      </c>
      <c r="E5255" s="481" t="s">
        <v>1382</v>
      </c>
      <c r="F5255" s="481"/>
      <c r="G5255" s="482" t="s">
        <v>469</v>
      </c>
      <c r="H5255" s="483" t="n">
        <v>0.05</v>
      </c>
      <c r="I5255" s="484" t="n">
        <v>26.68</v>
      </c>
      <c r="J5255" s="485" t="n">
        <v>1.33</v>
      </c>
    </row>
    <row r="5256" customFormat="false" ht="25.5" hidden="false" customHeight="true" outlineLevel="0" collapsed="false">
      <c r="A5256" s="501" t="s">
        <v>200</v>
      </c>
      <c r="B5256" s="502" t="n">
        <v>14153</v>
      </c>
      <c r="C5256" s="503" t="s">
        <v>42</v>
      </c>
      <c r="D5256" s="503" t="s">
        <v>2903</v>
      </c>
      <c r="E5256" s="503" t="s">
        <v>669</v>
      </c>
      <c r="F5256" s="503"/>
      <c r="G5256" s="504" t="s">
        <v>120</v>
      </c>
      <c r="H5256" s="505" t="n">
        <v>0.035</v>
      </c>
      <c r="I5256" s="506" t="n">
        <v>60.31</v>
      </c>
      <c r="J5256" s="507" t="n">
        <v>2.11</v>
      </c>
    </row>
    <row r="5257" customFormat="false" ht="15" hidden="false" customHeight="false" outlineLevel="0" collapsed="false">
      <c r="A5257" s="486"/>
      <c r="B5257" s="487"/>
      <c r="C5257" s="487"/>
      <c r="D5257" s="487"/>
      <c r="E5257" s="487" t="s">
        <v>1388</v>
      </c>
      <c r="F5257" s="488" t="n">
        <v>1.06</v>
      </c>
      <c r="G5257" s="487" t="s">
        <v>1389</v>
      </c>
      <c r="H5257" s="488" t="n">
        <v>0</v>
      </c>
      <c r="I5257" s="489" t="s">
        <v>1390</v>
      </c>
      <c r="J5257" s="490" t="n">
        <v>1.06</v>
      </c>
    </row>
    <row r="5258" customFormat="false" ht="15" hidden="false" customHeight="true" outlineLevel="0" collapsed="false">
      <c r="A5258" s="486"/>
      <c r="B5258" s="487"/>
      <c r="C5258" s="487"/>
      <c r="D5258" s="487"/>
      <c r="E5258" s="487" t="s">
        <v>1391</v>
      </c>
      <c r="F5258" s="488" t="n">
        <v>0.81</v>
      </c>
      <c r="G5258" s="487"/>
      <c r="H5258" s="491" t="s">
        <v>1392</v>
      </c>
      <c r="I5258" s="491"/>
      <c r="J5258" s="490" t="n">
        <v>4.25</v>
      </c>
    </row>
    <row r="5259" customFormat="false" ht="49.5" hidden="false" customHeight="true" outlineLevel="0" collapsed="false">
      <c r="A5259" s="492"/>
      <c r="B5259" s="493"/>
      <c r="C5259" s="493"/>
      <c r="D5259" s="493"/>
      <c r="E5259" s="493"/>
      <c r="F5259" s="493"/>
      <c r="G5259" s="493" t="s">
        <v>1393</v>
      </c>
      <c r="H5259" s="494" t="n">
        <v>51</v>
      </c>
      <c r="I5259" s="495" t="s">
        <v>1394</v>
      </c>
      <c r="J5259" s="496" t="n">
        <v>216.75</v>
      </c>
    </row>
    <row r="5260" customFormat="false" ht="0.75" hidden="false" customHeight="true" outlineLevel="0" collapsed="false">
      <c r="A5260" s="497"/>
      <c r="B5260" s="498"/>
      <c r="C5260" s="498"/>
      <c r="D5260" s="498"/>
      <c r="E5260" s="498"/>
      <c r="F5260" s="498"/>
      <c r="G5260" s="498"/>
      <c r="H5260" s="498"/>
      <c r="I5260" s="499"/>
      <c r="J5260" s="500"/>
    </row>
    <row r="5261" customFormat="false" ht="18" hidden="false" customHeight="true" outlineLevel="0" collapsed="false">
      <c r="A5261" s="466" t="s">
        <v>2904</v>
      </c>
      <c r="B5261" s="467" t="s">
        <v>27</v>
      </c>
      <c r="C5261" s="468" t="s">
        <v>26</v>
      </c>
      <c r="D5261" s="468" t="s">
        <v>18</v>
      </c>
      <c r="E5261" s="468" t="s">
        <v>25</v>
      </c>
      <c r="F5261" s="468"/>
      <c r="G5261" s="469" t="s">
        <v>1375</v>
      </c>
      <c r="H5261" s="467" t="s">
        <v>1376</v>
      </c>
      <c r="I5261" s="470" t="s">
        <v>1377</v>
      </c>
      <c r="J5261" s="471" t="s">
        <v>19</v>
      </c>
    </row>
    <row r="5262" customFormat="false" ht="25.5" hidden="false" customHeight="true" outlineLevel="0" collapsed="false">
      <c r="A5262" s="472" t="s">
        <v>35</v>
      </c>
      <c r="B5262" s="473" t="s">
        <v>2905</v>
      </c>
      <c r="C5262" s="474" t="s">
        <v>36</v>
      </c>
      <c r="D5262" s="474" t="s">
        <v>2906</v>
      </c>
      <c r="E5262" s="474" t="s">
        <v>1404</v>
      </c>
      <c r="F5262" s="474"/>
      <c r="G5262" s="475" t="s">
        <v>120</v>
      </c>
      <c r="H5262" s="476" t="n">
        <v>1</v>
      </c>
      <c r="I5262" s="477" t="n">
        <v>41.06</v>
      </c>
      <c r="J5262" s="478" t="n">
        <v>41.06</v>
      </c>
    </row>
    <row r="5263" customFormat="false" ht="24" hidden="false" customHeight="true" outlineLevel="0" collapsed="false">
      <c r="A5263" s="479" t="s">
        <v>656</v>
      </c>
      <c r="B5263" s="480" t="n">
        <v>88264</v>
      </c>
      <c r="C5263" s="481" t="s">
        <v>42</v>
      </c>
      <c r="D5263" s="481" t="s">
        <v>468</v>
      </c>
      <c r="E5263" s="481" t="s">
        <v>1382</v>
      </c>
      <c r="F5263" s="481"/>
      <c r="G5263" s="482" t="s">
        <v>469</v>
      </c>
      <c r="H5263" s="483" t="n">
        <v>0.1</v>
      </c>
      <c r="I5263" s="484" t="n">
        <v>26.68</v>
      </c>
      <c r="J5263" s="485" t="n">
        <v>2.66</v>
      </c>
    </row>
    <row r="5264" customFormat="false" ht="25.5" hidden="false" customHeight="true" outlineLevel="0" collapsed="false">
      <c r="A5264" s="479" t="s">
        <v>656</v>
      </c>
      <c r="B5264" s="480" t="n">
        <v>88247</v>
      </c>
      <c r="C5264" s="481" t="s">
        <v>42</v>
      </c>
      <c r="D5264" s="481" t="s">
        <v>852</v>
      </c>
      <c r="E5264" s="481" t="s">
        <v>1382</v>
      </c>
      <c r="F5264" s="481"/>
      <c r="G5264" s="482" t="s">
        <v>469</v>
      </c>
      <c r="H5264" s="483" t="n">
        <v>0.1</v>
      </c>
      <c r="I5264" s="484" t="n">
        <v>21.96</v>
      </c>
      <c r="J5264" s="485" t="n">
        <v>2.19</v>
      </c>
    </row>
    <row r="5265" customFormat="false" ht="24" hidden="false" customHeight="true" outlineLevel="0" collapsed="false">
      <c r="A5265" s="501" t="s">
        <v>200</v>
      </c>
      <c r="B5265" s="502" t="s">
        <v>2907</v>
      </c>
      <c r="C5265" s="503" t="s">
        <v>36</v>
      </c>
      <c r="D5265" s="503" t="s">
        <v>2908</v>
      </c>
      <c r="E5265" s="503" t="s">
        <v>669</v>
      </c>
      <c r="F5265" s="503"/>
      <c r="G5265" s="504" t="s">
        <v>120</v>
      </c>
      <c r="H5265" s="505" t="n">
        <v>1</v>
      </c>
      <c r="I5265" s="506" t="n">
        <v>34.09</v>
      </c>
      <c r="J5265" s="507" t="n">
        <v>34.09</v>
      </c>
    </row>
    <row r="5266" customFormat="false" ht="24" hidden="false" customHeight="true" outlineLevel="0" collapsed="false">
      <c r="A5266" s="501" t="s">
        <v>200</v>
      </c>
      <c r="B5266" s="502" t="n">
        <v>4374</v>
      </c>
      <c r="C5266" s="503" t="s">
        <v>42</v>
      </c>
      <c r="D5266" s="503" t="s">
        <v>2909</v>
      </c>
      <c r="E5266" s="503" t="s">
        <v>669</v>
      </c>
      <c r="F5266" s="503"/>
      <c r="G5266" s="504" t="s">
        <v>120</v>
      </c>
      <c r="H5266" s="505" t="n">
        <v>2</v>
      </c>
      <c r="I5266" s="506" t="n">
        <v>0.37</v>
      </c>
      <c r="J5266" s="507" t="n">
        <v>0.74</v>
      </c>
    </row>
    <row r="5267" customFormat="false" ht="25.5" hidden="false" customHeight="true" outlineLevel="0" collapsed="false">
      <c r="A5267" s="501" t="s">
        <v>200</v>
      </c>
      <c r="B5267" s="502" t="n">
        <v>11948</v>
      </c>
      <c r="C5267" s="503" t="s">
        <v>42</v>
      </c>
      <c r="D5267" s="503" t="s">
        <v>2910</v>
      </c>
      <c r="E5267" s="503" t="s">
        <v>669</v>
      </c>
      <c r="F5267" s="503"/>
      <c r="G5267" s="504" t="s">
        <v>120</v>
      </c>
      <c r="H5267" s="505" t="n">
        <v>2</v>
      </c>
      <c r="I5267" s="506" t="n">
        <v>0.69</v>
      </c>
      <c r="J5267" s="507" t="n">
        <v>1.38</v>
      </c>
    </row>
    <row r="5268" customFormat="false" ht="15" hidden="false" customHeight="false" outlineLevel="0" collapsed="false">
      <c r="A5268" s="486"/>
      <c r="B5268" s="487"/>
      <c r="C5268" s="487"/>
      <c r="D5268" s="487"/>
      <c r="E5268" s="487" t="s">
        <v>1388</v>
      </c>
      <c r="F5268" s="488" t="n">
        <v>3.79</v>
      </c>
      <c r="G5268" s="487" t="s">
        <v>1389</v>
      </c>
      <c r="H5268" s="488" t="n">
        <v>0</v>
      </c>
      <c r="I5268" s="489" t="s">
        <v>1390</v>
      </c>
      <c r="J5268" s="490" t="n">
        <v>3.79</v>
      </c>
    </row>
    <row r="5269" customFormat="false" ht="15" hidden="false" customHeight="true" outlineLevel="0" collapsed="false">
      <c r="A5269" s="486"/>
      <c r="B5269" s="487"/>
      <c r="C5269" s="487"/>
      <c r="D5269" s="487"/>
      <c r="E5269" s="487" t="s">
        <v>1391</v>
      </c>
      <c r="F5269" s="488" t="n">
        <v>9.77</v>
      </c>
      <c r="G5269" s="487"/>
      <c r="H5269" s="491" t="s">
        <v>1392</v>
      </c>
      <c r="I5269" s="491"/>
      <c r="J5269" s="490" t="n">
        <v>50.83</v>
      </c>
    </row>
    <row r="5270" customFormat="false" ht="49.5" hidden="false" customHeight="true" outlineLevel="0" collapsed="false">
      <c r="A5270" s="492"/>
      <c r="B5270" s="493"/>
      <c r="C5270" s="493"/>
      <c r="D5270" s="493"/>
      <c r="E5270" s="493"/>
      <c r="F5270" s="493"/>
      <c r="G5270" s="493" t="s">
        <v>1393</v>
      </c>
      <c r="H5270" s="494" t="n">
        <v>886</v>
      </c>
      <c r="I5270" s="495" t="s">
        <v>1394</v>
      </c>
      <c r="J5270" s="496" t="n">
        <v>45035.38</v>
      </c>
    </row>
    <row r="5271" customFormat="false" ht="0.75" hidden="false" customHeight="true" outlineLevel="0" collapsed="false">
      <c r="A5271" s="497"/>
      <c r="B5271" s="498"/>
      <c r="C5271" s="498"/>
      <c r="D5271" s="498"/>
      <c r="E5271" s="498"/>
      <c r="F5271" s="498"/>
      <c r="G5271" s="498"/>
      <c r="H5271" s="498"/>
      <c r="I5271" s="499"/>
      <c r="J5271" s="500"/>
    </row>
    <row r="5272" customFormat="false" ht="18" hidden="false" customHeight="true" outlineLevel="0" collapsed="false">
      <c r="A5272" s="466" t="s">
        <v>2911</v>
      </c>
      <c r="B5272" s="467" t="s">
        <v>27</v>
      </c>
      <c r="C5272" s="468" t="s">
        <v>26</v>
      </c>
      <c r="D5272" s="468" t="s">
        <v>18</v>
      </c>
      <c r="E5272" s="468" t="s">
        <v>25</v>
      </c>
      <c r="F5272" s="468"/>
      <c r="G5272" s="469" t="s">
        <v>1375</v>
      </c>
      <c r="H5272" s="467" t="s">
        <v>1376</v>
      </c>
      <c r="I5272" s="470" t="s">
        <v>1377</v>
      </c>
      <c r="J5272" s="471" t="s">
        <v>19</v>
      </c>
    </row>
    <row r="5273" customFormat="false" ht="25.5" hidden="false" customHeight="true" outlineLevel="0" collapsed="false">
      <c r="A5273" s="472" t="s">
        <v>35</v>
      </c>
      <c r="B5273" s="473" t="s">
        <v>2912</v>
      </c>
      <c r="C5273" s="474" t="s">
        <v>36</v>
      </c>
      <c r="D5273" s="474" t="s">
        <v>2913</v>
      </c>
      <c r="E5273" s="474" t="s">
        <v>1404</v>
      </c>
      <c r="F5273" s="474"/>
      <c r="G5273" s="475" t="s">
        <v>120</v>
      </c>
      <c r="H5273" s="476" t="n">
        <v>1</v>
      </c>
      <c r="I5273" s="477" t="n">
        <v>3.02</v>
      </c>
      <c r="J5273" s="478" t="n">
        <v>3.02</v>
      </c>
    </row>
    <row r="5274" customFormat="false" ht="24" hidden="false" customHeight="true" outlineLevel="0" collapsed="false">
      <c r="A5274" s="479" t="s">
        <v>656</v>
      </c>
      <c r="B5274" s="480" t="n">
        <v>88264</v>
      </c>
      <c r="C5274" s="481" t="s">
        <v>42</v>
      </c>
      <c r="D5274" s="481" t="s">
        <v>468</v>
      </c>
      <c r="E5274" s="481" t="s">
        <v>1382</v>
      </c>
      <c r="F5274" s="481"/>
      <c r="G5274" s="482" t="s">
        <v>469</v>
      </c>
      <c r="H5274" s="483" t="n">
        <v>0.05</v>
      </c>
      <c r="I5274" s="484" t="n">
        <v>26.68</v>
      </c>
      <c r="J5274" s="485" t="n">
        <v>1.33</v>
      </c>
    </row>
    <row r="5275" customFormat="false" ht="25.5" hidden="false" customHeight="true" outlineLevel="0" collapsed="false">
      <c r="A5275" s="479" t="s">
        <v>656</v>
      </c>
      <c r="B5275" s="480" t="n">
        <v>88247</v>
      </c>
      <c r="C5275" s="481" t="s">
        <v>42</v>
      </c>
      <c r="D5275" s="481" t="s">
        <v>852</v>
      </c>
      <c r="E5275" s="481" t="s">
        <v>1382</v>
      </c>
      <c r="F5275" s="481"/>
      <c r="G5275" s="482" t="s">
        <v>469</v>
      </c>
      <c r="H5275" s="483" t="n">
        <v>0.05</v>
      </c>
      <c r="I5275" s="484" t="n">
        <v>21.96</v>
      </c>
      <c r="J5275" s="485" t="n">
        <v>1.09</v>
      </c>
    </row>
    <row r="5276" customFormat="false" ht="25.5" hidden="false" customHeight="true" outlineLevel="0" collapsed="false">
      <c r="A5276" s="501" t="s">
        <v>200</v>
      </c>
      <c r="B5276" s="502" t="s">
        <v>2914</v>
      </c>
      <c r="C5276" s="503" t="s">
        <v>36</v>
      </c>
      <c r="D5276" s="503" t="s">
        <v>2915</v>
      </c>
      <c r="E5276" s="503" t="s">
        <v>669</v>
      </c>
      <c r="F5276" s="503"/>
      <c r="G5276" s="504" t="n">
        <v>4</v>
      </c>
      <c r="H5276" s="505" t="n">
        <v>1</v>
      </c>
      <c r="I5276" s="506" t="n">
        <v>0.6</v>
      </c>
      <c r="J5276" s="507" t="n">
        <v>0.6</v>
      </c>
    </row>
    <row r="5277" customFormat="false" ht="15" hidden="false" customHeight="false" outlineLevel="0" collapsed="false">
      <c r="A5277" s="486"/>
      <c r="B5277" s="487"/>
      <c r="C5277" s="487"/>
      <c r="D5277" s="487"/>
      <c r="E5277" s="487" t="s">
        <v>1388</v>
      </c>
      <c r="F5277" s="488" t="n">
        <v>1.89</v>
      </c>
      <c r="G5277" s="487" t="s">
        <v>1389</v>
      </c>
      <c r="H5277" s="488" t="n">
        <v>0</v>
      </c>
      <c r="I5277" s="489" t="s">
        <v>1390</v>
      </c>
      <c r="J5277" s="490" t="n">
        <v>1.89</v>
      </c>
    </row>
    <row r="5278" customFormat="false" ht="15" hidden="false" customHeight="true" outlineLevel="0" collapsed="false">
      <c r="A5278" s="486"/>
      <c r="B5278" s="487"/>
      <c r="C5278" s="487"/>
      <c r="D5278" s="487"/>
      <c r="E5278" s="487" t="s">
        <v>1391</v>
      </c>
      <c r="F5278" s="488" t="n">
        <v>0.71</v>
      </c>
      <c r="G5278" s="487"/>
      <c r="H5278" s="491" t="s">
        <v>1392</v>
      </c>
      <c r="I5278" s="491"/>
      <c r="J5278" s="490" t="n">
        <v>3.73</v>
      </c>
    </row>
    <row r="5279" customFormat="false" ht="49.5" hidden="false" customHeight="true" outlineLevel="0" collapsed="false">
      <c r="A5279" s="492"/>
      <c r="B5279" s="493"/>
      <c r="C5279" s="493"/>
      <c r="D5279" s="493"/>
      <c r="E5279" s="493"/>
      <c r="F5279" s="493"/>
      <c r="G5279" s="493" t="s">
        <v>1393</v>
      </c>
      <c r="H5279" s="494" t="n">
        <v>2186</v>
      </c>
      <c r="I5279" s="495" t="s">
        <v>1394</v>
      </c>
      <c r="J5279" s="496" t="n">
        <v>8153.78</v>
      </c>
    </row>
    <row r="5280" customFormat="false" ht="0.75" hidden="false" customHeight="true" outlineLevel="0" collapsed="false">
      <c r="A5280" s="497"/>
      <c r="B5280" s="498"/>
      <c r="C5280" s="498"/>
      <c r="D5280" s="498"/>
      <c r="E5280" s="498"/>
      <c r="F5280" s="498"/>
      <c r="G5280" s="498"/>
      <c r="H5280" s="498"/>
      <c r="I5280" s="499"/>
      <c r="J5280" s="500"/>
    </row>
    <row r="5281" customFormat="false" ht="18" hidden="false" customHeight="true" outlineLevel="0" collapsed="false">
      <c r="A5281" s="466" t="s">
        <v>2916</v>
      </c>
      <c r="B5281" s="467" t="s">
        <v>27</v>
      </c>
      <c r="C5281" s="468" t="s">
        <v>26</v>
      </c>
      <c r="D5281" s="468" t="s">
        <v>18</v>
      </c>
      <c r="E5281" s="468" t="s">
        <v>25</v>
      </c>
      <c r="F5281" s="468"/>
      <c r="G5281" s="469" t="s">
        <v>1375</v>
      </c>
      <c r="H5281" s="467" t="s">
        <v>1376</v>
      </c>
      <c r="I5281" s="470" t="s">
        <v>1377</v>
      </c>
      <c r="J5281" s="471" t="s">
        <v>19</v>
      </c>
    </row>
    <row r="5282" customFormat="false" ht="25.5" hidden="false" customHeight="true" outlineLevel="0" collapsed="false">
      <c r="A5282" s="472" t="s">
        <v>35</v>
      </c>
      <c r="B5282" s="473" t="s">
        <v>2917</v>
      </c>
      <c r="C5282" s="474" t="s">
        <v>36</v>
      </c>
      <c r="D5282" s="474" t="s">
        <v>2918</v>
      </c>
      <c r="E5282" s="474" t="s">
        <v>1404</v>
      </c>
      <c r="F5282" s="474"/>
      <c r="G5282" s="475" t="s">
        <v>120</v>
      </c>
      <c r="H5282" s="476" t="n">
        <v>1</v>
      </c>
      <c r="I5282" s="477" t="n">
        <v>2.71</v>
      </c>
      <c r="J5282" s="478" t="n">
        <v>2.71</v>
      </c>
    </row>
    <row r="5283" customFormat="false" ht="24" hidden="false" customHeight="true" outlineLevel="0" collapsed="false">
      <c r="A5283" s="479" t="s">
        <v>656</v>
      </c>
      <c r="B5283" s="480" t="n">
        <v>88264</v>
      </c>
      <c r="C5283" s="481" t="s">
        <v>42</v>
      </c>
      <c r="D5283" s="481" t="s">
        <v>468</v>
      </c>
      <c r="E5283" s="481" t="s">
        <v>1382</v>
      </c>
      <c r="F5283" s="481"/>
      <c r="G5283" s="482" t="s">
        <v>469</v>
      </c>
      <c r="H5283" s="483" t="n">
        <v>0.05</v>
      </c>
      <c r="I5283" s="484" t="n">
        <v>26.68</v>
      </c>
      <c r="J5283" s="485" t="n">
        <v>1.33</v>
      </c>
    </row>
    <row r="5284" customFormat="false" ht="25.5" hidden="false" customHeight="true" outlineLevel="0" collapsed="false">
      <c r="A5284" s="479" t="s">
        <v>656</v>
      </c>
      <c r="B5284" s="480" t="n">
        <v>88247</v>
      </c>
      <c r="C5284" s="481" t="s">
        <v>42</v>
      </c>
      <c r="D5284" s="481" t="s">
        <v>852</v>
      </c>
      <c r="E5284" s="481" t="s">
        <v>1382</v>
      </c>
      <c r="F5284" s="481"/>
      <c r="G5284" s="482" t="s">
        <v>469</v>
      </c>
      <c r="H5284" s="483" t="n">
        <v>0.05</v>
      </c>
      <c r="I5284" s="484" t="n">
        <v>21.96</v>
      </c>
      <c r="J5284" s="485" t="n">
        <v>1.09</v>
      </c>
    </row>
    <row r="5285" customFormat="false" ht="39" hidden="false" customHeight="true" outlineLevel="0" collapsed="false">
      <c r="A5285" s="501" t="s">
        <v>200</v>
      </c>
      <c r="B5285" s="502" t="n">
        <v>4377</v>
      </c>
      <c r="C5285" s="503" t="s">
        <v>42</v>
      </c>
      <c r="D5285" s="503" t="s">
        <v>827</v>
      </c>
      <c r="E5285" s="503" t="s">
        <v>669</v>
      </c>
      <c r="F5285" s="503"/>
      <c r="G5285" s="504" t="s">
        <v>120</v>
      </c>
      <c r="H5285" s="505" t="n">
        <v>1</v>
      </c>
      <c r="I5285" s="506" t="n">
        <v>0.19</v>
      </c>
      <c r="J5285" s="507" t="n">
        <v>0.19</v>
      </c>
    </row>
    <row r="5286" customFormat="false" ht="24" hidden="false" customHeight="true" outlineLevel="0" collapsed="false">
      <c r="A5286" s="501" t="s">
        <v>200</v>
      </c>
      <c r="B5286" s="502" t="n">
        <v>4375</v>
      </c>
      <c r="C5286" s="503" t="s">
        <v>42</v>
      </c>
      <c r="D5286" s="503" t="s">
        <v>2919</v>
      </c>
      <c r="E5286" s="503" t="s">
        <v>669</v>
      </c>
      <c r="F5286" s="503"/>
      <c r="G5286" s="504" t="s">
        <v>120</v>
      </c>
      <c r="H5286" s="505" t="n">
        <v>1</v>
      </c>
      <c r="I5286" s="506" t="n">
        <v>0.1</v>
      </c>
      <c r="J5286" s="507" t="n">
        <v>0.1</v>
      </c>
    </row>
    <row r="5287" customFormat="false" ht="15" hidden="false" customHeight="false" outlineLevel="0" collapsed="false">
      <c r="A5287" s="486"/>
      <c r="B5287" s="487"/>
      <c r="C5287" s="487"/>
      <c r="D5287" s="487"/>
      <c r="E5287" s="487" t="s">
        <v>1388</v>
      </c>
      <c r="F5287" s="488" t="n">
        <v>1.89</v>
      </c>
      <c r="G5287" s="487" t="s">
        <v>1389</v>
      </c>
      <c r="H5287" s="488" t="n">
        <v>0</v>
      </c>
      <c r="I5287" s="489" t="s">
        <v>1390</v>
      </c>
      <c r="J5287" s="490" t="n">
        <v>1.89</v>
      </c>
    </row>
    <row r="5288" customFormat="false" ht="15" hidden="false" customHeight="true" outlineLevel="0" collapsed="false">
      <c r="A5288" s="486"/>
      <c r="B5288" s="487"/>
      <c r="C5288" s="487"/>
      <c r="D5288" s="487"/>
      <c r="E5288" s="487" t="s">
        <v>1391</v>
      </c>
      <c r="F5288" s="488" t="n">
        <v>0.64</v>
      </c>
      <c r="G5288" s="487"/>
      <c r="H5288" s="491" t="s">
        <v>1392</v>
      </c>
      <c r="I5288" s="491"/>
      <c r="J5288" s="490" t="n">
        <v>3.35</v>
      </c>
    </row>
    <row r="5289" customFormat="false" ht="49.5" hidden="false" customHeight="true" outlineLevel="0" collapsed="false">
      <c r="A5289" s="492"/>
      <c r="B5289" s="493"/>
      <c r="C5289" s="493"/>
      <c r="D5289" s="493"/>
      <c r="E5289" s="493"/>
      <c r="F5289" s="493"/>
      <c r="G5289" s="493" t="s">
        <v>1393</v>
      </c>
      <c r="H5289" s="494" t="n">
        <v>4663</v>
      </c>
      <c r="I5289" s="495" t="s">
        <v>1394</v>
      </c>
      <c r="J5289" s="496" t="n">
        <v>15621.05</v>
      </c>
    </row>
    <row r="5290" customFormat="false" ht="0.75" hidden="false" customHeight="true" outlineLevel="0" collapsed="false">
      <c r="A5290" s="497"/>
      <c r="B5290" s="498"/>
      <c r="C5290" s="498"/>
      <c r="D5290" s="498"/>
      <c r="E5290" s="498"/>
      <c r="F5290" s="498"/>
      <c r="G5290" s="498"/>
      <c r="H5290" s="498"/>
      <c r="I5290" s="499"/>
      <c r="J5290" s="500"/>
    </row>
    <row r="5291" customFormat="false" ht="18" hidden="false" customHeight="true" outlineLevel="0" collapsed="false">
      <c r="A5291" s="466" t="s">
        <v>2920</v>
      </c>
      <c r="B5291" s="467" t="s">
        <v>27</v>
      </c>
      <c r="C5291" s="468" t="s">
        <v>26</v>
      </c>
      <c r="D5291" s="468" t="s">
        <v>18</v>
      </c>
      <c r="E5291" s="468" t="s">
        <v>25</v>
      </c>
      <c r="F5291" s="468"/>
      <c r="G5291" s="469" t="s">
        <v>1375</v>
      </c>
      <c r="H5291" s="467" t="s">
        <v>1376</v>
      </c>
      <c r="I5291" s="470" t="s">
        <v>1377</v>
      </c>
      <c r="J5291" s="471" t="s">
        <v>19</v>
      </c>
    </row>
    <row r="5292" customFormat="false" ht="39" hidden="false" customHeight="true" outlineLevel="0" collapsed="false">
      <c r="A5292" s="472" t="s">
        <v>35</v>
      </c>
      <c r="B5292" s="473" t="s">
        <v>2921</v>
      </c>
      <c r="C5292" s="474" t="s">
        <v>36</v>
      </c>
      <c r="D5292" s="474" t="s">
        <v>2922</v>
      </c>
      <c r="E5292" s="474" t="s">
        <v>1404</v>
      </c>
      <c r="F5292" s="474"/>
      <c r="G5292" s="475" t="s">
        <v>120</v>
      </c>
      <c r="H5292" s="476" t="n">
        <v>1</v>
      </c>
      <c r="I5292" s="477" t="n">
        <v>3.32</v>
      </c>
      <c r="J5292" s="478" t="n">
        <v>3.32</v>
      </c>
    </row>
    <row r="5293" customFormat="false" ht="24" hidden="false" customHeight="true" outlineLevel="0" collapsed="false">
      <c r="A5293" s="479" t="s">
        <v>656</v>
      </c>
      <c r="B5293" s="480" t="n">
        <v>88264</v>
      </c>
      <c r="C5293" s="481" t="s">
        <v>42</v>
      </c>
      <c r="D5293" s="481" t="s">
        <v>468</v>
      </c>
      <c r="E5293" s="481" t="s">
        <v>1382</v>
      </c>
      <c r="F5293" s="481"/>
      <c r="G5293" s="482" t="s">
        <v>469</v>
      </c>
      <c r="H5293" s="483" t="n">
        <v>0.01</v>
      </c>
      <c r="I5293" s="484" t="n">
        <v>26.68</v>
      </c>
      <c r="J5293" s="485" t="n">
        <v>0.26</v>
      </c>
    </row>
    <row r="5294" customFormat="false" ht="25.5" hidden="false" customHeight="true" outlineLevel="0" collapsed="false">
      <c r="A5294" s="479" t="s">
        <v>656</v>
      </c>
      <c r="B5294" s="480" t="n">
        <v>88247</v>
      </c>
      <c r="C5294" s="481" t="s">
        <v>42</v>
      </c>
      <c r="D5294" s="481" t="s">
        <v>852</v>
      </c>
      <c r="E5294" s="481" t="s">
        <v>1382</v>
      </c>
      <c r="F5294" s="481"/>
      <c r="G5294" s="482" t="s">
        <v>469</v>
      </c>
      <c r="H5294" s="483" t="n">
        <v>0.01</v>
      </c>
      <c r="I5294" s="484" t="n">
        <v>21.96</v>
      </c>
      <c r="J5294" s="485" t="n">
        <v>0.21</v>
      </c>
    </row>
    <row r="5295" customFormat="false" ht="24" hidden="false" customHeight="true" outlineLevel="0" collapsed="false">
      <c r="A5295" s="501" t="s">
        <v>200</v>
      </c>
      <c r="B5295" s="502" t="s">
        <v>2874</v>
      </c>
      <c r="C5295" s="503" t="s">
        <v>36</v>
      </c>
      <c r="D5295" s="503" t="s">
        <v>2875</v>
      </c>
      <c r="E5295" s="503" t="s">
        <v>669</v>
      </c>
      <c r="F5295" s="503"/>
      <c r="G5295" s="504" t="s">
        <v>120</v>
      </c>
      <c r="H5295" s="505" t="n">
        <v>1</v>
      </c>
      <c r="I5295" s="506" t="n">
        <v>0.22</v>
      </c>
      <c r="J5295" s="507" t="n">
        <v>0.22</v>
      </c>
    </row>
    <row r="5296" customFormat="false" ht="25.5" hidden="false" customHeight="true" outlineLevel="0" collapsed="false">
      <c r="A5296" s="501" t="s">
        <v>200</v>
      </c>
      <c r="B5296" s="502" t="s">
        <v>2923</v>
      </c>
      <c r="C5296" s="503" t="s">
        <v>36</v>
      </c>
      <c r="D5296" s="503" t="s">
        <v>2924</v>
      </c>
      <c r="E5296" s="503" t="s">
        <v>669</v>
      </c>
      <c r="F5296" s="503"/>
      <c r="G5296" s="504" t="s">
        <v>120</v>
      </c>
      <c r="H5296" s="505" t="n">
        <v>1</v>
      </c>
      <c r="I5296" s="506" t="n">
        <v>2.63</v>
      </c>
      <c r="J5296" s="507" t="n">
        <v>2.63</v>
      </c>
    </row>
    <row r="5297" customFormat="false" ht="15" hidden="false" customHeight="false" outlineLevel="0" collapsed="false">
      <c r="A5297" s="486"/>
      <c r="B5297" s="487"/>
      <c r="C5297" s="487"/>
      <c r="D5297" s="487"/>
      <c r="E5297" s="487" t="s">
        <v>1388</v>
      </c>
      <c r="F5297" s="488" t="n">
        <v>0.37</v>
      </c>
      <c r="G5297" s="487" t="s">
        <v>1389</v>
      </c>
      <c r="H5297" s="488" t="n">
        <v>0</v>
      </c>
      <c r="I5297" s="489" t="s">
        <v>1390</v>
      </c>
      <c r="J5297" s="490" t="n">
        <v>0.37</v>
      </c>
    </row>
    <row r="5298" customFormat="false" ht="15" hidden="false" customHeight="true" outlineLevel="0" collapsed="false">
      <c r="A5298" s="486"/>
      <c r="B5298" s="487"/>
      <c r="C5298" s="487"/>
      <c r="D5298" s="487"/>
      <c r="E5298" s="487" t="s">
        <v>1391</v>
      </c>
      <c r="F5298" s="488" t="n">
        <v>0.79</v>
      </c>
      <c r="G5298" s="487"/>
      <c r="H5298" s="491" t="s">
        <v>1392</v>
      </c>
      <c r="I5298" s="491"/>
      <c r="J5298" s="490" t="n">
        <v>4.11</v>
      </c>
    </row>
    <row r="5299" customFormat="false" ht="49.5" hidden="false" customHeight="true" outlineLevel="0" collapsed="false">
      <c r="A5299" s="492"/>
      <c r="B5299" s="493"/>
      <c r="C5299" s="493"/>
      <c r="D5299" s="493"/>
      <c r="E5299" s="493"/>
      <c r="F5299" s="493"/>
      <c r="G5299" s="493" t="s">
        <v>1393</v>
      </c>
      <c r="H5299" s="494" t="n">
        <v>664</v>
      </c>
      <c r="I5299" s="495" t="s">
        <v>1394</v>
      </c>
      <c r="J5299" s="496" t="n">
        <v>2729.04</v>
      </c>
    </row>
    <row r="5300" customFormat="false" ht="0.75" hidden="false" customHeight="true" outlineLevel="0" collapsed="false">
      <c r="A5300" s="497"/>
      <c r="B5300" s="498"/>
      <c r="C5300" s="498"/>
      <c r="D5300" s="498"/>
      <c r="E5300" s="498"/>
      <c r="F5300" s="498"/>
      <c r="G5300" s="498"/>
      <c r="H5300" s="498"/>
      <c r="I5300" s="499"/>
      <c r="J5300" s="500"/>
    </row>
    <row r="5301" customFormat="false" ht="18" hidden="false" customHeight="true" outlineLevel="0" collapsed="false">
      <c r="A5301" s="466" t="s">
        <v>2925</v>
      </c>
      <c r="B5301" s="467" t="s">
        <v>27</v>
      </c>
      <c r="C5301" s="468" t="s">
        <v>26</v>
      </c>
      <c r="D5301" s="468" t="s">
        <v>18</v>
      </c>
      <c r="E5301" s="468" t="s">
        <v>25</v>
      </c>
      <c r="F5301" s="468"/>
      <c r="G5301" s="469" t="s">
        <v>1375</v>
      </c>
      <c r="H5301" s="467" t="s">
        <v>1376</v>
      </c>
      <c r="I5301" s="470" t="s">
        <v>1377</v>
      </c>
      <c r="J5301" s="471" t="s">
        <v>19</v>
      </c>
    </row>
    <row r="5302" customFormat="false" ht="39" hidden="false" customHeight="true" outlineLevel="0" collapsed="false">
      <c r="A5302" s="472" t="s">
        <v>35</v>
      </c>
      <c r="B5302" s="473" t="s">
        <v>2926</v>
      </c>
      <c r="C5302" s="474" t="s">
        <v>36</v>
      </c>
      <c r="D5302" s="474" t="s">
        <v>2927</v>
      </c>
      <c r="E5302" s="474" t="s">
        <v>1554</v>
      </c>
      <c r="F5302" s="474"/>
      <c r="G5302" s="475" t="s">
        <v>120</v>
      </c>
      <c r="H5302" s="476" t="n">
        <v>1</v>
      </c>
      <c r="I5302" s="477" t="n">
        <v>6.13</v>
      </c>
      <c r="J5302" s="478" t="n">
        <v>6.13</v>
      </c>
    </row>
    <row r="5303" customFormat="false" ht="25.5" hidden="false" customHeight="true" outlineLevel="0" collapsed="false">
      <c r="A5303" s="479" t="s">
        <v>656</v>
      </c>
      <c r="B5303" s="480" t="n">
        <v>88248</v>
      </c>
      <c r="C5303" s="481" t="s">
        <v>42</v>
      </c>
      <c r="D5303" s="481" t="s">
        <v>910</v>
      </c>
      <c r="E5303" s="481" t="s">
        <v>1382</v>
      </c>
      <c r="F5303" s="481"/>
      <c r="G5303" s="482" t="s">
        <v>469</v>
      </c>
      <c r="H5303" s="483" t="n">
        <v>0.0227</v>
      </c>
      <c r="I5303" s="484" t="n">
        <v>20.92</v>
      </c>
      <c r="J5303" s="485" t="n">
        <v>0.47</v>
      </c>
    </row>
    <row r="5304" customFormat="false" ht="25.5" hidden="false" customHeight="true" outlineLevel="0" collapsed="false">
      <c r="A5304" s="479" t="s">
        <v>656</v>
      </c>
      <c r="B5304" s="480" t="n">
        <v>88267</v>
      </c>
      <c r="C5304" s="481" t="s">
        <v>42</v>
      </c>
      <c r="D5304" s="481" t="s">
        <v>909</v>
      </c>
      <c r="E5304" s="481" t="s">
        <v>1382</v>
      </c>
      <c r="F5304" s="481"/>
      <c r="G5304" s="482" t="s">
        <v>469</v>
      </c>
      <c r="H5304" s="483" t="n">
        <v>0.1621</v>
      </c>
      <c r="I5304" s="484" t="n">
        <v>25.55</v>
      </c>
      <c r="J5304" s="485" t="n">
        <v>4.14</v>
      </c>
    </row>
    <row r="5305" customFormat="false" ht="24" hidden="false" customHeight="true" outlineLevel="0" collapsed="false">
      <c r="A5305" s="501" t="s">
        <v>200</v>
      </c>
      <c r="B5305" s="502" t="n">
        <v>4374</v>
      </c>
      <c r="C5305" s="503" t="s">
        <v>42</v>
      </c>
      <c r="D5305" s="503" t="s">
        <v>2909</v>
      </c>
      <c r="E5305" s="503" t="s">
        <v>669</v>
      </c>
      <c r="F5305" s="503"/>
      <c r="G5305" s="504" t="s">
        <v>120</v>
      </c>
      <c r="H5305" s="505" t="n">
        <v>1</v>
      </c>
      <c r="I5305" s="506" t="n">
        <v>0.37</v>
      </c>
      <c r="J5305" s="507" t="n">
        <v>0.37</v>
      </c>
    </row>
    <row r="5306" customFormat="false" ht="25.5" hidden="false" customHeight="true" outlineLevel="0" collapsed="false">
      <c r="A5306" s="501" t="s">
        <v>200</v>
      </c>
      <c r="B5306" s="502" t="n">
        <v>4382</v>
      </c>
      <c r="C5306" s="503" t="s">
        <v>42</v>
      </c>
      <c r="D5306" s="503" t="s">
        <v>2757</v>
      </c>
      <c r="E5306" s="503" t="s">
        <v>669</v>
      </c>
      <c r="F5306" s="503"/>
      <c r="G5306" s="504" t="s">
        <v>120</v>
      </c>
      <c r="H5306" s="505" t="n">
        <v>1</v>
      </c>
      <c r="I5306" s="506" t="n">
        <v>1.15</v>
      </c>
      <c r="J5306" s="507" t="n">
        <v>1.15</v>
      </c>
    </row>
    <row r="5307" customFormat="false" ht="15" hidden="false" customHeight="false" outlineLevel="0" collapsed="false">
      <c r="A5307" s="486"/>
      <c r="B5307" s="487"/>
      <c r="C5307" s="487"/>
      <c r="D5307" s="487"/>
      <c r="E5307" s="487" t="s">
        <v>1388</v>
      </c>
      <c r="F5307" s="488" t="n">
        <v>3.74</v>
      </c>
      <c r="G5307" s="487" t="s">
        <v>1389</v>
      </c>
      <c r="H5307" s="488" t="n">
        <v>0</v>
      </c>
      <c r="I5307" s="489" t="s">
        <v>1390</v>
      </c>
      <c r="J5307" s="490" t="n">
        <v>3.74</v>
      </c>
    </row>
    <row r="5308" customFormat="false" ht="15" hidden="false" customHeight="true" outlineLevel="0" collapsed="false">
      <c r="A5308" s="486"/>
      <c r="B5308" s="487"/>
      <c r="C5308" s="487"/>
      <c r="D5308" s="487"/>
      <c r="E5308" s="487" t="s">
        <v>1391</v>
      </c>
      <c r="F5308" s="488" t="n">
        <v>1.45</v>
      </c>
      <c r="G5308" s="487"/>
      <c r="H5308" s="491" t="s">
        <v>1392</v>
      </c>
      <c r="I5308" s="491"/>
      <c r="J5308" s="490" t="n">
        <v>7.58</v>
      </c>
    </row>
    <row r="5309" customFormat="false" ht="49.5" hidden="false" customHeight="true" outlineLevel="0" collapsed="false">
      <c r="A5309" s="492"/>
      <c r="B5309" s="493"/>
      <c r="C5309" s="493"/>
      <c r="D5309" s="493"/>
      <c r="E5309" s="493"/>
      <c r="F5309" s="493"/>
      <c r="G5309" s="493" t="s">
        <v>1393</v>
      </c>
      <c r="H5309" s="494" t="n">
        <v>2411</v>
      </c>
      <c r="I5309" s="495" t="s">
        <v>1394</v>
      </c>
      <c r="J5309" s="496" t="n">
        <v>18275.38</v>
      </c>
    </row>
    <row r="5310" customFormat="false" ht="0.75" hidden="false" customHeight="true" outlineLevel="0" collapsed="false">
      <c r="A5310" s="497"/>
      <c r="B5310" s="498"/>
      <c r="C5310" s="498"/>
      <c r="D5310" s="498"/>
      <c r="E5310" s="498"/>
      <c r="F5310" s="498"/>
      <c r="G5310" s="498"/>
      <c r="H5310" s="498"/>
      <c r="I5310" s="499"/>
      <c r="J5310" s="500"/>
    </row>
    <row r="5311" customFormat="false" ht="18" hidden="false" customHeight="true" outlineLevel="0" collapsed="false">
      <c r="A5311" s="466" t="s">
        <v>2928</v>
      </c>
      <c r="B5311" s="467" t="s">
        <v>27</v>
      </c>
      <c r="C5311" s="468" t="s">
        <v>26</v>
      </c>
      <c r="D5311" s="468" t="s">
        <v>18</v>
      </c>
      <c r="E5311" s="468" t="s">
        <v>25</v>
      </c>
      <c r="F5311" s="468"/>
      <c r="G5311" s="469" t="s">
        <v>1375</v>
      </c>
      <c r="H5311" s="467" t="s">
        <v>1376</v>
      </c>
      <c r="I5311" s="470" t="s">
        <v>1377</v>
      </c>
      <c r="J5311" s="471" t="s">
        <v>19</v>
      </c>
    </row>
    <row r="5312" customFormat="false" ht="25.5" hidden="false" customHeight="true" outlineLevel="0" collapsed="false">
      <c r="A5312" s="472" t="s">
        <v>35</v>
      </c>
      <c r="B5312" s="473" t="s">
        <v>2929</v>
      </c>
      <c r="C5312" s="474" t="s">
        <v>36</v>
      </c>
      <c r="D5312" s="474" t="s">
        <v>2930</v>
      </c>
      <c r="E5312" s="474" t="s">
        <v>1404</v>
      </c>
      <c r="F5312" s="474"/>
      <c r="G5312" s="475" t="s">
        <v>39</v>
      </c>
      <c r="H5312" s="476" t="n">
        <v>1</v>
      </c>
      <c r="I5312" s="477" t="n">
        <v>0.81</v>
      </c>
      <c r="J5312" s="478" t="n">
        <v>0.81</v>
      </c>
    </row>
    <row r="5313" customFormat="false" ht="24" hidden="false" customHeight="true" outlineLevel="0" collapsed="false">
      <c r="A5313" s="479" t="s">
        <v>656</v>
      </c>
      <c r="B5313" s="480" t="n">
        <v>88264</v>
      </c>
      <c r="C5313" s="481" t="s">
        <v>42</v>
      </c>
      <c r="D5313" s="481" t="s">
        <v>468</v>
      </c>
      <c r="E5313" s="481" t="s">
        <v>1382</v>
      </c>
      <c r="F5313" s="481"/>
      <c r="G5313" s="482" t="s">
        <v>469</v>
      </c>
      <c r="H5313" s="483" t="n">
        <v>0.0042</v>
      </c>
      <c r="I5313" s="484" t="n">
        <v>26.68</v>
      </c>
      <c r="J5313" s="485" t="n">
        <v>0.11</v>
      </c>
    </row>
    <row r="5314" customFormat="false" ht="25.5" hidden="false" customHeight="true" outlineLevel="0" collapsed="false">
      <c r="A5314" s="479" t="s">
        <v>656</v>
      </c>
      <c r="B5314" s="480" t="n">
        <v>88247</v>
      </c>
      <c r="C5314" s="481" t="s">
        <v>42</v>
      </c>
      <c r="D5314" s="481" t="s">
        <v>852</v>
      </c>
      <c r="E5314" s="481" t="s">
        <v>1382</v>
      </c>
      <c r="F5314" s="481"/>
      <c r="G5314" s="482" t="s">
        <v>469</v>
      </c>
      <c r="H5314" s="483" t="n">
        <v>0.0042</v>
      </c>
      <c r="I5314" s="484" t="n">
        <v>21.96</v>
      </c>
      <c r="J5314" s="485" t="n">
        <v>0.09</v>
      </c>
    </row>
    <row r="5315" customFormat="false" ht="25.5" hidden="false" customHeight="true" outlineLevel="0" collapsed="false">
      <c r="A5315" s="501" t="s">
        <v>200</v>
      </c>
      <c r="B5315" s="502" t="s">
        <v>2931</v>
      </c>
      <c r="C5315" s="503" t="s">
        <v>36</v>
      </c>
      <c r="D5315" s="503" t="s">
        <v>2932</v>
      </c>
      <c r="E5315" s="503" t="s">
        <v>669</v>
      </c>
      <c r="F5315" s="503"/>
      <c r="G5315" s="504" t="s">
        <v>120</v>
      </c>
      <c r="H5315" s="505" t="n">
        <v>1</v>
      </c>
      <c r="I5315" s="506" t="n">
        <v>0.61</v>
      </c>
      <c r="J5315" s="507" t="n">
        <v>0.61</v>
      </c>
    </row>
    <row r="5316" customFormat="false" ht="15" hidden="false" customHeight="false" outlineLevel="0" collapsed="false">
      <c r="A5316" s="486"/>
      <c r="B5316" s="487"/>
      <c r="C5316" s="487"/>
      <c r="D5316" s="487"/>
      <c r="E5316" s="487" t="s">
        <v>1388</v>
      </c>
      <c r="F5316" s="488" t="n">
        <v>0.14</v>
      </c>
      <c r="G5316" s="487" t="s">
        <v>1389</v>
      </c>
      <c r="H5316" s="488" t="n">
        <v>0</v>
      </c>
      <c r="I5316" s="489" t="s">
        <v>1390</v>
      </c>
      <c r="J5316" s="490" t="n">
        <v>0.14</v>
      </c>
    </row>
    <row r="5317" customFormat="false" ht="15" hidden="false" customHeight="true" outlineLevel="0" collapsed="false">
      <c r="A5317" s="486"/>
      <c r="B5317" s="487"/>
      <c r="C5317" s="487"/>
      <c r="D5317" s="487"/>
      <c r="E5317" s="487" t="s">
        <v>1391</v>
      </c>
      <c r="F5317" s="488" t="n">
        <v>0.19</v>
      </c>
      <c r="G5317" s="487"/>
      <c r="H5317" s="491" t="s">
        <v>1392</v>
      </c>
      <c r="I5317" s="491"/>
      <c r="J5317" s="490" t="n">
        <v>1</v>
      </c>
    </row>
    <row r="5318" customFormat="false" ht="49.5" hidden="false" customHeight="true" outlineLevel="0" collapsed="false">
      <c r="A5318" s="492"/>
      <c r="B5318" s="493"/>
      <c r="C5318" s="493"/>
      <c r="D5318" s="493"/>
      <c r="E5318" s="493"/>
      <c r="F5318" s="493"/>
      <c r="G5318" s="493" t="s">
        <v>1393</v>
      </c>
      <c r="H5318" s="494" t="n">
        <v>2512</v>
      </c>
      <c r="I5318" s="495" t="s">
        <v>1394</v>
      </c>
      <c r="J5318" s="496" t="n">
        <v>2512</v>
      </c>
    </row>
    <row r="5319" customFormat="false" ht="0.75" hidden="false" customHeight="true" outlineLevel="0" collapsed="false">
      <c r="A5319" s="497"/>
      <c r="B5319" s="498"/>
      <c r="C5319" s="498"/>
      <c r="D5319" s="498"/>
      <c r="E5319" s="498"/>
      <c r="F5319" s="498"/>
      <c r="G5319" s="498"/>
      <c r="H5319" s="498"/>
      <c r="I5319" s="499"/>
      <c r="J5319" s="500"/>
    </row>
    <row r="5320" customFormat="false" ht="18" hidden="false" customHeight="true" outlineLevel="0" collapsed="false">
      <c r="A5320" s="466" t="s">
        <v>2933</v>
      </c>
      <c r="B5320" s="467" t="s">
        <v>27</v>
      </c>
      <c r="C5320" s="468" t="s">
        <v>26</v>
      </c>
      <c r="D5320" s="468" t="s">
        <v>18</v>
      </c>
      <c r="E5320" s="468" t="s">
        <v>25</v>
      </c>
      <c r="F5320" s="468"/>
      <c r="G5320" s="469" t="s">
        <v>1375</v>
      </c>
      <c r="H5320" s="467" t="s">
        <v>1376</v>
      </c>
      <c r="I5320" s="470" t="s">
        <v>1377</v>
      </c>
      <c r="J5320" s="471" t="s">
        <v>19</v>
      </c>
    </row>
    <row r="5321" customFormat="false" ht="24" hidden="false" customHeight="true" outlineLevel="0" collapsed="false">
      <c r="A5321" s="472" t="s">
        <v>35</v>
      </c>
      <c r="B5321" s="473" t="s">
        <v>2934</v>
      </c>
      <c r="C5321" s="474" t="s">
        <v>36</v>
      </c>
      <c r="D5321" s="474" t="s">
        <v>2935</v>
      </c>
      <c r="E5321" s="474" t="s">
        <v>1404</v>
      </c>
      <c r="F5321" s="474"/>
      <c r="G5321" s="475" t="s">
        <v>2864</v>
      </c>
      <c r="H5321" s="476" t="n">
        <v>1</v>
      </c>
      <c r="I5321" s="477" t="n">
        <v>0.57</v>
      </c>
      <c r="J5321" s="478" t="n">
        <v>0.57</v>
      </c>
    </row>
    <row r="5322" customFormat="false" ht="24" hidden="false" customHeight="true" outlineLevel="0" collapsed="false">
      <c r="A5322" s="479" t="s">
        <v>656</v>
      </c>
      <c r="B5322" s="480" t="n">
        <v>88264</v>
      </c>
      <c r="C5322" s="481" t="s">
        <v>42</v>
      </c>
      <c r="D5322" s="481" t="s">
        <v>468</v>
      </c>
      <c r="E5322" s="481" t="s">
        <v>1382</v>
      </c>
      <c r="F5322" s="481"/>
      <c r="G5322" s="482" t="s">
        <v>469</v>
      </c>
      <c r="H5322" s="483" t="n">
        <v>0.01</v>
      </c>
      <c r="I5322" s="484" t="n">
        <v>26.68</v>
      </c>
      <c r="J5322" s="485" t="n">
        <v>0.26</v>
      </c>
    </row>
    <row r="5323" customFormat="false" ht="24" hidden="false" customHeight="true" outlineLevel="0" collapsed="false">
      <c r="A5323" s="501" t="s">
        <v>200</v>
      </c>
      <c r="B5323" s="502" t="n">
        <v>39997</v>
      </c>
      <c r="C5323" s="503" t="s">
        <v>42</v>
      </c>
      <c r="D5323" s="503" t="s">
        <v>2936</v>
      </c>
      <c r="E5323" s="503" t="s">
        <v>669</v>
      </c>
      <c r="F5323" s="503"/>
      <c r="G5323" s="504" t="s">
        <v>120</v>
      </c>
      <c r="H5323" s="505" t="n">
        <v>1</v>
      </c>
      <c r="I5323" s="506" t="n">
        <v>0.31</v>
      </c>
      <c r="J5323" s="507" t="n">
        <v>0.31</v>
      </c>
    </row>
    <row r="5324" customFormat="false" ht="15" hidden="false" customHeight="false" outlineLevel="0" collapsed="false">
      <c r="A5324" s="486"/>
      <c r="B5324" s="487"/>
      <c r="C5324" s="487"/>
      <c r="D5324" s="487"/>
      <c r="E5324" s="487" t="s">
        <v>1388</v>
      </c>
      <c r="F5324" s="488" t="n">
        <v>0.21</v>
      </c>
      <c r="G5324" s="487" t="s">
        <v>1389</v>
      </c>
      <c r="H5324" s="488" t="n">
        <v>0</v>
      </c>
      <c r="I5324" s="489" t="s">
        <v>1390</v>
      </c>
      <c r="J5324" s="490" t="n">
        <v>0.21</v>
      </c>
    </row>
    <row r="5325" customFormat="false" ht="15" hidden="false" customHeight="true" outlineLevel="0" collapsed="false">
      <c r="A5325" s="486"/>
      <c r="B5325" s="487"/>
      <c r="C5325" s="487"/>
      <c r="D5325" s="487"/>
      <c r="E5325" s="487" t="s">
        <v>1391</v>
      </c>
      <c r="F5325" s="488" t="n">
        <v>0.13</v>
      </c>
      <c r="G5325" s="487"/>
      <c r="H5325" s="491" t="s">
        <v>1392</v>
      </c>
      <c r="I5325" s="491"/>
      <c r="J5325" s="490" t="n">
        <v>0.7</v>
      </c>
    </row>
    <row r="5326" customFormat="false" ht="49.5" hidden="false" customHeight="true" outlineLevel="0" collapsed="false">
      <c r="A5326" s="492"/>
      <c r="B5326" s="493"/>
      <c r="C5326" s="493"/>
      <c r="D5326" s="493"/>
      <c r="E5326" s="493"/>
      <c r="F5326" s="493"/>
      <c r="G5326" s="493" t="s">
        <v>1393</v>
      </c>
      <c r="H5326" s="494" t="n">
        <v>4469</v>
      </c>
      <c r="I5326" s="495" t="s">
        <v>1394</v>
      </c>
      <c r="J5326" s="496" t="n">
        <v>3128.3</v>
      </c>
    </row>
    <row r="5327" customFormat="false" ht="0.75" hidden="false" customHeight="true" outlineLevel="0" collapsed="false">
      <c r="A5327" s="497"/>
      <c r="B5327" s="498"/>
      <c r="C5327" s="498"/>
      <c r="D5327" s="498"/>
      <c r="E5327" s="498"/>
      <c r="F5327" s="498"/>
      <c r="G5327" s="498"/>
      <c r="H5327" s="498"/>
      <c r="I5327" s="499"/>
      <c r="J5327" s="500"/>
    </row>
    <row r="5328" customFormat="false" ht="25.5" hidden="false" customHeight="true" outlineLevel="0" collapsed="false">
      <c r="A5328" s="461" t="s">
        <v>2937</v>
      </c>
      <c r="B5328" s="462"/>
      <c r="C5328" s="462"/>
      <c r="D5328" s="462" t="s">
        <v>2938</v>
      </c>
      <c r="E5328" s="462"/>
      <c r="F5328" s="462"/>
      <c r="G5328" s="462"/>
      <c r="H5328" s="463"/>
      <c r="I5328" s="464"/>
      <c r="J5328" s="465" t="n">
        <v>133122.45</v>
      </c>
    </row>
    <row r="5329" customFormat="false" ht="18" hidden="false" customHeight="true" outlineLevel="0" collapsed="false">
      <c r="A5329" s="466" t="s">
        <v>2939</v>
      </c>
      <c r="B5329" s="467" t="s">
        <v>27</v>
      </c>
      <c r="C5329" s="468" t="s">
        <v>26</v>
      </c>
      <c r="D5329" s="468" t="s">
        <v>18</v>
      </c>
      <c r="E5329" s="468" t="s">
        <v>25</v>
      </c>
      <c r="F5329" s="468"/>
      <c r="G5329" s="469" t="s">
        <v>1375</v>
      </c>
      <c r="H5329" s="467" t="s">
        <v>1376</v>
      </c>
      <c r="I5329" s="470" t="s">
        <v>1377</v>
      </c>
      <c r="J5329" s="471" t="s">
        <v>19</v>
      </c>
    </row>
    <row r="5330" customFormat="false" ht="25.5" hidden="false" customHeight="true" outlineLevel="0" collapsed="false">
      <c r="A5330" s="472" t="s">
        <v>35</v>
      </c>
      <c r="B5330" s="473" t="s">
        <v>2940</v>
      </c>
      <c r="C5330" s="474" t="s">
        <v>36</v>
      </c>
      <c r="D5330" s="474" t="s">
        <v>2941</v>
      </c>
      <c r="E5330" s="474" t="s">
        <v>1404</v>
      </c>
      <c r="F5330" s="474"/>
      <c r="G5330" s="475" t="s">
        <v>120</v>
      </c>
      <c r="H5330" s="476" t="n">
        <v>1</v>
      </c>
      <c r="I5330" s="477" t="n">
        <v>91.9</v>
      </c>
      <c r="J5330" s="478" t="n">
        <v>91.9</v>
      </c>
    </row>
    <row r="5331" customFormat="false" ht="25.5" hidden="false" customHeight="true" outlineLevel="0" collapsed="false">
      <c r="A5331" s="479" t="s">
        <v>656</v>
      </c>
      <c r="B5331" s="480" t="n">
        <v>88247</v>
      </c>
      <c r="C5331" s="481" t="s">
        <v>42</v>
      </c>
      <c r="D5331" s="481" t="s">
        <v>852</v>
      </c>
      <c r="E5331" s="481" t="s">
        <v>1382</v>
      </c>
      <c r="F5331" s="481"/>
      <c r="G5331" s="482" t="s">
        <v>469</v>
      </c>
      <c r="H5331" s="483" t="n">
        <v>0.148</v>
      </c>
      <c r="I5331" s="484" t="n">
        <v>21.96</v>
      </c>
      <c r="J5331" s="485" t="n">
        <v>3.25</v>
      </c>
    </row>
    <row r="5332" customFormat="false" ht="24" hidden="false" customHeight="true" outlineLevel="0" collapsed="false">
      <c r="A5332" s="479" t="s">
        <v>656</v>
      </c>
      <c r="B5332" s="480" t="n">
        <v>88264</v>
      </c>
      <c r="C5332" s="481" t="s">
        <v>42</v>
      </c>
      <c r="D5332" s="481" t="s">
        <v>468</v>
      </c>
      <c r="E5332" s="481" t="s">
        <v>1382</v>
      </c>
      <c r="F5332" s="481"/>
      <c r="G5332" s="482" t="s">
        <v>469</v>
      </c>
      <c r="H5332" s="483" t="n">
        <v>0.3551</v>
      </c>
      <c r="I5332" s="484" t="n">
        <v>26.68</v>
      </c>
      <c r="J5332" s="485" t="n">
        <v>9.47</v>
      </c>
    </row>
    <row r="5333" customFormat="false" ht="39" hidden="false" customHeight="true" outlineLevel="0" collapsed="false">
      <c r="A5333" s="501" t="s">
        <v>200</v>
      </c>
      <c r="B5333" s="502" t="n">
        <v>38773</v>
      </c>
      <c r="C5333" s="503" t="s">
        <v>42</v>
      </c>
      <c r="D5333" s="503" t="s">
        <v>2942</v>
      </c>
      <c r="E5333" s="503" t="s">
        <v>669</v>
      </c>
      <c r="F5333" s="503"/>
      <c r="G5333" s="504" t="s">
        <v>120</v>
      </c>
      <c r="H5333" s="505" t="n">
        <v>1</v>
      </c>
      <c r="I5333" s="506" t="n">
        <v>7.23</v>
      </c>
      <c r="J5333" s="507" t="n">
        <v>7.23</v>
      </c>
    </row>
    <row r="5334" customFormat="false" ht="24" hidden="false" customHeight="true" outlineLevel="0" collapsed="false">
      <c r="A5334" s="501" t="s">
        <v>200</v>
      </c>
      <c r="B5334" s="502" t="s">
        <v>2943</v>
      </c>
      <c r="C5334" s="503" t="s">
        <v>36</v>
      </c>
      <c r="D5334" s="503" t="s">
        <v>2944</v>
      </c>
      <c r="E5334" s="503" t="s">
        <v>669</v>
      </c>
      <c r="F5334" s="503"/>
      <c r="G5334" s="504" t="s">
        <v>120</v>
      </c>
      <c r="H5334" s="505" t="n">
        <v>1</v>
      </c>
      <c r="I5334" s="506" t="n">
        <v>71.95</v>
      </c>
      <c r="J5334" s="507" t="n">
        <v>71.95</v>
      </c>
    </row>
    <row r="5335" customFormat="false" ht="15" hidden="false" customHeight="false" outlineLevel="0" collapsed="false">
      <c r="A5335" s="486"/>
      <c r="B5335" s="487"/>
      <c r="C5335" s="487"/>
      <c r="D5335" s="487"/>
      <c r="E5335" s="487" t="s">
        <v>1388</v>
      </c>
      <c r="F5335" s="488" t="n">
        <v>10.02</v>
      </c>
      <c r="G5335" s="487" t="s">
        <v>1389</v>
      </c>
      <c r="H5335" s="488" t="n">
        <v>0</v>
      </c>
      <c r="I5335" s="489" t="s">
        <v>1390</v>
      </c>
      <c r="J5335" s="490" t="n">
        <v>10.02</v>
      </c>
    </row>
    <row r="5336" customFormat="false" ht="15" hidden="false" customHeight="true" outlineLevel="0" collapsed="false">
      <c r="A5336" s="486"/>
      <c r="B5336" s="487"/>
      <c r="C5336" s="487"/>
      <c r="D5336" s="487"/>
      <c r="E5336" s="487" t="s">
        <v>1391</v>
      </c>
      <c r="F5336" s="488" t="n">
        <v>21.87</v>
      </c>
      <c r="G5336" s="487"/>
      <c r="H5336" s="491" t="s">
        <v>1392</v>
      </c>
      <c r="I5336" s="491"/>
      <c r="J5336" s="490" t="n">
        <v>113.77</v>
      </c>
    </row>
    <row r="5337" customFormat="false" ht="49.5" hidden="false" customHeight="true" outlineLevel="0" collapsed="false">
      <c r="A5337" s="492"/>
      <c r="B5337" s="493"/>
      <c r="C5337" s="493"/>
      <c r="D5337" s="493"/>
      <c r="E5337" s="493"/>
      <c r="F5337" s="493"/>
      <c r="G5337" s="493" t="s">
        <v>1393</v>
      </c>
      <c r="H5337" s="494" t="n">
        <v>264</v>
      </c>
      <c r="I5337" s="495" t="s">
        <v>1394</v>
      </c>
      <c r="J5337" s="496" t="n">
        <v>30035.28</v>
      </c>
    </row>
    <row r="5338" customFormat="false" ht="0.75" hidden="false" customHeight="true" outlineLevel="0" collapsed="false">
      <c r="A5338" s="497"/>
      <c r="B5338" s="498"/>
      <c r="C5338" s="498"/>
      <c r="D5338" s="498"/>
      <c r="E5338" s="498"/>
      <c r="F5338" s="498"/>
      <c r="G5338" s="498"/>
      <c r="H5338" s="498"/>
      <c r="I5338" s="499"/>
      <c r="J5338" s="500"/>
    </row>
    <row r="5339" customFormat="false" ht="18" hidden="false" customHeight="true" outlineLevel="0" collapsed="false">
      <c r="A5339" s="466" t="s">
        <v>2945</v>
      </c>
      <c r="B5339" s="467" t="s">
        <v>27</v>
      </c>
      <c r="C5339" s="468" t="s">
        <v>26</v>
      </c>
      <c r="D5339" s="468" t="s">
        <v>18</v>
      </c>
      <c r="E5339" s="468" t="s">
        <v>25</v>
      </c>
      <c r="F5339" s="468"/>
      <c r="G5339" s="469" t="s">
        <v>1375</v>
      </c>
      <c r="H5339" s="467" t="s">
        <v>1376</v>
      </c>
      <c r="I5339" s="470" t="s">
        <v>1377</v>
      </c>
      <c r="J5339" s="471" t="s">
        <v>19</v>
      </c>
    </row>
    <row r="5340" customFormat="false" ht="25.5" hidden="false" customHeight="true" outlineLevel="0" collapsed="false">
      <c r="A5340" s="472" t="s">
        <v>35</v>
      </c>
      <c r="B5340" s="473" t="s">
        <v>2946</v>
      </c>
      <c r="C5340" s="474" t="s">
        <v>36</v>
      </c>
      <c r="D5340" s="474" t="s">
        <v>2947</v>
      </c>
      <c r="E5340" s="474" t="s">
        <v>1404</v>
      </c>
      <c r="F5340" s="474"/>
      <c r="G5340" s="475" t="s">
        <v>120</v>
      </c>
      <c r="H5340" s="476" t="n">
        <v>1</v>
      </c>
      <c r="I5340" s="477" t="n">
        <v>103.89</v>
      </c>
      <c r="J5340" s="478" t="n">
        <v>103.89</v>
      </c>
    </row>
    <row r="5341" customFormat="false" ht="24" hidden="false" customHeight="true" outlineLevel="0" collapsed="false">
      <c r="A5341" s="479" t="s">
        <v>656</v>
      </c>
      <c r="B5341" s="480" t="n">
        <v>88264</v>
      </c>
      <c r="C5341" s="481" t="s">
        <v>42</v>
      </c>
      <c r="D5341" s="481" t="s">
        <v>468</v>
      </c>
      <c r="E5341" s="481" t="s">
        <v>1382</v>
      </c>
      <c r="F5341" s="481"/>
      <c r="G5341" s="482" t="s">
        <v>469</v>
      </c>
      <c r="H5341" s="483" t="n">
        <v>0.4144</v>
      </c>
      <c r="I5341" s="484" t="n">
        <v>26.68</v>
      </c>
      <c r="J5341" s="485" t="n">
        <v>11.05</v>
      </c>
    </row>
    <row r="5342" customFormat="false" ht="25.5" hidden="false" customHeight="true" outlineLevel="0" collapsed="false">
      <c r="A5342" s="479" t="s">
        <v>656</v>
      </c>
      <c r="B5342" s="480" t="n">
        <v>88247</v>
      </c>
      <c r="C5342" s="481" t="s">
        <v>42</v>
      </c>
      <c r="D5342" s="481" t="s">
        <v>852</v>
      </c>
      <c r="E5342" s="481" t="s">
        <v>1382</v>
      </c>
      <c r="F5342" s="481"/>
      <c r="G5342" s="482" t="s">
        <v>469</v>
      </c>
      <c r="H5342" s="483" t="n">
        <v>0.1727</v>
      </c>
      <c r="I5342" s="484" t="n">
        <v>21.96</v>
      </c>
      <c r="J5342" s="485" t="n">
        <v>3.79</v>
      </c>
    </row>
    <row r="5343" customFormat="false" ht="24" hidden="false" customHeight="true" outlineLevel="0" collapsed="false">
      <c r="A5343" s="501" t="s">
        <v>200</v>
      </c>
      <c r="B5343" s="502" t="n">
        <v>39387</v>
      </c>
      <c r="C5343" s="503" t="s">
        <v>42</v>
      </c>
      <c r="D5343" s="503" t="s">
        <v>2948</v>
      </c>
      <c r="E5343" s="503" t="s">
        <v>669</v>
      </c>
      <c r="F5343" s="503"/>
      <c r="G5343" s="504" t="s">
        <v>120</v>
      </c>
      <c r="H5343" s="505" t="n">
        <v>2</v>
      </c>
      <c r="I5343" s="506" t="n">
        <v>7.65</v>
      </c>
      <c r="J5343" s="507" t="n">
        <v>15.3</v>
      </c>
    </row>
    <row r="5344" customFormat="false" ht="39" hidden="false" customHeight="true" outlineLevel="0" collapsed="false">
      <c r="A5344" s="501" t="s">
        <v>200</v>
      </c>
      <c r="B5344" s="502" t="n">
        <v>38784</v>
      </c>
      <c r="C5344" s="503" t="s">
        <v>42</v>
      </c>
      <c r="D5344" s="503" t="s">
        <v>2949</v>
      </c>
      <c r="E5344" s="503" t="s">
        <v>669</v>
      </c>
      <c r="F5344" s="503"/>
      <c r="G5344" s="504" t="s">
        <v>120</v>
      </c>
      <c r="H5344" s="505" t="n">
        <v>1</v>
      </c>
      <c r="I5344" s="506" t="n">
        <v>73.75</v>
      </c>
      <c r="J5344" s="507" t="n">
        <v>73.75</v>
      </c>
    </row>
    <row r="5345" customFormat="false" ht="15" hidden="false" customHeight="false" outlineLevel="0" collapsed="false">
      <c r="A5345" s="486"/>
      <c r="B5345" s="487"/>
      <c r="C5345" s="487"/>
      <c r="D5345" s="487"/>
      <c r="E5345" s="487" t="s">
        <v>1388</v>
      </c>
      <c r="F5345" s="488" t="n">
        <v>11.71</v>
      </c>
      <c r="G5345" s="487" t="s">
        <v>1389</v>
      </c>
      <c r="H5345" s="488" t="n">
        <v>0</v>
      </c>
      <c r="I5345" s="489" t="s">
        <v>1390</v>
      </c>
      <c r="J5345" s="490" t="n">
        <v>11.71</v>
      </c>
    </row>
    <row r="5346" customFormat="false" ht="15" hidden="false" customHeight="true" outlineLevel="0" collapsed="false">
      <c r="A5346" s="486"/>
      <c r="B5346" s="487"/>
      <c r="C5346" s="487"/>
      <c r="D5346" s="487"/>
      <c r="E5346" s="487" t="s">
        <v>1391</v>
      </c>
      <c r="F5346" s="488" t="n">
        <v>24.72</v>
      </c>
      <c r="G5346" s="487"/>
      <c r="H5346" s="491" t="s">
        <v>1392</v>
      </c>
      <c r="I5346" s="491"/>
      <c r="J5346" s="490" t="n">
        <v>128.61</v>
      </c>
    </row>
    <row r="5347" customFormat="false" ht="49.5" hidden="false" customHeight="true" outlineLevel="0" collapsed="false">
      <c r="A5347" s="492"/>
      <c r="B5347" s="493"/>
      <c r="C5347" s="493"/>
      <c r="D5347" s="493"/>
      <c r="E5347" s="493"/>
      <c r="F5347" s="493"/>
      <c r="G5347" s="493" t="s">
        <v>1393</v>
      </c>
      <c r="H5347" s="494" t="n">
        <v>255</v>
      </c>
      <c r="I5347" s="495" t="s">
        <v>1394</v>
      </c>
      <c r="J5347" s="496" t="n">
        <v>32795.55</v>
      </c>
    </row>
    <row r="5348" customFormat="false" ht="0.75" hidden="false" customHeight="true" outlineLevel="0" collapsed="false">
      <c r="A5348" s="497"/>
      <c r="B5348" s="498"/>
      <c r="C5348" s="498"/>
      <c r="D5348" s="498"/>
      <c r="E5348" s="498"/>
      <c r="F5348" s="498"/>
      <c r="G5348" s="498"/>
      <c r="H5348" s="498"/>
      <c r="I5348" s="499"/>
      <c r="J5348" s="500"/>
    </row>
    <row r="5349" customFormat="false" ht="18" hidden="false" customHeight="true" outlineLevel="0" collapsed="false">
      <c r="A5349" s="466" t="s">
        <v>2950</v>
      </c>
      <c r="B5349" s="467" t="s">
        <v>27</v>
      </c>
      <c r="C5349" s="468" t="s">
        <v>26</v>
      </c>
      <c r="D5349" s="468" t="s">
        <v>18</v>
      </c>
      <c r="E5349" s="468" t="s">
        <v>25</v>
      </c>
      <c r="F5349" s="468"/>
      <c r="G5349" s="469" t="s">
        <v>1375</v>
      </c>
      <c r="H5349" s="467" t="s">
        <v>1376</v>
      </c>
      <c r="I5349" s="470" t="s">
        <v>1377</v>
      </c>
      <c r="J5349" s="471" t="s">
        <v>19</v>
      </c>
    </row>
    <row r="5350" customFormat="false" ht="39" hidden="false" customHeight="true" outlineLevel="0" collapsed="false">
      <c r="A5350" s="472" t="s">
        <v>35</v>
      </c>
      <c r="B5350" s="473" t="s">
        <v>2951</v>
      </c>
      <c r="C5350" s="474" t="s">
        <v>36</v>
      </c>
      <c r="D5350" s="474" t="s">
        <v>2952</v>
      </c>
      <c r="E5350" s="474" t="s">
        <v>1404</v>
      </c>
      <c r="F5350" s="474"/>
      <c r="G5350" s="475" t="s">
        <v>120</v>
      </c>
      <c r="H5350" s="476" t="n">
        <v>1</v>
      </c>
      <c r="I5350" s="477" t="n">
        <v>4659.06</v>
      </c>
      <c r="J5350" s="478" t="n">
        <v>4659.06</v>
      </c>
    </row>
    <row r="5351" customFormat="false" ht="64.5" hidden="false" customHeight="true" outlineLevel="0" collapsed="false">
      <c r="A5351" s="479" t="s">
        <v>656</v>
      </c>
      <c r="B5351" s="480" t="n">
        <v>5928</v>
      </c>
      <c r="C5351" s="481" t="s">
        <v>42</v>
      </c>
      <c r="D5351" s="481" t="s">
        <v>1605</v>
      </c>
      <c r="E5351" s="481" t="s">
        <v>683</v>
      </c>
      <c r="F5351" s="481"/>
      <c r="G5351" s="482" t="s">
        <v>688</v>
      </c>
      <c r="H5351" s="483" t="n">
        <v>0.36</v>
      </c>
      <c r="I5351" s="484" t="n">
        <v>280.56</v>
      </c>
      <c r="J5351" s="485" t="n">
        <v>101</v>
      </c>
    </row>
    <row r="5352" customFormat="false" ht="24" hidden="false" customHeight="true" outlineLevel="0" collapsed="false">
      <c r="A5352" s="479" t="s">
        <v>656</v>
      </c>
      <c r="B5352" s="480" t="n">
        <v>88264</v>
      </c>
      <c r="C5352" s="481" t="s">
        <v>42</v>
      </c>
      <c r="D5352" s="481" t="s">
        <v>468</v>
      </c>
      <c r="E5352" s="481" t="s">
        <v>1382</v>
      </c>
      <c r="F5352" s="481"/>
      <c r="G5352" s="482" t="s">
        <v>469</v>
      </c>
      <c r="H5352" s="483" t="n">
        <v>6.05</v>
      </c>
      <c r="I5352" s="484" t="n">
        <v>26.68</v>
      </c>
      <c r="J5352" s="485" t="n">
        <v>161.41</v>
      </c>
    </row>
    <row r="5353" customFormat="false" ht="25.5" hidden="false" customHeight="true" outlineLevel="0" collapsed="false">
      <c r="A5353" s="479" t="s">
        <v>656</v>
      </c>
      <c r="B5353" s="480" t="n">
        <v>88247</v>
      </c>
      <c r="C5353" s="481" t="s">
        <v>42</v>
      </c>
      <c r="D5353" s="481" t="s">
        <v>852</v>
      </c>
      <c r="E5353" s="481" t="s">
        <v>1382</v>
      </c>
      <c r="F5353" s="481"/>
      <c r="G5353" s="482" t="s">
        <v>469</v>
      </c>
      <c r="H5353" s="483" t="n">
        <v>3.724</v>
      </c>
      <c r="I5353" s="484" t="n">
        <v>21.96</v>
      </c>
      <c r="J5353" s="485" t="n">
        <v>81.77</v>
      </c>
    </row>
    <row r="5354" customFormat="false" ht="24" hidden="false" customHeight="true" outlineLevel="0" collapsed="false">
      <c r="A5354" s="479" t="s">
        <v>656</v>
      </c>
      <c r="B5354" s="480" t="n">
        <v>93358</v>
      </c>
      <c r="C5354" s="481" t="s">
        <v>42</v>
      </c>
      <c r="D5354" s="481" t="s">
        <v>174</v>
      </c>
      <c r="E5354" s="481" t="s">
        <v>914</v>
      </c>
      <c r="F5354" s="481"/>
      <c r="G5354" s="482" t="s">
        <v>388</v>
      </c>
      <c r="H5354" s="483" t="n">
        <v>0.65</v>
      </c>
      <c r="I5354" s="484" t="n">
        <v>80.38</v>
      </c>
      <c r="J5354" s="485" t="n">
        <v>52.24</v>
      </c>
    </row>
    <row r="5355" customFormat="false" ht="39" hidden="false" customHeight="true" outlineLevel="0" collapsed="false">
      <c r="A5355" s="479" t="s">
        <v>656</v>
      </c>
      <c r="B5355" s="480" t="n">
        <v>102476</v>
      </c>
      <c r="C5355" s="481" t="s">
        <v>42</v>
      </c>
      <c r="D5355" s="481" t="s">
        <v>2953</v>
      </c>
      <c r="E5355" s="481" t="s">
        <v>1399</v>
      </c>
      <c r="F5355" s="481"/>
      <c r="G5355" s="482" t="s">
        <v>388</v>
      </c>
      <c r="H5355" s="483" t="n">
        <v>0.65</v>
      </c>
      <c r="I5355" s="484" t="n">
        <v>815.79</v>
      </c>
      <c r="J5355" s="485" t="n">
        <v>530.26</v>
      </c>
    </row>
    <row r="5356" customFormat="false" ht="25.5" hidden="false" customHeight="true" outlineLevel="0" collapsed="false">
      <c r="A5356" s="479" t="s">
        <v>656</v>
      </c>
      <c r="B5356" s="480" t="n">
        <v>103670</v>
      </c>
      <c r="C5356" s="481" t="s">
        <v>42</v>
      </c>
      <c r="D5356" s="481" t="s">
        <v>72</v>
      </c>
      <c r="E5356" s="481" t="s">
        <v>1399</v>
      </c>
      <c r="F5356" s="481"/>
      <c r="G5356" s="482" t="s">
        <v>388</v>
      </c>
      <c r="H5356" s="483" t="n">
        <v>0.65</v>
      </c>
      <c r="I5356" s="484" t="n">
        <v>277.22</v>
      </c>
      <c r="J5356" s="485" t="n">
        <v>180.19</v>
      </c>
    </row>
    <row r="5357" customFormat="false" ht="25.5" hidden="false" customHeight="true" outlineLevel="0" collapsed="false">
      <c r="A5357" s="501" t="s">
        <v>200</v>
      </c>
      <c r="B5357" s="502" t="n">
        <v>41459</v>
      </c>
      <c r="C5357" s="503" t="s">
        <v>42</v>
      </c>
      <c r="D5357" s="503" t="s">
        <v>2954</v>
      </c>
      <c r="E5357" s="503" t="s">
        <v>669</v>
      </c>
      <c r="F5357" s="503"/>
      <c r="G5357" s="504" t="s">
        <v>120</v>
      </c>
      <c r="H5357" s="505" t="n">
        <v>1</v>
      </c>
      <c r="I5357" s="506" t="n">
        <v>3552.19</v>
      </c>
      <c r="J5357" s="507" t="n">
        <v>3552.19</v>
      </c>
    </row>
    <row r="5358" customFormat="false" ht="15" hidden="false" customHeight="false" outlineLevel="0" collapsed="false">
      <c r="A5358" s="486"/>
      <c r="B5358" s="487"/>
      <c r="C5358" s="487"/>
      <c r="D5358" s="487"/>
      <c r="E5358" s="487" t="s">
        <v>1388</v>
      </c>
      <c r="F5358" s="488" t="n">
        <v>413.65</v>
      </c>
      <c r="G5358" s="487" t="s">
        <v>1389</v>
      </c>
      <c r="H5358" s="488" t="n">
        <v>0</v>
      </c>
      <c r="I5358" s="489" t="s">
        <v>1390</v>
      </c>
      <c r="J5358" s="490" t="n">
        <v>413.65</v>
      </c>
    </row>
    <row r="5359" customFormat="false" ht="15" hidden="false" customHeight="true" outlineLevel="0" collapsed="false">
      <c r="A5359" s="486"/>
      <c r="B5359" s="487"/>
      <c r="C5359" s="487"/>
      <c r="D5359" s="487"/>
      <c r="E5359" s="487" t="s">
        <v>1391</v>
      </c>
      <c r="F5359" s="488" t="n">
        <v>1108.85</v>
      </c>
      <c r="G5359" s="487"/>
      <c r="H5359" s="491" t="s">
        <v>1392</v>
      </c>
      <c r="I5359" s="491"/>
      <c r="J5359" s="490" t="n">
        <v>5767.91</v>
      </c>
    </row>
    <row r="5360" customFormat="false" ht="49.5" hidden="false" customHeight="true" outlineLevel="0" collapsed="false">
      <c r="A5360" s="492"/>
      <c r="B5360" s="493"/>
      <c r="C5360" s="493"/>
      <c r="D5360" s="493"/>
      <c r="E5360" s="493"/>
      <c r="F5360" s="493"/>
      <c r="G5360" s="493" t="s">
        <v>1393</v>
      </c>
      <c r="H5360" s="494" t="n">
        <v>4</v>
      </c>
      <c r="I5360" s="495" t="s">
        <v>1394</v>
      </c>
      <c r="J5360" s="496" t="n">
        <v>23071.64</v>
      </c>
    </row>
    <row r="5361" customFormat="false" ht="0.75" hidden="false" customHeight="true" outlineLevel="0" collapsed="false">
      <c r="A5361" s="497"/>
      <c r="B5361" s="498"/>
      <c r="C5361" s="498"/>
      <c r="D5361" s="498"/>
      <c r="E5361" s="498"/>
      <c r="F5361" s="498"/>
      <c r="G5361" s="498"/>
      <c r="H5361" s="498"/>
      <c r="I5361" s="499"/>
      <c r="J5361" s="500"/>
    </row>
    <row r="5362" customFormat="false" ht="18" hidden="false" customHeight="true" outlineLevel="0" collapsed="false">
      <c r="A5362" s="466" t="s">
        <v>2955</v>
      </c>
      <c r="B5362" s="467" t="s">
        <v>27</v>
      </c>
      <c r="C5362" s="468" t="s">
        <v>26</v>
      </c>
      <c r="D5362" s="468" t="s">
        <v>18</v>
      </c>
      <c r="E5362" s="468" t="s">
        <v>25</v>
      </c>
      <c r="F5362" s="468"/>
      <c r="G5362" s="469" t="s">
        <v>1375</v>
      </c>
      <c r="H5362" s="467" t="s">
        <v>1376</v>
      </c>
      <c r="I5362" s="470" t="s">
        <v>1377</v>
      </c>
      <c r="J5362" s="471" t="s">
        <v>19</v>
      </c>
    </row>
    <row r="5363" customFormat="false" ht="25.5" hidden="false" customHeight="true" outlineLevel="0" collapsed="false">
      <c r="A5363" s="472" t="s">
        <v>35</v>
      </c>
      <c r="B5363" s="473" t="s">
        <v>2956</v>
      </c>
      <c r="C5363" s="474" t="s">
        <v>36</v>
      </c>
      <c r="D5363" s="474" t="s">
        <v>2957</v>
      </c>
      <c r="E5363" s="474" t="s">
        <v>1404</v>
      </c>
      <c r="F5363" s="474"/>
      <c r="G5363" s="475" t="s">
        <v>120</v>
      </c>
      <c r="H5363" s="476" t="n">
        <v>1</v>
      </c>
      <c r="I5363" s="477" t="n">
        <v>1431.35</v>
      </c>
      <c r="J5363" s="478" t="n">
        <v>1431.35</v>
      </c>
    </row>
    <row r="5364" customFormat="false" ht="64.5" hidden="false" customHeight="true" outlineLevel="0" collapsed="false">
      <c r="A5364" s="479" t="s">
        <v>656</v>
      </c>
      <c r="B5364" s="480" t="n">
        <v>5928</v>
      </c>
      <c r="C5364" s="481" t="s">
        <v>42</v>
      </c>
      <c r="D5364" s="481" t="s">
        <v>1605</v>
      </c>
      <c r="E5364" s="481" t="s">
        <v>683</v>
      </c>
      <c r="F5364" s="481"/>
      <c r="G5364" s="482" t="s">
        <v>688</v>
      </c>
      <c r="H5364" s="483" t="n">
        <v>0.18</v>
      </c>
      <c r="I5364" s="484" t="n">
        <v>280.56</v>
      </c>
      <c r="J5364" s="485" t="n">
        <v>50.5</v>
      </c>
    </row>
    <row r="5365" customFormat="false" ht="25.5" hidden="false" customHeight="true" outlineLevel="0" collapsed="false">
      <c r="A5365" s="479" t="s">
        <v>656</v>
      </c>
      <c r="B5365" s="480" t="n">
        <v>88247</v>
      </c>
      <c r="C5365" s="481" t="s">
        <v>42</v>
      </c>
      <c r="D5365" s="481" t="s">
        <v>852</v>
      </c>
      <c r="E5365" s="481" t="s">
        <v>1382</v>
      </c>
      <c r="F5365" s="481"/>
      <c r="G5365" s="482" t="s">
        <v>469</v>
      </c>
      <c r="H5365" s="483" t="n">
        <v>0.27</v>
      </c>
      <c r="I5365" s="484" t="n">
        <v>21.96</v>
      </c>
      <c r="J5365" s="485" t="n">
        <v>5.92</v>
      </c>
    </row>
    <row r="5366" customFormat="false" ht="24" hidden="false" customHeight="true" outlineLevel="0" collapsed="false">
      <c r="A5366" s="479" t="s">
        <v>656</v>
      </c>
      <c r="B5366" s="480" t="n">
        <v>88264</v>
      </c>
      <c r="C5366" s="481" t="s">
        <v>42</v>
      </c>
      <c r="D5366" s="481" t="s">
        <v>468</v>
      </c>
      <c r="E5366" s="481" t="s">
        <v>1382</v>
      </c>
      <c r="F5366" s="481"/>
      <c r="G5366" s="482" t="s">
        <v>469</v>
      </c>
      <c r="H5366" s="483" t="n">
        <v>0.36</v>
      </c>
      <c r="I5366" s="484" t="n">
        <v>26.68</v>
      </c>
      <c r="J5366" s="485" t="n">
        <v>9.6</v>
      </c>
    </row>
    <row r="5367" customFormat="false" ht="24" hidden="false" customHeight="true" outlineLevel="0" collapsed="false">
      <c r="A5367" s="479" t="s">
        <v>656</v>
      </c>
      <c r="B5367" s="480" t="n">
        <v>93358</v>
      </c>
      <c r="C5367" s="481" t="s">
        <v>42</v>
      </c>
      <c r="D5367" s="481" t="s">
        <v>174</v>
      </c>
      <c r="E5367" s="481" t="s">
        <v>914</v>
      </c>
      <c r="F5367" s="481"/>
      <c r="G5367" s="482" t="s">
        <v>388</v>
      </c>
      <c r="H5367" s="483" t="n">
        <v>0.25</v>
      </c>
      <c r="I5367" s="484" t="n">
        <v>80.38</v>
      </c>
      <c r="J5367" s="485" t="n">
        <v>20.09</v>
      </c>
    </row>
    <row r="5368" customFormat="false" ht="25.5" hidden="false" customHeight="true" outlineLevel="0" collapsed="false">
      <c r="A5368" s="479" t="s">
        <v>656</v>
      </c>
      <c r="B5368" s="480" t="n">
        <v>93382</v>
      </c>
      <c r="C5368" s="481" t="s">
        <v>42</v>
      </c>
      <c r="D5368" s="481" t="s">
        <v>1464</v>
      </c>
      <c r="E5368" s="481" t="s">
        <v>914</v>
      </c>
      <c r="F5368" s="481"/>
      <c r="G5368" s="482" t="s">
        <v>388</v>
      </c>
      <c r="H5368" s="483" t="n">
        <v>0.25</v>
      </c>
      <c r="I5368" s="484" t="n">
        <v>23.64</v>
      </c>
      <c r="J5368" s="485" t="n">
        <v>5.91</v>
      </c>
    </row>
    <row r="5369" customFormat="false" ht="25.5" hidden="false" customHeight="true" outlineLevel="0" collapsed="false">
      <c r="A5369" s="501" t="s">
        <v>200</v>
      </c>
      <c r="B5369" s="502" t="n">
        <v>14166</v>
      </c>
      <c r="C5369" s="503" t="s">
        <v>42</v>
      </c>
      <c r="D5369" s="503" t="s">
        <v>2958</v>
      </c>
      <c r="E5369" s="503" t="s">
        <v>669</v>
      </c>
      <c r="F5369" s="503"/>
      <c r="G5369" s="504" t="s">
        <v>120</v>
      </c>
      <c r="H5369" s="505" t="n">
        <v>1</v>
      </c>
      <c r="I5369" s="506" t="n">
        <v>1339.33</v>
      </c>
      <c r="J5369" s="507" t="n">
        <v>1339.33</v>
      </c>
    </row>
    <row r="5370" customFormat="false" ht="15" hidden="false" customHeight="false" outlineLevel="0" collapsed="false">
      <c r="A5370" s="486"/>
      <c r="B5370" s="487"/>
      <c r="C5370" s="487"/>
      <c r="D5370" s="487"/>
      <c r="E5370" s="487" t="s">
        <v>1388</v>
      </c>
      <c r="F5370" s="488" t="n">
        <v>36.32</v>
      </c>
      <c r="G5370" s="487" t="s">
        <v>1389</v>
      </c>
      <c r="H5370" s="488" t="n">
        <v>0</v>
      </c>
      <c r="I5370" s="489" t="s">
        <v>1390</v>
      </c>
      <c r="J5370" s="490" t="n">
        <v>36.32</v>
      </c>
    </row>
    <row r="5371" customFormat="false" ht="15" hidden="false" customHeight="true" outlineLevel="0" collapsed="false">
      <c r="A5371" s="486"/>
      <c r="B5371" s="487"/>
      <c r="C5371" s="487"/>
      <c r="D5371" s="487"/>
      <c r="E5371" s="487" t="s">
        <v>1391</v>
      </c>
      <c r="F5371" s="488" t="n">
        <v>340.66</v>
      </c>
      <c r="G5371" s="487"/>
      <c r="H5371" s="491" t="s">
        <v>1392</v>
      </c>
      <c r="I5371" s="491"/>
      <c r="J5371" s="490" t="n">
        <v>1772.01</v>
      </c>
    </row>
    <row r="5372" customFormat="false" ht="49.5" hidden="false" customHeight="true" outlineLevel="0" collapsed="false">
      <c r="A5372" s="492"/>
      <c r="B5372" s="493"/>
      <c r="C5372" s="493"/>
      <c r="D5372" s="493"/>
      <c r="E5372" s="493"/>
      <c r="F5372" s="493"/>
      <c r="G5372" s="493" t="s">
        <v>1393</v>
      </c>
      <c r="H5372" s="494" t="n">
        <v>10</v>
      </c>
      <c r="I5372" s="495" t="s">
        <v>1394</v>
      </c>
      <c r="J5372" s="496" t="n">
        <v>17720.1</v>
      </c>
    </row>
    <row r="5373" customFormat="false" ht="0.75" hidden="false" customHeight="true" outlineLevel="0" collapsed="false">
      <c r="A5373" s="497"/>
      <c r="B5373" s="498"/>
      <c r="C5373" s="498"/>
      <c r="D5373" s="498"/>
      <c r="E5373" s="498"/>
      <c r="F5373" s="498"/>
      <c r="G5373" s="498"/>
      <c r="H5373" s="498"/>
      <c r="I5373" s="499"/>
      <c r="J5373" s="500"/>
    </row>
    <row r="5374" customFormat="false" ht="18" hidden="false" customHeight="true" outlineLevel="0" collapsed="false">
      <c r="A5374" s="466" t="s">
        <v>2959</v>
      </c>
      <c r="B5374" s="467" t="s">
        <v>27</v>
      </c>
      <c r="C5374" s="468" t="s">
        <v>26</v>
      </c>
      <c r="D5374" s="468" t="s">
        <v>18</v>
      </c>
      <c r="E5374" s="468" t="s">
        <v>25</v>
      </c>
      <c r="F5374" s="468"/>
      <c r="G5374" s="469" t="s">
        <v>1375</v>
      </c>
      <c r="H5374" s="467" t="s">
        <v>1376</v>
      </c>
      <c r="I5374" s="470" t="s">
        <v>1377</v>
      </c>
      <c r="J5374" s="471" t="s">
        <v>19</v>
      </c>
    </row>
    <row r="5375" customFormat="false" ht="51.75" hidden="false" customHeight="true" outlineLevel="0" collapsed="false">
      <c r="A5375" s="472" t="s">
        <v>35</v>
      </c>
      <c r="B5375" s="473" t="s">
        <v>2960</v>
      </c>
      <c r="C5375" s="474" t="s">
        <v>36</v>
      </c>
      <c r="D5375" s="474" t="s">
        <v>2961</v>
      </c>
      <c r="E5375" s="474" t="s">
        <v>1404</v>
      </c>
      <c r="F5375" s="474"/>
      <c r="G5375" s="475" t="s">
        <v>120</v>
      </c>
      <c r="H5375" s="476" t="n">
        <v>1</v>
      </c>
      <c r="I5375" s="477" t="n">
        <v>76.37</v>
      </c>
      <c r="J5375" s="478" t="n">
        <v>76.37</v>
      </c>
    </row>
    <row r="5376" customFormat="false" ht="25.5" hidden="false" customHeight="true" outlineLevel="0" collapsed="false">
      <c r="A5376" s="479" t="s">
        <v>656</v>
      </c>
      <c r="B5376" s="480" t="n">
        <v>88247</v>
      </c>
      <c r="C5376" s="481" t="s">
        <v>42</v>
      </c>
      <c r="D5376" s="481" t="s">
        <v>852</v>
      </c>
      <c r="E5376" s="481" t="s">
        <v>1382</v>
      </c>
      <c r="F5376" s="481"/>
      <c r="G5376" s="482" t="s">
        <v>469</v>
      </c>
      <c r="H5376" s="483" t="n">
        <v>0.673</v>
      </c>
      <c r="I5376" s="484" t="n">
        <v>21.96</v>
      </c>
      <c r="J5376" s="485" t="n">
        <v>14.77</v>
      </c>
    </row>
    <row r="5377" customFormat="false" ht="24" hidden="false" customHeight="true" outlineLevel="0" collapsed="false">
      <c r="A5377" s="479" t="s">
        <v>656</v>
      </c>
      <c r="B5377" s="480" t="n">
        <v>88264</v>
      </c>
      <c r="C5377" s="481" t="s">
        <v>42</v>
      </c>
      <c r="D5377" s="481" t="s">
        <v>468</v>
      </c>
      <c r="E5377" s="481" t="s">
        <v>1382</v>
      </c>
      <c r="F5377" s="481"/>
      <c r="G5377" s="482" t="s">
        <v>469</v>
      </c>
      <c r="H5377" s="483" t="n">
        <v>0.673</v>
      </c>
      <c r="I5377" s="484" t="n">
        <v>26.68</v>
      </c>
      <c r="J5377" s="485" t="n">
        <v>17.95</v>
      </c>
    </row>
    <row r="5378" customFormat="false" ht="39" hidden="false" customHeight="true" outlineLevel="0" collapsed="false">
      <c r="A5378" s="479" t="s">
        <v>656</v>
      </c>
      <c r="B5378" s="480" t="n">
        <v>93281</v>
      </c>
      <c r="C5378" s="481" t="s">
        <v>42</v>
      </c>
      <c r="D5378" s="481" t="s">
        <v>778</v>
      </c>
      <c r="E5378" s="481" t="s">
        <v>683</v>
      </c>
      <c r="F5378" s="481"/>
      <c r="G5378" s="482" t="s">
        <v>688</v>
      </c>
      <c r="H5378" s="483" t="n">
        <v>0.0132</v>
      </c>
      <c r="I5378" s="484" t="n">
        <v>22.44</v>
      </c>
      <c r="J5378" s="485" t="n">
        <v>0.29</v>
      </c>
    </row>
    <row r="5379" customFormat="false" ht="39" hidden="false" customHeight="true" outlineLevel="0" collapsed="false">
      <c r="A5379" s="479" t="s">
        <v>656</v>
      </c>
      <c r="B5379" s="480" t="n">
        <v>93282</v>
      </c>
      <c r="C5379" s="481" t="s">
        <v>42</v>
      </c>
      <c r="D5379" s="481" t="s">
        <v>776</v>
      </c>
      <c r="E5379" s="481" t="s">
        <v>683</v>
      </c>
      <c r="F5379" s="481"/>
      <c r="G5379" s="482" t="s">
        <v>684</v>
      </c>
      <c r="H5379" s="483" t="n">
        <v>0.0183</v>
      </c>
      <c r="I5379" s="484" t="n">
        <v>21.33</v>
      </c>
      <c r="J5379" s="485" t="n">
        <v>0.39</v>
      </c>
    </row>
    <row r="5380" customFormat="false" ht="25.5" hidden="false" customHeight="true" outlineLevel="0" collapsed="false">
      <c r="A5380" s="501" t="s">
        <v>200</v>
      </c>
      <c r="B5380" s="502" t="n">
        <v>2512</v>
      </c>
      <c r="C5380" s="503" t="s">
        <v>42</v>
      </c>
      <c r="D5380" s="503" t="s">
        <v>2962</v>
      </c>
      <c r="E5380" s="503" t="s">
        <v>669</v>
      </c>
      <c r="F5380" s="503"/>
      <c r="G5380" s="504" t="s">
        <v>120</v>
      </c>
      <c r="H5380" s="505" t="n">
        <v>1</v>
      </c>
      <c r="I5380" s="506" t="n">
        <v>42.97</v>
      </c>
      <c r="J5380" s="507" t="n">
        <v>42.97</v>
      </c>
    </row>
    <row r="5381" customFormat="false" ht="15" hidden="false" customHeight="false" outlineLevel="0" collapsed="false">
      <c r="A5381" s="486"/>
      <c r="B5381" s="487"/>
      <c r="C5381" s="487"/>
      <c r="D5381" s="487"/>
      <c r="E5381" s="487" t="s">
        <v>1388</v>
      </c>
      <c r="F5381" s="488" t="n">
        <v>26.06</v>
      </c>
      <c r="G5381" s="487" t="s">
        <v>1389</v>
      </c>
      <c r="H5381" s="488" t="n">
        <v>0</v>
      </c>
      <c r="I5381" s="489" t="s">
        <v>1390</v>
      </c>
      <c r="J5381" s="490" t="n">
        <v>26.06</v>
      </c>
    </row>
    <row r="5382" customFormat="false" ht="15" hidden="false" customHeight="true" outlineLevel="0" collapsed="false">
      <c r="A5382" s="486"/>
      <c r="B5382" s="487"/>
      <c r="C5382" s="487"/>
      <c r="D5382" s="487"/>
      <c r="E5382" s="487" t="s">
        <v>1391</v>
      </c>
      <c r="F5382" s="488" t="n">
        <v>18.17</v>
      </c>
      <c r="G5382" s="487"/>
      <c r="H5382" s="491" t="s">
        <v>1392</v>
      </c>
      <c r="I5382" s="491"/>
      <c r="J5382" s="490" t="n">
        <v>94.54</v>
      </c>
    </row>
    <row r="5383" customFormat="false" ht="49.5" hidden="false" customHeight="true" outlineLevel="0" collapsed="false">
      <c r="A5383" s="492"/>
      <c r="B5383" s="493"/>
      <c r="C5383" s="493"/>
      <c r="D5383" s="493"/>
      <c r="E5383" s="493"/>
      <c r="F5383" s="493"/>
      <c r="G5383" s="493" t="s">
        <v>1393</v>
      </c>
      <c r="H5383" s="494" t="n">
        <v>10</v>
      </c>
      <c r="I5383" s="495" t="s">
        <v>1394</v>
      </c>
      <c r="J5383" s="496" t="n">
        <v>945.4</v>
      </c>
    </row>
    <row r="5384" customFormat="false" ht="0.75" hidden="false" customHeight="true" outlineLevel="0" collapsed="false">
      <c r="A5384" s="497"/>
      <c r="B5384" s="498"/>
      <c r="C5384" s="498"/>
      <c r="D5384" s="498"/>
      <c r="E5384" s="498"/>
      <c r="F5384" s="498"/>
      <c r="G5384" s="498"/>
      <c r="H5384" s="498"/>
      <c r="I5384" s="499"/>
      <c r="J5384" s="500"/>
    </row>
    <row r="5385" customFormat="false" ht="18" hidden="false" customHeight="true" outlineLevel="0" collapsed="false">
      <c r="A5385" s="466" t="s">
        <v>2963</v>
      </c>
      <c r="B5385" s="467" t="s">
        <v>27</v>
      </c>
      <c r="C5385" s="468" t="s">
        <v>26</v>
      </c>
      <c r="D5385" s="468" t="s">
        <v>18</v>
      </c>
      <c r="E5385" s="468" t="s">
        <v>25</v>
      </c>
      <c r="F5385" s="468"/>
      <c r="G5385" s="469" t="s">
        <v>1375</v>
      </c>
      <c r="H5385" s="467" t="s">
        <v>1376</v>
      </c>
      <c r="I5385" s="470" t="s">
        <v>1377</v>
      </c>
      <c r="J5385" s="471" t="s">
        <v>19</v>
      </c>
    </row>
    <row r="5386" customFormat="false" ht="25.5" hidden="false" customHeight="true" outlineLevel="0" collapsed="false">
      <c r="A5386" s="472" t="s">
        <v>35</v>
      </c>
      <c r="B5386" s="473" t="s">
        <v>2964</v>
      </c>
      <c r="C5386" s="474" t="s">
        <v>36</v>
      </c>
      <c r="D5386" s="474" t="s">
        <v>2965</v>
      </c>
      <c r="E5386" s="474" t="s">
        <v>1404</v>
      </c>
      <c r="F5386" s="474"/>
      <c r="G5386" s="475" t="s">
        <v>120</v>
      </c>
      <c r="H5386" s="476" t="n">
        <v>1</v>
      </c>
      <c r="I5386" s="477" t="n">
        <v>27.1</v>
      </c>
      <c r="J5386" s="478" t="n">
        <v>27.1</v>
      </c>
    </row>
    <row r="5387" customFormat="false" ht="25.5" hidden="false" customHeight="true" outlineLevel="0" collapsed="false">
      <c r="A5387" s="479" t="s">
        <v>656</v>
      </c>
      <c r="B5387" s="480" t="n">
        <v>88247</v>
      </c>
      <c r="C5387" s="481" t="s">
        <v>42</v>
      </c>
      <c r="D5387" s="481" t="s">
        <v>852</v>
      </c>
      <c r="E5387" s="481" t="s">
        <v>1382</v>
      </c>
      <c r="F5387" s="481"/>
      <c r="G5387" s="482" t="s">
        <v>469</v>
      </c>
      <c r="H5387" s="483" t="n">
        <v>0.069</v>
      </c>
      <c r="I5387" s="484" t="n">
        <v>21.96</v>
      </c>
      <c r="J5387" s="485" t="n">
        <v>1.51</v>
      </c>
    </row>
    <row r="5388" customFormat="false" ht="24" hidden="false" customHeight="true" outlineLevel="0" collapsed="false">
      <c r="A5388" s="479" t="s">
        <v>656</v>
      </c>
      <c r="B5388" s="480" t="n">
        <v>88264</v>
      </c>
      <c r="C5388" s="481" t="s">
        <v>42</v>
      </c>
      <c r="D5388" s="481" t="s">
        <v>468</v>
      </c>
      <c r="E5388" s="481" t="s">
        <v>1382</v>
      </c>
      <c r="F5388" s="481"/>
      <c r="G5388" s="482" t="s">
        <v>469</v>
      </c>
      <c r="H5388" s="483" t="n">
        <v>0.1655</v>
      </c>
      <c r="I5388" s="484" t="n">
        <v>26.68</v>
      </c>
      <c r="J5388" s="485" t="n">
        <v>4.41</v>
      </c>
    </row>
    <row r="5389" customFormat="false" ht="24" hidden="false" customHeight="true" outlineLevel="0" collapsed="false">
      <c r="A5389" s="501" t="s">
        <v>200</v>
      </c>
      <c r="B5389" s="502" t="n">
        <v>12295</v>
      </c>
      <c r="C5389" s="503" t="s">
        <v>42</v>
      </c>
      <c r="D5389" s="503" t="s">
        <v>2966</v>
      </c>
      <c r="E5389" s="503" t="s">
        <v>669</v>
      </c>
      <c r="F5389" s="503"/>
      <c r="G5389" s="504" t="s">
        <v>120</v>
      </c>
      <c r="H5389" s="505" t="n">
        <v>1</v>
      </c>
      <c r="I5389" s="506" t="n">
        <v>2.76</v>
      </c>
      <c r="J5389" s="507" t="n">
        <v>2.76</v>
      </c>
    </row>
    <row r="5390" customFormat="false" ht="25.5" hidden="false" customHeight="true" outlineLevel="0" collapsed="false">
      <c r="A5390" s="501" t="s">
        <v>200</v>
      </c>
      <c r="B5390" s="502" t="s">
        <v>2967</v>
      </c>
      <c r="C5390" s="503" t="s">
        <v>36</v>
      </c>
      <c r="D5390" s="503" t="s">
        <v>2968</v>
      </c>
      <c r="E5390" s="503" t="s">
        <v>669</v>
      </c>
      <c r="F5390" s="503"/>
      <c r="G5390" s="504" t="s">
        <v>120</v>
      </c>
      <c r="H5390" s="505" t="n">
        <v>1</v>
      </c>
      <c r="I5390" s="506" t="n">
        <v>18.42</v>
      </c>
      <c r="J5390" s="507" t="n">
        <v>18.42</v>
      </c>
    </row>
    <row r="5391" customFormat="false" ht="15" hidden="false" customHeight="false" outlineLevel="0" collapsed="false">
      <c r="A5391" s="486"/>
      <c r="B5391" s="487"/>
      <c r="C5391" s="487"/>
      <c r="D5391" s="487"/>
      <c r="E5391" s="487" t="s">
        <v>1388</v>
      </c>
      <c r="F5391" s="488" t="n">
        <v>4.67</v>
      </c>
      <c r="G5391" s="487" t="s">
        <v>1389</v>
      </c>
      <c r="H5391" s="488" t="n">
        <v>0</v>
      </c>
      <c r="I5391" s="489" t="s">
        <v>1390</v>
      </c>
      <c r="J5391" s="490" t="n">
        <v>4.67</v>
      </c>
    </row>
    <row r="5392" customFormat="false" ht="15" hidden="false" customHeight="true" outlineLevel="0" collapsed="false">
      <c r="A5392" s="486"/>
      <c r="B5392" s="487"/>
      <c r="C5392" s="487"/>
      <c r="D5392" s="487"/>
      <c r="E5392" s="487" t="s">
        <v>1391</v>
      </c>
      <c r="F5392" s="488" t="n">
        <v>6.44</v>
      </c>
      <c r="G5392" s="487"/>
      <c r="H5392" s="491" t="s">
        <v>1392</v>
      </c>
      <c r="I5392" s="491"/>
      <c r="J5392" s="490" t="n">
        <v>33.54</v>
      </c>
    </row>
    <row r="5393" customFormat="false" ht="49.5" hidden="false" customHeight="true" outlineLevel="0" collapsed="false">
      <c r="A5393" s="492"/>
      <c r="B5393" s="493"/>
      <c r="C5393" s="493"/>
      <c r="D5393" s="493"/>
      <c r="E5393" s="493"/>
      <c r="F5393" s="493"/>
      <c r="G5393" s="493" t="s">
        <v>1393</v>
      </c>
      <c r="H5393" s="494" t="n">
        <v>264</v>
      </c>
      <c r="I5393" s="495" t="s">
        <v>1394</v>
      </c>
      <c r="J5393" s="496" t="n">
        <v>8854.56</v>
      </c>
    </row>
    <row r="5394" customFormat="false" ht="0.75" hidden="false" customHeight="true" outlineLevel="0" collapsed="false">
      <c r="A5394" s="497"/>
      <c r="B5394" s="498"/>
      <c r="C5394" s="498"/>
      <c r="D5394" s="498"/>
      <c r="E5394" s="498"/>
      <c r="F5394" s="498"/>
      <c r="G5394" s="498"/>
      <c r="H5394" s="498"/>
      <c r="I5394" s="499"/>
      <c r="J5394" s="500"/>
    </row>
    <row r="5395" customFormat="false" ht="18" hidden="false" customHeight="true" outlineLevel="0" collapsed="false">
      <c r="A5395" s="466" t="s">
        <v>2969</v>
      </c>
      <c r="B5395" s="467" t="s">
        <v>27</v>
      </c>
      <c r="C5395" s="468" t="s">
        <v>26</v>
      </c>
      <c r="D5395" s="468" t="s">
        <v>18</v>
      </c>
      <c r="E5395" s="468" t="s">
        <v>25</v>
      </c>
      <c r="F5395" s="468"/>
      <c r="G5395" s="469" t="s">
        <v>1375</v>
      </c>
      <c r="H5395" s="467" t="s">
        <v>1376</v>
      </c>
      <c r="I5395" s="470" t="s">
        <v>1377</v>
      </c>
      <c r="J5395" s="471" t="s">
        <v>19</v>
      </c>
    </row>
    <row r="5396" customFormat="false" ht="25.5" hidden="false" customHeight="true" outlineLevel="0" collapsed="false">
      <c r="A5396" s="472" t="s">
        <v>35</v>
      </c>
      <c r="B5396" s="473" t="s">
        <v>2970</v>
      </c>
      <c r="C5396" s="474" t="s">
        <v>36</v>
      </c>
      <c r="D5396" s="474" t="s">
        <v>2971</v>
      </c>
      <c r="E5396" s="474" t="s">
        <v>1404</v>
      </c>
      <c r="F5396" s="474"/>
      <c r="G5396" s="475" t="s">
        <v>120</v>
      </c>
      <c r="H5396" s="476" t="n">
        <v>1</v>
      </c>
      <c r="I5396" s="477" t="n">
        <v>43.33</v>
      </c>
      <c r="J5396" s="478" t="n">
        <v>43.33</v>
      </c>
    </row>
    <row r="5397" customFormat="false" ht="25.5" hidden="false" customHeight="true" outlineLevel="0" collapsed="false">
      <c r="A5397" s="479" t="s">
        <v>656</v>
      </c>
      <c r="B5397" s="480" t="n">
        <v>88247</v>
      </c>
      <c r="C5397" s="481" t="s">
        <v>42</v>
      </c>
      <c r="D5397" s="481" t="s">
        <v>852</v>
      </c>
      <c r="E5397" s="481" t="s">
        <v>1382</v>
      </c>
      <c r="F5397" s="481"/>
      <c r="G5397" s="482" t="s">
        <v>469</v>
      </c>
      <c r="H5397" s="483" t="n">
        <v>0.3</v>
      </c>
      <c r="I5397" s="484" t="n">
        <v>21.96</v>
      </c>
      <c r="J5397" s="485" t="n">
        <v>6.58</v>
      </c>
    </row>
    <row r="5398" customFormat="false" ht="24" hidden="false" customHeight="true" outlineLevel="0" collapsed="false">
      <c r="A5398" s="479" t="s">
        <v>656</v>
      </c>
      <c r="B5398" s="480" t="n">
        <v>88264</v>
      </c>
      <c r="C5398" s="481" t="s">
        <v>42</v>
      </c>
      <c r="D5398" s="481" t="s">
        <v>468</v>
      </c>
      <c r="E5398" s="481" t="s">
        <v>1382</v>
      </c>
      <c r="F5398" s="481"/>
      <c r="G5398" s="482" t="s">
        <v>469</v>
      </c>
      <c r="H5398" s="483" t="n">
        <v>0.5</v>
      </c>
      <c r="I5398" s="484" t="n">
        <v>26.68</v>
      </c>
      <c r="J5398" s="485" t="n">
        <v>13.34</v>
      </c>
    </row>
    <row r="5399" customFormat="false" ht="25.5" hidden="false" customHeight="true" outlineLevel="0" collapsed="false">
      <c r="A5399" s="501" t="s">
        <v>200</v>
      </c>
      <c r="B5399" s="502" t="n">
        <v>39391</v>
      </c>
      <c r="C5399" s="503" t="s">
        <v>42</v>
      </c>
      <c r="D5399" s="503" t="s">
        <v>2972</v>
      </c>
      <c r="E5399" s="503" t="s">
        <v>669</v>
      </c>
      <c r="F5399" s="503"/>
      <c r="G5399" s="504" t="s">
        <v>120</v>
      </c>
      <c r="H5399" s="505" t="n">
        <v>1</v>
      </c>
      <c r="I5399" s="506" t="n">
        <v>23.41</v>
      </c>
      <c r="J5399" s="507" t="n">
        <v>23.41</v>
      </c>
    </row>
    <row r="5400" customFormat="false" ht="15" hidden="false" customHeight="false" outlineLevel="0" collapsed="false">
      <c r="A5400" s="486"/>
      <c r="B5400" s="487"/>
      <c r="C5400" s="487"/>
      <c r="D5400" s="487"/>
      <c r="E5400" s="487" t="s">
        <v>1388</v>
      </c>
      <c r="F5400" s="488" t="n">
        <v>15.65</v>
      </c>
      <c r="G5400" s="487" t="s">
        <v>1389</v>
      </c>
      <c r="H5400" s="488" t="n">
        <v>0</v>
      </c>
      <c r="I5400" s="489" t="s">
        <v>1390</v>
      </c>
      <c r="J5400" s="490" t="n">
        <v>15.65</v>
      </c>
    </row>
    <row r="5401" customFormat="false" ht="15" hidden="false" customHeight="true" outlineLevel="0" collapsed="false">
      <c r="A5401" s="486"/>
      <c r="B5401" s="487"/>
      <c r="C5401" s="487"/>
      <c r="D5401" s="487"/>
      <c r="E5401" s="487" t="s">
        <v>1391</v>
      </c>
      <c r="F5401" s="488" t="n">
        <v>10.31</v>
      </c>
      <c r="G5401" s="487"/>
      <c r="H5401" s="491" t="s">
        <v>1392</v>
      </c>
      <c r="I5401" s="491"/>
      <c r="J5401" s="490" t="n">
        <v>53.64</v>
      </c>
    </row>
    <row r="5402" customFormat="false" ht="49.5" hidden="false" customHeight="true" outlineLevel="0" collapsed="false">
      <c r="A5402" s="492"/>
      <c r="B5402" s="493"/>
      <c r="C5402" s="493"/>
      <c r="D5402" s="493"/>
      <c r="E5402" s="493"/>
      <c r="F5402" s="493"/>
      <c r="G5402" s="493" t="s">
        <v>1393</v>
      </c>
      <c r="H5402" s="494" t="n">
        <v>5</v>
      </c>
      <c r="I5402" s="495" t="s">
        <v>1394</v>
      </c>
      <c r="J5402" s="496" t="n">
        <v>268.2</v>
      </c>
    </row>
    <row r="5403" customFormat="false" ht="0.75" hidden="false" customHeight="true" outlineLevel="0" collapsed="false">
      <c r="A5403" s="497"/>
      <c r="B5403" s="498"/>
      <c r="C5403" s="498"/>
      <c r="D5403" s="498"/>
      <c r="E5403" s="498"/>
      <c r="F5403" s="498"/>
      <c r="G5403" s="498"/>
      <c r="H5403" s="498"/>
      <c r="I5403" s="499"/>
      <c r="J5403" s="500"/>
    </row>
    <row r="5404" customFormat="false" ht="18" hidden="false" customHeight="true" outlineLevel="0" collapsed="false">
      <c r="A5404" s="466" t="s">
        <v>2973</v>
      </c>
      <c r="B5404" s="467" t="s">
        <v>27</v>
      </c>
      <c r="C5404" s="468" t="s">
        <v>26</v>
      </c>
      <c r="D5404" s="468" t="s">
        <v>18</v>
      </c>
      <c r="E5404" s="468" t="s">
        <v>25</v>
      </c>
      <c r="F5404" s="468"/>
      <c r="G5404" s="469" t="s">
        <v>1375</v>
      </c>
      <c r="H5404" s="467" t="s">
        <v>1376</v>
      </c>
      <c r="I5404" s="470" t="s">
        <v>1377</v>
      </c>
      <c r="J5404" s="471" t="s">
        <v>19</v>
      </c>
    </row>
    <row r="5405" customFormat="false" ht="25.5" hidden="false" customHeight="true" outlineLevel="0" collapsed="false">
      <c r="A5405" s="472" t="s">
        <v>35</v>
      </c>
      <c r="B5405" s="473" t="s">
        <v>2974</v>
      </c>
      <c r="C5405" s="474" t="s">
        <v>36</v>
      </c>
      <c r="D5405" s="474" t="s">
        <v>2975</v>
      </c>
      <c r="E5405" s="474" t="s">
        <v>1404</v>
      </c>
      <c r="F5405" s="474"/>
      <c r="G5405" s="475" t="s">
        <v>120</v>
      </c>
      <c r="H5405" s="476" t="n">
        <v>1</v>
      </c>
      <c r="I5405" s="477" t="n">
        <v>185.58</v>
      </c>
      <c r="J5405" s="478" t="n">
        <v>185.58</v>
      </c>
    </row>
    <row r="5406" customFormat="false" ht="25.5" hidden="false" customHeight="true" outlineLevel="0" collapsed="false">
      <c r="A5406" s="479" t="s">
        <v>656</v>
      </c>
      <c r="B5406" s="480" t="n">
        <v>88247</v>
      </c>
      <c r="C5406" s="481" t="s">
        <v>42</v>
      </c>
      <c r="D5406" s="481" t="s">
        <v>852</v>
      </c>
      <c r="E5406" s="481" t="s">
        <v>1382</v>
      </c>
      <c r="F5406" s="481"/>
      <c r="G5406" s="482" t="s">
        <v>469</v>
      </c>
      <c r="H5406" s="483" t="n">
        <v>0.5888</v>
      </c>
      <c r="I5406" s="484" t="n">
        <v>21.96</v>
      </c>
      <c r="J5406" s="485" t="n">
        <v>12.93</v>
      </c>
    </row>
    <row r="5407" customFormat="false" ht="24" hidden="false" customHeight="true" outlineLevel="0" collapsed="false">
      <c r="A5407" s="479" t="s">
        <v>656</v>
      </c>
      <c r="B5407" s="480" t="n">
        <v>88264</v>
      </c>
      <c r="C5407" s="481" t="s">
        <v>42</v>
      </c>
      <c r="D5407" s="481" t="s">
        <v>468</v>
      </c>
      <c r="E5407" s="481" t="s">
        <v>1382</v>
      </c>
      <c r="F5407" s="481"/>
      <c r="G5407" s="482" t="s">
        <v>469</v>
      </c>
      <c r="H5407" s="483" t="n">
        <v>0.5888</v>
      </c>
      <c r="I5407" s="484" t="n">
        <v>26.68</v>
      </c>
      <c r="J5407" s="485" t="n">
        <v>15.7</v>
      </c>
    </row>
    <row r="5408" customFormat="false" ht="25.5" hidden="false" customHeight="true" outlineLevel="0" collapsed="false">
      <c r="A5408" s="501" t="s">
        <v>200</v>
      </c>
      <c r="B5408" s="502" t="n">
        <v>4331</v>
      </c>
      <c r="C5408" s="503" t="s">
        <v>42</v>
      </c>
      <c r="D5408" s="503" t="s">
        <v>2282</v>
      </c>
      <c r="E5408" s="503" t="s">
        <v>669</v>
      </c>
      <c r="F5408" s="503"/>
      <c r="G5408" s="504" t="s">
        <v>120</v>
      </c>
      <c r="H5408" s="505" t="n">
        <v>2</v>
      </c>
      <c r="I5408" s="506" t="n">
        <v>4.2</v>
      </c>
      <c r="J5408" s="507" t="n">
        <v>8.4</v>
      </c>
    </row>
    <row r="5409" customFormat="false" ht="25.5" hidden="false" customHeight="true" outlineLevel="0" collapsed="false">
      <c r="A5409" s="501" t="s">
        <v>200</v>
      </c>
      <c r="B5409" s="502" t="n">
        <v>21127</v>
      </c>
      <c r="C5409" s="503" t="s">
        <v>42</v>
      </c>
      <c r="D5409" s="503" t="s">
        <v>2976</v>
      </c>
      <c r="E5409" s="503" t="s">
        <v>669</v>
      </c>
      <c r="F5409" s="503"/>
      <c r="G5409" s="504" t="s">
        <v>120</v>
      </c>
      <c r="H5409" s="505" t="n">
        <v>0.042</v>
      </c>
      <c r="I5409" s="506" t="n">
        <v>4.62</v>
      </c>
      <c r="J5409" s="507" t="n">
        <v>0.19</v>
      </c>
    </row>
    <row r="5410" customFormat="false" ht="24" hidden="false" customHeight="true" outlineLevel="0" collapsed="false">
      <c r="A5410" s="501" t="s">
        <v>200</v>
      </c>
      <c r="B5410" s="502" t="s">
        <v>2977</v>
      </c>
      <c r="C5410" s="503" t="s">
        <v>36</v>
      </c>
      <c r="D5410" s="503" t="s">
        <v>2978</v>
      </c>
      <c r="E5410" s="503" t="s">
        <v>669</v>
      </c>
      <c r="F5410" s="503"/>
      <c r="G5410" s="504" t="s">
        <v>120</v>
      </c>
      <c r="H5410" s="505" t="n">
        <v>1</v>
      </c>
      <c r="I5410" s="506" t="n">
        <v>148.36</v>
      </c>
      <c r="J5410" s="507" t="n">
        <v>148.36</v>
      </c>
    </row>
    <row r="5411" customFormat="false" ht="15" hidden="false" customHeight="false" outlineLevel="0" collapsed="false">
      <c r="A5411" s="486"/>
      <c r="B5411" s="487"/>
      <c r="C5411" s="487"/>
      <c r="D5411" s="487"/>
      <c r="E5411" s="487" t="s">
        <v>1388</v>
      </c>
      <c r="F5411" s="488" t="n">
        <v>22.34</v>
      </c>
      <c r="G5411" s="487" t="s">
        <v>1389</v>
      </c>
      <c r="H5411" s="488" t="n">
        <v>0</v>
      </c>
      <c r="I5411" s="489" t="s">
        <v>1390</v>
      </c>
      <c r="J5411" s="490" t="n">
        <v>22.34</v>
      </c>
    </row>
    <row r="5412" customFormat="false" ht="15" hidden="false" customHeight="true" outlineLevel="0" collapsed="false">
      <c r="A5412" s="486"/>
      <c r="B5412" s="487"/>
      <c r="C5412" s="487"/>
      <c r="D5412" s="487"/>
      <c r="E5412" s="487" t="s">
        <v>1391</v>
      </c>
      <c r="F5412" s="488" t="n">
        <v>44.16</v>
      </c>
      <c r="G5412" s="487"/>
      <c r="H5412" s="491" t="s">
        <v>1392</v>
      </c>
      <c r="I5412" s="491"/>
      <c r="J5412" s="490" t="n">
        <v>229.74</v>
      </c>
    </row>
    <row r="5413" customFormat="false" ht="49.5" hidden="false" customHeight="true" outlineLevel="0" collapsed="false">
      <c r="A5413" s="492"/>
      <c r="B5413" s="493"/>
      <c r="C5413" s="493"/>
      <c r="D5413" s="493"/>
      <c r="E5413" s="493"/>
      <c r="F5413" s="493"/>
      <c r="G5413" s="493" t="s">
        <v>1393</v>
      </c>
      <c r="H5413" s="494" t="n">
        <v>18</v>
      </c>
      <c r="I5413" s="495" t="s">
        <v>1394</v>
      </c>
      <c r="J5413" s="496" t="n">
        <v>4135.32</v>
      </c>
    </row>
    <row r="5414" customFormat="false" ht="0.75" hidden="false" customHeight="true" outlineLevel="0" collapsed="false">
      <c r="A5414" s="497"/>
      <c r="B5414" s="498"/>
      <c r="C5414" s="498"/>
      <c r="D5414" s="498"/>
      <c r="E5414" s="498"/>
      <c r="F5414" s="498"/>
      <c r="G5414" s="498"/>
      <c r="H5414" s="498"/>
      <c r="I5414" s="499"/>
      <c r="J5414" s="500"/>
    </row>
    <row r="5415" customFormat="false" ht="18" hidden="false" customHeight="true" outlineLevel="0" collapsed="false">
      <c r="A5415" s="466" t="s">
        <v>2979</v>
      </c>
      <c r="B5415" s="467" t="s">
        <v>27</v>
      </c>
      <c r="C5415" s="468" t="s">
        <v>26</v>
      </c>
      <c r="D5415" s="468" t="s">
        <v>18</v>
      </c>
      <c r="E5415" s="468" t="s">
        <v>25</v>
      </c>
      <c r="F5415" s="468"/>
      <c r="G5415" s="469" t="s">
        <v>1375</v>
      </c>
      <c r="H5415" s="467" t="s">
        <v>1376</v>
      </c>
      <c r="I5415" s="470" t="s">
        <v>1377</v>
      </c>
      <c r="J5415" s="471" t="s">
        <v>19</v>
      </c>
    </row>
    <row r="5416" customFormat="false" ht="24" hidden="false" customHeight="true" outlineLevel="0" collapsed="false">
      <c r="A5416" s="472" t="s">
        <v>35</v>
      </c>
      <c r="B5416" s="473" t="s">
        <v>2980</v>
      </c>
      <c r="C5416" s="474" t="s">
        <v>36</v>
      </c>
      <c r="D5416" s="474" t="s">
        <v>2981</v>
      </c>
      <c r="E5416" s="474" t="s">
        <v>1404</v>
      </c>
      <c r="F5416" s="474"/>
      <c r="G5416" s="475" t="s">
        <v>120</v>
      </c>
      <c r="H5416" s="476" t="n">
        <v>1</v>
      </c>
      <c r="I5416" s="477" t="n">
        <v>109.5</v>
      </c>
      <c r="J5416" s="478" t="n">
        <v>109.5</v>
      </c>
    </row>
    <row r="5417" customFormat="false" ht="25.5" hidden="false" customHeight="true" outlineLevel="0" collapsed="false">
      <c r="A5417" s="479" t="s">
        <v>656</v>
      </c>
      <c r="B5417" s="480" t="n">
        <v>88247</v>
      </c>
      <c r="C5417" s="481" t="s">
        <v>42</v>
      </c>
      <c r="D5417" s="481" t="s">
        <v>852</v>
      </c>
      <c r="E5417" s="481" t="s">
        <v>1382</v>
      </c>
      <c r="F5417" s="481"/>
      <c r="G5417" s="482" t="s">
        <v>469</v>
      </c>
      <c r="H5417" s="483" t="n">
        <v>0.5888</v>
      </c>
      <c r="I5417" s="484" t="n">
        <v>21.96</v>
      </c>
      <c r="J5417" s="485" t="n">
        <v>12.93</v>
      </c>
    </row>
    <row r="5418" customFormat="false" ht="24" hidden="false" customHeight="true" outlineLevel="0" collapsed="false">
      <c r="A5418" s="479" t="s">
        <v>656</v>
      </c>
      <c r="B5418" s="480" t="n">
        <v>88264</v>
      </c>
      <c r="C5418" s="481" t="s">
        <v>42</v>
      </c>
      <c r="D5418" s="481" t="s">
        <v>468</v>
      </c>
      <c r="E5418" s="481" t="s">
        <v>1382</v>
      </c>
      <c r="F5418" s="481"/>
      <c r="G5418" s="482" t="s">
        <v>469</v>
      </c>
      <c r="H5418" s="483" t="n">
        <v>0.5888</v>
      </c>
      <c r="I5418" s="484" t="n">
        <v>26.68</v>
      </c>
      <c r="J5418" s="485" t="n">
        <v>15.7</v>
      </c>
    </row>
    <row r="5419" customFormat="false" ht="25.5" hidden="false" customHeight="true" outlineLevel="0" collapsed="false">
      <c r="A5419" s="501" t="s">
        <v>200</v>
      </c>
      <c r="B5419" s="502" t="n">
        <v>4331</v>
      </c>
      <c r="C5419" s="503" t="s">
        <v>42</v>
      </c>
      <c r="D5419" s="503" t="s">
        <v>2282</v>
      </c>
      <c r="E5419" s="503" t="s">
        <v>669</v>
      </c>
      <c r="F5419" s="503"/>
      <c r="G5419" s="504" t="s">
        <v>120</v>
      </c>
      <c r="H5419" s="505" t="n">
        <v>2</v>
      </c>
      <c r="I5419" s="506" t="n">
        <v>4.2</v>
      </c>
      <c r="J5419" s="507" t="n">
        <v>8.4</v>
      </c>
    </row>
    <row r="5420" customFormat="false" ht="25.5" hidden="false" customHeight="true" outlineLevel="0" collapsed="false">
      <c r="A5420" s="501" t="s">
        <v>200</v>
      </c>
      <c r="B5420" s="502" t="n">
        <v>21127</v>
      </c>
      <c r="C5420" s="503" t="s">
        <v>42</v>
      </c>
      <c r="D5420" s="503" t="s">
        <v>2976</v>
      </c>
      <c r="E5420" s="503" t="s">
        <v>669</v>
      </c>
      <c r="F5420" s="503"/>
      <c r="G5420" s="504" t="s">
        <v>120</v>
      </c>
      <c r="H5420" s="505" t="n">
        <v>0.042</v>
      </c>
      <c r="I5420" s="506" t="n">
        <v>4.62</v>
      </c>
      <c r="J5420" s="507" t="n">
        <v>0.19</v>
      </c>
    </row>
    <row r="5421" customFormat="false" ht="24" hidden="false" customHeight="true" outlineLevel="0" collapsed="false">
      <c r="A5421" s="501" t="s">
        <v>200</v>
      </c>
      <c r="B5421" s="502" t="s">
        <v>2982</v>
      </c>
      <c r="C5421" s="503" t="s">
        <v>36</v>
      </c>
      <c r="D5421" s="503" t="s">
        <v>2983</v>
      </c>
      <c r="E5421" s="503" t="s">
        <v>669</v>
      </c>
      <c r="F5421" s="503"/>
      <c r="G5421" s="504" t="s">
        <v>120</v>
      </c>
      <c r="H5421" s="505" t="n">
        <v>1</v>
      </c>
      <c r="I5421" s="506" t="n">
        <v>72.28</v>
      </c>
      <c r="J5421" s="507" t="n">
        <v>72.28</v>
      </c>
    </row>
    <row r="5422" customFormat="false" ht="15" hidden="false" customHeight="false" outlineLevel="0" collapsed="false">
      <c r="A5422" s="486"/>
      <c r="B5422" s="487"/>
      <c r="C5422" s="487"/>
      <c r="D5422" s="487"/>
      <c r="E5422" s="487" t="s">
        <v>1388</v>
      </c>
      <c r="F5422" s="488" t="n">
        <v>22.34</v>
      </c>
      <c r="G5422" s="487" t="s">
        <v>1389</v>
      </c>
      <c r="H5422" s="488" t="n">
        <v>0</v>
      </c>
      <c r="I5422" s="489" t="s">
        <v>1390</v>
      </c>
      <c r="J5422" s="490" t="n">
        <v>22.34</v>
      </c>
    </row>
    <row r="5423" customFormat="false" ht="15" hidden="false" customHeight="true" outlineLevel="0" collapsed="false">
      <c r="A5423" s="486"/>
      <c r="B5423" s="487"/>
      <c r="C5423" s="487"/>
      <c r="D5423" s="487"/>
      <c r="E5423" s="487" t="s">
        <v>1391</v>
      </c>
      <c r="F5423" s="488" t="n">
        <v>26.06</v>
      </c>
      <c r="G5423" s="487"/>
      <c r="H5423" s="491" t="s">
        <v>1392</v>
      </c>
      <c r="I5423" s="491"/>
      <c r="J5423" s="490" t="n">
        <v>135.56</v>
      </c>
    </row>
    <row r="5424" customFormat="false" ht="49.5" hidden="false" customHeight="true" outlineLevel="0" collapsed="false">
      <c r="A5424" s="492"/>
      <c r="B5424" s="493"/>
      <c r="C5424" s="493"/>
      <c r="D5424" s="493"/>
      <c r="E5424" s="493"/>
      <c r="F5424" s="493"/>
      <c r="G5424" s="493" t="s">
        <v>1393</v>
      </c>
      <c r="H5424" s="494" t="n">
        <v>10</v>
      </c>
      <c r="I5424" s="495" t="s">
        <v>1394</v>
      </c>
      <c r="J5424" s="496" t="n">
        <v>1355.6</v>
      </c>
    </row>
    <row r="5425" customFormat="false" ht="0.75" hidden="false" customHeight="true" outlineLevel="0" collapsed="false">
      <c r="A5425" s="497"/>
      <c r="B5425" s="498"/>
      <c r="C5425" s="498"/>
      <c r="D5425" s="498"/>
      <c r="E5425" s="498"/>
      <c r="F5425" s="498"/>
      <c r="G5425" s="498"/>
      <c r="H5425" s="498"/>
      <c r="I5425" s="499"/>
      <c r="J5425" s="500"/>
    </row>
    <row r="5426" customFormat="false" ht="18" hidden="false" customHeight="true" outlineLevel="0" collapsed="false">
      <c r="A5426" s="466" t="s">
        <v>2984</v>
      </c>
      <c r="B5426" s="467" t="s">
        <v>27</v>
      </c>
      <c r="C5426" s="468" t="s">
        <v>26</v>
      </c>
      <c r="D5426" s="468" t="s">
        <v>18</v>
      </c>
      <c r="E5426" s="468" t="s">
        <v>25</v>
      </c>
      <c r="F5426" s="468"/>
      <c r="G5426" s="469" t="s">
        <v>1375</v>
      </c>
      <c r="H5426" s="467" t="s">
        <v>1376</v>
      </c>
      <c r="I5426" s="470" t="s">
        <v>1377</v>
      </c>
      <c r="J5426" s="471" t="s">
        <v>19</v>
      </c>
    </row>
    <row r="5427" customFormat="false" ht="25.5" hidden="false" customHeight="true" outlineLevel="0" collapsed="false">
      <c r="A5427" s="472" t="s">
        <v>35</v>
      </c>
      <c r="B5427" s="473" t="s">
        <v>2985</v>
      </c>
      <c r="C5427" s="474" t="s">
        <v>36</v>
      </c>
      <c r="D5427" s="474" t="s">
        <v>2986</v>
      </c>
      <c r="E5427" s="474" t="s">
        <v>1404</v>
      </c>
      <c r="F5427" s="474"/>
      <c r="G5427" s="475" t="s">
        <v>120</v>
      </c>
      <c r="H5427" s="476" t="n">
        <v>1</v>
      </c>
      <c r="I5427" s="477" t="n">
        <v>351.9</v>
      </c>
      <c r="J5427" s="478" t="n">
        <v>351.9</v>
      </c>
    </row>
    <row r="5428" customFormat="false" ht="25.5" hidden="false" customHeight="true" outlineLevel="0" collapsed="false">
      <c r="A5428" s="479" t="s">
        <v>656</v>
      </c>
      <c r="B5428" s="480" t="n">
        <v>88247</v>
      </c>
      <c r="C5428" s="481" t="s">
        <v>42</v>
      </c>
      <c r="D5428" s="481" t="s">
        <v>852</v>
      </c>
      <c r="E5428" s="481" t="s">
        <v>1382</v>
      </c>
      <c r="F5428" s="481"/>
      <c r="G5428" s="482" t="s">
        <v>469</v>
      </c>
      <c r="H5428" s="483" t="n">
        <v>0.5888</v>
      </c>
      <c r="I5428" s="484" t="n">
        <v>21.96</v>
      </c>
      <c r="J5428" s="485" t="n">
        <v>12.93</v>
      </c>
    </row>
    <row r="5429" customFormat="false" ht="24" hidden="false" customHeight="true" outlineLevel="0" collapsed="false">
      <c r="A5429" s="479" t="s">
        <v>656</v>
      </c>
      <c r="B5429" s="480" t="n">
        <v>88264</v>
      </c>
      <c r="C5429" s="481" t="s">
        <v>42</v>
      </c>
      <c r="D5429" s="481" t="s">
        <v>468</v>
      </c>
      <c r="E5429" s="481" t="s">
        <v>1382</v>
      </c>
      <c r="F5429" s="481"/>
      <c r="G5429" s="482" t="s">
        <v>469</v>
      </c>
      <c r="H5429" s="483" t="n">
        <v>0.5888</v>
      </c>
      <c r="I5429" s="484" t="n">
        <v>26.68</v>
      </c>
      <c r="J5429" s="485" t="n">
        <v>15.7</v>
      </c>
    </row>
    <row r="5430" customFormat="false" ht="25.5" hidden="false" customHeight="true" outlineLevel="0" collapsed="false">
      <c r="A5430" s="501" t="s">
        <v>200</v>
      </c>
      <c r="B5430" s="502" t="n">
        <v>21127</v>
      </c>
      <c r="C5430" s="503" t="s">
        <v>42</v>
      </c>
      <c r="D5430" s="503" t="s">
        <v>2976</v>
      </c>
      <c r="E5430" s="503" t="s">
        <v>669</v>
      </c>
      <c r="F5430" s="503"/>
      <c r="G5430" s="504" t="s">
        <v>120</v>
      </c>
      <c r="H5430" s="505" t="n">
        <v>0.042</v>
      </c>
      <c r="I5430" s="506" t="n">
        <v>4.62</v>
      </c>
      <c r="J5430" s="507" t="n">
        <v>0.19</v>
      </c>
    </row>
    <row r="5431" customFormat="false" ht="25.5" hidden="false" customHeight="true" outlineLevel="0" collapsed="false">
      <c r="A5431" s="501" t="s">
        <v>200</v>
      </c>
      <c r="B5431" s="502" t="n">
        <v>2510</v>
      </c>
      <c r="C5431" s="503" t="s">
        <v>42</v>
      </c>
      <c r="D5431" s="503" t="s">
        <v>2987</v>
      </c>
      <c r="E5431" s="503" t="s">
        <v>669</v>
      </c>
      <c r="F5431" s="503"/>
      <c r="G5431" s="504" t="s">
        <v>120</v>
      </c>
      <c r="H5431" s="505" t="n">
        <v>1</v>
      </c>
      <c r="I5431" s="506" t="n">
        <v>39.08</v>
      </c>
      <c r="J5431" s="507" t="n">
        <v>39.08</v>
      </c>
    </row>
    <row r="5432" customFormat="false" ht="24" hidden="false" customHeight="true" outlineLevel="0" collapsed="false">
      <c r="A5432" s="501" t="s">
        <v>200</v>
      </c>
      <c r="B5432" s="502" t="n">
        <v>39380</v>
      </c>
      <c r="C5432" s="503" t="s">
        <v>42</v>
      </c>
      <c r="D5432" s="503" t="s">
        <v>2988</v>
      </c>
      <c r="E5432" s="503" t="s">
        <v>669</v>
      </c>
      <c r="F5432" s="503"/>
      <c r="G5432" s="504" t="s">
        <v>120</v>
      </c>
      <c r="H5432" s="505" t="n">
        <v>1</v>
      </c>
      <c r="I5432" s="506" t="n">
        <v>22.35</v>
      </c>
      <c r="J5432" s="507" t="n">
        <v>22.35</v>
      </c>
    </row>
    <row r="5433" customFormat="false" ht="24" hidden="false" customHeight="true" outlineLevel="0" collapsed="false">
      <c r="A5433" s="501" t="s">
        <v>200</v>
      </c>
      <c r="B5433" s="502" t="s">
        <v>2989</v>
      </c>
      <c r="C5433" s="503" t="s">
        <v>36</v>
      </c>
      <c r="D5433" s="503" t="s">
        <v>2990</v>
      </c>
      <c r="E5433" s="503" t="s">
        <v>669</v>
      </c>
      <c r="F5433" s="503"/>
      <c r="G5433" s="504" t="s">
        <v>2718</v>
      </c>
      <c r="H5433" s="505" t="n">
        <v>1</v>
      </c>
      <c r="I5433" s="506" t="n">
        <v>261.65</v>
      </c>
      <c r="J5433" s="507" t="n">
        <v>261.65</v>
      </c>
    </row>
    <row r="5434" customFormat="false" ht="15" hidden="false" customHeight="false" outlineLevel="0" collapsed="false">
      <c r="A5434" s="486"/>
      <c r="B5434" s="487"/>
      <c r="C5434" s="487"/>
      <c r="D5434" s="487"/>
      <c r="E5434" s="487" t="s">
        <v>1388</v>
      </c>
      <c r="F5434" s="488" t="n">
        <v>22.34</v>
      </c>
      <c r="G5434" s="487" t="s">
        <v>1389</v>
      </c>
      <c r="H5434" s="488" t="n">
        <v>0</v>
      </c>
      <c r="I5434" s="489" t="s">
        <v>1390</v>
      </c>
      <c r="J5434" s="490" t="n">
        <v>22.34</v>
      </c>
    </row>
    <row r="5435" customFormat="false" ht="15" hidden="false" customHeight="true" outlineLevel="0" collapsed="false">
      <c r="A5435" s="486"/>
      <c r="B5435" s="487"/>
      <c r="C5435" s="487"/>
      <c r="D5435" s="487"/>
      <c r="E5435" s="487" t="s">
        <v>1391</v>
      </c>
      <c r="F5435" s="488" t="n">
        <v>83.75</v>
      </c>
      <c r="G5435" s="487"/>
      <c r="H5435" s="491" t="s">
        <v>1392</v>
      </c>
      <c r="I5435" s="491"/>
      <c r="J5435" s="490" t="n">
        <v>435.65</v>
      </c>
    </row>
    <row r="5436" customFormat="false" ht="49.5" hidden="false" customHeight="true" outlineLevel="0" collapsed="false">
      <c r="A5436" s="492"/>
      <c r="B5436" s="493"/>
      <c r="C5436" s="493"/>
      <c r="D5436" s="493"/>
      <c r="E5436" s="493"/>
      <c r="F5436" s="493"/>
      <c r="G5436" s="493" t="s">
        <v>1393</v>
      </c>
      <c r="H5436" s="494" t="n">
        <v>32</v>
      </c>
      <c r="I5436" s="495" t="s">
        <v>1394</v>
      </c>
      <c r="J5436" s="496" t="n">
        <v>13940.8</v>
      </c>
    </row>
    <row r="5437" customFormat="false" ht="0.75" hidden="false" customHeight="true" outlineLevel="0" collapsed="false">
      <c r="A5437" s="497"/>
      <c r="B5437" s="498"/>
      <c r="C5437" s="498"/>
      <c r="D5437" s="498"/>
      <c r="E5437" s="498"/>
      <c r="F5437" s="498"/>
      <c r="G5437" s="498"/>
      <c r="H5437" s="498"/>
      <c r="I5437" s="499"/>
      <c r="J5437" s="500"/>
    </row>
    <row r="5438" customFormat="false" ht="24" hidden="false" customHeight="true" outlineLevel="0" collapsed="false">
      <c r="A5438" s="461" t="s">
        <v>2991</v>
      </c>
      <c r="B5438" s="462"/>
      <c r="C5438" s="462"/>
      <c r="D5438" s="462" t="s">
        <v>2992</v>
      </c>
      <c r="E5438" s="462"/>
      <c r="F5438" s="462"/>
      <c r="G5438" s="462"/>
      <c r="H5438" s="463"/>
      <c r="I5438" s="464"/>
      <c r="J5438" s="465" t="n">
        <v>780967.06</v>
      </c>
    </row>
    <row r="5439" customFormat="false" ht="18" hidden="false" customHeight="true" outlineLevel="0" collapsed="false">
      <c r="A5439" s="466" t="s">
        <v>2993</v>
      </c>
      <c r="B5439" s="467" t="s">
        <v>27</v>
      </c>
      <c r="C5439" s="468" t="s">
        <v>26</v>
      </c>
      <c r="D5439" s="468" t="s">
        <v>18</v>
      </c>
      <c r="E5439" s="468" t="s">
        <v>25</v>
      </c>
      <c r="F5439" s="468"/>
      <c r="G5439" s="469" t="s">
        <v>1375</v>
      </c>
      <c r="H5439" s="467" t="s">
        <v>1376</v>
      </c>
      <c r="I5439" s="470" t="s">
        <v>1377</v>
      </c>
      <c r="J5439" s="471" t="s">
        <v>19</v>
      </c>
    </row>
    <row r="5440" customFormat="false" ht="25.5" hidden="false" customHeight="true" outlineLevel="0" collapsed="false">
      <c r="A5440" s="472" t="s">
        <v>35</v>
      </c>
      <c r="B5440" s="473" t="s">
        <v>2994</v>
      </c>
      <c r="C5440" s="474" t="s">
        <v>36</v>
      </c>
      <c r="D5440" s="474" t="s">
        <v>2995</v>
      </c>
      <c r="E5440" s="474" t="s">
        <v>1404</v>
      </c>
      <c r="F5440" s="474"/>
      <c r="G5440" s="475" t="s">
        <v>47</v>
      </c>
      <c r="H5440" s="476" t="n">
        <v>1</v>
      </c>
      <c r="I5440" s="477" t="n">
        <v>140.47</v>
      </c>
      <c r="J5440" s="478" t="n">
        <v>140.47</v>
      </c>
    </row>
    <row r="5441" customFormat="false" ht="25.5" hidden="false" customHeight="true" outlineLevel="0" collapsed="false">
      <c r="A5441" s="479" t="s">
        <v>656</v>
      </c>
      <c r="B5441" s="480" t="n">
        <v>88247</v>
      </c>
      <c r="C5441" s="481" t="s">
        <v>42</v>
      </c>
      <c r="D5441" s="481" t="s">
        <v>852</v>
      </c>
      <c r="E5441" s="481" t="s">
        <v>1382</v>
      </c>
      <c r="F5441" s="481"/>
      <c r="G5441" s="482" t="s">
        <v>469</v>
      </c>
      <c r="H5441" s="483" t="n">
        <v>0.145</v>
      </c>
      <c r="I5441" s="484" t="n">
        <v>21.96</v>
      </c>
      <c r="J5441" s="485" t="n">
        <v>3.18</v>
      </c>
    </row>
    <row r="5442" customFormat="false" ht="24" hidden="false" customHeight="true" outlineLevel="0" collapsed="false">
      <c r="A5442" s="479" t="s">
        <v>656</v>
      </c>
      <c r="B5442" s="480" t="n">
        <v>88264</v>
      </c>
      <c r="C5442" s="481" t="s">
        <v>42</v>
      </c>
      <c r="D5442" s="481" t="s">
        <v>468</v>
      </c>
      <c r="E5442" s="481" t="s">
        <v>1382</v>
      </c>
      <c r="F5442" s="481"/>
      <c r="G5442" s="482" t="s">
        <v>469</v>
      </c>
      <c r="H5442" s="483" t="n">
        <v>0.145</v>
      </c>
      <c r="I5442" s="484" t="n">
        <v>26.68</v>
      </c>
      <c r="J5442" s="485" t="n">
        <v>3.86</v>
      </c>
    </row>
    <row r="5443" customFormat="false" ht="25.5" hidden="false" customHeight="true" outlineLevel="0" collapsed="false">
      <c r="A5443" s="501" t="s">
        <v>200</v>
      </c>
      <c r="B5443" s="502" t="n">
        <v>21127</v>
      </c>
      <c r="C5443" s="503" t="s">
        <v>42</v>
      </c>
      <c r="D5443" s="503" t="s">
        <v>2976</v>
      </c>
      <c r="E5443" s="503" t="s">
        <v>669</v>
      </c>
      <c r="F5443" s="503"/>
      <c r="G5443" s="504" t="s">
        <v>120</v>
      </c>
      <c r="H5443" s="505" t="n">
        <v>0.009</v>
      </c>
      <c r="I5443" s="506" t="n">
        <v>4.62</v>
      </c>
      <c r="J5443" s="507" t="n">
        <v>0.04</v>
      </c>
    </row>
    <row r="5444" customFormat="false" ht="25.5" hidden="false" customHeight="true" outlineLevel="0" collapsed="false">
      <c r="A5444" s="501" t="s">
        <v>200</v>
      </c>
      <c r="B5444" s="502" t="n">
        <v>44391</v>
      </c>
      <c r="C5444" s="503" t="s">
        <v>42</v>
      </c>
      <c r="D5444" s="503" t="s">
        <v>2996</v>
      </c>
      <c r="E5444" s="503" t="s">
        <v>669</v>
      </c>
      <c r="F5444" s="503"/>
      <c r="G5444" s="504" t="s">
        <v>47</v>
      </c>
      <c r="H5444" s="505" t="n">
        <v>1.05</v>
      </c>
      <c r="I5444" s="506" t="n">
        <v>127.04</v>
      </c>
      <c r="J5444" s="507" t="n">
        <v>133.39</v>
      </c>
    </row>
    <row r="5445" customFormat="false" ht="15" hidden="false" customHeight="false" outlineLevel="0" collapsed="false">
      <c r="A5445" s="486"/>
      <c r="B5445" s="487"/>
      <c r="C5445" s="487"/>
      <c r="D5445" s="487"/>
      <c r="E5445" s="487" t="s">
        <v>1388</v>
      </c>
      <c r="F5445" s="488" t="n">
        <v>5.49</v>
      </c>
      <c r="G5445" s="487" t="s">
        <v>1389</v>
      </c>
      <c r="H5445" s="488" t="n">
        <v>0</v>
      </c>
      <c r="I5445" s="489" t="s">
        <v>1390</v>
      </c>
      <c r="J5445" s="490" t="n">
        <v>5.49</v>
      </c>
    </row>
    <row r="5446" customFormat="false" ht="15" hidden="false" customHeight="true" outlineLevel="0" collapsed="false">
      <c r="A5446" s="486"/>
      <c r="B5446" s="487"/>
      <c r="C5446" s="487"/>
      <c r="D5446" s="487"/>
      <c r="E5446" s="487" t="s">
        <v>1391</v>
      </c>
      <c r="F5446" s="488" t="n">
        <v>33.43</v>
      </c>
      <c r="G5446" s="487"/>
      <c r="H5446" s="491" t="s">
        <v>1392</v>
      </c>
      <c r="I5446" s="491"/>
      <c r="J5446" s="490" t="n">
        <v>173.9</v>
      </c>
    </row>
    <row r="5447" customFormat="false" ht="49.5" hidden="false" customHeight="true" outlineLevel="0" collapsed="false">
      <c r="A5447" s="492"/>
      <c r="B5447" s="493"/>
      <c r="C5447" s="493"/>
      <c r="D5447" s="493"/>
      <c r="E5447" s="493"/>
      <c r="F5447" s="493"/>
      <c r="G5447" s="493" t="s">
        <v>1393</v>
      </c>
      <c r="H5447" s="494" t="n">
        <v>1527.2</v>
      </c>
      <c r="I5447" s="495" t="s">
        <v>1394</v>
      </c>
      <c r="J5447" s="496" t="n">
        <v>265580.08</v>
      </c>
    </row>
    <row r="5448" customFormat="false" ht="0.75" hidden="false" customHeight="true" outlineLevel="0" collapsed="false">
      <c r="A5448" s="497"/>
      <c r="B5448" s="498"/>
      <c r="C5448" s="498"/>
      <c r="D5448" s="498"/>
      <c r="E5448" s="498"/>
      <c r="F5448" s="498"/>
      <c r="G5448" s="498"/>
      <c r="H5448" s="498"/>
      <c r="I5448" s="499"/>
      <c r="J5448" s="500"/>
    </row>
    <row r="5449" customFormat="false" ht="18" hidden="false" customHeight="true" outlineLevel="0" collapsed="false">
      <c r="A5449" s="466" t="s">
        <v>2997</v>
      </c>
      <c r="B5449" s="467" t="s">
        <v>27</v>
      </c>
      <c r="C5449" s="468" t="s">
        <v>26</v>
      </c>
      <c r="D5449" s="468" t="s">
        <v>18</v>
      </c>
      <c r="E5449" s="468" t="s">
        <v>25</v>
      </c>
      <c r="F5449" s="468"/>
      <c r="G5449" s="469" t="s">
        <v>1375</v>
      </c>
      <c r="H5449" s="467" t="s">
        <v>1376</v>
      </c>
      <c r="I5449" s="470" t="s">
        <v>1377</v>
      </c>
      <c r="J5449" s="471" t="s">
        <v>19</v>
      </c>
    </row>
    <row r="5450" customFormat="false" ht="25.5" hidden="false" customHeight="true" outlineLevel="0" collapsed="false">
      <c r="A5450" s="472" t="s">
        <v>35</v>
      </c>
      <c r="B5450" s="473" t="s">
        <v>2998</v>
      </c>
      <c r="C5450" s="474" t="s">
        <v>36</v>
      </c>
      <c r="D5450" s="474" t="s">
        <v>2999</v>
      </c>
      <c r="E5450" s="474" t="s">
        <v>1404</v>
      </c>
      <c r="F5450" s="474"/>
      <c r="G5450" s="475" t="s">
        <v>47</v>
      </c>
      <c r="H5450" s="476" t="n">
        <v>1</v>
      </c>
      <c r="I5450" s="477" t="n">
        <v>110.59</v>
      </c>
      <c r="J5450" s="478" t="n">
        <v>110.59</v>
      </c>
    </row>
    <row r="5451" customFormat="false" ht="25.5" hidden="false" customHeight="true" outlineLevel="0" collapsed="false">
      <c r="A5451" s="479" t="s">
        <v>656</v>
      </c>
      <c r="B5451" s="480" t="n">
        <v>88247</v>
      </c>
      <c r="C5451" s="481" t="s">
        <v>42</v>
      </c>
      <c r="D5451" s="481" t="s">
        <v>852</v>
      </c>
      <c r="E5451" s="481" t="s">
        <v>1382</v>
      </c>
      <c r="F5451" s="481"/>
      <c r="G5451" s="482" t="s">
        <v>469</v>
      </c>
      <c r="H5451" s="483" t="n">
        <v>0.04</v>
      </c>
      <c r="I5451" s="484" t="n">
        <v>21.96</v>
      </c>
      <c r="J5451" s="485" t="n">
        <v>0.87</v>
      </c>
    </row>
    <row r="5452" customFormat="false" ht="24" hidden="false" customHeight="true" outlineLevel="0" collapsed="false">
      <c r="A5452" s="479" t="s">
        <v>656</v>
      </c>
      <c r="B5452" s="480" t="n">
        <v>88264</v>
      </c>
      <c r="C5452" s="481" t="s">
        <v>42</v>
      </c>
      <c r="D5452" s="481" t="s">
        <v>468</v>
      </c>
      <c r="E5452" s="481" t="s">
        <v>1382</v>
      </c>
      <c r="F5452" s="481"/>
      <c r="G5452" s="482" t="s">
        <v>469</v>
      </c>
      <c r="H5452" s="483" t="n">
        <v>0.04</v>
      </c>
      <c r="I5452" s="484" t="n">
        <v>26.68</v>
      </c>
      <c r="J5452" s="485" t="n">
        <v>1.06</v>
      </c>
    </row>
    <row r="5453" customFormat="false" ht="25.5" hidden="false" customHeight="true" outlineLevel="0" collapsed="false">
      <c r="A5453" s="501" t="s">
        <v>200</v>
      </c>
      <c r="B5453" s="502" t="n">
        <v>21127</v>
      </c>
      <c r="C5453" s="503" t="s">
        <v>42</v>
      </c>
      <c r="D5453" s="503" t="s">
        <v>2976</v>
      </c>
      <c r="E5453" s="503" t="s">
        <v>669</v>
      </c>
      <c r="F5453" s="503"/>
      <c r="G5453" s="504" t="s">
        <v>120</v>
      </c>
      <c r="H5453" s="505" t="n">
        <v>0.009</v>
      </c>
      <c r="I5453" s="506" t="n">
        <v>4.62</v>
      </c>
      <c r="J5453" s="507" t="n">
        <v>0.04</v>
      </c>
    </row>
    <row r="5454" customFormat="false" ht="24" hidden="false" customHeight="true" outlineLevel="0" collapsed="false">
      <c r="A5454" s="501" t="s">
        <v>200</v>
      </c>
      <c r="B5454" s="502" t="s">
        <v>3000</v>
      </c>
      <c r="C5454" s="503" t="s">
        <v>36</v>
      </c>
      <c r="D5454" s="503" t="s">
        <v>3001</v>
      </c>
      <c r="E5454" s="503" t="s">
        <v>669</v>
      </c>
      <c r="F5454" s="503"/>
      <c r="G5454" s="504" t="s">
        <v>47</v>
      </c>
      <c r="H5454" s="505" t="n">
        <v>1.05</v>
      </c>
      <c r="I5454" s="506" t="n">
        <v>103.45</v>
      </c>
      <c r="J5454" s="507" t="n">
        <v>108.62</v>
      </c>
    </row>
    <row r="5455" customFormat="false" ht="15" hidden="false" customHeight="false" outlineLevel="0" collapsed="false">
      <c r="A5455" s="486"/>
      <c r="B5455" s="487"/>
      <c r="C5455" s="487"/>
      <c r="D5455" s="487"/>
      <c r="E5455" s="487" t="s">
        <v>1388</v>
      </c>
      <c r="F5455" s="488" t="n">
        <v>1.51</v>
      </c>
      <c r="G5455" s="487" t="s">
        <v>1389</v>
      </c>
      <c r="H5455" s="488" t="n">
        <v>0</v>
      </c>
      <c r="I5455" s="489" t="s">
        <v>1390</v>
      </c>
      <c r="J5455" s="490" t="n">
        <v>1.51</v>
      </c>
    </row>
    <row r="5456" customFormat="false" ht="15" hidden="false" customHeight="true" outlineLevel="0" collapsed="false">
      <c r="A5456" s="486"/>
      <c r="B5456" s="487"/>
      <c r="C5456" s="487"/>
      <c r="D5456" s="487"/>
      <c r="E5456" s="487" t="s">
        <v>1391</v>
      </c>
      <c r="F5456" s="488" t="n">
        <v>26.32</v>
      </c>
      <c r="G5456" s="487"/>
      <c r="H5456" s="491" t="s">
        <v>1392</v>
      </c>
      <c r="I5456" s="491"/>
      <c r="J5456" s="490" t="n">
        <v>136.91</v>
      </c>
    </row>
    <row r="5457" customFormat="false" ht="49.5" hidden="false" customHeight="true" outlineLevel="0" collapsed="false">
      <c r="A5457" s="492"/>
      <c r="B5457" s="493"/>
      <c r="C5457" s="493"/>
      <c r="D5457" s="493"/>
      <c r="E5457" s="493"/>
      <c r="F5457" s="493"/>
      <c r="G5457" s="493" t="s">
        <v>1393</v>
      </c>
      <c r="H5457" s="494" t="n">
        <v>68.4</v>
      </c>
      <c r="I5457" s="495" t="s">
        <v>1394</v>
      </c>
      <c r="J5457" s="496" t="n">
        <v>9364.64</v>
      </c>
    </row>
    <row r="5458" customFormat="false" ht="0.75" hidden="false" customHeight="true" outlineLevel="0" collapsed="false">
      <c r="A5458" s="497"/>
      <c r="B5458" s="498"/>
      <c r="C5458" s="498"/>
      <c r="D5458" s="498"/>
      <c r="E5458" s="498"/>
      <c r="F5458" s="498"/>
      <c r="G5458" s="498"/>
      <c r="H5458" s="498"/>
      <c r="I5458" s="499"/>
      <c r="J5458" s="500"/>
    </row>
    <row r="5459" customFormat="false" ht="18" hidden="false" customHeight="true" outlineLevel="0" collapsed="false">
      <c r="A5459" s="466" t="s">
        <v>3002</v>
      </c>
      <c r="B5459" s="467" t="s">
        <v>27</v>
      </c>
      <c r="C5459" s="468" t="s">
        <v>26</v>
      </c>
      <c r="D5459" s="468" t="s">
        <v>18</v>
      </c>
      <c r="E5459" s="468" t="s">
        <v>25</v>
      </c>
      <c r="F5459" s="468"/>
      <c r="G5459" s="469" t="s">
        <v>1375</v>
      </c>
      <c r="H5459" s="467" t="s">
        <v>1376</v>
      </c>
      <c r="I5459" s="470" t="s">
        <v>1377</v>
      </c>
      <c r="J5459" s="471" t="s">
        <v>19</v>
      </c>
    </row>
    <row r="5460" customFormat="false" ht="25.5" hidden="false" customHeight="true" outlineLevel="0" collapsed="false">
      <c r="A5460" s="472" t="s">
        <v>35</v>
      </c>
      <c r="B5460" s="473" t="s">
        <v>3003</v>
      </c>
      <c r="C5460" s="474" t="s">
        <v>36</v>
      </c>
      <c r="D5460" s="474" t="s">
        <v>3004</v>
      </c>
      <c r="E5460" s="474" t="s">
        <v>1404</v>
      </c>
      <c r="F5460" s="474"/>
      <c r="G5460" s="475" t="s">
        <v>47</v>
      </c>
      <c r="H5460" s="476" t="n">
        <v>1</v>
      </c>
      <c r="I5460" s="477" t="n">
        <v>82.75</v>
      </c>
      <c r="J5460" s="478" t="n">
        <v>82.75</v>
      </c>
    </row>
    <row r="5461" customFormat="false" ht="25.5" hidden="false" customHeight="true" outlineLevel="0" collapsed="false">
      <c r="A5461" s="479" t="s">
        <v>656</v>
      </c>
      <c r="B5461" s="480" t="n">
        <v>88247</v>
      </c>
      <c r="C5461" s="481" t="s">
        <v>42</v>
      </c>
      <c r="D5461" s="481" t="s">
        <v>852</v>
      </c>
      <c r="E5461" s="481" t="s">
        <v>1382</v>
      </c>
      <c r="F5461" s="481"/>
      <c r="G5461" s="482" t="s">
        <v>469</v>
      </c>
      <c r="H5461" s="483" t="n">
        <v>0.04</v>
      </c>
      <c r="I5461" s="484" t="n">
        <v>21.96</v>
      </c>
      <c r="J5461" s="485" t="n">
        <v>0.87</v>
      </c>
    </row>
    <row r="5462" customFormat="false" ht="24" hidden="false" customHeight="true" outlineLevel="0" collapsed="false">
      <c r="A5462" s="479" t="s">
        <v>656</v>
      </c>
      <c r="B5462" s="480" t="n">
        <v>88264</v>
      </c>
      <c r="C5462" s="481" t="s">
        <v>42</v>
      </c>
      <c r="D5462" s="481" t="s">
        <v>468</v>
      </c>
      <c r="E5462" s="481" t="s">
        <v>1382</v>
      </c>
      <c r="F5462" s="481"/>
      <c r="G5462" s="482" t="s">
        <v>469</v>
      </c>
      <c r="H5462" s="483" t="n">
        <v>0.04</v>
      </c>
      <c r="I5462" s="484" t="n">
        <v>26.68</v>
      </c>
      <c r="J5462" s="485" t="n">
        <v>1.06</v>
      </c>
    </row>
    <row r="5463" customFormat="false" ht="25.5" hidden="false" customHeight="true" outlineLevel="0" collapsed="false">
      <c r="A5463" s="501" t="s">
        <v>200</v>
      </c>
      <c r="B5463" s="502" t="n">
        <v>21127</v>
      </c>
      <c r="C5463" s="503" t="s">
        <v>42</v>
      </c>
      <c r="D5463" s="503" t="s">
        <v>2976</v>
      </c>
      <c r="E5463" s="503" t="s">
        <v>669</v>
      </c>
      <c r="F5463" s="503"/>
      <c r="G5463" s="504" t="s">
        <v>120</v>
      </c>
      <c r="H5463" s="505" t="n">
        <v>0.009</v>
      </c>
      <c r="I5463" s="506" t="n">
        <v>4.62</v>
      </c>
      <c r="J5463" s="507" t="n">
        <v>0.04</v>
      </c>
    </row>
    <row r="5464" customFormat="false" ht="24" hidden="false" customHeight="true" outlineLevel="0" collapsed="false">
      <c r="A5464" s="501" t="s">
        <v>200</v>
      </c>
      <c r="B5464" s="502" t="s">
        <v>3005</v>
      </c>
      <c r="C5464" s="503" t="s">
        <v>36</v>
      </c>
      <c r="D5464" s="503" t="s">
        <v>3006</v>
      </c>
      <c r="E5464" s="503" t="s">
        <v>669</v>
      </c>
      <c r="F5464" s="503"/>
      <c r="G5464" s="504" t="s">
        <v>47</v>
      </c>
      <c r="H5464" s="505" t="n">
        <v>1.05</v>
      </c>
      <c r="I5464" s="506" t="n">
        <v>76.94</v>
      </c>
      <c r="J5464" s="507" t="n">
        <v>80.78</v>
      </c>
    </row>
    <row r="5465" customFormat="false" ht="15" hidden="false" customHeight="false" outlineLevel="0" collapsed="false">
      <c r="A5465" s="486"/>
      <c r="B5465" s="487"/>
      <c r="C5465" s="487"/>
      <c r="D5465" s="487"/>
      <c r="E5465" s="487" t="s">
        <v>1388</v>
      </c>
      <c r="F5465" s="488" t="n">
        <v>1.51</v>
      </c>
      <c r="G5465" s="487" t="s">
        <v>1389</v>
      </c>
      <c r="H5465" s="488" t="n">
        <v>0</v>
      </c>
      <c r="I5465" s="489" t="s">
        <v>1390</v>
      </c>
      <c r="J5465" s="490" t="n">
        <v>1.51</v>
      </c>
    </row>
    <row r="5466" customFormat="false" ht="15" hidden="false" customHeight="true" outlineLevel="0" collapsed="false">
      <c r="A5466" s="486"/>
      <c r="B5466" s="487"/>
      <c r="C5466" s="487"/>
      <c r="D5466" s="487"/>
      <c r="E5466" s="487" t="s">
        <v>1391</v>
      </c>
      <c r="F5466" s="488" t="n">
        <v>19.69</v>
      </c>
      <c r="G5466" s="487"/>
      <c r="H5466" s="491" t="s">
        <v>1392</v>
      </c>
      <c r="I5466" s="491"/>
      <c r="J5466" s="490" t="n">
        <v>102.44</v>
      </c>
    </row>
    <row r="5467" customFormat="false" ht="49.5" hidden="false" customHeight="true" outlineLevel="0" collapsed="false">
      <c r="A5467" s="492"/>
      <c r="B5467" s="493"/>
      <c r="C5467" s="493"/>
      <c r="D5467" s="493"/>
      <c r="E5467" s="493"/>
      <c r="F5467" s="493"/>
      <c r="G5467" s="493" t="s">
        <v>1393</v>
      </c>
      <c r="H5467" s="494" t="n">
        <v>381.8</v>
      </c>
      <c r="I5467" s="495" t="s">
        <v>1394</v>
      </c>
      <c r="J5467" s="496" t="n">
        <v>39111.59</v>
      </c>
    </row>
    <row r="5468" customFormat="false" ht="0.75" hidden="false" customHeight="true" outlineLevel="0" collapsed="false">
      <c r="A5468" s="497"/>
      <c r="B5468" s="498"/>
      <c r="C5468" s="498"/>
      <c r="D5468" s="498"/>
      <c r="E5468" s="498"/>
      <c r="F5468" s="498"/>
      <c r="G5468" s="498"/>
      <c r="H5468" s="498"/>
      <c r="I5468" s="499"/>
      <c r="J5468" s="500"/>
    </row>
    <row r="5469" customFormat="false" ht="18" hidden="false" customHeight="true" outlineLevel="0" collapsed="false">
      <c r="A5469" s="466" t="s">
        <v>3007</v>
      </c>
      <c r="B5469" s="467" t="s">
        <v>27</v>
      </c>
      <c r="C5469" s="468" t="s">
        <v>26</v>
      </c>
      <c r="D5469" s="468" t="s">
        <v>18</v>
      </c>
      <c r="E5469" s="468" t="s">
        <v>25</v>
      </c>
      <c r="F5469" s="468"/>
      <c r="G5469" s="469" t="s">
        <v>1375</v>
      </c>
      <c r="H5469" s="467" t="s">
        <v>1376</v>
      </c>
      <c r="I5469" s="470" t="s">
        <v>1377</v>
      </c>
      <c r="J5469" s="471" t="s">
        <v>19</v>
      </c>
    </row>
    <row r="5470" customFormat="false" ht="25.5" hidden="false" customHeight="true" outlineLevel="0" collapsed="false">
      <c r="A5470" s="472" t="s">
        <v>35</v>
      </c>
      <c r="B5470" s="473" t="s">
        <v>3008</v>
      </c>
      <c r="C5470" s="474" t="s">
        <v>36</v>
      </c>
      <c r="D5470" s="474" t="s">
        <v>3009</v>
      </c>
      <c r="E5470" s="474" t="s">
        <v>1404</v>
      </c>
      <c r="F5470" s="474"/>
      <c r="G5470" s="475" t="s">
        <v>47</v>
      </c>
      <c r="H5470" s="476" t="n">
        <v>1</v>
      </c>
      <c r="I5470" s="477" t="n">
        <v>60.81</v>
      </c>
      <c r="J5470" s="478" t="n">
        <v>60.81</v>
      </c>
    </row>
    <row r="5471" customFormat="false" ht="25.5" hidden="false" customHeight="true" outlineLevel="0" collapsed="false">
      <c r="A5471" s="479" t="s">
        <v>656</v>
      </c>
      <c r="B5471" s="480" t="n">
        <v>88247</v>
      </c>
      <c r="C5471" s="481" t="s">
        <v>42</v>
      </c>
      <c r="D5471" s="481" t="s">
        <v>852</v>
      </c>
      <c r="E5471" s="481" t="s">
        <v>1382</v>
      </c>
      <c r="F5471" s="481"/>
      <c r="G5471" s="482" t="s">
        <v>469</v>
      </c>
      <c r="H5471" s="483" t="n">
        <v>0.04</v>
      </c>
      <c r="I5471" s="484" t="n">
        <v>21.96</v>
      </c>
      <c r="J5471" s="485" t="n">
        <v>0.87</v>
      </c>
    </row>
    <row r="5472" customFormat="false" ht="24" hidden="false" customHeight="true" outlineLevel="0" collapsed="false">
      <c r="A5472" s="479" t="s">
        <v>656</v>
      </c>
      <c r="B5472" s="480" t="n">
        <v>88264</v>
      </c>
      <c r="C5472" s="481" t="s">
        <v>42</v>
      </c>
      <c r="D5472" s="481" t="s">
        <v>468</v>
      </c>
      <c r="E5472" s="481" t="s">
        <v>1382</v>
      </c>
      <c r="F5472" s="481"/>
      <c r="G5472" s="482" t="s">
        <v>469</v>
      </c>
      <c r="H5472" s="483" t="n">
        <v>0.04</v>
      </c>
      <c r="I5472" s="484" t="n">
        <v>26.68</v>
      </c>
      <c r="J5472" s="485" t="n">
        <v>1.06</v>
      </c>
    </row>
    <row r="5473" customFormat="false" ht="25.5" hidden="false" customHeight="true" outlineLevel="0" collapsed="false">
      <c r="A5473" s="501" t="s">
        <v>200</v>
      </c>
      <c r="B5473" s="502" t="n">
        <v>21127</v>
      </c>
      <c r="C5473" s="503" t="s">
        <v>42</v>
      </c>
      <c r="D5473" s="503" t="s">
        <v>2976</v>
      </c>
      <c r="E5473" s="503" t="s">
        <v>669</v>
      </c>
      <c r="F5473" s="503"/>
      <c r="G5473" s="504" t="s">
        <v>120</v>
      </c>
      <c r="H5473" s="505" t="n">
        <v>0.009</v>
      </c>
      <c r="I5473" s="506" t="n">
        <v>4.62</v>
      </c>
      <c r="J5473" s="507" t="n">
        <v>0.04</v>
      </c>
    </row>
    <row r="5474" customFormat="false" ht="24" hidden="false" customHeight="true" outlineLevel="0" collapsed="false">
      <c r="A5474" s="501" t="s">
        <v>200</v>
      </c>
      <c r="B5474" s="502" t="s">
        <v>3010</v>
      </c>
      <c r="C5474" s="503" t="s">
        <v>36</v>
      </c>
      <c r="D5474" s="503" t="s">
        <v>3011</v>
      </c>
      <c r="E5474" s="503" t="s">
        <v>669</v>
      </c>
      <c r="F5474" s="503"/>
      <c r="G5474" s="504" t="s">
        <v>47</v>
      </c>
      <c r="H5474" s="505" t="n">
        <v>1.05</v>
      </c>
      <c r="I5474" s="506" t="n">
        <v>56.04</v>
      </c>
      <c r="J5474" s="507" t="n">
        <v>58.84</v>
      </c>
    </row>
    <row r="5475" customFormat="false" ht="15" hidden="false" customHeight="false" outlineLevel="0" collapsed="false">
      <c r="A5475" s="486"/>
      <c r="B5475" s="487"/>
      <c r="C5475" s="487"/>
      <c r="D5475" s="487"/>
      <c r="E5475" s="487" t="s">
        <v>1388</v>
      </c>
      <c r="F5475" s="488" t="n">
        <v>1.51</v>
      </c>
      <c r="G5475" s="487" t="s">
        <v>1389</v>
      </c>
      <c r="H5475" s="488" t="n">
        <v>0</v>
      </c>
      <c r="I5475" s="489" t="s">
        <v>1390</v>
      </c>
      <c r="J5475" s="490" t="n">
        <v>1.51</v>
      </c>
    </row>
    <row r="5476" customFormat="false" ht="15" hidden="false" customHeight="true" outlineLevel="0" collapsed="false">
      <c r="A5476" s="486"/>
      <c r="B5476" s="487"/>
      <c r="C5476" s="487"/>
      <c r="D5476" s="487"/>
      <c r="E5476" s="487" t="s">
        <v>1391</v>
      </c>
      <c r="F5476" s="488" t="n">
        <v>14.47</v>
      </c>
      <c r="G5476" s="487"/>
      <c r="H5476" s="491" t="s">
        <v>1392</v>
      </c>
      <c r="I5476" s="491"/>
      <c r="J5476" s="490" t="n">
        <v>75.28</v>
      </c>
    </row>
    <row r="5477" customFormat="false" ht="49.5" hidden="false" customHeight="true" outlineLevel="0" collapsed="false">
      <c r="A5477" s="492"/>
      <c r="B5477" s="493"/>
      <c r="C5477" s="493"/>
      <c r="D5477" s="493"/>
      <c r="E5477" s="493"/>
      <c r="F5477" s="493"/>
      <c r="G5477" s="493" t="s">
        <v>1393</v>
      </c>
      <c r="H5477" s="494" t="n">
        <v>17.1</v>
      </c>
      <c r="I5477" s="495" t="s">
        <v>1394</v>
      </c>
      <c r="J5477" s="496" t="n">
        <v>1287.28</v>
      </c>
    </row>
    <row r="5478" customFormat="false" ht="0.75" hidden="false" customHeight="true" outlineLevel="0" collapsed="false">
      <c r="A5478" s="497"/>
      <c r="B5478" s="498"/>
      <c r="C5478" s="498"/>
      <c r="D5478" s="498"/>
      <c r="E5478" s="498"/>
      <c r="F5478" s="498"/>
      <c r="G5478" s="498"/>
      <c r="H5478" s="498"/>
      <c r="I5478" s="499"/>
      <c r="J5478" s="500"/>
    </row>
    <row r="5479" customFormat="false" ht="18" hidden="false" customHeight="true" outlineLevel="0" collapsed="false">
      <c r="A5479" s="466" t="s">
        <v>3012</v>
      </c>
      <c r="B5479" s="467" t="s">
        <v>27</v>
      </c>
      <c r="C5479" s="468" t="s">
        <v>26</v>
      </c>
      <c r="D5479" s="468" t="s">
        <v>18</v>
      </c>
      <c r="E5479" s="468" t="s">
        <v>25</v>
      </c>
      <c r="F5479" s="468"/>
      <c r="G5479" s="469" t="s">
        <v>1375</v>
      </c>
      <c r="H5479" s="467" t="s">
        <v>1376</v>
      </c>
      <c r="I5479" s="470" t="s">
        <v>1377</v>
      </c>
      <c r="J5479" s="471" t="s">
        <v>19</v>
      </c>
    </row>
    <row r="5480" customFormat="false" ht="25.5" hidden="false" customHeight="true" outlineLevel="0" collapsed="false">
      <c r="A5480" s="472" t="s">
        <v>35</v>
      </c>
      <c r="B5480" s="473" t="s">
        <v>3013</v>
      </c>
      <c r="C5480" s="474" t="s">
        <v>36</v>
      </c>
      <c r="D5480" s="474" t="s">
        <v>3014</v>
      </c>
      <c r="E5480" s="474" t="s">
        <v>1404</v>
      </c>
      <c r="F5480" s="474"/>
      <c r="G5480" s="475" t="s">
        <v>47</v>
      </c>
      <c r="H5480" s="476" t="n">
        <v>1</v>
      </c>
      <c r="I5480" s="477" t="n">
        <v>34.24</v>
      </c>
      <c r="J5480" s="478" t="n">
        <v>34.24</v>
      </c>
    </row>
    <row r="5481" customFormat="false" ht="25.5" hidden="false" customHeight="true" outlineLevel="0" collapsed="false">
      <c r="A5481" s="479" t="s">
        <v>656</v>
      </c>
      <c r="B5481" s="480" t="n">
        <v>88247</v>
      </c>
      <c r="C5481" s="481" t="s">
        <v>42</v>
      </c>
      <c r="D5481" s="481" t="s">
        <v>852</v>
      </c>
      <c r="E5481" s="481" t="s">
        <v>1382</v>
      </c>
      <c r="F5481" s="481"/>
      <c r="G5481" s="482" t="s">
        <v>469</v>
      </c>
      <c r="H5481" s="483" t="n">
        <v>0.04</v>
      </c>
      <c r="I5481" s="484" t="n">
        <v>21.96</v>
      </c>
      <c r="J5481" s="485" t="n">
        <v>0.87</v>
      </c>
    </row>
    <row r="5482" customFormat="false" ht="24" hidden="false" customHeight="true" outlineLevel="0" collapsed="false">
      <c r="A5482" s="479" t="s">
        <v>656</v>
      </c>
      <c r="B5482" s="480" t="n">
        <v>88264</v>
      </c>
      <c r="C5482" s="481" t="s">
        <v>42</v>
      </c>
      <c r="D5482" s="481" t="s">
        <v>468</v>
      </c>
      <c r="E5482" s="481" t="s">
        <v>1382</v>
      </c>
      <c r="F5482" s="481"/>
      <c r="G5482" s="482" t="s">
        <v>469</v>
      </c>
      <c r="H5482" s="483" t="n">
        <v>0.04</v>
      </c>
      <c r="I5482" s="484" t="n">
        <v>26.68</v>
      </c>
      <c r="J5482" s="485" t="n">
        <v>1.06</v>
      </c>
    </row>
    <row r="5483" customFormat="false" ht="25.5" hidden="false" customHeight="true" outlineLevel="0" collapsed="false">
      <c r="A5483" s="501" t="s">
        <v>200</v>
      </c>
      <c r="B5483" s="502" t="n">
        <v>21127</v>
      </c>
      <c r="C5483" s="503" t="s">
        <v>42</v>
      </c>
      <c r="D5483" s="503" t="s">
        <v>2976</v>
      </c>
      <c r="E5483" s="503" t="s">
        <v>669</v>
      </c>
      <c r="F5483" s="503"/>
      <c r="G5483" s="504" t="s">
        <v>120</v>
      </c>
      <c r="H5483" s="505" t="n">
        <v>0.009</v>
      </c>
      <c r="I5483" s="506" t="n">
        <v>4.62</v>
      </c>
      <c r="J5483" s="507" t="n">
        <v>0.04</v>
      </c>
    </row>
    <row r="5484" customFormat="false" ht="24" hidden="false" customHeight="true" outlineLevel="0" collapsed="false">
      <c r="A5484" s="501" t="s">
        <v>200</v>
      </c>
      <c r="B5484" s="502" t="s">
        <v>3015</v>
      </c>
      <c r="C5484" s="503" t="s">
        <v>36</v>
      </c>
      <c r="D5484" s="503" t="s">
        <v>3016</v>
      </c>
      <c r="E5484" s="503" t="s">
        <v>669</v>
      </c>
      <c r="F5484" s="503"/>
      <c r="G5484" s="504" t="s">
        <v>47</v>
      </c>
      <c r="H5484" s="505" t="n">
        <v>1.05</v>
      </c>
      <c r="I5484" s="506" t="n">
        <v>30.74</v>
      </c>
      <c r="J5484" s="507" t="n">
        <v>32.27</v>
      </c>
    </row>
    <row r="5485" customFormat="false" ht="15" hidden="false" customHeight="false" outlineLevel="0" collapsed="false">
      <c r="A5485" s="486"/>
      <c r="B5485" s="487"/>
      <c r="C5485" s="487"/>
      <c r="D5485" s="487"/>
      <c r="E5485" s="487" t="s">
        <v>1388</v>
      </c>
      <c r="F5485" s="488" t="n">
        <v>1.51</v>
      </c>
      <c r="G5485" s="487" t="s">
        <v>1389</v>
      </c>
      <c r="H5485" s="488" t="n">
        <v>0</v>
      </c>
      <c r="I5485" s="489" t="s">
        <v>1390</v>
      </c>
      <c r="J5485" s="490" t="n">
        <v>1.51</v>
      </c>
    </row>
    <row r="5486" customFormat="false" ht="15" hidden="false" customHeight="true" outlineLevel="0" collapsed="false">
      <c r="A5486" s="486"/>
      <c r="B5486" s="487"/>
      <c r="C5486" s="487"/>
      <c r="D5486" s="487"/>
      <c r="E5486" s="487" t="s">
        <v>1391</v>
      </c>
      <c r="F5486" s="488" t="n">
        <v>8.14</v>
      </c>
      <c r="G5486" s="487"/>
      <c r="H5486" s="491" t="s">
        <v>1392</v>
      </c>
      <c r="I5486" s="491"/>
      <c r="J5486" s="490" t="n">
        <v>42.38</v>
      </c>
    </row>
    <row r="5487" customFormat="false" ht="49.5" hidden="false" customHeight="true" outlineLevel="0" collapsed="false">
      <c r="A5487" s="492"/>
      <c r="B5487" s="493"/>
      <c r="C5487" s="493"/>
      <c r="D5487" s="493"/>
      <c r="E5487" s="493"/>
      <c r="F5487" s="493"/>
      <c r="G5487" s="493" t="s">
        <v>1393</v>
      </c>
      <c r="H5487" s="494" t="n">
        <v>1212</v>
      </c>
      <c r="I5487" s="495" t="s">
        <v>1394</v>
      </c>
      <c r="J5487" s="496" t="n">
        <v>51364.56</v>
      </c>
    </row>
    <row r="5488" customFormat="false" ht="0.75" hidden="false" customHeight="true" outlineLevel="0" collapsed="false">
      <c r="A5488" s="497"/>
      <c r="B5488" s="498"/>
      <c r="C5488" s="498"/>
      <c r="D5488" s="498"/>
      <c r="E5488" s="498"/>
      <c r="F5488" s="498"/>
      <c r="G5488" s="498"/>
      <c r="H5488" s="498"/>
      <c r="I5488" s="499"/>
      <c r="J5488" s="500"/>
    </row>
    <row r="5489" customFormat="false" ht="18" hidden="false" customHeight="true" outlineLevel="0" collapsed="false">
      <c r="A5489" s="466" t="s">
        <v>3017</v>
      </c>
      <c r="B5489" s="467" t="s">
        <v>27</v>
      </c>
      <c r="C5489" s="468" t="s">
        <v>26</v>
      </c>
      <c r="D5489" s="468" t="s">
        <v>18</v>
      </c>
      <c r="E5489" s="468" t="s">
        <v>25</v>
      </c>
      <c r="F5489" s="468"/>
      <c r="G5489" s="469" t="s">
        <v>1375</v>
      </c>
      <c r="H5489" s="467" t="s">
        <v>1376</v>
      </c>
      <c r="I5489" s="470" t="s">
        <v>1377</v>
      </c>
      <c r="J5489" s="471" t="s">
        <v>19</v>
      </c>
    </row>
    <row r="5490" customFormat="false" ht="25.5" hidden="false" customHeight="true" outlineLevel="0" collapsed="false">
      <c r="A5490" s="472" t="s">
        <v>35</v>
      </c>
      <c r="B5490" s="473" t="s">
        <v>3018</v>
      </c>
      <c r="C5490" s="474" t="s">
        <v>36</v>
      </c>
      <c r="D5490" s="474" t="s">
        <v>3019</v>
      </c>
      <c r="E5490" s="474" t="s">
        <v>1404</v>
      </c>
      <c r="F5490" s="474"/>
      <c r="G5490" s="475" t="s">
        <v>47</v>
      </c>
      <c r="H5490" s="476" t="n">
        <v>1</v>
      </c>
      <c r="I5490" s="477" t="n">
        <v>29.11</v>
      </c>
      <c r="J5490" s="478" t="n">
        <v>29.11</v>
      </c>
    </row>
    <row r="5491" customFormat="false" ht="25.5" hidden="false" customHeight="true" outlineLevel="0" collapsed="false">
      <c r="A5491" s="479" t="s">
        <v>656</v>
      </c>
      <c r="B5491" s="480" t="n">
        <v>88247</v>
      </c>
      <c r="C5491" s="481" t="s">
        <v>42</v>
      </c>
      <c r="D5491" s="481" t="s">
        <v>852</v>
      </c>
      <c r="E5491" s="481" t="s">
        <v>1382</v>
      </c>
      <c r="F5491" s="481"/>
      <c r="G5491" s="482" t="s">
        <v>469</v>
      </c>
      <c r="H5491" s="483" t="n">
        <v>0.04</v>
      </c>
      <c r="I5491" s="484" t="n">
        <v>21.96</v>
      </c>
      <c r="J5491" s="485" t="n">
        <v>0.87</v>
      </c>
    </row>
    <row r="5492" customFormat="false" ht="24" hidden="false" customHeight="true" outlineLevel="0" collapsed="false">
      <c r="A5492" s="479" t="s">
        <v>656</v>
      </c>
      <c r="B5492" s="480" t="n">
        <v>88264</v>
      </c>
      <c r="C5492" s="481" t="s">
        <v>42</v>
      </c>
      <c r="D5492" s="481" t="s">
        <v>468</v>
      </c>
      <c r="E5492" s="481" t="s">
        <v>1382</v>
      </c>
      <c r="F5492" s="481"/>
      <c r="G5492" s="482" t="s">
        <v>469</v>
      </c>
      <c r="H5492" s="483" t="n">
        <v>0.04</v>
      </c>
      <c r="I5492" s="484" t="n">
        <v>26.68</v>
      </c>
      <c r="J5492" s="485" t="n">
        <v>1.06</v>
      </c>
    </row>
    <row r="5493" customFormat="false" ht="25.5" hidden="false" customHeight="true" outlineLevel="0" collapsed="false">
      <c r="A5493" s="501" t="s">
        <v>200</v>
      </c>
      <c r="B5493" s="502" t="n">
        <v>21127</v>
      </c>
      <c r="C5493" s="503" t="s">
        <v>42</v>
      </c>
      <c r="D5493" s="503" t="s">
        <v>2976</v>
      </c>
      <c r="E5493" s="503" t="s">
        <v>669</v>
      </c>
      <c r="F5493" s="503"/>
      <c r="G5493" s="504" t="s">
        <v>120</v>
      </c>
      <c r="H5493" s="505" t="n">
        <v>0.009</v>
      </c>
      <c r="I5493" s="506" t="n">
        <v>4.62</v>
      </c>
      <c r="J5493" s="507" t="n">
        <v>0.04</v>
      </c>
    </row>
    <row r="5494" customFormat="false" ht="24" hidden="false" customHeight="true" outlineLevel="0" collapsed="false">
      <c r="A5494" s="501" t="s">
        <v>200</v>
      </c>
      <c r="B5494" s="502" t="s">
        <v>3020</v>
      </c>
      <c r="C5494" s="503" t="s">
        <v>36</v>
      </c>
      <c r="D5494" s="503" t="s">
        <v>3021</v>
      </c>
      <c r="E5494" s="503" t="s">
        <v>669</v>
      </c>
      <c r="F5494" s="503"/>
      <c r="G5494" s="504" t="s">
        <v>47</v>
      </c>
      <c r="H5494" s="505" t="n">
        <v>1.05</v>
      </c>
      <c r="I5494" s="506" t="n">
        <v>25.85</v>
      </c>
      <c r="J5494" s="507" t="n">
        <v>27.14</v>
      </c>
    </row>
    <row r="5495" customFormat="false" ht="15" hidden="false" customHeight="false" outlineLevel="0" collapsed="false">
      <c r="A5495" s="486"/>
      <c r="B5495" s="487"/>
      <c r="C5495" s="487"/>
      <c r="D5495" s="487"/>
      <c r="E5495" s="487" t="s">
        <v>1388</v>
      </c>
      <c r="F5495" s="488" t="n">
        <v>1.51</v>
      </c>
      <c r="G5495" s="487" t="s">
        <v>1389</v>
      </c>
      <c r="H5495" s="488" t="n">
        <v>0</v>
      </c>
      <c r="I5495" s="489" t="s">
        <v>1390</v>
      </c>
      <c r="J5495" s="490" t="n">
        <v>1.51</v>
      </c>
    </row>
    <row r="5496" customFormat="false" ht="15" hidden="false" customHeight="true" outlineLevel="0" collapsed="false">
      <c r="A5496" s="486"/>
      <c r="B5496" s="487"/>
      <c r="C5496" s="487"/>
      <c r="D5496" s="487"/>
      <c r="E5496" s="487" t="s">
        <v>1391</v>
      </c>
      <c r="F5496" s="488" t="n">
        <v>6.92</v>
      </c>
      <c r="G5496" s="487"/>
      <c r="H5496" s="491" t="s">
        <v>1392</v>
      </c>
      <c r="I5496" s="491"/>
      <c r="J5496" s="490" t="n">
        <v>36.03</v>
      </c>
    </row>
    <row r="5497" customFormat="false" ht="49.5" hidden="false" customHeight="true" outlineLevel="0" collapsed="false">
      <c r="A5497" s="492"/>
      <c r="B5497" s="493"/>
      <c r="C5497" s="493"/>
      <c r="D5497" s="493"/>
      <c r="E5497" s="493"/>
      <c r="F5497" s="493"/>
      <c r="G5497" s="493" t="s">
        <v>1393</v>
      </c>
      <c r="H5497" s="494" t="n">
        <v>1433.2</v>
      </c>
      <c r="I5497" s="495" t="s">
        <v>1394</v>
      </c>
      <c r="J5497" s="496" t="n">
        <v>51638.19</v>
      </c>
    </row>
    <row r="5498" customFormat="false" ht="0.75" hidden="false" customHeight="true" outlineLevel="0" collapsed="false">
      <c r="A5498" s="497"/>
      <c r="B5498" s="498"/>
      <c r="C5498" s="498"/>
      <c r="D5498" s="498"/>
      <c r="E5498" s="498"/>
      <c r="F5498" s="498"/>
      <c r="G5498" s="498"/>
      <c r="H5498" s="498"/>
      <c r="I5498" s="499"/>
      <c r="J5498" s="500"/>
    </row>
    <row r="5499" customFormat="false" ht="18" hidden="false" customHeight="true" outlineLevel="0" collapsed="false">
      <c r="A5499" s="466" t="s">
        <v>3022</v>
      </c>
      <c r="B5499" s="467" t="s">
        <v>27</v>
      </c>
      <c r="C5499" s="468" t="s">
        <v>26</v>
      </c>
      <c r="D5499" s="468" t="s">
        <v>18</v>
      </c>
      <c r="E5499" s="468" t="s">
        <v>25</v>
      </c>
      <c r="F5499" s="468"/>
      <c r="G5499" s="469" t="s">
        <v>1375</v>
      </c>
      <c r="H5499" s="467" t="s">
        <v>1376</v>
      </c>
      <c r="I5499" s="470" t="s">
        <v>1377</v>
      </c>
      <c r="J5499" s="471" t="s">
        <v>19</v>
      </c>
    </row>
    <row r="5500" customFormat="false" ht="25.5" hidden="false" customHeight="true" outlineLevel="0" collapsed="false">
      <c r="A5500" s="472" t="s">
        <v>35</v>
      </c>
      <c r="B5500" s="473" t="s">
        <v>3023</v>
      </c>
      <c r="C5500" s="474" t="s">
        <v>36</v>
      </c>
      <c r="D5500" s="474" t="s">
        <v>3024</v>
      </c>
      <c r="E5500" s="474" t="s">
        <v>1404</v>
      </c>
      <c r="F5500" s="474"/>
      <c r="G5500" s="475" t="s">
        <v>47</v>
      </c>
      <c r="H5500" s="476" t="n">
        <v>1</v>
      </c>
      <c r="I5500" s="477" t="n">
        <v>21.6</v>
      </c>
      <c r="J5500" s="478" t="n">
        <v>21.6</v>
      </c>
    </row>
    <row r="5501" customFormat="false" ht="25.5" hidden="false" customHeight="true" outlineLevel="0" collapsed="false">
      <c r="A5501" s="479" t="s">
        <v>656</v>
      </c>
      <c r="B5501" s="480" t="n">
        <v>88247</v>
      </c>
      <c r="C5501" s="481" t="s">
        <v>42</v>
      </c>
      <c r="D5501" s="481" t="s">
        <v>852</v>
      </c>
      <c r="E5501" s="481" t="s">
        <v>1382</v>
      </c>
      <c r="F5501" s="481"/>
      <c r="G5501" s="482" t="s">
        <v>469</v>
      </c>
      <c r="H5501" s="483" t="n">
        <v>0.04</v>
      </c>
      <c r="I5501" s="484" t="n">
        <v>21.96</v>
      </c>
      <c r="J5501" s="485" t="n">
        <v>0.87</v>
      </c>
    </row>
    <row r="5502" customFormat="false" ht="24" hidden="false" customHeight="true" outlineLevel="0" collapsed="false">
      <c r="A5502" s="479" t="s">
        <v>656</v>
      </c>
      <c r="B5502" s="480" t="n">
        <v>88264</v>
      </c>
      <c r="C5502" s="481" t="s">
        <v>42</v>
      </c>
      <c r="D5502" s="481" t="s">
        <v>468</v>
      </c>
      <c r="E5502" s="481" t="s">
        <v>1382</v>
      </c>
      <c r="F5502" s="481"/>
      <c r="G5502" s="482" t="s">
        <v>469</v>
      </c>
      <c r="H5502" s="483" t="n">
        <v>0.04</v>
      </c>
      <c r="I5502" s="484" t="n">
        <v>26.68</v>
      </c>
      <c r="J5502" s="485" t="n">
        <v>1.06</v>
      </c>
    </row>
    <row r="5503" customFormat="false" ht="25.5" hidden="false" customHeight="true" outlineLevel="0" collapsed="false">
      <c r="A5503" s="501" t="s">
        <v>200</v>
      </c>
      <c r="B5503" s="502" t="n">
        <v>21127</v>
      </c>
      <c r="C5503" s="503" t="s">
        <v>42</v>
      </c>
      <c r="D5503" s="503" t="s">
        <v>2976</v>
      </c>
      <c r="E5503" s="503" t="s">
        <v>669</v>
      </c>
      <c r="F5503" s="503"/>
      <c r="G5503" s="504" t="s">
        <v>120</v>
      </c>
      <c r="H5503" s="505" t="n">
        <v>0.009</v>
      </c>
      <c r="I5503" s="506" t="n">
        <v>4.62</v>
      </c>
      <c r="J5503" s="507" t="n">
        <v>0.04</v>
      </c>
    </row>
    <row r="5504" customFormat="false" ht="24" hidden="false" customHeight="true" outlineLevel="0" collapsed="false">
      <c r="A5504" s="501" t="s">
        <v>200</v>
      </c>
      <c r="B5504" s="502" t="s">
        <v>3025</v>
      </c>
      <c r="C5504" s="503" t="s">
        <v>36</v>
      </c>
      <c r="D5504" s="503" t="s">
        <v>3026</v>
      </c>
      <c r="E5504" s="503" t="s">
        <v>669</v>
      </c>
      <c r="F5504" s="503"/>
      <c r="G5504" s="504" t="s">
        <v>47</v>
      </c>
      <c r="H5504" s="505" t="n">
        <v>1.05</v>
      </c>
      <c r="I5504" s="506" t="n">
        <v>18.7</v>
      </c>
      <c r="J5504" s="507" t="n">
        <v>19.63</v>
      </c>
    </row>
    <row r="5505" customFormat="false" ht="15" hidden="false" customHeight="false" outlineLevel="0" collapsed="false">
      <c r="A5505" s="486"/>
      <c r="B5505" s="487"/>
      <c r="C5505" s="487"/>
      <c r="D5505" s="487"/>
      <c r="E5505" s="487" t="s">
        <v>1388</v>
      </c>
      <c r="F5505" s="488" t="n">
        <v>1.51</v>
      </c>
      <c r="G5505" s="487" t="s">
        <v>1389</v>
      </c>
      <c r="H5505" s="488" t="n">
        <v>0</v>
      </c>
      <c r="I5505" s="489" t="s">
        <v>1390</v>
      </c>
      <c r="J5505" s="490" t="n">
        <v>1.51</v>
      </c>
    </row>
    <row r="5506" customFormat="false" ht="15" hidden="false" customHeight="true" outlineLevel="0" collapsed="false">
      <c r="A5506" s="486"/>
      <c r="B5506" s="487"/>
      <c r="C5506" s="487"/>
      <c r="D5506" s="487"/>
      <c r="E5506" s="487" t="s">
        <v>1391</v>
      </c>
      <c r="F5506" s="488" t="n">
        <v>5.14</v>
      </c>
      <c r="G5506" s="487"/>
      <c r="H5506" s="491" t="s">
        <v>1392</v>
      </c>
      <c r="I5506" s="491"/>
      <c r="J5506" s="490" t="n">
        <v>26.74</v>
      </c>
    </row>
    <row r="5507" customFormat="false" ht="49.5" hidden="false" customHeight="true" outlineLevel="0" collapsed="false">
      <c r="A5507" s="492"/>
      <c r="B5507" s="493"/>
      <c r="C5507" s="493"/>
      <c r="D5507" s="493"/>
      <c r="E5507" s="493"/>
      <c r="F5507" s="493"/>
      <c r="G5507" s="493" t="s">
        <v>1393</v>
      </c>
      <c r="H5507" s="494" t="n">
        <v>2506.1</v>
      </c>
      <c r="I5507" s="495" t="s">
        <v>1394</v>
      </c>
      <c r="J5507" s="496" t="n">
        <v>67013.11</v>
      </c>
    </row>
    <row r="5508" customFormat="false" ht="0.75" hidden="false" customHeight="true" outlineLevel="0" collapsed="false">
      <c r="A5508" s="497"/>
      <c r="B5508" s="498"/>
      <c r="C5508" s="498"/>
      <c r="D5508" s="498"/>
      <c r="E5508" s="498"/>
      <c r="F5508" s="498"/>
      <c r="G5508" s="498"/>
      <c r="H5508" s="498"/>
      <c r="I5508" s="499"/>
      <c r="J5508" s="500"/>
    </row>
    <row r="5509" customFormat="false" ht="18" hidden="false" customHeight="true" outlineLevel="0" collapsed="false">
      <c r="A5509" s="466" t="s">
        <v>3027</v>
      </c>
      <c r="B5509" s="467" t="s">
        <v>27</v>
      </c>
      <c r="C5509" s="468" t="s">
        <v>26</v>
      </c>
      <c r="D5509" s="468" t="s">
        <v>18</v>
      </c>
      <c r="E5509" s="468" t="s">
        <v>25</v>
      </c>
      <c r="F5509" s="468"/>
      <c r="G5509" s="469" t="s">
        <v>1375</v>
      </c>
      <c r="H5509" s="467" t="s">
        <v>1376</v>
      </c>
      <c r="I5509" s="470" t="s">
        <v>1377</v>
      </c>
      <c r="J5509" s="471" t="s">
        <v>19</v>
      </c>
    </row>
    <row r="5510" customFormat="false" ht="25.5" hidden="false" customHeight="true" outlineLevel="0" collapsed="false">
      <c r="A5510" s="472" t="s">
        <v>35</v>
      </c>
      <c r="B5510" s="473" t="s">
        <v>3028</v>
      </c>
      <c r="C5510" s="474" t="s">
        <v>36</v>
      </c>
      <c r="D5510" s="474" t="s">
        <v>3029</v>
      </c>
      <c r="E5510" s="474" t="s">
        <v>1404</v>
      </c>
      <c r="F5510" s="474"/>
      <c r="G5510" s="475" t="s">
        <v>47</v>
      </c>
      <c r="H5510" s="476" t="n">
        <v>1</v>
      </c>
      <c r="I5510" s="477" t="n">
        <v>14.71</v>
      </c>
      <c r="J5510" s="478" t="n">
        <v>14.71</v>
      </c>
    </row>
    <row r="5511" customFormat="false" ht="25.5" hidden="false" customHeight="true" outlineLevel="0" collapsed="false">
      <c r="A5511" s="479" t="s">
        <v>656</v>
      </c>
      <c r="B5511" s="480" t="n">
        <v>88247</v>
      </c>
      <c r="C5511" s="481" t="s">
        <v>42</v>
      </c>
      <c r="D5511" s="481" t="s">
        <v>852</v>
      </c>
      <c r="E5511" s="481" t="s">
        <v>1382</v>
      </c>
      <c r="F5511" s="481"/>
      <c r="G5511" s="482" t="s">
        <v>469</v>
      </c>
      <c r="H5511" s="483" t="n">
        <v>0.04</v>
      </c>
      <c r="I5511" s="484" t="n">
        <v>21.96</v>
      </c>
      <c r="J5511" s="485" t="n">
        <v>0.87</v>
      </c>
    </row>
    <row r="5512" customFormat="false" ht="24" hidden="false" customHeight="true" outlineLevel="0" collapsed="false">
      <c r="A5512" s="479" t="s">
        <v>656</v>
      </c>
      <c r="B5512" s="480" t="n">
        <v>88264</v>
      </c>
      <c r="C5512" s="481" t="s">
        <v>42</v>
      </c>
      <c r="D5512" s="481" t="s">
        <v>468</v>
      </c>
      <c r="E5512" s="481" t="s">
        <v>1382</v>
      </c>
      <c r="F5512" s="481"/>
      <c r="G5512" s="482" t="s">
        <v>469</v>
      </c>
      <c r="H5512" s="483" t="n">
        <v>0.04</v>
      </c>
      <c r="I5512" s="484" t="n">
        <v>26.68</v>
      </c>
      <c r="J5512" s="485" t="n">
        <v>1.06</v>
      </c>
    </row>
    <row r="5513" customFormat="false" ht="25.5" hidden="false" customHeight="true" outlineLevel="0" collapsed="false">
      <c r="A5513" s="501" t="s">
        <v>200</v>
      </c>
      <c r="B5513" s="502" t="n">
        <v>21127</v>
      </c>
      <c r="C5513" s="503" t="s">
        <v>42</v>
      </c>
      <c r="D5513" s="503" t="s">
        <v>2976</v>
      </c>
      <c r="E5513" s="503" t="s">
        <v>669</v>
      </c>
      <c r="F5513" s="503"/>
      <c r="G5513" s="504" t="s">
        <v>120</v>
      </c>
      <c r="H5513" s="505" t="n">
        <v>0.009</v>
      </c>
      <c r="I5513" s="506" t="n">
        <v>4.62</v>
      </c>
      <c r="J5513" s="507" t="n">
        <v>0.04</v>
      </c>
    </row>
    <row r="5514" customFormat="false" ht="24" hidden="false" customHeight="true" outlineLevel="0" collapsed="false">
      <c r="A5514" s="501" t="s">
        <v>200</v>
      </c>
      <c r="B5514" s="502" t="s">
        <v>3030</v>
      </c>
      <c r="C5514" s="503" t="s">
        <v>36</v>
      </c>
      <c r="D5514" s="503" t="s">
        <v>3031</v>
      </c>
      <c r="E5514" s="503" t="s">
        <v>669</v>
      </c>
      <c r="F5514" s="503"/>
      <c r="G5514" s="504" t="s">
        <v>47</v>
      </c>
      <c r="H5514" s="505" t="n">
        <v>1.05</v>
      </c>
      <c r="I5514" s="506" t="n">
        <v>12.14</v>
      </c>
      <c r="J5514" s="507" t="n">
        <v>12.74</v>
      </c>
    </row>
    <row r="5515" customFormat="false" ht="15" hidden="false" customHeight="false" outlineLevel="0" collapsed="false">
      <c r="A5515" s="486"/>
      <c r="B5515" s="487"/>
      <c r="C5515" s="487"/>
      <c r="D5515" s="487"/>
      <c r="E5515" s="487" t="s">
        <v>1388</v>
      </c>
      <c r="F5515" s="488" t="n">
        <v>1.51</v>
      </c>
      <c r="G5515" s="487" t="s">
        <v>1389</v>
      </c>
      <c r="H5515" s="488" t="n">
        <v>0</v>
      </c>
      <c r="I5515" s="489" t="s">
        <v>1390</v>
      </c>
      <c r="J5515" s="490" t="n">
        <v>1.51</v>
      </c>
    </row>
    <row r="5516" customFormat="false" ht="15" hidden="false" customHeight="true" outlineLevel="0" collapsed="false">
      <c r="A5516" s="486"/>
      <c r="B5516" s="487"/>
      <c r="C5516" s="487"/>
      <c r="D5516" s="487"/>
      <c r="E5516" s="487" t="s">
        <v>1391</v>
      </c>
      <c r="F5516" s="488" t="n">
        <v>3.5</v>
      </c>
      <c r="G5516" s="487"/>
      <c r="H5516" s="491" t="s">
        <v>1392</v>
      </c>
      <c r="I5516" s="491"/>
      <c r="J5516" s="490" t="n">
        <v>18.21</v>
      </c>
    </row>
    <row r="5517" customFormat="false" ht="49.5" hidden="false" customHeight="true" outlineLevel="0" collapsed="false">
      <c r="A5517" s="492"/>
      <c r="B5517" s="493"/>
      <c r="C5517" s="493"/>
      <c r="D5517" s="493"/>
      <c r="E5517" s="493"/>
      <c r="F5517" s="493"/>
      <c r="G5517" s="493" t="s">
        <v>1393</v>
      </c>
      <c r="H5517" s="494" t="n">
        <v>3864.1</v>
      </c>
      <c r="I5517" s="495" t="s">
        <v>1394</v>
      </c>
      <c r="J5517" s="496" t="n">
        <v>70365.26</v>
      </c>
    </row>
    <row r="5518" customFormat="false" ht="0.75" hidden="false" customHeight="true" outlineLevel="0" collapsed="false">
      <c r="A5518" s="497"/>
      <c r="B5518" s="498"/>
      <c r="C5518" s="498"/>
      <c r="D5518" s="498"/>
      <c r="E5518" s="498"/>
      <c r="F5518" s="498"/>
      <c r="G5518" s="498"/>
      <c r="H5518" s="498"/>
      <c r="I5518" s="499"/>
      <c r="J5518" s="500"/>
    </row>
    <row r="5519" customFormat="false" ht="18" hidden="false" customHeight="true" outlineLevel="0" collapsed="false">
      <c r="A5519" s="466" t="s">
        <v>3032</v>
      </c>
      <c r="B5519" s="467" t="s">
        <v>27</v>
      </c>
      <c r="C5519" s="468" t="s">
        <v>26</v>
      </c>
      <c r="D5519" s="468" t="s">
        <v>18</v>
      </c>
      <c r="E5519" s="468" t="s">
        <v>25</v>
      </c>
      <c r="F5519" s="468"/>
      <c r="G5519" s="469" t="s">
        <v>1375</v>
      </c>
      <c r="H5519" s="467" t="s">
        <v>1376</v>
      </c>
      <c r="I5519" s="470" t="s">
        <v>1377</v>
      </c>
      <c r="J5519" s="471" t="s">
        <v>19</v>
      </c>
    </row>
    <row r="5520" customFormat="false" ht="25.5" hidden="false" customHeight="true" outlineLevel="0" collapsed="false">
      <c r="A5520" s="472" t="s">
        <v>35</v>
      </c>
      <c r="B5520" s="473" t="s">
        <v>3033</v>
      </c>
      <c r="C5520" s="474" t="s">
        <v>36</v>
      </c>
      <c r="D5520" s="474" t="s">
        <v>3034</v>
      </c>
      <c r="E5520" s="474" t="s">
        <v>1404</v>
      </c>
      <c r="F5520" s="474"/>
      <c r="G5520" s="475" t="s">
        <v>47</v>
      </c>
      <c r="H5520" s="476" t="n">
        <v>1</v>
      </c>
      <c r="I5520" s="477" t="n">
        <v>6.8</v>
      </c>
      <c r="J5520" s="478" t="n">
        <v>6.8</v>
      </c>
    </row>
    <row r="5521" customFormat="false" ht="25.5" hidden="false" customHeight="true" outlineLevel="0" collapsed="false">
      <c r="A5521" s="479" t="s">
        <v>656</v>
      </c>
      <c r="B5521" s="480" t="n">
        <v>88247</v>
      </c>
      <c r="C5521" s="481" t="s">
        <v>42</v>
      </c>
      <c r="D5521" s="481" t="s">
        <v>852</v>
      </c>
      <c r="E5521" s="481" t="s">
        <v>1382</v>
      </c>
      <c r="F5521" s="481"/>
      <c r="G5521" s="482" t="s">
        <v>469</v>
      </c>
      <c r="H5521" s="483" t="n">
        <v>0.04</v>
      </c>
      <c r="I5521" s="484" t="n">
        <v>21.96</v>
      </c>
      <c r="J5521" s="485" t="n">
        <v>0.87</v>
      </c>
    </row>
    <row r="5522" customFormat="false" ht="24" hidden="false" customHeight="true" outlineLevel="0" collapsed="false">
      <c r="A5522" s="479" t="s">
        <v>656</v>
      </c>
      <c r="B5522" s="480" t="n">
        <v>88264</v>
      </c>
      <c r="C5522" s="481" t="s">
        <v>42</v>
      </c>
      <c r="D5522" s="481" t="s">
        <v>468</v>
      </c>
      <c r="E5522" s="481" t="s">
        <v>1382</v>
      </c>
      <c r="F5522" s="481"/>
      <c r="G5522" s="482" t="s">
        <v>469</v>
      </c>
      <c r="H5522" s="483" t="n">
        <v>0.04</v>
      </c>
      <c r="I5522" s="484" t="n">
        <v>26.68</v>
      </c>
      <c r="J5522" s="485" t="n">
        <v>1.06</v>
      </c>
    </row>
    <row r="5523" customFormat="false" ht="25.5" hidden="false" customHeight="true" outlineLevel="0" collapsed="false">
      <c r="A5523" s="501" t="s">
        <v>200</v>
      </c>
      <c r="B5523" s="502" t="n">
        <v>21127</v>
      </c>
      <c r="C5523" s="503" t="s">
        <v>42</v>
      </c>
      <c r="D5523" s="503" t="s">
        <v>2976</v>
      </c>
      <c r="E5523" s="503" t="s">
        <v>669</v>
      </c>
      <c r="F5523" s="503"/>
      <c r="G5523" s="504" t="s">
        <v>120</v>
      </c>
      <c r="H5523" s="505" t="n">
        <v>0.009</v>
      </c>
      <c r="I5523" s="506" t="n">
        <v>4.62</v>
      </c>
      <c r="J5523" s="507" t="n">
        <v>0.04</v>
      </c>
    </row>
    <row r="5524" customFormat="false" ht="24" hidden="false" customHeight="true" outlineLevel="0" collapsed="false">
      <c r="A5524" s="501" t="s">
        <v>200</v>
      </c>
      <c r="B5524" s="502" t="s">
        <v>3035</v>
      </c>
      <c r="C5524" s="503" t="s">
        <v>36</v>
      </c>
      <c r="D5524" s="503" t="s">
        <v>3036</v>
      </c>
      <c r="E5524" s="503" t="s">
        <v>669</v>
      </c>
      <c r="F5524" s="503"/>
      <c r="G5524" s="504" t="s">
        <v>47</v>
      </c>
      <c r="H5524" s="505" t="n">
        <v>1.05</v>
      </c>
      <c r="I5524" s="506" t="n">
        <v>4.6</v>
      </c>
      <c r="J5524" s="507" t="n">
        <v>4.83</v>
      </c>
    </row>
    <row r="5525" customFormat="false" ht="15" hidden="false" customHeight="false" outlineLevel="0" collapsed="false">
      <c r="A5525" s="486"/>
      <c r="B5525" s="487"/>
      <c r="C5525" s="487"/>
      <c r="D5525" s="487"/>
      <c r="E5525" s="487" t="s">
        <v>1388</v>
      </c>
      <c r="F5525" s="488" t="n">
        <v>1.51</v>
      </c>
      <c r="G5525" s="487" t="s">
        <v>1389</v>
      </c>
      <c r="H5525" s="488" t="n">
        <v>0</v>
      </c>
      <c r="I5525" s="489" t="s">
        <v>1390</v>
      </c>
      <c r="J5525" s="490" t="n">
        <v>1.51</v>
      </c>
    </row>
    <row r="5526" customFormat="false" ht="15" hidden="false" customHeight="true" outlineLevel="0" collapsed="false">
      <c r="A5526" s="486"/>
      <c r="B5526" s="487"/>
      <c r="C5526" s="487"/>
      <c r="D5526" s="487"/>
      <c r="E5526" s="487" t="s">
        <v>1391</v>
      </c>
      <c r="F5526" s="488" t="n">
        <v>1.61</v>
      </c>
      <c r="G5526" s="487"/>
      <c r="H5526" s="491" t="s">
        <v>1392</v>
      </c>
      <c r="I5526" s="491"/>
      <c r="J5526" s="490" t="n">
        <v>8.41</v>
      </c>
    </row>
    <row r="5527" customFormat="false" ht="49.5" hidden="false" customHeight="true" outlineLevel="0" collapsed="false">
      <c r="A5527" s="492"/>
      <c r="B5527" s="493"/>
      <c r="C5527" s="493"/>
      <c r="D5527" s="493"/>
      <c r="E5527" s="493"/>
      <c r="F5527" s="493"/>
      <c r="G5527" s="493" t="s">
        <v>1393</v>
      </c>
      <c r="H5527" s="494" t="n">
        <v>924.6</v>
      </c>
      <c r="I5527" s="495" t="s">
        <v>1394</v>
      </c>
      <c r="J5527" s="496" t="n">
        <v>7775.88</v>
      </c>
    </row>
    <row r="5528" customFormat="false" ht="0.75" hidden="false" customHeight="true" outlineLevel="0" collapsed="false">
      <c r="A5528" s="497"/>
      <c r="B5528" s="498"/>
      <c r="C5528" s="498"/>
      <c r="D5528" s="498"/>
      <c r="E5528" s="498"/>
      <c r="F5528" s="498"/>
      <c r="G5528" s="498"/>
      <c r="H5528" s="498"/>
      <c r="I5528" s="499"/>
      <c r="J5528" s="500"/>
    </row>
    <row r="5529" customFormat="false" ht="18" hidden="false" customHeight="true" outlineLevel="0" collapsed="false">
      <c r="A5529" s="466" t="s">
        <v>3037</v>
      </c>
      <c r="B5529" s="467" t="s">
        <v>27</v>
      </c>
      <c r="C5529" s="468" t="s">
        <v>26</v>
      </c>
      <c r="D5529" s="468" t="s">
        <v>18</v>
      </c>
      <c r="E5529" s="468" t="s">
        <v>25</v>
      </c>
      <c r="F5529" s="468"/>
      <c r="G5529" s="469" t="s">
        <v>1375</v>
      </c>
      <c r="H5529" s="467" t="s">
        <v>1376</v>
      </c>
      <c r="I5529" s="470" t="s">
        <v>1377</v>
      </c>
      <c r="J5529" s="471" t="s">
        <v>19</v>
      </c>
    </row>
    <row r="5530" customFormat="false" ht="39" hidden="false" customHeight="true" outlineLevel="0" collapsed="false">
      <c r="A5530" s="472" t="s">
        <v>35</v>
      </c>
      <c r="B5530" s="473" t="n">
        <v>92980</v>
      </c>
      <c r="C5530" s="474" t="s">
        <v>42</v>
      </c>
      <c r="D5530" s="474" t="s">
        <v>3038</v>
      </c>
      <c r="E5530" s="474" t="s">
        <v>1404</v>
      </c>
      <c r="F5530" s="474"/>
      <c r="G5530" s="475" t="s">
        <v>47</v>
      </c>
      <c r="H5530" s="476" t="n">
        <v>1</v>
      </c>
      <c r="I5530" s="477" t="n">
        <v>11.44</v>
      </c>
      <c r="J5530" s="478" t="n">
        <v>11.44</v>
      </c>
    </row>
    <row r="5531" customFormat="false" ht="25.5" hidden="false" customHeight="true" outlineLevel="0" collapsed="false">
      <c r="A5531" s="479" t="s">
        <v>656</v>
      </c>
      <c r="B5531" s="480" t="n">
        <v>88247</v>
      </c>
      <c r="C5531" s="481" t="s">
        <v>42</v>
      </c>
      <c r="D5531" s="481" t="s">
        <v>852</v>
      </c>
      <c r="E5531" s="481" t="s">
        <v>1382</v>
      </c>
      <c r="F5531" s="481"/>
      <c r="G5531" s="482" t="s">
        <v>469</v>
      </c>
      <c r="H5531" s="483" t="n">
        <v>0.009</v>
      </c>
      <c r="I5531" s="484" t="n">
        <v>21.96</v>
      </c>
      <c r="J5531" s="485" t="n">
        <v>0.19</v>
      </c>
    </row>
    <row r="5532" customFormat="false" ht="24" hidden="false" customHeight="true" outlineLevel="0" collapsed="false">
      <c r="A5532" s="479" t="s">
        <v>656</v>
      </c>
      <c r="B5532" s="480" t="n">
        <v>88264</v>
      </c>
      <c r="C5532" s="481" t="s">
        <v>42</v>
      </c>
      <c r="D5532" s="481" t="s">
        <v>468</v>
      </c>
      <c r="E5532" s="481" t="s">
        <v>1382</v>
      </c>
      <c r="F5532" s="481"/>
      <c r="G5532" s="482" t="s">
        <v>469</v>
      </c>
      <c r="H5532" s="483" t="n">
        <v>0.009</v>
      </c>
      <c r="I5532" s="484" t="n">
        <v>26.68</v>
      </c>
      <c r="J5532" s="485" t="n">
        <v>0.24</v>
      </c>
    </row>
    <row r="5533" customFormat="false" ht="51.75" hidden="false" customHeight="true" outlineLevel="0" collapsed="false">
      <c r="A5533" s="501" t="s">
        <v>200</v>
      </c>
      <c r="B5533" s="502" t="n">
        <v>1020</v>
      </c>
      <c r="C5533" s="503" t="s">
        <v>42</v>
      </c>
      <c r="D5533" s="503" t="s">
        <v>3039</v>
      </c>
      <c r="E5533" s="503" t="s">
        <v>669</v>
      </c>
      <c r="F5533" s="503"/>
      <c r="G5533" s="504" t="s">
        <v>47</v>
      </c>
      <c r="H5533" s="505" t="n">
        <v>1.027</v>
      </c>
      <c r="I5533" s="506" t="n">
        <v>10.69</v>
      </c>
      <c r="J5533" s="507" t="n">
        <v>10.97</v>
      </c>
    </row>
    <row r="5534" customFormat="false" ht="25.5" hidden="false" customHeight="true" outlineLevel="0" collapsed="false">
      <c r="A5534" s="501" t="s">
        <v>200</v>
      </c>
      <c r="B5534" s="502" t="n">
        <v>21127</v>
      </c>
      <c r="C5534" s="503" t="s">
        <v>42</v>
      </c>
      <c r="D5534" s="503" t="s">
        <v>2976</v>
      </c>
      <c r="E5534" s="503" t="s">
        <v>669</v>
      </c>
      <c r="F5534" s="503"/>
      <c r="G5534" s="504" t="s">
        <v>120</v>
      </c>
      <c r="H5534" s="505" t="n">
        <v>0.01</v>
      </c>
      <c r="I5534" s="506" t="n">
        <v>4.62</v>
      </c>
      <c r="J5534" s="507" t="n">
        <v>0.04</v>
      </c>
    </row>
    <row r="5535" customFormat="false" ht="15" hidden="false" customHeight="false" outlineLevel="0" collapsed="false">
      <c r="A5535" s="486"/>
      <c r="B5535" s="487"/>
      <c r="C5535" s="487"/>
      <c r="D5535" s="487"/>
      <c r="E5535" s="487" t="s">
        <v>1388</v>
      </c>
      <c r="F5535" s="488" t="n">
        <v>0.33</v>
      </c>
      <c r="G5535" s="487" t="s">
        <v>1389</v>
      </c>
      <c r="H5535" s="488" t="n">
        <v>0</v>
      </c>
      <c r="I5535" s="489" t="s">
        <v>1390</v>
      </c>
      <c r="J5535" s="490" t="n">
        <v>0.33</v>
      </c>
    </row>
    <row r="5536" customFormat="false" ht="15" hidden="false" customHeight="true" outlineLevel="0" collapsed="false">
      <c r="A5536" s="486"/>
      <c r="B5536" s="487"/>
      <c r="C5536" s="487"/>
      <c r="D5536" s="487"/>
      <c r="E5536" s="487" t="s">
        <v>1391</v>
      </c>
      <c r="F5536" s="488" t="n">
        <v>2.72</v>
      </c>
      <c r="G5536" s="487"/>
      <c r="H5536" s="491" t="s">
        <v>1392</v>
      </c>
      <c r="I5536" s="491"/>
      <c r="J5536" s="490" t="n">
        <v>14.16</v>
      </c>
    </row>
    <row r="5537" customFormat="false" ht="49.5" hidden="false" customHeight="true" outlineLevel="0" collapsed="false">
      <c r="A5537" s="492"/>
      <c r="B5537" s="493"/>
      <c r="C5537" s="493"/>
      <c r="D5537" s="493"/>
      <c r="E5537" s="493"/>
      <c r="F5537" s="493"/>
      <c r="G5537" s="493" t="s">
        <v>1393</v>
      </c>
      <c r="H5537" s="494" t="n">
        <v>120.3</v>
      </c>
      <c r="I5537" s="495" t="s">
        <v>1394</v>
      </c>
      <c r="J5537" s="496" t="n">
        <v>1703.44</v>
      </c>
    </row>
    <row r="5538" customFormat="false" ht="0.75" hidden="false" customHeight="true" outlineLevel="0" collapsed="false">
      <c r="A5538" s="497"/>
      <c r="B5538" s="498"/>
      <c r="C5538" s="498"/>
      <c r="D5538" s="498"/>
      <c r="E5538" s="498"/>
      <c r="F5538" s="498"/>
      <c r="G5538" s="498"/>
      <c r="H5538" s="498"/>
      <c r="I5538" s="499"/>
      <c r="J5538" s="500"/>
    </row>
    <row r="5539" customFormat="false" ht="18" hidden="false" customHeight="true" outlineLevel="0" collapsed="false">
      <c r="A5539" s="466" t="s">
        <v>3040</v>
      </c>
      <c r="B5539" s="467" t="s">
        <v>27</v>
      </c>
      <c r="C5539" s="468" t="s">
        <v>26</v>
      </c>
      <c r="D5539" s="468" t="s">
        <v>18</v>
      </c>
      <c r="E5539" s="468" t="s">
        <v>25</v>
      </c>
      <c r="F5539" s="468"/>
      <c r="G5539" s="469" t="s">
        <v>1375</v>
      </c>
      <c r="H5539" s="467" t="s">
        <v>1376</v>
      </c>
      <c r="I5539" s="470" t="s">
        <v>1377</v>
      </c>
      <c r="J5539" s="471" t="s">
        <v>19</v>
      </c>
    </row>
    <row r="5540" customFormat="false" ht="39" hidden="false" customHeight="true" outlineLevel="0" collapsed="false">
      <c r="A5540" s="472" t="s">
        <v>35</v>
      </c>
      <c r="B5540" s="473" t="n">
        <v>91929</v>
      </c>
      <c r="C5540" s="474" t="s">
        <v>42</v>
      </c>
      <c r="D5540" s="474" t="s">
        <v>186</v>
      </c>
      <c r="E5540" s="474" t="s">
        <v>1404</v>
      </c>
      <c r="F5540" s="474"/>
      <c r="G5540" s="475" t="s">
        <v>47</v>
      </c>
      <c r="H5540" s="476" t="n">
        <v>1</v>
      </c>
      <c r="I5540" s="477" t="n">
        <v>7.5</v>
      </c>
      <c r="J5540" s="478" t="n">
        <v>7.5</v>
      </c>
    </row>
    <row r="5541" customFormat="false" ht="25.5" hidden="false" customHeight="true" outlineLevel="0" collapsed="false">
      <c r="A5541" s="479" t="s">
        <v>656</v>
      </c>
      <c r="B5541" s="480" t="n">
        <v>88247</v>
      </c>
      <c r="C5541" s="481" t="s">
        <v>42</v>
      </c>
      <c r="D5541" s="481" t="s">
        <v>852</v>
      </c>
      <c r="E5541" s="481" t="s">
        <v>1382</v>
      </c>
      <c r="F5541" s="481"/>
      <c r="G5541" s="482" t="s">
        <v>469</v>
      </c>
      <c r="H5541" s="483" t="n">
        <v>0.039</v>
      </c>
      <c r="I5541" s="484" t="n">
        <v>21.96</v>
      </c>
      <c r="J5541" s="485" t="n">
        <v>0.85</v>
      </c>
    </row>
    <row r="5542" customFormat="false" ht="24" hidden="false" customHeight="true" outlineLevel="0" collapsed="false">
      <c r="A5542" s="479" t="s">
        <v>656</v>
      </c>
      <c r="B5542" s="480" t="n">
        <v>88264</v>
      </c>
      <c r="C5542" s="481" t="s">
        <v>42</v>
      </c>
      <c r="D5542" s="481" t="s">
        <v>468</v>
      </c>
      <c r="E5542" s="481" t="s">
        <v>1382</v>
      </c>
      <c r="F5542" s="481"/>
      <c r="G5542" s="482" t="s">
        <v>469</v>
      </c>
      <c r="H5542" s="483" t="n">
        <v>0.039</v>
      </c>
      <c r="I5542" s="484" t="n">
        <v>26.68</v>
      </c>
      <c r="J5542" s="485" t="n">
        <v>1.04</v>
      </c>
    </row>
    <row r="5543" customFormat="false" ht="51.75" hidden="false" customHeight="true" outlineLevel="0" collapsed="false">
      <c r="A5543" s="501" t="s">
        <v>200</v>
      </c>
      <c r="B5543" s="502" t="n">
        <v>1021</v>
      </c>
      <c r="C5543" s="503" t="s">
        <v>42</v>
      </c>
      <c r="D5543" s="503" t="s">
        <v>876</v>
      </c>
      <c r="E5543" s="503" t="s">
        <v>669</v>
      </c>
      <c r="F5543" s="503"/>
      <c r="G5543" s="504" t="s">
        <v>47</v>
      </c>
      <c r="H5543" s="505" t="n">
        <v>1.2434</v>
      </c>
      <c r="I5543" s="506" t="n">
        <v>4.48</v>
      </c>
      <c r="J5543" s="507" t="n">
        <v>5.57</v>
      </c>
    </row>
    <row r="5544" customFormat="false" ht="25.5" hidden="false" customHeight="true" outlineLevel="0" collapsed="false">
      <c r="A5544" s="501" t="s">
        <v>200</v>
      </c>
      <c r="B5544" s="502" t="n">
        <v>21127</v>
      </c>
      <c r="C5544" s="503" t="s">
        <v>42</v>
      </c>
      <c r="D5544" s="503" t="s">
        <v>2976</v>
      </c>
      <c r="E5544" s="503" t="s">
        <v>669</v>
      </c>
      <c r="F5544" s="503"/>
      <c r="G5544" s="504" t="s">
        <v>120</v>
      </c>
      <c r="H5544" s="505" t="n">
        <v>0.0094</v>
      </c>
      <c r="I5544" s="506" t="n">
        <v>4.62</v>
      </c>
      <c r="J5544" s="507" t="n">
        <v>0.04</v>
      </c>
    </row>
    <row r="5545" customFormat="false" ht="15" hidden="false" customHeight="false" outlineLevel="0" collapsed="false">
      <c r="A5545" s="486"/>
      <c r="B5545" s="487"/>
      <c r="C5545" s="487"/>
      <c r="D5545" s="487"/>
      <c r="E5545" s="487" t="s">
        <v>1388</v>
      </c>
      <c r="F5545" s="488" t="n">
        <v>1.47</v>
      </c>
      <c r="G5545" s="487" t="s">
        <v>1389</v>
      </c>
      <c r="H5545" s="488" t="n">
        <v>0</v>
      </c>
      <c r="I5545" s="489" t="s">
        <v>1390</v>
      </c>
      <c r="J5545" s="490" t="n">
        <v>1.47</v>
      </c>
    </row>
    <row r="5546" customFormat="false" ht="15" hidden="false" customHeight="true" outlineLevel="0" collapsed="false">
      <c r="A5546" s="486"/>
      <c r="B5546" s="487"/>
      <c r="C5546" s="487"/>
      <c r="D5546" s="487"/>
      <c r="E5546" s="487" t="s">
        <v>1391</v>
      </c>
      <c r="F5546" s="488" t="n">
        <v>1.78</v>
      </c>
      <c r="G5546" s="487"/>
      <c r="H5546" s="491" t="s">
        <v>1392</v>
      </c>
      <c r="I5546" s="491"/>
      <c r="J5546" s="490" t="n">
        <v>9.28</v>
      </c>
    </row>
    <row r="5547" customFormat="false" ht="49.5" hidden="false" customHeight="true" outlineLevel="0" collapsed="false">
      <c r="A5547" s="492"/>
      <c r="B5547" s="493"/>
      <c r="C5547" s="493"/>
      <c r="D5547" s="493"/>
      <c r="E5547" s="493"/>
      <c r="F5547" s="493"/>
      <c r="G5547" s="493" t="s">
        <v>1393</v>
      </c>
      <c r="H5547" s="494" t="n">
        <v>9657.4</v>
      </c>
      <c r="I5547" s="495" t="s">
        <v>1394</v>
      </c>
      <c r="J5547" s="496" t="n">
        <v>89620.67</v>
      </c>
    </row>
    <row r="5548" customFormat="false" ht="0.75" hidden="false" customHeight="true" outlineLevel="0" collapsed="false">
      <c r="A5548" s="497"/>
      <c r="B5548" s="498"/>
      <c r="C5548" s="498"/>
      <c r="D5548" s="498"/>
      <c r="E5548" s="498"/>
      <c r="F5548" s="498"/>
      <c r="G5548" s="498"/>
      <c r="H5548" s="498"/>
      <c r="I5548" s="499"/>
      <c r="J5548" s="500"/>
    </row>
    <row r="5549" customFormat="false" ht="18" hidden="false" customHeight="true" outlineLevel="0" collapsed="false">
      <c r="A5549" s="466" t="s">
        <v>3041</v>
      </c>
      <c r="B5549" s="467" t="s">
        <v>27</v>
      </c>
      <c r="C5549" s="468" t="s">
        <v>26</v>
      </c>
      <c r="D5549" s="468" t="s">
        <v>18</v>
      </c>
      <c r="E5549" s="468" t="s">
        <v>25</v>
      </c>
      <c r="F5549" s="468"/>
      <c r="G5549" s="469" t="s">
        <v>1375</v>
      </c>
      <c r="H5549" s="467" t="s">
        <v>1376</v>
      </c>
      <c r="I5549" s="470" t="s">
        <v>1377</v>
      </c>
      <c r="J5549" s="471" t="s">
        <v>19</v>
      </c>
    </row>
    <row r="5550" customFormat="false" ht="39" hidden="false" customHeight="true" outlineLevel="0" collapsed="false">
      <c r="A5550" s="472" t="s">
        <v>35</v>
      </c>
      <c r="B5550" s="473" t="n">
        <v>91927</v>
      </c>
      <c r="C5550" s="474" t="s">
        <v>42</v>
      </c>
      <c r="D5550" s="474" t="s">
        <v>180</v>
      </c>
      <c r="E5550" s="474" t="s">
        <v>1404</v>
      </c>
      <c r="F5550" s="474"/>
      <c r="G5550" s="475" t="s">
        <v>47</v>
      </c>
      <c r="H5550" s="476" t="n">
        <v>1</v>
      </c>
      <c r="I5550" s="477" t="n">
        <v>5.07</v>
      </c>
      <c r="J5550" s="478" t="n">
        <v>5.07</v>
      </c>
    </row>
    <row r="5551" customFormat="false" ht="25.5" hidden="false" customHeight="true" outlineLevel="0" collapsed="false">
      <c r="A5551" s="479" t="s">
        <v>656</v>
      </c>
      <c r="B5551" s="480" t="n">
        <v>88247</v>
      </c>
      <c r="C5551" s="481" t="s">
        <v>42</v>
      </c>
      <c r="D5551" s="481" t="s">
        <v>852</v>
      </c>
      <c r="E5551" s="481" t="s">
        <v>1382</v>
      </c>
      <c r="F5551" s="481"/>
      <c r="G5551" s="482" t="s">
        <v>469</v>
      </c>
      <c r="H5551" s="483" t="n">
        <v>0.029</v>
      </c>
      <c r="I5551" s="484" t="n">
        <v>21.96</v>
      </c>
      <c r="J5551" s="485" t="n">
        <v>0.63</v>
      </c>
    </row>
    <row r="5552" customFormat="false" ht="24" hidden="false" customHeight="true" outlineLevel="0" collapsed="false">
      <c r="A5552" s="479" t="s">
        <v>656</v>
      </c>
      <c r="B5552" s="480" t="n">
        <v>88264</v>
      </c>
      <c r="C5552" s="481" t="s">
        <v>42</v>
      </c>
      <c r="D5552" s="481" t="s">
        <v>468</v>
      </c>
      <c r="E5552" s="481" t="s">
        <v>1382</v>
      </c>
      <c r="F5552" s="481"/>
      <c r="G5552" s="482" t="s">
        <v>469</v>
      </c>
      <c r="H5552" s="483" t="n">
        <v>0.029</v>
      </c>
      <c r="I5552" s="484" t="n">
        <v>26.68</v>
      </c>
      <c r="J5552" s="485" t="n">
        <v>0.77</v>
      </c>
    </row>
    <row r="5553" customFormat="false" ht="51.75" hidden="false" customHeight="true" outlineLevel="0" collapsed="false">
      <c r="A5553" s="501" t="s">
        <v>200</v>
      </c>
      <c r="B5553" s="502" t="n">
        <v>1022</v>
      </c>
      <c r="C5553" s="503" t="s">
        <v>42</v>
      </c>
      <c r="D5553" s="503" t="s">
        <v>870</v>
      </c>
      <c r="E5553" s="503" t="s">
        <v>669</v>
      </c>
      <c r="F5553" s="503"/>
      <c r="G5553" s="504" t="s">
        <v>47</v>
      </c>
      <c r="H5553" s="505" t="n">
        <v>1.2434</v>
      </c>
      <c r="I5553" s="506" t="n">
        <v>2.92</v>
      </c>
      <c r="J5553" s="507" t="n">
        <v>3.63</v>
      </c>
    </row>
    <row r="5554" customFormat="false" ht="25.5" hidden="false" customHeight="true" outlineLevel="0" collapsed="false">
      <c r="A5554" s="501" t="s">
        <v>200</v>
      </c>
      <c r="B5554" s="502" t="n">
        <v>21127</v>
      </c>
      <c r="C5554" s="503" t="s">
        <v>42</v>
      </c>
      <c r="D5554" s="503" t="s">
        <v>2976</v>
      </c>
      <c r="E5554" s="503" t="s">
        <v>669</v>
      </c>
      <c r="F5554" s="503"/>
      <c r="G5554" s="504" t="s">
        <v>120</v>
      </c>
      <c r="H5554" s="505" t="n">
        <v>0.0094</v>
      </c>
      <c r="I5554" s="506" t="n">
        <v>4.62</v>
      </c>
      <c r="J5554" s="507" t="n">
        <v>0.04</v>
      </c>
    </row>
    <row r="5555" customFormat="false" ht="15" hidden="false" customHeight="false" outlineLevel="0" collapsed="false">
      <c r="A5555" s="486"/>
      <c r="B5555" s="487"/>
      <c r="C5555" s="487"/>
      <c r="D5555" s="487"/>
      <c r="E5555" s="487" t="s">
        <v>1388</v>
      </c>
      <c r="F5555" s="488" t="n">
        <v>1.09</v>
      </c>
      <c r="G5555" s="487" t="s">
        <v>1389</v>
      </c>
      <c r="H5555" s="488" t="n">
        <v>0</v>
      </c>
      <c r="I5555" s="489" t="s">
        <v>1390</v>
      </c>
      <c r="J5555" s="490" t="n">
        <v>1.09</v>
      </c>
    </row>
    <row r="5556" customFormat="false" ht="15" hidden="false" customHeight="true" outlineLevel="0" collapsed="false">
      <c r="A5556" s="486"/>
      <c r="B5556" s="487"/>
      <c r="C5556" s="487"/>
      <c r="D5556" s="487"/>
      <c r="E5556" s="487" t="s">
        <v>1391</v>
      </c>
      <c r="F5556" s="488" t="n">
        <v>1.2</v>
      </c>
      <c r="G5556" s="487"/>
      <c r="H5556" s="491" t="s">
        <v>1392</v>
      </c>
      <c r="I5556" s="491"/>
      <c r="J5556" s="490" t="n">
        <v>6.27</v>
      </c>
    </row>
    <row r="5557" customFormat="false" ht="49.5" hidden="false" customHeight="true" outlineLevel="0" collapsed="false">
      <c r="A5557" s="492"/>
      <c r="B5557" s="493"/>
      <c r="C5557" s="493"/>
      <c r="D5557" s="493"/>
      <c r="E5557" s="493"/>
      <c r="F5557" s="493"/>
      <c r="G5557" s="493" t="s">
        <v>1393</v>
      </c>
      <c r="H5557" s="494" t="n">
        <v>20118.4</v>
      </c>
      <c r="I5557" s="495" t="s">
        <v>1394</v>
      </c>
      <c r="J5557" s="496" t="n">
        <v>126142.36</v>
      </c>
    </row>
    <row r="5558" customFormat="false" ht="0.75" hidden="false" customHeight="true" outlineLevel="0" collapsed="false">
      <c r="A5558" s="497"/>
      <c r="B5558" s="498"/>
      <c r="C5558" s="498"/>
      <c r="D5558" s="498"/>
      <c r="E5558" s="498"/>
      <c r="F5558" s="498"/>
      <c r="G5558" s="498"/>
      <c r="H5558" s="498"/>
      <c r="I5558" s="499"/>
      <c r="J5558" s="500"/>
    </row>
    <row r="5559" customFormat="false" ht="24" hidden="false" customHeight="true" outlineLevel="0" collapsed="false">
      <c r="A5559" s="461" t="s">
        <v>3042</v>
      </c>
      <c r="B5559" s="462"/>
      <c r="C5559" s="462"/>
      <c r="D5559" s="462" t="s">
        <v>3043</v>
      </c>
      <c r="E5559" s="462"/>
      <c r="F5559" s="462"/>
      <c r="G5559" s="462"/>
      <c r="H5559" s="463"/>
      <c r="I5559" s="464"/>
      <c r="J5559" s="465" t="n">
        <v>21173.85</v>
      </c>
    </row>
    <row r="5560" customFormat="false" ht="18" hidden="false" customHeight="true" outlineLevel="0" collapsed="false">
      <c r="A5560" s="466" t="s">
        <v>3044</v>
      </c>
      <c r="B5560" s="467" t="s">
        <v>27</v>
      </c>
      <c r="C5560" s="468" t="s">
        <v>26</v>
      </c>
      <c r="D5560" s="468" t="s">
        <v>18</v>
      </c>
      <c r="E5560" s="468" t="s">
        <v>25</v>
      </c>
      <c r="F5560" s="468"/>
      <c r="G5560" s="469" t="s">
        <v>1375</v>
      </c>
      <c r="H5560" s="467" t="s">
        <v>1376</v>
      </c>
      <c r="I5560" s="470" t="s">
        <v>1377</v>
      </c>
      <c r="J5560" s="471" t="s">
        <v>19</v>
      </c>
    </row>
    <row r="5561" customFormat="false" ht="39" hidden="false" customHeight="true" outlineLevel="0" collapsed="false">
      <c r="A5561" s="472" t="s">
        <v>35</v>
      </c>
      <c r="B5561" s="473" t="n">
        <v>97886</v>
      </c>
      <c r="C5561" s="474" t="s">
        <v>42</v>
      </c>
      <c r="D5561" s="474" t="s">
        <v>1505</v>
      </c>
      <c r="E5561" s="474" t="s">
        <v>1404</v>
      </c>
      <c r="F5561" s="474"/>
      <c r="G5561" s="475" t="s">
        <v>120</v>
      </c>
      <c r="H5561" s="476" t="n">
        <v>1</v>
      </c>
      <c r="I5561" s="477" t="n">
        <v>177.32</v>
      </c>
      <c r="J5561" s="478" t="n">
        <v>177.32</v>
      </c>
    </row>
    <row r="5562" customFormat="false" ht="39" hidden="false" customHeight="true" outlineLevel="0" collapsed="false">
      <c r="A5562" s="479" t="s">
        <v>656</v>
      </c>
      <c r="B5562" s="480" t="n">
        <v>100475</v>
      </c>
      <c r="C5562" s="481" t="s">
        <v>42</v>
      </c>
      <c r="D5562" s="481" t="s">
        <v>915</v>
      </c>
      <c r="E5562" s="481" t="s">
        <v>1382</v>
      </c>
      <c r="F5562" s="481"/>
      <c r="G5562" s="482" t="s">
        <v>388</v>
      </c>
      <c r="H5562" s="483" t="n">
        <v>0.0278</v>
      </c>
      <c r="I5562" s="484" t="n">
        <v>799.38</v>
      </c>
      <c r="J5562" s="485" t="n">
        <v>22.22</v>
      </c>
    </row>
    <row r="5563" customFormat="false" ht="39" hidden="false" customHeight="true" outlineLevel="0" collapsed="false">
      <c r="A5563" s="479" t="s">
        <v>656</v>
      </c>
      <c r="B5563" s="480" t="n">
        <v>101619</v>
      </c>
      <c r="C5563" s="481" t="s">
        <v>42</v>
      </c>
      <c r="D5563" s="481" t="s">
        <v>2727</v>
      </c>
      <c r="E5563" s="481" t="s">
        <v>914</v>
      </c>
      <c r="F5563" s="481"/>
      <c r="G5563" s="482" t="s">
        <v>388</v>
      </c>
      <c r="H5563" s="483" t="n">
        <v>0.036</v>
      </c>
      <c r="I5563" s="484" t="n">
        <v>345.69</v>
      </c>
      <c r="J5563" s="485" t="n">
        <v>12.44</v>
      </c>
    </row>
    <row r="5564" customFormat="false" ht="39" hidden="false" customHeight="true" outlineLevel="0" collapsed="false">
      <c r="A5564" s="479" t="s">
        <v>656</v>
      </c>
      <c r="B5564" s="480" t="n">
        <v>87316</v>
      </c>
      <c r="C5564" s="481" t="s">
        <v>42</v>
      </c>
      <c r="D5564" s="481" t="s">
        <v>916</v>
      </c>
      <c r="E5564" s="481" t="s">
        <v>1382</v>
      </c>
      <c r="F5564" s="481"/>
      <c r="G5564" s="482" t="s">
        <v>388</v>
      </c>
      <c r="H5564" s="483" t="n">
        <v>0.0039</v>
      </c>
      <c r="I5564" s="484" t="n">
        <v>533.72</v>
      </c>
      <c r="J5564" s="485" t="n">
        <v>2.08</v>
      </c>
    </row>
    <row r="5565" customFormat="false" ht="24" hidden="false" customHeight="true" outlineLevel="0" collapsed="false">
      <c r="A5565" s="479" t="s">
        <v>656</v>
      </c>
      <c r="B5565" s="480" t="n">
        <v>88309</v>
      </c>
      <c r="C5565" s="481" t="s">
        <v>42</v>
      </c>
      <c r="D5565" s="481" t="s">
        <v>696</v>
      </c>
      <c r="E5565" s="481" t="s">
        <v>1382</v>
      </c>
      <c r="F5565" s="481"/>
      <c r="G5565" s="482" t="s">
        <v>469</v>
      </c>
      <c r="H5565" s="483" t="n">
        <v>1.2686</v>
      </c>
      <c r="I5565" s="484" t="n">
        <v>25.62</v>
      </c>
      <c r="J5565" s="485" t="n">
        <v>32.5</v>
      </c>
    </row>
    <row r="5566" customFormat="false" ht="24" hidden="false" customHeight="true" outlineLevel="0" collapsed="false">
      <c r="A5566" s="479" t="s">
        <v>656</v>
      </c>
      <c r="B5566" s="480" t="n">
        <v>88316</v>
      </c>
      <c r="C5566" s="481" t="s">
        <v>42</v>
      </c>
      <c r="D5566" s="481" t="s">
        <v>667</v>
      </c>
      <c r="E5566" s="481" t="s">
        <v>1382</v>
      </c>
      <c r="F5566" s="481"/>
      <c r="G5566" s="482" t="s">
        <v>469</v>
      </c>
      <c r="H5566" s="483" t="n">
        <v>0.9967</v>
      </c>
      <c r="I5566" s="484" t="n">
        <v>20.32</v>
      </c>
      <c r="J5566" s="485" t="n">
        <v>20.25</v>
      </c>
    </row>
    <row r="5567" customFormat="false" ht="39" hidden="false" customHeight="true" outlineLevel="0" collapsed="false">
      <c r="A5567" s="479" t="s">
        <v>656</v>
      </c>
      <c r="B5567" s="480" t="n">
        <v>97734</v>
      </c>
      <c r="C5567" s="481" t="s">
        <v>42</v>
      </c>
      <c r="D5567" s="481" t="s">
        <v>917</v>
      </c>
      <c r="E5567" s="481" t="s">
        <v>1399</v>
      </c>
      <c r="F5567" s="481"/>
      <c r="G5567" s="482" t="s">
        <v>388</v>
      </c>
      <c r="H5567" s="483" t="n">
        <v>0.0175</v>
      </c>
      <c r="I5567" s="484" t="n">
        <v>2985.21</v>
      </c>
      <c r="J5567" s="485" t="n">
        <v>52.24</v>
      </c>
    </row>
    <row r="5568" customFormat="false" ht="25.5" hidden="false" customHeight="true" outlineLevel="0" collapsed="false">
      <c r="A5568" s="501" t="s">
        <v>200</v>
      </c>
      <c r="B5568" s="502" t="n">
        <v>7258</v>
      </c>
      <c r="C5568" s="503" t="s">
        <v>42</v>
      </c>
      <c r="D5568" s="503" t="s">
        <v>918</v>
      </c>
      <c r="E5568" s="503" t="s">
        <v>669</v>
      </c>
      <c r="F5568" s="503"/>
      <c r="G5568" s="504" t="s">
        <v>120</v>
      </c>
      <c r="H5568" s="505" t="n">
        <v>38.691</v>
      </c>
      <c r="I5568" s="506" t="n">
        <v>0.92</v>
      </c>
      <c r="J5568" s="507" t="n">
        <v>35.59</v>
      </c>
    </row>
    <row r="5569" customFormat="false" ht="15" hidden="false" customHeight="false" outlineLevel="0" collapsed="false">
      <c r="A5569" s="486"/>
      <c r="B5569" s="487"/>
      <c r="C5569" s="487"/>
      <c r="D5569" s="487"/>
      <c r="E5569" s="487" t="s">
        <v>1388</v>
      </c>
      <c r="F5569" s="488" t="n">
        <v>71.85</v>
      </c>
      <c r="G5569" s="487" t="s">
        <v>1389</v>
      </c>
      <c r="H5569" s="488" t="n">
        <v>0</v>
      </c>
      <c r="I5569" s="489" t="s">
        <v>1390</v>
      </c>
      <c r="J5569" s="490" t="n">
        <v>71.85</v>
      </c>
    </row>
    <row r="5570" customFormat="false" ht="15" hidden="false" customHeight="true" outlineLevel="0" collapsed="false">
      <c r="A5570" s="486"/>
      <c r="B5570" s="487"/>
      <c r="C5570" s="487"/>
      <c r="D5570" s="487"/>
      <c r="E5570" s="487" t="s">
        <v>1391</v>
      </c>
      <c r="F5570" s="488" t="n">
        <v>42.2</v>
      </c>
      <c r="G5570" s="487"/>
      <c r="H5570" s="491" t="s">
        <v>1392</v>
      </c>
      <c r="I5570" s="491"/>
      <c r="J5570" s="490" t="n">
        <v>219.52</v>
      </c>
    </row>
    <row r="5571" customFormat="false" ht="49.5" hidden="false" customHeight="true" outlineLevel="0" collapsed="false">
      <c r="A5571" s="492"/>
      <c r="B5571" s="493"/>
      <c r="C5571" s="493"/>
      <c r="D5571" s="493"/>
      <c r="E5571" s="493"/>
      <c r="F5571" s="493"/>
      <c r="G5571" s="493" t="s">
        <v>1393</v>
      </c>
      <c r="H5571" s="494" t="n">
        <v>15</v>
      </c>
      <c r="I5571" s="495" t="s">
        <v>1394</v>
      </c>
      <c r="J5571" s="496" t="n">
        <v>3292.8</v>
      </c>
    </row>
    <row r="5572" customFormat="false" ht="0.75" hidden="false" customHeight="true" outlineLevel="0" collapsed="false">
      <c r="A5572" s="497"/>
      <c r="B5572" s="498"/>
      <c r="C5572" s="498"/>
      <c r="D5572" s="498"/>
      <c r="E5572" s="498"/>
      <c r="F5572" s="498"/>
      <c r="G5572" s="498"/>
      <c r="H5572" s="498"/>
      <c r="I5572" s="499"/>
      <c r="J5572" s="500"/>
    </row>
    <row r="5573" customFormat="false" ht="18" hidden="false" customHeight="true" outlineLevel="0" collapsed="false">
      <c r="A5573" s="466" t="s">
        <v>3045</v>
      </c>
      <c r="B5573" s="467" t="s">
        <v>27</v>
      </c>
      <c r="C5573" s="468" t="s">
        <v>26</v>
      </c>
      <c r="D5573" s="468" t="s">
        <v>18</v>
      </c>
      <c r="E5573" s="468" t="s">
        <v>25</v>
      </c>
      <c r="F5573" s="468"/>
      <c r="G5573" s="469" t="s">
        <v>1375</v>
      </c>
      <c r="H5573" s="467" t="s">
        <v>1376</v>
      </c>
      <c r="I5573" s="470" t="s">
        <v>1377</v>
      </c>
      <c r="J5573" s="471" t="s">
        <v>19</v>
      </c>
    </row>
    <row r="5574" customFormat="false" ht="39" hidden="false" customHeight="true" outlineLevel="0" collapsed="false">
      <c r="A5574" s="472" t="s">
        <v>35</v>
      </c>
      <c r="B5574" s="473" t="n">
        <v>97891</v>
      </c>
      <c r="C5574" s="474" t="s">
        <v>42</v>
      </c>
      <c r="D5574" s="474" t="s">
        <v>3046</v>
      </c>
      <c r="E5574" s="474" t="s">
        <v>1404</v>
      </c>
      <c r="F5574" s="474"/>
      <c r="G5574" s="475" t="s">
        <v>120</v>
      </c>
      <c r="H5574" s="476" t="n">
        <v>1</v>
      </c>
      <c r="I5574" s="477" t="n">
        <v>207.77</v>
      </c>
      <c r="J5574" s="478" t="n">
        <v>207.77</v>
      </c>
    </row>
    <row r="5575" customFormat="false" ht="39" hidden="false" customHeight="true" outlineLevel="0" collapsed="false">
      <c r="A5575" s="479" t="s">
        <v>656</v>
      </c>
      <c r="B5575" s="480" t="n">
        <v>100475</v>
      </c>
      <c r="C5575" s="481" t="s">
        <v>42</v>
      </c>
      <c r="D5575" s="481" t="s">
        <v>915</v>
      </c>
      <c r="E5575" s="481" t="s">
        <v>1382</v>
      </c>
      <c r="F5575" s="481"/>
      <c r="G5575" s="482" t="s">
        <v>388</v>
      </c>
      <c r="H5575" s="483" t="n">
        <v>0.0261</v>
      </c>
      <c r="I5575" s="484" t="n">
        <v>799.38</v>
      </c>
      <c r="J5575" s="485" t="n">
        <v>20.86</v>
      </c>
    </row>
    <row r="5576" customFormat="false" ht="39" hidden="false" customHeight="true" outlineLevel="0" collapsed="false">
      <c r="A5576" s="479" t="s">
        <v>656</v>
      </c>
      <c r="B5576" s="480" t="n">
        <v>101619</v>
      </c>
      <c r="C5576" s="481" t="s">
        <v>42</v>
      </c>
      <c r="D5576" s="481" t="s">
        <v>2727</v>
      </c>
      <c r="E5576" s="481" t="s">
        <v>914</v>
      </c>
      <c r="F5576" s="481"/>
      <c r="G5576" s="482" t="s">
        <v>388</v>
      </c>
      <c r="H5576" s="483" t="n">
        <v>0.049</v>
      </c>
      <c r="I5576" s="484" t="n">
        <v>345.69</v>
      </c>
      <c r="J5576" s="485" t="n">
        <v>16.93</v>
      </c>
    </row>
    <row r="5577" customFormat="false" ht="39" hidden="false" customHeight="true" outlineLevel="0" collapsed="false">
      <c r="A5577" s="479" t="s">
        <v>656</v>
      </c>
      <c r="B5577" s="480" t="n">
        <v>87316</v>
      </c>
      <c r="C5577" s="481" t="s">
        <v>42</v>
      </c>
      <c r="D5577" s="481" t="s">
        <v>916</v>
      </c>
      <c r="E5577" s="481" t="s">
        <v>1382</v>
      </c>
      <c r="F5577" s="481"/>
      <c r="G5577" s="482" t="s">
        <v>388</v>
      </c>
      <c r="H5577" s="483" t="n">
        <v>0.0064</v>
      </c>
      <c r="I5577" s="484" t="n">
        <v>533.72</v>
      </c>
      <c r="J5577" s="485" t="n">
        <v>3.41</v>
      </c>
    </row>
    <row r="5578" customFormat="false" ht="24" hidden="false" customHeight="true" outlineLevel="0" collapsed="false">
      <c r="A5578" s="479" t="s">
        <v>656</v>
      </c>
      <c r="B5578" s="480" t="n">
        <v>88309</v>
      </c>
      <c r="C5578" s="481" t="s">
        <v>42</v>
      </c>
      <c r="D5578" s="481" t="s">
        <v>696</v>
      </c>
      <c r="E5578" s="481" t="s">
        <v>1382</v>
      </c>
      <c r="F5578" s="481"/>
      <c r="G5578" s="482" t="s">
        <v>469</v>
      </c>
      <c r="H5578" s="483" t="n">
        <v>1.3764</v>
      </c>
      <c r="I5578" s="484" t="n">
        <v>25.62</v>
      </c>
      <c r="J5578" s="485" t="n">
        <v>35.26</v>
      </c>
    </row>
    <row r="5579" customFormat="false" ht="24" hidden="false" customHeight="true" outlineLevel="0" collapsed="false">
      <c r="A5579" s="479" t="s">
        <v>656</v>
      </c>
      <c r="B5579" s="480" t="n">
        <v>88316</v>
      </c>
      <c r="C5579" s="481" t="s">
        <v>42</v>
      </c>
      <c r="D5579" s="481" t="s">
        <v>667</v>
      </c>
      <c r="E5579" s="481" t="s">
        <v>1382</v>
      </c>
      <c r="F5579" s="481"/>
      <c r="G5579" s="482" t="s">
        <v>469</v>
      </c>
      <c r="H5579" s="483" t="n">
        <v>1.0814</v>
      </c>
      <c r="I5579" s="484" t="n">
        <v>20.32</v>
      </c>
      <c r="J5579" s="485" t="n">
        <v>21.97</v>
      </c>
    </row>
    <row r="5580" customFormat="false" ht="39" hidden="false" customHeight="true" outlineLevel="0" collapsed="false">
      <c r="A5580" s="479" t="s">
        <v>656</v>
      </c>
      <c r="B5580" s="480" t="n">
        <v>97734</v>
      </c>
      <c r="C5580" s="481" t="s">
        <v>42</v>
      </c>
      <c r="D5580" s="481" t="s">
        <v>917</v>
      </c>
      <c r="E5580" s="481" t="s">
        <v>1399</v>
      </c>
      <c r="F5580" s="481"/>
      <c r="G5580" s="482" t="s">
        <v>388</v>
      </c>
      <c r="H5580" s="483" t="n">
        <v>0.0252</v>
      </c>
      <c r="I5580" s="484" t="n">
        <v>2985.21</v>
      </c>
      <c r="J5580" s="485" t="n">
        <v>75.22</v>
      </c>
    </row>
    <row r="5581" customFormat="false" ht="25.5" hidden="false" customHeight="true" outlineLevel="0" collapsed="false">
      <c r="A5581" s="501" t="s">
        <v>200</v>
      </c>
      <c r="B5581" s="502" t="n">
        <v>650</v>
      </c>
      <c r="C5581" s="503" t="s">
        <v>42</v>
      </c>
      <c r="D5581" s="503" t="s">
        <v>3047</v>
      </c>
      <c r="E5581" s="503" t="s">
        <v>669</v>
      </c>
      <c r="F5581" s="503"/>
      <c r="G5581" s="504" t="s">
        <v>120</v>
      </c>
      <c r="H5581" s="505" t="n">
        <v>10.0361</v>
      </c>
      <c r="I5581" s="506" t="n">
        <v>3.4</v>
      </c>
      <c r="J5581" s="507" t="n">
        <v>34.12</v>
      </c>
    </row>
    <row r="5582" customFormat="false" ht="15" hidden="false" customHeight="false" outlineLevel="0" collapsed="false">
      <c r="A5582" s="486"/>
      <c r="B5582" s="487"/>
      <c r="C5582" s="487"/>
      <c r="D5582" s="487"/>
      <c r="E5582" s="487" t="s">
        <v>1388</v>
      </c>
      <c r="F5582" s="488" t="n">
        <v>87.95</v>
      </c>
      <c r="G5582" s="487" t="s">
        <v>1389</v>
      </c>
      <c r="H5582" s="488" t="n">
        <v>0</v>
      </c>
      <c r="I5582" s="489" t="s">
        <v>1390</v>
      </c>
      <c r="J5582" s="490" t="n">
        <v>87.95</v>
      </c>
    </row>
    <row r="5583" customFormat="false" ht="15" hidden="false" customHeight="true" outlineLevel="0" collapsed="false">
      <c r="A5583" s="486"/>
      <c r="B5583" s="487"/>
      <c r="C5583" s="487"/>
      <c r="D5583" s="487"/>
      <c r="E5583" s="487" t="s">
        <v>1391</v>
      </c>
      <c r="F5583" s="488" t="n">
        <v>49.44</v>
      </c>
      <c r="G5583" s="487"/>
      <c r="H5583" s="491" t="s">
        <v>1392</v>
      </c>
      <c r="I5583" s="491"/>
      <c r="J5583" s="490" t="n">
        <v>257.21</v>
      </c>
    </row>
    <row r="5584" customFormat="false" ht="49.5" hidden="false" customHeight="true" outlineLevel="0" collapsed="false">
      <c r="A5584" s="492"/>
      <c r="B5584" s="493"/>
      <c r="C5584" s="493"/>
      <c r="D5584" s="493"/>
      <c r="E5584" s="493"/>
      <c r="F5584" s="493"/>
      <c r="G5584" s="493" t="s">
        <v>1393</v>
      </c>
      <c r="H5584" s="494" t="n">
        <v>1</v>
      </c>
      <c r="I5584" s="495" t="s">
        <v>1394</v>
      </c>
      <c r="J5584" s="496" t="n">
        <v>257.21</v>
      </c>
    </row>
    <row r="5585" customFormat="false" ht="0.75" hidden="false" customHeight="true" outlineLevel="0" collapsed="false">
      <c r="A5585" s="497"/>
      <c r="B5585" s="498"/>
      <c r="C5585" s="498"/>
      <c r="D5585" s="498"/>
      <c r="E5585" s="498"/>
      <c r="F5585" s="498"/>
      <c r="G5585" s="498"/>
      <c r="H5585" s="498"/>
      <c r="I5585" s="499"/>
      <c r="J5585" s="500"/>
    </row>
    <row r="5586" customFormat="false" ht="18" hidden="false" customHeight="true" outlineLevel="0" collapsed="false">
      <c r="A5586" s="466" t="s">
        <v>3048</v>
      </c>
      <c r="B5586" s="467" t="s">
        <v>27</v>
      </c>
      <c r="C5586" s="468" t="s">
        <v>26</v>
      </c>
      <c r="D5586" s="468" t="s">
        <v>18</v>
      </c>
      <c r="E5586" s="468" t="s">
        <v>25</v>
      </c>
      <c r="F5586" s="468"/>
      <c r="G5586" s="469" t="s">
        <v>1375</v>
      </c>
      <c r="H5586" s="467" t="s">
        <v>1376</v>
      </c>
      <c r="I5586" s="470" t="s">
        <v>1377</v>
      </c>
      <c r="J5586" s="471" t="s">
        <v>19</v>
      </c>
    </row>
    <row r="5587" customFormat="false" ht="39" hidden="false" customHeight="true" outlineLevel="0" collapsed="false">
      <c r="A5587" s="472" t="s">
        <v>35</v>
      </c>
      <c r="B5587" s="473" t="n">
        <v>97892</v>
      </c>
      <c r="C5587" s="474" t="s">
        <v>42</v>
      </c>
      <c r="D5587" s="474" t="s">
        <v>3049</v>
      </c>
      <c r="E5587" s="474" t="s">
        <v>1404</v>
      </c>
      <c r="F5587" s="474"/>
      <c r="G5587" s="475" t="s">
        <v>120</v>
      </c>
      <c r="H5587" s="476" t="n">
        <v>1</v>
      </c>
      <c r="I5587" s="477" t="n">
        <v>390.81</v>
      </c>
      <c r="J5587" s="478" t="n">
        <v>390.81</v>
      </c>
    </row>
    <row r="5588" customFormat="false" ht="39" hidden="false" customHeight="true" outlineLevel="0" collapsed="false">
      <c r="A5588" s="479" t="s">
        <v>656</v>
      </c>
      <c r="B5588" s="480" t="n">
        <v>100475</v>
      </c>
      <c r="C5588" s="481" t="s">
        <v>42</v>
      </c>
      <c r="D5588" s="481" t="s">
        <v>915</v>
      </c>
      <c r="E5588" s="481" t="s">
        <v>1382</v>
      </c>
      <c r="F5588" s="481"/>
      <c r="G5588" s="482" t="s">
        <v>388</v>
      </c>
      <c r="H5588" s="483" t="n">
        <v>0.0575</v>
      </c>
      <c r="I5588" s="484" t="n">
        <v>799.38</v>
      </c>
      <c r="J5588" s="485" t="n">
        <v>45.96</v>
      </c>
    </row>
    <row r="5589" customFormat="false" ht="39" hidden="false" customHeight="true" outlineLevel="0" collapsed="false">
      <c r="A5589" s="479" t="s">
        <v>656</v>
      </c>
      <c r="B5589" s="480" t="n">
        <v>101619</v>
      </c>
      <c r="C5589" s="481" t="s">
        <v>42</v>
      </c>
      <c r="D5589" s="481" t="s">
        <v>2727</v>
      </c>
      <c r="E5589" s="481" t="s">
        <v>914</v>
      </c>
      <c r="F5589" s="481"/>
      <c r="G5589" s="482" t="s">
        <v>388</v>
      </c>
      <c r="H5589" s="483" t="n">
        <v>0.081</v>
      </c>
      <c r="I5589" s="484" t="n">
        <v>345.69</v>
      </c>
      <c r="J5589" s="485" t="n">
        <v>28</v>
      </c>
    </row>
    <row r="5590" customFormat="false" ht="64.5" hidden="false" customHeight="true" outlineLevel="0" collapsed="false">
      <c r="A5590" s="479" t="s">
        <v>656</v>
      </c>
      <c r="B5590" s="480" t="n">
        <v>5678</v>
      </c>
      <c r="C5590" s="481" t="s">
        <v>42</v>
      </c>
      <c r="D5590" s="481" t="s">
        <v>931</v>
      </c>
      <c r="E5590" s="481" t="s">
        <v>683</v>
      </c>
      <c r="F5590" s="481"/>
      <c r="G5590" s="482" t="s">
        <v>688</v>
      </c>
      <c r="H5590" s="483" t="n">
        <v>0.0087</v>
      </c>
      <c r="I5590" s="484" t="n">
        <v>139.68</v>
      </c>
      <c r="J5590" s="485" t="n">
        <v>1.21</v>
      </c>
    </row>
    <row r="5591" customFormat="false" ht="64.5" hidden="false" customHeight="true" outlineLevel="0" collapsed="false">
      <c r="A5591" s="479" t="s">
        <v>656</v>
      </c>
      <c r="B5591" s="480" t="n">
        <v>5679</v>
      </c>
      <c r="C5591" s="481" t="s">
        <v>42</v>
      </c>
      <c r="D5591" s="481" t="s">
        <v>929</v>
      </c>
      <c r="E5591" s="481" t="s">
        <v>683</v>
      </c>
      <c r="F5591" s="481"/>
      <c r="G5591" s="482" t="s">
        <v>684</v>
      </c>
      <c r="H5591" s="483" t="n">
        <v>0.0178</v>
      </c>
      <c r="I5591" s="484" t="n">
        <v>56.5</v>
      </c>
      <c r="J5591" s="485" t="n">
        <v>1</v>
      </c>
    </row>
    <row r="5592" customFormat="false" ht="39" hidden="false" customHeight="true" outlineLevel="0" collapsed="false">
      <c r="A5592" s="479" t="s">
        <v>656</v>
      </c>
      <c r="B5592" s="480" t="n">
        <v>87316</v>
      </c>
      <c r="C5592" s="481" t="s">
        <v>42</v>
      </c>
      <c r="D5592" s="481" t="s">
        <v>916</v>
      </c>
      <c r="E5592" s="481" t="s">
        <v>1382</v>
      </c>
      <c r="F5592" s="481"/>
      <c r="G5592" s="482" t="s">
        <v>388</v>
      </c>
      <c r="H5592" s="483" t="n">
        <v>0.0136</v>
      </c>
      <c r="I5592" s="484" t="n">
        <v>533.72</v>
      </c>
      <c r="J5592" s="485" t="n">
        <v>7.25</v>
      </c>
    </row>
    <row r="5593" customFormat="false" ht="24" hidden="false" customHeight="true" outlineLevel="0" collapsed="false">
      <c r="A5593" s="479" t="s">
        <v>656</v>
      </c>
      <c r="B5593" s="480" t="n">
        <v>88309</v>
      </c>
      <c r="C5593" s="481" t="s">
        <v>42</v>
      </c>
      <c r="D5593" s="481" t="s">
        <v>696</v>
      </c>
      <c r="E5593" s="481" t="s">
        <v>1382</v>
      </c>
      <c r="F5593" s="481"/>
      <c r="G5593" s="482" t="s">
        <v>469</v>
      </c>
      <c r="H5593" s="483" t="n">
        <v>2.9802</v>
      </c>
      <c r="I5593" s="484" t="n">
        <v>25.62</v>
      </c>
      <c r="J5593" s="485" t="n">
        <v>76.35</v>
      </c>
    </row>
    <row r="5594" customFormat="false" ht="24" hidden="false" customHeight="true" outlineLevel="0" collapsed="false">
      <c r="A5594" s="479" t="s">
        <v>656</v>
      </c>
      <c r="B5594" s="480" t="n">
        <v>88316</v>
      </c>
      <c r="C5594" s="481" t="s">
        <v>42</v>
      </c>
      <c r="D5594" s="481" t="s">
        <v>667</v>
      </c>
      <c r="E5594" s="481" t="s">
        <v>1382</v>
      </c>
      <c r="F5594" s="481"/>
      <c r="G5594" s="482" t="s">
        <v>469</v>
      </c>
      <c r="H5594" s="483" t="n">
        <v>2.3416</v>
      </c>
      <c r="I5594" s="484" t="n">
        <v>20.32</v>
      </c>
      <c r="J5594" s="485" t="n">
        <v>47.58</v>
      </c>
    </row>
    <row r="5595" customFormat="false" ht="39" hidden="false" customHeight="true" outlineLevel="0" collapsed="false">
      <c r="A5595" s="479" t="s">
        <v>656</v>
      </c>
      <c r="B5595" s="480" t="n">
        <v>97735</v>
      </c>
      <c r="C5595" s="481" t="s">
        <v>42</v>
      </c>
      <c r="D5595" s="481" t="s">
        <v>3050</v>
      </c>
      <c r="E5595" s="481" t="s">
        <v>1399</v>
      </c>
      <c r="F5595" s="481"/>
      <c r="G5595" s="482" t="s">
        <v>388</v>
      </c>
      <c r="H5595" s="483" t="n">
        <v>0.0448</v>
      </c>
      <c r="I5595" s="484" t="n">
        <v>2484.38</v>
      </c>
      <c r="J5595" s="485" t="n">
        <v>111.3</v>
      </c>
    </row>
    <row r="5596" customFormat="false" ht="25.5" hidden="false" customHeight="true" outlineLevel="0" collapsed="false">
      <c r="A5596" s="501" t="s">
        <v>200</v>
      </c>
      <c r="B5596" s="502" t="n">
        <v>650</v>
      </c>
      <c r="C5596" s="503" t="s">
        <v>42</v>
      </c>
      <c r="D5596" s="503" t="s">
        <v>3047</v>
      </c>
      <c r="E5596" s="503" t="s">
        <v>669</v>
      </c>
      <c r="F5596" s="503"/>
      <c r="G5596" s="504" t="s">
        <v>120</v>
      </c>
      <c r="H5596" s="505" t="n">
        <v>21.2253</v>
      </c>
      <c r="I5596" s="506" t="n">
        <v>3.4</v>
      </c>
      <c r="J5596" s="507" t="n">
        <v>72.16</v>
      </c>
    </row>
    <row r="5597" customFormat="false" ht="15" hidden="false" customHeight="false" outlineLevel="0" collapsed="false">
      <c r="A5597" s="486"/>
      <c r="B5597" s="487"/>
      <c r="C5597" s="487"/>
      <c r="D5597" s="487"/>
      <c r="E5597" s="487" t="s">
        <v>1388</v>
      </c>
      <c r="F5597" s="488" t="n">
        <v>157.71</v>
      </c>
      <c r="G5597" s="487" t="s">
        <v>1389</v>
      </c>
      <c r="H5597" s="488" t="n">
        <v>0</v>
      </c>
      <c r="I5597" s="489" t="s">
        <v>1390</v>
      </c>
      <c r="J5597" s="490" t="n">
        <v>157.71</v>
      </c>
    </row>
    <row r="5598" customFormat="false" ht="15" hidden="false" customHeight="true" outlineLevel="0" collapsed="false">
      <c r="A5598" s="486"/>
      <c r="B5598" s="487"/>
      <c r="C5598" s="487"/>
      <c r="D5598" s="487"/>
      <c r="E5598" s="487" t="s">
        <v>1391</v>
      </c>
      <c r="F5598" s="488" t="n">
        <v>93.01</v>
      </c>
      <c r="G5598" s="487"/>
      <c r="H5598" s="491" t="s">
        <v>1392</v>
      </c>
      <c r="I5598" s="491"/>
      <c r="J5598" s="490" t="n">
        <v>483.82</v>
      </c>
    </row>
    <row r="5599" customFormat="false" ht="49.5" hidden="false" customHeight="true" outlineLevel="0" collapsed="false">
      <c r="A5599" s="492"/>
      <c r="B5599" s="493"/>
      <c r="C5599" s="493"/>
      <c r="D5599" s="493"/>
      <c r="E5599" s="493"/>
      <c r="F5599" s="493"/>
      <c r="G5599" s="493" t="s">
        <v>1393</v>
      </c>
      <c r="H5599" s="494" t="n">
        <v>22</v>
      </c>
      <c r="I5599" s="495" t="s">
        <v>1394</v>
      </c>
      <c r="J5599" s="496" t="n">
        <v>10644.04</v>
      </c>
    </row>
    <row r="5600" customFormat="false" ht="0.75" hidden="false" customHeight="true" outlineLevel="0" collapsed="false">
      <c r="A5600" s="497"/>
      <c r="B5600" s="498"/>
      <c r="C5600" s="498"/>
      <c r="D5600" s="498"/>
      <c r="E5600" s="498"/>
      <c r="F5600" s="498"/>
      <c r="G5600" s="498"/>
      <c r="H5600" s="498"/>
      <c r="I5600" s="499"/>
      <c r="J5600" s="500"/>
    </row>
    <row r="5601" customFormat="false" ht="18" hidden="false" customHeight="true" outlineLevel="0" collapsed="false">
      <c r="A5601" s="466" t="s">
        <v>3051</v>
      </c>
      <c r="B5601" s="467" t="s">
        <v>27</v>
      </c>
      <c r="C5601" s="468" t="s">
        <v>26</v>
      </c>
      <c r="D5601" s="468" t="s">
        <v>18</v>
      </c>
      <c r="E5601" s="468" t="s">
        <v>25</v>
      </c>
      <c r="F5601" s="468"/>
      <c r="G5601" s="469" t="s">
        <v>1375</v>
      </c>
      <c r="H5601" s="467" t="s">
        <v>1376</v>
      </c>
      <c r="I5601" s="470" t="s">
        <v>1377</v>
      </c>
      <c r="J5601" s="471" t="s">
        <v>19</v>
      </c>
    </row>
    <row r="5602" customFormat="false" ht="39" hidden="false" customHeight="true" outlineLevel="0" collapsed="false">
      <c r="A5602" s="472" t="s">
        <v>35</v>
      </c>
      <c r="B5602" s="473" t="n">
        <v>97893</v>
      </c>
      <c r="C5602" s="474" t="s">
        <v>42</v>
      </c>
      <c r="D5602" s="474" t="s">
        <v>3052</v>
      </c>
      <c r="E5602" s="474" t="s">
        <v>1404</v>
      </c>
      <c r="F5602" s="474"/>
      <c r="G5602" s="475" t="s">
        <v>120</v>
      </c>
      <c r="H5602" s="476" t="n">
        <v>1</v>
      </c>
      <c r="I5602" s="477" t="n">
        <v>540.56</v>
      </c>
      <c r="J5602" s="478" t="n">
        <v>540.56</v>
      </c>
    </row>
    <row r="5603" customFormat="false" ht="39" hidden="false" customHeight="true" outlineLevel="0" collapsed="false">
      <c r="A5603" s="479" t="s">
        <v>656</v>
      </c>
      <c r="B5603" s="480" t="n">
        <v>100475</v>
      </c>
      <c r="C5603" s="481" t="s">
        <v>42</v>
      </c>
      <c r="D5603" s="481" t="s">
        <v>915</v>
      </c>
      <c r="E5603" s="481" t="s">
        <v>1382</v>
      </c>
      <c r="F5603" s="481"/>
      <c r="G5603" s="482" t="s">
        <v>388</v>
      </c>
      <c r="H5603" s="483" t="n">
        <v>0.0748</v>
      </c>
      <c r="I5603" s="484" t="n">
        <v>799.38</v>
      </c>
      <c r="J5603" s="485" t="n">
        <v>59.79</v>
      </c>
    </row>
    <row r="5604" customFormat="false" ht="39" hidden="false" customHeight="true" outlineLevel="0" collapsed="false">
      <c r="A5604" s="479" t="s">
        <v>656</v>
      </c>
      <c r="B5604" s="480" t="n">
        <v>101619</v>
      </c>
      <c r="C5604" s="481" t="s">
        <v>42</v>
      </c>
      <c r="D5604" s="481" t="s">
        <v>2727</v>
      </c>
      <c r="E5604" s="481" t="s">
        <v>914</v>
      </c>
      <c r="F5604" s="481"/>
      <c r="G5604" s="482" t="s">
        <v>388</v>
      </c>
      <c r="H5604" s="483" t="n">
        <v>0.121</v>
      </c>
      <c r="I5604" s="484" t="n">
        <v>345.69</v>
      </c>
      <c r="J5604" s="485" t="n">
        <v>41.82</v>
      </c>
    </row>
    <row r="5605" customFormat="false" ht="64.5" hidden="false" customHeight="true" outlineLevel="0" collapsed="false">
      <c r="A5605" s="479" t="s">
        <v>656</v>
      </c>
      <c r="B5605" s="480" t="n">
        <v>5678</v>
      </c>
      <c r="C5605" s="481" t="s">
        <v>42</v>
      </c>
      <c r="D5605" s="481" t="s">
        <v>931</v>
      </c>
      <c r="E5605" s="481" t="s">
        <v>683</v>
      </c>
      <c r="F5605" s="481"/>
      <c r="G5605" s="482" t="s">
        <v>688</v>
      </c>
      <c r="H5605" s="483" t="n">
        <v>0.0136</v>
      </c>
      <c r="I5605" s="484" t="n">
        <v>139.68</v>
      </c>
      <c r="J5605" s="485" t="n">
        <v>1.89</v>
      </c>
    </row>
    <row r="5606" customFormat="false" ht="64.5" hidden="false" customHeight="true" outlineLevel="0" collapsed="false">
      <c r="A5606" s="479" t="s">
        <v>656</v>
      </c>
      <c r="B5606" s="480" t="n">
        <v>5679</v>
      </c>
      <c r="C5606" s="481" t="s">
        <v>42</v>
      </c>
      <c r="D5606" s="481" t="s">
        <v>929</v>
      </c>
      <c r="E5606" s="481" t="s">
        <v>683</v>
      </c>
      <c r="F5606" s="481"/>
      <c r="G5606" s="482" t="s">
        <v>684</v>
      </c>
      <c r="H5606" s="483" t="n">
        <v>0.0276</v>
      </c>
      <c r="I5606" s="484" t="n">
        <v>56.5</v>
      </c>
      <c r="J5606" s="485" t="n">
        <v>1.55</v>
      </c>
    </row>
    <row r="5607" customFormat="false" ht="39" hidden="false" customHeight="true" outlineLevel="0" collapsed="false">
      <c r="A5607" s="479" t="s">
        <v>656</v>
      </c>
      <c r="B5607" s="480" t="n">
        <v>87316</v>
      </c>
      <c r="C5607" s="481" t="s">
        <v>42</v>
      </c>
      <c r="D5607" s="481" t="s">
        <v>916</v>
      </c>
      <c r="E5607" s="481" t="s">
        <v>1382</v>
      </c>
      <c r="F5607" s="481"/>
      <c r="G5607" s="482" t="s">
        <v>388</v>
      </c>
      <c r="H5607" s="483" t="n">
        <v>0.0173</v>
      </c>
      <c r="I5607" s="484" t="n">
        <v>533.72</v>
      </c>
      <c r="J5607" s="485" t="n">
        <v>9.23</v>
      </c>
    </row>
    <row r="5608" customFormat="false" ht="24" hidden="false" customHeight="true" outlineLevel="0" collapsed="false">
      <c r="A5608" s="479" t="s">
        <v>656</v>
      </c>
      <c r="B5608" s="480" t="n">
        <v>88309</v>
      </c>
      <c r="C5608" s="481" t="s">
        <v>42</v>
      </c>
      <c r="D5608" s="481" t="s">
        <v>696</v>
      </c>
      <c r="E5608" s="481" t="s">
        <v>1382</v>
      </c>
      <c r="F5608" s="481"/>
      <c r="G5608" s="482" t="s">
        <v>469</v>
      </c>
      <c r="H5608" s="483" t="n">
        <v>3.8569</v>
      </c>
      <c r="I5608" s="484" t="n">
        <v>25.62</v>
      </c>
      <c r="J5608" s="485" t="n">
        <v>98.81</v>
      </c>
    </row>
    <row r="5609" customFormat="false" ht="24" hidden="false" customHeight="true" outlineLevel="0" collapsed="false">
      <c r="A5609" s="479" t="s">
        <v>656</v>
      </c>
      <c r="B5609" s="480" t="n">
        <v>88316</v>
      </c>
      <c r="C5609" s="481" t="s">
        <v>42</v>
      </c>
      <c r="D5609" s="481" t="s">
        <v>667</v>
      </c>
      <c r="E5609" s="481" t="s">
        <v>1382</v>
      </c>
      <c r="F5609" s="481"/>
      <c r="G5609" s="482" t="s">
        <v>469</v>
      </c>
      <c r="H5609" s="483" t="n">
        <v>3.0305</v>
      </c>
      <c r="I5609" s="484" t="n">
        <v>20.32</v>
      </c>
      <c r="J5609" s="485" t="n">
        <v>61.57</v>
      </c>
    </row>
    <row r="5610" customFormat="false" ht="39" hidden="false" customHeight="true" outlineLevel="0" collapsed="false">
      <c r="A5610" s="479" t="s">
        <v>656</v>
      </c>
      <c r="B5610" s="480" t="n">
        <v>97735</v>
      </c>
      <c r="C5610" s="481" t="s">
        <v>42</v>
      </c>
      <c r="D5610" s="481" t="s">
        <v>3050</v>
      </c>
      <c r="E5610" s="481" t="s">
        <v>1399</v>
      </c>
      <c r="F5610" s="481"/>
      <c r="G5610" s="482" t="s">
        <v>388</v>
      </c>
      <c r="H5610" s="483" t="n">
        <v>0.07</v>
      </c>
      <c r="I5610" s="484" t="n">
        <v>2484.38</v>
      </c>
      <c r="J5610" s="485" t="n">
        <v>173.9</v>
      </c>
    </row>
    <row r="5611" customFormat="false" ht="25.5" hidden="false" customHeight="true" outlineLevel="0" collapsed="false">
      <c r="A5611" s="501" t="s">
        <v>200</v>
      </c>
      <c r="B5611" s="502" t="n">
        <v>650</v>
      </c>
      <c r="C5611" s="503" t="s">
        <v>42</v>
      </c>
      <c r="D5611" s="503" t="s">
        <v>3047</v>
      </c>
      <c r="E5611" s="503" t="s">
        <v>669</v>
      </c>
      <c r="F5611" s="503"/>
      <c r="G5611" s="504" t="s">
        <v>120</v>
      </c>
      <c r="H5611" s="505" t="n">
        <v>27.0615</v>
      </c>
      <c r="I5611" s="506" t="n">
        <v>3.4</v>
      </c>
      <c r="J5611" s="507" t="n">
        <v>92</v>
      </c>
    </row>
    <row r="5612" customFormat="false" ht="15" hidden="false" customHeight="false" outlineLevel="0" collapsed="false">
      <c r="A5612" s="486"/>
      <c r="B5612" s="487"/>
      <c r="C5612" s="487"/>
      <c r="D5612" s="487"/>
      <c r="E5612" s="487" t="s">
        <v>1388</v>
      </c>
      <c r="F5612" s="488" t="n">
        <v>218.99</v>
      </c>
      <c r="G5612" s="487" t="s">
        <v>1389</v>
      </c>
      <c r="H5612" s="488" t="n">
        <v>0</v>
      </c>
      <c r="I5612" s="489" t="s">
        <v>1390</v>
      </c>
      <c r="J5612" s="490" t="n">
        <v>218.99</v>
      </c>
    </row>
    <row r="5613" customFormat="false" ht="15" hidden="false" customHeight="true" outlineLevel="0" collapsed="false">
      <c r="A5613" s="486"/>
      <c r="B5613" s="487"/>
      <c r="C5613" s="487"/>
      <c r="D5613" s="487"/>
      <c r="E5613" s="487" t="s">
        <v>1391</v>
      </c>
      <c r="F5613" s="488" t="n">
        <v>128.65</v>
      </c>
      <c r="G5613" s="487"/>
      <c r="H5613" s="491" t="s">
        <v>1392</v>
      </c>
      <c r="I5613" s="491"/>
      <c r="J5613" s="490" t="n">
        <v>669.21</v>
      </c>
    </row>
    <row r="5614" customFormat="false" ht="49.5" hidden="false" customHeight="true" outlineLevel="0" collapsed="false">
      <c r="A5614" s="492"/>
      <c r="B5614" s="493"/>
      <c r="C5614" s="493"/>
      <c r="D5614" s="493"/>
      <c r="E5614" s="493"/>
      <c r="F5614" s="493"/>
      <c r="G5614" s="493" t="s">
        <v>1393</v>
      </c>
      <c r="H5614" s="494" t="n">
        <v>2</v>
      </c>
      <c r="I5614" s="495" t="s">
        <v>1394</v>
      </c>
      <c r="J5614" s="496" t="n">
        <v>1338.42</v>
      </c>
    </row>
    <row r="5615" customFormat="false" ht="0.75" hidden="false" customHeight="true" outlineLevel="0" collapsed="false">
      <c r="A5615" s="497"/>
      <c r="B5615" s="498"/>
      <c r="C5615" s="498"/>
      <c r="D5615" s="498"/>
      <c r="E5615" s="498"/>
      <c r="F5615" s="498"/>
      <c r="G5615" s="498"/>
      <c r="H5615" s="498"/>
      <c r="I5615" s="499"/>
      <c r="J5615" s="500"/>
    </row>
    <row r="5616" customFormat="false" ht="18" hidden="false" customHeight="true" outlineLevel="0" collapsed="false">
      <c r="A5616" s="466" t="s">
        <v>3053</v>
      </c>
      <c r="B5616" s="467" t="s">
        <v>27</v>
      </c>
      <c r="C5616" s="468" t="s">
        <v>26</v>
      </c>
      <c r="D5616" s="468" t="s">
        <v>18</v>
      </c>
      <c r="E5616" s="468" t="s">
        <v>25</v>
      </c>
      <c r="F5616" s="468"/>
      <c r="G5616" s="469" t="s">
        <v>1375</v>
      </c>
      <c r="H5616" s="467" t="s">
        <v>1376</v>
      </c>
      <c r="I5616" s="470" t="s">
        <v>1377</v>
      </c>
      <c r="J5616" s="471" t="s">
        <v>19</v>
      </c>
    </row>
    <row r="5617" customFormat="false" ht="24" hidden="false" customHeight="true" outlineLevel="0" collapsed="false">
      <c r="A5617" s="472" t="s">
        <v>35</v>
      </c>
      <c r="B5617" s="473" t="s">
        <v>3054</v>
      </c>
      <c r="C5617" s="474" t="s">
        <v>36</v>
      </c>
      <c r="D5617" s="474" t="s">
        <v>3055</v>
      </c>
      <c r="E5617" s="474" t="s">
        <v>1404</v>
      </c>
      <c r="F5617" s="474"/>
      <c r="G5617" s="475" t="s">
        <v>120</v>
      </c>
      <c r="H5617" s="476" t="n">
        <v>1</v>
      </c>
      <c r="I5617" s="477" t="n">
        <v>10.18</v>
      </c>
      <c r="J5617" s="478" t="n">
        <v>10.18</v>
      </c>
    </row>
    <row r="5618" customFormat="false" ht="24" hidden="false" customHeight="true" outlineLevel="0" collapsed="false">
      <c r="A5618" s="479" t="s">
        <v>656</v>
      </c>
      <c r="B5618" s="480" t="n">
        <v>88245</v>
      </c>
      <c r="C5618" s="481" t="s">
        <v>42</v>
      </c>
      <c r="D5618" s="481" t="s">
        <v>705</v>
      </c>
      <c r="E5618" s="481" t="s">
        <v>1382</v>
      </c>
      <c r="F5618" s="481"/>
      <c r="G5618" s="482" t="s">
        <v>469</v>
      </c>
      <c r="H5618" s="483" t="n">
        <v>0.025</v>
      </c>
      <c r="I5618" s="484" t="n">
        <v>25.4</v>
      </c>
      <c r="J5618" s="485" t="n">
        <v>0.63</v>
      </c>
    </row>
    <row r="5619" customFormat="false" ht="24" hidden="false" customHeight="true" outlineLevel="0" collapsed="false">
      <c r="A5619" s="479" t="s">
        <v>656</v>
      </c>
      <c r="B5619" s="480" t="n">
        <v>88262</v>
      </c>
      <c r="C5619" s="481" t="s">
        <v>42</v>
      </c>
      <c r="D5619" s="481" t="s">
        <v>670</v>
      </c>
      <c r="E5619" s="481" t="s">
        <v>1382</v>
      </c>
      <c r="F5619" s="481"/>
      <c r="G5619" s="482" t="s">
        <v>469</v>
      </c>
      <c r="H5619" s="483" t="n">
        <v>0.025</v>
      </c>
      <c r="I5619" s="484" t="n">
        <v>25.26</v>
      </c>
      <c r="J5619" s="485" t="n">
        <v>0.63</v>
      </c>
    </row>
    <row r="5620" customFormat="false" ht="24" hidden="false" customHeight="true" outlineLevel="0" collapsed="false">
      <c r="A5620" s="479" t="s">
        <v>656</v>
      </c>
      <c r="B5620" s="480" t="n">
        <v>88316</v>
      </c>
      <c r="C5620" s="481" t="s">
        <v>42</v>
      </c>
      <c r="D5620" s="481" t="s">
        <v>667</v>
      </c>
      <c r="E5620" s="481" t="s">
        <v>1382</v>
      </c>
      <c r="F5620" s="481"/>
      <c r="G5620" s="482" t="s">
        <v>469</v>
      </c>
      <c r="H5620" s="483" t="n">
        <v>0.05</v>
      </c>
      <c r="I5620" s="484" t="n">
        <v>20.32</v>
      </c>
      <c r="J5620" s="485" t="n">
        <v>1.01</v>
      </c>
    </row>
    <row r="5621" customFormat="false" ht="51.75" hidden="false" customHeight="true" outlineLevel="0" collapsed="false">
      <c r="A5621" s="479" t="s">
        <v>656</v>
      </c>
      <c r="B5621" s="480" t="n">
        <v>88830</v>
      </c>
      <c r="C5621" s="481" t="s">
        <v>42</v>
      </c>
      <c r="D5621" s="481" t="s">
        <v>716</v>
      </c>
      <c r="E5621" s="481" t="s">
        <v>683</v>
      </c>
      <c r="F5621" s="481"/>
      <c r="G5621" s="482" t="s">
        <v>688</v>
      </c>
      <c r="H5621" s="483" t="n">
        <v>0.0035</v>
      </c>
      <c r="I5621" s="484" t="n">
        <v>2.07</v>
      </c>
      <c r="J5621" s="485" t="n">
        <v>0</v>
      </c>
    </row>
    <row r="5622" customFormat="false" ht="24" hidden="false" customHeight="true" outlineLevel="0" collapsed="false">
      <c r="A5622" s="501" t="s">
        <v>200</v>
      </c>
      <c r="B5622" s="502" t="n">
        <v>345</v>
      </c>
      <c r="C5622" s="503" t="s">
        <v>42</v>
      </c>
      <c r="D5622" s="503" t="s">
        <v>2140</v>
      </c>
      <c r="E5622" s="503" t="s">
        <v>669</v>
      </c>
      <c r="F5622" s="503"/>
      <c r="G5622" s="504" t="s">
        <v>66</v>
      </c>
      <c r="H5622" s="505" t="n">
        <v>0.0072</v>
      </c>
      <c r="I5622" s="506" t="n">
        <v>33.8</v>
      </c>
      <c r="J5622" s="507" t="n">
        <v>0.24</v>
      </c>
    </row>
    <row r="5623" customFormat="false" ht="25.5" hidden="false" customHeight="true" outlineLevel="0" collapsed="false">
      <c r="A5623" s="501" t="s">
        <v>200</v>
      </c>
      <c r="B5623" s="502" t="n">
        <v>367</v>
      </c>
      <c r="C5623" s="503" t="s">
        <v>42</v>
      </c>
      <c r="D5623" s="503" t="s">
        <v>1823</v>
      </c>
      <c r="E5623" s="503" t="s">
        <v>669</v>
      </c>
      <c r="F5623" s="503"/>
      <c r="G5623" s="504" t="s">
        <v>388</v>
      </c>
      <c r="H5623" s="505" t="n">
        <v>0.004</v>
      </c>
      <c r="I5623" s="506" t="n">
        <v>134.23</v>
      </c>
      <c r="J5623" s="507" t="n">
        <v>0.53</v>
      </c>
    </row>
    <row r="5624" customFormat="false" ht="24" hidden="false" customHeight="true" outlineLevel="0" collapsed="false">
      <c r="A5624" s="501" t="s">
        <v>200</v>
      </c>
      <c r="B5624" s="502" t="n">
        <v>1379</v>
      </c>
      <c r="C5624" s="503" t="s">
        <v>42</v>
      </c>
      <c r="D5624" s="503" t="s">
        <v>1825</v>
      </c>
      <c r="E5624" s="503" t="s">
        <v>669</v>
      </c>
      <c r="F5624" s="503"/>
      <c r="G5624" s="504" t="s">
        <v>66</v>
      </c>
      <c r="H5624" s="505" t="n">
        <v>1.385</v>
      </c>
      <c r="I5624" s="506" t="n">
        <v>0.88</v>
      </c>
      <c r="J5624" s="507" t="n">
        <v>1.21</v>
      </c>
    </row>
    <row r="5625" customFormat="false" ht="25.5" hidden="false" customHeight="true" outlineLevel="0" collapsed="false">
      <c r="A5625" s="501" t="s">
        <v>200</v>
      </c>
      <c r="B5625" s="502" t="n">
        <v>4512</v>
      </c>
      <c r="C5625" s="503" t="s">
        <v>42</v>
      </c>
      <c r="D5625" s="503" t="s">
        <v>3056</v>
      </c>
      <c r="E5625" s="503" t="s">
        <v>669</v>
      </c>
      <c r="F5625" s="503"/>
      <c r="G5625" s="504" t="s">
        <v>47</v>
      </c>
      <c r="H5625" s="505" t="n">
        <v>0.625</v>
      </c>
      <c r="I5625" s="506" t="n">
        <v>2.79</v>
      </c>
      <c r="J5625" s="507" t="n">
        <v>1.74</v>
      </c>
    </row>
    <row r="5626" customFormat="false" ht="25.5" hidden="false" customHeight="true" outlineLevel="0" collapsed="false">
      <c r="A5626" s="501" t="s">
        <v>200</v>
      </c>
      <c r="B5626" s="502" t="n">
        <v>4718</v>
      </c>
      <c r="C5626" s="503" t="s">
        <v>42</v>
      </c>
      <c r="D5626" s="503" t="s">
        <v>1726</v>
      </c>
      <c r="E5626" s="503" t="s">
        <v>669</v>
      </c>
      <c r="F5626" s="503"/>
      <c r="G5626" s="504" t="s">
        <v>388</v>
      </c>
      <c r="H5626" s="505" t="n">
        <v>0.0037</v>
      </c>
      <c r="I5626" s="506" t="n">
        <v>160</v>
      </c>
      <c r="J5626" s="507" t="n">
        <v>0.59</v>
      </c>
    </row>
    <row r="5627" customFormat="false" ht="24" hidden="false" customHeight="true" outlineLevel="0" collapsed="false">
      <c r="A5627" s="501" t="s">
        <v>200</v>
      </c>
      <c r="B5627" s="502" t="n">
        <v>5068</v>
      </c>
      <c r="C5627" s="503" t="s">
        <v>42</v>
      </c>
      <c r="D5627" s="503" t="s">
        <v>1535</v>
      </c>
      <c r="E5627" s="503" t="s">
        <v>669</v>
      </c>
      <c r="F5627" s="503"/>
      <c r="G5627" s="504" t="s">
        <v>66</v>
      </c>
      <c r="H5627" s="505" t="n">
        <v>0.02</v>
      </c>
      <c r="I5627" s="506" t="n">
        <v>20.24</v>
      </c>
      <c r="J5627" s="507" t="n">
        <v>0.4</v>
      </c>
    </row>
    <row r="5628" customFormat="false" ht="25.5" hidden="false" customHeight="true" outlineLevel="0" collapsed="false">
      <c r="A5628" s="501" t="s">
        <v>200</v>
      </c>
      <c r="B5628" s="502" t="n">
        <v>43059</v>
      </c>
      <c r="C5628" s="503" t="s">
        <v>42</v>
      </c>
      <c r="D5628" s="503" t="s">
        <v>1148</v>
      </c>
      <c r="E5628" s="503" t="s">
        <v>669</v>
      </c>
      <c r="F5628" s="503"/>
      <c r="G5628" s="504" t="s">
        <v>66</v>
      </c>
      <c r="H5628" s="505" t="n">
        <v>0.36</v>
      </c>
      <c r="I5628" s="506" t="n">
        <v>8.9</v>
      </c>
      <c r="J5628" s="507" t="n">
        <v>3.2</v>
      </c>
    </row>
    <row r="5629" customFormat="false" ht="15" hidden="false" customHeight="false" outlineLevel="0" collapsed="false">
      <c r="A5629" s="486"/>
      <c r="B5629" s="487"/>
      <c r="C5629" s="487"/>
      <c r="D5629" s="487"/>
      <c r="E5629" s="487" t="s">
        <v>1388</v>
      </c>
      <c r="F5629" s="488" t="n">
        <v>1.75</v>
      </c>
      <c r="G5629" s="487" t="s">
        <v>1389</v>
      </c>
      <c r="H5629" s="488" t="n">
        <v>0</v>
      </c>
      <c r="I5629" s="489" t="s">
        <v>1390</v>
      </c>
      <c r="J5629" s="490" t="n">
        <v>1.75</v>
      </c>
    </row>
    <row r="5630" customFormat="false" ht="15" hidden="false" customHeight="true" outlineLevel="0" collapsed="false">
      <c r="A5630" s="486"/>
      <c r="B5630" s="487"/>
      <c r="C5630" s="487"/>
      <c r="D5630" s="487"/>
      <c r="E5630" s="487" t="s">
        <v>1391</v>
      </c>
      <c r="F5630" s="488" t="n">
        <v>2.42</v>
      </c>
      <c r="G5630" s="487"/>
      <c r="H5630" s="491" t="s">
        <v>1392</v>
      </c>
      <c r="I5630" s="491"/>
      <c r="J5630" s="490" t="n">
        <v>12.6</v>
      </c>
    </row>
    <row r="5631" customFormat="false" ht="49.5" hidden="false" customHeight="true" outlineLevel="0" collapsed="false">
      <c r="A5631" s="492"/>
      <c r="B5631" s="493"/>
      <c r="C5631" s="493"/>
      <c r="D5631" s="493"/>
      <c r="E5631" s="493"/>
      <c r="F5631" s="493"/>
      <c r="G5631" s="493" t="s">
        <v>1393</v>
      </c>
      <c r="H5631" s="494" t="n">
        <v>15</v>
      </c>
      <c r="I5631" s="495" t="s">
        <v>1394</v>
      </c>
      <c r="J5631" s="496" t="n">
        <v>189</v>
      </c>
    </row>
    <row r="5632" customFormat="false" ht="0.75" hidden="false" customHeight="true" outlineLevel="0" collapsed="false">
      <c r="A5632" s="497"/>
      <c r="B5632" s="498"/>
      <c r="C5632" s="498"/>
      <c r="D5632" s="498"/>
      <c r="E5632" s="498"/>
      <c r="F5632" s="498"/>
      <c r="G5632" s="498"/>
      <c r="H5632" s="498"/>
      <c r="I5632" s="499"/>
      <c r="J5632" s="500"/>
    </row>
    <row r="5633" customFormat="false" ht="18" hidden="false" customHeight="true" outlineLevel="0" collapsed="false">
      <c r="A5633" s="466" t="s">
        <v>3057</v>
      </c>
      <c r="B5633" s="467" t="s">
        <v>27</v>
      </c>
      <c r="C5633" s="468" t="s">
        <v>26</v>
      </c>
      <c r="D5633" s="468" t="s">
        <v>18</v>
      </c>
      <c r="E5633" s="468" t="s">
        <v>25</v>
      </c>
      <c r="F5633" s="468"/>
      <c r="G5633" s="469" t="s">
        <v>1375</v>
      </c>
      <c r="H5633" s="467" t="s">
        <v>1376</v>
      </c>
      <c r="I5633" s="470" t="s">
        <v>1377</v>
      </c>
      <c r="J5633" s="471" t="s">
        <v>19</v>
      </c>
    </row>
    <row r="5634" customFormat="false" ht="24" hidden="false" customHeight="true" outlineLevel="0" collapsed="false">
      <c r="A5634" s="472" t="s">
        <v>35</v>
      </c>
      <c r="B5634" s="473" t="s">
        <v>3058</v>
      </c>
      <c r="C5634" s="474" t="s">
        <v>36</v>
      </c>
      <c r="D5634" s="474" t="s">
        <v>3059</v>
      </c>
      <c r="E5634" s="474" t="s">
        <v>1404</v>
      </c>
      <c r="F5634" s="474"/>
      <c r="G5634" s="475" t="s">
        <v>120</v>
      </c>
      <c r="H5634" s="476" t="n">
        <v>1</v>
      </c>
      <c r="I5634" s="477" t="n">
        <v>18.16</v>
      </c>
      <c r="J5634" s="478" t="n">
        <v>18.16</v>
      </c>
    </row>
    <row r="5635" customFormat="false" ht="24" hidden="false" customHeight="true" outlineLevel="0" collapsed="false">
      <c r="A5635" s="479" t="s">
        <v>656</v>
      </c>
      <c r="B5635" s="480" t="n">
        <v>88245</v>
      </c>
      <c r="C5635" s="481" t="s">
        <v>42</v>
      </c>
      <c r="D5635" s="481" t="s">
        <v>705</v>
      </c>
      <c r="E5635" s="481" t="s">
        <v>1382</v>
      </c>
      <c r="F5635" s="481"/>
      <c r="G5635" s="482" t="s">
        <v>469</v>
      </c>
      <c r="H5635" s="483" t="n">
        <v>0.0444</v>
      </c>
      <c r="I5635" s="484" t="n">
        <v>25.4</v>
      </c>
      <c r="J5635" s="485" t="n">
        <v>1.12</v>
      </c>
    </row>
    <row r="5636" customFormat="false" ht="24" hidden="false" customHeight="true" outlineLevel="0" collapsed="false">
      <c r="A5636" s="479" t="s">
        <v>656</v>
      </c>
      <c r="B5636" s="480" t="n">
        <v>88262</v>
      </c>
      <c r="C5636" s="481" t="s">
        <v>42</v>
      </c>
      <c r="D5636" s="481" t="s">
        <v>670</v>
      </c>
      <c r="E5636" s="481" t="s">
        <v>1382</v>
      </c>
      <c r="F5636" s="481"/>
      <c r="G5636" s="482" t="s">
        <v>469</v>
      </c>
      <c r="H5636" s="483" t="n">
        <v>0.0444</v>
      </c>
      <c r="I5636" s="484" t="n">
        <v>25.26</v>
      </c>
      <c r="J5636" s="485" t="n">
        <v>1.12</v>
      </c>
    </row>
    <row r="5637" customFormat="false" ht="24" hidden="false" customHeight="true" outlineLevel="0" collapsed="false">
      <c r="A5637" s="479" t="s">
        <v>656</v>
      </c>
      <c r="B5637" s="480" t="n">
        <v>88316</v>
      </c>
      <c r="C5637" s="481" t="s">
        <v>42</v>
      </c>
      <c r="D5637" s="481" t="s">
        <v>667</v>
      </c>
      <c r="E5637" s="481" t="s">
        <v>1382</v>
      </c>
      <c r="F5637" s="481"/>
      <c r="G5637" s="482" t="s">
        <v>469</v>
      </c>
      <c r="H5637" s="483" t="n">
        <v>0.0889</v>
      </c>
      <c r="I5637" s="484" t="n">
        <v>20.32</v>
      </c>
      <c r="J5637" s="485" t="n">
        <v>1.8</v>
      </c>
    </row>
    <row r="5638" customFormat="false" ht="51.75" hidden="false" customHeight="true" outlineLevel="0" collapsed="false">
      <c r="A5638" s="479" t="s">
        <v>656</v>
      </c>
      <c r="B5638" s="480" t="n">
        <v>88830</v>
      </c>
      <c r="C5638" s="481" t="s">
        <v>42</v>
      </c>
      <c r="D5638" s="481" t="s">
        <v>716</v>
      </c>
      <c r="E5638" s="481" t="s">
        <v>683</v>
      </c>
      <c r="F5638" s="481"/>
      <c r="G5638" s="482" t="s">
        <v>688</v>
      </c>
      <c r="H5638" s="483" t="n">
        <v>0.0062</v>
      </c>
      <c r="I5638" s="484" t="n">
        <v>2.07</v>
      </c>
      <c r="J5638" s="485" t="n">
        <v>0.01</v>
      </c>
    </row>
    <row r="5639" customFormat="false" ht="24" hidden="false" customHeight="true" outlineLevel="0" collapsed="false">
      <c r="A5639" s="501" t="s">
        <v>200</v>
      </c>
      <c r="B5639" s="502" t="n">
        <v>345</v>
      </c>
      <c r="C5639" s="503" t="s">
        <v>42</v>
      </c>
      <c r="D5639" s="503" t="s">
        <v>2140</v>
      </c>
      <c r="E5639" s="503" t="s">
        <v>669</v>
      </c>
      <c r="F5639" s="503"/>
      <c r="G5639" s="504" t="s">
        <v>66</v>
      </c>
      <c r="H5639" s="505" t="n">
        <v>0.0129</v>
      </c>
      <c r="I5639" s="506" t="n">
        <v>33.8</v>
      </c>
      <c r="J5639" s="507" t="n">
        <v>0.43</v>
      </c>
    </row>
    <row r="5640" customFormat="false" ht="25.5" hidden="false" customHeight="true" outlineLevel="0" collapsed="false">
      <c r="A5640" s="501" t="s">
        <v>200</v>
      </c>
      <c r="B5640" s="502" t="n">
        <v>367</v>
      </c>
      <c r="C5640" s="503" t="s">
        <v>42</v>
      </c>
      <c r="D5640" s="503" t="s">
        <v>1823</v>
      </c>
      <c r="E5640" s="503" t="s">
        <v>669</v>
      </c>
      <c r="F5640" s="503"/>
      <c r="G5640" s="504" t="s">
        <v>388</v>
      </c>
      <c r="H5640" s="505" t="n">
        <v>0.0071</v>
      </c>
      <c r="I5640" s="506" t="n">
        <v>134.23</v>
      </c>
      <c r="J5640" s="507" t="n">
        <v>0.95</v>
      </c>
    </row>
    <row r="5641" customFormat="false" ht="24" hidden="false" customHeight="true" outlineLevel="0" collapsed="false">
      <c r="A5641" s="501" t="s">
        <v>200</v>
      </c>
      <c r="B5641" s="502" t="n">
        <v>1379</v>
      </c>
      <c r="C5641" s="503" t="s">
        <v>42</v>
      </c>
      <c r="D5641" s="503" t="s">
        <v>1825</v>
      </c>
      <c r="E5641" s="503" t="s">
        <v>669</v>
      </c>
      <c r="F5641" s="503"/>
      <c r="G5641" s="504" t="s">
        <v>66</v>
      </c>
      <c r="H5641" s="505" t="n">
        <v>2.4622</v>
      </c>
      <c r="I5641" s="506" t="n">
        <v>0.88</v>
      </c>
      <c r="J5641" s="507" t="n">
        <v>2.16</v>
      </c>
    </row>
    <row r="5642" customFormat="false" ht="25.5" hidden="false" customHeight="true" outlineLevel="0" collapsed="false">
      <c r="A5642" s="501" t="s">
        <v>200</v>
      </c>
      <c r="B5642" s="502" t="n">
        <v>4512</v>
      </c>
      <c r="C5642" s="503" t="s">
        <v>42</v>
      </c>
      <c r="D5642" s="503" t="s">
        <v>3056</v>
      </c>
      <c r="E5642" s="503" t="s">
        <v>669</v>
      </c>
      <c r="F5642" s="503"/>
      <c r="G5642" s="504" t="s">
        <v>47</v>
      </c>
      <c r="H5642" s="505" t="n">
        <v>1.1111</v>
      </c>
      <c r="I5642" s="506" t="n">
        <v>2.79</v>
      </c>
      <c r="J5642" s="507" t="n">
        <v>3.09</v>
      </c>
    </row>
    <row r="5643" customFormat="false" ht="25.5" hidden="false" customHeight="true" outlineLevel="0" collapsed="false">
      <c r="A5643" s="501" t="s">
        <v>200</v>
      </c>
      <c r="B5643" s="502" t="n">
        <v>4718</v>
      </c>
      <c r="C5643" s="503" t="s">
        <v>42</v>
      </c>
      <c r="D5643" s="503" t="s">
        <v>1726</v>
      </c>
      <c r="E5643" s="503" t="s">
        <v>669</v>
      </c>
      <c r="F5643" s="503"/>
      <c r="G5643" s="504" t="s">
        <v>388</v>
      </c>
      <c r="H5643" s="505" t="n">
        <v>0.0067</v>
      </c>
      <c r="I5643" s="506" t="n">
        <v>160</v>
      </c>
      <c r="J5643" s="507" t="n">
        <v>1.07</v>
      </c>
    </row>
    <row r="5644" customFormat="false" ht="24" hidden="false" customHeight="true" outlineLevel="0" collapsed="false">
      <c r="A5644" s="501" t="s">
        <v>200</v>
      </c>
      <c r="B5644" s="502" t="n">
        <v>5068</v>
      </c>
      <c r="C5644" s="503" t="s">
        <v>42</v>
      </c>
      <c r="D5644" s="503" t="s">
        <v>1535</v>
      </c>
      <c r="E5644" s="503" t="s">
        <v>669</v>
      </c>
      <c r="F5644" s="503"/>
      <c r="G5644" s="504" t="s">
        <v>66</v>
      </c>
      <c r="H5644" s="505" t="n">
        <v>0.0356</v>
      </c>
      <c r="I5644" s="506" t="n">
        <v>20.24</v>
      </c>
      <c r="J5644" s="507" t="n">
        <v>0.72</v>
      </c>
    </row>
    <row r="5645" customFormat="false" ht="25.5" hidden="false" customHeight="true" outlineLevel="0" collapsed="false">
      <c r="A5645" s="501" t="s">
        <v>200</v>
      </c>
      <c r="B5645" s="502" t="n">
        <v>43059</v>
      </c>
      <c r="C5645" s="503" t="s">
        <v>42</v>
      </c>
      <c r="D5645" s="503" t="s">
        <v>1148</v>
      </c>
      <c r="E5645" s="503" t="s">
        <v>669</v>
      </c>
      <c r="F5645" s="503"/>
      <c r="G5645" s="504" t="s">
        <v>66</v>
      </c>
      <c r="H5645" s="505" t="n">
        <v>0.64</v>
      </c>
      <c r="I5645" s="506" t="n">
        <v>8.9</v>
      </c>
      <c r="J5645" s="507" t="n">
        <v>5.69</v>
      </c>
    </row>
    <row r="5646" customFormat="false" ht="15" hidden="false" customHeight="false" outlineLevel="0" collapsed="false">
      <c r="A5646" s="486"/>
      <c r="B5646" s="487"/>
      <c r="C5646" s="487"/>
      <c r="D5646" s="487"/>
      <c r="E5646" s="487" t="s">
        <v>1388</v>
      </c>
      <c r="F5646" s="488" t="n">
        <v>3.12</v>
      </c>
      <c r="G5646" s="487" t="s">
        <v>1389</v>
      </c>
      <c r="H5646" s="488" t="n">
        <v>0</v>
      </c>
      <c r="I5646" s="489" t="s">
        <v>1390</v>
      </c>
      <c r="J5646" s="490" t="n">
        <v>3.12</v>
      </c>
    </row>
    <row r="5647" customFormat="false" ht="15" hidden="false" customHeight="true" outlineLevel="0" collapsed="false">
      <c r="A5647" s="486"/>
      <c r="B5647" s="487"/>
      <c r="C5647" s="487"/>
      <c r="D5647" s="487"/>
      <c r="E5647" s="487" t="s">
        <v>1391</v>
      </c>
      <c r="F5647" s="488" t="n">
        <v>4.32</v>
      </c>
      <c r="G5647" s="487"/>
      <c r="H5647" s="491" t="s">
        <v>1392</v>
      </c>
      <c r="I5647" s="491"/>
      <c r="J5647" s="490" t="n">
        <v>22.48</v>
      </c>
    </row>
    <row r="5648" customFormat="false" ht="49.5" hidden="false" customHeight="true" outlineLevel="0" collapsed="false">
      <c r="A5648" s="492"/>
      <c r="B5648" s="493"/>
      <c r="C5648" s="493"/>
      <c r="D5648" s="493"/>
      <c r="E5648" s="493"/>
      <c r="F5648" s="493"/>
      <c r="G5648" s="493" t="s">
        <v>1393</v>
      </c>
      <c r="H5648" s="494" t="n">
        <v>1</v>
      </c>
      <c r="I5648" s="495" t="s">
        <v>1394</v>
      </c>
      <c r="J5648" s="496" t="n">
        <v>22.48</v>
      </c>
    </row>
    <row r="5649" customFormat="false" ht="0.75" hidden="false" customHeight="true" outlineLevel="0" collapsed="false">
      <c r="A5649" s="497"/>
      <c r="B5649" s="498"/>
      <c r="C5649" s="498"/>
      <c r="D5649" s="498"/>
      <c r="E5649" s="498"/>
      <c r="F5649" s="498"/>
      <c r="G5649" s="498"/>
      <c r="H5649" s="498"/>
      <c r="I5649" s="499"/>
      <c r="J5649" s="500"/>
    </row>
    <row r="5650" customFormat="false" ht="18" hidden="false" customHeight="true" outlineLevel="0" collapsed="false">
      <c r="A5650" s="466" t="s">
        <v>3060</v>
      </c>
      <c r="B5650" s="467" t="s">
        <v>27</v>
      </c>
      <c r="C5650" s="468" t="s">
        <v>26</v>
      </c>
      <c r="D5650" s="468" t="s">
        <v>18</v>
      </c>
      <c r="E5650" s="468" t="s">
        <v>25</v>
      </c>
      <c r="F5650" s="468"/>
      <c r="G5650" s="469" t="s">
        <v>1375</v>
      </c>
      <c r="H5650" s="467" t="s">
        <v>1376</v>
      </c>
      <c r="I5650" s="470" t="s">
        <v>1377</v>
      </c>
      <c r="J5650" s="471" t="s">
        <v>19</v>
      </c>
    </row>
    <row r="5651" customFormat="false" ht="24" hidden="false" customHeight="true" outlineLevel="0" collapsed="false">
      <c r="A5651" s="472" t="s">
        <v>35</v>
      </c>
      <c r="B5651" s="473" t="s">
        <v>3061</v>
      </c>
      <c r="C5651" s="474" t="s">
        <v>36</v>
      </c>
      <c r="D5651" s="474" t="s">
        <v>3062</v>
      </c>
      <c r="E5651" s="474" t="s">
        <v>1404</v>
      </c>
      <c r="F5651" s="474"/>
      <c r="G5651" s="475" t="s">
        <v>120</v>
      </c>
      <c r="H5651" s="476" t="n">
        <v>1</v>
      </c>
      <c r="I5651" s="477" t="n">
        <v>40.92</v>
      </c>
      <c r="J5651" s="478" t="n">
        <v>40.92</v>
      </c>
    </row>
    <row r="5652" customFormat="false" ht="24" hidden="false" customHeight="true" outlineLevel="0" collapsed="false">
      <c r="A5652" s="479" t="s">
        <v>656</v>
      </c>
      <c r="B5652" s="480" t="n">
        <v>88245</v>
      </c>
      <c r="C5652" s="481" t="s">
        <v>42</v>
      </c>
      <c r="D5652" s="481" t="s">
        <v>705</v>
      </c>
      <c r="E5652" s="481" t="s">
        <v>1382</v>
      </c>
      <c r="F5652" s="481"/>
      <c r="G5652" s="482" t="s">
        <v>469</v>
      </c>
      <c r="H5652" s="483" t="n">
        <v>0.1</v>
      </c>
      <c r="I5652" s="484" t="n">
        <v>25.4</v>
      </c>
      <c r="J5652" s="485" t="n">
        <v>2.54</v>
      </c>
    </row>
    <row r="5653" customFormat="false" ht="24" hidden="false" customHeight="true" outlineLevel="0" collapsed="false">
      <c r="A5653" s="479" t="s">
        <v>656</v>
      </c>
      <c r="B5653" s="480" t="n">
        <v>88262</v>
      </c>
      <c r="C5653" s="481" t="s">
        <v>42</v>
      </c>
      <c r="D5653" s="481" t="s">
        <v>670</v>
      </c>
      <c r="E5653" s="481" t="s">
        <v>1382</v>
      </c>
      <c r="F5653" s="481"/>
      <c r="G5653" s="482" t="s">
        <v>469</v>
      </c>
      <c r="H5653" s="483" t="n">
        <v>0.1</v>
      </c>
      <c r="I5653" s="484" t="n">
        <v>25.26</v>
      </c>
      <c r="J5653" s="485" t="n">
        <v>2.52</v>
      </c>
    </row>
    <row r="5654" customFormat="false" ht="24" hidden="false" customHeight="true" outlineLevel="0" collapsed="false">
      <c r="A5654" s="479" t="s">
        <v>656</v>
      </c>
      <c r="B5654" s="480" t="n">
        <v>88316</v>
      </c>
      <c r="C5654" s="481" t="s">
        <v>42</v>
      </c>
      <c r="D5654" s="481" t="s">
        <v>667</v>
      </c>
      <c r="E5654" s="481" t="s">
        <v>1382</v>
      </c>
      <c r="F5654" s="481"/>
      <c r="G5654" s="482" t="s">
        <v>469</v>
      </c>
      <c r="H5654" s="483" t="n">
        <v>0.2</v>
      </c>
      <c r="I5654" s="484" t="n">
        <v>20.32</v>
      </c>
      <c r="J5654" s="485" t="n">
        <v>4.06</v>
      </c>
    </row>
    <row r="5655" customFormat="false" ht="51.75" hidden="false" customHeight="true" outlineLevel="0" collapsed="false">
      <c r="A5655" s="479" t="s">
        <v>656</v>
      </c>
      <c r="B5655" s="480" t="n">
        <v>88830</v>
      </c>
      <c r="C5655" s="481" t="s">
        <v>42</v>
      </c>
      <c r="D5655" s="481" t="s">
        <v>716</v>
      </c>
      <c r="E5655" s="481" t="s">
        <v>683</v>
      </c>
      <c r="F5655" s="481"/>
      <c r="G5655" s="482" t="s">
        <v>688</v>
      </c>
      <c r="H5655" s="483" t="n">
        <v>0.014</v>
      </c>
      <c r="I5655" s="484" t="n">
        <v>2.07</v>
      </c>
      <c r="J5655" s="485" t="n">
        <v>0.02</v>
      </c>
    </row>
    <row r="5656" customFormat="false" ht="24" hidden="false" customHeight="true" outlineLevel="0" collapsed="false">
      <c r="A5656" s="501" t="s">
        <v>200</v>
      </c>
      <c r="B5656" s="502" t="n">
        <v>345</v>
      </c>
      <c r="C5656" s="503" t="s">
        <v>42</v>
      </c>
      <c r="D5656" s="503" t="s">
        <v>2140</v>
      </c>
      <c r="E5656" s="503" t="s">
        <v>669</v>
      </c>
      <c r="F5656" s="503"/>
      <c r="G5656" s="504" t="s">
        <v>66</v>
      </c>
      <c r="H5656" s="505" t="n">
        <v>0.029</v>
      </c>
      <c r="I5656" s="506" t="n">
        <v>33.8</v>
      </c>
      <c r="J5656" s="507" t="n">
        <v>0.98</v>
      </c>
    </row>
    <row r="5657" customFormat="false" ht="25.5" hidden="false" customHeight="true" outlineLevel="0" collapsed="false">
      <c r="A5657" s="501" t="s">
        <v>200</v>
      </c>
      <c r="B5657" s="502" t="n">
        <v>367</v>
      </c>
      <c r="C5657" s="503" t="s">
        <v>42</v>
      </c>
      <c r="D5657" s="503" t="s">
        <v>1823</v>
      </c>
      <c r="E5657" s="503" t="s">
        <v>669</v>
      </c>
      <c r="F5657" s="503"/>
      <c r="G5657" s="504" t="s">
        <v>388</v>
      </c>
      <c r="H5657" s="505" t="n">
        <v>0.016</v>
      </c>
      <c r="I5657" s="506" t="n">
        <v>134.23</v>
      </c>
      <c r="J5657" s="507" t="n">
        <v>2.14</v>
      </c>
    </row>
    <row r="5658" customFormat="false" ht="24" hidden="false" customHeight="true" outlineLevel="0" collapsed="false">
      <c r="A5658" s="501" t="s">
        <v>200</v>
      </c>
      <c r="B5658" s="502" t="n">
        <v>1379</v>
      </c>
      <c r="C5658" s="503" t="s">
        <v>42</v>
      </c>
      <c r="D5658" s="503" t="s">
        <v>1825</v>
      </c>
      <c r="E5658" s="503" t="s">
        <v>669</v>
      </c>
      <c r="F5658" s="503"/>
      <c r="G5658" s="504" t="s">
        <v>66</v>
      </c>
      <c r="H5658" s="505" t="n">
        <v>5.54</v>
      </c>
      <c r="I5658" s="506" t="n">
        <v>0.88</v>
      </c>
      <c r="J5658" s="507" t="n">
        <v>4.87</v>
      </c>
    </row>
    <row r="5659" customFormat="false" ht="25.5" hidden="false" customHeight="true" outlineLevel="0" collapsed="false">
      <c r="A5659" s="501" t="s">
        <v>200</v>
      </c>
      <c r="B5659" s="502" t="n">
        <v>4512</v>
      </c>
      <c r="C5659" s="503" t="s">
        <v>42</v>
      </c>
      <c r="D5659" s="503" t="s">
        <v>3056</v>
      </c>
      <c r="E5659" s="503" t="s">
        <v>669</v>
      </c>
      <c r="F5659" s="503"/>
      <c r="G5659" s="504" t="s">
        <v>47</v>
      </c>
      <c r="H5659" s="505" t="n">
        <v>2.5</v>
      </c>
      <c r="I5659" s="506" t="n">
        <v>2.79</v>
      </c>
      <c r="J5659" s="507" t="n">
        <v>6.97</v>
      </c>
    </row>
    <row r="5660" customFormat="false" ht="25.5" hidden="false" customHeight="true" outlineLevel="0" collapsed="false">
      <c r="A5660" s="501" t="s">
        <v>200</v>
      </c>
      <c r="B5660" s="502" t="n">
        <v>4718</v>
      </c>
      <c r="C5660" s="503" t="s">
        <v>42</v>
      </c>
      <c r="D5660" s="503" t="s">
        <v>1726</v>
      </c>
      <c r="E5660" s="503" t="s">
        <v>669</v>
      </c>
      <c r="F5660" s="503"/>
      <c r="G5660" s="504" t="s">
        <v>388</v>
      </c>
      <c r="H5660" s="505" t="n">
        <v>0.015</v>
      </c>
      <c r="I5660" s="506" t="n">
        <v>160</v>
      </c>
      <c r="J5660" s="507" t="n">
        <v>2.4</v>
      </c>
    </row>
    <row r="5661" customFormat="false" ht="24" hidden="false" customHeight="true" outlineLevel="0" collapsed="false">
      <c r="A5661" s="501" t="s">
        <v>200</v>
      </c>
      <c r="B5661" s="502" t="n">
        <v>5068</v>
      </c>
      <c r="C5661" s="503" t="s">
        <v>42</v>
      </c>
      <c r="D5661" s="503" t="s">
        <v>1535</v>
      </c>
      <c r="E5661" s="503" t="s">
        <v>669</v>
      </c>
      <c r="F5661" s="503"/>
      <c r="G5661" s="504" t="s">
        <v>66</v>
      </c>
      <c r="H5661" s="505" t="n">
        <v>0.08</v>
      </c>
      <c r="I5661" s="506" t="n">
        <v>20.24</v>
      </c>
      <c r="J5661" s="507" t="n">
        <v>1.61</v>
      </c>
    </row>
    <row r="5662" customFormat="false" ht="25.5" hidden="false" customHeight="true" outlineLevel="0" collapsed="false">
      <c r="A5662" s="501" t="s">
        <v>200</v>
      </c>
      <c r="B5662" s="502" t="n">
        <v>43059</v>
      </c>
      <c r="C5662" s="503" t="s">
        <v>42</v>
      </c>
      <c r="D5662" s="503" t="s">
        <v>1148</v>
      </c>
      <c r="E5662" s="503" t="s">
        <v>669</v>
      </c>
      <c r="F5662" s="503"/>
      <c r="G5662" s="504" t="s">
        <v>66</v>
      </c>
      <c r="H5662" s="505" t="n">
        <v>1.44</v>
      </c>
      <c r="I5662" s="506" t="n">
        <v>8.9</v>
      </c>
      <c r="J5662" s="507" t="n">
        <v>12.81</v>
      </c>
    </row>
    <row r="5663" customFormat="false" ht="15" hidden="false" customHeight="false" outlineLevel="0" collapsed="false">
      <c r="A5663" s="486"/>
      <c r="B5663" s="487"/>
      <c r="C5663" s="487"/>
      <c r="D5663" s="487"/>
      <c r="E5663" s="487" t="s">
        <v>1388</v>
      </c>
      <c r="F5663" s="488" t="n">
        <v>7.01</v>
      </c>
      <c r="G5663" s="487" t="s">
        <v>1389</v>
      </c>
      <c r="H5663" s="488" t="n">
        <v>0</v>
      </c>
      <c r="I5663" s="489" t="s">
        <v>1390</v>
      </c>
      <c r="J5663" s="490" t="n">
        <v>7.01</v>
      </c>
    </row>
    <row r="5664" customFormat="false" ht="15" hidden="false" customHeight="true" outlineLevel="0" collapsed="false">
      <c r="A5664" s="486"/>
      <c r="B5664" s="487"/>
      <c r="C5664" s="487"/>
      <c r="D5664" s="487"/>
      <c r="E5664" s="487" t="s">
        <v>1391</v>
      </c>
      <c r="F5664" s="488" t="n">
        <v>9.73</v>
      </c>
      <c r="G5664" s="487"/>
      <c r="H5664" s="491" t="s">
        <v>1392</v>
      </c>
      <c r="I5664" s="491"/>
      <c r="J5664" s="490" t="n">
        <v>50.65</v>
      </c>
    </row>
    <row r="5665" customFormat="false" ht="49.5" hidden="false" customHeight="true" outlineLevel="0" collapsed="false">
      <c r="A5665" s="492"/>
      <c r="B5665" s="493"/>
      <c r="C5665" s="493"/>
      <c r="D5665" s="493"/>
      <c r="E5665" s="493"/>
      <c r="F5665" s="493"/>
      <c r="G5665" s="493" t="s">
        <v>1393</v>
      </c>
      <c r="H5665" s="494" t="n">
        <v>22</v>
      </c>
      <c r="I5665" s="495" t="s">
        <v>1394</v>
      </c>
      <c r="J5665" s="496" t="n">
        <v>1114.3</v>
      </c>
    </row>
    <row r="5666" customFormat="false" ht="0.75" hidden="false" customHeight="true" outlineLevel="0" collapsed="false">
      <c r="A5666" s="497"/>
      <c r="B5666" s="498"/>
      <c r="C5666" s="498"/>
      <c r="D5666" s="498"/>
      <c r="E5666" s="498"/>
      <c r="F5666" s="498"/>
      <c r="G5666" s="498"/>
      <c r="H5666" s="498"/>
      <c r="I5666" s="499"/>
      <c r="J5666" s="500"/>
    </row>
    <row r="5667" customFormat="false" ht="18" hidden="false" customHeight="true" outlineLevel="0" collapsed="false">
      <c r="A5667" s="466" t="s">
        <v>3063</v>
      </c>
      <c r="B5667" s="467" t="s">
        <v>27</v>
      </c>
      <c r="C5667" s="468" t="s">
        <v>26</v>
      </c>
      <c r="D5667" s="468" t="s">
        <v>18</v>
      </c>
      <c r="E5667" s="468" t="s">
        <v>25</v>
      </c>
      <c r="F5667" s="468"/>
      <c r="G5667" s="469" t="s">
        <v>1375</v>
      </c>
      <c r="H5667" s="467" t="s">
        <v>1376</v>
      </c>
      <c r="I5667" s="470" t="s">
        <v>1377</v>
      </c>
      <c r="J5667" s="471" t="s">
        <v>19</v>
      </c>
    </row>
    <row r="5668" customFormat="false" ht="24" hidden="false" customHeight="true" outlineLevel="0" collapsed="false">
      <c r="A5668" s="472" t="s">
        <v>35</v>
      </c>
      <c r="B5668" s="473" t="s">
        <v>3064</v>
      </c>
      <c r="C5668" s="474" t="s">
        <v>36</v>
      </c>
      <c r="D5668" s="474" t="s">
        <v>3065</v>
      </c>
      <c r="E5668" s="474" t="s">
        <v>1404</v>
      </c>
      <c r="F5668" s="474"/>
      <c r="G5668" s="475" t="s">
        <v>120</v>
      </c>
      <c r="H5668" s="476" t="n">
        <v>1</v>
      </c>
      <c r="I5668" s="477" t="n">
        <v>72.79</v>
      </c>
      <c r="J5668" s="478" t="n">
        <v>72.79</v>
      </c>
    </row>
    <row r="5669" customFormat="false" ht="24" hidden="false" customHeight="true" outlineLevel="0" collapsed="false">
      <c r="A5669" s="479" t="s">
        <v>656</v>
      </c>
      <c r="B5669" s="480" t="n">
        <v>88245</v>
      </c>
      <c r="C5669" s="481" t="s">
        <v>42</v>
      </c>
      <c r="D5669" s="481" t="s">
        <v>705</v>
      </c>
      <c r="E5669" s="481" t="s">
        <v>1382</v>
      </c>
      <c r="F5669" s="481"/>
      <c r="G5669" s="482" t="s">
        <v>469</v>
      </c>
      <c r="H5669" s="483" t="n">
        <v>0.1778</v>
      </c>
      <c r="I5669" s="484" t="n">
        <v>25.4</v>
      </c>
      <c r="J5669" s="485" t="n">
        <v>4.51</v>
      </c>
    </row>
    <row r="5670" customFormat="false" ht="24" hidden="false" customHeight="true" outlineLevel="0" collapsed="false">
      <c r="A5670" s="479" t="s">
        <v>656</v>
      </c>
      <c r="B5670" s="480" t="n">
        <v>88262</v>
      </c>
      <c r="C5670" s="481" t="s">
        <v>42</v>
      </c>
      <c r="D5670" s="481" t="s">
        <v>670</v>
      </c>
      <c r="E5670" s="481" t="s">
        <v>1382</v>
      </c>
      <c r="F5670" s="481"/>
      <c r="G5670" s="482" t="s">
        <v>469</v>
      </c>
      <c r="H5670" s="483" t="n">
        <v>0.1778</v>
      </c>
      <c r="I5670" s="484" t="n">
        <v>25.26</v>
      </c>
      <c r="J5670" s="485" t="n">
        <v>4.49</v>
      </c>
    </row>
    <row r="5671" customFormat="false" ht="24" hidden="false" customHeight="true" outlineLevel="0" collapsed="false">
      <c r="A5671" s="479" t="s">
        <v>656</v>
      </c>
      <c r="B5671" s="480" t="n">
        <v>88316</v>
      </c>
      <c r="C5671" s="481" t="s">
        <v>42</v>
      </c>
      <c r="D5671" s="481" t="s">
        <v>667</v>
      </c>
      <c r="E5671" s="481" t="s">
        <v>1382</v>
      </c>
      <c r="F5671" s="481"/>
      <c r="G5671" s="482" t="s">
        <v>469</v>
      </c>
      <c r="H5671" s="483" t="n">
        <v>0.3555</v>
      </c>
      <c r="I5671" s="484" t="n">
        <v>20.32</v>
      </c>
      <c r="J5671" s="485" t="n">
        <v>7.22</v>
      </c>
    </row>
    <row r="5672" customFormat="false" ht="51.75" hidden="false" customHeight="true" outlineLevel="0" collapsed="false">
      <c r="A5672" s="479" t="s">
        <v>656</v>
      </c>
      <c r="B5672" s="480" t="n">
        <v>88830</v>
      </c>
      <c r="C5672" s="481" t="s">
        <v>42</v>
      </c>
      <c r="D5672" s="481" t="s">
        <v>716</v>
      </c>
      <c r="E5672" s="481" t="s">
        <v>683</v>
      </c>
      <c r="F5672" s="481"/>
      <c r="G5672" s="482" t="s">
        <v>688</v>
      </c>
      <c r="H5672" s="483" t="n">
        <v>0.0249</v>
      </c>
      <c r="I5672" s="484" t="n">
        <v>2.07</v>
      </c>
      <c r="J5672" s="485" t="n">
        <v>0.05</v>
      </c>
    </row>
    <row r="5673" customFormat="false" ht="24" hidden="false" customHeight="true" outlineLevel="0" collapsed="false">
      <c r="A5673" s="501" t="s">
        <v>200</v>
      </c>
      <c r="B5673" s="502" t="n">
        <v>345</v>
      </c>
      <c r="C5673" s="503" t="s">
        <v>42</v>
      </c>
      <c r="D5673" s="503" t="s">
        <v>2140</v>
      </c>
      <c r="E5673" s="503" t="s">
        <v>669</v>
      </c>
      <c r="F5673" s="503"/>
      <c r="G5673" s="504" t="s">
        <v>66</v>
      </c>
      <c r="H5673" s="505" t="n">
        <v>0.0516</v>
      </c>
      <c r="I5673" s="506" t="n">
        <v>33.8</v>
      </c>
      <c r="J5673" s="507" t="n">
        <v>1.74</v>
      </c>
    </row>
    <row r="5674" customFormat="false" ht="25.5" hidden="false" customHeight="true" outlineLevel="0" collapsed="false">
      <c r="A5674" s="501" t="s">
        <v>200</v>
      </c>
      <c r="B5674" s="502" t="n">
        <v>367</v>
      </c>
      <c r="C5674" s="503" t="s">
        <v>42</v>
      </c>
      <c r="D5674" s="503" t="s">
        <v>1823</v>
      </c>
      <c r="E5674" s="503" t="s">
        <v>669</v>
      </c>
      <c r="F5674" s="503"/>
      <c r="G5674" s="504" t="s">
        <v>388</v>
      </c>
      <c r="H5674" s="505" t="n">
        <v>0.0284</v>
      </c>
      <c r="I5674" s="506" t="n">
        <v>134.23</v>
      </c>
      <c r="J5674" s="507" t="n">
        <v>3.81</v>
      </c>
    </row>
    <row r="5675" customFormat="false" ht="24" hidden="false" customHeight="true" outlineLevel="0" collapsed="false">
      <c r="A5675" s="501" t="s">
        <v>200</v>
      </c>
      <c r="B5675" s="502" t="n">
        <v>1379</v>
      </c>
      <c r="C5675" s="503" t="s">
        <v>42</v>
      </c>
      <c r="D5675" s="503" t="s">
        <v>1825</v>
      </c>
      <c r="E5675" s="503" t="s">
        <v>669</v>
      </c>
      <c r="F5675" s="503"/>
      <c r="G5675" s="504" t="s">
        <v>66</v>
      </c>
      <c r="H5675" s="505" t="n">
        <v>9.8489</v>
      </c>
      <c r="I5675" s="506" t="n">
        <v>0.88</v>
      </c>
      <c r="J5675" s="507" t="n">
        <v>8.66</v>
      </c>
    </row>
    <row r="5676" customFormat="false" ht="25.5" hidden="false" customHeight="true" outlineLevel="0" collapsed="false">
      <c r="A5676" s="501" t="s">
        <v>200</v>
      </c>
      <c r="B5676" s="502" t="n">
        <v>4512</v>
      </c>
      <c r="C5676" s="503" t="s">
        <v>42</v>
      </c>
      <c r="D5676" s="503" t="s">
        <v>3056</v>
      </c>
      <c r="E5676" s="503" t="s">
        <v>669</v>
      </c>
      <c r="F5676" s="503"/>
      <c r="G5676" s="504" t="s">
        <v>47</v>
      </c>
      <c r="H5676" s="505" t="n">
        <v>4.4444</v>
      </c>
      <c r="I5676" s="506" t="n">
        <v>2.79</v>
      </c>
      <c r="J5676" s="507" t="n">
        <v>12.39</v>
      </c>
    </row>
    <row r="5677" customFormat="false" ht="25.5" hidden="false" customHeight="true" outlineLevel="0" collapsed="false">
      <c r="A5677" s="501" t="s">
        <v>200</v>
      </c>
      <c r="B5677" s="502" t="n">
        <v>4718</v>
      </c>
      <c r="C5677" s="503" t="s">
        <v>42</v>
      </c>
      <c r="D5677" s="503" t="s">
        <v>1726</v>
      </c>
      <c r="E5677" s="503" t="s">
        <v>669</v>
      </c>
      <c r="F5677" s="503"/>
      <c r="G5677" s="504" t="s">
        <v>388</v>
      </c>
      <c r="H5677" s="505" t="n">
        <v>0.0267</v>
      </c>
      <c r="I5677" s="506" t="n">
        <v>160</v>
      </c>
      <c r="J5677" s="507" t="n">
        <v>4.27</v>
      </c>
    </row>
    <row r="5678" customFormat="false" ht="24" hidden="false" customHeight="true" outlineLevel="0" collapsed="false">
      <c r="A5678" s="501" t="s">
        <v>200</v>
      </c>
      <c r="B5678" s="502" t="n">
        <v>5068</v>
      </c>
      <c r="C5678" s="503" t="s">
        <v>42</v>
      </c>
      <c r="D5678" s="503" t="s">
        <v>1535</v>
      </c>
      <c r="E5678" s="503" t="s">
        <v>669</v>
      </c>
      <c r="F5678" s="503"/>
      <c r="G5678" s="504" t="s">
        <v>66</v>
      </c>
      <c r="H5678" s="505" t="n">
        <v>0.1422</v>
      </c>
      <c r="I5678" s="506" t="n">
        <v>20.24</v>
      </c>
      <c r="J5678" s="507" t="n">
        <v>2.87</v>
      </c>
    </row>
    <row r="5679" customFormat="false" ht="25.5" hidden="false" customHeight="true" outlineLevel="0" collapsed="false">
      <c r="A5679" s="501" t="s">
        <v>200</v>
      </c>
      <c r="B5679" s="502" t="n">
        <v>43059</v>
      </c>
      <c r="C5679" s="503" t="s">
        <v>42</v>
      </c>
      <c r="D5679" s="503" t="s">
        <v>1148</v>
      </c>
      <c r="E5679" s="503" t="s">
        <v>669</v>
      </c>
      <c r="F5679" s="503"/>
      <c r="G5679" s="504" t="s">
        <v>66</v>
      </c>
      <c r="H5679" s="505" t="n">
        <v>2.56</v>
      </c>
      <c r="I5679" s="506" t="n">
        <v>8.9</v>
      </c>
      <c r="J5679" s="507" t="n">
        <v>22.78</v>
      </c>
    </row>
    <row r="5680" customFormat="false" ht="15" hidden="false" customHeight="false" outlineLevel="0" collapsed="false">
      <c r="A5680" s="486"/>
      <c r="B5680" s="487"/>
      <c r="C5680" s="487"/>
      <c r="D5680" s="487"/>
      <c r="E5680" s="487" t="s">
        <v>1388</v>
      </c>
      <c r="F5680" s="488" t="n">
        <v>12.48</v>
      </c>
      <c r="G5680" s="487" t="s">
        <v>1389</v>
      </c>
      <c r="H5680" s="488" t="n">
        <v>0</v>
      </c>
      <c r="I5680" s="489" t="s">
        <v>1390</v>
      </c>
      <c r="J5680" s="490" t="n">
        <v>12.48</v>
      </c>
    </row>
    <row r="5681" customFormat="false" ht="15" hidden="false" customHeight="true" outlineLevel="0" collapsed="false">
      <c r="A5681" s="486"/>
      <c r="B5681" s="487"/>
      <c r="C5681" s="487"/>
      <c r="D5681" s="487"/>
      <c r="E5681" s="487" t="s">
        <v>1391</v>
      </c>
      <c r="F5681" s="488" t="n">
        <v>17.32</v>
      </c>
      <c r="G5681" s="487"/>
      <c r="H5681" s="491" t="s">
        <v>1392</v>
      </c>
      <c r="I5681" s="491"/>
      <c r="J5681" s="490" t="n">
        <v>90.11</v>
      </c>
    </row>
    <row r="5682" customFormat="false" ht="49.5" hidden="false" customHeight="true" outlineLevel="0" collapsed="false">
      <c r="A5682" s="492"/>
      <c r="B5682" s="493"/>
      <c r="C5682" s="493"/>
      <c r="D5682" s="493"/>
      <c r="E5682" s="493"/>
      <c r="F5682" s="493"/>
      <c r="G5682" s="493" t="s">
        <v>1393</v>
      </c>
      <c r="H5682" s="494" t="n">
        <v>2</v>
      </c>
      <c r="I5682" s="495" t="s">
        <v>1394</v>
      </c>
      <c r="J5682" s="496" t="n">
        <v>180.22</v>
      </c>
    </row>
    <row r="5683" customFormat="false" ht="0.75" hidden="false" customHeight="true" outlineLevel="0" collapsed="false">
      <c r="A5683" s="497"/>
      <c r="B5683" s="498"/>
      <c r="C5683" s="498"/>
      <c r="D5683" s="498"/>
      <c r="E5683" s="498"/>
      <c r="F5683" s="498"/>
      <c r="G5683" s="498"/>
      <c r="H5683" s="498"/>
      <c r="I5683" s="499"/>
      <c r="J5683" s="500"/>
    </row>
    <row r="5684" customFormat="false" ht="18" hidden="false" customHeight="true" outlineLevel="0" collapsed="false">
      <c r="A5684" s="466" t="s">
        <v>3066</v>
      </c>
      <c r="B5684" s="467" t="s">
        <v>27</v>
      </c>
      <c r="C5684" s="468" t="s">
        <v>26</v>
      </c>
      <c r="D5684" s="468" t="s">
        <v>18</v>
      </c>
      <c r="E5684" s="468" t="s">
        <v>25</v>
      </c>
      <c r="F5684" s="468"/>
      <c r="G5684" s="469" t="s">
        <v>1375</v>
      </c>
      <c r="H5684" s="467" t="s">
        <v>1376</v>
      </c>
      <c r="I5684" s="470" t="s">
        <v>1377</v>
      </c>
      <c r="J5684" s="471" t="s">
        <v>19</v>
      </c>
    </row>
    <row r="5685" customFormat="false" ht="25.5" hidden="false" customHeight="true" outlineLevel="0" collapsed="false">
      <c r="A5685" s="472" t="s">
        <v>35</v>
      </c>
      <c r="B5685" s="473" t="s">
        <v>3067</v>
      </c>
      <c r="C5685" s="474" t="s">
        <v>36</v>
      </c>
      <c r="D5685" s="474" t="s">
        <v>3068</v>
      </c>
      <c r="E5685" s="474" t="s">
        <v>1404</v>
      </c>
      <c r="F5685" s="474"/>
      <c r="G5685" s="475" t="s">
        <v>3069</v>
      </c>
      <c r="H5685" s="476" t="n">
        <v>1</v>
      </c>
      <c r="I5685" s="477" t="n">
        <v>173.58</v>
      </c>
      <c r="J5685" s="478" t="n">
        <v>173.58</v>
      </c>
    </row>
    <row r="5686" customFormat="false" ht="24" hidden="false" customHeight="true" outlineLevel="0" collapsed="false">
      <c r="A5686" s="479" t="s">
        <v>656</v>
      </c>
      <c r="B5686" s="480" t="n">
        <v>88264</v>
      </c>
      <c r="C5686" s="481" t="s">
        <v>42</v>
      </c>
      <c r="D5686" s="481" t="s">
        <v>468</v>
      </c>
      <c r="E5686" s="481" t="s">
        <v>1382</v>
      </c>
      <c r="F5686" s="481"/>
      <c r="G5686" s="482" t="s">
        <v>469</v>
      </c>
      <c r="H5686" s="483" t="n">
        <v>1.25</v>
      </c>
      <c r="I5686" s="484" t="n">
        <v>26.68</v>
      </c>
      <c r="J5686" s="485" t="n">
        <v>33.35</v>
      </c>
    </row>
    <row r="5687" customFormat="false" ht="25.5" hidden="false" customHeight="true" outlineLevel="0" collapsed="false">
      <c r="A5687" s="479" t="s">
        <v>656</v>
      </c>
      <c r="B5687" s="480" t="n">
        <v>88247</v>
      </c>
      <c r="C5687" s="481" t="s">
        <v>42</v>
      </c>
      <c r="D5687" s="481" t="s">
        <v>852</v>
      </c>
      <c r="E5687" s="481" t="s">
        <v>1382</v>
      </c>
      <c r="F5687" s="481"/>
      <c r="G5687" s="482" t="s">
        <v>469</v>
      </c>
      <c r="H5687" s="483" t="n">
        <v>1.25</v>
      </c>
      <c r="I5687" s="484" t="n">
        <v>21.96</v>
      </c>
      <c r="J5687" s="485" t="n">
        <v>27.45</v>
      </c>
    </row>
    <row r="5688" customFormat="false" ht="25.5" hidden="false" customHeight="true" outlineLevel="0" collapsed="false">
      <c r="A5688" s="501" t="s">
        <v>200</v>
      </c>
      <c r="B5688" s="502" t="s">
        <v>3070</v>
      </c>
      <c r="C5688" s="503" t="s">
        <v>36</v>
      </c>
      <c r="D5688" s="503" t="s">
        <v>3071</v>
      </c>
      <c r="E5688" s="503" t="s">
        <v>669</v>
      </c>
      <c r="F5688" s="503"/>
      <c r="G5688" s="504" t="s">
        <v>120</v>
      </c>
      <c r="H5688" s="505" t="n">
        <v>1</v>
      </c>
      <c r="I5688" s="506" t="n">
        <v>112.78</v>
      </c>
      <c r="J5688" s="507" t="n">
        <v>112.78</v>
      </c>
    </row>
    <row r="5689" customFormat="false" ht="15" hidden="false" customHeight="false" outlineLevel="0" collapsed="false">
      <c r="A5689" s="486"/>
      <c r="B5689" s="487"/>
      <c r="C5689" s="487"/>
      <c r="D5689" s="487"/>
      <c r="E5689" s="487" t="s">
        <v>1388</v>
      </c>
      <c r="F5689" s="488" t="n">
        <v>47.44</v>
      </c>
      <c r="G5689" s="487" t="s">
        <v>1389</v>
      </c>
      <c r="H5689" s="488" t="n">
        <v>0</v>
      </c>
      <c r="I5689" s="489" t="s">
        <v>1390</v>
      </c>
      <c r="J5689" s="490" t="n">
        <v>47.44</v>
      </c>
    </row>
    <row r="5690" customFormat="false" ht="15" hidden="false" customHeight="true" outlineLevel="0" collapsed="false">
      <c r="A5690" s="486"/>
      <c r="B5690" s="487"/>
      <c r="C5690" s="487"/>
      <c r="D5690" s="487"/>
      <c r="E5690" s="487" t="s">
        <v>1391</v>
      </c>
      <c r="F5690" s="488" t="n">
        <v>41.31</v>
      </c>
      <c r="G5690" s="487"/>
      <c r="H5690" s="491" t="s">
        <v>1392</v>
      </c>
      <c r="I5690" s="491"/>
      <c r="J5690" s="490" t="n">
        <v>214.89</v>
      </c>
    </row>
    <row r="5691" customFormat="false" ht="49.5" hidden="false" customHeight="true" outlineLevel="0" collapsed="false">
      <c r="A5691" s="492"/>
      <c r="B5691" s="493"/>
      <c r="C5691" s="493"/>
      <c r="D5691" s="493"/>
      <c r="E5691" s="493"/>
      <c r="F5691" s="493"/>
      <c r="G5691" s="493" t="s">
        <v>1393</v>
      </c>
      <c r="H5691" s="494" t="n">
        <v>6</v>
      </c>
      <c r="I5691" s="495" t="s">
        <v>1394</v>
      </c>
      <c r="J5691" s="496" t="n">
        <v>1289.34</v>
      </c>
    </row>
    <row r="5692" customFormat="false" ht="0.75" hidden="false" customHeight="true" outlineLevel="0" collapsed="false">
      <c r="A5692" s="497"/>
      <c r="B5692" s="498"/>
      <c r="C5692" s="498"/>
      <c r="D5692" s="498"/>
      <c r="E5692" s="498"/>
      <c r="F5692" s="498"/>
      <c r="G5692" s="498"/>
      <c r="H5692" s="498"/>
      <c r="I5692" s="499"/>
      <c r="J5692" s="500"/>
    </row>
    <row r="5693" customFormat="false" ht="18" hidden="false" customHeight="true" outlineLevel="0" collapsed="false">
      <c r="A5693" s="466" t="s">
        <v>3072</v>
      </c>
      <c r="B5693" s="467" t="s">
        <v>27</v>
      </c>
      <c r="C5693" s="468" t="s">
        <v>26</v>
      </c>
      <c r="D5693" s="468" t="s">
        <v>18</v>
      </c>
      <c r="E5693" s="468" t="s">
        <v>25</v>
      </c>
      <c r="F5693" s="468"/>
      <c r="G5693" s="469" t="s">
        <v>1375</v>
      </c>
      <c r="H5693" s="467" t="s">
        <v>1376</v>
      </c>
      <c r="I5693" s="470" t="s">
        <v>1377</v>
      </c>
      <c r="J5693" s="471" t="s">
        <v>19</v>
      </c>
    </row>
    <row r="5694" customFormat="false" ht="39" hidden="false" customHeight="true" outlineLevel="0" collapsed="false">
      <c r="A5694" s="472" t="s">
        <v>35</v>
      </c>
      <c r="B5694" s="473" t="s">
        <v>3073</v>
      </c>
      <c r="C5694" s="474" t="s">
        <v>36</v>
      </c>
      <c r="D5694" s="474" t="s">
        <v>3074</v>
      </c>
      <c r="E5694" s="474" t="s">
        <v>1404</v>
      </c>
      <c r="F5694" s="474"/>
      <c r="G5694" s="475" t="s">
        <v>120</v>
      </c>
      <c r="H5694" s="476" t="n">
        <v>1</v>
      </c>
      <c r="I5694" s="477" t="n">
        <v>31.07</v>
      </c>
      <c r="J5694" s="478" t="n">
        <v>31.07</v>
      </c>
    </row>
    <row r="5695" customFormat="false" ht="25.5" hidden="false" customHeight="true" outlineLevel="0" collapsed="false">
      <c r="A5695" s="479" t="s">
        <v>656</v>
      </c>
      <c r="B5695" s="480" t="n">
        <v>88247</v>
      </c>
      <c r="C5695" s="481" t="s">
        <v>42</v>
      </c>
      <c r="D5695" s="481" t="s">
        <v>852</v>
      </c>
      <c r="E5695" s="481" t="s">
        <v>1382</v>
      </c>
      <c r="F5695" s="481"/>
      <c r="G5695" s="482" t="s">
        <v>469</v>
      </c>
      <c r="H5695" s="483" t="n">
        <v>0.3044275</v>
      </c>
      <c r="I5695" s="484" t="n">
        <v>21.96</v>
      </c>
      <c r="J5695" s="485" t="n">
        <v>6.68</v>
      </c>
    </row>
    <row r="5696" customFormat="false" ht="24" hidden="false" customHeight="true" outlineLevel="0" collapsed="false">
      <c r="A5696" s="479" t="s">
        <v>656</v>
      </c>
      <c r="B5696" s="480" t="n">
        <v>88264</v>
      </c>
      <c r="C5696" s="481" t="s">
        <v>42</v>
      </c>
      <c r="D5696" s="481" t="s">
        <v>468</v>
      </c>
      <c r="E5696" s="481" t="s">
        <v>1382</v>
      </c>
      <c r="F5696" s="481"/>
      <c r="G5696" s="482" t="s">
        <v>469</v>
      </c>
      <c r="H5696" s="483" t="n">
        <v>0.3044275</v>
      </c>
      <c r="I5696" s="484" t="n">
        <v>26.68</v>
      </c>
      <c r="J5696" s="485" t="n">
        <v>8.12</v>
      </c>
    </row>
    <row r="5697" customFormat="false" ht="25.5" hidden="false" customHeight="true" outlineLevel="0" collapsed="false">
      <c r="A5697" s="479" t="s">
        <v>656</v>
      </c>
      <c r="B5697" s="480" t="n">
        <v>88629</v>
      </c>
      <c r="C5697" s="481" t="s">
        <v>42</v>
      </c>
      <c r="D5697" s="481" t="s">
        <v>1042</v>
      </c>
      <c r="E5697" s="481" t="s">
        <v>1382</v>
      </c>
      <c r="F5697" s="481"/>
      <c r="G5697" s="482" t="s">
        <v>388</v>
      </c>
      <c r="H5697" s="483" t="n">
        <v>0.00313528</v>
      </c>
      <c r="I5697" s="484" t="n">
        <v>740.91</v>
      </c>
      <c r="J5697" s="485" t="n">
        <v>2.32</v>
      </c>
    </row>
    <row r="5698" customFormat="false" ht="24" hidden="false" customHeight="true" outlineLevel="0" collapsed="false">
      <c r="A5698" s="501" t="s">
        <v>200</v>
      </c>
      <c r="B5698" s="502" t="s">
        <v>3075</v>
      </c>
      <c r="C5698" s="503" t="s">
        <v>36</v>
      </c>
      <c r="D5698" s="503" t="s">
        <v>3076</v>
      </c>
      <c r="E5698" s="503" t="s">
        <v>669</v>
      </c>
      <c r="F5698" s="503"/>
      <c r="G5698" s="504" t="s">
        <v>120</v>
      </c>
      <c r="H5698" s="505" t="n">
        <v>1</v>
      </c>
      <c r="I5698" s="506" t="n">
        <v>13.95</v>
      </c>
      <c r="J5698" s="507" t="n">
        <v>13.95</v>
      </c>
    </row>
    <row r="5699" customFormat="false" ht="15" hidden="false" customHeight="false" outlineLevel="0" collapsed="false">
      <c r="A5699" s="486"/>
      <c r="B5699" s="487"/>
      <c r="C5699" s="487"/>
      <c r="D5699" s="487"/>
      <c r="E5699" s="487" t="s">
        <v>1388</v>
      </c>
      <c r="F5699" s="488" t="n">
        <v>11.94</v>
      </c>
      <c r="G5699" s="487" t="s">
        <v>1389</v>
      </c>
      <c r="H5699" s="488" t="n">
        <v>0</v>
      </c>
      <c r="I5699" s="489" t="s">
        <v>1390</v>
      </c>
      <c r="J5699" s="490" t="n">
        <v>11.94</v>
      </c>
    </row>
    <row r="5700" customFormat="false" ht="15" hidden="false" customHeight="true" outlineLevel="0" collapsed="false">
      <c r="A5700" s="486"/>
      <c r="B5700" s="487"/>
      <c r="C5700" s="487"/>
      <c r="D5700" s="487"/>
      <c r="E5700" s="487" t="s">
        <v>1391</v>
      </c>
      <c r="F5700" s="488" t="n">
        <v>7.39</v>
      </c>
      <c r="G5700" s="487"/>
      <c r="H5700" s="491" t="s">
        <v>1392</v>
      </c>
      <c r="I5700" s="491"/>
      <c r="J5700" s="490" t="n">
        <v>38.46</v>
      </c>
    </row>
    <row r="5701" customFormat="false" ht="49.5" hidden="false" customHeight="true" outlineLevel="0" collapsed="false">
      <c r="A5701" s="492"/>
      <c r="B5701" s="493"/>
      <c r="C5701" s="493"/>
      <c r="D5701" s="493"/>
      <c r="E5701" s="493"/>
      <c r="F5701" s="493"/>
      <c r="G5701" s="493" t="s">
        <v>1393</v>
      </c>
      <c r="H5701" s="494" t="n">
        <v>74</v>
      </c>
      <c r="I5701" s="495" t="s">
        <v>1394</v>
      </c>
      <c r="J5701" s="496" t="n">
        <v>2846.04</v>
      </c>
    </row>
    <row r="5702" customFormat="false" ht="0.75" hidden="false" customHeight="true" outlineLevel="0" collapsed="false">
      <c r="A5702" s="497"/>
      <c r="B5702" s="498"/>
      <c r="C5702" s="498"/>
      <c r="D5702" s="498"/>
      <c r="E5702" s="498"/>
      <c r="F5702" s="498"/>
      <c r="G5702" s="498"/>
      <c r="H5702" s="498"/>
      <c r="I5702" s="499"/>
      <c r="J5702" s="500"/>
    </row>
    <row r="5703" customFormat="false" ht="24" hidden="false" customHeight="true" outlineLevel="0" collapsed="false">
      <c r="A5703" s="461" t="s">
        <v>3077</v>
      </c>
      <c r="B5703" s="462"/>
      <c r="C5703" s="462"/>
      <c r="D5703" s="462" t="s">
        <v>3078</v>
      </c>
      <c r="E5703" s="462"/>
      <c r="F5703" s="462"/>
      <c r="G5703" s="462"/>
      <c r="H5703" s="463"/>
      <c r="I5703" s="464"/>
      <c r="J5703" s="465" t="n">
        <v>117444.35</v>
      </c>
    </row>
    <row r="5704" customFormat="false" ht="18" hidden="false" customHeight="true" outlineLevel="0" collapsed="false">
      <c r="A5704" s="466" t="s">
        <v>3079</v>
      </c>
      <c r="B5704" s="467" t="s">
        <v>27</v>
      </c>
      <c r="C5704" s="468" t="s">
        <v>26</v>
      </c>
      <c r="D5704" s="468" t="s">
        <v>18</v>
      </c>
      <c r="E5704" s="468" t="s">
        <v>25</v>
      </c>
      <c r="F5704" s="468"/>
      <c r="G5704" s="469" t="s">
        <v>1375</v>
      </c>
      <c r="H5704" s="467" t="s">
        <v>1376</v>
      </c>
      <c r="I5704" s="470" t="s">
        <v>1377</v>
      </c>
      <c r="J5704" s="471" t="s">
        <v>19</v>
      </c>
    </row>
    <row r="5705" customFormat="false" ht="25.5" hidden="false" customHeight="true" outlineLevel="0" collapsed="false">
      <c r="A5705" s="472" t="s">
        <v>35</v>
      </c>
      <c r="B5705" s="473" t="s">
        <v>3080</v>
      </c>
      <c r="C5705" s="474" t="s">
        <v>36</v>
      </c>
      <c r="D5705" s="474" t="s">
        <v>3081</v>
      </c>
      <c r="E5705" s="474" t="s">
        <v>1404</v>
      </c>
      <c r="F5705" s="474"/>
      <c r="G5705" s="475" t="s">
        <v>47</v>
      </c>
      <c r="H5705" s="476" t="n">
        <v>1</v>
      </c>
      <c r="I5705" s="477" t="n">
        <v>17.13</v>
      </c>
      <c r="J5705" s="478" t="n">
        <v>17.13</v>
      </c>
    </row>
    <row r="5706" customFormat="false" ht="25.5" hidden="false" customHeight="true" outlineLevel="0" collapsed="false">
      <c r="A5706" s="479" t="s">
        <v>656</v>
      </c>
      <c r="B5706" s="480" t="n">
        <v>88247</v>
      </c>
      <c r="C5706" s="481" t="s">
        <v>42</v>
      </c>
      <c r="D5706" s="481" t="s">
        <v>852</v>
      </c>
      <c r="E5706" s="481" t="s">
        <v>1382</v>
      </c>
      <c r="F5706" s="481"/>
      <c r="G5706" s="482" t="s">
        <v>469</v>
      </c>
      <c r="H5706" s="483" t="n">
        <v>0.04</v>
      </c>
      <c r="I5706" s="484" t="n">
        <v>21.96</v>
      </c>
      <c r="J5706" s="485" t="n">
        <v>0.87</v>
      </c>
    </row>
    <row r="5707" customFormat="false" ht="24" hidden="false" customHeight="true" outlineLevel="0" collapsed="false">
      <c r="A5707" s="479" t="s">
        <v>656</v>
      </c>
      <c r="B5707" s="480" t="n">
        <v>88264</v>
      </c>
      <c r="C5707" s="481" t="s">
        <v>42</v>
      </c>
      <c r="D5707" s="481" t="s">
        <v>468</v>
      </c>
      <c r="E5707" s="481" t="s">
        <v>1382</v>
      </c>
      <c r="F5707" s="481"/>
      <c r="G5707" s="482" t="s">
        <v>469</v>
      </c>
      <c r="H5707" s="483" t="n">
        <v>0.04</v>
      </c>
      <c r="I5707" s="484" t="n">
        <v>26.68</v>
      </c>
      <c r="J5707" s="485" t="n">
        <v>1.06</v>
      </c>
    </row>
    <row r="5708" customFormat="false" ht="25.5" hidden="false" customHeight="true" outlineLevel="0" collapsed="false">
      <c r="A5708" s="501" t="s">
        <v>200</v>
      </c>
      <c r="B5708" s="502" t="n">
        <v>21127</v>
      </c>
      <c r="C5708" s="503" t="s">
        <v>42</v>
      </c>
      <c r="D5708" s="503" t="s">
        <v>2976</v>
      </c>
      <c r="E5708" s="503" t="s">
        <v>669</v>
      </c>
      <c r="F5708" s="503"/>
      <c r="G5708" s="504" t="s">
        <v>120</v>
      </c>
      <c r="H5708" s="505" t="n">
        <v>0.009</v>
      </c>
      <c r="I5708" s="506" t="n">
        <v>4.62</v>
      </c>
      <c r="J5708" s="507" t="n">
        <v>0.04</v>
      </c>
    </row>
    <row r="5709" customFormat="false" ht="24" hidden="false" customHeight="true" outlineLevel="0" collapsed="false">
      <c r="A5709" s="501" t="s">
        <v>200</v>
      </c>
      <c r="B5709" s="502" t="s">
        <v>3082</v>
      </c>
      <c r="C5709" s="503" t="s">
        <v>36</v>
      </c>
      <c r="D5709" s="503" t="s">
        <v>3083</v>
      </c>
      <c r="E5709" s="503" t="s">
        <v>669</v>
      </c>
      <c r="F5709" s="503"/>
      <c r="G5709" s="504" t="s">
        <v>47</v>
      </c>
      <c r="H5709" s="505" t="n">
        <v>1.19</v>
      </c>
      <c r="I5709" s="506" t="n">
        <v>12.74</v>
      </c>
      <c r="J5709" s="507" t="n">
        <v>15.16</v>
      </c>
    </row>
    <row r="5710" customFormat="false" ht="15" hidden="false" customHeight="false" outlineLevel="0" collapsed="false">
      <c r="A5710" s="486"/>
      <c r="B5710" s="487"/>
      <c r="C5710" s="487"/>
      <c r="D5710" s="487"/>
      <c r="E5710" s="487" t="s">
        <v>1388</v>
      </c>
      <c r="F5710" s="488" t="n">
        <v>1.51</v>
      </c>
      <c r="G5710" s="487" t="s">
        <v>1389</v>
      </c>
      <c r="H5710" s="488" t="n">
        <v>0</v>
      </c>
      <c r="I5710" s="489" t="s">
        <v>1390</v>
      </c>
      <c r="J5710" s="490" t="n">
        <v>1.51</v>
      </c>
    </row>
    <row r="5711" customFormat="false" ht="15" hidden="false" customHeight="true" outlineLevel="0" collapsed="false">
      <c r="A5711" s="486"/>
      <c r="B5711" s="487"/>
      <c r="C5711" s="487"/>
      <c r="D5711" s="487"/>
      <c r="E5711" s="487" t="s">
        <v>1391</v>
      </c>
      <c r="F5711" s="488" t="n">
        <v>4.07</v>
      </c>
      <c r="G5711" s="487"/>
      <c r="H5711" s="491" t="s">
        <v>1392</v>
      </c>
      <c r="I5711" s="491"/>
      <c r="J5711" s="490" t="n">
        <v>21.2</v>
      </c>
    </row>
    <row r="5712" customFormat="false" ht="49.5" hidden="false" customHeight="true" outlineLevel="0" collapsed="false">
      <c r="A5712" s="492"/>
      <c r="B5712" s="493"/>
      <c r="C5712" s="493"/>
      <c r="D5712" s="493"/>
      <c r="E5712" s="493"/>
      <c r="F5712" s="493"/>
      <c r="G5712" s="493" t="s">
        <v>1393</v>
      </c>
      <c r="H5712" s="494" t="n">
        <v>518</v>
      </c>
      <c r="I5712" s="495" t="s">
        <v>1394</v>
      </c>
      <c r="J5712" s="496" t="n">
        <v>10981.6</v>
      </c>
    </row>
    <row r="5713" customFormat="false" ht="0.75" hidden="false" customHeight="true" outlineLevel="0" collapsed="false">
      <c r="A5713" s="497"/>
      <c r="B5713" s="498"/>
      <c r="C5713" s="498"/>
      <c r="D5713" s="498"/>
      <c r="E5713" s="498"/>
      <c r="F5713" s="498"/>
      <c r="G5713" s="498"/>
      <c r="H5713" s="498"/>
      <c r="I5713" s="499"/>
      <c r="J5713" s="500"/>
    </row>
    <row r="5714" customFormat="false" ht="18" hidden="false" customHeight="true" outlineLevel="0" collapsed="false">
      <c r="A5714" s="466" t="s">
        <v>3084</v>
      </c>
      <c r="B5714" s="467" t="s">
        <v>27</v>
      </c>
      <c r="C5714" s="468" t="s">
        <v>26</v>
      </c>
      <c r="D5714" s="468" t="s">
        <v>18</v>
      </c>
      <c r="E5714" s="468" t="s">
        <v>25</v>
      </c>
      <c r="F5714" s="468"/>
      <c r="G5714" s="469" t="s">
        <v>1375</v>
      </c>
      <c r="H5714" s="467" t="s">
        <v>1376</v>
      </c>
      <c r="I5714" s="470" t="s">
        <v>1377</v>
      </c>
      <c r="J5714" s="471" t="s">
        <v>19</v>
      </c>
    </row>
    <row r="5715" customFormat="false" ht="51.75" hidden="false" customHeight="true" outlineLevel="0" collapsed="false">
      <c r="A5715" s="472" t="s">
        <v>35</v>
      </c>
      <c r="B5715" s="473" t="s">
        <v>3085</v>
      </c>
      <c r="C5715" s="474" t="s">
        <v>36</v>
      </c>
      <c r="D5715" s="474" t="s">
        <v>3086</v>
      </c>
      <c r="E5715" s="474" t="s">
        <v>1422</v>
      </c>
      <c r="F5715" s="474"/>
      <c r="G5715" s="475" t="s">
        <v>47</v>
      </c>
      <c r="H5715" s="476" t="n">
        <v>1</v>
      </c>
      <c r="I5715" s="477" t="n">
        <v>43.04</v>
      </c>
      <c r="J5715" s="478" t="n">
        <v>43.04</v>
      </c>
    </row>
    <row r="5716" customFormat="false" ht="25.5" hidden="false" customHeight="true" outlineLevel="0" collapsed="false">
      <c r="A5716" s="479" t="s">
        <v>656</v>
      </c>
      <c r="B5716" s="480" t="n">
        <v>88267</v>
      </c>
      <c r="C5716" s="481" t="s">
        <v>42</v>
      </c>
      <c r="D5716" s="481" t="s">
        <v>909</v>
      </c>
      <c r="E5716" s="481" t="s">
        <v>1382</v>
      </c>
      <c r="F5716" s="481"/>
      <c r="G5716" s="482" t="s">
        <v>469</v>
      </c>
      <c r="H5716" s="483" t="n">
        <v>0.064</v>
      </c>
      <c r="I5716" s="484" t="n">
        <v>25.55</v>
      </c>
      <c r="J5716" s="485" t="n">
        <v>1.63</v>
      </c>
    </row>
    <row r="5717" customFormat="false" ht="25.5" hidden="false" customHeight="true" outlineLevel="0" collapsed="false">
      <c r="A5717" s="479" t="s">
        <v>656</v>
      </c>
      <c r="B5717" s="480" t="n">
        <v>88248</v>
      </c>
      <c r="C5717" s="481" t="s">
        <v>42</v>
      </c>
      <c r="D5717" s="481" t="s">
        <v>910</v>
      </c>
      <c r="E5717" s="481" t="s">
        <v>1382</v>
      </c>
      <c r="F5717" s="481"/>
      <c r="G5717" s="482" t="s">
        <v>469</v>
      </c>
      <c r="H5717" s="483" t="n">
        <v>0.064</v>
      </c>
      <c r="I5717" s="484" t="n">
        <v>20.92</v>
      </c>
      <c r="J5717" s="485" t="n">
        <v>1.33</v>
      </c>
    </row>
    <row r="5718" customFormat="false" ht="39" hidden="false" customHeight="true" outlineLevel="0" collapsed="false">
      <c r="A5718" s="501" t="s">
        <v>200</v>
      </c>
      <c r="B5718" s="502" t="n">
        <v>39664</v>
      </c>
      <c r="C5718" s="503" t="s">
        <v>42</v>
      </c>
      <c r="D5718" s="503" t="s">
        <v>3087</v>
      </c>
      <c r="E5718" s="503" t="s">
        <v>669</v>
      </c>
      <c r="F5718" s="503"/>
      <c r="G5718" s="504" t="s">
        <v>47</v>
      </c>
      <c r="H5718" s="505" t="n">
        <v>1.03</v>
      </c>
      <c r="I5718" s="506" t="n">
        <v>29.57</v>
      </c>
      <c r="J5718" s="507" t="n">
        <v>30.45</v>
      </c>
    </row>
    <row r="5719" customFormat="false" ht="51.75" hidden="false" customHeight="true" outlineLevel="0" collapsed="false">
      <c r="A5719" s="501" t="s">
        <v>200</v>
      </c>
      <c r="B5719" s="502" t="n">
        <v>39741</v>
      </c>
      <c r="C5719" s="503" t="s">
        <v>42</v>
      </c>
      <c r="D5719" s="503" t="s">
        <v>3088</v>
      </c>
      <c r="E5719" s="503" t="s">
        <v>669</v>
      </c>
      <c r="F5719" s="503"/>
      <c r="G5719" s="504" t="s">
        <v>47</v>
      </c>
      <c r="H5719" s="505" t="n">
        <v>1.05</v>
      </c>
      <c r="I5719" s="506" t="n">
        <v>9.18</v>
      </c>
      <c r="J5719" s="507" t="n">
        <v>9.63</v>
      </c>
    </row>
    <row r="5720" customFormat="false" ht="15" hidden="false" customHeight="false" outlineLevel="0" collapsed="false">
      <c r="A5720" s="486"/>
      <c r="B5720" s="487"/>
      <c r="C5720" s="487"/>
      <c r="D5720" s="487"/>
      <c r="E5720" s="487" t="s">
        <v>1388</v>
      </c>
      <c r="F5720" s="488" t="n">
        <v>2.37</v>
      </c>
      <c r="G5720" s="487" t="s">
        <v>1389</v>
      </c>
      <c r="H5720" s="488" t="n">
        <v>0</v>
      </c>
      <c r="I5720" s="489" t="s">
        <v>1390</v>
      </c>
      <c r="J5720" s="490" t="n">
        <v>2.37</v>
      </c>
    </row>
    <row r="5721" customFormat="false" ht="15" hidden="false" customHeight="true" outlineLevel="0" collapsed="false">
      <c r="A5721" s="486"/>
      <c r="B5721" s="487"/>
      <c r="C5721" s="487"/>
      <c r="D5721" s="487"/>
      <c r="E5721" s="487" t="s">
        <v>1391</v>
      </c>
      <c r="F5721" s="488" t="n">
        <v>10.24</v>
      </c>
      <c r="G5721" s="487"/>
      <c r="H5721" s="491" t="s">
        <v>1392</v>
      </c>
      <c r="I5721" s="491"/>
      <c r="J5721" s="490" t="n">
        <v>53.28</v>
      </c>
    </row>
    <row r="5722" customFormat="false" ht="49.5" hidden="false" customHeight="true" outlineLevel="0" collapsed="false">
      <c r="A5722" s="492"/>
      <c r="B5722" s="493"/>
      <c r="C5722" s="493"/>
      <c r="D5722" s="493"/>
      <c r="E5722" s="493"/>
      <c r="F5722" s="493"/>
      <c r="G5722" s="493" t="s">
        <v>1393</v>
      </c>
      <c r="H5722" s="494" t="n">
        <v>370</v>
      </c>
      <c r="I5722" s="495" t="s">
        <v>1394</v>
      </c>
      <c r="J5722" s="496" t="n">
        <v>19713.6</v>
      </c>
    </row>
    <row r="5723" customFormat="false" ht="0.75" hidden="false" customHeight="true" outlineLevel="0" collapsed="false">
      <c r="A5723" s="497"/>
      <c r="B5723" s="498"/>
      <c r="C5723" s="498"/>
      <c r="D5723" s="498"/>
      <c r="E5723" s="498"/>
      <c r="F5723" s="498"/>
      <c r="G5723" s="498"/>
      <c r="H5723" s="498"/>
      <c r="I5723" s="499"/>
      <c r="J5723" s="500"/>
    </row>
    <row r="5724" customFormat="false" ht="18" hidden="false" customHeight="true" outlineLevel="0" collapsed="false">
      <c r="A5724" s="466" t="s">
        <v>3089</v>
      </c>
      <c r="B5724" s="467" t="s">
        <v>27</v>
      </c>
      <c r="C5724" s="468" t="s">
        <v>26</v>
      </c>
      <c r="D5724" s="468" t="s">
        <v>18</v>
      </c>
      <c r="E5724" s="468" t="s">
        <v>25</v>
      </c>
      <c r="F5724" s="468"/>
      <c r="G5724" s="469" t="s">
        <v>1375</v>
      </c>
      <c r="H5724" s="467" t="s">
        <v>1376</v>
      </c>
      <c r="I5724" s="470" t="s">
        <v>1377</v>
      </c>
      <c r="J5724" s="471" t="s">
        <v>19</v>
      </c>
    </row>
    <row r="5725" customFormat="false" ht="51.75" hidden="false" customHeight="true" outlineLevel="0" collapsed="false">
      <c r="A5725" s="472" t="s">
        <v>35</v>
      </c>
      <c r="B5725" s="473" t="s">
        <v>3090</v>
      </c>
      <c r="C5725" s="474" t="s">
        <v>36</v>
      </c>
      <c r="D5725" s="474" t="s">
        <v>3091</v>
      </c>
      <c r="E5725" s="474" t="s">
        <v>1422</v>
      </c>
      <c r="F5725" s="474"/>
      <c r="G5725" s="475" t="s">
        <v>47</v>
      </c>
      <c r="H5725" s="476" t="n">
        <v>1</v>
      </c>
      <c r="I5725" s="477" t="n">
        <v>66.99</v>
      </c>
      <c r="J5725" s="478" t="n">
        <v>66.99</v>
      </c>
    </row>
    <row r="5726" customFormat="false" ht="25.5" hidden="false" customHeight="true" outlineLevel="0" collapsed="false">
      <c r="A5726" s="479" t="s">
        <v>656</v>
      </c>
      <c r="B5726" s="480" t="n">
        <v>88267</v>
      </c>
      <c r="C5726" s="481" t="s">
        <v>42</v>
      </c>
      <c r="D5726" s="481" t="s">
        <v>909</v>
      </c>
      <c r="E5726" s="481" t="s">
        <v>1382</v>
      </c>
      <c r="F5726" s="481"/>
      <c r="G5726" s="482" t="s">
        <v>469</v>
      </c>
      <c r="H5726" s="483" t="n">
        <v>0.064</v>
      </c>
      <c r="I5726" s="484" t="n">
        <v>25.55</v>
      </c>
      <c r="J5726" s="485" t="n">
        <v>1.63</v>
      </c>
    </row>
    <row r="5727" customFormat="false" ht="25.5" hidden="false" customHeight="true" outlineLevel="0" collapsed="false">
      <c r="A5727" s="479" t="s">
        <v>656</v>
      </c>
      <c r="B5727" s="480" t="n">
        <v>88248</v>
      </c>
      <c r="C5727" s="481" t="s">
        <v>42</v>
      </c>
      <c r="D5727" s="481" t="s">
        <v>910</v>
      </c>
      <c r="E5727" s="481" t="s">
        <v>1382</v>
      </c>
      <c r="F5727" s="481"/>
      <c r="G5727" s="482" t="s">
        <v>469</v>
      </c>
      <c r="H5727" s="483" t="n">
        <v>0.064</v>
      </c>
      <c r="I5727" s="484" t="n">
        <v>20.92</v>
      </c>
      <c r="J5727" s="485" t="n">
        <v>1.33</v>
      </c>
    </row>
    <row r="5728" customFormat="false" ht="39" hidden="false" customHeight="true" outlineLevel="0" collapsed="false">
      <c r="A5728" s="501" t="s">
        <v>200</v>
      </c>
      <c r="B5728" s="502" t="n">
        <v>39665</v>
      </c>
      <c r="C5728" s="503" t="s">
        <v>42</v>
      </c>
      <c r="D5728" s="503" t="s">
        <v>3092</v>
      </c>
      <c r="E5728" s="503" t="s">
        <v>669</v>
      </c>
      <c r="F5728" s="503"/>
      <c r="G5728" s="504" t="s">
        <v>47</v>
      </c>
      <c r="H5728" s="505" t="n">
        <v>1.03</v>
      </c>
      <c r="I5728" s="506" t="n">
        <v>49.88</v>
      </c>
      <c r="J5728" s="507" t="n">
        <v>51.37</v>
      </c>
    </row>
    <row r="5729" customFormat="false" ht="51.75" hidden="false" customHeight="true" outlineLevel="0" collapsed="false">
      <c r="A5729" s="501" t="s">
        <v>200</v>
      </c>
      <c r="B5729" s="502" t="n">
        <v>39853</v>
      </c>
      <c r="C5729" s="503" t="s">
        <v>42</v>
      </c>
      <c r="D5729" s="503" t="s">
        <v>3093</v>
      </c>
      <c r="E5729" s="503" t="s">
        <v>669</v>
      </c>
      <c r="F5729" s="503"/>
      <c r="G5729" s="504" t="s">
        <v>47</v>
      </c>
      <c r="H5729" s="505" t="n">
        <v>1.05</v>
      </c>
      <c r="I5729" s="506" t="n">
        <v>12.06</v>
      </c>
      <c r="J5729" s="507" t="n">
        <v>12.66</v>
      </c>
    </row>
    <row r="5730" customFormat="false" ht="15" hidden="false" customHeight="false" outlineLevel="0" collapsed="false">
      <c r="A5730" s="486"/>
      <c r="B5730" s="487"/>
      <c r="C5730" s="487"/>
      <c r="D5730" s="487"/>
      <c r="E5730" s="487" t="s">
        <v>1388</v>
      </c>
      <c r="F5730" s="488" t="n">
        <v>2.37</v>
      </c>
      <c r="G5730" s="487" t="s">
        <v>1389</v>
      </c>
      <c r="H5730" s="488" t="n">
        <v>0</v>
      </c>
      <c r="I5730" s="489" t="s">
        <v>1390</v>
      </c>
      <c r="J5730" s="490" t="n">
        <v>2.37</v>
      </c>
    </row>
    <row r="5731" customFormat="false" ht="15" hidden="false" customHeight="true" outlineLevel="0" collapsed="false">
      <c r="A5731" s="486"/>
      <c r="B5731" s="487"/>
      <c r="C5731" s="487"/>
      <c r="D5731" s="487"/>
      <c r="E5731" s="487" t="s">
        <v>1391</v>
      </c>
      <c r="F5731" s="488" t="n">
        <v>15.94</v>
      </c>
      <c r="G5731" s="487"/>
      <c r="H5731" s="491" t="s">
        <v>1392</v>
      </c>
      <c r="I5731" s="491"/>
      <c r="J5731" s="490" t="n">
        <v>82.93</v>
      </c>
    </row>
    <row r="5732" customFormat="false" ht="49.5" hidden="false" customHeight="true" outlineLevel="0" collapsed="false">
      <c r="A5732" s="492"/>
      <c r="B5732" s="493"/>
      <c r="C5732" s="493"/>
      <c r="D5732" s="493"/>
      <c r="E5732" s="493"/>
      <c r="F5732" s="493"/>
      <c r="G5732" s="493" t="s">
        <v>1393</v>
      </c>
      <c r="H5732" s="494" t="n">
        <v>370</v>
      </c>
      <c r="I5732" s="495" t="s">
        <v>1394</v>
      </c>
      <c r="J5732" s="496" t="n">
        <v>30684.1</v>
      </c>
    </row>
    <row r="5733" customFormat="false" ht="0.75" hidden="false" customHeight="true" outlineLevel="0" collapsed="false">
      <c r="A5733" s="497"/>
      <c r="B5733" s="498"/>
      <c r="C5733" s="498"/>
      <c r="D5733" s="498"/>
      <c r="E5733" s="498"/>
      <c r="F5733" s="498"/>
      <c r="G5733" s="498"/>
      <c r="H5733" s="498"/>
      <c r="I5733" s="499"/>
      <c r="J5733" s="500"/>
    </row>
    <row r="5734" customFormat="false" ht="18" hidden="false" customHeight="true" outlineLevel="0" collapsed="false">
      <c r="A5734" s="466" t="s">
        <v>3094</v>
      </c>
      <c r="B5734" s="467" t="s">
        <v>27</v>
      </c>
      <c r="C5734" s="468" t="s">
        <v>26</v>
      </c>
      <c r="D5734" s="468" t="s">
        <v>18</v>
      </c>
      <c r="E5734" s="468" t="s">
        <v>25</v>
      </c>
      <c r="F5734" s="468"/>
      <c r="G5734" s="469" t="s">
        <v>1375</v>
      </c>
      <c r="H5734" s="467" t="s">
        <v>1376</v>
      </c>
      <c r="I5734" s="470" t="s">
        <v>1377</v>
      </c>
      <c r="J5734" s="471" t="s">
        <v>19</v>
      </c>
    </row>
    <row r="5735" customFormat="false" ht="78" hidden="false" customHeight="true" outlineLevel="0" collapsed="false">
      <c r="A5735" s="472" t="s">
        <v>35</v>
      </c>
      <c r="B5735" s="473" t="s">
        <v>3095</v>
      </c>
      <c r="C5735" s="474" t="s">
        <v>36</v>
      </c>
      <c r="D5735" s="474" t="s">
        <v>3096</v>
      </c>
      <c r="E5735" s="474" t="s">
        <v>1380</v>
      </c>
      <c r="F5735" s="474"/>
      <c r="G5735" s="475" t="s">
        <v>39</v>
      </c>
      <c r="H5735" s="476" t="n">
        <v>1</v>
      </c>
      <c r="I5735" s="477" t="n">
        <v>120.55</v>
      </c>
      <c r="J5735" s="478" t="n">
        <v>120.55</v>
      </c>
    </row>
    <row r="5736" customFormat="false" ht="24" hidden="false" customHeight="true" outlineLevel="0" collapsed="false">
      <c r="A5736" s="479" t="s">
        <v>656</v>
      </c>
      <c r="B5736" s="480" t="n">
        <v>88315</v>
      </c>
      <c r="C5736" s="481" t="s">
        <v>42</v>
      </c>
      <c r="D5736" s="481" t="s">
        <v>1600</v>
      </c>
      <c r="E5736" s="481" t="s">
        <v>1382</v>
      </c>
      <c r="F5736" s="481"/>
      <c r="G5736" s="482" t="s">
        <v>469</v>
      </c>
      <c r="H5736" s="483" t="n">
        <v>0.5</v>
      </c>
      <c r="I5736" s="484" t="n">
        <v>25.4</v>
      </c>
      <c r="J5736" s="485" t="n">
        <v>12.7</v>
      </c>
    </row>
    <row r="5737" customFormat="false" ht="24" hidden="false" customHeight="true" outlineLevel="0" collapsed="false">
      <c r="A5737" s="479" t="s">
        <v>656</v>
      </c>
      <c r="B5737" s="480" t="n">
        <v>88309</v>
      </c>
      <c r="C5737" s="481" t="s">
        <v>42</v>
      </c>
      <c r="D5737" s="481" t="s">
        <v>696</v>
      </c>
      <c r="E5737" s="481" t="s">
        <v>1382</v>
      </c>
      <c r="F5737" s="481"/>
      <c r="G5737" s="482" t="s">
        <v>469</v>
      </c>
      <c r="H5737" s="483" t="n">
        <v>0.9486</v>
      </c>
      <c r="I5737" s="484" t="n">
        <v>25.62</v>
      </c>
      <c r="J5737" s="485" t="n">
        <v>24.3</v>
      </c>
    </row>
    <row r="5738" customFormat="false" ht="24" hidden="false" customHeight="true" outlineLevel="0" collapsed="false">
      <c r="A5738" s="479" t="s">
        <v>656</v>
      </c>
      <c r="B5738" s="480" t="n">
        <v>88316</v>
      </c>
      <c r="C5738" s="481" t="s">
        <v>42</v>
      </c>
      <c r="D5738" s="481" t="s">
        <v>667</v>
      </c>
      <c r="E5738" s="481" t="s">
        <v>1382</v>
      </c>
      <c r="F5738" s="481"/>
      <c r="G5738" s="482" t="s">
        <v>469</v>
      </c>
      <c r="H5738" s="483" t="n">
        <v>0.2988</v>
      </c>
      <c r="I5738" s="484" t="n">
        <v>20.32</v>
      </c>
      <c r="J5738" s="485" t="n">
        <v>6.07</v>
      </c>
    </row>
    <row r="5739" customFormat="false" ht="25.5" hidden="false" customHeight="true" outlineLevel="0" collapsed="false">
      <c r="A5739" s="479" t="s">
        <v>656</v>
      </c>
      <c r="B5739" s="480" t="n">
        <v>88251</v>
      </c>
      <c r="C5739" s="481" t="s">
        <v>42</v>
      </c>
      <c r="D5739" s="481" t="s">
        <v>1601</v>
      </c>
      <c r="E5739" s="481" t="s">
        <v>1382</v>
      </c>
      <c r="F5739" s="481"/>
      <c r="G5739" s="482" t="s">
        <v>469</v>
      </c>
      <c r="H5739" s="483" t="n">
        <v>0.25</v>
      </c>
      <c r="I5739" s="484" t="n">
        <v>21.5</v>
      </c>
      <c r="J5739" s="485" t="n">
        <v>5.37</v>
      </c>
    </row>
    <row r="5740" customFormat="false" ht="24" hidden="false" customHeight="true" outlineLevel="0" collapsed="false">
      <c r="A5740" s="479" t="s">
        <v>656</v>
      </c>
      <c r="B5740" s="480" t="n">
        <v>88310</v>
      </c>
      <c r="C5740" s="481" t="s">
        <v>42</v>
      </c>
      <c r="D5740" s="481" t="s">
        <v>970</v>
      </c>
      <c r="E5740" s="481" t="s">
        <v>1382</v>
      </c>
      <c r="F5740" s="481"/>
      <c r="G5740" s="482" t="s">
        <v>469</v>
      </c>
      <c r="H5740" s="483" t="n">
        <v>0.30432</v>
      </c>
      <c r="I5740" s="484" t="n">
        <v>27.11</v>
      </c>
      <c r="J5740" s="485" t="n">
        <v>8.25</v>
      </c>
    </row>
    <row r="5741" customFormat="false" ht="25.5" hidden="false" customHeight="true" outlineLevel="0" collapsed="false">
      <c r="A5741" s="501" t="s">
        <v>200</v>
      </c>
      <c r="B5741" s="502" t="n">
        <v>1321</v>
      </c>
      <c r="C5741" s="503" t="s">
        <v>42</v>
      </c>
      <c r="D5741" s="503" t="s">
        <v>2030</v>
      </c>
      <c r="E5741" s="503" t="s">
        <v>669</v>
      </c>
      <c r="F5741" s="503"/>
      <c r="G5741" s="504" t="s">
        <v>66</v>
      </c>
      <c r="H5741" s="505" t="n">
        <v>4.28</v>
      </c>
      <c r="I5741" s="506" t="n">
        <v>11.66</v>
      </c>
      <c r="J5741" s="507" t="n">
        <v>49.9</v>
      </c>
    </row>
    <row r="5742" customFormat="false" ht="25.5" hidden="false" customHeight="true" outlineLevel="0" collapsed="false">
      <c r="A5742" s="501" t="s">
        <v>200</v>
      </c>
      <c r="B5742" s="502" t="n">
        <v>11002</v>
      </c>
      <c r="C5742" s="503" t="s">
        <v>42</v>
      </c>
      <c r="D5742" s="503" t="s">
        <v>2349</v>
      </c>
      <c r="E5742" s="503" t="s">
        <v>669</v>
      </c>
      <c r="F5742" s="503"/>
      <c r="G5742" s="504" t="s">
        <v>66</v>
      </c>
      <c r="H5742" s="505" t="n">
        <v>0.15</v>
      </c>
      <c r="I5742" s="506" t="n">
        <v>36.39</v>
      </c>
      <c r="J5742" s="507" t="n">
        <v>5.45</v>
      </c>
    </row>
    <row r="5743" customFormat="false" ht="39" hidden="false" customHeight="true" outlineLevel="0" collapsed="false">
      <c r="A5743" s="501" t="s">
        <v>200</v>
      </c>
      <c r="B5743" s="502" t="n">
        <v>7568</v>
      </c>
      <c r="C5743" s="503" t="s">
        <v>42</v>
      </c>
      <c r="D5743" s="503" t="s">
        <v>988</v>
      </c>
      <c r="E5743" s="503" t="s">
        <v>669</v>
      </c>
      <c r="F5743" s="503"/>
      <c r="G5743" s="504" t="s">
        <v>120</v>
      </c>
      <c r="H5743" s="505" t="n">
        <v>6</v>
      </c>
      <c r="I5743" s="506" t="n">
        <v>0.61</v>
      </c>
      <c r="J5743" s="507" t="n">
        <v>3.66</v>
      </c>
    </row>
    <row r="5744" customFormat="false" ht="24" hidden="false" customHeight="true" outlineLevel="0" collapsed="false">
      <c r="A5744" s="501" t="s">
        <v>200</v>
      </c>
      <c r="B5744" s="502" t="n">
        <v>5318</v>
      </c>
      <c r="C5744" s="503" t="s">
        <v>42</v>
      </c>
      <c r="D5744" s="503" t="s">
        <v>2035</v>
      </c>
      <c r="E5744" s="503" t="s">
        <v>669</v>
      </c>
      <c r="F5744" s="503"/>
      <c r="G5744" s="504" t="s">
        <v>686</v>
      </c>
      <c r="H5744" s="505" t="n">
        <v>0.032304</v>
      </c>
      <c r="I5744" s="506" t="n">
        <v>18.58</v>
      </c>
      <c r="J5744" s="507" t="n">
        <v>0.6</v>
      </c>
    </row>
    <row r="5745" customFormat="false" ht="24" hidden="false" customHeight="true" outlineLevel="0" collapsed="false">
      <c r="A5745" s="501" t="s">
        <v>200</v>
      </c>
      <c r="B5745" s="502" t="n">
        <v>7292</v>
      </c>
      <c r="C5745" s="503" t="s">
        <v>42</v>
      </c>
      <c r="D5745" s="503" t="s">
        <v>2396</v>
      </c>
      <c r="E5745" s="503" t="s">
        <v>669</v>
      </c>
      <c r="F5745" s="503"/>
      <c r="G5745" s="504" t="s">
        <v>686</v>
      </c>
      <c r="H5745" s="505" t="n">
        <v>0.099216</v>
      </c>
      <c r="I5745" s="506" t="n">
        <v>33.61</v>
      </c>
      <c r="J5745" s="507" t="n">
        <v>3.33</v>
      </c>
    </row>
    <row r="5746" customFormat="false" ht="24" hidden="false" customHeight="true" outlineLevel="0" collapsed="false">
      <c r="A5746" s="501" t="s">
        <v>200</v>
      </c>
      <c r="B5746" s="502" t="n">
        <v>7307</v>
      </c>
      <c r="C5746" s="503" t="s">
        <v>42</v>
      </c>
      <c r="D5746" s="503" t="s">
        <v>2036</v>
      </c>
      <c r="E5746" s="503" t="s">
        <v>669</v>
      </c>
      <c r="F5746" s="503"/>
      <c r="G5746" s="504" t="s">
        <v>686</v>
      </c>
      <c r="H5746" s="505" t="n">
        <v>0.025488</v>
      </c>
      <c r="I5746" s="506" t="n">
        <v>36.25</v>
      </c>
      <c r="J5746" s="507" t="n">
        <v>0.92</v>
      </c>
    </row>
    <row r="5747" customFormat="false" ht="15" hidden="false" customHeight="false" outlineLevel="0" collapsed="false">
      <c r="A5747" s="486"/>
      <c r="B5747" s="487"/>
      <c r="C5747" s="487"/>
      <c r="D5747" s="487"/>
      <c r="E5747" s="487" t="s">
        <v>1388</v>
      </c>
      <c r="F5747" s="488" t="n">
        <v>43.89</v>
      </c>
      <c r="G5747" s="487" t="s">
        <v>1389</v>
      </c>
      <c r="H5747" s="488" t="n">
        <v>0</v>
      </c>
      <c r="I5747" s="489" t="s">
        <v>1390</v>
      </c>
      <c r="J5747" s="490" t="n">
        <v>43.89</v>
      </c>
    </row>
    <row r="5748" customFormat="false" ht="15" hidden="false" customHeight="true" outlineLevel="0" collapsed="false">
      <c r="A5748" s="486"/>
      <c r="B5748" s="487"/>
      <c r="C5748" s="487"/>
      <c r="D5748" s="487"/>
      <c r="E5748" s="487" t="s">
        <v>1391</v>
      </c>
      <c r="F5748" s="488" t="n">
        <v>28.69</v>
      </c>
      <c r="G5748" s="487"/>
      <c r="H5748" s="491" t="s">
        <v>1392</v>
      </c>
      <c r="I5748" s="491"/>
      <c r="J5748" s="490" t="n">
        <v>149.24</v>
      </c>
    </row>
    <row r="5749" customFormat="false" ht="49.5" hidden="false" customHeight="true" outlineLevel="0" collapsed="false">
      <c r="A5749" s="492"/>
      <c r="B5749" s="493"/>
      <c r="C5749" s="493"/>
      <c r="D5749" s="493"/>
      <c r="E5749" s="493"/>
      <c r="F5749" s="493"/>
      <c r="G5749" s="493" t="s">
        <v>1393</v>
      </c>
      <c r="H5749" s="494" t="n">
        <v>148</v>
      </c>
      <c r="I5749" s="495" t="s">
        <v>1394</v>
      </c>
      <c r="J5749" s="496" t="n">
        <v>22087.52</v>
      </c>
    </row>
    <row r="5750" customFormat="false" ht="0.75" hidden="false" customHeight="true" outlineLevel="0" collapsed="false">
      <c r="A5750" s="497"/>
      <c r="B5750" s="498"/>
      <c r="C5750" s="498"/>
      <c r="D5750" s="498"/>
      <c r="E5750" s="498"/>
      <c r="F5750" s="498"/>
      <c r="G5750" s="498"/>
      <c r="H5750" s="498"/>
      <c r="I5750" s="499"/>
      <c r="J5750" s="500"/>
    </row>
    <row r="5751" customFormat="false" ht="18" hidden="false" customHeight="true" outlineLevel="0" collapsed="false">
      <c r="A5751" s="466" t="s">
        <v>3097</v>
      </c>
      <c r="B5751" s="467" t="s">
        <v>27</v>
      </c>
      <c r="C5751" s="468" t="s">
        <v>26</v>
      </c>
      <c r="D5751" s="468" t="s">
        <v>18</v>
      </c>
      <c r="E5751" s="468" t="s">
        <v>25</v>
      </c>
      <c r="F5751" s="468"/>
      <c r="G5751" s="469" t="s">
        <v>1375</v>
      </c>
      <c r="H5751" s="467" t="s">
        <v>1376</v>
      </c>
      <c r="I5751" s="470" t="s">
        <v>1377</v>
      </c>
      <c r="J5751" s="471" t="s">
        <v>19</v>
      </c>
    </row>
    <row r="5752" customFormat="false" ht="25.5" hidden="false" customHeight="true" outlineLevel="0" collapsed="false">
      <c r="A5752" s="472" t="s">
        <v>35</v>
      </c>
      <c r="B5752" s="473" t="s">
        <v>3098</v>
      </c>
      <c r="C5752" s="474" t="s">
        <v>36</v>
      </c>
      <c r="D5752" s="474" t="s">
        <v>3099</v>
      </c>
      <c r="E5752" s="474" t="s">
        <v>1404</v>
      </c>
      <c r="F5752" s="474"/>
      <c r="G5752" s="475" t="s">
        <v>120</v>
      </c>
      <c r="H5752" s="476" t="n">
        <v>1</v>
      </c>
      <c r="I5752" s="477" t="n">
        <v>268.1</v>
      </c>
      <c r="J5752" s="478" t="n">
        <v>268.1</v>
      </c>
    </row>
    <row r="5753" customFormat="false" ht="25.5" hidden="false" customHeight="true" outlineLevel="0" collapsed="false">
      <c r="A5753" s="479" t="s">
        <v>656</v>
      </c>
      <c r="B5753" s="480" t="n">
        <v>100308</v>
      </c>
      <c r="C5753" s="481" t="s">
        <v>42</v>
      </c>
      <c r="D5753" s="481" t="s">
        <v>985</v>
      </c>
      <c r="E5753" s="481" t="s">
        <v>1382</v>
      </c>
      <c r="F5753" s="481"/>
      <c r="G5753" s="482" t="s">
        <v>469</v>
      </c>
      <c r="H5753" s="483" t="n">
        <v>4.8</v>
      </c>
      <c r="I5753" s="484" t="n">
        <v>27.83</v>
      </c>
      <c r="J5753" s="485" t="n">
        <v>133.58</v>
      </c>
    </row>
    <row r="5754" customFormat="false" ht="25.5" hidden="false" customHeight="true" outlineLevel="0" collapsed="false">
      <c r="A5754" s="479" t="s">
        <v>656</v>
      </c>
      <c r="B5754" s="480" t="n">
        <v>88243</v>
      </c>
      <c r="C5754" s="481" t="s">
        <v>42</v>
      </c>
      <c r="D5754" s="481" t="s">
        <v>987</v>
      </c>
      <c r="E5754" s="481" t="s">
        <v>1382</v>
      </c>
      <c r="F5754" s="481"/>
      <c r="G5754" s="482" t="s">
        <v>469</v>
      </c>
      <c r="H5754" s="483" t="n">
        <v>4.8</v>
      </c>
      <c r="I5754" s="484" t="n">
        <v>21.21</v>
      </c>
      <c r="J5754" s="485" t="n">
        <v>101.8</v>
      </c>
    </row>
    <row r="5755" customFormat="false" ht="64.5" hidden="false" customHeight="true" outlineLevel="0" collapsed="false">
      <c r="A5755" s="501" t="s">
        <v>200</v>
      </c>
      <c r="B5755" s="502" t="n">
        <v>10527</v>
      </c>
      <c r="C5755" s="503" t="s">
        <v>42</v>
      </c>
      <c r="D5755" s="503" t="s">
        <v>1520</v>
      </c>
      <c r="E5755" s="503" t="s">
        <v>990</v>
      </c>
      <c r="F5755" s="503"/>
      <c r="G5755" s="504" t="s">
        <v>1518</v>
      </c>
      <c r="H5755" s="505" t="n">
        <v>0.9091</v>
      </c>
      <c r="I5755" s="506" t="n">
        <v>36</v>
      </c>
      <c r="J5755" s="507" t="n">
        <v>32.72</v>
      </c>
    </row>
    <row r="5756" customFormat="false" ht="15" hidden="false" customHeight="false" outlineLevel="0" collapsed="false">
      <c r="A5756" s="486"/>
      <c r="B5756" s="487"/>
      <c r="C5756" s="487"/>
      <c r="D5756" s="487"/>
      <c r="E5756" s="487" t="s">
        <v>1388</v>
      </c>
      <c r="F5756" s="488" t="n">
        <v>184.65</v>
      </c>
      <c r="G5756" s="487" t="s">
        <v>1389</v>
      </c>
      <c r="H5756" s="488" t="n">
        <v>0</v>
      </c>
      <c r="I5756" s="489" t="s">
        <v>1390</v>
      </c>
      <c r="J5756" s="490" t="n">
        <v>184.65</v>
      </c>
    </row>
    <row r="5757" customFormat="false" ht="15" hidden="false" customHeight="true" outlineLevel="0" collapsed="false">
      <c r="A5757" s="486"/>
      <c r="B5757" s="487"/>
      <c r="C5757" s="487"/>
      <c r="D5757" s="487"/>
      <c r="E5757" s="487" t="s">
        <v>1391</v>
      </c>
      <c r="F5757" s="488" t="n">
        <v>63.8</v>
      </c>
      <c r="G5757" s="487"/>
      <c r="H5757" s="491" t="s">
        <v>1392</v>
      </c>
      <c r="I5757" s="491"/>
      <c r="J5757" s="490" t="n">
        <v>331.9</v>
      </c>
    </row>
    <row r="5758" customFormat="false" ht="49.5" hidden="false" customHeight="true" outlineLevel="0" collapsed="false">
      <c r="A5758" s="492"/>
      <c r="B5758" s="493"/>
      <c r="C5758" s="493"/>
      <c r="D5758" s="493"/>
      <c r="E5758" s="493"/>
      <c r="F5758" s="493"/>
      <c r="G5758" s="493" t="s">
        <v>1393</v>
      </c>
      <c r="H5758" s="494" t="n">
        <v>74</v>
      </c>
      <c r="I5758" s="495" t="s">
        <v>1394</v>
      </c>
      <c r="J5758" s="496" t="n">
        <v>24560.6</v>
      </c>
    </row>
    <row r="5759" customFormat="false" ht="0.75" hidden="false" customHeight="true" outlineLevel="0" collapsed="false">
      <c r="A5759" s="497"/>
      <c r="B5759" s="498"/>
      <c r="C5759" s="498"/>
      <c r="D5759" s="498"/>
      <c r="E5759" s="498"/>
      <c r="F5759" s="498"/>
      <c r="G5759" s="498"/>
      <c r="H5759" s="498"/>
      <c r="I5759" s="499"/>
      <c r="J5759" s="500"/>
    </row>
    <row r="5760" customFormat="false" ht="18" hidden="false" customHeight="true" outlineLevel="0" collapsed="false">
      <c r="A5760" s="466" t="s">
        <v>3100</v>
      </c>
      <c r="B5760" s="467" t="s">
        <v>27</v>
      </c>
      <c r="C5760" s="468" t="s">
        <v>26</v>
      </c>
      <c r="D5760" s="468" t="s">
        <v>18</v>
      </c>
      <c r="E5760" s="468" t="s">
        <v>25</v>
      </c>
      <c r="F5760" s="468"/>
      <c r="G5760" s="469" t="s">
        <v>1375</v>
      </c>
      <c r="H5760" s="467" t="s">
        <v>1376</v>
      </c>
      <c r="I5760" s="470" t="s">
        <v>1377</v>
      </c>
      <c r="J5760" s="471" t="s">
        <v>19</v>
      </c>
    </row>
    <row r="5761" customFormat="false" ht="25.5" hidden="false" customHeight="true" outlineLevel="0" collapsed="false">
      <c r="A5761" s="472" t="s">
        <v>35</v>
      </c>
      <c r="B5761" s="473" t="s">
        <v>3101</v>
      </c>
      <c r="C5761" s="474" t="s">
        <v>36</v>
      </c>
      <c r="D5761" s="474" t="s">
        <v>3102</v>
      </c>
      <c r="E5761" s="474" t="s">
        <v>1382</v>
      </c>
      <c r="F5761" s="474"/>
      <c r="G5761" s="475" t="s">
        <v>47</v>
      </c>
      <c r="H5761" s="476" t="n">
        <v>1</v>
      </c>
      <c r="I5761" s="477" t="n">
        <v>3.68</v>
      </c>
      <c r="J5761" s="478" t="n">
        <v>3.68</v>
      </c>
    </row>
    <row r="5762" customFormat="false" ht="25.5" hidden="false" customHeight="true" outlineLevel="0" collapsed="false">
      <c r="A5762" s="479" t="s">
        <v>656</v>
      </c>
      <c r="B5762" s="480" t="n">
        <v>88247</v>
      </c>
      <c r="C5762" s="481" t="s">
        <v>42</v>
      </c>
      <c r="D5762" s="481" t="s">
        <v>852</v>
      </c>
      <c r="E5762" s="481" t="s">
        <v>1382</v>
      </c>
      <c r="F5762" s="481"/>
      <c r="G5762" s="482" t="s">
        <v>469</v>
      </c>
      <c r="H5762" s="483" t="n">
        <v>0.021</v>
      </c>
      <c r="I5762" s="484" t="n">
        <v>21.96</v>
      </c>
      <c r="J5762" s="485" t="n">
        <v>0.46</v>
      </c>
    </row>
    <row r="5763" customFormat="false" ht="25.5" hidden="false" customHeight="true" outlineLevel="0" collapsed="false">
      <c r="A5763" s="501" t="s">
        <v>200</v>
      </c>
      <c r="B5763" s="502" t="s">
        <v>3103</v>
      </c>
      <c r="C5763" s="503" t="s">
        <v>36</v>
      </c>
      <c r="D5763" s="503" t="s">
        <v>3104</v>
      </c>
      <c r="E5763" s="503" t="s">
        <v>669</v>
      </c>
      <c r="F5763" s="503"/>
      <c r="G5763" s="504" t="s">
        <v>120</v>
      </c>
      <c r="H5763" s="505" t="n">
        <v>0.105</v>
      </c>
      <c r="I5763" s="506" t="n">
        <v>30.69</v>
      </c>
      <c r="J5763" s="507" t="n">
        <v>3.22</v>
      </c>
    </row>
    <row r="5764" customFormat="false" ht="15" hidden="false" customHeight="false" outlineLevel="0" collapsed="false">
      <c r="A5764" s="486"/>
      <c r="B5764" s="487"/>
      <c r="C5764" s="487"/>
      <c r="D5764" s="487"/>
      <c r="E5764" s="487" t="s">
        <v>1388</v>
      </c>
      <c r="F5764" s="488" t="n">
        <v>0.34</v>
      </c>
      <c r="G5764" s="487" t="s">
        <v>1389</v>
      </c>
      <c r="H5764" s="488" t="n">
        <v>0</v>
      </c>
      <c r="I5764" s="489" t="s">
        <v>1390</v>
      </c>
      <c r="J5764" s="490" t="n">
        <v>0.34</v>
      </c>
    </row>
    <row r="5765" customFormat="false" ht="15" hidden="false" customHeight="true" outlineLevel="0" collapsed="false">
      <c r="A5765" s="486"/>
      <c r="B5765" s="487"/>
      <c r="C5765" s="487"/>
      <c r="D5765" s="487"/>
      <c r="E5765" s="487" t="s">
        <v>1391</v>
      </c>
      <c r="F5765" s="488" t="n">
        <v>0.87</v>
      </c>
      <c r="G5765" s="487"/>
      <c r="H5765" s="491" t="s">
        <v>1392</v>
      </c>
      <c r="I5765" s="491"/>
      <c r="J5765" s="490" t="n">
        <v>4.55</v>
      </c>
    </row>
    <row r="5766" customFormat="false" ht="49.5" hidden="false" customHeight="true" outlineLevel="0" collapsed="false">
      <c r="A5766" s="492"/>
      <c r="B5766" s="493"/>
      <c r="C5766" s="493"/>
      <c r="D5766" s="493"/>
      <c r="E5766" s="493"/>
      <c r="F5766" s="493"/>
      <c r="G5766" s="493" t="s">
        <v>1393</v>
      </c>
      <c r="H5766" s="494" t="n">
        <v>1102.5</v>
      </c>
      <c r="I5766" s="495" t="s">
        <v>1394</v>
      </c>
      <c r="J5766" s="496" t="n">
        <v>5016.37</v>
      </c>
    </row>
    <row r="5767" customFormat="false" ht="0.75" hidden="false" customHeight="true" outlineLevel="0" collapsed="false">
      <c r="A5767" s="497"/>
      <c r="B5767" s="498"/>
      <c r="C5767" s="498"/>
      <c r="D5767" s="498"/>
      <c r="E5767" s="498"/>
      <c r="F5767" s="498"/>
      <c r="G5767" s="498"/>
      <c r="H5767" s="498"/>
      <c r="I5767" s="499"/>
      <c r="J5767" s="500"/>
    </row>
    <row r="5768" customFormat="false" ht="18" hidden="false" customHeight="true" outlineLevel="0" collapsed="false">
      <c r="A5768" s="466" t="s">
        <v>3105</v>
      </c>
      <c r="B5768" s="467" t="s">
        <v>27</v>
      </c>
      <c r="C5768" s="468" t="s">
        <v>26</v>
      </c>
      <c r="D5768" s="468" t="s">
        <v>18</v>
      </c>
      <c r="E5768" s="468" t="s">
        <v>25</v>
      </c>
      <c r="F5768" s="468"/>
      <c r="G5768" s="469" t="s">
        <v>1375</v>
      </c>
      <c r="H5768" s="467" t="s">
        <v>1376</v>
      </c>
      <c r="I5768" s="470" t="s">
        <v>1377</v>
      </c>
      <c r="J5768" s="471" t="s">
        <v>19</v>
      </c>
    </row>
    <row r="5769" customFormat="false" ht="25.5" hidden="false" customHeight="true" outlineLevel="0" collapsed="false">
      <c r="A5769" s="472" t="s">
        <v>35</v>
      </c>
      <c r="B5769" s="473" t="s">
        <v>3106</v>
      </c>
      <c r="C5769" s="474" t="s">
        <v>36</v>
      </c>
      <c r="D5769" s="474" t="s">
        <v>3107</v>
      </c>
      <c r="E5769" s="474" t="s">
        <v>1382</v>
      </c>
      <c r="F5769" s="474"/>
      <c r="G5769" s="475" t="s">
        <v>47</v>
      </c>
      <c r="H5769" s="476" t="n">
        <v>1</v>
      </c>
      <c r="I5769" s="477" t="n">
        <v>1.14</v>
      </c>
      <c r="J5769" s="478" t="n">
        <v>1.14</v>
      </c>
    </row>
    <row r="5770" customFormat="false" ht="25.5" hidden="false" customHeight="true" outlineLevel="0" collapsed="false">
      <c r="A5770" s="479" t="s">
        <v>656</v>
      </c>
      <c r="B5770" s="480" t="n">
        <v>88247</v>
      </c>
      <c r="C5770" s="481" t="s">
        <v>42</v>
      </c>
      <c r="D5770" s="481" t="s">
        <v>852</v>
      </c>
      <c r="E5770" s="481" t="s">
        <v>1382</v>
      </c>
      <c r="F5770" s="481"/>
      <c r="G5770" s="482" t="s">
        <v>469</v>
      </c>
      <c r="H5770" s="483" t="n">
        <v>0.021</v>
      </c>
      <c r="I5770" s="484" t="n">
        <v>21.96</v>
      </c>
      <c r="J5770" s="485" t="n">
        <v>0.46</v>
      </c>
    </row>
    <row r="5771" customFormat="false" ht="25.5" hidden="false" customHeight="true" outlineLevel="0" collapsed="false">
      <c r="A5771" s="501" t="s">
        <v>200</v>
      </c>
      <c r="B5771" s="502" t="s">
        <v>3108</v>
      </c>
      <c r="C5771" s="503" t="s">
        <v>36</v>
      </c>
      <c r="D5771" s="503" t="s">
        <v>3109</v>
      </c>
      <c r="E5771" s="503" t="s">
        <v>669</v>
      </c>
      <c r="F5771" s="503"/>
      <c r="G5771" s="504" t="s">
        <v>120</v>
      </c>
      <c r="H5771" s="505" t="n">
        <v>0.105</v>
      </c>
      <c r="I5771" s="506" t="n">
        <v>6.57</v>
      </c>
      <c r="J5771" s="507" t="n">
        <v>0.68</v>
      </c>
    </row>
    <row r="5772" customFormat="false" ht="15" hidden="false" customHeight="false" outlineLevel="0" collapsed="false">
      <c r="A5772" s="486"/>
      <c r="B5772" s="487"/>
      <c r="C5772" s="487"/>
      <c r="D5772" s="487"/>
      <c r="E5772" s="487" t="s">
        <v>1388</v>
      </c>
      <c r="F5772" s="488" t="n">
        <v>0.34</v>
      </c>
      <c r="G5772" s="487" t="s">
        <v>1389</v>
      </c>
      <c r="H5772" s="488" t="n">
        <v>0</v>
      </c>
      <c r="I5772" s="489" t="s">
        <v>1390</v>
      </c>
      <c r="J5772" s="490" t="n">
        <v>0.34</v>
      </c>
    </row>
    <row r="5773" customFormat="false" ht="15" hidden="false" customHeight="true" outlineLevel="0" collapsed="false">
      <c r="A5773" s="486"/>
      <c r="B5773" s="487"/>
      <c r="C5773" s="487"/>
      <c r="D5773" s="487"/>
      <c r="E5773" s="487" t="s">
        <v>1391</v>
      </c>
      <c r="F5773" s="488" t="n">
        <v>0.27</v>
      </c>
      <c r="G5773" s="487"/>
      <c r="H5773" s="491" t="s">
        <v>1392</v>
      </c>
      <c r="I5773" s="491"/>
      <c r="J5773" s="490" t="n">
        <v>1.41</v>
      </c>
    </row>
    <row r="5774" customFormat="false" ht="49.5" hidden="false" customHeight="true" outlineLevel="0" collapsed="false">
      <c r="A5774" s="492"/>
      <c r="B5774" s="493"/>
      <c r="C5774" s="493"/>
      <c r="D5774" s="493"/>
      <c r="E5774" s="493"/>
      <c r="F5774" s="493"/>
      <c r="G5774" s="493" t="s">
        <v>1393</v>
      </c>
      <c r="H5774" s="494" t="n">
        <v>1102.5</v>
      </c>
      <c r="I5774" s="495" t="s">
        <v>1394</v>
      </c>
      <c r="J5774" s="496" t="n">
        <v>1554.52</v>
      </c>
    </row>
    <row r="5775" customFormat="false" ht="0.75" hidden="false" customHeight="true" outlineLevel="0" collapsed="false">
      <c r="A5775" s="497"/>
      <c r="B5775" s="498"/>
      <c r="C5775" s="498"/>
      <c r="D5775" s="498"/>
      <c r="E5775" s="498"/>
      <c r="F5775" s="498"/>
      <c r="G5775" s="498"/>
      <c r="H5775" s="498"/>
      <c r="I5775" s="499"/>
      <c r="J5775" s="500"/>
    </row>
    <row r="5776" customFormat="false" ht="18" hidden="false" customHeight="true" outlineLevel="0" collapsed="false">
      <c r="A5776" s="466" t="s">
        <v>3110</v>
      </c>
      <c r="B5776" s="467" t="s">
        <v>27</v>
      </c>
      <c r="C5776" s="468" t="s">
        <v>26</v>
      </c>
      <c r="D5776" s="468" t="s">
        <v>18</v>
      </c>
      <c r="E5776" s="468" t="s">
        <v>25</v>
      </c>
      <c r="F5776" s="468"/>
      <c r="G5776" s="469" t="s">
        <v>1375</v>
      </c>
      <c r="H5776" s="467" t="s">
        <v>1376</v>
      </c>
      <c r="I5776" s="470" t="s">
        <v>1377</v>
      </c>
      <c r="J5776" s="471" t="s">
        <v>19</v>
      </c>
    </row>
    <row r="5777" customFormat="false" ht="39" hidden="false" customHeight="true" outlineLevel="0" collapsed="false">
      <c r="A5777" s="472" t="s">
        <v>35</v>
      </c>
      <c r="B5777" s="473" t="s">
        <v>3073</v>
      </c>
      <c r="C5777" s="474" t="s">
        <v>36</v>
      </c>
      <c r="D5777" s="474" t="s">
        <v>3074</v>
      </c>
      <c r="E5777" s="474" t="s">
        <v>1404</v>
      </c>
      <c r="F5777" s="474"/>
      <c r="G5777" s="475" t="s">
        <v>120</v>
      </c>
      <c r="H5777" s="476" t="n">
        <v>1</v>
      </c>
      <c r="I5777" s="477" t="n">
        <v>31.07</v>
      </c>
      <c r="J5777" s="478" t="n">
        <v>31.07</v>
      </c>
    </row>
    <row r="5778" customFormat="false" ht="25.5" hidden="false" customHeight="true" outlineLevel="0" collapsed="false">
      <c r="A5778" s="479" t="s">
        <v>656</v>
      </c>
      <c r="B5778" s="480" t="n">
        <v>88247</v>
      </c>
      <c r="C5778" s="481" t="s">
        <v>42</v>
      </c>
      <c r="D5778" s="481" t="s">
        <v>852</v>
      </c>
      <c r="E5778" s="481" t="s">
        <v>1382</v>
      </c>
      <c r="F5778" s="481"/>
      <c r="G5778" s="482" t="s">
        <v>469</v>
      </c>
      <c r="H5778" s="483" t="n">
        <v>0.3044275</v>
      </c>
      <c r="I5778" s="484" t="n">
        <v>21.96</v>
      </c>
      <c r="J5778" s="485" t="n">
        <v>6.68</v>
      </c>
    </row>
    <row r="5779" customFormat="false" ht="24" hidden="false" customHeight="true" outlineLevel="0" collapsed="false">
      <c r="A5779" s="479" t="s">
        <v>656</v>
      </c>
      <c r="B5779" s="480" t="n">
        <v>88264</v>
      </c>
      <c r="C5779" s="481" t="s">
        <v>42</v>
      </c>
      <c r="D5779" s="481" t="s">
        <v>468</v>
      </c>
      <c r="E5779" s="481" t="s">
        <v>1382</v>
      </c>
      <c r="F5779" s="481"/>
      <c r="G5779" s="482" t="s">
        <v>469</v>
      </c>
      <c r="H5779" s="483" t="n">
        <v>0.3044275</v>
      </c>
      <c r="I5779" s="484" t="n">
        <v>26.68</v>
      </c>
      <c r="J5779" s="485" t="n">
        <v>8.12</v>
      </c>
    </row>
    <row r="5780" customFormat="false" ht="25.5" hidden="false" customHeight="true" outlineLevel="0" collapsed="false">
      <c r="A5780" s="479" t="s">
        <v>656</v>
      </c>
      <c r="B5780" s="480" t="n">
        <v>88629</v>
      </c>
      <c r="C5780" s="481" t="s">
        <v>42</v>
      </c>
      <c r="D5780" s="481" t="s">
        <v>1042</v>
      </c>
      <c r="E5780" s="481" t="s">
        <v>1382</v>
      </c>
      <c r="F5780" s="481"/>
      <c r="G5780" s="482" t="s">
        <v>388</v>
      </c>
      <c r="H5780" s="483" t="n">
        <v>0.00313528</v>
      </c>
      <c r="I5780" s="484" t="n">
        <v>740.91</v>
      </c>
      <c r="J5780" s="485" t="n">
        <v>2.32</v>
      </c>
    </row>
    <row r="5781" customFormat="false" ht="24" hidden="false" customHeight="true" outlineLevel="0" collapsed="false">
      <c r="A5781" s="501" t="s">
        <v>200</v>
      </c>
      <c r="B5781" s="502" t="s">
        <v>3075</v>
      </c>
      <c r="C5781" s="503" t="s">
        <v>36</v>
      </c>
      <c r="D5781" s="503" t="s">
        <v>3076</v>
      </c>
      <c r="E5781" s="503" t="s">
        <v>669</v>
      </c>
      <c r="F5781" s="503"/>
      <c r="G5781" s="504" t="s">
        <v>120</v>
      </c>
      <c r="H5781" s="505" t="n">
        <v>1</v>
      </c>
      <c r="I5781" s="506" t="n">
        <v>13.95</v>
      </c>
      <c r="J5781" s="507" t="n">
        <v>13.95</v>
      </c>
    </row>
    <row r="5782" customFormat="false" ht="15" hidden="false" customHeight="false" outlineLevel="0" collapsed="false">
      <c r="A5782" s="486"/>
      <c r="B5782" s="487"/>
      <c r="C5782" s="487"/>
      <c r="D5782" s="487"/>
      <c r="E5782" s="487" t="s">
        <v>1388</v>
      </c>
      <c r="F5782" s="488" t="n">
        <v>11.94</v>
      </c>
      <c r="G5782" s="487" t="s">
        <v>1389</v>
      </c>
      <c r="H5782" s="488" t="n">
        <v>0</v>
      </c>
      <c r="I5782" s="489" t="s">
        <v>1390</v>
      </c>
      <c r="J5782" s="490" t="n">
        <v>11.94</v>
      </c>
    </row>
    <row r="5783" customFormat="false" ht="15" hidden="false" customHeight="true" outlineLevel="0" collapsed="false">
      <c r="A5783" s="486"/>
      <c r="B5783" s="487"/>
      <c r="C5783" s="487"/>
      <c r="D5783" s="487"/>
      <c r="E5783" s="487" t="s">
        <v>1391</v>
      </c>
      <c r="F5783" s="488" t="n">
        <v>7.39</v>
      </c>
      <c r="G5783" s="487"/>
      <c r="H5783" s="491" t="s">
        <v>1392</v>
      </c>
      <c r="I5783" s="491"/>
      <c r="J5783" s="490" t="n">
        <v>38.46</v>
      </c>
    </row>
    <row r="5784" customFormat="false" ht="49.5" hidden="false" customHeight="true" outlineLevel="0" collapsed="false">
      <c r="A5784" s="492"/>
      <c r="B5784" s="493"/>
      <c r="C5784" s="493"/>
      <c r="D5784" s="493"/>
      <c r="E5784" s="493"/>
      <c r="F5784" s="493"/>
      <c r="G5784" s="493" t="s">
        <v>1393</v>
      </c>
      <c r="H5784" s="494" t="n">
        <v>74</v>
      </c>
      <c r="I5784" s="495" t="s">
        <v>1394</v>
      </c>
      <c r="J5784" s="496" t="n">
        <v>2846.04</v>
      </c>
    </row>
    <row r="5785" customFormat="false" ht="0.75" hidden="false" customHeight="true" outlineLevel="0" collapsed="false">
      <c r="A5785" s="497"/>
      <c r="B5785" s="498"/>
      <c r="C5785" s="498"/>
      <c r="D5785" s="498"/>
      <c r="E5785" s="498"/>
      <c r="F5785" s="498"/>
      <c r="G5785" s="498"/>
      <c r="H5785" s="498"/>
      <c r="I5785" s="499"/>
      <c r="J5785" s="500"/>
    </row>
    <row r="5786" customFormat="false" ht="24" hidden="false" customHeight="true" outlineLevel="0" collapsed="false">
      <c r="A5786" s="461" t="s">
        <v>3111</v>
      </c>
      <c r="B5786" s="462"/>
      <c r="C5786" s="462"/>
      <c r="D5786" s="462" t="s">
        <v>3112</v>
      </c>
      <c r="E5786" s="462"/>
      <c r="F5786" s="462"/>
      <c r="G5786" s="462"/>
      <c r="H5786" s="463"/>
      <c r="I5786" s="464"/>
      <c r="J5786" s="465" t="n">
        <v>3640.36</v>
      </c>
    </row>
    <row r="5787" customFormat="false" ht="18" hidden="false" customHeight="true" outlineLevel="0" collapsed="false">
      <c r="A5787" s="466" t="s">
        <v>3113</v>
      </c>
      <c r="B5787" s="467" t="s">
        <v>27</v>
      </c>
      <c r="C5787" s="468" t="s">
        <v>26</v>
      </c>
      <c r="D5787" s="468" t="s">
        <v>18</v>
      </c>
      <c r="E5787" s="468" t="s">
        <v>25</v>
      </c>
      <c r="F5787" s="468"/>
      <c r="G5787" s="469" t="s">
        <v>1375</v>
      </c>
      <c r="H5787" s="467" t="s">
        <v>1376</v>
      </c>
      <c r="I5787" s="470" t="s">
        <v>1377</v>
      </c>
      <c r="J5787" s="471" t="s">
        <v>19</v>
      </c>
    </row>
    <row r="5788" customFormat="false" ht="39" hidden="false" customHeight="true" outlineLevel="0" collapsed="false">
      <c r="A5788" s="472" t="s">
        <v>35</v>
      </c>
      <c r="B5788" s="473" t="n">
        <v>91983</v>
      </c>
      <c r="C5788" s="474" t="s">
        <v>42</v>
      </c>
      <c r="D5788" s="474" t="s">
        <v>3114</v>
      </c>
      <c r="E5788" s="474" t="s">
        <v>1404</v>
      </c>
      <c r="F5788" s="474"/>
      <c r="G5788" s="475" t="s">
        <v>120</v>
      </c>
      <c r="H5788" s="476" t="n">
        <v>1</v>
      </c>
      <c r="I5788" s="477" t="n">
        <v>96.73</v>
      </c>
      <c r="J5788" s="478" t="n">
        <v>96.73</v>
      </c>
    </row>
    <row r="5789" customFormat="false" ht="39" hidden="false" customHeight="true" outlineLevel="0" collapsed="false">
      <c r="A5789" s="479" t="s">
        <v>656</v>
      </c>
      <c r="B5789" s="480" t="n">
        <v>91946</v>
      </c>
      <c r="C5789" s="481" t="s">
        <v>42</v>
      </c>
      <c r="D5789" s="481" t="s">
        <v>894</v>
      </c>
      <c r="E5789" s="481" t="s">
        <v>1404</v>
      </c>
      <c r="F5789" s="481"/>
      <c r="G5789" s="482" t="s">
        <v>120</v>
      </c>
      <c r="H5789" s="483" t="n">
        <v>1</v>
      </c>
      <c r="I5789" s="484" t="n">
        <v>10.55</v>
      </c>
      <c r="J5789" s="485" t="n">
        <v>10.55</v>
      </c>
    </row>
    <row r="5790" customFormat="false" ht="39" hidden="false" customHeight="true" outlineLevel="0" collapsed="false">
      <c r="A5790" s="479" t="s">
        <v>656</v>
      </c>
      <c r="B5790" s="480" t="n">
        <v>91982</v>
      </c>
      <c r="C5790" s="481" t="s">
        <v>42</v>
      </c>
      <c r="D5790" s="481" t="s">
        <v>3115</v>
      </c>
      <c r="E5790" s="481" t="s">
        <v>1404</v>
      </c>
      <c r="F5790" s="481"/>
      <c r="G5790" s="482" t="s">
        <v>120</v>
      </c>
      <c r="H5790" s="483" t="n">
        <v>1</v>
      </c>
      <c r="I5790" s="484" t="n">
        <v>86.18</v>
      </c>
      <c r="J5790" s="485" t="n">
        <v>86.18</v>
      </c>
    </row>
    <row r="5791" customFormat="false" ht="15" hidden="false" customHeight="false" outlineLevel="0" collapsed="false">
      <c r="A5791" s="486"/>
      <c r="B5791" s="487"/>
      <c r="C5791" s="487"/>
      <c r="D5791" s="487"/>
      <c r="E5791" s="487" t="s">
        <v>1388</v>
      </c>
      <c r="F5791" s="488" t="n">
        <v>13.65</v>
      </c>
      <c r="G5791" s="487" t="s">
        <v>1389</v>
      </c>
      <c r="H5791" s="488" t="n">
        <v>0</v>
      </c>
      <c r="I5791" s="489" t="s">
        <v>1390</v>
      </c>
      <c r="J5791" s="490" t="n">
        <v>13.65</v>
      </c>
    </row>
    <row r="5792" customFormat="false" ht="15" hidden="false" customHeight="true" outlineLevel="0" collapsed="false">
      <c r="A5792" s="486"/>
      <c r="B5792" s="487"/>
      <c r="C5792" s="487"/>
      <c r="D5792" s="487"/>
      <c r="E5792" s="487" t="s">
        <v>1391</v>
      </c>
      <c r="F5792" s="488" t="n">
        <v>23.02</v>
      </c>
      <c r="G5792" s="487"/>
      <c r="H5792" s="491" t="s">
        <v>1392</v>
      </c>
      <c r="I5792" s="491"/>
      <c r="J5792" s="490" t="n">
        <v>119.75</v>
      </c>
    </row>
    <row r="5793" customFormat="false" ht="49.5" hidden="false" customHeight="true" outlineLevel="0" collapsed="false">
      <c r="A5793" s="492"/>
      <c r="B5793" s="493"/>
      <c r="C5793" s="493"/>
      <c r="D5793" s="493"/>
      <c r="E5793" s="493"/>
      <c r="F5793" s="493"/>
      <c r="G5793" s="493" t="s">
        <v>1393</v>
      </c>
      <c r="H5793" s="494" t="n">
        <v>9</v>
      </c>
      <c r="I5793" s="495" t="s">
        <v>1394</v>
      </c>
      <c r="J5793" s="496" t="n">
        <v>1077.75</v>
      </c>
    </row>
    <row r="5794" customFormat="false" ht="0.75" hidden="false" customHeight="true" outlineLevel="0" collapsed="false">
      <c r="A5794" s="497"/>
      <c r="B5794" s="498"/>
      <c r="C5794" s="498"/>
      <c r="D5794" s="498"/>
      <c r="E5794" s="498"/>
      <c r="F5794" s="498"/>
      <c r="G5794" s="498"/>
      <c r="H5794" s="498"/>
      <c r="I5794" s="499"/>
      <c r="J5794" s="500"/>
    </row>
    <row r="5795" customFormat="false" ht="18" hidden="false" customHeight="true" outlineLevel="0" collapsed="false">
      <c r="A5795" s="466" t="s">
        <v>3116</v>
      </c>
      <c r="B5795" s="467" t="s">
        <v>27</v>
      </c>
      <c r="C5795" s="468" t="s">
        <v>26</v>
      </c>
      <c r="D5795" s="468" t="s">
        <v>18</v>
      </c>
      <c r="E5795" s="468" t="s">
        <v>25</v>
      </c>
      <c r="F5795" s="468"/>
      <c r="G5795" s="469" t="s">
        <v>1375</v>
      </c>
      <c r="H5795" s="467" t="s">
        <v>1376</v>
      </c>
      <c r="I5795" s="470" t="s">
        <v>1377</v>
      </c>
      <c r="J5795" s="471" t="s">
        <v>19</v>
      </c>
    </row>
    <row r="5796" customFormat="false" ht="25.5" hidden="false" customHeight="true" outlineLevel="0" collapsed="false">
      <c r="A5796" s="472" t="s">
        <v>35</v>
      </c>
      <c r="B5796" s="473" t="s">
        <v>3117</v>
      </c>
      <c r="C5796" s="474" t="s">
        <v>36</v>
      </c>
      <c r="D5796" s="474" t="s">
        <v>3118</v>
      </c>
      <c r="E5796" s="474" t="s">
        <v>1404</v>
      </c>
      <c r="F5796" s="474"/>
      <c r="G5796" s="475" t="s">
        <v>120</v>
      </c>
      <c r="H5796" s="476" t="n">
        <v>1</v>
      </c>
      <c r="I5796" s="477" t="n">
        <v>68.71</v>
      </c>
      <c r="J5796" s="478" t="n">
        <v>68.71</v>
      </c>
    </row>
    <row r="5797" customFormat="false" ht="39" hidden="false" customHeight="true" outlineLevel="0" collapsed="false">
      <c r="A5797" s="479" t="s">
        <v>656</v>
      </c>
      <c r="B5797" s="480" t="n">
        <v>91946</v>
      </c>
      <c r="C5797" s="481" t="s">
        <v>42</v>
      </c>
      <c r="D5797" s="481" t="s">
        <v>894</v>
      </c>
      <c r="E5797" s="481" t="s">
        <v>1404</v>
      </c>
      <c r="F5797" s="481"/>
      <c r="G5797" s="482" t="s">
        <v>120</v>
      </c>
      <c r="H5797" s="483" t="n">
        <v>1</v>
      </c>
      <c r="I5797" s="484" t="n">
        <v>10.55</v>
      </c>
      <c r="J5797" s="485" t="n">
        <v>10.55</v>
      </c>
    </row>
    <row r="5798" customFormat="false" ht="25.5" hidden="false" customHeight="true" outlineLevel="0" collapsed="false">
      <c r="A5798" s="479" t="s">
        <v>656</v>
      </c>
      <c r="B5798" s="480" t="n">
        <v>88247</v>
      </c>
      <c r="C5798" s="481" t="s">
        <v>42</v>
      </c>
      <c r="D5798" s="481" t="s">
        <v>852</v>
      </c>
      <c r="E5798" s="481" t="s">
        <v>1382</v>
      </c>
      <c r="F5798" s="481"/>
      <c r="G5798" s="482" t="s">
        <v>469</v>
      </c>
      <c r="H5798" s="483" t="n">
        <v>0.39</v>
      </c>
      <c r="I5798" s="484" t="n">
        <v>21.96</v>
      </c>
      <c r="J5798" s="485" t="n">
        <v>8.56</v>
      </c>
    </row>
    <row r="5799" customFormat="false" ht="24" hidden="false" customHeight="true" outlineLevel="0" collapsed="false">
      <c r="A5799" s="479" t="s">
        <v>656</v>
      </c>
      <c r="B5799" s="480" t="n">
        <v>88264</v>
      </c>
      <c r="C5799" s="481" t="s">
        <v>42</v>
      </c>
      <c r="D5799" s="481" t="s">
        <v>468</v>
      </c>
      <c r="E5799" s="481" t="s">
        <v>1382</v>
      </c>
      <c r="F5799" s="481"/>
      <c r="G5799" s="482" t="s">
        <v>469</v>
      </c>
      <c r="H5799" s="483" t="n">
        <v>0.39</v>
      </c>
      <c r="I5799" s="484" t="n">
        <v>26.68</v>
      </c>
      <c r="J5799" s="485" t="n">
        <v>10.4</v>
      </c>
    </row>
    <row r="5800" customFormat="false" ht="24" hidden="false" customHeight="true" outlineLevel="0" collapsed="false">
      <c r="A5800" s="501" t="s">
        <v>200</v>
      </c>
      <c r="B5800" s="502" t="s">
        <v>3119</v>
      </c>
      <c r="C5800" s="503" t="s">
        <v>36</v>
      </c>
      <c r="D5800" s="503" t="s">
        <v>3120</v>
      </c>
      <c r="E5800" s="503" t="s">
        <v>669</v>
      </c>
      <c r="F5800" s="503"/>
      <c r="G5800" s="504" t="s">
        <v>120</v>
      </c>
      <c r="H5800" s="505" t="n">
        <v>1</v>
      </c>
      <c r="I5800" s="506" t="n">
        <v>39.2</v>
      </c>
      <c r="J5800" s="507" t="n">
        <v>39.2</v>
      </c>
    </row>
    <row r="5801" customFormat="false" ht="15" hidden="false" customHeight="false" outlineLevel="0" collapsed="false">
      <c r="A5801" s="486"/>
      <c r="B5801" s="487"/>
      <c r="C5801" s="487"/>
      <c r="D5801" s="487"/>
      <c r="E5801" s="487" t="s">
        <v>1388</v>
      </c>
      <c r="F5801" s="488" t="n">
        <v>19.65</v>
      </c>
      <c r="G5801" s="487" t="s">
        <v>1389</v>
      </c>
      <c r="H5801" s="488" t="n">
        <v>0</v>
      </c>
      <c r="I5801" s="489" t="s">
        <v>1390</v>
      </c>
      <c r="J5801" s="490" t="n">
        <v>19.65</v>
      </c>
    </row>
    <row r="5802" customFormat="false" ht="15" hidden="false" customHeight="true" outlineLevel="0" collapsed="false">
      <c r="A5802" s="486"/>
      <c r="B5802" s="487"/>
      <c r="C5802" s="487"/>
      <c r="D5802" s="487"/>
      <c r="E5802" s="487" t="s">
        <v>1391</v>
      </c>
      <c r="F5802" s="488" t="n">
        <v>16.35</v>
      </c>
      <c r="G5802" s="487"/>
      <c r="H5802" s="491" t="s">
        <v>1392</v>
      </c>
      <c r="I5802" s="491"/>
      <c r="J5802" s="490" t="n">
        <v>85.06</v>
      </c>
    </row>
    <row r="5803" customFormat="false" ht="49.5" hidden="false" customHeight="true" outlineLevel="0" collapsed="false">
      <c r="A5803" s="492"/>
      <c r="B5803" s="493"/>
      <c r="C5803" s="493"/>
      <c r="D5803" s="493"/>
      <c r="E5803" s="493"/>
      <c r="F5803" s="493"/>
      <c r="G5803" s="493" t="s">
        <v>1393</v>
      </c>
      <c r="H5803" s="494" t="n">
        <v>1</v>
      </c>
      <c r="I5803" s="495" t="s">
        <v>1394</v>
      </c>
      <c r="J5803" s="496" t="n">
        <v>85.06</v>
      </c>
    </row>
    <row r="5804" customFormat="false" ht="0.75" hidden="false" customHeight="true" outlineLevel="0" collapsed="false">
      <c r="A5804" s="497"/>
      <c r="B5804" s="498"/>
      <c r="C5804" s="498"/>
      <c r="D5804" s="498"/>
      <c r="E5804" s="498"/>
      <c r="F5804" s="498"/>
      <c r="G5804" s="498"/>
      <c r="H5804" s="498"/>
      <c r="I5804" s="499"/>
      <c r="J5804" s="500"/>
    </row>
    <row r="5805" customFormat="false" ht="18" hidden="false" customHeight="true" outlineLevel="0" collapsed="false">
      <c r="A5805" s="466" t="s">
        <v>3121</v>
      </c>
      <c r="B5805" s="467" t="s">
        <v>27</v>
      </c>
      <c r="C5805" s="468" t="s">
        <v>26</v>
      </c>
      <c r="D5805" s="468" t="s">
        <v>18</v>
      </c>
      <c r="E5805" s="468" t="s">
        <v>25</v>
      </c>
      <c r="F5805" s="468"/>
      <c r="G5805" s="469" t="s">
        <v>1375</v>
      </c>
      <c r="H5805" s="467" t="s">
        <v>1376</v>
      </c>
      <c r="I5805" s="470" t="s">
        <v>1377</v>
      </c>
      <c r="J5805" s="471" t="s">
        <v>19</v>
      </c>
    </row>
    <row r="5806" customFormat="false" ht="39" hidden="false" customHeight="true" outlineLevel="0" collapsed="false">
      <c r="A5806" s="472" t="s">
        <v>35</v>
      </c>
      <c r="B5806" s="473" t="n">
        <v>91955</v>
      </c>
      <c r="C5806" s="474" t="s">
        <v>42</v>
      </c>
      <c r="D5806" s="474" t="s">
        <v>3122</v>
      </c>
      <c r="E5806" s="474" t="s">
        <v>1404</v>
      </c>
      <c r="F5806" s="474"/>
      <c r="G5806" s="475" t="s">
        <v>120</v>
      </c>
      <c r="H5806" s="476" t="n">
        <v>1</v>
      </c>
      <c r="I5806" s="477" t="n">
        <v>34.72</v>
      </c>
      <c r="J5806" s="478" t="n">
        <v>34.72</v>
      </c>
    </row>
    <row r="5807" customFormat="false" ht="39" hidden="false" customHeight="true" outlineLevel="0" collapsed="false">
      <c r="A5807" s="479" t="s">
        <v>656</v>
      </c>
      <c r="B5807" s="480" t="n">
        <v>91946</v>
      </c>
      <c r="C5807" s="481" t="s">
        <v>42</v>
      </c>
      <c r="D5807" s="481" t="s">
        <v>894</v>
      </c>
      <c r="E5807" s="481" t="s">
        <v>1404</v>
      </c>
      <c r="F5807" s="481"/>
      <c r="G5807" s="482" t="s">
        <v>120</v>
      </c>
      <c r="H5807" s="483" t="n">
        <v>1</v>
      </c>
      <c r="I5807" s="484" t="n">
        <v>10.55</v>
      </c>
      <c r="J5807" s="485" t="n">
        <v>10.55</v>
      </c>
    </row>
    <row r="5808" customFormat="false" ht="39" hidden="false" customHeight="true" outlineLevel="0" collapsed="false">
      <c r="A5808" s="479" t="s">
        <v>656</v>
      </c>
      <c r="B5808" s="480" t="n">
        <v>91954</v>
      </c>
      <c r="C5808" s="481" t="s">
        <v>42</v>
      </c>
      <c r="D5808" s="481" t="s">
        <v>3123</v>
      </c>
      <c r="E5808" s="481" t="s">
        <v>1404</v>
      </c>
      <c r="F5808" s="481"/>
      <c r="G5808" s="482" t="s">
        <v>120</v>
      </c>
      <c r="H5808" s="483" t="n">
        <v>1</v>
      </c>
      <c r="I5808" s="484" t="n">
        <v>24.17</v>
      </c>
      <c r="J5808" s="485" t="n">
        <v>24.17</v>
      </c>
    </row>
    <row r="5809" customFormat="false" ht="15" hidden="false" customHeight="false" outlineLevel="0" collapsed="false">
      <c r="A5809" s="486"/>
      <c r="B5809" s="487"/>
      <c r="C5809" s="487"/>
      <c r="D5809" s="487"/>
      <c r="E5809" s="487" t="s">
        <v>1388</v>
      </c>
      <c r="F5809" s="488" t="n">
        <v>16.87</v>
      </c>
      <c r="G5809" s="487" t="s">
        <v>1389</v>
      </c>
      <c r="H5809" s="488" t="n">
        <v>0</v>
      </c>
      <c r="I5809" s="489" t="s">
        <v>1390</v>
      </c>
      <c r="J5809" s="490" t="n">
        <v>16.87</v>
      </c>
    </row>
    <row r="5810" customFormat="false" ht="15" hidden="false" customHeight="true" outlineLevel="0" collapsed="false">
      <c r="A5810" s="486"/>
      <c r="B5810" s="487"/>
      <c r="C5810" s="487"/>
      <c r="D5810" s="487"/>
      <c r="E5810" s="487" t="s">
        <v>1391</v>
      </c>
      <c r="F5810" s="488" t="n">
        <v>8.26</v>
      </c>
      <c r="G5810" s="487"/>
      <c r="H5810" s="491" t="s">
        <v>1392</v>
      </c>
      <c r="I5810" s="491"/>
      <c r="J5810" s="490" t="n">
        <v>42.98</v>
      </c>
    </row>
    <row r="5811" customFormat="false" ht="49.5" hidden="false" customHeight="true" outlineLevel="0" collapsed="false">
      <c r="A5811" s="492"/>
      <c r="B5811" s="493"/>
      <c r="C5811" s="493"/>
      <c r="D5811" s="493"/>
      <c r="E5811" s="493"/>
      <c r="F5811" s="493"/>
      <c r="G5811" s="493" t="s">
        <v>1393</v>
      </c>
      <c r="H5811" s="494" t="n">
        <v>2</v>
      </c>
      <c r="I5811" s="495" t="s">
        <v>1394</v>
      </c>
      <c r="J5811" s="496" t="n">
        <v>85.96</v>
      </c>
    </row>
    <row r="5812" customFormat="false" ht="0.75" hidden="false" customHeight="true" outlineLevel="0" collapsed="false">
      <c r="A5812" s="497"/>
      <c r="B5812" s="498"/>
      <c r="C5812" s="498"/>
      <c r="D5812" s="498"/>
      <c r="E5812" s="498"/>
      <c r="F5812" s="498"/>
      <c r="G5812" s="498"/>
      <c r="H5812" s="498"/>
      <c r="I5812" s="499"/>
      <c r="J5812" s="500"/>
    </row>
    <row r="5813" customFormat="false" ht="18" hidden="false" customHeight="true" outlineLevel="0" collapsed="false">
      <c r="A5813" s="466" t="s">
        <v>3124</v>
      </c>
      <c r="B5813" s="467" t="s">
        <v>27</v>
      </c>
      <c r="C5813" s="468" t="s">
        <v>26</v>
      </c>
      <c r="D5813" s="468" t="s">
        <v>18</v>
      </c>
      <c r="E5813" s="468" t="s">
        <v>25</v>
      </c>
      <c r="F5813" s="468"/>
      <c r="G5813" s="469" t="s">
        <v>1375</v>
      </c>
      <c r="H5813" s="467" t="s">
        <v>1376</v>
      </c>
      <c r="I5813" s="470" t="s">
        <v>1377</v>
      </c>
      <c r="J5813" s="471" t="s">
        <v>19</v>
      </c>
    </row>
    <row r="5814" customFormat="false" ht="39" hidden="false" customHeight="true" outlineLevel="0" collapsed="false">
      <c r="A5814" s="472" t="s">
        <v>35</v>
      </c>
      <c r="B5814" s="473" t="n">
        <v>91953</v>
      </c>
      <c r="C5814" s="474" t="s">
        <v>42</v>
      </c>
      <c r="D5814" s="474" t="s">
        <v>210</v>
      </c>
      <c r="E5814" s="474" t="s">
        <v>1404</v>
      </c>
      <c r="F5814" s="474"/>
      <c r="G5814" s="475" t="s">
        <v>120</v>
      </c>
      <c r="H5814" s="476" t="n">
        <v>1</v>
      </c>
      <c r="I5814" s="477" t="n">
        <v>28.55</v>
      </c>
      <c r="J5814" s="478" t="n">
        <v>28.55</v>
      </c>
    </row>
    <row r="5815" customFormat="false" ht="39" hidden="false" customHeight="true" outlineLevel="0" collapsed="false">
      <c r="A5815" s="479" t="s">
        <v>656</v>
      </c>
      <c r="B5815" s="480" t="n">
        <v>91946</v>
      </c>
      <c r="C5815" s="481" t="s">
        <v>42</v>
      </c>
      <c r="D5815" s="481" t="s">
        <v>894</v>
      </c>
      <c r="E5815" s="481" t="s">
        <v>1404</v>
      </c>
      <c r="F5815" s="481"/>
      <c r="G5815" s="482" t="s">
        <v>120</v>
      </c>
      <c r="H5815" s="483" t="n">
        <v>1</v>
      </c>
      <c r="I5815" s="484" t="n">
        <v>10.55</v>
      </c>
      <c r="J5815" s="485" t="n">
        <v>10.55</v>
      </c>
    </row>
    <row r="5816" customFormat="false" ht="39" hidden="false" customHeight="true" outlineLevel="0" collapsed="false">
      <c r="A5816" s="479" t="s">
        <v>656</v>
      </c>
      <c r="B5816" s="480" t="n">
        <v>91952</v>
      </c>
      <c r="C5816" s="481" t="s">
        <v>42</v>
      </c>
      <c r="D5816" s="481" t="s">
        <v>892</v>
      </c>
      <c r="E5816" s="481" t="s">
        <v>1404</v>
      </c>
      <c r="F5816" s="481"/>
      <c r="G5816" s="482" t="s">
        <v>120</v>
      </c>
      <c r="H5816" s="483" t="n">
        <v>1</v>
      </c>
      <c r="I5816" s="484" t="n">
        <v>18</v>
      </c>
      <c r="J5816" s="485" t="n">
        <v>18</v>
      </c>
    </row>
    <row r="5817" customFormat="false" ht="15" hidden="false" customHeight="false" outlineLevel="0" collapsed="false">
      <c r="A5817" s="486"/>
      <c r="B5817" s="487"/>
      <c r="C5817" s="487"/>
      <c r="D5817" s="487"/>
      <c r="E5817" s="487" t="s">
        <v>1388</v>
      </c>
      <c r="F5817" s="488" t="n">
        <v>13.65</v>
      </c>
      <c r="G5817" s="487" t="s">
        <v>1389</v>
      </c>
      <c r="H5817" s="488" t="n">
        <v>0</v>
      </c>
      <c r="I5817" s="489" t="s">
        <v>1390</v>
      </c>
      <c r="J5817" s="490" t="n">
        <v>13.65</v>
      </c>
    </row>
    <row r="5818" customFormat="false" ht="15" hidden="false" customHeight="true" outlineLevel="0" collapsed="false">
      <c r="A5818" s="486"/>
      <c r="B5818" s="487"/>
      <c r="C5818" s="487"/>
      <c r="D5818" s="487"/>
      <c r="E5818" s="487" t="s">
        <v>1391</v>
      </c>
      <c r="F5818" s="488" t="n">
        <v>6.79</v>
      </c>
      <c r="G5818" s="487"/>
      <c r="H5818" s="491" t="s">
        <v>1392</v>
      </c>
      <c r="I5818" s="491"/>
      <c r="J5818" s="490" t="n">
        <v>35.34</v>
      </c>
    </row>
    <row r="5819" customFormat="false" ht="49.5" hidden="false" customHeight="true" outlineLevel="0" collapsed="false">
      <c r="A5819" s="492"/>
      <c r="B5819" s="493"/>
      <c r="C5819" s="493"/>
      <c r="D5819" s="493"/>
      <c r="E5819" s="493"/>
      <c r="F5819" s="493"/>
      <c r="G5819" s="493" t="s">
        <v>1393</v>
      </c>
      <c r="H5819" s="494" t="n">
        <v>8</v>
      </c>
      <c r="I5819" s="495" t="s">
        <v>1394</v>
      </c>
      <c r="J5819" s="496" t="n">
        <v>282.72</v>
      </c>
    </row>
    <row r="5820" customFormat="false" ht="0.75" hidden="false" customHeight="true" outlineLevel="0" collapsed="false">
      <c r="A5820" s="497"/>
      <c r="B5820" s="498"/>
      <c r="C5820" s="498"/>
      <c r="D5820" s="498"/>
      <c r="E5820" s="498"/>
      <c r="F5820" s="498"/>
      <c r="G5820" s="498"/>
      <c r="H5820" s="498"/>
      <c r="I5820" s="499"/>
      <c r="J5820" s="500"/>
    </row>
    <row r="5821" customFormat="false" ht="18" hidden="false" customHeight="true" outlineLevel="0" collapsed="false">
      <c r="A5821" s="466" t="s">
        <v>3125</v>
      </c>
      <c r="B5821" s="467" t="s">
        <v>27</v>
      </c>
      <c r="C5821" s="468" t="s">
        <v>26</v>
      </c>
      <c r="D5821" s="468" t="s">
        <v>18</v>
      </c>
      <c r="E5821" s="468" t="s">
        <v>25</v>
      </c>
      <c r="F5821" s="468"/>
      <c r="G5821" s="469" t="s">
        <v>1375</v>
      </c>
      <c r="H5821" s="467" t="s">
        <v>1376</v>
      </c>
      <c r="I5821" s="470" t="s">
        <v>1377</v>
      </c>
      <c r="J5821" s="471" t="s">
        <v>19</v>
      </c>
    </row>
    <row r="5822" customFormat="false" ht="39" hidden="false" customHeight="true" outlineLevel="0" collapsed="false">
      <c r="A5822" s="472" t="s">
        <v>35</v>
      </c>
      <c r="B5822" s="473" t="n">
        <v>91957</v>
      </c>
      <c r="C5822" s="474" t="s">
        <v>42</v>
      </c>
      <c r="D5822" s="474" t="s">
        <v>3126</v>
      </c>
      <c r="E5822" s="474" t="s">
        <v>1404</v>
      </c>
      <c r="F5822" s="474"/>
      <c r="G5822" s="475" t="s">
        <v>120</v>
      </c>
      <c r="H5822" s="476" t="n">
        <v>1</v>
      </c>
      <c r="I5822" s="477" t="n">
        <v>49.67</v>
      </c>
      <c r="J5822" s="478" t="n">
        <v>49.67</v>
      </c>
    </row>
    <row r="5823" customFormat="false" ht="39" hidden="false" customHeight="true" outlineLevel="0" collapsed="false">
      <c r="A5823" s="479" t="s">
        <v>656</v>
      </c>
      <c r="B5823" s="480" t="n">
        <v>91946</v>
      </c>
      <c r="C5823" s="481" t="s">
        <v>42</v>
      </c>
      <c r="D5823" s="481" t="s">
        <v>894</v>
      </c>
      <c r="E5823" s="481" t="s">
        <v>1404</v>
      </c>
      <c r="F5823" s="481"/>
      <c r="G5823" s="482" t="s">
        <v>120</v>
      </c>
      <c r="H5823" s="483" t="n">
        <v>1</v>
      </c>
      <c r="I5823" s="484" t="n">
        <v>10.55</v>
      </c>
      <c r="J5823" s="485" t="n">
        <v>10.55</v>
      </c>
    </row>
    <row r="5824" customFormat="false" ht="39" hidden="false" customHeight="true" outlineLevel="0" collapsed="false">
      <c r="A5824" s="479" t="s">
        <v>656</v>
      </c>
      <c r="B5824" s="480" t="n">
        <v>91956</v>
      </c>
      <c r="C5824" s="481" t="s">
        <v>42</v>
      </c>
      <c r="D5824" s="481" t="s">
        <v>3127</v>
      </c>
      <c r="E5824" s="481" t="s">
        <v>1404</v>
      </c>
      <c r="F5824" s="481"/>
      <c r="G5824" s="482" t="s">
        <v>120</v>
      </c>
      <c r="H5824" s="483" t="n">
        <v>1</v>
      </c>
      <c r="I5824" s="484" t="n">
        <v>39.12</v>
      </c>
      <c r="J5824" s="485" t="n">
        <v>39.12</v>
      </c>
    </row>
    <row r="5825" customFormat="false" ht="15" hidden="false" customHeight="false" outlineLevel="0" collapsed="false">
      <c r="A5825" s="486"/>
      <c r="B5825" s="487"/>
      <c r="C5825" s="487"/>
      <c r="D5825" s="487"/>
      <c r="E5825" s="487" t="s">
        <v>1388</v>
      </c>
      <c r="F5825" s="488" t="n">
        <v>23.29</v>
      </c>
      <c r="G5825" s="487" t="s">
        <v>1389</v>
      </c>
      <c r="H5825" s="488" t="n">
        <v>0</v>
      </c>
      <c r="I5825" s="489" t="s">
        <v>1390</v>
      </c>
      <c r="J5825" s="490" t="n">
        <v>23.29</v>
      </c>
    </row>
    <row r="5826" customFormat="false" ht="15" hidden="false" customHeight="true" outlineLevel="0" collapsed="false">
      <c r="A5826" s="486"/>
      <c r="B5826" s="487"/>
      <c r="C5826" s="487"/>
      <c r="D5826" s="487"/>
      <c r="E5826" s="487" t="s">
        <v>1391</v>
      </c>
      <c r="F5826" s="488" t="n">
        <v>11.82</v>
      </c>
      <c r="G5826" s="487"/>
      <c r="H5826" s="491" t="s">
        <v>1392</v>
      </c>
      <c r="I5826" s="491"/>
      <c r="J5826" s="490" t="n">
        <v>61.49</v>
      </c>
    </row>
    <row r="5827" customFormat="false" ht="49.5" hidden="false" customHeight="true" outlineLevel="0" collapsed="false">
      <c r="A5827" s="492"/>
      <c r="B5827" s="493"/>
      <c r="C5827" s="493"/>
      <c r="D5827" s="493"/>
      <c r="E5827" s="493"/>
      <c r="F5827" s="493"/>
      <c r="G5827" s="493" t="s">
        <v>1393</v>
      </c>
      <c r="H5827" s="494" t="n">
        <v>1</v>
      </c>
      <c r="I5827" s="495" t="s">
        <v>1394</v>
      </c>
      <c r="J5827" s="496" t="n">
        <v>61.49</v>
      </c>
    </row>
    <row r="5828" customFormat="false" ht="0.75" hidden="false" customHeight="true" outlineLevel="0" collapsed="false">
      <c r="A5828" s="497"/>
      <c r="B5828" s="498"/>
      <c r="C5828" s="498"/>
      <c r="D5828" s="498"/>
      <c r="E5828" s="498"/>
      <c r="F5828" s="498"/>
      <c r="G5828" s="498"/>
      <c r="H5828" s="498"/>
      <c r="I5828" s="499"/>
      <c r="J5828" s="500"/>
    </row>
    <row r="5829" customFormat="false" ht="18" hidden="false" customHeight="true" outlineLevel="0" collapsed="false">
      <c r="A5829" s="466" t="s">
        <v>3128</v>
      </c>
      <c r="B5829" s="467" t="s">
        <v>27</v>
      </c>
      <c r="C5829" s="468" t="s">
        <v>26</v>
      </c>
      <c r="D5829" s="468" t="s">
        <v>18</v>
      </c>
      <c r="E5829" s="468" t="s">
        <v>25</v>
      </c>
      <c r="F5829" s="468"/>
      <c r="G5829" s="469" t="s">
        <v>1375</v>
      </c>
      <c r="H5829" s="467" t="s">
        <v>1376</v>
      </c>
      <c r="I5829" s="470" t="s">
        <v>1377</v>
      </c>
      <c r="J5829" s="471" t="s">
        <v>19</v>
      </c>
    </row>
    <row r="5830" customFormat="false" ht="25.5" hidden="false" customHeight="true" outlineLevel="0" collapsed="false">
      <c r="A5830" s="472" t="s">
        <v>35</v>
      </c>
      <c r="B5830" s="473" t="s">
        <v>3129</v>
      </c>
      <c r="C5830" s="474" t="s">
        <v>36</v>
      </c>
      <c r="D5830" s="474" t="s">
        <v>3130</v>
      </c>
      <c r="E5830" s="474" t="s">
        <v>1404</v>
      </c>
      <c r="F5830" s="474"/>
      <c r="G5830" s="475" t="s">
        <v>120</v>
      </c>
      <c r="H5830" s="476" t="n">
        <v>1</v>
      </c>
      <c r="I5830" s="477" t="n">
        <v>21.06</v>
      </c>
      <c r="J5830" s="478" t="n">
        <v>21.06</v>
      </c>
    </row>
    <row r="5831" customFormat="false" ht="24" hidden="false" customHeight="true" outlineLevel="0" collapsed="false">
      <c r="A5831" s="479" t="s">
        <v>656</v>
      </c>
      <c r="B5831" s="480" t="n">
        <v>88264</v>
      </c>
      <c r="C5831" s="481" t="s">
        <v>42</v>
      </c>
      <c r="D5831" s="481" t="s">
        <v>468</v>
      </c>
      <c r="E5831" s="481" t="s">
        <v>1382</v>
      </c>
      <c r="F5831" s="481"/>
      <c r="G5831" s="482" t="s">
        <v>469</v>
      </c>
      <c r="H5831" s="483" t="n">
        <v>0.124</v>
      </c>
      <c r="I5831" s="484" t="n">
        <v>26.68</v>
      </c>
      <c r="J5831" s="485" t="n">
        <v>3.3</v>
      </c>
    </row>
    <row r="5832" customFormat="false" ht="39" hidden="false" customHeight="true" outlineLevel="0" collapsed="false">
      <c r="A5832" s="479" t="s">
        <v>656</v>
      </c>
      <c r="B5832" s="480" t="n">
        <v>91946</v>
      </c>
      <c r="C5832" s="481" t="s">
        <v>42</v>
      </c>
      <c r="D5832" s="481" t="s">
        <v>894</v>
      </c>
      <c r="E5832" s="481" t="s">
        <v>1404</v>
      </c>
      <c r="F5832" s="481"/>
      <c r="G5832" s="482" t="s">
        <v>120</v>
      </c>
      <c r="H5832" s="483" t="n">
        <v>1</v>
      </c>
      <c r="I5832" s="484" t="n">
        <v>10.55</v>
      </c>
      <c r="J5832" s="485" t="n">
        <v>10.55</v>
      </c>
    </row>
    <row r="5833" customFormat="false" ht="24" hidden="false" customHeight="true" outlineLevel="0" collapsed="false">
      <c r="A5833" s="501" t="s">
        <v>200</v>
      </c>
      <c r="B5833" s="502" t="s">
        <v>3131</v>
      </c>
      <c r="C5833" s="503" t="s">
        <v>36</v>
      </c>
      <c r="D5833" s="503" t="s">
        <v>3132</v>
      </c>
      <c r="E5833" s="503" t="s">
        <v>669</v>
      </c>
      <c r="F5833" s="503"/>
      <c r="G5833" s="504" t="s">
        <v>120</v>
      </c>
      <c r="H5833" s="505" t="n">
        <v>1</v>
      </c>
      <c r="I5833" s="506" t="n">
        <v>7.21</v>
      </c>
      <c r="J5833" s="507" t="n">
        <v>7.21</v>
      </c>
    </row>
    <row r="5834" customFormat="false" ht="15" hidden="false" customHeight="false" outlineLevel="0" collapsed="false">
      <c r="A5834" s="486"/>
      <c r="B5834" s="487"/>
      <c r="C5834" s="487"/>
      <c r="D5834" s="487"/>
      <c r="E5834" s="487" t="s">
        <v>1388</v>
      </c>
      <c r="F5834" s="488" t="n">
        <v>7.49</v>
      </c>
      <c r="G5834" s="487" t="s">
        <v>1389</v>
      </c>
      <c r="H5834" s="488" t="n">
        <v>0</v>
      </c>
      <c r="I5834" s="489" t="s">
        <v>1390</v>
      </c>
      <c r="J5834" s="490" t="n">
        <v>7.49</v>
      </c>
    </row>
    <row r="5835" customFormat="false" ht="15" hidden="false" customHeight="true" outlineLevel="0" collapsed="false">
      <c r="A5835" s="486"/>
      <c r="B5835" s="487"/>
      <c r="C5835" s="487"/>
      <c r="D5835" s="487"/>
      <c r="E5835" s="487" t="s">
        <v>1391</v>
      </c>
      <c r="F5835" s="488" t="n">
        <v>5.01</v>
      </c>
      <c r="G5835" s="487"/>
      <c r="H5835" s="491" t="s">
        <v>1392</v>
      </c>
      <c r="I5835" s="491"/>
      <c r="J5835" s="490" t="n">
        <v>26.07</v>
      </c>
    </row>
    <row r="5836" customFormat="false" ht="49.5" hidden="false" customHeight="true" outlineLevel="0" collapsed="false">
      <c r="A5836" s="492"/>
      <c r="B5836" s="493"/>
      <c r="C5836" s="493"/>
      <c r="D5836" s="493"/>
      <c r="E5836" s="493"/>
      <c r="F5836" s="493"/>
      <c r="G5836" s="493" t="s">
        <v>1393</v>
      </c>
      <c r="H5836" s="494" t="n">
        <v>6</v>
      </c>
      <c r="I5836" s="495" t="s">
        <v>1394</v>
      </c>
      <c r="J5836" s="496" t="n">
        <v>156.42</v>
      </c>
    </row>
    <row r="5837" customFormat="false" ht="0.75" hidden="false" customHeight="true" outlineLevel="0" collapsed="false">
      <c r="A5837" s="497"/>
      <c r="B5837" s="498"/>
      <c r="C5837" s="498"/>
      <c r="D5837" s="498"/>
      <c r="E5837" s="498"/>
      <c r="F5837" s="498"/>
      <c r="G5837" s="498"/>
      <c r="H5837" s="498"/>
      <c r="I5837" s="499"/>
      <c r="J5837" s="500"/>
    </row>
    <row r="5838" customFormat="false" ht="18" hidden="false" customHeight="true" outlineLevel="0" collapsed="false">
      <c r="A5838" s="466" t="s">
        <v>3133</v>
      </c>
      <c r="B5838" s="467" t="s">
        <v>27</v>
      </c>
      <c r="C5838" s="468" t="s">
        <v>26</v>
      </c>
      <c r="D5838" s="468" t="s">
        <v>18</v>
      </c>
      <c r="E5838" s="468" t="s">
        <v>25</v>
      </c>
      <c r="F5838" s="468"/>
      <c r="G5838" s="469" t="s">
        <v>1375</v>
      </c>
      <c r="H5838" s="467" t="s">
        <v>1376</v>
      </c>
      <c r="I5838" s="470" t="s">
        <v>1377</v>
      </c>
      <c r="J5838" s="471" t="s">
        <v>19</v>
      </c>
    </row>
    <row r="5839" customFormat="false" ht="39" hidden="false" customHeight="true" outlineLevel="0" collapsed="false">
      <c r="A5839" s="472" t="s">
        <v>35</v>
      </c>
      <c r="B5839" s="473" t="n">
        <v>91992</v>
      </c>
      <c r="C5839" s="474" t="s">
        <v>42</v>
      </c>
      <c r="D5839" s="474" t="s">
        <v>3134</v>
      </c>
      <c r="E5839" s="474" t="s">
        <v>1404</v>
      </c>
      <c r="F5839" s="474"/>
      <c r="G5839" s="475" t="s">
        <v>120</v>
      </c>
      <c r="H5839" s="476" t="n">
        <v>1</v>
      </c>
      <c r="I5839" s="477" t="n">
        <v>43.06</v>
      </c>
      <c r="J5839" s="478" t="n">
        <v>43.06</v>
      </c>
    </row>
    <row r="5840" customFormat="false" ht="39" hidden="false" customHeight="true" outlineLevel="0" collapsed="false">
      <c r="A5840" s="479" t="s">
        <v>656</v>
      </c>
      <c r="B5840" s="480" t="n">
        <v>91946</v>
      </c>
      <c r="C5840" s="481" t="s">
        <v>42</v>
      </c>
      <c r="D5840" s="481" t="s">
        <v>894</v>
      </c>
      <c r="E5840" s="481" t="s">
        <v>1404</v>
      </c>
      <c r="F5840" s="481"/>
      <c r="G5840" s="482" t="s">
        <v>120</v>
      </c>
      <c r="H5840" s="483" t="n">
        <v>1</v>
      </c>
      <c r="I5840" s="484" t="n">
        <v>10.55</v>
      </c>
      <c r="J5840" s="485" t="n">
        <v>10.55</v>
      </c>
    </row>
    <row r="5841" customFormat="false" ht="39" hidden="false" customHeight="true" outlineLevel="0" collapsed="false">
      <c r="A5841" s="479" t="s">
        <v>656</v>
      </c>
      <c r="B5841" s="480" t="n">
        <v>91990</v>
      </c>
      <c r="C5841" s="481" t="s">
        <v>42</v>
      </c>
      <c r="D5841" s="481" t="s">
        <v>3135</v>
      </c>
      <c r="E5841" s="481" t="s">
        <v>1404</v>
      </c>
      <c r="F5841" s="481"/>
      <c r="G5841" s="482" t="s">
        <v>120</v>
      </c>
      <c r="H5841" s="483" t="n">
        <v>1</v>
      </c>
      <c r="I5841" s="484" t="n">
        <v>32.51</v>
      </c>
      <c r="J5841" s="485" t="n">
        <v>32.51</v>
      </c>
    </row>
    <row r="5842" customFormat="false" ht="15" hidden="false" customHeight="false" outlineLevel="0" collapsed="false">
      <c r="A5842" s="486"/>
      <c r="B5842" s="487"/>
      <c r="C5842" s="487"/>
      <c r="D5842" s="487"/>
      <c r="E5842" s="487" t="s">
        <v>1388</v>
      </c>
      <c r="F5842" s="488" t="n">
        <v>24.24</v>
      </c>
      <c r="G5842" s="487" t="s">
        <v>1389</v>
      </c>
      <c r="H5842" s="488" t="n">
        <v>0</v>
      </c>
      <c r="I5842" s="489" t="s">
        <v>1390</v>
      </c>
      <c r="J5842" s="490" t="n">
        <v>24.24</v>
      </c>
    </row>
    <row r="5843" customFormat="false" ht="15" hidden="false" customHeight="true" outlineLevel="0" collapsed="false">
      <c r="A5843" s="486"/>
      <c r="B5843" s="487"/>
      <c r="C5843" s="487"/>
      <c r="D5843" s="487"/>
      <c r="E5843" s="487" t="s">
        <v>1391</v>
      </c>
      <c r="F5843" s="488" t="n">
        <v>10.24</v>
      </c>
      <c r="G5843" s="487"/>
      <c r="H5843" s="491" t="s">
        <v>1392</v>
      </c>
      <c r="I5843" s="491"/>
      <c r="J5843" s="490" t="n">
        <v>53.3</v>
      </c>
    </row>
    <row r="5844" customFormat="false" ht="49.5" hidden="false" customHeight="true" outlineLevel="0" collapsed="false">
      <c r="A5844" s="492"/>
      <c r="B5844" s="493"/>
      <c r="C5844" s="493"/>
      <c r="D5844" s="493"/>
      <c r="E5844" s="493"/>
      <c r="F5844" s="493"/>
      <c r="G5844" s="493" t="s">
        <v>1393</v>
      </c>
      <c r="H5844" s="494" t="n">
        <v>16</v>
      </c>
      <c r="I5844" s="495" t="s">
        <v>1394</v>
      </c>
      <c r="J5844" s="496" t="n">
        <v>852.8</v>
      </c>
    </row>
    <row r="5845" customFormat="false" ht="0.75" hidden="false" customHeight="true" outlineLevel="0" collapsed="false">
      <c r="A5845" s="497"/>
      <c r="B5845" s="498"/>
      <c r="C5845" s="498"/>
      <c r="D5845" s="498"/>
      <c r="E5845" s="498"/>
      <c r="F5845" s="498"/>
      <c r="G5845" s="498"/>
      <c r="H5845" s="498"/>
      <c r="I5845" s="499"/>
      <c r="J5845" s="500"/>
    </row>
    <row r="5846" customFormat="false" ht="18" hidden="false" customHeight="true" outlineLevel="0" collapsed="false">
      <c r="A5846" s="466" t="s">
        <v>3136</v>
      </c>
      <c r="B5846" s="467" t="s">
        <v>27</v>
      </c>
      <c r="C5846" s="468" t="s">
        <v>26</v>
      </c>
      <c r="D5846" s="468" t="s">
        <v>18</v>
      </c>
      <c r="E5846" s="468" t="s">
        <v>25</v>
      </c>
      <c r="F5846" s="468"/>
      <c r="G5846" s="469" t="s">
        <v>1375</v>
      </c>
      <c r="H5846" s="467" t="s">
        <v>1376</v>
      </c>
      <c r="I5846" s="470" t="s">
        <v>1377</v>
      </c>
      <c r="J5846" s="471" t="s">
        <v>19</v>
      </c>
    </row>
    <row r="5847" customFormat="false" ht="39" hidden="false" customHeight="true" outlineLevel="0" collapsed="false">
      <c r="A5847" s="472" t="s">
        <v>35</v>
      </c>
      <c r="B5847" s="473" t="n">
        <v>92000</v>
      </c>
      <c r="C5847" s="474" t="s">
        <v>42</v>
      </c>
      <c r="D5847" s="474" t="s">
        <v>212</v>
      </c>
      <c r="E5847" s="474" t="s">
        <v>1404</v>
      </c>
      <c r="F5847" s="474"/>
      <c r="G5847" s="475" t="s">
        <v>120</v>
      </c>
      <c r="H5847" s="476" t="n">
        <v>1</v>
      </c>
      <c r="I5847" s="477" t="n">
        <v>29.97</v>
      </c>
      <c r="J5847" s="478" t="n">
        <v>29.97</v>
      </c>
    </row>
    <row r="5848" customFormat="false" ht="39" hidden="false" customHeight="true" outlineLevel="0" collapsed="false">
      <c r="A5848" s="479" t="s">
        <v>656</v>
      </c>
      <c r="B5848" s="480" t="n">
        <v>91946</v>
      </c>
      <c r="C5848" s="481" t="s">
        <v>42</v>
      </c>
      <c r="D5848" s="481" t="s">
        <v>894</v>
      </c>
      <c r="E5848" s="481" t="s">
        <v>1404</v>
      </c>
      <c r="F5848" s="481"/>
      <c r="G5848" s="482" t="s">
        <v>120</v>
      </c>
      <c r="H5848" s="483" t="n">
        <v>1</v>
      </c>
      <c r="I5848" s="484" t="n">
        <v>10.55</v>
      </c>
      <c r="J5848" s="485" t="n">
        <v>10.55</v>
      </c>
    </row>
    <row r="5849" customFormat="false" ht="39" hidden="false" customHeight="true" outlineLevel="0" collapsed="false">
      <c r="A5849" s="479" t="s">
        <v>656</v>
      </c>
      <c r="B5849" s="480" t="n">
        <v>91998</v>
      </c>
      <c r="C5849" s="481" t="s">
        <v>42</v>
      </c>
      <c r="D5849" s="481" t="s">
        <v>896</v>
      </c>
      <c r="E5849" s="481" t="s">
        <v>1404</v>
      </c>
      <c r="F5849" s="481"/>
      <c r="G5849" s="482" t="s">
        <v>120</v>
      </c>
      <c r="H5849" s="483" t="n">
        <v>1</v>
      </c>
      <c r="I5849" s="484" t="n">
        <v>19.42</v>
      </c>
      <c r="J5849" s="485" t="n">
        <v>19.42</v>
      </c>
    </row>
    <row r="5850" customFormat="false" ht="15" hidden="false" customHeight="false" outlineLevel="0" collapsed="false">
      <c r="A5850" s="486"/>
      <c r="B5850" s="487"/>
      <c r="C5850" s="487"/>
      <c r="D5850" s="487"/>
      <c r="E5850" s="487" t="s">
        <v>1388</v>
      </c>
      <c r="F5850" s="488" t="n">
        <v>14.03</v>
      </c>
      <c r="G5850" s="487" t="s">
        <v>1389</v>
      </c>
      <c r="H5850" s="488" t="n">
        <v>0</v>
      </c>
      <c r="I5850" s="489" t="s">
        <v>1390</v>
      </c>
      <c r="J5850" s="490" t="n">
        <v>14.03</v>
      </c>
    </row>
    <row r="5851" customFormat="false" ht="15" hidden="false" customHeight="true" outlineLevel="0" collapsed="false">
      <c r="A5851" s="486"/>
      <c r="B5851" s="487"/>
      <c r="C5851" s="487"/>
      <c r="D5851" s="487"/>
      <c r="E5851" s="487" t="s">
        <v>1391</v>
      </c>
      <c r="F5851" s="488" t="n">
        <v>7.13</v>
      </c>
      <c r="G5851" s="487"/>
      <c r="H5851" s="491" t="s">
        <v>1392</v>
      </c>
      <c r="I5851" s="491"/>
      <c r="J5851" s="490" t="n">
        <v>37.1</v>
      </c>
    </row>
    <row r="5852" customFormat="false" ht="49.5" hidden="false" customHeight="true" outlineLevel="0" collapsed="false">
      <c r="A5852" s="492"/>
      <c r="B5852" s="493"/>
      <c r="C5852" s="493"/>
      <c r="D5852" s="493"/>
      <c r="E5852" s="493"/>
      <c r="F5852" s="493"/>
      <c r="G5852" s="493" t="s">
        <v>1393</v>
      </c>
      <c r="H5852" s="494" t="n">
        <v>20</v>
      </c>
      <c r="I5852" s="495" t="s">
        <v>1394</v>
      </c>
      <c r="J5852" s="496" t="n">
        <v>742</v>
      </c>
    </row>
    <row r="5853" customFormat="false" ht="0.75" hidden="false" customHeight="true" outlineLevel="0" collapsed="false">
      <c r="A5853" s="497"/>
      <c r="B5853" s="498"/>
      <c r="C5853" s="498"/>
      <c r="D5853" s="498"/>
      <c r="E5853" s="498"/>
      <c r="F5853" s="498"/>
      <c r="G5853" s="498"/>
      <c r="H5853" s="498"/>
      <c r="I5853" s="499"/>
      <c r="J5853" s="500"/>
    </row>
    <row r="5854" customFormat="false" ht="18" hidden="false" customHeight="true" outlineLevel="0" collapsed="false">
      <c r="A5854" s="466" t="s">
        <v>3137</v>
      </c>
      <c r="B5854" s="467" t="s">
        <v>27</v>
      </c>
      <c r="C5854" s="468" t="s">
        <v>26</v>
      </c>
      <c r="D5854" s="468" t="s">
        <v>18</v>
      </c>
      <c r="E5854" s="468" t="s">
        <v>25</v>
      </c>
      <c r="F5854" s="468"/>
      <c r="G5854" s="469" t="s">
        <v>1375</v>
      </c>
      <c r="H5854" s="467" t="s">
        <v>1376</v>
      </c>
      <c r="I5854" s="470" t="s">
        <v>1377</v>
      </c>
      <c r="J5854" s="471" t="s">
        <v>19</v>
      </c>
    </row>
    <row r="5855" customFormat="false" ht="39" hidden="false" customHeight="true" outlineLevel="0" collapsed="false">
      <c r="A5855" s="472" t="s">
        <v>35</v>
      </c>
      <c r="B5855" s="473" t="n">
        <v>91996</v>
      </c>
      <c r="C5855" s="474" t="s">
        <v>42</v>
      </c>
      <c r="D5855" s="474" t="s">
        <v>3138</v>
      </c>
      <c r="E5855" s="474" t="s">
        <v>1404</v>
      </c>
      <c r="F5855" s="474"/>
      <c r="G5855" s="475" t="s">
        <v>120</v>
      </c>
      <c r="H5855" s="476" t="n">
        <v>1</v>
      </c>
      <c r="I5855" s="477" t="n">
        <v>33.62</v>
      </c>
      <c r="J5855" s="478" t="n">
        <v>33.62</v>
      </c>
    </row>
    <row r="5856" customFormat="false" ht="39" hidden="false" customHeight="true" outlineLevel="0" collapsed="false">
      <c r="A5856" s="479" t="s">
        <v>656</v>
      </c>
      <c r="B5856" s="480" t="n">
        <v>91946</v>
      </c>
      <c r="C5856" s="481" t="s">
        <v>42</v>
      </c>
      <c r="D5856" s="481" t="s">
        <v>894</v>
      </c>
      <c r="E5856" s="481" t="s">
        <v>1404</v>
      </c>
      <c r="F5856" s="481"/>
      <c r="G5856" s="482" t="s">
        <v>120</v>
      </c>
      <c r="H5856" s="483" t="n">
        <v>1</v>
      </c>
      <c r="I5856" s="484" t="n">
        <v>10.55</v>
      </c>
      <c r="J5856" s="485" t="n">
        <v>10.55</v>
      </c>
    </row>
    <row r="5857" customFormat="false" ht="39" hidden="false" customHeight="true" outlineLevel="0" collapsed="false">
      <c r="A5857" s="479" t="s">
        <v>656</v>
      </c>
      <c r="B5857" s="480" t="n">
        <v>91994</v>
      </c>
      <c r="C5857" s="481" t="s">
        <v>42</v>
      </c>
      <c r="D5857" s="481" t="s">
        <v>3139</v>
      </c>
      <c r="E5857" s="481" t="s">
        <v>1404</v>
      </c>
      <c r="F5857" s="481"/>
      <c r="G5857" s="482" t="s">
        <v>120</v>
      </c>
      <c r="H5857" s="483" t="n">
        <v>1</v>
      </c>
      <c r="I5857" s="484" t="n">
        <v>23.07</v>
      </c>
      <c r="J5857" s="485" t="n">
        <v>23.07</v>
      </c>
    </row>
    <row r="5858" customFormat="false" ht="15" hidden="false" customHeight="false" outlineLevel="0" collapsed="false">
      <c r="A5858" s="486"/>
      <c r="B5858" s="487"/>
      <c r="C5858" s="487"/>
      <c r="D5858" s="487"/>
      <c r="E5858" s="487" t="s">
        <v>1388</v>
      </c>
      <c r="F5858" s="488" t="n">
        <v>16.87</v>
      </c>
      <c r="G5858" s="487" t="s">
        <v>1389</v>
      </c>
      <c r="H5858" s="488" t="n">
        <v>0</v>
      </c>
      <c r="I5858" s="489" t="s">
        <v>1390</v>
      </c>
      <c r="J5858" s="490" t="n">
        <v>16.87</v>
      </c>
    </row>
    <row r="5859" customFormat="false" ht="15" hidden="false" customHeight="true" outlineLevel="0" collapsed="false">
      <c r="A5859" s="486"/>
      <c r="B5859" s="487"/>
      <c r="C5859" s="487"/>
      <c r="D5859" s="487"/>
      <c r="E5859" s="487" t="s">
        <v>1391</v>
      </c>
      <c r="F5859" s="488" t="n">
        <v>8</v>
      </c>
      <c r="G5859" s="487"/>
      <c r="H5859" s="491" t="s">
        <v>1392</v>
      </c>
      <c r="I5859" s="491"/>
      <c r="J5859" s="490" t="n">
        <v>41.62</v>
      </c>
    </row>
    <row r="5860" customFormat="false" ht="49.5" hidden="false" customHeight="true" outlineLevel="0" collapsed="false">
      <c r="A5860" s="492"/>
      <c r="B5860" s="493"/>
      <c r="C5860" s="493"/>
      <c r="D5860" s="493"/>
      <c r="E5860" s="493"/>
      <c r="F5860" s="493"/>
      <c r="G5860" s="493" t="s">
        <v>1393</v>
      </c>
      <c r="H5860" s="494" t="n">
        <v>3</v>
      </c>
      <c r="I5860" s="495" t="s">
        <v>1394</v>
      </c>
      <c r="J5860" s="496" t="n">
        <v>124.86</v>
      </c>
    </row>
    <row r="5861" customFormat="false" ht="0.75" hidden="false" customHeight="true" outlineLevel="0" collapsed="false">
      <c r="A5861" s="497"/>
      <c r="B5861" s="498"/>
      <c r="C5861" s="498"/>
      <c r="D5861" s="498"/>
      <c r="E5861" s="498"/>
      <c r="F5861" s="498"/>
      <c r="G5861" s="498"/>
      <c r="H5861" s="498"/>
      <c r="I5861" s="499"/>
      <c r="J5861" s="500"/>
    </row>
    <row r="5862" customFormat="false" ht="18" hidden="false" customHeight="true" outlineLevel="0" collapsed="false">
      <c r="A5862" s="466" t="s">
        <v>3140</v>
      </c>
      <c r="B5862" s="467" t="s">
        <v>27</v>
      </c>
      <c r="C5862" s="468" t="s">
        <v>26</v>
      </c>
      <c r="D5862" s="468" t="s">
        <v>18</v>
      </c>
      <c r="E5862" s="468" t="s">
        <v>25</v>
      </c>
      <c r="F5862" s="468"/>
      <c r="G5862" s="469" t="s">
        <v>1375</v>
      </c>
      <c r="H5862" s="467" t="s">
        <v>1376</v>
      </c>
      <c r="I5862" s="470" t="s">
        <v>1377</v>
      </c>
      <c r="J5862" s="471" t="s">
        <v>19</v>
      </c>
    </row>
    <row r="5863" customFormat="false" ht="39" hidden="false" customHeight="true" outlineLevel="0" collapsed="false">
      <c r="A5863" s="472" t="s">
        <v>35</v>
      </c>
      <c r="B5863" s="473" t="n">
        <v>91997</v>
      </c>
      <c r="C5863" s="474" t="s">
        <v>42</v>
      </c>
      <c r="D5863" s="474" t="s">
        <v>3141</v>
      </c>
      <c r="E5863" s="474" t="s">
        <v>1404</v>
      </c>
      <c r="F5863" s="474"/>
      <c r="G5863" s="475" t="s">
        <v>120</v>
      </c>
      <c r="H5863" s="476" t="n">
        <v>1</v>
      </c>
      <c r="I5863" s="477" t="n">
        <v>35.76</v>
      </c>
      <c r="J5863" s="478" t="n">
        <v>35.76</v>
      </c>
    </row>
    <row r="5864" customFormat="false" ht="39" hidden="false" customHeight="true" outlineLevel="0" collapsed="false">
      <c r="A5864" s="479" t="s">
        <v>656</v>
      </c>
      <c r="B5864" s="480" t="n">
        <v>91946</v>
      </c>
      <c r="C5864" s="481" t="s">
        <v>42</v>
      </c>
      <c r="D5864" s="481" t="s">
        <v>894</v>
      </c>
      <c r="E5864" s="481" t="s">
        <v>1404</v>
      </c>
      <c r="F5864" s="481"/>
      <c r="G5864" s="482" t="s">
        <v>120</v>
      </c>
      <c r="H5864" s="483" t="n">
        <v>1</v>
      </c>
      <c r="I5864" s="484" t="n">
        <v>10.55</v>
      </c>
      <c r="J5864" s="485" t="n">
        <v>10.55</v>
      </c>
    </row>
    <row r="5865" customFormat="false" ht="39" hidden="false" customHeight="true" outlineLevel="0" collapsed="false">
      <c r="A5865" s="479" t="s">
        <v>656</v>
      </c>
      <c r="B5865" s="480" t="n">
        <v>91995</v>
      </c>
      <c r="C5865" s="481" t="s">
        <v>42</v>
      </c>
      <c r="D5865" s="481" t="s">
        <v>3142</v>
      </c>
      <c r="E5865" s="481" t="s">
        <v>1404</v>
      </c>
      <c r="F5865" s="481"/>
      <c r="G5865" s="482" t="s">
        <v>120</v>
      </c>
      <c r="H5865" s="483" t="n">
        <v>1</v>
      </c>
      <c r="I5865" s="484" t="n">
        <v>25.21</v>
      </c>
      <c r="J5865" s="485" t="n">
        <v>25.21</v>
      </c>
    </row>
    <row r="5866" customFormat="false" ht="15" hidden="false" customHeight="false" outlineLevel="0" collapsed="false">
      <c r="A5866" s="486"/>
      <c r="B5866" s="487"/>
      <c r="C5866" s="487"/>
      <c r="D5866" s="487"/>
      <c r="E5866" s="487" t="s">
        <v>1388</v>
      </c>
      <c r="F5866" s="488" t="n">
        <v>16.87</v>
      </c>
      <c r="G5866" s="487" t="s">
        <v>1389</v>
      </c>
      <c r="H5866" s="488" t="n">
        <v>0</v>
      </c>
      <c r="I5866" s="489" t="s">
        <v>1390</v>
      </c>
      <c r="J5866" s="490" t="n">
        <v>16.87</v>
      </c>
    </row>
    <row r="5867" customFormat="false" ht="15" hidden="false" customHeight="true" outlineLevel="0" collapsed="false">
      <c r="A5867" s="486"/>
      <c r="B5867" s="487"/>
      <c r="C5867" s="487"/>
      <c r="D5867" s="487"/>
      <c r="E5867" s="487" t="s">
        <v>1391</v>
      </c>
      <c r="F5867" s="488" t="n">
        <v>8.51</v>
      </c>
      <c r="G5867" s="487"/>
      <c r="H5867" s="491" t="s">
        <v>1392</v>
      </c>
      <c r="I5867" s="491"/>
      <c r="J5867" s="490" t="n">
        <v>44.27</v>
      </c>
    </row>
    <row r="5868" customFormat="false" ht="49.5" hidden="false" customHeight="true" outlineLevel="0" collapsed="false">
      <c r="A5868" s="492"/>
      <c r="B5868" s="493"/>
      <c r="C5868" s="493"/>
      <c r="D5868" s="493"/>
      <c r="E5868" s="493"/>
      <c r="F5868" s="493"/>
      <c r="G5868" s="493" t="s">
        <v>1393</v>
      </c>
      <c r="H5868" s="494" t="n">
        <v>2</v>
      </c>
      <c r="I5868" s="495" t="s">
        <v>1394</v>
      </c>
      <c r="J5868" s="496" t="n">
        <v>88.54</v>
      </c>
    </row>
    <row r="5869" customFormat="false" ht="0.75" hidden="false" customHeight="true" outlineLevel="0" collapsed="false">
      <c r="A5869" s="497"/>
      <c r="B5869" s="498"/>
      <c r="C5869" s="498"/>
      <c r="D5869" s="498"/>
      <c r="E5869" s="498"/>
      <c r="F5869" s="498"/>
      <c r="G5869" s="498"/>
      <c r="H5869" s="498"/>
      <c r="I5869" s="499"/>
      <c r="J5869" s="500"/>
    </row>
    <row r="5870" customFormat="false" ht="18" hidden="false" customHeight="true" outlineLevel="0" collapsed="false">
      <c r="A5870" s="466" t="s">
        <v>3143</v>
      </c>
      <c r="B5870" s="467" t="s">
        <v>27</v>
      </c>
      <c r="C5870" s="468" t="s">
        <v>26</v>
      </c>
      <c r="D5870" s="468" t="s">
        <v>18</v>
      </c>
      <c r="E5870" s="468" t="s">
        <v>25</v>
      </c>
      <c r="F5870" s="468"/>
      <c r="G5870" s="469" t="s">
        <v>1375</v>
      </c>
      <c r="H5870" s="467" t="s">
        <v>1376</v>
      </c>
      <c r="I5870" s="470" t="s">
        <v>1377</v>
      </c>
      <c r="J5870" s="471" t="s">
        <v>19</v>
      </c>
    </row>
    <row r="5871" customFormat="false" ht="39" hidden="false" customHeight="true" outlineLevel="0" collapsed="false">
      <c r="A5871" s="472" t="s">
        <v>35</v>
      </c>
      <c r="B5871" s="473" t="n">
        <v>92008</v>
      </c>
      <c r="C5871" s="474" t="s">
        <v>42</v>
      </c>
      <c r="D5871" s="474" t="s">
        <v>1461</v>
      </c>
      <c r="E5871" s="474" t="s">
        <v>1404</v>
      </c>
      <c r="F5871" s="474"/>
      <c r="G5871" s="475" t="s">
        <v>120</v>
      </c>
      <c r="H5871" s="476" t="n">
        <v>1</v>
      </c>
      <c r="I5871" s="477" t="n">
        <v>46.34</v>
      </c>
      <c r="J5871" s="478" t="n">
        <v>46.34</v>
      </c>
    </row>
    <row r="5872" customFormat="false" ht="39" hidden="false" customHeight="true" outlineLevel="0" collapsed="false">
      <c r="A5872" s="479" t="s">
        <v>656</v>
      </c>
      <c r="B5872" s="480" t="n">
        <v>91946</v>
      </c>
      <c r="C5872" s="481" t="s">
        <v>42</v>
      </c>
      <c r="D5872" s="481" t="s">
        <v>894</v>
      </c>
      <c r="E5872" s="481" t="s">
        <v>1404</v>
      </c>
      <c r="F5872" s="481"/>
      <c r="G5872" s="482" t="s">
        <v>120</v>
      </c>
      <c r="H5872" s="483" t="n">
        <v>1</v>
      </c>
      <c r="I5872" s="484" t="n">
        <v>10.55</v>
      </c>
      <c r="J5872" s="485" t="n">
        <v>10.55</v>
      </c>
    </row>
    <row r="5873" customFormat="false" ht="39" hidden="false" customHeight="true" outlineLevel="0" collapsed="false">
      <c r="A5873" s="479" t="s">
        <v>656</v>
      </c>
      <c r="B5873" s="480" t="n">
        <v>92006</v>
      </c>
      <c r="C5873" s="481" t="s">
        <v>42</v>
      </c>
      <c r="D5873" s="481" t="s">
        <v>3144</v>
      </c>
      <c r="E5873" s="481" t="s">
        <v>1404</v>
      </c>
      <c r="F5873" s="481"/>
      <c r="G5873" s="482" t="s">
        <v>120</v>
      </c>
      <c r="H5873" s="483" t="n">
        <v>1</v>
      </c>
      <c r="I5873" s="484" t="n">
        <v>35.79</v>
      </c>
      <c r="J5873" s="485" t="n">
        <v>35.79</v>
      </c>
    </row>
    <row r="5874" customFormat="false" ht="15" hidden="false" customHeight="false" outlineLevel="0" collapsed="false">
      <c r="A5874" s="486"/>
      <c r="B5874" s="487"/>
      <c r="C5874" s="487"/>
      <c r="D5874" s="487"/>
      <c r="E5874" s="487" t="s">
        <v>1388</v>
      </c>
      <c r="F5874" s="488" t="n">
        <v>20.82</v>
      </c>
      <c r="G5874" s="487" t="s">
        <v>1389</v>
      </c>
      <c r="H5874" s="488" t="n">
        <v>0</v>
      </c>
      <c r="I5874" s="489" t="s">
        <v>1390</v>
      </c>
      <c r="J5874" s="490" t="n">
        <v>20.82</v>
      </c>
    </row>
    <row r="5875" customFormat="false" ht="15" hidden="false" customHeight="true" outlineLevel="0" collapsed="false">
      <c r="A5875" s="486"/>
      <c r="B5875" s="487"/>
      <c r="C5875" s="487"/>
      <c r="D5875" s="487"/>
      <c r="E5875" s="487" t="s">
        <v>1391</v>
      </c>
      <c r="F5875" s="488" t="n">
        <v>11.02</v>
      </c>
      <c r="G5875" s="487"/>
      <c r="H5875" s="491" t="s">
        <v>1392</v>
      </c>
      <c r="I5875" s="491"/>
      <c r="J5875" s="490" t="n">
        <v>57.36</v>
      </c>
    </row>
    <row r="5876" customFormat="false" ht="49.5" hidden="false" customHeight="true" outlineLevel="0" collapsed="false">
      <c r="A5876" s="492"/>
      <c r="B5876" s="493"/>
      <c r="C5876" s="493"/>
      <c r="D5876" s="493"/>
      <c r="E5876" s="493"/>
      <c r="F5876" s="493"/>
      <c r="G5876" s="493" t="s">
        <v>1393</v>
      </c>
      <c r="H5876" s="494" t="n">
        <v>1</v>
      </c>
      <c r="I5876" s="495" t="s">
        <v>1394</v>
      </c>
      <c r="J5876" s="496" t="n">
        <v>57.36</v>
      </c>
    </row>
    <row r="5877" customFormat="false" ht="0.75" hidden="false" customHeight="true" outlineLevel="0" collapsed="false">
      <c r="A5877" s="497"/>
      <c r="B5877" s="498"/>
      <c r="C5877" s="498"/>
      <c r="D5877" s="498"/>
      <c r="E5877" s="498"/>
      <c r="F5877" s="498"/>
      <c r="G5877" s="498"/>
      <c r="H5877" s="498"/>
      <c r="I5877" s="499"/>
      <c r="J5877" s="500"/>
    </row>
    <row r="5878" customFormat="false" ht="18" hidden="false" customHeight="true" outlineLevel="0" collapsed="false">
      <c r="A5878" s="466" t="s">
        <v>3145</v>
      </c>
      <c r="B5878" s="467" t="s">
        <v>27</v>
      </c>
      <c r="C5878" s="468" t="s">
        <v>26</v>
      </c>
      <c r="D5878" s="468" t="s">
        <v>18</v>
      </c>
      <c r="E5878" s="468" t="s">
        <v>25</v>
      </c>
      <c r="F5878" s="468"/>
      <c r="G5878" s="469" t="s">
        <v>1375</v>
      </c>
      <c r="H5878" s="467" t="s">
        <v>1376</v>
      </c>
      <c r="I5878" s="470" t="s">
        <v>1377</v>
      </c>
      <c r="J5878" s="471" t="s">
        <v>19</v>
      </c>
    </row>
    <row r="5879" customFormat="false" ht="25.5" hidden="false" customHeight="true" outlineLevel="0" collapsed="false">
      <c r="A5879" s="472" t="s">
        <v>35</v>
      </c>
      <c r="B5879" s="473" t="s">
        <v>3146</v>
      </c>
      <c r="C5879" s="474" t="s">
        <v>36</v>
      </c>
      <c r="D5879" s="474" t="s">
        <v>3147</v>
      </c>
      <c r="E5879" s="474" t="s">
        <v>1404</v>
      </c>
      <c r="F5879" s="474"/>
      <c r="G5879" s="475" t="s">
        <v>120</v>
      </c>
      <c r="H5879" s="476" t="n">
        <v>1</v>
      </c>
      <c r="I5879" s="477" t="n">
        <v>20.52</v>
      </c>
      <c r="J5879" s="478" t="n">
        <v>20.52</v>
      </c>
    </row>
    <row r="5880" customFormat="false" ht="39" hidden="false" customHeight="true" outlineLevel="0" collapsed="false">
      <c r="A5880" s="479" t="s">
        <v>656</v>
      </c>
      <c r="B5880" s="480" t="n">
        <v>91950</v>
      </c>
      <c r="C5880" s="481" t="s">
        <v>42</v>
      </c>
      <c r="D5880" s="481" t="s">
        <v>3148</v>
      </c>
      <c r="E5880" s="481" t="s">
        <v>1404</v>
      </c>
      <c r="F5880" s="481"/>
      <c r="G5880" s="482" t="s">
        <v>120</v>
      </c>
      <c r="H5880" s="483" t="n">
        <v>1</v>
      </c>
      <c r="I5880" s="484" t="n">
        <v>15.5</v>
      </c>
      <c r="J5880" s="485" t="n">
        <v>15.5</v>
      </c>
    </row>
    <row r="5881" customFormat="false" ht="25.5" hidden="false" customHeight="true" outlineLevel="0" collapsed="false">
      <c r="A5881" s="501" t="s">
        <v>200</v>
      </c>
      <c r="B5881" s="502" t="n">
        <v>38095</v>
      </c>
      <c r="C5881" s="503" t="s">
        <v>42</v>
      </c>
      <c r="D5881" s="503" t="s">
        <v>3149</v>
      </c>
      <c r="E5881" s="503" t="s">
        <v>669</v>
      </c>
      <c r="F5881" s="503"/>
      <c r="G5881" s="504" t="s">
        <v>120</v>
      </c>
      <c r="H5881" s="505" t="n">
        <v>1</v>
      </c>
      <c r="I5881" s="506" t="n">
        <v>5.02</v>
      </c>
      <c r="J5881" s="507" t="n">
        <v>5.02</v>
      </c>
    </row>
    <row r="5882" customFormat="false" ht="15" hidden="false" customHeight="false" outlineLevel="0" collapsed="false">
      <c r="A5882" s="486"/>
      <c r="B5882" s="487"/>
      <c r="C5882" s="487"/>
      <c r="D5882" s="487"/>
      <c r="E5882" s="487" t="s">
        <v>1388</v>
      </c>
      <c r="F5882" s="488" t="n">
        <v>5.69</v>
      </c>
      <c r="G5882" s="487" t="s">
        <v>1389</v>
      </c>
      <c r="H5882" s="488" t="n">
        <v>0</v>
      </c>
      <c r="I5882" s="489" t="s">
        <v>1390</v>
      </c>
      <c r="J5882" s="490" t="n">
        <v>5.69</v>
      </c>
    </row>
    <row r="5883" customFormat="false" ht="15" hidden="false" customHeight="true" outlineLevel="0" collapsed="false">
      <c r="A5883" s="486"/>
      <c r="B5883" s="487"/>
      <c r="C5883" s="487"/>
      <c r="D5883" s="487"/>
      <c r="E5883" s="487" t="s">
        <v>1391</v>
      </c>
      <c r="F5883" s="488" t="n">
        <v>4.88</v>
      </c>
      <c r="G5883" s="487"/>
      <c r="H5883" s="491" t="s">
        <v>1392</v>
      </c>
      <c r="I5883" s="491"/>
      <c r="J5883" s="490" t="n">
        <v>25.4</v>
      </c>
    </row>
    <row r="5884" customFormat="false" ht="49.5" hidden="false" customHeight="true" outlineLevel="0" collapsed="false">
      <c r="A5884" s="492"/>
      <c r="B5884" s="493"/>
      <c r="C5884" s="493"/>
      <c r="D5884" s="493"/>
      <c r="E5884" s="493"/>
      <c r="F5884" s="493"/>
      <c r="G5884" s="493" t="s">
        <v>1393</v>
      </c>
      <c r="H5884" s="494" t="n">
        <v>1</v>
      </c>
      <c r="I5884" s="495" t="s">
        <v>1394</v>
      </c>
      <c r="J5884" s="496" t="n">
        <v>25.4</v>
      </c>
    </row>
    <row r="5885" customFormat="false" ht="0.75" hidden="false" customHeight="true" outlineLevel="0" collapsed="false">
      <c r="A5885" s="497"/>
      <c r="B5885" s="498"/>
      <c r="C5885" s="498"/>
      <c r="D5885" s="498"/>
      <c r="E5885" s="498"/>
      <c r="F5885" s="498"/>
      <c r="G5885" s="498"/>
      <c r="H5885" s="498"/>
      <c r="I5885" s="499"/>
      <c r="J5885" s="500"/>
    </row>
    <row r="5886" customFormat="false" ht="24" hidden="false" customHeight="true" outlineLevel="0" collapsed="false">
      <c r="A5886" s="461" t="s">
        <v>3150</v>
      </c>
      <c r="B5886" s="462"/>
      <c r="C5886" s="462"/>
      <c r="D5886" s="462" t="s">
        <v>3151</v>
      </c>
      <c r="E5886" s="462"/>
      <c r="F5886" s="462"/>
      <c r="G5886" s="462"/>
      <c r="H5886" s="463"/>
      <c r="I5886" s="464"/>
      <c r="J5886" s="465" t="n">
        <v>24861.94</v>
      </c>
    </row>
    <row r="5887" customFormat="false" ht="18" hidden="false" customHeight="true" outlineLevel="0" collapsed="false">
      <c r="A5887" s="466" t="s">
        <v>3152</v>
      </c>
      <c r="B5887" s="467" t="s">
        <v>27</v>
      </c>
      <c r="C5887" s="468" t="s">
        <v>26</v>
      </c>
      <c r="D5887" s="468" t="s">
        <v>18</v>
      </c>
      <c r="E5887" s="468" t="s">
        <v>25</v>
      </c>
      <c r="F5887" s="468"/>
      <c r="G5887" s="469" t="s">
        <v>1375</v>
      </c>
      <c r="H5887" s="467" t="s">
        <v>1376</v>
      </c>
      <c r="I5887" s="470" t="s">
        <v>1377</v>
      </c>
      <c r="J5887" s="471" t="s">
        <v>19</v>
      </c>
    </row>
    <row r="5888" customFormat="false" ht="39" hidden="false" customHeight="true" outlineLevel="0" collapsed="false">
      <c r="A5888" s="472" t="s">
        <v>35</v>
      </c>
      <c r="B5888" s="473" t="n">
        <v>91986</v>
      </c>
      <c r="C5888" s="474" t="s">
        <v>42</v>
      </c>
      <c r="D5888" s="474" t="s">
        <v>3153</v>
      </c>
      <c r="E5888" s="474" t="s">
        <v>1404</v>
      </c>
      <c r="F5888" s="474"/>
      <c r="G5888" s="475" t="s">
        <v>120</v>
      </c>
      <c r="H5888" s="476" t="n">
        <v>1</v>
      </c>
      <c r="I5888" s="477" t="n">
        <v>35.58</v>
      </c>
      <c r="J5888" s="478" t="n">
        <v>35.58</v>
      </c>
    </row>
    <row r="5889" customFormat="false" ht="25.5" hidden="false" customHeight="true" outlineLevel="0" collapsed="false">
      <c r="A5889" s="479" t="s">
        <v>656</v>
      </c>
      <c r="B5889" s="480" t="n">
        <v>88247</v>
      </c>
      <c r="C5889" s="481" t="s">
        <v>42</v>
      </c>
      <c r="D5889" s="481" t="s">
        <v>852</v>
      </c>
      <c r="E5889" s="481" t="s">
        <v>1382</v>
      </c>
      <c r="F5889" s="481"/>
      <c r="G5889" s="482" t="s">
        <v>469</v>
      </c>
      <c r="H5889" s="483" t="n">
        <v>0.361</v>
      </c>
      <c r="I5889" s="484" t="n">
        <v>21.96</v>
      </c>
      <c r="J5889" s="485" t="n">
        <v>7.92</v>
      </c>
    </row>
    <row r="5890" customFormat="false" ht="24" hidden="false" customHeight="true" outlineLevel="0" collapsed="false">
      <c r="A5890" s="479" t="s">
        <v>656</v>
      </c>
      <c r="B5890" s="480" t="n">
        <v>88264</v>
      </c>
      <c r="C5890" s="481" t="s">
        <v>42</v>
      </c>
      <c r="D5890" s="481" t="s">
        <v>468</v>
      </c>
      <c r="E5890" s="481" t="s">
        <v>1382</v>
      </c>
      <c r="F5890" s="481"/>
      <c r="G5890" s="482" t="s">
        <v>469</v>
      </c>
      <c r="H5890" s="483" t="n">
        <v>0.361</v>
      </c>
      <c r="I5890" s="484" t="n">
        <v>26.68</v>
      </c>
      <c r="J5890" s="485" t="n">
        <v>9.63</v>
      </c>
    </row>
    <row r="5891" customFormat="false" ht="24" hidden="false" customHeight="true" outlineLevel="0" collapsed="false">
      <c r="A5891" s="501" t="s">
        <v>200</v>
      </c>
      <c r="B5891" s="502" t="n">
        <v>38106</v>
      </c>
      <c r="C5891" s="503" t="s">
        <v>42</v>
      </c>
      <c r="D5891" s="503" t="s">
        <v>3154</v>
      </c>
      <c r="E5891" s="503" t="s">
        <v>669</v>
      </c>
      <c r="F5891" s="503"/>
      <c r="G5891" s="504" t="s">
        <v>120</v>
      </c>
      <c r="H5891" s="505" t="n">
        <v>1</v>
      </c>
      <c r="I5891" s="506" t="n">
        <v>18.03</v>
      </c>
      <c r="J5891" s="507" t="n">
        <v>18.03</v>
      </c>
    </row>
    <row r="5892" customFormat="false" ht="15" hidden="false" customHeight="false" outlineLevel="0" collapsed="false">
      <c r="A5892" s="486"/>
      <c r="B5892" s="487"/>
      <c r="C5892" s="487"/>
      <c r="D5892" s="487"/>
      <c r="E5892" s="487" t="s">
        <v>1388</v>
      </c>
      <c r="F5892" s="488" t="n">
        <v>13.69</v>
      </c>
      <c r="G5892" s="487" t="s">
        <v>1389</v>
      </c>
      <c r="H5892" s="488" t="n">
        <v>0</v>
      </c>
      <c r="I5892" s="489" t="s">
        <v>1390</v>
      </c>
      <c r="J5892" s="490" t="n">
        <v>13.69</v>
      </c>
    </row>
    <row r="5893" customFormat="false" ht="15" hidden="false" customHeight="true" outlineLevel="0" collapsed="false">
      <c r="A5893" s="486"/>
      <c r="B5893" s="487"/>
      <c r="C5893" s="487"/>
      <c r="D5893" s="487"/>
      <c r="E5893" s="487" t="s">
        <v>1391</v>
      </c>
      <c r="F5893" s="488" t="n">
        <v>8.46</v>
      </c>
      <c r="G5893" s="487"/>
      <c r="H5893" s="491" t="s">
        <v>1392</v>
      </c>
      <c r="I5893" s="491"/>
      <c r="J5893" s="490" t="n">
        <v>44.04</v>
      </c>
    </row>
    <row r="5894" customFormat="false" ht="49.5" hidden="false" customHeight="true" outlineLevel="0" collapsed="false">
      <c r="A5894" s="492"/>
      <c r="B5894" s="493"/>
      <c r="C5894" s="493"/>
      <c r="D5894" s="493"/>
      <c r="E5894" s="493"/>
      <c r="F5894" s="493"/>
      <c r="G5894" s="493" t="s">
        <v>1393</v>
      </c>
      <c r="H5894" s="494" t="n">
        <v>1</v>
      </c>
      <c r="I5894" s="495" t="s">
        <v>1394</v>
      </c>
      <c r="J5894" s="496" t="n">
        <v>44.04</v>
      </c>
    </row>
    <row r="5895" customFormat="false" ht="0.75" hidden="false" customHeight="true" outlineLevel="0" collapsed="false">
      <c r="A5895" s="497"/>
      <c r="B5895" s="498"/>
      <c r="C5895" s="498"/>
      <c r="D5895" s="498"/>
      <c r="E5895" s="498"/>
      <c r="F5895" s="498"/>
      <c r="G5895" s="498"/>
      <c r="H5895" s="498"/>
      <c r="I5895" s="499"/>
      <c r="J5895" s="500"/>
    </row>
    <row r="5896" customFormat="false" ht="18" hidden="false" customHeight="true" outlineLevel="0" collapsed="false">
      <c r="A5896" s="466" t="s">
        <v>3155</v>
      </c>
      <c r="B5896" s="467" t="s">
        <v>27</v>
      </c>
      <c r="C5896" s="468" t="s">
        <v>26</v>
      </c>
      <c r="D5896" s="468" t="s">
        <v>18</v>
      </c>
      <c r="E5896" s="468" t="s">
        <v>25</v>
      </c>
      <c r="F5896" s="468"/>
      <c r="G5896" s="469" t="s">
        <v>1375</v>
      </c>
      <c r="H5896" s="467" t="s">
        <v>1376</v>
      </c>
      <c r="I5896" s="470" t="s">
        <v>1377</v>
      </c>
      <c r="J5896" s="471" t="s">
        <v>19</v>
      </c>
    </row>
    <row r="5897" customFormat="false" ht="25.5" hidden="false" customHeight="true" outlineLevel="0" collapsed="false">
      <c r="A5897" s="472" t="s">
        <v>35</v>
      </c>
      <c r="B5897" s="473" t="s">
        <v>3156</v>
      </c>
      <c r="C5897" s="474" t="s">
        <v>36</v>
      </c>
      <c r="D5897" s="474" t="s">
        <v>3157</v>
      </c>
      <c r="E5897" s="474" t="s">
        <v>1404</v>
      </c>
      <c r="F5897" s="474"/>
      <c r="G5897" s="475" t="s">
        <v>120</v>
      </c>
      <c r="H5897" s="476" t="n">
        <v>1</v>
      </c>
      <c r="I5897" s="477" t="n">
        <v>164.81</v>
      </c>
      <c r="J5897" s="478" t="n">
        <v>164.81</v>
      </c>
    </row>
    <row r="5898" customFormat="false" ht="24" hidden="false" customHeight="true" outlineLevel="0" collapsed="false">
      <c r="A5898" s="479" t="s">
        <v>656</v>
      </c>
      <c r="B5898" s="480" t="n">
        <v>88264</v>
      </c>
      <c r="C5898" s="481" t="s">
        <v>42</v>
      </c>
      <c r="D5898" s="481" t="s">
        <v>468</v>
      </c>
      <c r="E5898" s="481" t="s">
        <v>1382</v>
      </c>
      <c r="F5898" s="481"/>
      <c r="G5898" s="482" t="s">
        <v>469</v>
      </c>
      <c r="H5898" s="483" t="n">
        <v>0.5</v>
      </c>
      <c r="I5898" s="484" t="n">
        <v>26.68</v>
      </c>
      <c r="J5898" s="485" t="n">
        <v>13.34</v>
      </c>
    </row>
    <row r="5899" customFormat="false" ht="25.5" hidden="false" customHeight="true" outlineLevel="0" collapsed="false">
      <c r="A5899" s="479" t="s">
        <v>656</v>
      </c>
      <c r="B5899" s="480" t="n">
        <v>88247</v>
      </c>
      <c r="C5899" s="481" t="s">
        <v>42</v>
      </c>
      <c r="D5899" s="481" t="s">
        <v>852</v>
      </c>
      <c r="E5899" s="481" t="s">
        <v>1382</v>
      </c>
      <c r="F5899" s="481"/>
      <c r="G5899" s="482" t="s">
        <v>469</v>
      </c>
      <c r="H5899" s="483" t="n">
        <v>0.1</v>
      </c>
      <c r="I5899" s="484" t="n">
        <v>21.96</v>
      </c>
      <c r="J5899" s="485" t="n">
        <v>2.19</v>
      </c>
    </row>
    <row r="5900" customFormat="false" ht="24" hidden="false" customHeight="true" outlineLevel="0" collapsed="false">
      <c r="A5900" s="501" t="s">
        <v>200</v>
      </c>
      <c r="B5900" s="502" t="s">
        <v>3158</v>
      </c>
      <c r="C5900" s="503" t="s">
        <v>36</v>
      </c>
      <c r="D5900" s="503" t="s">
        <v>3159</v>
      </c>
      <c r="E5900" s="503" t="s">
        <v>669</v>
      </c>
      <c r="F5900" s="503"/>
      <c r="G5900" s="504" t="s">
        <v>120</v>
      </c>
      <c r="H5900" s="505" t="n">
        <v>1</v>
      </c>
      <c r="I5900" s="506" t="n">
        <v>149.28</v>
      </c>
      <c r="J5900" s="507" t="n">
        <v>149.28</v>
      </c>
    </row>
    <row r="5901" customFormat="false" ht="15" hidden="false" customHeight="false" outlineLevel="0" collapsed="false">
      <c r="A5901" s="486"/>
      <c r="B5901" s="487"/>
      <c r="C5901" s="487"/>
      <c r="D5901" s="487"/>
      <c r="E5901" s="487" t="s">
        <v>1388</v>
      </c>
      <c r="F5901" s="488" t="n">
        <v>12.33</v>
      </c>
      <c r="G5901" s="487" t="s">
        <v>1389</v>
      </c>
      <c r="H5901" s="488" t="n">
        <v>0</v>
      </c>
      <c r="I5901" s="489" t="s">
        <v>1390</v>
      </c>
      <c r="J5901" s="490" t="n">
        <v>12.33</v>
      </c>
    </row>
    <row r="5902" customFormat="false" ht="15" hidden="false" customHeight="true" outlineLevel="0" collapsed="false">
      <c r="A5902" s="486"/>
      <c r="B5902" s="487"/>
      <c r="C5902" s="487"/>
      <c r="D5902" s="487"/>
      <c r="E5902" s="487" t="s">
        <v>1391</v>
      </c>
      <c r="F5902" s="488" t="n">
        <v>39.22</v>
      </c>
      <c r="G5902" s="487"/>
      <c r="H5902" s="491" t="s">
        <v>1392</v>
      </c>
      <c r="I5902" s="491"/>
      <c r="J5902" s="490" t="n">
        <v>204.03</v>
      </c>
    </row>
    <row r="5903" customFormat="false" ht="49.5" hidden="false" customHeight="true" outlineLevel="0" collapsed="false">
      <c r="A5903" s="492"/>
      <c r="B5903" s="493"/>
      <c r="C5903" s="493"/>
      <c r="D5903" s="493"/>
      <c r="E5903" s="493"/>
      <c r="F5903" s="493"/>
      <c r="G5903" s="493" t="s">
        <v>1393</v>
      </c>
      <c r="H5903" s="494" t="n">
        <v>8</v>
      </c>
      <c r="I5903" s="495" t="s">
        <v>1394</v>
      </c>
      <c r="J5903" s="496" t="n">
        <v>1632.24</v>
      </c>
    </row>
    <row r="5904" customFormat="false" ht="0.75" hidden="false" customHeight="true" outlineLevel="0" collapsed="false">
      <c r="A5904" s="497"/>
      <c r="B5904" s="498"/>
      <c r="C5904" s="498"/>
      <c r="D5904" s="498"/>
      <c r="E5904" s="498"/>
      <c r="F5904" s="498"/>
      <c r="G5904" s="498"/>
      <c r="H5904" s="498"/>
      <c r="I5904" s="499"/>
      <c r="J5904" s="500"/>
    </row>
    <row r="5905" customFormat="false" ht="18" hidden="false" customHeight="true" outlineLevel="0" collapsed="false">
      <c r="A5905" s="466" t="s">
        <v>3160</v>
      </c>
      <c r="B5905" s="467" t="s">
        <v>27</v>
      </c>
      <c r="C5905" s="468" t="s">
        <v>26</v>
      </c>
      <c r="D5905" s="468" t="s">
        <v>18</v>
      </c>
      <c r="E5905" s="468" t="s">
        <v>25</v>
      </c>
      <c r="F5905" s="468"/>
      <c r="G5905" s="469" t="s">
        <v>1375</v>
      </c>
      <c r="H5905" s="467" t="s">
        <v>1376</v>
      </c>
      <c r="I5905" s="470" t="s">
        <v>1377</v>
      </c>
      <c r="J5905" s="471" t="s">
        <v>19</v>
      </c>
    </row>
    <row r="5906" customFormat="false" ht="39" hidden="false" customHeight="true" outlineLevel="0" collapsed="false">
      <c r="A5906" s="472" t="s">
        <v>35</v>
      </c>
      <c r="B5906" s="473" t="n">
        <v>92007</v>
      </c>
      <c r="C5906" s="474" t="s">
        <v>42</v>
      </c>
      <c r="D5906" s="474" t="s">
        <v>3161</v>
      </c>
      <c r="E5906" s="474" t="s">
        <v>1404</v>
      </c>
      <c r="F5906" s="474"/>
      <c r="G5906" s="475" t="s">
        <v>120</v>
      </c>
      <c r="H5906" s="476" t="n">
        <v>1</v>
      </c>
      <c r="I5906" s="477" t="n">
        <v>40.07</v>
      </c>
      <c r="J5906" s="478" t="n">
        <v>40.07</v>
      </c>
    </row>
    <row r="5907" customFormat="false" ht="25.5" hidden="false" customHeight="true" outlineLevel="0" collapsed="false">
      <c r="A5907" s="479" t="s">
        <v>656</v>
      </c>
      <c r="B5907" s="480" t="n">
        <v>88247</v>
      </c>
      <c r="C5907" s="481" t="s">
        <v>42</v>
      </c>
      <c r="D5907" s="481" t="s">
        <v>852</v>
      </c>
      <c r="E5907" s="481" t="s">
        <v>1382</v>
      </c>
      <c r="F5907" s="481"/>
      <c r="G5907" s="482" t="s">
        <v>469</v>
      </c>
      <c r="H5907" s="483" t="n">
        <v>0.421</v>
      </c>
      <c r="I5907" s="484" t="n">
        <v>21.96</v>
      </c>
      <c r="J5907" s="485" t="n">
        <v>9.24</v>
      </c>
    </row>
    <row r="5908" customFormat="false" ht="24" hidden="false" customHeight="true" outlineLevel="0" collapsed="false">
      <c r="A5908" s="479" t="s">
        <v>656</v>
      </c>
      <c r="B5908" s="480" t="n">
        <v>88264</v>
      </c>
      <c r="C5908" s="481" t="s">
        <v>42</v>
      </c>
      <c r="D5908" s="481" t="s">
        <v>468</v>
      </c>
      <c r="E5908" s="481" t="s">
        <v>1382</v>
      </c>
      <c r="F5908" s="481"/>
      <c r="G5908" s="482" t="s">
        <v>469</v>
      </c>
      <c r="H5908" s="483" t="n">
        <v>0.421</v>
      </c>
      <c r="I5908" s="484" t="n">
        <v>26.68</v>
      </c>
      <c r="J5908" s="485" t="n">
        <v>11.23</v>
      </c>
    </row>
    <row r="5909" customFormat="false" ht="24" hidden="false" customHeight="true" outlineLevel="0" collapsed="false">
      <c r="A5909" s="501" t="s">
        <v>200</v>
      </c>
      <c r="B5909" s="502" t="n">
        <v>38102</v>
      </c>
      <c r="C5909" s="503" t="s">
        <v>42</v>
      </c>
      <c r="D5909" s="503" t="s">
        <v>1342</v>
      </c>
      <c r="E5909" s="503" t="s">
        <v>669</v>
      </c>
      <c r="F5909" s="503"/>
      <c r="G5909" s="504" t="s">
        <v>120</v>
      </c>
      <c r="H5909" s="505" t="n">
        <v>2</v>
      </c>
      <c r="I5909" s="506" t="n">
        <v>9.8</v>
      </c>
      <c r="J5909" s="507" t="n">
        <v>19.6</v>
      </c>
    </row>
    <row r="5910" customFormat="false" ht="15" hidden="false" customHeight="false" outlineLevel="0" collapsed="false">
      <c r="A5910" s="486"/>
      <c r="B5910" s="487"/>
      <c r="C5910" s="487"/>
      <c r="D5910" s="487"/>
      <c r="E5910" s="487" t="s">
        <v>1388</v>
      </c>
      <c r="F5910" s="488" t="n">
        <v>15.97</v>
      </c>
      <c r="G5910" s="487" t="s">
        <v>1389</v>
      </c>
      <c r="H5910" s="488" t="n">
        <v>0</v>
      </c>
      <c r="I5910" s="489" t="s">
        <v>1390</v>
      </c>
      <c r="J5910" s="490" t="n">
        <v>15.97</v>
      </c>
    </row>
    <row r="5911" customFormat="false" ht="15" hidden="false" customHeight="true" outlineLevel="0" collapsed="false">
      <c r="A5911" s="486"/>
      <c r="B5911" s="487"/>
      <c r="C5911" s="487"/>
      <c r="D5911" s="487"/>
      <c r="E5911" s="487" t="s">
        <v>1391</v>
      </c>
      <c r="F5911" s="488" t="n">
        <v>9.53</v>
      </c>
      <c r="G5911" s="487"/>
      <c r="H5911" s="491" t="s">
        <v>1392</v>
      </c>
      <c r="I5911" s="491"/>
      <c r="J5911" s="490" t="n">
        <v>49.6</v>
      </c>
    </row>
    <row r="5912" customFormat="false" ht="49.5" hidden="false" customHeight="true" outlineLevel="0" collapsed="false">
      <c r="A5912" s="492"/>
      <c r="B5912" s="493"/>
      <c r="C5912" s="493"/>
      <c r="D5912" s="493"/>
      <c r="E5912" s="493"/>
      <c r="F5912" s="493"/>
      <c r="G5912" s="493" t="s">
        <v>1393</v>
      </c>
      <c r="H5912" s="494" t="n">
        <v>35</v>
      </c>
      <c r="I5912" s="495" t="s">
        <v>1394</v>
      </c>
      <c r="J5912" s="496" t="n">
        <v>1736</v>
      </c>
    </row>
    <row r="5913" customFormat="false" ht="0.75" hidden="false" customHeight="true" outlineLevel="0" collapsed="false">
      <c r="A5913" s="497"/>
      <c r="B5913" s="498"/>
      <c r="C5913" s="498"/>
      <c r="D5913" s="498"/>
      <c r="E5913" s="498"/>
      <c r="F5913" s="498"/>
      <c r="G5913" s="498"/>
      <c r="H5913" s="498"/>
      <c r="I5913" s="499"/>
      <c r="J5913" s="500"/>
    </row>
    <row r="5914" customFormat="false" ht="18" hidden="false" customHeight="true" outlineLevel="0" collapsed="false">
      <c r="A5914" s="466" t="s">
        <v>3162</v>
      </c>
      <c r="B5914" s="467" t="s">
        <v>27</v>
      </c>
      <c r="C5914" s="468" t="s">
        <v>26</v>
      </c>
      <c r="D5914" s="468" t="s">
        <v>18</v>
      </c>
      <c r="E5914" s="468" t="s">
        <v>25</v>
      </c>
      <c r="F5914" s="468"/>
      <c r="G5914" s="469" t="s">
        <v>1375</v>
      </c>
      <c r="H5914" s="467" t="s">
        <v>1376</v>
      </c>
      <c r="I5914" s="470" t="s">
        <v>1377</v>
      </c>
      <c r="J5914" s="471" t="s">
        <v>19</v>
      </c>
    </row>
    <row r="5915" customFormat="false" ht="39" hidden="false" customHeight="true" outlineLevel="0" collapsed="false">
      <c r="A5915" s="472" t="s">
        <v>35</v>
      </c>
      <c r="B5915" s="473" t="n">
        <v>91983</v>
      </c>
      <c r="C5915" s="474" t="s">
        <v>42</v>
      </c>
      <c r="D5915" s="474" t="s">
        <v>3114</v>
      </c>
      <c r="E5915" s="474" t="s">
        <v>1404</v>
      </c>
      <c r="F5915" s="474"/>
      <c r="G5915" s="475" t="s">
        <v>120</v>
      </c>
      <c r="H5915" s="476" t="n">
        <v>1</v>
      </c>
      <c r="I5915" s="477" t="n">
        <v>96.73</v>
      </c>
      <c r="J5915" s="478" t="n">
        <v>96.73</v>
      </c>
    </row>
    <row r="5916" customFormat="false" ht="39" hidden="false" customHeight="true" outlineLevel="0" collapsed="false">
      <c r="A5916" s="479" t="s">
        <v>656</v>
      </c>
      <c r="B5916" s="480" t="n">
        <v>91946</v>
      </c>
      <c r="C5916" s="481" t="s">
        <v>42</v>
      </c>
      <c r="D5916" s="481" t="s">
        <v>894</v>
      </c>
      <c r="E5916" s="481" t="s">
        <v>1404</v>
      </c>
      <c r="F5916" s="481"/>
      <c r="G5916" s="482" t="s">
        <v>120</v>
      </c>
      <c r="H5916" s="483" t="n">
        <v>1</v>
      </c>
      <c r="I5916" s="484" t="n">
        <v>10.55</v>
      </c>
      <c r="J5916" s="485" t="n">
        <v>10.55</v>
      </c>
    </row>
    <row r="5917" customFormat="false" ht="39" hidden="false" customHeight="true" outlineLevel="0" collapsed="false">
      <c r="A5917" s="479" t="s">
        <v>656</v>
      </c>
      <c r="B5917" s="480" t="n">
        <v>91982</v>
      </c>
      <c r="C5917" s="481" t="s">
        <v>42</v>
      </c>
      <c r="D5917" s="481" t="s">
        <v>3115</v>
      </c>
      <c r="E5917" s="481" t="s">
        <v>1404</v>
      </c>
      <c r="F5917" s="481"/>
      <c r="G5917" s="482" t="s">
        <v>120</v>
      </c>
      <c r="H5917" s="483" t="n">
        <v>1</v>
      </c>
      <c r="I5917" s="484" t="n">
        <v>86.18</v>
      </c>
      <c r="J5917" s="485" t="n">
        <v>86.18</v>
      </c>
    </row>
    <row r="5918" customFormat="false" ht="15" hidden="false" customHeight="false" outlineLevel="0" collapsed="false">
      <c r="A5918" s="486"/>
      <c r="B5918" s="487"/>
      <c r="C5918" s="487"/>
      <c r="D5918" s="487"/>
      <c r="E5918" s="487" t="s">
        <v>1388</v>
      </c>
      <c r="F5918" s="488" t="n">
        <v>13.65</v>
      </c>
      <c r="G5918" s="487" t="s">
        <v>1389</v>
      </c>
      <c r="H5918" s="488" t="n">
        <v>0</v>
      </c>
      <c r="I5918" s="489" t="s">
        <v>1390</v>
      </c>
      <c r="J5918" s="490" t="n">
        <v>13.65</v>
      </c>
    </row>
    <row r="5919" customFormat="false" ht="15" hidden="false" customHeight="true" outlineLevel="0" collapsed="false">
      <c r="A5919" s="486"/>
      <c r="B5919" s="487"/>
      <c r="C5919" s="487"/>
      <c r="D5919" s="487"/>
      <c r="E5919" s="487" t="s">
        <v>1391</v>
      </c>
      <c r="F5919" s="488" t="n">
        <v>23.02</v>
      </c>
      <c r="G5919" s="487"/>
      <c r="H5919" s="491" t="s">
        <v>1392</v>
      </c>
      <c r="I5919" s="491"/>
      <c r="J5919" s="490" t="n">
        <v>119.75</v>
      </c>
    </row>
    <row r="5920" customFormat="false" ht="49.5" hidden="false" customHeight="true" outlineLevel="0" collapsed="false">
      <c r="A5920" s="492"/>
      <c r="B5920" s="493"/>
      <c r="C5920" s="493"/>
      <c r="D5920" s="493"/>
      <c r="E5920" s="493"/>
      <c r="F5920" s="493"/>
      <c r="G5920" s="493" t="s">
        <v>1393</v>
      </c>
      <c r="H5920" s="494" t="n">
        <v>1</v>
      </c>
      <c r="I5920" s="495" t="s">
        <v>1394</v>
      </c>
      <c r="J5920" s="496" t="n">
        <v>119.75</v>
      </c>
    </row>
    <row r="5921" customFormat="false" ht="0.75" hidden="false" customHeight="true" outlineLevel="0" collapsed="false">
      <c r="A5921" s="497"/>
      <c r="B5921" s="498"/>
      <c r="C5921" s="498"/>
      <c r="D5921" s="498"/>
      <c r="E5921" s="498"/>
      <c r="F5921" s="498"/>
      <c r="G5921" s="498"/>
      <c r="H5921" s="498"/>
      <c r="I5921" s="499"/>
      <c r="J5921" s="500"/>
    </row>
    <row r="5922" customFormat="false" ht="18" hidden="false" customHeight="true" outlineLevel="0" collapsed="false">
      <c r="A5922" s="466" t="s">
        <v>3163</v>
      </c>
      <c r="B5922" s="467" t="s">
        <v>27</v>
      </c>
      <c r="C5922" s="468" t="s">
        <v>26</v>
      </c>
      <c r="D5922" s="468" t="s">
        <v>18</v>
      </c>
      <c r="E5922" s="468" t="s">
        <v>25</v>
      </c>
      <c r="F5922" s="468"/>
      <c r="G5922" s="469" t="s">
        <v>1375</v>
      </c>
      <c r="H5922" s="467" t="s">
        <v>1376</v>
      </c>
      <c r="I5922" s="470" t="s">
        <v>1377</v>
      </c>
      <c r="J5922" s="471" t="s">
        <v>19</v>
      </c>
    </row>
    <row r="5923" customFormat="false" ht="39" hidden="false" customHeight="true" outlineLevel="0" collapsed="false">
      <c r="A5923" s="472" t="s">
        <v>35</v>
      </c>
      <c r="B5923" s="473" t="n">
        <v>91955</v>
      </c>
      <c r="C5923" s="474" t="s">
        <v>42</v>
      </c>
      <c r="D5923" s="474" t="s">
        <v>3122</v>
      </c>
      <c r="E5923" s="474" t="s">
        <v>1404</v>
      </c>
      <c r="F5923" s="474"/>
      <c r="G5923" s="475" t="s">
        <v>120</v>
      </c>
      <c r="H5923" s="476" t="n">
        <v>1</v>
      </c>
      <c r="I5923" s="477" t="n">
        <v>34.72</v>
      </c>
      <c r="J5923" s="478" t="n">
        <v>34.72</v>
      </c>
    </row>
    <row r="5924" customFormat="false" ht="39" hidden="false" customHeight="true" outlineLevel="0" collapsed="false">
      <c r="A5924" s="479" t="s">
        <v>656</v>
      </c>
      <c r="B5924" s="480" t="n">
        <v>91946</v>
      </c>
      <c r="C5924" s="481" t="s">
        <v>42</v>
      </c>
      <c r="D5924" s="481" t="s">
        <v>894</v>
      </c>
      <c r="E5924" s="481" t="s">
        <v>1404</v>
      </c>
      <c r="F5924" s="481"/>
      <c r="G5924" s="482" t="s">
        <v>120</v>
      </c>
      <c r="H5924" s="483" t="n">
        <v>1</v>
      </c>
      <c r="I5924" s="484" t="n">
        <v>10.55</v>
      </c>
      <c r="J5924" s="485" t="n">
        <v>10.55</v>
      </c>
    </row>
    <row r="5925" customFormat="false" ht="39" hidden="false" customHeight="true" outlineLevel="0" collapsed="false">
      <c r="A5925" s="479" t="s">
        <v>656</v>
      </c>
      <c r="B5925" s="480" t="n">
        <v>91954</v>
      </c>
      <c r="C5925" s="481" t="s">
        <v>42</v>
      </c>
      <c r="D5925" s="481" t="s">
        <v>3123</v>
      </c>
      <c r="E5925" s="481" t="s">
        <v>1404</v>
      </c>
      <c r="F5925" s="481"/>
      <c r="G5925" s="482" t="s">
        <v>120</v>
      </c>
      <c r="H5925" s="483" t="n">
        <v>1</v>
      </c>
      <c r="I5925" s="484" t="n">
        <v>24.17</v>
      </c>
      <c r="J5925" s="485" t="n">
        <v>24.17</v>
      </c>
    </row>
    <row r="5926" customFormat="false" ht="15" hidden="false" customHeight="false" outlineLevel="0" collapsed="false">
      <c r="A5926" s="486"/>
      <c r="B5926" s="487"/>
      <c r="C5926" s="487"/>
      <c r="D5926" s="487"/>
      <c r="E5926" s="487" t="s">
        <v>1388</v>
      </c>
      <c r="F5926" s="488" t="n">
        <v>16.87</v>
      </c>
      <c r="G5926" s="487" t="s">
        <v>1389</v>
      </c>
      <c r="H5926" s="488" t="n">
        <v>0</v>
      </c>
      <c r="I5926" s="489" t="s">
        <v>1390</v>
      </c>
      <c r="J5926" s="490" t="n">
        <v>16.87</v>
      </c>
    </row>
    <row r="5927" customFormat="false" ht="15" hidden="false" customHeight="true" outlineLevel="0" collapsed="false">
      <c r="A5927" s="486"/>
      <c r="B5927" s="487"/>
      <c r="C5927" s="487"/>
      <c r="D5927" s="487"/>
      <c r="E5927" s="487" t="s">
        <v>1391</v>
      </c>
      <c r="F5927" s="488" t="n">
        <v>8.26</v>
      </c>
      <c r="G5927" s="487"/>
      <c r="H5927" s="491" t="s">
        <v>1392</v>
      </c>
      <c r="I5927" s="491"/>
      <c r="J5927" s="490" t="n">
        <v>42.98</v>
      </c>
    </row>
    <row r="5928" customFormat="false" ht="49.5" hidden="false" customHeight="true" outlineLevel="0" collapsed="false">
      <c r="A5928" s="492"/>
      <c r="B5928" s="493"/>
      <c r="C5928" s="493"/>
      <c r="D5928" s="493"/>
      <c r="E5928" s="493"/>
      <c r="F5928" s="493"/>
      <c r="G5928" s="493" t="s">
        <v>1393</v>
      </c>
      <c r="H5928" s="494" t="n">
        <v>12</v>
      </c>
      <c r="I5928" s="495" t="s">
        <v>1394</v>
      </c>
      <c r="J5928" s="496" t="n">
        <v>515.76</v>
      </c>
    </row>
    <row r="5929" customFormat="false" ht="0.75" hidden="false" customHeight="true" outlineLevel="0" collapsed="false">
      <c r="A5929" s="497"/>
      <c r="B5929" s="498"/>
      <c r="C5929" s="498"/>
      <c r="D5929" s="498"/>
      <c r="E5929" s="498"/>
      <c r="F5929" s="498"/>
      <c r="G5929" s="498"/>
      <c r="H5929" s="498"/>
      <c r="I5929" s="499"/>
      <c r="J5929" s="500"/>
    </row>
    <row r="5930" customFormat="false" ht="18" hidden="false" customHeight="true" outlineLevel="0" collapsed="false">
      <c r="A5930" s="466" t="s">
        <v>3164</v>
      </c>
      <c r="B5930" s="467" t="s">
        <v>27</v>
      </c>
      <c r="C5930" s="468" t="s">
        <v>26</v>
      </c>
      <c r="D5930" s="468" t="s">
        <v>18</v>
      </c>
      <c r="E5930" s="468" t="s">
        <v>25</v>
      </c>
      <c r="F5930" s="468"/>
      <c r="G5930" s="469" t="s">
        <v>1375</v>
      </c>
      <c r="H5930" s="467" t="s">
        <v>1376</v>
      </c>
      <c r="I5930" s="470" t="s">
        <v>1377</v>
      </c>
      <c r="J5930" s="471" t="s">
        <v>19</v>
      </c>
    </row>
    <row r="5931" customFormat="false" ht="39" hidden="false" customHeight="true" outlineLevel="0" collapsed="false">
      <c r="A5931" s="472" t="s">
        <v>35</v>
      </c>
      <c r="B5931" s="473" t="n">
        <v>91953</v>
      </c>
      <c r="C5931" s="474" t="s">
        <v>42</v>
      </c>
      <c r="D5931" s="474" t="s">
        <v>210</v>
      </c>
      <c r="E5931" s="474" t="s">
        <v>1404</v>
      </c>
      <c r="F5931" s="474"/>
      <c r="G5931" s="475" t="s">
        <v>120</v>
      </c>
      <c r="H5931" s="476" t="n">
        <v>1</v>
      </c>
      <c r="I5931" s="477" t="n">
        <v>28.55</v>
      </c>
      <c r="J5931" s="478" t="n">
        <v>28.55</v>
      </c>
    </row>
    <row r="5932" customFormat="false" ht="39" hidden="false" customHeight="true" outlineLevel="0" collapsed="false">
      <c r="A5932" s="479" t="s">
        <v>656</v>
      </c>
      <c r="B5932" s="480" t="n">
        <v>91946</v>
      </c>
      <c r="C5932" s="481" t="s">
        <v>42</v>
      </c>
      <c r="D5932" s="481" t="s">
        <v>894</v>
      </c>
      <c r="E5932" s="481" t="s">
        <v>1404</v>
      </c>
      <c r="F5932" s="481"/>
      <c r="G5932" s="482" t="s">
        <v>120</v>
      </c>
      <c r="H5932" s="483" t="n">
        <v>1</v>
      </c>
      <c r="I5932" s="484" t="n">
        <v>10.55</v>
      </c>
      <c r="J5932" s="485" t="n">
        <v>10.55</v>
      </c>
    </row>
    <row r="5933" customFormat="false" ht="39" hidden="false" customHeight="true" outlineLevel="0" collapsed="false">
      <c r="A5933" s="479" t="s">
        <v>656</v>
      </c>
      <c r="B5933" s="480" t="n">
        <v>91952</v>
      </c>
      <c r="C5933" s="481" t="s">
        <v>42</v>
      </c>
      <c r="D5933" s="481" t="s">
        <v>892</v>
      </c>
      <c r="E5933" s="481" t="s">
        <v>1404</v>
      </c>
      <c r="F5933" s="481"/>
      <c r="G5933" s="482" t="s">
        <v>120</v>
      </c>
      <c r="H5933" s="483" t="n">
        <v>1</v>
      </c>
      <c r="I5933" s="484" t="n">
        <v>18</v>
      </c>
      <c r="J5933" s="485" t="n">
        <v>18</v>
      </c>
    </row>
    <row r="5934" customFormat="false" ht="15" hidden="false" customHeight="false" outlineLevel="0" collapsed="false">
      <c r="A5934" s="486"/>
      <c r="B5934" s="487"/>
      <c r="C5934" s="487"/>
      <c r="D5934" s="487"/>
      <c r="E5934" s="487" t="s">
        <v>1388</v>
      </c>
      <c r="F5934" s="488" t="n">
        <v>13.65</v>
      </c>
      <c r="G5934" s="487" t="s">
        <v>1389</v>
      </c>
      <c r="H5934" s="488" t="n">
        <v>0</v>
      </c>
      <c r="I5934" s="489" t="s">
        <v>1390</v>
      </c>
      <c r="J5934" s="490" t="n">
        <v>13.65</v>
      </c>
    </row>
    <row r="5935" customFormat="false" ht="15" hidden="false" customHeight="true" outlineLevel="0" collapsed="false">
      <c r="A5935" s="486"/>
      <c r="B5935" s="487"/>
      <c r="C5935" s="487"/>
      <c r="D5935" s="487"/>
      <c r="E5935" s="487" t="s">
        <v>1391</v>
      </c>
      <c r="F5935" s="488" t="n">
        <v>6.79</v>
      </c>
      <c r="G5935" s="487"/>
      <c r="H5935" s="491" t="s">
        <v>1392</v>
      </c>
      <c r="I5935" s="491"/>
      <c r="J5935" s="490" t="n">
        <v>35.34</v>
      </c>
    </row>
    <row r="5936" customFormat="false" ht="49.5" hidden="false" customHeight="true" outlineLevel="0" collapsed="false">
      <c r="A5936" s="492"/>
      <c r="B5936" s="493"/>
      <c r="C5936" s="493"/>
      <c r="D5936" s="493"/>
      <c r="E5936" s="493"/>
      <c r="F5936" s="493"/>
      <c r="G5936" s="493" t="s">
        <v>1393</v>
      </c>
      <c r="H5936" s="494" t="n">
        <v>79</v>
      </c>
      <c r="I5936" s="495" t="s">
        <v>1394</v>
      </c>
      <c r="J5936" s="496" t="n">
        <v>2791.86</v>
      </c>
    </row>
    <row r="5937" customFormat="false" ht="0.75" hidden="false" customHeight="true" outlineLevel="0" collapsed="false">
      <c r="A5937" s="497"/>
      <c r="B5937" s="498"/>
      <c r="C5937" s="498"/>
      <c r="D5937" s="498"/>
      <c r="E5937" s="498"/>
      <c r="F5937" s="498"/>
      <c r="G5937" s="498"/>
      <c r="H5937" s="498"/>
      <c r="I5937" s="499"/>
      <c r="J5937" s="500"/>
    </row>
    <row r="5938" customFormat="false" ht="18" hidden="false" customHeight="true" outlineLevel="0" collapsed="false">
      <c r="A5938" s="466" t="s">
        <v>3165</v>
      </c>
      <c r="B5938" s="467" t="s">
        <v>27</v>
      </c>
      <c r="C5938" s="468" t="s">
        <v>26</v>
      </c>
      <c r="D5938" s="468" t="s">
        <v>18</v>
      </c>
      <c r="E5938" s="468" t="s">
        <v>25</v>
      </c>
      <c r="F5938" s="468"/>
      <c r="G5938" s="469" t="s">
        <v>1375</v>
      </c>
      <c r="H5938" s="467" t="s">
        <v>1376</v>
      </c>
      <c r="I5938" s="470" t="s">
        <v>1377</v>
      </c>
      <c r="J5938" s="471" t="s">
        <v>19</v>
      </c>
    </row>
    <row r="5939" customFormat="false" ht="39" hidden="false" customHeight="true" outlineLevel="0" collapsed="false">
      <c r="A5939" s="472" t="s">
        <v>35</v>
      </c>
      <c r="B5939" s="473" t="n">
        <v>92023</v>
      </c>
      <c r="C5939" s="474" t="s">
        <v>42</v>
      </c>
      <c r="D5939" s="474" t="s">
        <v>1462</v>
      </c>
      <c r="E5939" s="474" t="s">
        <v>1404</v>
      </c>
      <c r="F5939" s="474"/>
      <c r="G5939" s="475" t="s">
        <v>120</v>
      </c>
      <c r="H5939" s="476" t="n">
        <v>1</v>
      </c>
      <c r="I5939" s="477" t="n">
        <v>48.57</v>
      </c>
      <c r="J5939" s="478" t="n">
        <v>48.57</v>
      </c>
    </row>
    <row r="5940" customFormat="false" ht="39" hidden="false" customHeight="true" outlineLevel="0" collapsed="false">
      <c r="A5940" s="479" t="s">
        <v>656</v>
      </c>
      <c r="B5940" s="480" t="n">
        <v>91946</v>
      </c>
      <c r="C5940" s="481" t="s">
        <v>42</v>
      </c>
      <c r="D5940" s="481" t="s">
        <v>894</v>
      </c>
      <c r="E5940" s="481" t="s">
        <v>1404</v>
      </c>
      <c r="F5940" s="481"/>
      <c r="G5940" s="482" t="s">
        <v>120</v>
      </c>
      <c r="H5940" s="483" t="n">
        <v>1</v>
      </c>
      <c r="I5940" s="484" t="n">
        <v>10.55</v>
      </c>
      <c r="J5940" s="485" t="n">
        <v>10.55</v>
      </c>
    </row>
    <row r="5941" customFormat="false" ht="39" hidden="false" customHeight="true" outlineLevel="0" collapsed="false">
      <c r="A5941" s="479" t="s">
        <v>656</v>
      </c>
      <c r="B5941" s="480" t="n">
        <v>92022</v>
      </c>
      <c r="C5941" s="481" t="s">
        <v>42</v>
      </c>
      <c r="D5941" s="481" t="s">
        <v>3166</v>
      </c>
      <c r="E5941" s="481" t="s">
        <v>1404</v>
      </c>
      <c r="F5941" s="481"/>
      <c r="G5941" s="482" t="s">
        <v>120</v>
      </c>
      <c r="H5941" s="483" t="n">
        <v>1</v>
      </c>
      <c r="I5941" s="484" t="n">
        <v>38.02</v>
      </c>
      <c r="J5941" s="485" t="n">
        <v>38.02</v>
      </c>
    </row>
    <row r="5942" customFormat="false" ht="15" hidden="false" customHeight="false" outlineLevel="0" collapsed="false">
      <c r="A5942" s="486"/>
      <c r="B5942" s="487"/>
      <c r="C5942" s="487"/>
      <c r="D5942" s="487"/>
      <c r="E5942" s="487" t="s">
        <v>1388</v>
      </c>
      <c r="F5942" s="488" t="n">
        <v>23.29</v>
      </c>
      <c r="G5942" s="487" t="s">
        <v>1389</v>
      </c>
      <c r="H5942" s="488" t="n">
        <v>0</v>
      </c>
      <c r="I5942" s="489" t="s">
        <v>1390</v>
      </c>
      <c r="J5942" s="490" t="n">
        <v>23.29</v>
      </c>
    </row>
    <row r="5943" customFormat="false" ht="15" hidden="false" customHeight="true" outlineLevel="0" collapsed="false">
      <c r="A5943" s="486"/>
      <c r="B5943" s="487"/>
      <c r="C5943" s="487"/>
      <c r="D5943" s="487"/>
      <c r="E5943" s="487" t="s">
        <v>1391</v>
      </c>
      <c r="F5943" s="488" t="n">
        <v>11.55</v>
      </c>
      <c r="G5943" s="487"/>
      <c r="H5943" s="491" t="s">
        <v>1392</v>
      </c>
      <c r="I5943" s="491"/>
      <c r="J5943" s="490" t="n">
        <v>60.12</v>
      </c>
    </row>
    <row r="5944" customFormat="false" ht="49.5" hidden="false" customHeight="true" outlineLevel="0" collapsed="false">
      <c r="A5944" s="492"/>
      <c r="B5944" s="493"/>
      <c r="C5944" s="493"/>
      <c r="D5944" s="493"/>
      <c r="E5944" s="493"/>
      <c r="F5944" s="493"/>
      <c r="G5944" s="493" t="s">
        <v>1393</v>
      </c>
      <c r="H5944" s="494" t="n">
        <v>2</v>
      </c>
      <c r="I5944" s="495" t="s">
        <v>1394</v>
      </c>
      <c r="J5944" s="496" t="n">
        <v>120.24</v>
      </c>
    </row>
    <row r="5945" customFormat="false" ht="0.75" hidden="false" customHeight="true" outlineLevel="0" collapsed="false">
      <c r="A5945" s="497"/>
      <c r="B5945" s="498"/>
      <c r="C5945" s="498"/>
      <c r="D5945" s="498"/>
      <c r="E5945" s="498"/>
      <c r="F5945" s="498"/>
      <c r="G5945" s="498"/>
      <c r="H5945" s="498"/>
      <c r="I5945" s="499"/>
      <c r="J5945" s="500"/>
    </row>
    <row r="5946" customFormat="false" ht="18" hidden="false" customHeight="true" outlineLevel="0" collapsed="false">
      <c r="A5946" s="466" t="s">
        <v>3167</v>
      </c>
      <c r="B5946" s="467" t="s">
        <v>27</v>
      </c>
      <c r="C5946" s="468" t="s">
        <v>26</v>
      </c>
      <c r="D5946" s="468" t="s">
        <v>18</v>
      </c>
      <c r="E5946" s="468" t="s">
        <v>25</v>
      </c>
      <c r="F5946" s="468"/>
      <c r="G5946" s="469" t="s">
        <v>1375</v>
      </c>
      <c r="H5946" s="467" t="s">
        <v>1376</v>
      </c>
      <c r="I5946" s="470" t="s">
        <v>1377</v>
      </c>
      <c r="J5946" s="471" t="s">
        <v>19</v>
      </c>
    </row>
    <row r="5947" customFormat="false" ht="24" hidden="false" customHeight="true" outlineLevel="0" collapsed="false">
      <c r="A5947" s="472" t="s">
        <v>35</v>
      </c>
      <c r="B5947" s="473" t="s">
        <v>3168</v>
      </c>
      <c r="C5947" s="474" t="s">
        <v>36</v>
      </c>
      <c r="D5947" s="474" t="s">
        <v>3169</v>
      </c>
      <c r="E5947" s="474" t="s">
        <v>1404</v>
      </c>
      <c r="F5947" s="474"/>
      <c r="G5947" s="475" t="s">
        <v>463</v>
      </c>
      <c r="H5947" s="476" t="n">
        <v>1</v>
      </c>
      <c r="I5947" s="477" t="n">
        <v>31.29</v>
      </c>
      <c r="J5947" s="478" t="n">
        <v>31.29</v>
      </c>
    </row>
    <row r="5948" customFormat="false" ht="24" hidden="false" customHeight="true" outlineLevel="0" collapsed="false">
      <c r="A5948" s="479" t="s">
        <v>656</v>
      </c>
      <c r="B5948" s="480" t="n">
        <v>88264</v>
      </c>
      <c r="C5948" s="481" t="s">
        <v>42</v>
      </c>
      <c r="D5948" s="481" t="s">
        <v>468</v>
      </c>
      <c r="E5948" s="481" t="s">
        <v>1382</v>
      </c>
      <c r="F5948" s="481"/>
      <c r="G5948" s="482" t="s">
        <v>469</v>
      </c>
      <c r="H5948" s="483" t="n">
        <v>0.33</v>
      </c>
      <c r="I5948" s="484" t="n">
        <v>26.68</v>
      </c>
      <c r="J5948" s="485" t="n">
        <v>8.8</v>
      </c>
    </row>
    <row r="5949" customFormat="false" ht="24" hidden="false" customHeight="true" outlineLevel="0" collapsed="false">
      <c r="A5949" s="479" t="s">
        <v>656</v>
      </c>
      <c r="B5949" s="480" t="n">
        <v>88316</v>
      </c>
      <c r="C5949" s="481" t="s">
        <v>42</v>
      </c>
      <c r="D5949" s="481" t="s">
        <v>667</v>
      </c>
      <c r="E5949" s="481" t="s">
        <v>1382</v>
      </c>
      <c r="F5949" s="481"/>
      <c r="G5949" s="482" t="s">
        <v>469</v>
      </c>
      <c r="H5949" s="483" t="n">
        <v>0.33</v>
      </c>
      <c r="I5949" s="484" t="n">
        <v>20.32</v>
      </c>
      <c r="J5949" s="485" t="n">
        <v>6.7</v>
      </c>
    </row>
    <row r="5950" customFormat="false" ht="24" hidden="false" customHeight="true" outlineLevel="0" collapsed="false">
      <c r="A5950" s="501" t="s">
        <v>200</v>
      </c>
      <c r="B5950" s="502" t="n">
        <v>38112</v>
      </c>
      <c r="C5950" s="503" t="s">
        <v>42</v>
      </c>
      <c r="D5950" s="503" t="s">
        <v>3170</v>
      </c>
      <c r="E5950" s="503" t="s">
        <v>669</v>
      </c>
      <c r="F5950" s="503"/>
      <c r="G5950" s="504" t="s">
        <v>120</v>
      </c>
      <c r="H5950" s="505" t="n">
        <v>2</v>
      </c>
      <c r="I5950" s="506" t="n">
        <v>6.73</v>
      </c>
      <c r="J5950" s="507" t="n">
        <v>13.46</v>
      </c>
    </row>
    <row r="5951" customFormat="false" ht="25.5" hidden="false" customHeight="true" outlineLevel="0" collapsed="false">
      <c r="A5951" s="501" t="s">
        <v>200</v>
      </c>
      <c r="B5951" s="502" t="n">
        <v>38093</v>
      </c>
      <c r="C5951" s="503" t="s">
        <v>42</v>
      </c>
      <c r="D5951" s="503" t="s">
        <v>3171</v>
      </c>
      <c r="E5951" s="503" t="s">
        <v>669</v>
      </c>
      <c r="F5951" s="503"/>
      <c r="G5951" s="504" t="s">
        <v>120</v>
      </c>
      <c r="H5951" s="505" t="n">
        <v>1</v>
      </c>
      <c r="I5951" s="506" t="n">
        <v>2.33</v>
      </c>
      <c r="J5951" s="507" t="n">
        <v>2.33</v>
      </c>
    </row>
    <row r="5952" customFormat="false" ht="15" hidden="false" customHeight="false" outlineLevel="0" collapsed="false">
      <c r="A5952" s="486"/>
      <c r="B5952" s="487"/>
      <c r="C5952" s="487"/>
      <c r="D5952" s="487"/>
      <c r="E5952" s="487" t="s">
        <v>1388</v>
      </c>
      <c r="F5952" s="488" t="n">
        <v>12.01</v>
      </c>
      <c r="G5952" s="487" t="s">
        <v>1389</v>
      </c>
      <c r="H5952" s="488" t="n">
        <v>0</v>
      </c>
      <c r="I5952" s="489" t="s">
        <v>1390</v>
      </c>
      <c r="J5952" s="490" t="n">
        <v>12.01</v>
      </c>
    </row>
    <row r="5953" customFormat="false" ht="15" hidden="false" customHeight="true" outlineLevel="0" collapsed="false">
      <c r="A5953" s="486"/>
      <c r="B5953" s="487"/>
      <c r="C5953" s="487"/>
      <c r="D5953" s="487"/>
      <c r="E5953" s="487" t="s">
        <v>1391</v>
      </c>
      <c r="F5953" s="488" t="n">
        <v>7.44</v>
      </c>
      <c r="G5953" s="487"/>
      <c r="H5953" s="491" t="s">
        <v>1392</v>
      </c>
      <c r="I5953" s="491"/>
      <c r="J5953" s="490" t="n">
        <v>38.73</v>
      </c>
    </row>
    <row r="5954" customFormat="false" ht="49.5" hidden="false" customHeight="true" outlineLevel="0" collapsed="false">
      <c r="A5954" s="492"/>
      <c r="B5954" s="493"/>
      <c r="C5954" s="493"/>
      <c r="D5954" s="493"/>
      <c r="E5954" s="493"/>
      <c r="F5954" s="493"/>
      <c r="G5954" s="493" t="s">
        <v>1393</v>
      </c>
      <c r="H5954" s="494" t="n">
        <v>22</v>
      </c>
      <c r="I5954" s="495" t="s">
        <v>1394</v>
      </c>
      <c r="J5954" s="496" t="n">
        <v>852.06</v>
      </c>
    </row>
    <row r="5955" customFormat="false" ht="0.75" hidden="false" customHeight="true" outlineLevel="0" collapsed="false">
      <c r="A5955" s="497"/>
      <c r="B5955" s="498"/>
      <c r="C5955" s="498"/>
      <c r="D5955" s="498"/>
      <c r="E5955" s="498"/>
      <c r="F5955" s="498"/>
      <c r="G5955" s="498"/>
      <c r="H5955" s="498"/>
      <c r="I5955" s="499"/>
      <c r="J5955" s="500"/>
    </row>
    <row r="5956" customFormat="false" ht="18" hidden="false" customHeight="true" outlineLevel="0" collapsed="false">
      <c r="A5956" s="466" t="s">
        <v>3172</v>
      </c>
      <c r="B5956" s="467" t="s">
        <v>27</v>
      </c>
      <c r="C5956" s="468" t="s">
        <v>26</v>
      </c>
      <c r="D5956" s="468" t="s">
        <v>18</v>
      </c>
      <c r="E5956" s="468" t="s">
        <v>25</v>
      </c>
      <c r="F5956" s="468"/>
      <c r="G5956" s="469" t="s">
        <v>1375</v>
      </c>
      <c r="H5956" s="467" t="s">
        <v>1376</v>
      </c>
      <c r="I5956" s="470" t="s">
        <v>1377</v>
      </c>
      <c r="J5956" s="471" t="s">
        <v>19</v>
      </c>
    </row>
    <row r="5957" customFormat="false" ht="39" hidden="false" customHeight="true" outlineLevel="0" collapsed="false">
      <c r="A5957" s="472" t="s">
        <v>35</v>
      </c>
      <c r="B5957" s="473" t="n">
        <v>91985</v>
      </c>
      <c r="C5957" s="474" t="s">
        <v>42</v>
      </c>
      <c r="D5957" s="474" t="s">
        <v>3173</v>
      </c>
      <c r="E5957" s="474" t="s">
        <v>1404</v>
      </c>
      <c r="F5957" s="474"/>
      <c r="G5957" s="475" t="s">
        <v>120</v>
      </c>
      <c r="H5957" s="476" t="n">
        <v>1</v>
      </c>
      <c r="I5957" s="477" t="n">
        <v>27.46</v>
      </c>
      <c r="J5957" s="478" t="n">
        <v>27.46</v>
      </c>
    </row>
    <row r="5958" customFormat="false" ht="39" hidden="false" customHeight="true" outlineLevel="0" collapsed="false">
      <c r="A5958" s="479" t="s">
        <v>656</v>
      </c>
      <c r="B5958" s="480" t="n">
        <v>91946</v>
      </c>
      <c r="C5958" s="481" t="s">
        <v>42</v>
      </c>
      <c r="D5958" s="481" t="s">
        <v>894</v>
      </c>
      <c r="E5958" s="481" t="s">
        <v>1404</v>
      </c>
      <c r="F5958" s="481"/>
      <c r="G5958" s="482" t="s">
        <v>120</v>
      </c>
      <c r="H5958" s="483" t="n">
        <v>1</v>
      </c>
      <c r="I5958" s="484" t="n">
        <v>10.55</v>
      </c>
      <c r="J5958" s="485" t="n">
        <v>10.55</v>
      </c>
    </row>
    <row r="5959" customFormat="false" ht="39" hidden="false" customHeight="true" outlineLevel="0" collapsed="false">
      <c r="A5959" s="479" t="s">
        <v>656</v>
      </c>
      <c r="B5959" s="480" t="n">
        <v>91984</v>
      </c>
      <c r="C5959" s="481" t="s">
        <v>42</v>
      </c>
      <c r="D5959" s="481" t="s">
        <v>3174</v>
      </c>
      <c r="E5959" s="481" t="s">
        <v>1404</v>
      </c>
      <c r="F5959" s="481"/>
      <c r="G5959" s="482" t="s">
        <v>120</v>
      </c>
      <c r="H5959" s="483" t="n">
        <v>1</v>
      </c>
      <c r="I5959" s="484" t="n">
        <v>16.91</v>
      </c>
      <c r="J5959" s="485" t="n">
        <v>16.91</v>
      </c>
    </row>
    <row r="5960" customFormat="false" ht="15" hidden="false" customHeight="false" outlineLevel="0" collapsed="false">
      <c r="A5960" s="486"/>
      <c r="B5960" s="487"/>
      <c r="C5960" s="487"/>
      <c r="D5960" s="487"/>
      <c r="E5960" s="487" t="s">
        <v>1388</v>
      </c>
      <c r="F5960" s="488" t="n">
        <v>13.65</v>
      </c>
      <c r="G5960" s="487" t="s">
        <v>1389</v>
      </c>
      <c r="H5960" s="488" t="n">
        <v>0</v>
      </c>
      <c r="I5960" s="489" t="s">
        <v>1390</v>
      </c>
      <c r="J5960" s="490" t="n">
        <v>13.65</v>
      </c>
    </row>
    <row r="5961" customFormat="false" ht="15" hidden="false" customHeight="true" outlineLevel="0" collapsed="false">
      <c r="A5961" s="486"/>
      <c r="B5961" s="487"/>
      <c r="C5961" s="487"/>
      <c r="D5961" s="487"/>
      <c r="E5961" s="487" t="s">
        <v>1391</v>
      </c>
      <c r="F5961" s="488" t="n">
        <v>6.53</v>
      </c>
      <c r="G5961" s="487"/>
      <c r="H5961" s="491" t="s">
        <v>1392</v>
      </c>
      <c r="I5961" s="491"/>
      <c r="J5961" s="490" t="n">
        <v>33.99</v>
      </c>
    </row>
    <row r="5962" customFormat="false" ht="49.5" hidden="false" customHeight="true" outlineLevel="0" collapsed="false">
      <c r="A5962" s="492"/>
      <c r="B5962" s="493"/>
      <c r="C5962" s="493"/>
      <c r="D5962" s="493"/>
      <c r="E5962" s="493"/>
      <c r="F5962" s="493"/>
      <c r="G5962" s="493" t="s">
        <v>1393</v>
      </c>
      <c r="H5962" s="494" t="n">
        <v>1</v>
      </c>
      <c r="I5962" s="495" t="s">
        <v>1394</v>
      </c>
      <c r="J5962" s="496" t="n">
        <v>33.99</v>
      </c>
    </row>
    <row r="5963" customFormat="false" ht="0.75" hidden="false" customHeight="true" outlineLevel="0" collapsed="false">
      <c r="A5963" s="497"/>
      <c r="B5963" s="498"/>
      <c r="C5963" s="498"/>
      <c r="D5963" s="498"/>
      <c r="E5963" s="498"/>
      <c r="F5963" s="498"/>
      <c r="G5963" s="498"/>
      <c r="H5963" s="498"/>
      <c r="I5963" s="499"/>
      <c r="J5963" s="500"/>
    </row>
    <row r="5964" customFormat="false" ht="18" hidden="false" customHeight="true" outlineLevel="0" collapsed="false">
      <c r="A5964" s="466" t="s">
        <v>3175</v>
      </c>
      <c r="B5964" s="467" t="s">
        <v>27</v>
      </c>
      <c r="C5964" s="468" t="s">
        <v>26</v>
      </c>
      <c r="D5964" s="468" t="s">
        <v>18</v>
      </c>
      <c r="E5964" s="468" t="s">
        <v>25</v>
      </c>
      <c r="F5964" s="468"/>
      <c r="G5964" s="469" t="s">
        <v>1375</v>
      </c>
      <c r="H5964" s="467" t="s">
        <v>1376</v>
      </c>
      <c r="I5964" s="470" t="s">
        <v>1377</v>
      </c>
      <c r="J5964" s="471" t="s">
        <v>19</v>
      </c>
    </row>
    <row r="5965" customFormat="false" ht="39" hidden="false" customHeight="true" outlineLevel="0" collapsed="false">
      <c r="A5965" s="472" t="s">
        <v>35</v>
      </c>
      <c r="B5965" s="473" t="s">
        <v>3176</v>
      </c>
      <c r="C5965" s="474" t="s">
        <v>36</v>
      </c>
      <c r="D5965" s="474" t="s">
        <v>3177</v>
      </c>
      <c r="E5965" s="474" t="s">
        <v>1404</v>
      </c>
      <c r="F5965" s="474"/>
      <c r="G5965" s="475" t="s">
        <v>120</v>
      </c>
      <c r="H5965" s="476" t="n">
        <v>1</v>
      </c>
      <c r="I5965" s="477" t="n">
        <v>187.55</v>
      </c>
      <c r="J5965" s="478" t="n">
        <v>187.55</v>
      </c>
    </row>
    <row r="5966" customFormat="false" ht="25.5" hidden="false" customHeight="true" outlineLevel="0" collapsed="false">
      <c r="A5966" s="479" t="s">
        <v>656</v>
      </c>
      <c r="B5966" s="480" t="n">
        <v>88247</v>
      </c>
      <c r="C5966" s="481" t="s">
        <v>42</v>
      </c>
      <c r="D5966" s="481" t="s">
        <v>852</v>
      </c>
      <c r="E5966" s="481" t="s">
        <v>1382</v>
      </c>
      <c r="F5966" s="481"/>
      <c r="G5966" s="482" t="s">
        <v>469</v>
      </c>
      <c r="H5966" s="483" t="n">
        <v>0.361</v>
      </c>
      <c r="I5966" s="484" t="n">
        <v>21.96</v>
      </c>
      <c r="J5966" s="485" t="n">
        <v>7.92</v>
      </c>
    </row>
    <row r="5967" customFormat="false" ht="24" hidden="false" customHeight="true" outlineLevel="0" collapsed="false">
      <c r="A5967" s="479" t="s">
        <v>656</v>
      </c>
      <c r="B5967" s="480" t="n">
        <v>88264</v>
      </c>
      <c r="C5967" s="481" t="s">
        <v>42</v>
      </c>
      <c r="D5967" s="481" t="s">
        <v>468</v>
      </c>
      <c r="E5967" s="481" t="s">
        <v>1382</v>
      </c>
      <c r="F5967" s="481"/>
      <c r="G5967" s="482" t="s">
        <v>469</v>
      </c>
      <c r="H5967" s="483" t="n">
        <v>0.361</v>
      </c>
      <c r="I5967" s="484" t="n">
        <v>26.68</v>
      </c>
      <c r="J5967" s="485" t="n">
        <v>9.63</v>
      </c>
    </row>
    <row r="5968" customFormat="false" ht="25.5" hidden="false" customHeight="true" outlineLevel="0" collapsed="false">
      <c r="A5968" s="501" t="s">
        <v>200</v>
      </c>
      <c r="B5968" s="502" t="s">
        <v>3178</v>
      </c>
      <c r="C5968" s="503" t="s">
        <v>36</v>
      </c>
      <c r="D5968" s="503" t="s">
        <v>3179</v>
      </c>
      <c r="E5968" s="503" t="s">
        <v>669</v>
      </c>
      <c r="F5968" s="503"/>
      <c r="G5968" s="504" t="s">
        <v>120</v>
      </c>
      <c r="H5968" s="505" t="n">
        <v>1</v>
      </c>
      <c r="I5968" s="506" t="n">
        <v>170</v>
      </c>
      <c r="J5968" s="507" t="n">
        <v>170</v>
      </c>
    </row>
    <row r="5969" customFormat="false" ht="15" hidden="false" customHeight="false" outlineLevel="0" collapsed="false">
      <c r="A5969" s="486"/>
      <c r="B5969" s="487"/>
      <c r="C5969" s="487"/>
      <c r="D5969" s="487"/>
      <c r="E5969" s="487" t="s">
        <v>1388</v>
      </c>
      <c r="F5969" s="488" t="n">
        <v>13.69</v>
      </c>
      <c r="G5969" s="487" t="s">
        <v>1389</v>
      </c>
      <c r="H5969" s="488" t="n">
        <v>0</v>
      </c>
      <c r="I5969" s="489" t="s">
        <v>1390</v>
      </c>
      <c r="J5969" s="490" t="n">
        <v>13.69</v>
      </c>
    </row>
    <row r="5970" customFormat="false" ht="15" hidden="false" customHeight="true" outlineLevel="0" collapsed="false">
      <c r="A5970" s="486"/>
      <c r="B5970" s="487"/>
      <c r="C5970" s="487"/>
      <c r="D5970" s="487"/>
      <c r="E5970" s="487" t="s">
        <v>1391</v>
      </c>
      <c r="F5970" s="488" t="n">
        <v>44.63</v>
      </c>
      <c r="G5970" s="487"/>
      <c r="H5970" s="491" t="s">
        <v>1392</v>
      </c>
      <c r="I5970" s="491"/>
      <c r="J5970" s="490" t="n">
        <v>232.18</v>
      </c>
    </row>
    <row r="5971" customFormat="false" ht="49.5" hidden="false" customHeight="true" outlineLevel="0" collapsed="false">
      <c r="A5971" s="492"/>
      <c r="B5971" s="493"/>
      <c r="C5971" s="493"/>
      <c r="D5971" s="493"/>
      <c r="E5971" s="493"/>
      <c r="F5971" s="493"/>
      <c r="G5971" s="493" t="s">
        <v>1393</v>
      </c>
      <c r="H5971" s="494" t="n">
        <v>8</v>
      </c>
      <c r="I5971" s="495" t="s">
        <v>1394</v>
      </c>
      <c r="J5971" s="496" t="n">
        <v>1857.44</v>
      </c>
    </row>
    <row r="5972" customFormat="false" ht="0.75" hidden="false" customHeight="true" outlineLevel="0" collapsed="false">
      <c r="A5972" s="497"/>
      <c r="B5972" s="498"/>
      <c r="C5972" s="498"/>
      <c r="D5972" s="498"/>
      <c r="E5972" s="498"/>
      <c r="F5972" s="498"/>
      <c r="G5972" s="498"/>
      <c r="H5972" s="498"/>
      <c r="I5972" s="499"/>
      <c r="J5972" s="500"/>
    </row>
    <row r="5973" customFormat="false" ht="18" hidden="false" customHeight="true" outlineLevel="0" collapsed="false">
      <c r="A5973" s="466" t="s">
        <v>3180</v>
      </c>
      <c r="B5973" s="467" t="s">
        <v>27</v>
      </c>
      <c r="C5973" s="468" t="s">
        <v>26</v>
      </c>
      <c r="D5973" s="468" t="s">
        <v>18</v>
      </c>
      <c r="E5973" s="468" t="s">
        <v>25</v>
      </c>
      <c r="F5973" s="468"/>
      <c r="G5973" s="469" t="s">
        <v>1375</v>
      </c>
      <c r="H5973" s="467" t="s">
        <v>1376</v>
      </c>
      <c r="I5973" s="470" t="s">
        <v>1377</v>
      </c>
      <c r="J5973" s="471" t="s">
        <v>19</v>
      </c>
    </row>
    <row r="5974" customFormat="false" ht="39" hidden="false" customHeight="true" outlineLevel="0" collapsed="false">
      <c r="A5974" s="472" t="s">
        <v>35</v>
      </c>
      <c r="B5974" s="473" t="n">
        <v>92000</v>
      </c>
      <c r="C5974" s="474" t="s">
        <v>42</v>
      </c>
      <c r="D5974" s="474" t="s">
        <v>212</v>
      </c>
      <c r="E5974" s="474" t="s">
        <v>1404</v>
      </c>
      <c r="F5974" s="474"/>
      <c r="G5974" s="475" t="s">
        <v>120</v>
      </c>
      <c r="H5974" s="476" t="n">
        <v>1</v>
      </c>
      <c r="I5974" s="477" t="n">
        <v>29.97</v>
      </c>
      <c r="J5974" s="478" t="n">
        <v>29.97</v>
      </c>
    </row>
    <row r="5975" customFormat="false" ht="39" hidden="false" customHeight="true" outlineLevel="0" collapsed="false">
      <c r="A5975" s="479" t="s">
        <v>656</v>
      </c>
      <c r="B5975" s="480" t="n">
        <v>91946</v>
      </c>
      <c r="C5975" s="481" t="s">
        <v>42</v>
      </c>
      <c r="D5975" s="481" t="s">
        <v>894</v>
      </c>
      <c r="E5975" s="481" t="s">
        <v>1404</v>
      </c>
      <c r="F5975" s="481"/>
      <c r="G5975" s="482" t="s">
        <v>120</v>
      </c>
      <c r="H5975" s="483" t="n">
        <v>1</v>
      </c>
      <c r="I5975" s="484" t="n">
        <v>10.55</v>
      </c>
      <c r="J5975" s="485" t="n">
        <v>10.55</v>
      </c>
    </row>
    <row r="5976" customFormat="false" ht="39" hidden="false" customHeight="true" outlineLevel="0" collapsed="false">
      <c r="A5976" s="479" t="s">
        <v>656</v>
      </c>
      <c r="B5976" s="480" t="n">
        <v>91998</v>
      </c>
      <c r="C5976" s="481" t="s">
        <v>42</v>
      </c>
      <c r="D5976" s="481" t="s">
        <v>896</v>
      </c>
      <c r="E5976" s="481" t="s">
        <v>1404</v>
      </c>
      <c r="F5976" s="481"/>
      <c r="G5976" s="482" t="s">
        <v>120</v>
      </c>
      <c r="H5976" s="483" t="n">
        <v>1</v>
      </c>
      <c r="I5976" s="484" t="n">
        <v>19.42</v>
      </c>
      <c r="J5976" s="485" t="n">
        <v>19.42</v>
      </c>
    </row>
    <row r="5977" customFormat="false" ht="15" hidden="false" customHeight="false" outlineLevel="0" collapsed="false">
      <c r="A5977" s="486"/>
      <c r="B5977" s="487"/>
      <c r="C5977" s="487"/>
      <c r="D5977" s="487"/>
      <c r="E5977" s="487" t="s">
        <v>1388</v>
      </c>
      <c r="F5977" s="488" t="n">
        <v>14.03</v>
      </c>
      <c r="G5977" s="487" t="s">
        <v>1389</v>
      </c>
      <c r="H5977" s="488" t="n">
        <v>0</v>
      </c>
      <c r="I5977" s="489" t="s">
        <v>1390</v>
      </c>
      <c r="J5977" s="490" t="n">
        <v>14.03</v>
      </c>
    </row>
    <row r="5978" customFormat="false" ht="15" hidden="false" customHeight="true" outlineLevel="0" collapsed="false">
      <c r="A5978" s="486"/>
      <c r="B5978" s="487"/>
      <c r="C5978" s="487"/>
      <c r="D5978" s="487"/>
      <c r="E5978" s="487" t="s">
        <v>1391</v>
      </c>
      <c r="F5978" s="488" t="n">
        <v>7.13</v>
      </c>
      <c r="G5978" s="487"/>
      <c r="H5978" s="491" t="s">
        <v>1392</v>
      </c>
      <c r="I5978" s="491"/>
      <c r="J5978" s="490" t="n">
        <v>37.1</v>
      </c>
    </row>
    <row r="5979" customFormat="false" ht="49.5" hidden="false" customHeight="true" outlineLevel="0" collapsed="false">
      <c r="A5979" s="492"/>
      <c r="B5979" s="493"/>
      <c r="C5979" s="493"/>
      <c r="D5979" s="493"/>
      <c r="E5979" s="493"/>
      <c r="F5979" s="493"/>
      <c r="G5979" s="493" t="s">
        <v>1393</v>
      </c>
      <c r="H5979" s="494" t="n">
        <v>263</v>
      </c>
      <c r="I5979" s="495" t="s">
        <v>1394</v>
      </c>
      <c r="J5979" s="496" t="n">
        <v>9757.3</v>
      </c>
    </row>
    <row r="5980" customFormat="false" ht="0.75" hidden="false" customHeight="true" outlineLevel="0" collapsed="false">
      <c r="A5980" s="497"/>
      <c r="B5980" s="498"/>
      <c r="C5980" s="498"/>
      <c r="D5980" s="498"/>
      <c r="E5980" s="498"/>
      <c r="F5980" s="498"/>
      <c r="G5980" s="498"/>
      <c r="H5980" s="498"/>
      <c r="I5980" s="499"/>
      <c r="J5980" s="500"/>
    </row>
    <row r="5981" customFormat="false" ht="18" hidden="false" customHeight="true" outlineLevel="0" collapsed="false">
      <c r="A5981" s="466" t="s">
        <v>3181</v>
      </c>
      <c r="B5981" s="467" t="s">
        <v>27</v>
      </c>
      <c r="C5981" s="468" t="s">
        <v>26</v>
      </c>
      <c r="D5981" s="468" t="s">
        <v>18</v>
      </c>
      <c r="E5981" s="468" t="s">
        <v>25</v>
      </c>
      <c r="F5981" s="468"/>
      <c r="G5981" s="469" t="s">
        <v>1375</v>
      </c>
      <c r="H5981" s="467" t="s">
        <v>1376</v>
      </c>
      <c r="I5981" s="470" t="s">
        <v>1377</v>
      </c>
      <c r="J5981" s="471" t="s">
        <v>19</v>
      </c>
    </row>
    <row r="5982" customFormat="false" ht="39" hidden="false" customHeight="true" outlineLevel="0" collapsed="false">
      <c r="A5982" s="472" t="s">
        <v>35</v>
      </c>
      <c r="B5982" s="473" t="n">
        <v>92008</v>
      </c>
      <c r="C5982" s="474" t="s">
        <v>42</v>
      </c>
      <c r="D5982" s="474" t="s">
        <v>1461</v>
      </c>
      <c r="E5982" s="474" t="s">
        <v>1404</v>
      </c>
      <c r="F5982" s="474"/>
      <c r="G5982" s="475" t="s">
        <v>120</v>
      </c>
      <c r="H5982" s="476" t="n">
        <v>1</v>
      </c>
      <c r="I5982" s="477" t="n">
        <v>46.34</v>
      </c>
      <c r="J5982" s="478" t="n">
        <v>46.34</v>
      </c>
    </row>
    <row r="5983" customFormat="false" ht="39" hidden="false" customHeight="true" outlineLevel="0" collapsed="false">
      <c r="A5983" s="479" t="s">
        <v>656</v>
      </c>
      <c r="B5983" s="480" t="n">
        <v>91946</v>
      </c>
      <c r="C5983" s="481" t="s">
        <v>42</v>
      </c>
      <c r="D5983" s="481" t="s">
        <v>894</v>
      </c>
      <c r="E5983" s="481" t="s">
        <v>1404</v>
      </c>
      <c r="F5983" s="481"/>
      <c r="G5983" s="482" t="s">
        <v>120</v>
      </c>
      <c r="H5983" s="483" t="n">
        <v>1</v>
      </c>
      <c r="I5983" s="484" t="n">
        <v>10.55</v>
      </c>
      <c r="J5983" s="485" t="n">
        <v>10.55</v>
      </c>
    </row>
    <row r="5984" customFormat="false" ht="39" hidden="false" customHeight="true" outlineLevel="0" collapsed="false">
      <c r="A5984" s="479" t="s">
        <v>656</v>
      </c>
      <c r="B5984" s="480" t="n">
        <v>92006</v>
      </c>
      <c r="C5984" s="481" t="s">
        <v>42</v>
      </c>
      <c r="D5984" s="481" t="s">
        <v>3144</v>
      </c>
      <c r="E5984" s="481" t="s">
        <v>1404</v>
      </c>
      <c r="F5984" s="481"/>
      <c r="G5984" s="482" t="s">
        <v>120</v>
      </c>
      <c r="H5984" s="483" t="n">
        <v>1</v>
      </c>
      <c r="I5984" s="484" t="n">
        <v>35.79</v>
      </c>
      <c r="J5984" s="485" t="n">
        <v>35.79</v>
      </c>
    </row>
    <row r="5985" customFormat="false" ht="15" hidden="false" customHeight="false" outlineLevel="0" collapsed="false">
      <c r="A5985" s="486"/>
      <c r="B5985" s="487"/>
      <c r="C5985" s="487"/>
      <c r="D5985" s="487"/>
      <c r="E5985" s="487" t="s">
        <v>1388</v>
      </c>
      <c r="F5985" s="488" t="n">
        <v>20.82</v>
      </c>
      <c r="G5985" s="487" t="s">
        <v>1389</v>
      </c>
      <c r="H5985" s="488" t="n">
        <v>0</v>
      </c>
      <c r="I5985" s="489" t="s">
        <v>1390</v>
      </c>
      <c r="J5985" s="490" t="n">
        <v>20.82</v>
      </c>
    </row>
    <row r="5986" customFormat="false" ht="15" hidden="false" customHeight="true" outlineLevel="0" collapsed="false">
      <c r="A5986" s="486"/>
      <c r="B5986" s="487"/>
      <c r="C5986" s="487"/>
      <c r="D5986" s="487"/>
      <c r="E5986" s="487" t="s">
        <v>1391</v>
      </c>
      <c r="F5986" s="488" t="n">
        <v>11.02</v>
      </c>
      <c r="G5986" s="487"/>
      <c r="H5986" s="491" t="s">
        <v>1392</v>
      </c>
      <c r="I5986" s="491"/>
      <c r="J5986" s="490" t="n">
        <v>57.36</v>
      </c>
    </row>
    <row r="5987" customFormat="false" ht="49.5" hidden="false" customHeight="true" outlineLevel="0" collapsed="false">
      <c r="A5987" s="492"/>
      <c r="B5987" s="493"/>
      <c r="C5987" s="493"/>
      <c r="D5987" s="493"/>
      <c r="E5987" s="493"/>
      <c r="F5987" s="493"/>
      <c r="G5987" s="493" t="s">
        <v>1393</v>
      </c>
      <c r="H5987" s="494" t="n">
        <v>54</v>
      </c>
      <c r="I5987" s="495" t="s">
        <v>1394</v>
      </c>
      <c r="J5987" s="496" t="n">
        <v>3097.44</v>
      </c>
    </row>
    <row r="5988" customFormat="false" ht="0.75" hidden="false" customHeight="true" outlineLevel="0" collapsed="false">
      <c r="A5988" s="497"/>
      <c r="B5988" s="498"/>
      <c r="C5988" s="498"/>
      <c r="D5988" s="498"/>
      <c r="E5988" s="498"/>
      <c r="F5988" s="498"/>
      <c r="G5988" s="498"/>
      <c r="H5988" s="498"/>
      <c r="I5988" s="499"/>
      <c r="J5988" s="500"/>
    </row>
    <row r="5989" customFormat="false" ht="18" hidden="false" customHeight="true" outlineLevel="0" collapsed="false">
      <c r="A5989" s="466" t="s">
        <v>3182</v>
      </c>
      <c r="B5989" s="467" t="s">
        <v>27</v>
      </c>
      <c r="C5989" s="468" t="s">
        <v>26</v>
      </c>
      <c r="D5989" s="468" t="s">
        <v>18</v>
      </c>
      <c r="E5989" s="468" t="s">
        <v>25</v>
      </c>
      <c r="F5989" s="468"/>
      <c r="G5989" s="469" t="s">
        <v>1375</v>
      </c>
      <c r="H5989" s="467" t="s">
        <v>1376</v>
      </c>
      <c r="I5989" s="470" t="s">
        <v>1377</v>
      </c>
      <c r="J5989" s="471" t="s">
        <v>19</v>
      </c>
    </row>
    <row r="5990" customFormat="false" ht="25.5" hidden="false" customHeight="true" outlineLevel="0" collapsed="false">
      <c r="A5990" s="472" t="s">
        <v>35</v>
      </c>
      <c r="B5990" s="473" t="s">
        <v>3129</v>
      </c>
      <c r="C5990" s="474" t="s">
        <v>36</v>
      </c>
      <c r="D5990" s="474" t="s">
        <v>3130</v>
      </c>
      <c r="E5990" s="474" t="s">
        <v>1404</v>
      </c>
      <c r="F5990" s="474"/>
      <c r="G5990" s="475" t="s">
        <v>120</v>
      </c>
      <c r="H5990" s="476" t="n">
        <v>1</v>
      </c>
      <c r="I5990" s="477" t="n">
        <v>21.06</v>
      </c>
      <c r="J5990" s="478" t="n">
        <v>21.06</v>
      </c>
    </row>
    <row r="5991" customFormat="false" ht="24" hidden="false" customHeight="true" outlineLevel="0" collapsed="false">
      <c r="A5991" s="479" t="s">
        <v>656</v>
      </c>
      <c r="B5991" s="480" t="n">
        <v>88264</v>
      </c>
      <c r="C5991" s="481" t="s">
        <v>42</v>
      </c>
      <c r="D5991" s="481" t="s">
        <v>468</v>
      </c>
      <c r="E5991" s="481" t="s">
        <v>1382</v>
      </c>
      <c r="F5991" s="481"/>
      <c r="G5991" s="482" t="s">
        <v>469</v>
      </c>
      <c r="H5991" s="483" t="n">
        <v>0.124</v>
      </c>
      <c r="I5991" s="484" t="n">
        <v>26.68</v>
      </c>
      <c r="J5991" s="485" t="n">
        <v>3.3</v>
      </c>
    </row>
    <row r="5992" customFormat="false" ht="39" hidden="false" customHeight="true" outlineLevel="0" collapsed="false">
      <c r="A5992" s="479" t="s">
        <v>656</v>
      </c>
      <c r="B5992" s="480" t="n">
        <v>91946</v>
      </c>
      <c r="C5992" s="481" t="s">
        <v>42</v>
      </c>
      <c r="D5992" s="481" t="s">
        <v>894</v>
      </c>
      <c r="E5992" s="481" t="s">
        <v>1404</v>
      </c>
      <c r="F5992" s="481"/>
      <c r="G5992" s="482" t="s">
        <v>120</v>
      </c>
      <c r="H5992" s="483" t="n">
        <v>1</v>
      </c>
      <c r="I5992" s="484" t="n">
        <v>10.55</v>
      </c>
      <c r="J5992" s="485" t="n">
        <v>10.55</v>
      </c>
    </row>
    <row r="5993" customFormat="false" ht="24" hidden="false" customHeight="true" outlineLevel="0" collapsed="false">
      <c r="A5993" s="501" t="s">
        <v>200</v>
      </c>
      <c r="B5993" s="502" t="s">
        <v>3131</v>
      </c>
      <c r="C5993" s="503" t="s">
        <v>36</v>
      </c>
      <c r="D5993" s="503" t="s">
        <v>3132</v>
      </c>
      <c r="E5993" s="503" t="s">
        <v>669</v>
      </c>
      <c r="F5993" s="503"/>
      <c r="G5993" s="504" t="s">
        <v>120</v>
      </c>
      <c r="H5993" s="505" t="n">
        <v>1</v>
      </c>
      <c r="I5993" s="506" t="n">
        <v>7.21</v>
      </c>
      <c r="J5993" s="507" t="n">
        <v>7.21</v>
      </c>
    </row>
    <row r="5994" customFormat="false" ht="15" hidden="false" customHeight="false" outlineLevel="0" collapsed="false">
      <c r="A5994" s="486"/>
      <c r="B5994" s="487"/>
      <c r="C5994" s="487"/>
      <c r="D5994" s="487"/>
      <c r="E5994" s="487" t="s">
        <v>1388</v>
      </c>
      <c r="F5994" s="488" t="n">
        <v>7.49</v>
      </c>
      <c r="G5994" s="487" t="s">
        <v>1389</v>
      </c>
      <c r="H5994" s="488" t="n">
        <v>0</v>
      </c>
      <c r="I5994" s="489" t="s">
        <v>1390</v>
      </c>
      <c r="J5994" s="490" t="n">
        <v>7.49</v>
      </c>
    </row>
    <row r="5995" customFormat="false" ht="15" hidden="false" customHeight="true" outlineLevel="0" collapsed="false">
      <c r="A5995" s="486"/>
      <c r="B5995" s="487"/>
      <c r="C5995" s="487"/>
      <c r="D5995" s="487"/>
      <c r="E5995" s="487" t="s">
        <v>1391</v>
      </c>
      <c r="F5995" s="488" t="n">
        <v>5.01</v>
      </c>
      <c r="G5995" s="487"/>
      <c r="H5995" s="491" t="s">
        <v>1392</v>
      </c>
      <c r="I5995" s="491"/>
      <c r="J5995" s="490" t="n">
        <v>26.07</v>
      </c>
    </row>
    <row r="5996" customFormat="false" ht="49.5" hidden="false" customHeight="true" outlineLevel="0" collapsed="false">
      <c r="A5996" s="492"/>
      <c r="B5996" s="493"/>
      <c r="C5996" s="493"/>
      <c r="D5996" s="493"/>
      <c r="E5996" s="493"/>
      <c r="F5996" s="493"/>
      <c r="G5996" s="493" t="s">
        <v>1393</v>
      </c>
      <c r="H5996" s="494" t="n">
        <v>76</v>
      </c>
      <c r="I5996" s="495" t="s">
        <v>1394</v>
      </c>
      <c r="J5996" s="496" t="n">
        <v>1981.32</v>
      </c>
    </row>
    <row r="5997" customFormat="false" ht="0.75" hidden="false" customHeight="true" outlineLevel="0" collapsed="false">
      <c r="A5997" s="497"/>
      <c r="B5997" s="498"/>
      <c r="C5997" s="498"/>
      <c r="D5997" s="498"/>
      <c r="E5997" s="498"/>
      <c r="F5997" s="498"/>
      <c r="G5997" s="498"/>
      <c r="H5997" s="498"/>
      <c r="I5997" s="499"/>
      <c r="J5997" s="500"/>
    </row>
    <row r="5998" customFormat="false" ht="18" hidden="false" customHeight="true" outlineLevel="0" collapsed="false">
      <c r="A5998" s="466" t="s">
        <v>3183</v>
      </c>
      <c r="B5998" s="467" t="s">
        <v>27</v>
      </c>
      <c r="C5998" s="468" t="s">
        <v>26</v>
      </c>
      <c r="D5998" s="468" t="s">
        <v>18</v>
      </c>
      <c r="E5998" s="468" t="s">
        <v>25</v>
      </c>
      <c r="F5998" s="468"/>
      <c r="G5998" s="469" t="s">
        <v>1375</v>
      </c>
      <c r="H5998" s="467" t="s">
        <v>1376</v>
      </c>
      <c r="I5998" s="470" t="s">
        <v>1377</v>
      </c>
      <c r="J5998" s="471" t="s">
        <v>19</v>
      </c>
    </row>
    <row r="5999" customFormat="false" ht="25.5" hidden="false" customHeight="true" outlineLevel="0" collapsed="false">
      <c r="A5999" s="472" t="s">
        <v>35</v>
      </c>
      <c r="B5999" s="473" t="s">
        <v>3184</v>
      </c>
      <c r="C5999" s="474" t="s">
        <v>36</v>
      </c>
      <c r="D5999" s="474" t="s">
        <v>3185</v>
      </c>
      <c r="E5999" s="474" t="s">
        <v>1404</v>
      </c>
      <c r="F5999" s="474"/>
      <c r="G5999" s="475" t="s">
        <v>120</v>
      </c>
      <c r="H5999" s="476" t="n">
        <v>1</v>
      </c>
      <c r="I5999" s="477" t="n">
        <v>8.69</v>
      </c>
      <c r="J5999" s="478" t="n">
        <v>8.69</v>
      </c>
    </row>
    <row r="6000" customFormat="false" ht="25.5" hidden="false" customHeight="true" outlineLevel="0" collapsed="false">
      <c r="A6000" s="479" t="s">
        <v>656</v>
      </c>
      <c r="B6000" s="480" t="n">
        <v>88247</v>
      </c>
      <c r="C6000" s="481" t="s">
        <v>42</v>
      </c>
      <c r="D6000" s="481" t="s">
        <v>852</v>
      </c>
      <c r="E6000" s="481" t="s">
        <v>1382</v>
      </c>
      <c r="F6000" s="481"/>
      <c r="G6000" s="482" t="s">
        <v>469</v>
      </c>
      <c r="H6000" s="483" t="n">
        <v>0.04</v>
      </c>
      <c r="I6000" s="484" t="n">
        <v>21.96</v>
      </c>
      <c r="J6000" s="485" t="n">
        <v>0.87</v>
      </c>
    </row>
    <row r="6001" customFormat="false" ht="25.5" hidden="false" customHeight="true" outlineLevel="0" collapsed="false">
      <c r="A6001" s="501" t="s">
        <v>200</v>
      </c>
      <c r="B6001" s="502" t="n">
        <v>38096</v>
      </c>
      <c r="C6001" s="503" t="s">
        <v>42</v>
      </c>
      <c r="D6001" s="503" t="s">
        <v>3186</v>
      </c>
      <c r="E6001" s="503" t="s">
        <v>669</v>
      </c>
      <c r="F6001" s="503"/>
      <c r="G6001" s="504" t="s">
        <v>120</v>
      </c>
      <c r="H6001" s="505" t="n">
        <v>1</v>
      </c>
      <c r="I6001" s="506" t="n">
        <v>5.4</v>
      </c>
      <c r="J6001" s="507" t="n">
        <v>5.4</v>
      </c>
    </row>
    <row r="6002" customFormat="false" ht="39" hidden="false" customHeight="true" outlineLevel="0" collapsed="false">
      <c r="A6002" s="501" t="s">
        <v>200</v>
      </c>
      <c r="B6002" s="502" t="n">
        <v>38100</v>
      </c>
      <c r="C6002" s="503" t="s">
        <v>42</v>
      </c>
      <c r="D6002" s="503" t="s">
        <v>3187</v>
      </c>
      <c r="E6002" s="503" t="s">
        <v>669</v>
      </c>
      <c r="F6002" s="503"/>
      <c r="G6002" s="504" t="s">
        <v>120</v>
      </c>
      <c r="H6002" s="505" t="n">
        <v>1</v>
      </c>
      <c r="I6002" s="506" t="n">
        <v>2.42</v>
      </c>
      <c r="J6002" s="507" t="n">
        <v>2.42</v>
      </c>
    </row>
    <row r="6003" customFormat="false" ht="15" hidden="false" customHeight="false" outlineLevel="0" collapsed="false">
      <c r="A6003" s="486"/>
      <c r="B6003" s="487"/>
      <c r="C6003" s="487"/>
      <c r="D6003" s="487"/>
      <c r="E6003" s="487" t="s">
        <v>1388</v>
      </c>
      <c r="F6003" s="488" t="n">
        <v>0.66</v>
      </c>
      <c r="G6003" s="487" t="s">
        <v>1389</v>
      </c>
      <c r="H6003" s="488" t="n">
        <v>0</v>
      </c>
      <c r="I6003" s="489" t="s">
        <v>1390</v>
      </c>
      <c r="J6003" s="490" t="n">
        <v>0.66</v>
      </c>
    </row>
    <row r="6004" customFormat="false" ht="15" hidden="false" customHeight="true" outlineLevel="0" collapsed="false">
      <c r="A6004" s="486"/>
      <c r="B6004" s="487"/>
      <c r="C6004" s="487"/>
      <c r="D6004" s="487"/>
      <c r="E6004" s="487" t="s">
        <v>1391</v>
      </c>
      <c r="F6004" s="488" t="n">
        <v>2.06</v>
      </c>
      <c r="G6004" s="487"/>
      <c r="H6004" s="491" t="s">
        <v>1392</v>
      </c>
      <c r="I6004" s="491"/>
      <c r="J6004" s="490" t="n">
        <v>10.75</v>
      </c>
    </row>
    <row r="6005" customFormat="false" ht="49.5" hidden="false" customHeight="true" outlineLevel="0" collapsed="false">
      <c r="A6005" s="492"/>
      <c r="B6005" s="493"/>
      <c r="C6005" s="493"/>
      <c r="D6005" s="493"/>
      <c r="E6005" s="493"/>
      <c r="F6005" s="493"/>
      <c r="G6005" s="493" t="s">
        <v>1393</v>
      </c>
      <c r="H6005" s="494" t="n">
        <v>30</v>
      </c>
      <c r="I6005" s="495" t="s">
        <v>1394</v>
      </c>
      <c r="J6005" s="496" t="n">
        <v>322.5</v>
      </c>
    </row>
    <row r="6006" customFormat="false" ht="0.75" hidden="false" customHeight="true" outlineLevel="0" collapsed="false">
      <c r="A6006" s="497"/>
      <c r="B6006" s="498"/>
      <c r="C6006" s="498"/>
      <c r="D6006" s="498"/>
      <c r="E6006" s="498"/>
      <c r="F6006" s="498"/>
      <c r="G6006" s="498"/>
      <c r="H6006" s="498"/>
      <c r="I6006" s="499"/>
      <c r="J6006" s="500"/>
    </row>
    <row r="6007" customFormat="false" ht="24" hidden="false" customHeight="true" outlineLevel="0" collapsed="false">
      <c r="A6007" s="461" t="s">
        <v>3188</v>
      </c>
      <c r="B6007" s="462"/>
      <c r="C6007" s="462"/>
      <c r="D6007" s="462" t="s">
        <v>3189</v>
      </c>
      <c r="E6007" s="462"/>
      <c r="F6007" s="462"/>
      <c r="G6007" s="462"/>
      <c r="H6007" s="463"/>
      <c r="I6007" s="464"/>
      <c r="J6007" s="465" t="n">
        <v>891.8</v>
      </c>
    </row>
    <row r="6008" customFormat="false" ht="18" hidden="false" customHeight="true" outlineLevel="0" collapsed="false">
      <c r="A6008" s="466" t="s">
        <v>3190</v>
      </c>
      <c r="B6008" s="467" t="s">
        <v>27</v>
      </c>
      <c r="C6008" s="468" t="s">
        <v>26</v>
      </c>
      <c r="D6008" s="468" t="s">
        <v>18</v>
      </c>
      <c r="E6008" s="468" t="s">
        <v>25</v>
      </c>
      <c r="F6008" s="468"/>
      <c r="G6008" s="469" t="s">
        <v>1375</v>
      </c>
      <c r="H6008" s="467" t="s">
        <v>1376</v>
      </c>
      <c r="I6008" s="470" t="s">
        <v>1377</v>
      </c>
      <c r="J6008" s="471" t="s">
        <v>19</v>
      </c>
    </row>
    <row r="6009" customFormat="false" ht="25.5" hidden="false" customHeight="true" outlineLevel="0" collapsed="false">
      <c r="A6009" s="472" t="s">
        <v>35</v>
      </c>
      <c r="B6009" s="473" t="n">
        <v>101632</v>
      </c>
      <c r="C6009" s="474" t="s">
        <v>42</v>
      </c>
      <c r="D6009" s="474" t="s">
        <v>3191</v>
      </c>
      <c r="E6009" s="474" t="s">
        <v>1404</v>
      </c>
      <c r="F6009" s="474"/>
      <c r="G6009" s="475" t="s">
        <v>120</v>
      </c>
      <c r="H6009" s="476" t="n">
        <v>1</v>
      </c>
      <c r="I6009" s="477" t="n">
        <v>39.97</v>
      </c>
      <c r="J6009" s="478" t="n">
        <v>39.97</v>
      </c>
    </row>
    <row r="6010" customFormat="false" ht="25.5" hidden="false" customHeight="true" outlineLevel="0" collapsed="false">
      <c r="A6010" s="479" t="s">
        <v>656</v>
      </c>
      <c r="B6010" s="480" t="n">
        <v>88247</v>
      </c>
      <c r="C6010" s="481" t="s">
        <v>42</v>
      </c>
      <c r="D6010" s="481" t="s">
        <v>852</v>
      </c>
      <c r="E6010" s="481" t="s">
        <v>1382</v>
      </c>
      <c r="F6010" s="481"/>
      <c r="G6010" s="482" t="s">
        <v>469</v>
      </c>
      <c r="H6010" s="483" t="n">
        <v>0.0168</v>
      </c>
      <c r="I6010" s="484" t="n">
        <v>21.96</v>
      </c>
      <c r="J6010" s="485" t="n">
        <v>0.36</v>
      </c>
    </row>
    <row r="6011" customFormat="false" ht="24" hidden="false" customHeight="true" outlineLevel="0" collapsed="false">
      <c r="A6011" s="479" t="s">
        <v>656</v>
      </c>
      <c r="B6011" s="480" t="n">
        <v>88264</v>
      </c>
      <c r="C6011" s="481" t="s">
        <v>42</v>
      </c>
      <c r="D6011" s="481" t="s">
        <v>468</v>
      </c>
      <c r="E6011" s="481" t="s">
        <v>1382</v>
      </c>
      <c r="F6011" s="481"/>
      <c r="G6011" s="482" t="s">
        <v>469</v>
      </c>
      <c r="H6011" s="483" t="n">
        <v>0.0168</v>
      </c>
      <c r="I6011" s="484" t="n">
        <v>26.68</v>
      </c>
      <c r="J6011" s="485" t="n">
        <v>0.44</v>
      </c>
    </row>
    <row r="6012" customFormat="false" ht="25.5" hidden="false" customHeight="true" outlineLevel="0" collapsed="false">
      <c r="A6012" s="501" t="s">
        <v>200</v>
      </c>
      <c r="B6012" s="502" t="n">
        <v>2510</v>
      </c>
      <c r="C6012" s="503" t="s">
        <v>42</v>
      </c>
      <c r="D6012" s="503" t="s">
        <v>2987</v>
      </c>
      <c r="E6012" s="503" t="s">
        <v>669</v>
      </c>
      <c r="F6012" s="503"/>
      <c r="G6012" s="504" t="s">
        <v>120</v>
      </c>
      <c r="H6012" s="505" t="n">
        <v>1</v>
      </c>
      <c r="I6012" s="506" t="n">
        <v>39.08</v>
      </c>
      <c r="J6012" s="507" t="n">
        <v>39.08</v>
      </c>
    </row>
    <row r="6013" customFormat="false" ht="25.5" hidden="false" customHeight="true" outlineLevel="0" collapsed="false">
      <c r="A6013" s="501" t="s">
        <v>200</v>
      </c>
      <c r="B6013" s="502" t="n">
        <v>21127</v>
      </c>
      <c r="C6013" s="503" t="s">
        <v>42</v>
      </c>
      <c r="D6013" s="503" t="s">
        <v>2976</v>
      </c>
      <c r="E6013" s="503" t="s">
        <v>669</v>
      </c>
      <c r="F6013" s="503"/>
      <c r="G6013" s="504" t="s">
        <v>120</v>
      </c>
      <c r="H6013" s="505" t="n">
        <v>0.021</v>
      </c>
      <c r="I6013" s="506" t="n">
        <v>4.62</v>
      </c>
      <c r="J6013" s="507" t="n">
        <v>0.09</v>
      </c>
    </row>
    <row r="6014" customFormat="false" ht="15" hidden="false" customHeight="false" outlineLevel="0" collapsed="false">
      <c r="A6014" s="486"/>
      <c r="B6014" s="487"/>
      <c r="C6014" s="487"/>
      <c r="D6014" s="487"/>
      <c r="E6014" s="487" t="s">
        <v>1388</v>
      </c>
      <c r="F6014" s="488" t="n">
        <v>0.62</v>
      </c>
      <c r="G6014" s="487" t="s">
        <v>1389</v>
      </c>
      <c r="H6014" s="488" t="n">
        <v>0</v>
      </c>
      <c r="I6014" s="489" t="s">
        <v>1390</v>
      </c>
      <c r="J6014" s="490" t="n">
        <v>0.62</v>
      </c>
    </row>
    <row r="6015" customFormat="false" ht="15" hidden="false" customHeight="true" outlineLevel="0" collapsed="false">
      <c r="A6015" s="486"/>
      <c r="B6015" s="487"/>
      <c r="C6015" s="487"/>
      <c r="D6015" s="487"/>
      <c r="E6015" s="487" t="s">
        <v>1391</v>
      </c>
      <c r="F6015" s="488" t="n">
        <v>9.51</v>
      </c>
      <c r="G6015" s="487"/>
      <c r="H6015" s="491" t="s">
        <v>1392</v>
      </c>
      <c r="I6015" s="491"/>
      <c r="J6015" s="490" t="n">
        <v>49.48</v>
      </c>
    </row>
    <row r="6016" customFormat="false" ht="49.5" hidden="false" customHeight="true" outlineLevel="0" collapsed="false">
      <c r="A6016" s="492"/>
      <c r="B6016" s="493"/>
      <c r="C6016" s="493"/>
      <c r="D6016" s="493"/>
      <c r="E6016" s="493"/>
      <c r="F6016" s="493"/>
      <c r="G6016" s="493" t="s">
        <v>1393</v>
      </c>
      <c r="H6016" s="494" t="n">
        <v>10</v>
      </c>
      <c r="I6016" s="495" t="s">
        <v>1394</v>
      </c>
      <c r="J6016" s="496" t="n">
        <v>494.8</v>
      </c>
    </row>
    <row r="6017" customFormat="false" ht="0.75" hidden="false" customHeight="true" outlineLevel="0" collapsed="false">
      <c r="A6017" s="497"/>
      <c r="B6017" s="498"/>
      <c r="C6017" s="498"/>
      <c r="D6017" s="498"/>
      <c r="E6017" s="498"/>
      <c r="F6017" s="498"/>
      <c r="G6017" s="498"/>
      <c r="H6017" s="498"/>
      <c r="I6017" s="499"/>
      <c r="J6017" s="500"/>
    </row>
    <row r="6018" customFormat="false" ht="18" hidden="false" customHeight="true" outlineLevel="0" collapsed="false">
      <c r="A6018" s="466" t="s">
        <v>3192</v>
      </c>
      <c r="B6018" s="467" t="s">
        <v>27</v>
      </c>
      <c r="C6018" s="468" t="s">
        <v>26</v>
      </c>
      <c r="D6018" s="468" t="s">
        <v>18</v>
      </c>
      <c r="E6018" s="468" t="s">
        <v>25</v>
      </c>
      <c r="F6018" s="468"/>
      <c r="G6018" s="469" t="s">
        <v>1375</v>
      </c>
      <c r="H6018" s="467" t="s">
        <v>1376</v>
      </c>
      <c r="I6018" s="470" t="s">
        <v>1377</v>
      </c>
      <c r="J6018" s="471" t="s">
        <v>19</v>
      </c>
    </row>
    <row r="6019" customFormat="false" ht="25.5" hidden="false" customHeight="true" outlineLevel="0" collapsed="false">
      <c r="A6019" s="472" t="s">
        <v>35</v>
      </c>
      <c r="B6019" s="473" t="s">
        <v>3193</v>
      </c>
      <c r="C6019" s="474" t="s">
        <v>36</v>
      </c>
      <c r="D6019" s="474" t="s">
        <v>3194</v>
      </c>
      <c r="E6019" s="474" t="s">
        <v>1404</v>
      </c>
      <c r="F6019" s="474"/>
      <c r="G6019" s="475" t="s">
        <v>120</v>
      </c>
      <c r="H6019" s="476" t="n">
        <v>1</v>
      </c>
      <c r="I6019" s="477" t="n">
        <v>32.07</v>
      </c>
      <c r="J6019" s="478" t="n">
        <v>32.07</v>
      </c>
    </row>
    <row r="6020" customFormat="false" ht="24" hidden="false" customHeight="true" outlineLevel="0" collapsed="false">
      <c r="A6020" s="479" t="s">
        <v>656</v>
      </c>
      <c r="B6020" s="480" t="n">
        <v>88264</v>
      </c>
      <c r="C6020" s="481" t="s">
        <v>42</v>
      </c>
      <c r="D6020" s="481" t="s">
        <v>468</v>
      </c>
      <c r="E6020" s="481" t="s">
        <v>1382</v>
      </c>
      <c r="F6020" s="481"/>
      <c r="G6020" s="482" t="s">
        <v>469</v>
      </c>
      <c r="H6020" s="483" t="n">
        <v>0.2</v>
      </c>
      <c r="I6020" s="484" t="n">
        <v>26.68</v>
      </c>
      <c r="J6020" s="485" t="n">
        <v>5.33</v>
      </c>
    </row>
    <row r="6021" customFormat="false" ht="25.5" hidden="false" customHeight="true" outlineLevel="0" collapsed="false">
      <c r="A6021" s="479" t="s">
        <v>656</v>
      </c>
      <c r="B6021" s="480" t="n">
        <v>88247</v>
      </c>
      <c r="C6021" s="481" t="s">
        <v>42</v>
      </c>
      <c r="D6021" s="481" t="s">
        <v>852</v>
      </c>
      <c r="E6021" s="481" t="s">
        <v>1382</v>
      </c>
      <c r="F6021" s="481"/>
      <c r="G6021" s="482" t="s">
        <v>469</v>
      </c>
      <c r="H6021" s="483" t="n">
        <v>0.2</v>
      </c>
      <c r="I6021" s="484" t="n">
        <v>21.96</v>
      </c>
      <c r="J6021" s="485" t="n">
        <v>4.39</v>
      </c>
    </row>
    <row r="6022" customFormat="false" ht="24" hidden="false" customHeight="true" outlineLevel="0" collapsed="false">
      <c r="A6022" s="501" t="s">
        <v>200</v>
      </c>
      <c r="B6022" s="502" t="n">
        <v>39380</v>
      </c>
      <c r="C6022" s="503" t="s">
        <v>42</v>
      </c>
      <c r="D6022" s="503" t="s">
        <v>2988</v>
      </c>
      <c r="E6022" s="503" t="s">
        <v>669</v>
      </c>
      <c r="F6022" s="503"/>
      <c r="G6022" s="504" t="s">
        <v>120</v>
      </c>
      <c r="H6022" s="505" t="n">
        <v>1</v>
      </c>
      <c r="I6022" s="506" t="n">
        <v>22.35</v>
      </c>
      <c r="J6022" s="507" t="n">
        <v>22.35</v>
      </c>
    </row>
    <row r="6023" customFormat="false" ht="15" hidden="false" customHeight="false" outlineLevel="0" collapsed="false">
      <c r="A6023" s="486"/>
      <c r="B6023" s="487"/>
      <c r="C6023" s="487"/>
      <c r="D6023" s="487"/>
      <c r="E6023" s="487" t="s">
        <v>1388</v>
      </c>
      <c r="F6023" s="488" t="n">
        <v>7.58</v>
      </c>
      <c r="G6023" s="487" t="s">
        <v>1389</v>
      </c>
      <c r="H6023" s="488" t="n">
        <v>0</v>
      </c>
      <c r="I6023" s="489" t="s">
        <v>1390</v>
      </c>
      <c r="J6023" s="490" t="n">
        <v>7.58</v>
      </c>
    </row>
    <row r="6024" customFormat="false" ht="15" hidden="false" customHeight="true" outlineLevel="0" collapsed="false">
      <c r="A6024" s="486"/>
      <c r="B6024" s="487"/>
      <c r="C6024" s="487"/>
      <c r="D6024" s="487"/>
      <c r="E6024" s="487" t="s">
        <v>1391</v>
      </c>
      <c r="F6024" s="488" t="n">
        <v>7.63</v>
      </c>
      <c r="G6024" s="487"/>
      <c r="H6024" s="491" t="s">
        <v>1392</v>
      </c>
      <c r="I6024" s="491"/>
      <c r="J6024" s="490" t="n">
        <v>39.7</v>
      </c>
    </row>
    <row r="6025" customFormat="false" ht="49.5" hidden="false" customHeight="true" outlineLevel="0" collapsed="false">
      <c r="A6025" s="492"/>
      <c r="B6025" s="493"/>
      <c r="C6025" s="493"/>
      <c r="D6025" s="493"/>
      <c r="E6025" s="493"/>
      <c r="F6025" s="493"/>
      <c r="G6025" s="493" t="s">
        <v>1393</v>
      </c>
      <c r="H6025" s="494" t="n">
        <v>10</v>
      </c>
      <c r="I6025" s="495" t="s">
        <v>1394</v>
      </c>
      <c r="J6025" s="496" t="n">
        <v>397</v>
      </c>
    </row>
    <row r="6026" customFormat="false" ht="0.75" hidden="false" customHeight="true" outlineLevel="0" collapsed="false">
      <c r="A6026" s="497"/>
      <c r="B6026" s="498"/>
      <c r="C6026" s="498"/>
      <c r="D6026" s="498"/>
      <c r="E6026" s="498"/>
      <c r="F6026" s="498"/>
      <c r="G6026" s="498"/>
      <c r="H6026" s="498"/>
      <c r="I6026" s="499"/>
      <c r="J6026" s="500"/>
    </row>
    <row r="6027" customFormat="false" ht="24" hidden="false" customHeight="true" outlineLevel="0" collapsed="false">
      <c r="A6027" s="461" t="s">
        <v>3195</v>
      </c>
      <c r="B6027" s="462"/>
      <c r="C6027" s="462"/>
      <c r="D6027" s="462" t="s">
        <v>3196</v>
      </c>
      <c r="E6027" s="462"/>
      <c r="F6027" s="462"/>
      <c r="G6027" s="462"/>
      <c r="H6027" s="463"/>
      <c r="I6027" s="464"/>
      <c r="J6027" s="465" t="n">
        <v>29918.56</v>
      </c>
    </row>
    <row r="6028" customFormat="false" ht="18" hidden="false" customHeight="true" outlineLevel="0" collapsed="false">
      <c r="A6028" s="466" t="s">
        <v>3197</v>
      </c>
      <c r="B6028" s="467" t="s">
        <v>27</v>
      </c>
      <c r="C6028" s="468" t="s">
        <v>26</v>
      </c>
      <c r="D6028" s="468" t="s">
        <v>18</v>
      </c>
      <c r="E6028" s="468" t="s">
        <v>25</v>
      </c>
      <c r="F6028" s="468"/>
      <c r="G6028" s="469" t="s">
        <v>1375</v>
      </c>
      <c r="H6028" s="467" t="s">
        <v>1376</v>
      </c>
      <c r="I6028" s="470" t="s">
        <v>1377</v>
      </c>
      <c r="J6028" s="471" t="s">
        <v>19</v>
      </c>
    </row>
    <row r="6029" customFormat="false" ht="25.5" hidden="false" customHeight="true" outlineLevel="0" collapsed="false">
      <c r="A6029" s="472" t="s">
        <v>35</v>
      </c>
      <c r="B6029" s="473" t="n">
        <v>93661</v>
      </c>
      <c r="C6029" s="474" t="s">
        <v>42</v>
      </c>
      <c r="D6029" s="474" t="s">
        <v>196</v>
      </c>
      <c r="E6029" s="474" t="s">
        <v>1404</v>
      </c>
      <c r="F6029" s="474"/>
      <c r="G6029" s="475" t="s">
        <v>120</v>
      </c>
      <c r="H6029" s="476" t="n">
        <v>1</v>
      </c>
      <c r="I6029" s="477" t="n">
        <v>61.09</v>
      </c>
      <c r="J6029" s="478" t="n">
        <v>61.09</v>
      </c>
    </row>
    <row r="6030" customFormat="false" ht="25.5" hidden="false" customHeight="true" outlineLevel="0" collapsed="false">
      <c r="A6030" s="479" t="s">
        <v>656</v>
      </c>
      <c r="B6030" s="480" t="n">
        <v>88247</v>
      </c>
      <c r="C6030" s="481" t="s">
        <v>42</v>
      </c>
      <c r="D6030" s="481" t="s">
        <v>852</v>
      </c>
      <c r="E6030" s="481" t="s">
        <v>1382</v>
      </c>
      <c r="F6030" s="481"/>
      <c r="G6030" s="482" t="s">
        <v>469</v>
      </c>
      <c r="H6030" s="483" t="n">
        <v>0.0952</v>
      </c>
      <c r="I6030" s="484" t="n">
        <v>21.96</v>
      </c>
      <c r="J6030" s="485" t="n">
        <v>2.09</v>
      </c>
    </row>
    <row r="6031" customFormat="false" ht="24" hidden="false" customHeight="true" outlineLevel="0" collapsed="false">
      <c r="A6031" s="479" t="s">
        <v>656</v>
      </c>
      <c r="B6031" s="480" t="n">
        <v>88264</v>
      </c>
      <c r="C6031" s="481" t="s">
        <v>42</v>
      </c>
      <c r="D6031" s="481" t="s">
        <v>468</v>
      </c>
      <c r="E6031" s="481" t="s">
        <v>1382</v>
      </c>
      <c r="F6031" s="481"/>
      <c r="G6031" s="482" t="s">
        <v>469</v>
      </c>
      <c r="H6031" s="483" t="n">
        <v>0.0952</v>
      </c>
      <c r="I6031" s="484" t="n">
        <v>26.68</v>
      </c>
      <c r="J6031" s="485" t="n">
        <v>2.53</v>
      </c>
    </row>
    <row r="6032" customFormat="false" ht="39" hidden="false" customHeight="true" outlineLevel="0" collapsed="false">
      <c r="A6032" s="501" t="s">
        <v>200</v>
      </c>
      <c r="B6032" s="502" t="n">
        <v>1570</v>
      </c>
      <c r="C6032" s="503" t="s">
        <v>42</v>
      </c>
      <c r="D6032" s="503" t="s">
        <v>882</v>
      </c>
      <c r="E6032" s="503" t="s">
        <v>669</v>
      </c>
      <c r="F6032" s="503"/>
      <c r="G6032" s="504" t="s">
        <v>120</v>
      </c>
      <c r="H6032" s="505" t="n">
        <v>2</v>
      </c>
      <c r="I6032" s="506" t="n">
        <v>1.24</v>
      </c>
      <c r="J6032" s="507" t="n">
        <v>2.48</v>
      </c>
    </row>
    <row r="6033" customFormat="false" ht="25.5" hidden="false" customHeight="true" outlineLevel="0" collapsed="false">
      <c r="A6033" s="501" t="s">
        <v>200</v>
      </c>
      <c r="B6033" s="502" t="n">
        <v>34616</v>
      </c>
      <c r="C6033" s="503" t="s">
        <v>42</v>
      </c>
      <c r="D6033" s="503" t="s">
        <v>884</v>
      </c>
      <c r="E6033" s="503" t="s">
        <v>669</v>
      </c>
      <c r="F6033" s="503"/>
      <c r="G6033" s="504" t="s">
        <v>120</v>
      </c>
      <c r="H6033" s="505" t="n">
        <v>1</v>
      </c>
      <c r="I6033" s="506" t="n">
        <v>53.99</v>
      </c>
      <c r="J6033" s="507" t="n">
        <v>53.99</v>
      </c>
    </row>
    <row r="6034" customFormat="false" ht="15" hidden="false" customHeight="false" outlineLevel="0" collapsed="false">
      <c r="A6034" s="486"/>
      <c r="B6034" s="487"/>
      <c r="C6034" s="487"/>
      <c r="D6034" s="487"/>
      <c r="E6034" s="487" t="s">
        <v>1388</v>
      </c>
      <c r="F6034" s="488" t="n">
        <v>3.61</v>
      </c>
      <c r="G6034" s="487" t="s">
        <v>1389</v>
      </c>
      <c r="H6034" s="488" t="n">
        <v>0</v>
      </c>
      <c r="I6034" s="489" t="s">
        <v>1390</v>
      </c>
      <c r="J6034" s="490" t="n">
        <v>3.61</v>
      </c>
    </row>
    <row r="6035" customFormat="false" ht="15" hidden="false" customHeight="true" outlineLevel="0" collapsed="false">
      <c r="A6035" s="486"/>
      <c r="B6035" s="487"/>
      <c r="C6035" s="487"/>
      <c r="D6035" s="487"/>
      <c r="E6035" s="487" t="s">
        <v>1391</v>
      </c>
      <c r="F6035" s="488" t="n">
        <v>14.53</v>
      </c>
      <c r="G6035" s="487"/>
      <c r="H6035" s="491" t="s">
        <v>1392</v>
      </c>
      <c r="I6035" s="491"/>
      <c r="J6035" s="490" t="n">
        <v>75.62</v>
      </c>
    </row>
    <row r="6036" customFormat="false" ht="49.5" hidden="false" customHeight="true" outlineLevel="0" collapsed="false">
      <c r="A6036" s="492"/>
      <c r="B6036" s="493"/>
      <c r="C6036" s="493"/>
      <c r="D6036" s="493"/>
      <c r="E6036" s="493"/>
      <c r="F6036" s="493"/>
      <c r="G6036" s="493" t="s">
        <v>1393</v>
      </c>
      <c r="H6036" s="494" t="n">
        <v>3</v>
      </c>
      <c r="I6036" s="495" t="s">
        <v>1394</v>
      </c>
      <c r="J6036" s="496" t="n">
        <v>226.86</v>
      </c>
    </row>
    <row r="6037" customFormat="false" ht="0.75" hidden="false" customHeight="true" outlineLevel="0" collapsed="false">
      <c r="A6037" s="497"/>
      <c r="B6037" s="498"/>
      <c r="C6037" s="498"/>
      <c r="D6037" s="498"/>
      <c r="E6037" s="498"/>
      <c r="F6037" s="498"/>
      <c r="G6037" s="498"/>
      <c r="H6037" s="498"/>
      <c r="I6037" s="499"/>
      <c r="J6037" s="500"/>
    </row>
    <row r="6038" customFormat="false" ht="18" hidden="false" customHeight="true" outlineLevel="0" collapsed="false">
      <c r="A6038" s="466" t="s">
        <v>3198</v>
      </c>
      <c r="B6038" s="467" t="s">
        <v>27</v>
      </c>
      <c r="C6038" s="468" t="s">
        <v>26</v>
      </c>
      <c r="D6038" s="468" t="s">
        <v>18</v>
      </c>
      <c r="E6038" s="468" t="s">
        <v>25</v>
      </c>
      <c r="F6038" s="468"/>
      <c r="G6038" s="469" t="s">
        <v>1375</v>
      </c>
      <c r="H6038" s="467" t="s">
        <v>1376</v>
      </c>
      <c r="I6038" s="470" t="s">
        <v>1377</v>
      </c>
      <c r="J6038" s="471" t="s">
        <v>19</v>
      </c>
    </row>
    <row r="6039" customFormat="false" ht="25.5" hidden="false" customHeight="true" outlineLevel="0" collapsed="false">
      <c r="A6039" s="472" t="s">
        <v>35</v>
      </c>
      <c r="B6039" s="473" t="n">
        <v>93662</v>
      </c>
      <c r="C6039" s="474" t="s">
        <v>42</v>
      </c>
      <c r="D6039" s="474" t="s">
        <v>3199</v>
      </c>
      <c r="E6039" s="474" t="s">
        <v>1404</v>
      </c>
      <c r="F6039" s="474"/>
      <c r="G6039" s="475" t="s">
        <v>120</v>
      </c>
      <c r="H6039" s="476" t="n">
        <v>1</v>
      </c>
      <c r="I6039" s="477" t="n">
        <v>63.66</v>
      </c>
      <c r="J6039" s="478" t="n">
        <v>63.66</v>
      </c>
    </row>
    <row r="6040" customFormat="false" ht="25.5" hidden="false" customHeight="true" outlineLevel="0" collapsed="false">
      <c r="A6040" s="479" t="s">
        <v>656</v>
      </c>
      <c r="B6040" s="480" t="n">
        <v>88247</v>
      </c>
      <c r="C6040" s="481" t="s">
        <v>42</v>
      </c>
      <c r="D6040" s="481" t="s">
        <v>852</v>
      </c>
      <c r="E6040" s="481" t="s">
        <v>1382</v>
      </c>
      <c r="F6040" s="481"/>
      <c r="G6040" s="482" t="s">
        <v>469</v>
      </c>
      <c r="H6040" s="483" t="n">
        <v>0.1325</v>
      </c>
      <c r="I6040" s="484" t="n">
        <v>21.96</v>
      </c>
      <c r="J6040" s="485" t="n">
        <v>2.9</v>
      </c>
    </row>
    <row r="6041" customFormat="false" ht="24" hidden="false" customHeight="true" outlineLevel="0" collapsed="false">
      <c r="A6041" s="479" t="s">
        <v>656</v>
      </c>
      <c r="B6041" s="480" t="n">
        <v>88264</v>
      </c>
      <c r="C6041" s="481" t="s">
        <v>42</v>
      </c>
      <c r="D6041" s="481" t="s">
        <v>468</v>
      </c>
      <c r="E6041" s="481" t="s">
        <v>1382</v>
      </c>
      <c r="F6041" s="481"/>
      <c r="G6041" s="482" t="s">
        <v>469</v>
      </c>
      <c r="H6041" s="483" t="n">
        <v>0.1325</v>
      </c>
      <c r="I6041" s="484" t="n">
        <v>26.68</v>
      </c>
      <c r="J6041" s="485" t="n">
        <v>3.53</v>
      </c>
    </row>
    <row r="6042" customFormat="false" ht="39" hidden="false" customHeight="true" outlineLevel="0" collapsed="false">
      <c r="A6042" s="501" t="s">
        <v>200</v>
      </c>
      <c r="B6042" s="502" t="n">
        <v>1571</v>
      </c>
      <c r="C6042" s="503" t="s">
        <v>42</v>
      </c>
      <c r="D6042" s="503" t="s">
        <v>3200</v>
      </c>
      <c r="E6042" s="503" t="s">
        <v>669</v>
      </c>
      <c r="F6042" s="503"/>
      <c r="G6042" s="504" t="s">
        <v>120</v>
      </c>
      <c r="H6042" s="505" t="n">
        <v>2</v>
      </c>
      <c r="I6042" s="506" t="n">
        <v>1.62</v>
      </c>
      <c r="J6042" s="507" t="n">
        <v>3.24</v>
      </c>
    </row>
    <row r="6043" customFormat="false" ht="25.5" hidden="false" customHeight="true" outlineLevel="0" collapsed="false">
      <c r="A6043" s="501" t="s">
        <v>200</v>
      </c>
      <c r="B6043" s="502" t="n">
        <v>34616</v>
      </c>
      <c r="C6043" s="503" t="s">
        <v>42</v>
      </c>
      <c r="D6043" s="503" t="s">
        <v>884</v>
      </c>
      <c r="E6043" s="503" t="s">
        <v>669</v>
      </c>
      <c r="F6043" s="503"/>
      <c r="G6043" s="504" t="s">
        <v>120</v>
      </c>
      <c r="H6043" s="505" t="n">
        <v>1</v>
      </c>
      <c r="I6043" s="506" t="n">
        <v>53.99</v>
      </c>
      <c r="J6043" s="507" t="n">
        <v>53.99</v>
      </c>
    </row>
    <row r="6044" customFormat="false" ht="15" hidden="false" customHeight="false" outlineLevel="0" collapsed="false">
      <c r="A6044" s="486"/>
      <c r="B6044" s="487"/>
      <c r="C6044" s="487"/>
      <c r="D6044" s="487"/>
      <c r="E6044" s="487" t="s">
        <v>1388</v>
      </c>
      <c r="F6044" s="488" t="n">
        <v>5.02</v>
      </c>
      <c r="G6044" s="487" t="s">
        <v>1389</v>
      </c>
      <c r="H6044" s="488" t="n">
        <v>0</v>
      </c>
      <c r="I6044" s="489" t="s">
        <v>1390</v>
      </c>
      <c r="J6044" s="490" t="n">
        <v>5.02</v>
      </c>
    </row>
    <row r="6045" customFormat="false" ht="15" hidden="false" customHeight="true" outlineLevel="0" collapsed="false">
      <c r="A6045" s="486"/>
      <c r="B6045" s="487"/>
      <c r="C6045" s="487"/>
      <c r="D6045" s="487"/>
      <c r="E6045" s="487" t="s">
        <v>1391</v>
      </c>
      <c r="F6045" s="488" t="n">
        <v>15.15</v>
      </c>
      <c r="G6045" s="487"/>
      <c r="H6045" s="491" t="s">
        <v>1392</v>
      </c>
      <c r="I6045" s="491"/>
      <c r="J6045" s="490" t="n">
        <v>78.81</v>
      </c>
    </row>
    <row r="6046" customFormat="false" ht="49.5" hidden="false" customHeight="true" outlineLevel="0" collapsed="false">
      <c r="A6046" s="492"/>
      <c r="B6046" s="493"/>
      <c r="C6046" s="493"/>
      <c r="D6046" s="493"/>
      <c r="E6046" s="493"/>
      <c r="F6046" s="493"/>
      <c r="G6046" s="493" t="s">
        <v>1393</v>
      </c>
      <c r="H6046" s="494" t="n">
        <v>76</v>
      </c>
      <c r="I6046" s="495" t="s">
        <v>1394</v>
      </c>
      <c r="J6046" s="496" t="n">
        <v>5989.56</v>
      </c>
    </row>
    <row r="6047" customFormat="false" ht="0.75" hidden="false" customHeight="true" outlineLevel="0" collapsed="false">
      <c r="A6047" s="497"/>
      <c r="B6047" s="498"/>
      <c r="C6047" s="498"/>
      <c r="D6047" s="498"/>
      <c r="E6047" s="498"/>
      <c r="F6047" s="498"/>
      <c r="G6047" s="498"/>
      <c r="H6047" s="498"/>
      <c r="I6047" s="499"/>
      <c r="J6047" s="500"/>
    </row>
    <row r="6048" customFormat="false" ht="18" hidden="false" customHeight="true" outlineLevel="0" collapsed="false">
      <c r="A6048" s="466" t="s">
        <v>3201</v>
      </c>
      <c r="B6048" s="467" t="s">
        <v>27</v>
      </c>
      <c r="C6048" s="468" t="s">
        <v>26</v>
      </c>
      <c r="D6048" s="468" t="s">
        <v>18</v>
      </c>
      <c r="E6048" s="468" t="s">
        <v>25</v>
      </c>
      <c r="F6048" s="468"/>
      <c r="G6048" s="469" t="s">
        <v>1375</v>
      </c>
      <c r="H6048" s="467" t="s">
        <v>1376</v>
      </c>
      <c r="I6048" s="470" t="s">
        <v>1377</v>
      </c>
      <c r="J6048" s="471" t="s">
        <v>19</v>
      </c>
    </row>
    <row r="6049" customFormat="false" ht="25.5" hidden="false" customHeight="true" outlineLevel="0" collapsed="false">
      <c r="A6049" s="472" t="s">
        <v>35</v>
      </c>
      <c r="B6049" s="473" t="n">
        <v>93664</v>
      </c>
      <c r="C6049" s="474" t="s">
        <v>42</v>
      </c>
      <c r="D6049" s="474" t="s">
        <v>3202</v>
      </c>
      <c r="E6049" s="474" t="s">
        <v>1404</v>
      </c>
      <c r="F6049" s="474"/>
      <c r="G6049" s="475" t="s">
        <v>120</v>
      </c>
      <c r="H6049" s="476" t="n">
        <v>1</v>
      </c>
      <c r="I6049" s="477" t="n">
        <v>66.71</v>
      </c>
      <c r="J6049" s="478" t="n">
        <v>66.71</v>
      </c>
    </row>
    <row r="6050" customFormat="false" ht="25.5" hidden="false" customHeight="true" outlineLevel="0" collapsed="false">
      <c r="A6050" s="479" t="s">
        <v>656</v>
      </c>
      <c r="B6050" s="480" t="n">
        <v>88247</v>
      </c>
      <c r="C6050" s="481" t="s">
        <v>42</v>
      </c>
      <c r="D6050" s="481" t="s">
        <v>852</v>
      </c>
      <c r="E6050" s="481" t="s">
        <v>1382</v>
      </c>
      <c r="F6050" s="481"/>
      <c r="G6050" s="482" t="s">
        <v>469</v>
      </c>
      <c r="H6050" s="483" t="n">
        <v>0.1823</v>
      </c>
      <c r="I6050" s="484" t="n">
        <v>21.96</v>
      </c>
      <c r="J6050" s="485" t="n">
        <v>4</v>
      </c>
    </row>
    <row r="6051" customFormat="false" ht="24" hidden="false" customHeight="true" outlineLevel="0" collapsed="false">
      <c r="A6051" s="479" t="s">
        <v>656</v>
      </c>
      <c r="B6051" s="480" t="n">
        <v>88264</v>
      </c>
      <c r="C6051" s="481" t="s">
        <v>42</v>
      </c>
      <c r="D6051" s="481" t="s">
        <v>468</v>
      </c>
      <c r="E6051" s="481" t="s">
        <v>1382</v>
      </c>
      <c r="F6051" s="481"/>
      <c r="G6051" s="482" t="s">
        <v>469</v>
      </c>
      <c r="H6051" s="483" t="n">
        <v>0.1823</v>
      </c>
      <c r="I6051" s="484" t="n">
        <v>26.68</v>
      </c>
      <c r="J6051" s="485" t="n">
        <v>4.86</v>
      </c>
    </row>
    <row r="6052" customFormat="false" ht="39" hidden="false" customHeight="true" outlineLevel="0" collapsed="false">
      <c r="A6052" s="501" t="s">
        <v>200</v>
      </c>
      <c r="B6052" s="502" t="n">
        <v>1573</v>
      </c>
      <c r="C6052" s="503" t="s">
        <v>42</v>
      </c>
      <c r="D6052" s="503" t="s">
        <v>3203</v>
      </c>
      <c r="E6052" s="503" t="s">
        <v>669</v>
      </c>
      <c r="F6052" s="503"/>
      <c r="G6052" s="504" t="s">
        <v>120</v>
      </c>
      <c r="H6052" s="505" t="n">
        <v>2</v>
      </c>
      <c r="I6052" s="506" t="n">
        <v>1.93</v>
      </c>
      <c r="J6052" s="507" t="n">
        <v>3.86</v>
      </c>
    </row>
    <row r="6053" customFormat="false" ht="25.5" hidden="false" customHeight="true" outlineLevel="0" collapsed="false">
      <c r="A6053" s="501" t="s">
        <v>200</v>
      </c>
      <c r="B6053" s="502" t="n">
        <v>34616</v>
      </c>
      <c r="C6053" s="503" t="s">
        <v>42</v>
      </c>
      <c r="D6053" s="503" t="s">
        <v>884</v>
      </c>
      <c r="E6053" s="503" t="s">
        <v>669</v>
      </c>
      <c r="F6053" s="503"/>
      <c r="G6053" s="504" t="s">
        <v>120</v>
      </c>
      <c r="H6053" s="505" t="n">
        <v>1</v>
      </c>
      <c r="I6053" s="506" t="n">
        <v>53.99</v>
      </c>
      <c r="J6053" s="507" t="n">
        <v>53.99</v>
      </c>
    </row>
    <row r="6054" customFormat="false" ht="15" hidden="false" customHeight="false" outlineLevel="0" collapsed="false">
      <c r="A6054" s="486"/>
      <c r="B6054" s="487"/>
      <c r="C6054" s="487"/>
      <c r="D6054" s="487"/>
      <c r="E6054" s="487" t="s">
        <v>1388</v>
      </c>
      <c r="F6054" s="488" t="n">
        <v>6.91</v>
      </c>
      <c r="G6054" s="487" t="s">
        <v>1389</v>
      </c>
      <c r="H6054" s="488" t="n">
        <v>0</v>
      </c>
      <c r="I6054" s="489" t="s">
        <v>1390</v>
      </c>
      <c r="J6054" s="490" t="n">
        <v>6.91</v>
      </c>
    </row>
    <row r="6055" customFormat="false" ht="15" hidden="false" customHeight="true" outlineLevel="0" collapsed="false">
      <c r="A6055" s="486"/>
      <c r="B6055" s="487"/>
      <c r="C6055" s="487"/>
      <c r="D6055" s="487"/>
      <c r="E6055" s="487" t="s">
        <v>1391</v>
      </c>
      <c r="F6055" s="488" t="n">
        <v>15.87</v>
      </c>
      <c r="G6055" s="487"/>
      <c r="H6055" s="491" t="s">
        <v>1392</v>
      </c>
      <c r="I6055" s="491"/>
      <c r="J6055" s="490" t="n">
        <v>82.58</v>
      </c>
    </row>
    <row r="6056" customFormat="false" ht="49.5" hidden="false" customHeight="true" outlineLevel="0" collapsed="false">
      <c r="A6056" s="492"/>
      <c r="B6056" s="493"/>
      <c r="C6056" s="493"/>
      <c r="D6056" s="493"/>
      <c r="E6056" s="493"/>
      <c r="F6056" s="493"/>
      <c r="G6056" s="493" t="s">
        <v>1393</v>
      </c>
      <c r="H6056" s="494" t="n">
        <v>3</v>
      </c>
      <c r="I6056" s="495" t="s">
        <v>1394</v>
      </c>
      <c r="J6056" s="496" t="n">
        <v>247.74</v>
      </c>
    </row>
    <row r="6057" customFormat="false" ht="0.75" hidden="false" customHeight="true" outlineLevel="0" collapsed="false">
      <c r="A6057" s="497"/>
      <c r="B6057" s="498"/>
      <c r="C6057" s="498"/>
      <c r="D6057" s="498"/>
      <c r="E6057" s="498"/>
      <c r="F6057" s="498"/>
      <c r="G6057" s="498"/>
      <c r="H6057" s="498"/>
      <c r="I6057" s="499"/>
      <c r="J6057" s="500"/>
    </row>
    <row r="6058" customFormat="false" ht="18" hidden="false" customHeight="true" outlineLevel="0" collapsed="false">
      <c r="A6058" s="466" t="s">
        <v>3204</v>
      </c>
      <c r="B6058" s="467" t="s">
        <v>27</v>
      </c>
      <c r="C6058" s="468" t="s">
        <v>26</v>
      </c>
      <c r="D6058" s="468" t="s">
        <v>18</v>
      </c>
      <c r="E6058" s="468" t="s">
        <v>25</v>
      </c>
      <c r="F6058" s="468"/>
      <c r="G6058" s="469" t="s">
        <v>1375</v>
      </c>
      <c r="H6058" s="467" t="s">
        <v>1376</v>
      </c>
      <c r="I6058" s="470" t="s">
        <v>1377</v>
      </c>
      <c r="J6058" s="471" t="s">
        <v>19</v>
      </c>
    </row>
    <row r="6059" customFormat="false" ht="25.5" hidden="false" customHeight="true" outlineLevel="0" collapsed="false">
      <c r="A6059" s="472" t="s">
        <v>35</v>
      </c>
      <c r="B6059" s="473" t="n">
        <v>93666</v>
      </c>
      <c r="C6059" s="474" t="s">
        <v>42</v>
      </c>
      <c r="D6059" s="474" t="s">
        <v>3205</v>
      </c>
      <c r="E6059" s="474" t="s">
        <v>1404</v>
      </c>
      <c r="F6059" s="474"/>
      <c r="G6059" s="475" t="s">
        <v>120</v>
      </c>
      <c r="H6059" s="476" t="n">
        <v>1</v>
      </c>
      <c r="I6059" s="477" t="n">
        <v>76.51</v>
      </c>
      <c r="J6059" s="478" t="n">
        <v>76.51</v>
      </c>
    </row>
    <row r="6060" customFormat="false" ht="25.5" hidden="false" customHeight="true" outlineLevel="0" collapsed="false">
      <c r="A6060" s="479" t="s">
        <v>656</v>
      </c>
      <c r="B6060" s="480" t="n">
        <v>88247</v>
      </c>
      <c r="C6060" s="481" t="s">
        <v>42</v>
      </c>
      <c r="D6060" s="481" t="s">
        <v>852</v>
      </c>
      <c r="E6060" s="481" t="s">
        <v>1382</v>
      </c>
      <c r="F6060" s="481"/>
      <c r="G6060" s="482" t="s">
        <v>469</v>
      </c>
      <c r="H6060" s="483" t="n">
        <v>0.3784</v>
      </c>
      <c r="I6060" s="484" t="n">
        <v>21.96</v>
      </c>
      <c r="J6060" s="485" t="n">
        <v>8.3</v>
      </c>
    </row>
    <row r="6061" customFormat="false" ht="24" hidden="false" customHeight="true" outlineLevel="0" collapsed="false">
      <c r="A6061" s="479" t="s">
        <v>656</v>
      </c>
      <c r="B6061" s="480" t="n">
        <v>88264</v>
      </c>
      <c r="C6061" s="481" t="s">
        <v>42</v>
      </c>
      <c r="D6061" s="481" t="s">
        <v>468</v>
      </c>
      <c r="E6061" s="481" t="s">
        <v>1382</v>
      </c>
      <c r="F6061" s="481"/>
      <c r="G6061" s="482" t="s">
        <v>469</v>
      </c>
      <c r="H6061" s="483" t="n">
        <v>0.3784</v>
      </c>
      <c r="I6061" s="484" t="n">
        <v>26.68</v>
      </c>
      <c r="J6061" s="485" t="n">
        <v>10.09</v>
      </c>
    </row>
    <row r="6062" customFormat="false" ht="39" hidden="false" customHeight="true" outlineLevel="0" collapsed="false">
      <c r="A6062" s="501" t="s">
        <v>200</v>
      </c>
      <c r="B6062" s="502" t="n">
        <v>1575</v>
      </c>
      <c r="C6062" s="503" t="s">
        <v>42</v>
      </c>
      <c r="D6062" s="503" t="s">
        <v>888</v>
      </c>
      <c r="E6062" s="503" t="s">
        <v>669</v>
      </c>
      <c r="F6062" s="503"/>
      <c r="G6062" s="504" t="s">
        <v>120</v>
      </c>
      <c r="H6062" s="505" t="n">
        <v>2</v>
      </c>
      <c r="I6062" s="506" t="n">
        <v>2.48</v>
      </c>
      <c r="J6062" s="507" t="n">
        <v>4.96</v>
      </c>
    </row>
    <row r="6063" customFormat="false" ht="25.5" hidden="false" customHeight="true" outlineLevel="0" collapsed="false">
      <c r="A6063" s="501" t="s">
        <v>200</v>
      </c>
      <c r="B6063" s="502" t="n">
        <v>34623</v>
      </c>
      <c r="C6063" s="503" t="s">
        <v>42</v>
      </c>
      <c r="D6063" s="503" t="s">
        <v>3206</v>
      </c>
      <c r="E6063" s="503" t="s">
        <v>669</v>
      </c>
      <c r="F6063" s="503"/>
      <c r="G6063" s="504" t="s">
        <v>120</v>
      </c>
      <c r="H6063" s="505" t="n">
        <v>1</v>
      </c>
      <c r="I6063" s="506" t="n">
        <v>53.16</v>
      </c>
      <c r="J6063" s="507" t="n">
        <v>53.16</v>
      </c>
    </row>
    <row r="6064" customFormat="false" ht="15" hidden="false" customHeight="false" outlineLevel="0" collapsed="false">
      <c r="A6064" s="486"/>
      <c r="B6064" s="487"/>
      <c r="C6064" s="487"/>
      <c r="D6064" s="487"/>
      <c r="E6064" s="487" t="s">
        <v>1388</v>
      </c>
      <c r="F6064" s="488" t="n">
        <v>14.35</v>
      </c>
      <c r="G6064" s="487" t="s">
        <v>1389</v>
      </c>
      <c r="H6064" s="488" t="n">
        <v>0</v>
      </c>
      <c r="I6064" s="489" t="s">
        <v>1390</v>
      </c>
      <c r="J6064" s="490" t="n">
        <v>14.35</v>
      </c>
    </row>
    <row r="6065" customFormat="false" ht="15" hidden="false" customHeight="true" outlineLevel="0" collapsed="false">
      <c r="A6065" s="486"/>
      <c r="B6065" s="487"/>
      <c r="C6065" s="487"/>
      <c r="D6065" s="487"/>
      <c r="E6065" s="487" t="s">
        <v>1391</v>
      </c>
      <c r="F6065" s="488" t="n">
        <v>18.2</v>
      </c>
      <c r="G6065" s="487"/>
      <c r="H6065" s="491" t="s">
        <v>1392</v>
      </c>
      <c r="I6065" s="491"/>
      <c r="J6065" s="490" t="n">
        <v>94.71</v>
      </c>
    </row>
    <row r="6066" customFormat="false" ht="49.5" hidden="false" customHeight="true" outlineLevel="0" collapsed="false">
      <c r="A6066" s="492"/>
      <c r="B6066" s="493"/>
      <c r="C6066" s="493"/>
      <c r="D6066" s="493"/>
      <c r="E6066" s="493"/>
      <c r="F6066" s="493"/>
      <c r="G6066" s="493" t="s">
        <v>1393</v>
      </c>
      <c r="H6066" s="494" t="n">
        <v>8</v>
      </c>
      <c r="I6066" s="495" t="s">
        <v>1394</v>
      </c>
      <c r="J6066" s="496" t="n">
        <v>757.68</v>
      </c>
    </row>
    <row r="6067" customFormat="false" ht="0.75" hidden="false" customHeight="true" outlineLevel="0" collapsed="false">
      <c r="A6067" s="497"/>
      <c r="B6067" s="498"/>
      <c r="C6067" s="498"/>
      <c r="D6067" s="498"/>
      <c r="E6067" s="498"/>
      <c r="F6067" s="498"/>
      <c r="G6067" s="498"/>
      <c r="H6067" s="498"/>
      <c r="I6067" s="499"/>
      <c r="J6067" s="500"/>
    </row>
    <row r="6068" customFormat="false" ht="18" hidden="false" customHeight="true" outlineLevel="0" collapsed="false">
      <c r="A6068" s="466" t="s">
        <v>3207</v>
      </c>
      <c r="B6068" s="467" t="s">
        <v>27</v>
      </c>
      <c r="C6068" s="468" t="s">
        <v>26</v>
      </c>
      <c r="D6068" s="468" t="s">
        <v>18</v>
      </c>
      <c r="E6068" s="468" t="s">
        <v>25</v>
      </c>
      <c r="F6068" s="468"/>
      <c r="G6068" s="469" t="s">
        <v>1375</v>
      </c>
      <c r="H6068" s="467" t="s">
        <v>1376</v>
      </c>
      <c r="I6068" s="470" t="s">
        <v>1377</v>
      </c>
      <c r="J6068" s="471" t="s">
        <v>19</v>
      </c>
    </row>
    <row r="6069" customFormat="false" ht="25.5" hidden="false" customHeight="true" outlineLevel="0" collapsed="false">
      <c r="A6069" s="472" t="s">
        <v>35</v>
      </c>
      <c r="B6069" s="473" t="s">
        <v>3208</v>
      </c>
      <c r="C6069" s="474" t="s">
        <v>36</v>
      </c>
      <c r="D6069" s="474" t="s">
        <v>3209</v>
      </c>
      <c r="E6069" s="474" t="s">
        <v>1404</v>
      </c>
      <c r="F6069" s="474"/>
      <c r="G6069" s="475" t="s">
        <v>120</v>
      </c>
      <c r="H6069" s="476" t="n">
        <v>1</v>
      </c>
      <c r="I6069" s="477" t="n">
        <v>380.3</v>
      </c>
      <c r="J6069" s="478" t="n">
        <v>380.3</v>
      </c>
    </row>
    <row r="6070" customFormat="false" ht="25.5" hidden="false" customHeight="true" outlineLevel="0" collapsed="false">
      <c r="A6070" s="479" t="s">
        <v>656</v>
      </c>
      <c r="B6070" s="480" t="n">
        <v>88247</v>
      </c>
      <c r="C6070" s="481" t="s">
        <v>42</v>
      </c>
      <c r="D6070" s="481" t="s">
        <v>852</v>
      </c>
      <c r="E6070" s="481" t="s">
        <v>1382</v>
      </c>
      <c r="F6070" s="481"/>
      <c r="G6070" s="482" t="s">
        <v>469</v>
      </c>
      <c r="H6070" s="483" t="n">
        <v>0.4</v>
      </c>
      <c r="I6070" s="484" t="n">
        <v>21.96</v>
      </c>
      <c r="J6070" s="485" t="n">
        <v>8.78</v>
      </c>
    </row>
    <row r="6071" customFormat="false" ht="24" hidden="false" customHeight="true" outlineLevel="0" collapsed="false">
      <c r="A6071" s="479" t="s">
        <v>656</v>
      </c>
      <c r="B6071" s="480" t="n">
        <v>88264</v>
      </c>
      <c r="C6071" s="481" t="s">
        <v>42</v>
      </c>
      <c r="D6071" s="481" t="s">
        <v>468</v>
      </c>
      <c r="E6071" s="481" t="s">
        <v>1382</v>
      </c>
      <c r="F6071" s="481"/>
      <c r="G6071" s="482" t="s">
        <v>469</v>
      </c>
      <c r="H6071" s="483" t="n">
        <v>0.4</v>
      </c>
      <c r="I6071" s="484" t="n">
        <v>26.68</v>
      </c>
      <c r="J6071" s="485" t="n">
        <v>10.67</v>
      </c>
    </row>
    <row r="6072" customFormat="false" ht="25.5" hidden="false" customHeight="true" outlineLevel="0" collapsed="false">
      <c r="A6072" s="501" t="s">
        <v>200</v>
      </c>
      <c r="B6072" s="502" t="n">
        <v>2391</v>
      </c>
      <c r="C6072" s="503" t="s">
        <v>42</v>
      </c>
      <c r="D6072" s="503" t="s">
        <v>3210</v>
      </c>
      <c r="E6072" s="503" t="s">
        <v>669</v>
      </c>
      <c r="F6072" s="503"/>
      <c r="G6072" s="504" t="s">
        <v>120</v>
      </c>
      <c r="H6072" s="505" t="n">
        <v>1</v>
      </c>
      <c r="I6072" s="506" t="n">
        <v>360.85</v>
      </c>
      <c r="J6072" s="507" t="n">
        <v>360.85</v>
      </c>
    </row>
    <row r="6073" customFormat="false" ht="15" hidden="false" customHeight="false" outlineLevel="0" collapsed="false">
      <c r="A6073" s="486"/>
      <c r="B6073" s="487"/>
      <c r="C6073" s="487"/>
      <c r="D6073" s="487"/>
      <c r="E6073" s="487" t="s">
        <v>1388</v>
      </c>
      <c r="F6073" s="488" t="n">
        <v>15.17</v>
      </c>
      <c r="G6073" s="487" t="s">
        <v>1389</v>
      </c>
      <c r="H6073" s="488" t="n">
        <v>0</v>
      </c>
      <c r="I6073" s="489" t="s">
        <v>1390</v>
      </c>
      <c r="J6073" s="490" t="n">
        <v>15.17</v>
      </c>
    </row>
    <row r="6074" customFormat="false" ht="15" hidden="false" customHeight="true" outlineLevel="0" collapsed="false">
      <c r="A6074" s="486"/>
      <c r="B6074" s="487"/>
      <c r="C6074" s="487"/>
      <c r="D6074" s="487"/>
      <c r="E6074" s="487" t="s">
        <v>1391</v>
      </c>
      <c r="F6074" s="488" t="n">
        <v>90.51</v>
      </c>
      <c r="G6074" s="487"/>
      <c r="H6074" s="491" t="s">
        <v>1392</v>
      </c>
      <c r="I6074" s="491"/>
      <c r="J6074" s="490" t="n">
        <v>470.81</v>
      </c>
    </row>
    <row r="6075" customFormat="false" ht="49.5" hidden="false" customHeight="true" outlineLevel="0" collapsed="false">
      <c r="A6075" s="492"/>
      <c r="B6075" s="493"/>
      <c r="C6075" s="493"/>
      <c r="D6075" s="493"/>
      <c r="E6075" s="493"/>
      <c r="F6075" s="493"/>
      <c r="G6075" s="493" t="s">
        <v>1393</v>
      </c>
      <c r="H6075" s="494" t="n">
        <v>2</v>
      </c>
      <c r="I6075" s="495" t="s">
        <v>1394</v>
      </c>
      <c r="J6075" s="496" t="n">
        <v>941.62</v>
      </c>
    </row>
    <row r="6076" customFormat="false" ht="0.75" hidden="false" customHeight="true" outlineLevel="0" collapsed="false">
      <c r="A6076" s="497"/>
      <c r="B6076" s="498"/>
      <c r="C6076" s="498"/>
      <c r="D6076" s="498"/>
      <c r="E6076" s="498"/>
      <c r="F6076" s="498"/>
      <c r="G6076" s="498"/>
      <c r="H6076" s="498"/>
      <c r="I6076" s="499"/>
      <c r="J6076" s="500"/>
    </row>
    <row r="6077" customFormat="false" ht="18" hidden="false" customHeight="true" outlineLevel="0" collapsed="false">
      <c r="A6077" s="466" t="s">
        <v>3211</v>
      </c>
      <c r="B6077" s="467" t="s">
        <v>27</v>
      </c>
      <c r="C6077" s="468" t="s">
        <v>26</v>
      </c>
      <c r="D6077" s="468" t="s">
        <v>18</v>
      </c>
      <c r="E6077" s="468" t="s">
        <v>25</v>
      </c>
      <c r="F6077" s="468"/>
      <c r="G6077" s="469" t="s">
        <v>1375</v>
      </c>
      <c r="H6077" s="467" t="s">
        <v>1376</v>
      </c>
      <c r="I6077" s="470" t="s">
        <v>1377</v>
      </c>
      <c r="J6077" s="471" t="s">
        <v>19</v>
      </c>
    </row>
    <row r="6078" customFormat="false" ht="25.5" hidden="false" customHeight="true" outlineLevel="0" collapsed="false">
      <c r="A6078" s="472" t="s">
        <v>35</v>
      </c>
      <c r="B6078" s="473" t="s">
        <v>3212</v>
      </c>
      <c r="C6078" s="474" t="s">
        <v>36</v>
      </c>
      <c r="D6078" s="474" t="s">
        <v>3213</v>
      </c>
      <c r="E6078" s="474" t="s">
        <v>1404</v>
      </c>
      <c r="F6078" s="474"/>
      <c r="G6078" s="475" t="s">
        <v>120</v>
      </c>
      <c r="H6078" s="476" t="n">
        <v>1</v>
      </c>
      <c r="I6078" s="477" t="n">
        <v>459.72</v>
      </c>
      <c r="J6078" s="478" t="n">
        <v>459.72</v>
      </c>
    </row>
    <row r="6079" customFormat="false" ht="25.5" hidden="false" customHeight="true" outlineLevel="0" collapsed="false">
      <c r="A6079" s="479" t="s">
        <v>656</v>
      </c>
      <c r="B6079" s="480" t="n">
        <v>88247</v>
      </c>
      <c r="C6079" s="481" t="s">
        <v>42</v>
      </c>
      <c r="D6079" s="481" t="s">
        <v>852</v>
      </c>
      <c r="E6079" s="481" t="s">
        <v>1382</v>
      </c>
      <c r="F6079" s="481"/>
      <c r="G6079" s="482" t="s">
        <v>469</v>
      </c>
      <c r="H6079" s="483" t="n">
        <v>0.4</v>
      </c>
      <c r="I6079" s="484" t="n">
        <v>21.96</v>
      </c>
      <c r="J6079" s="485" t="n">
        <v>8.78</v>
      </c>
    </row>
    <row r="6080" customFormat="false" ht="24" hidden="false" customHeight="true" outlineLevel="0" collapsed="false">
      <c r="A6080" s="479" t="s">
        <v>656</v>
      </c>
      <c r="B6080" s="480" t="n">
        <v>88264</v>
      </c>
      <c r="C6080" s="481" t="s">
        <v>42</v>
      </c>
      <c r="D6080" s="481" t="s">
        <v>468</v>
      </c>
      <c r="E6080" s="481" t="s">
        <v>1382</v>
      </c>
      <c r="F6080" s="481"/>
      <c r="G6080" s="482" t="s">
        <v>469</v>
      </c>
      <c r="H6080" s="483" t="n">
        <v>0.4</v>
      </c>
      <c r="I6080" s="484" t="n">
        <v>26.68</v>
      </c>
      <c r="J6080" s="485" t="n">
        <v>10.67</v>
      </c>
    </row>
    <row r="6081" customFormat="false" ht="25.5" hidden="false" customHeight="true" outlineLevel="0" collapsed="false">
      <c r="A6081" s="501" t="s">
        <v>200</v>
      </c>
      <c r="B6081" s="502" t="n">
        <v>2374</v>
      </c>
      <c r="C6081" s="503" t="s">
        <v>42</v>
      </c>
      <c r="D6081" s="503" t="s">
        <v>3214</v>
      </c>
      <c r="E6081" s="503" t="s">
        <v>669</v>
      </c>
      <c r="F6081" s="503"/>
      <c r="G6081" s="504" t="s">
        <v>120</v>
      </c>
      <c r="H6081" s="505" t="n">
        <v>1</v>
      </c>
      <c r="I6081" s="506" t="n">
        <v>409.37</v>
      </c>
      <c r="J6081" s="507" t="n">
        <v>409.37</v>
      </c>
    </row>
    <row r="6082" customFormat="false" ht="39" hidden="false" customHeight="true" outlineLevel="0" collapsed="false">
      <c r="A6082" s="501" t="s">
        <v>200</v>
      </c>
      <c r="B6082" s="502" t="n">
        <v>1580</v>
      </c>
      <c r="C6082" s="503" t="s">
        <v>42</v>
      </c>
      <c r="D6082" s="503" t="s">
        <v>3215</v>
      </c>
      <c r="E6082" s="503" t="s">
        <v>669</v>
      </c>
      <c r="F6082" s="503"/>
      <c r="G6082" s="504" t="s">
        <v>120</v>
      </c>
      <c r="H6082" s="505" t="n">
        <v>3</v>
      </c>
      <c r="I6082" s="506" t="n">
        <v>10.3</v>
      </c>
      <c r="J6082" s="507" t="n">
        <v>30.9</v>
      </c>
    </row>
    <row r="6083" customFormat="false" ht="15" hidden="false" customHeight="false" outlineLevel="0" collapsed="false">
      <c r="A6083" s="486"/>
      <c r="B6083" s="487"/>
      <c r="C6083" s="487"/>
      <c r="D6083" s="487"/>
      <c r="E6083" s="487" t="s">
        <v>1388</v>
      </c>
      <c r="F6083" s="488" t="n">
        <v>15.17</v>
      </c>
      <c r="G6083" s="487" t="s">
        <v>1389</v>
      </c>
      <c r="H6083" s="488" t="n">
        <v>0</v>
      </c>
      <c r="I6083" s="489" t="s">
        <v>1390</v>
      </c>
      <c r="J6083" s="490" t="n">
        <v>15.17</v>
      </c>
    </row>
    <row r="6084" customFormat="false" ht="15" hidden="false" customHeight="true" outlineLevel="0" collapsed="false">
      <c r="A6084" s="486"/>
      <c r="B6084" s="487"/>
      <c r="C6084" s="487"/>
      <c r="D6084" s="487"/>
      <c r="E6084" s="487" t="s">
        <v>1391</v>
      </c>
      <c r="F6084" s="488" t="n">
        <v>109.41</v>
      </c>
      <c r="G6084" s="487"/>
      <c r="H6084" s="491" t="s">
        <v>1392</v>
      </c>
      <c r="I6084" s="491"/>
      <c r="J6084" s="490" t="n">
        <v>569.13</v>
      </c>
    </row>
    <row r="6085" customFormat="false" ht="49.5" hidden="false" customHeight="true" outlineLevel="0" collapsed="false">
      <c r="A6085" s="492"/>
      <c r="B6085" s="493"/>
      <c r="C6085" s="493"/>
      <c r="D6085" s="493"/>
      <c r="E6085" s="493"/>
      <c r="F6085" s="493"/>
      <c r="G6085" s="493" t="s">
        <v>1393</v>
      </c>
      <c r="H6085" s="494" t="n">
        <v>2</v>
      </c>
      <c r="I6085" s="495" t="s">
        <v>1394</v>
      </c>
      <c r="J6085" s="496" t="n">
        <v>1138.26</v>
      </c>
    </row>
    <row r="6086" customFormat="false" ht="0.75" hidden="false" customHeight="true" outlineLevel="0" collapsed="false">
      <c r="A6086" s="497"/>
      <c r="B6086" s="498"/>
      <c r="C6086" s="498"/>
      <c r="D6086" s="498"/>
      <c r="E6086" s="498"/>
      <c r="F6086" s="498"/>
      <c r="G6086" s="498"/>
      <c r="H6086" s="498"/>
      <c r="I6086" s="499"/>
      <c r="J6086" s="500"/>
    </row>
    <row r="6087" customFormat="false" ht="18" hidden="false" customHeight="true" outlineLevel="0" collapsed="false">
      <c r="A6087" s="466" t="s">
        <v>3216</v>
      </c>
      <c r="B6087" s="467" t="s">
        <v>27</v>
      </c>
      <c r="C6087" s="468" t="s">
        <v>26</v>
      </c>
      <c r="D6087" s="468" t="s">
        <v>18</v>
      </c>
      <c r="E6087" s="468" t="s">
        <v>25</v>
      </c>
      <c r="F6087" s="468"/>
      <c r="G6087" s="469" t="s">
        <v>1375</v>
      </c>
      <c r="H6087" s="467" t="s">
        <v>1376</v>
      </c>
      <c r="I6087" s="470" t="s">
        <v>1377</v>
      </c>
      <c r="J6087" s="471" t="s">
        <v>19</v>
      </c>
    </row>
    <row r="6088" customFormat="false" ht="39" hidden="false" customHeight="true" outlineLevel="0" collapsed="false">
      <c r="A6088" s="472" t="s">
        <v>35</v>
      </c>
      <c r="B6088" s="473" t="n">
        <v>101896</v>
      </c>
      <c r="C6088" s="474" t="s">
        <v>42</v>
      </c>
      <c r="D6088" s="474" t="s">
        <v>3217</v>
      </c>
      <c r="E6088" s="474" t="s">
        <v>1404</v>
      </c>
      <c r="F6088" s="474"/>
      <c r="G6088" s="475" t="s">
        <v>120</v>
      </c>
      <c r="H6088" s="476" t="n">
        <v>1</v>
      </c>
      <c r="I6088" s="477" t="n">
        <v>669.76</v>
      </c>
      <c r="J6088" s="478" t="n">
        <v>669.76</v>
      </c>
    </row>
    <row r="6089" customFormat="false" ht="25.5" hidden="false" customHeight="true" outlineLevel="0" collapsed="false">
      <c r="A6089" s="479" t="s">
        <v>656</v>
      </c>
      <c r="B6089" s="480" t="n">
        <v>88247</v>
      </c>
      <c r="C6089" s="481" t="s">
        <v>42</v>
      </c>
      <c r="D6089" s="481" t="s">
        <v>852</v>
      </c>
      <c r="E6089" s="481" t="s">
        <v>1382</v>
      </c>
      <c r="F6089" s="481"/>
      <c r="G6089" s="482" t="s">
        <v>469</v>
      </c>
      <c r="H6089" s="483" t="n">
        <v>1.3232</v>
      </c>
      <c r="I6089" s="484" t="n">
        <v>21.96</v>
      </c>
      <c r="J6089" s="485" t="n">
        <v>29.05</v>
      </c>
    </row>
    <row r="6090" customFormat="false" ht="24" hidden="false" customHeight="true" outlineLevel="0" collapsed="false">
      <c r="A6090" s="479" t="s">
        <v>656</v>
      </c>
      <c r="B6090" s="480" t="n">
        <v>88264</v>
      </c>
      <c r="C6090" s="481" t="s">
        <v>42</v>
      </c>
      <c r="D6090" s="481" t="s">
        <v>468</v>
      </c>
      <c r="E6090" s="481" t="s">
        <v>1382</v>
      </c>
      <c r="F6090" s="481"/>
      <c r="G6090" s="482" t="s">
        <v>469</v>
      </c>
      <c r="H6090" s="483" t="n">
        <v>1.3232</v>
      </c>
      <c r="I6090" s="484" t="n">
        <v>26.68</v>
      </c>
      <c r="J6090" s="485" t="n">
        <v>35.3</v>
      </c>
    </row>
    <row r="6091" customFormat="false" ht="39" hidden="false" customHeight="true" outlineLevel="0" collapsed="false">
      <c r="A6091" s="501" t="s">
        <v>200</v>
      </c>
      <c r="B6091" s="502" t="n">
        <v>1580</v>
      </c>
      <c r="C6091" s="503" t="s">
        <v>42</v>
      </c>
      <c r="D6091" s="503" t="s">
        <v>3215</v>
      </c>
      <c r="E6091" s="503" t="s">
        <v>669</v>
      </c>
      <c r="F6091" s="503"/>
      <c r="G6091" s="504" t="s">
        <v>120</v>
      </c>
      <c r="H6091" s="505" t="n">
        <v>3</v>
      </c>
      <c r="I6091" s="506" t="n">
        <v>10.3</v>
      </c>
      <c r="J6091" s="507" t="n">
        <v>30.9</v>
      </c>
    </row>
    <row r="6092" customFormat="false" ht="25.5" hidden="false" customHeight="true" outlineLevel="0" collapsed="false">
      <c r="A6092" s="501" t="s">
        <v>200</v>
      </c>
      <c r="B6092" s="502" t="n">
        <v>2377</v>
      </c>
      <c r="C6092" s="503" t="s">
        <v>42</v>
      </c>
      <c r="D6092" s="503" t="s">
        <v>3218</v>
      </c>
      <c r="E6092" s="503" t="s">
        <v>669</v>
      </c>
      <c r="F6092" s="503"/>
      <c r="G6092" s="504" t="s">
        <v>120</v>
      </c>
      <c r="H6092" s="505" t="n">
        <v>1</v>
      </c>
      <c r="I6092" s="506" t="n">
        <v>574.51</v>
      </c>
      <c r="J6092" s="507" t="n">
        <v>574.51</v>
      </c>
    </row>
    <row r="6093" customFormat="false" ht="15" hidden="false" customHeight="false" outlineLevel="0" collapsed="false">
      <c r="A6093" s="486"/>
      <c r="B6093" s="487"/>
      <c r="C6093" s="487"/>
      <c r="D6093" s="487"/>
      <c r="E6093" s="487" t="s">
        <v>1388</v>
      </c>
      <c r="F6093" s="488" t="n">
        <v>50.22</v>
      </c>
      <c r="G6093" s="487" t="s">
        <v>1389</v>
      </c>
      <c r="H6093" s="488" t="n">
        <v>0</v>
      </c>
      <c r="I6093" s="489" t="s">
        <v>1390</v>
      </c>
      <c r="J6093" s="490" t="n">
        <v>50.22</v>
      </c>
    </row>
    <row r="6094" customFormat="false" ht="15" hidden="false" customHeight="true" outlineLevel="0" collapsed="false">
      <c r="A6094" s="486"/>
      <c r="B6094" s="487"/>
      <c r="C6094" s="487"/>
      <c r="D6094" s="487"/>
      <c r="E6094" s="487" t="s">
        <v>1391</v>
      </c>
      <c r="F6094" s="488" t="n">
        <v>159.4</v>
      </c>
      <c r="G6094" s="487"/>
      <c r="H6094" s="491" t="s">
        <v>1392</v>
      </c>
      <c r="I6094" s="491"/>
      <c r="J6094" s="490" t="n">
        <v>829.16</v>
      </c>
    </row>
    <row r="6095" customFormat="false" ht="49.5" hidden="false" customHeight="true" outlineLevel="0" collapsed="false">
      <c r="A6095" s="492"/>
      <c r="B6095" s="493"/>
      <c r="C6095" s="493"/>
      <c r="D6095" s="493"/>
      <c r="E6095" s="493"/>
      <c r="F6095" s="493"/>
      <c r="G6095" s="493" t="s">
        <v>1393</v>
      </c>
      <c r="H6095" s="494" t="n">
        <v>2</v>
      </c>
      <c r="I6095" s="495" t="s">
        <v>1394</v>
      </c>
      <c r="J6095" s="496" t="n">
        <v>1658.32</v>
      </c>
    </row>
    <row r="6096" customFormat="false" ht="0.75" hidden="false" customHeight="true" outlineLevel="0" collapsed="false">
      <c r="A6096" s="497"/>
      <c r="B6096" s="498"/>
      <c r="C6096" s="498"/>
      <c r="D6096" s="498"/>
      <c r="E6096" s="498"/>
      <c r="F6096" s="498"/>
      <c r="G6096" s="498"/>
      <c r="H6096" s="498"/>
      <c r="I6096" s="499"/>
      <c r="J6096" s="500"/>
    </row>
    <row r="6097" customFormat="false" ht="18" hidden="false" customHeight="true" outlineLevel="0" collapsed="false">
      <c r="A6097" s="466" t="s">
        <v>3219</v>
      </c>
      <c r="B6097" s="467" t="s">
        <v>27</v>
      </c>
      <c r="C6097" s="468" t="s">
        <v>26</v>
      </c>
      <c r="D6097" s="468" t="s">
        <v>18</v>
      </c>
      <c r="E6097" s="468" t="s">
        <v>25</v>
      </c>
      <c r="F6097" s="468"/>
      <c r="G6097" s="469" t="s">
        <v>1375</v>
      </c>
      <c r="H6097" s="467" t="s">
        <v>1376</v>
      </c>
      <c r="I6097" s="470" t="s">
        <v>1377</v>
      </c>
      <c r="J6097" s="471" t="s">
        <v>19</v>
      </c>
    </row>
    <row r="6098" customFormat="false" ht="39" hidden="false" customHeight="true" outlineLevel="0" collapsed="false">
      <c r="A6098" s="472" t="s">
        <v>35</v>
      </c>
      <c r="B6098" s="473" t="n">
        <v>101897</v>
      </c>
      <c r="C6098" s="474" t="s">
        <v>42</v>
      </c>
      <c r="D6098" s="474" t="s">
        <v>3220</v>
      </c>
      <c r="E6098" s="474" t="s">
        <v>1404</v>
      </c>
      <c r="F6098" s="474"/>
      <c r="G6098" s="475" t="s">
        <v>120</v>
      </c>
      <c r="H6098" s="476" t="n">
        <v>1</v>
      </c>
      <c r="I6098" s="477" t="n">
        <v>1069.88</v>
      </c>
      <c r="J6098" s="478" t="n">
        <v>1069.88</v>
      </c>
    </row>
    <row r="6099" customFormat="false" ht="25.5" hidden="false" customHeight="true" outlineLevel="0" collapsed="false">
      <c r="A6099" s="479" t="s">
        <v>656</v>
      </c>
      <c r="B6099" s="480" t="n">
        <v>88247</v>
      </c>
      <c r="C6099" s="481" t="s">
        <v>42</v>
      </c>
      <c r="D6099" s="481" t="s">
        <v>852</v>
      </c>
      <c r="E6099" s="481" t="s">
        <v>1382</v>
      </c>
      <c r="F6099" s="481"/>
      <c r="G6099" s="482" t="s">
        <v>469</v>
      </c>
      <c r="H6099" s="483" t="n">
        <v>1.3232</v>
      </c>
      <c r="I6099" s="484" t="n">
        <v>21.96</v>
      </c>
      <c r="J6099" s="485" t="n">
        <v>29.05</v>
      </c>
    </row>
    <row r="6100" customFormat="false" ht="24" hidden="false" customHeight="true" outlineLevel="0" collapsed="false">
      <c r="A6100" s="479" t="s">
        <v>656</v>
      </c>
      <c r="B6100" s="480" t="n">
        <v>88264</v>
      </c>
      <c r="C6100" s="481" t="s">
        <v>42</v>
      </c>
      <c r="D6100" s="481" t="s">
        <v>468</v>
      </c>
      <c r="E6100" s="481" t="s">
        <v>1382</v>
      </c>
      <c r="F6100" s="481"/>
      <c r="G6100" s="482" t="s">
        <v>469</v>
      </c>
      <c r="H6100" s="483" t="n">
        <v>1.3232</v>
      </c>
      <c r="I6100" s="484" t="n">
        <v>26.68</v>
      </c>
      <c r="J6100" s="485" t="n">
        <v>35.3</v>
      </c>
    </row>
    <row r="6101" customFormat="false" ht="39" hidden="false" customHeight="true" outlineLevel="0" collapsed="false">
      <c r="A6101" s="501" t="s">
        <v>200</v>
      </c>
      <c r="B6101" s="502" t="n">
        <v>1581</v>
      </c>
      <c r="C6101" s="503" t="s">
        <v>42</v>
      </c>
      <c r="D6101" s="503" t="s">
        <v>3221</v>
      </c>
      <c r="E6101" s="503" t="s">
        <v>669</v>
      </c>
      <c r="F6101" s="503"/>
      <c r="G6101" s="504" t="s">
        <v>120</v>
      </c>
      <c r="H6101" s="505" t="n">
        <v>3</v>
      </c>
      <c r="I6101" s="506" t="n">
        <v>14.48</v>
      </c>
      <c r="J6101" s="507" t="n">
        <v>43.44</v>
      </c>
    </row>
    <row r="6102" customFormat="false" ht="25.5" hidden="false" customHeight="true" outlineLevel="0" collapsed="false">
      <c r="A6102" s="501" t="s">
        <v>200</v>
      </c>
      <c r="B6102" s="502" t="n">
        <v>2393</v>
      </c>
      <c r="C6102" s="503" t="s">
        <v>42</v>
      </c>
      <c r="D6102" s="503" t="s">
        <v>3222</v>
      </c>
      <c r="E6102" s="503" t="s">
        <v>669</v>
      </c>
      <c r="F6102" s="503"/>
      <c r="G6102" s="504" t="s">
        <v>120</v>
      </c>
      <c r="H6102" s="505" t="n">
        <v>1</v>
      </c>
      <c r="I6102" s="506" t="n">
        <v>962.09</v>
      </c>
      <c r="J6102" s="507" t="n">
        <v>962.09</v>
      </c>
    </row>
    <row r="6103" customFormat="false" ht="15" hidden="false" customHeight="false" outlineLevel="0" collapsed="false">
      <c r="A6103" s="486"/>
      <c r="B6103" s="487"/>
      <c r="C6103" s="487"/>
      <c r="D6103" s="487"/>
      <c r="E6103" s="487" t="s">
        <v>1388</v>
      </c>
      <c r="F6103" s="488" t="n">
        <v>50.22</v>
      </c>
      <c r="G6103" s="487" t="s">
        <v>1389</v>
      </c>
      <c r="H6103" s="488" t="n">
        <v>0</v>
      </c>
      <c r="I6103" s="489" t="s">
        <v>1390</v>
      </c>
      <c r="J6103" s="490" t="n">
        <v>50.22</v>
      </c>
    </row>
    <row r="6104" customFormat="false" ht="15" hidden="false" customHeight="true" outlineLevel="0" collapsed="false">
      <c r="A6104" s="486"/>
      <c r="B6104" s="487"/>
      <c r="C6104" s="487"/>
      <c r="D6104" s="487"/>
      <c r="E6104" s="487" t="s">
        <v>1391</v>
      </c>
      <c r="F6104" s="488" t="n">
        <v>254.63</v>
      </c>
      <c r="G6104" s="487"/>
      <c r="H6104" s="491" t="s">
        <v>1392</v>
      </c>
      <c r="I6104" s="491"/>
      <c r="J6104" s="490" t="n">
        <v>1324.51</v>
      </c>
    </row>
    <row r="6105" customFormat="false" ht="49.5" hidden="false" customHeight="true" outlineLevel="0" collapsed="false">
      <c r="A6105" s="492"/>
      <c r="B6105" s="493"/>
      <c r="C6105" s="493"/>
      <c r="D6105" s="493"/>
      <c r="E6105" s="493"/>
      <c r="F6105" s="493"/>
      <c r="G6105" s="493" t="s">
        <v>1393</v>
      </c>
      <c r="H6105" s="494" t="n">
        <v>2</v>
      </c>
      <c r="I6105" s="495" t="s">
        <v>1394</v>
      </c>
      <c r="J6105" s="496" t="n">
        <v>2649.02</v>
      </c>
    </row>
    <row r="6106" customFormat="false" ht="0.75" hidden="false" customHeight="true" outlineLevel="0" collapsed="false">
      <c r="A6106" s="497"/>
      <c r="B6106" s="498"/>
      <c r="C6106" s="498"/>
      <c r="D6106" s="498"/>
      <c r="E6106" s="498"/>
      <c r="F6106" s="498"/>
      <c r="G6106" s="498"/>
      <c r="H6106" s="498"/>
      <c r="I6106" s="499"/>
      <c r="J6106" s="500"/>
    </row>
    <row r="6107" customFormat="false" ht="18" hidden="false" customHeight="true" outlineLevel="0" collapsed="false">
      <c r="A6107" s="466" t="s">
        <v>3223</v>
      </c>
      <c r="B6107" s="467" t="s">
        <v>27</v>
      </c>
      <c r="C6107" s="468" t="s">
        <v>26</v>
      </c>
      <c r="D6107" s="468" t="s">
        <v>18</v>
      </c>
      <c r="E6107" s="468" t="s">
        <v>25</v>
      </c>
      <c r="F6107" s="468"/>
      <c r="G6107" s="469" t="s">
        <v>1375</v>
      </c>
      <c r="H6107" s="467" t="s">
        <v>1376</v>
      </c>
      <c r="I6107" s="470" t="s">
        <v>1377</v>
      </c>
      <c r="J6107" s="471" t="s">
        <v>19</v>
      </c>
    </row>
    <row r="6108" customFormat="false" ht="25.5" hidden="false" customHeight="true" outlineLevel="0" collapsed="false">
      <c r="A6108" s="472" t="s">
        <v>35</v>
      </c>
      <c r="B6108" s="473" t="s">
        <v>3224</v>
      </c>
      <c r="C6108" s="474" t="s">
        <v>36</v>
      </c>
      <c r="D6108" s="474" t="s">
        <v>3225</v>
      </c>
      <c r="E6108" s="474" t="s">
        <v>1404</v>
      </c>
      <c r="F6108" s="474"/>
      <c r="G6108" s="475" t="s">
        <v>39</v>
      </c>
      <c r="H6108" s="476" t="n">
        <v>1</v>
      </c>
      <c r="I6108" s="477" t="n">
        <v>679.23</v>
      </c>
      <c r="J6108" s="478" t="n">
        <v>679.23</v>
      </c>
    </row>
    <row r="6109" customFormat="false" ht="25.5" hidden="false" customHeight="true" outlineLevel="0" collapsed="false">
      <c r="A6109" s="479" t="s">
        <v>656</v>
      </c>
      <c r="B6109" s="480" t="n">
        <v>88247</v>
      </c>
      <c r="C6109" s="481" t="s">
        <v>42</v>
      </c>
      <c r="D6109" s="481" t="s">
        <v>852</v>
      </c>
      <c r="E6109" s="481" t="s">
        <v>1382</v>
      </c>
      <c r="F6109" s="481"/>
      <c r="G6109" s="482" t="s">
        <v>469</v>
      </c>
      <c r="H6109" s="483" t="n">
        <v>2</v>
      </c>
      <c r="I6109" s="484" t="n">
        <v>21.96</v>
      </c>
      <c r="J6109" s="485" t="n">
        <v>43.92</v>
      </c>
    </row>
    <row r="6110" customFormat="false" ht="24" hidden="false" customHeight="true" outlineLevel="0" collapsed="false">
      <c r="A6110" s="479" t="s">
        <v>656</v>
      </c>
      <c r="B6110" s="480" t="n">
        <v>88264</v>
      </c>
      <c r="C6110" s="481" t="s">
        <v>42</v>
      </c>
      <c r="D6110" s="481" t="s">
        <v>468</v>
      </c>
      <c r="E6110" s="481" t="s">
        <v>1382</v>
      </c>
      <c r="F6110" s="481"/>
      <c r="G6110" s="482" t="s">
        <v>469</v>
      </c>
      <c r="H6110" s="483" t="n">
        <v>2</v>
      </c>
      <c r="I6110" s="484" t="n">
        <v>26.68</v>
      </c>
      <c r="J6110" s="485" t="n">
        <v>53.36</v>
      </c>
    </row>
    <row r="6111" customFormat="false" ht="25.5" hidden="false" customHeight="true" outlineLevel="0" collapsed="false">
      <c r="A6111" s="501" t="s">
        <v>200</v>
      </c>
      <c r="B6111" s="502" t="n">
        <v>2377</v>
      </c>
      <c r="C6111" s="503" t="s">
        <v>42</v>
      </c>
      <c r="D6111" s="503" t="s">
        <v>3218</v>
      </c>
      <c r="E6111" s="503" t="s">
        <v>669</v>
      </c>
      <c r="F6111" s="503"/>
      <c r="G6111" s="504" t="s">
        <v>120</v>
      </c>
      <c r="H6111" s="505" t="n">
        <v>1</v>
      </c>
      <c r="I6111" s="506" t="n">
        <v>574.51</v>
      </c>
      <c r="J6111" s="507" t="n">
        <v>574.51</v>
      </c>
    </row>
    <row r="6112" customFormat="false" ht="39" hidden="false" customHeight="true" outlineLevel="0" collapsed="false">
      <c r="A6112" s="501" t="s">
        <v>200</v>
      </c>
      <c r="B6112" s="502" t="n">
        <v>1575</v>
      </c>
      <c r="C6112" s="503" t="s">
        <v>42</v>
      </c>
      <c r="D6112" s="503" t="s">
        <v>888</v>
      </c>
      <c r="E6112" s="503" t="s">
        <v>669</v>
      </c>
      <c r="F6112" s="503"/>
      <c r="G6112" s="504" t="s">
        <v>120</v>
      </c>
      <c r="H6112" s="505" t="n">
        <v>3</v>
      </c>
      <c r="I6112" s="506" t="n">
        <v>2.48</v>
      </c>
      <c r="J6112" s="507" t="n">
        <v>7.44</v>
      </c>
    </row>
    <row r="6113" customFormat="false" ht="15" hidden="false" customHeight="false" outlineLevel="0" collapsed="false">
      <c r="A6113" s="486"/>
      <c r="B6113" s="487"/>
      <c r="C6113" s="487"/>
      <c r="D6113" s="487"/>
      <c r="E6113" s="487" t="s">
        <v>1388</v>
      </c>
      <c r="F6113" s="488" t="n">
        <v>75.92</v>
      </c>
      <c r="G6113" s="487" t="s">
        <v>1389</v>
      </c>
      <c r="H6113" s="488" t="n">
        <v>0</v>
      </c>
      <c r="I6113" s="489" t="s">
        <v>1390</v>
      </c>
      <c r="J6113" s="490" t="n">
        <v>75.92</v>
      </c>
    </row>
    <row r="6114" customFormat="false" ht="15" hidden="false" customHeight="true" outlineLevel="0" collapsed="false">
      <c r="A6114" s="486"/>
      <c r="B6114" s="487"/>
      <c r="C6114" s="487"/>
      <c r="D6114" s="487"/>
      <c r="E6114" s="487" t="s">
        <v>1391</v>
      </c>
      <c r="F6114" s="488" t="n">
        <v>161.65</v>
      </c>
      <c r="G6114" s="487"/>
      <c r="H6114" s="491" t="s">
        <v>1392</v>
      </c>
      <c r="I6114" s="491"/>
      <c r="J6114" s="490" t="n">
        <v>840.88</v>
      </c>
    </row>
    <row r="6115" customFormat="false" ht="49.5" hidden="false" customHeight="true" outlineLevel="0" collapsed="false">
      <c r="A6115" s="492"/>
      <c r="B6115" s="493"/>
      <c r="C6115" s="493"/>
      <c r="D6115" s="493"/>
      <c r="E6115" s="493"/>
      <c r="F6115" s="493"/>
      <c r="G6115" s="493" t="s">
        <v>1393</v>
      </c>
      <c r="H6115" s="494" t="n">
        <v>1</v>
      </c>
      <c r="I6115" s="495" t="s">
        <v>1394</v>
      </c>
      <c r="J6115" s="496" t="n">
        <v>840.88</v>
      </c>
    </row>
    <row r="6116" customFormat="false" ht="0.75" hidden="false" customHeight="true" outlineLevel="0" collapsed="false">
      <c r="A6116" s="497"/>
      <c r="B6116" s="498"/>
      <c r="C6116" s="498"/>
      <c r="D6116" s="498"/>
      <c r="E6116" s="498"/>
      <c r="F6116" s="498"/>
      <c r="G6116" s="498"/>
      <c r="H6116" s="498"/>
      <c r="I6116" s="499"/>
      <c r="J6116" s="500"/>
    </row>
    <row r="6117" customFormat="false" ht="18" hidden="false" customHeight="true" outlineLevel="0" collapsed="false">
      <c r="A6117" s="466" t="s">
        <v>3226</v>
      </c>
      <c r="B6117" s="467" t="s">
        <v>27</v>
      </c>
      <c r="C6117" s="468" t="s">
        <v>26</v>
      </c>
      <c r="D6117" s="468" t="s">
        <v>18</v>
      </c>
      <c r="E6117" s="468" t="s">
        <v>25</v>
      </c>
      <c r="F6117" s="468"/>
      <c r="G6117" s="469" t="s">
        <v>1375</v>
      </c>
      <c r="H6117" s="467" t="s">
        <v>1376</v>
      </c>
      <c r="I6117" s="470" t="s">
        <v>1377</v>
      </c>
      <c r="J6117" s="471" t="s">
        <v>19</v>
      </c>
    </row>
    <row r="6118" customFormat="false" ht="25.5" hidden="false" customHeight="true" outlineLevel="0" collapsed="false">
      <c r="A6118" s="472" t="s">
        <v>35</v>
      </c>
      <c r="B6118" s="473" t="n">
        <v>93670</v>
      </c>
      <c r="C6118" s="474" t="s">
        <v>42</v>
      </c>
      <c r="D6118" s="474" t="s">
        <v>3227</v>
      </c>
      <c r="E6118" s="474" t="s">
        <v>1404</v>
      </c>
      <c r="F6118" s="474"/>
      <c r="G6118" s="475" t="s">
        <v>120</v>
      </c>
      <c r="H6118" s="476" t="n">
        <v>1</v>
      </c>
      <c r="I6118" s="477" t="n">
        <v>80.67</v>
      </c>
      <c r="J6118" s="478" t="n">
        <v>80.67</v>
      </c>
    </row>
    <row r="6119" customFormat="false" ht="25.5" hidden="false" customHeight="true" outlineLevel="0" collapsed="false">
      <c r="A6119" s="479" t="s">
        <v>656</v>
      </c>
      <c r="B6119" s="480" t="n">
        <v>88247</v>
      </c>
      <c r="C6119" s="481" t="s">
        <v>42</v>
      </c>
      <c r="D6119" s="481" t="s">
        <v>852</v>
      </c>
      <c r="E6119" s="481" t="s">
        <v>1382</v>
      </c>
      <c r="F6119" s="481"/>
      <c r="G6119" s="482" t="s">
        <v>469</v>
      </c>
      <c r="H6119" s="483" t="n">
        <v>0.1988</v>
      </c>
      <c r="I6119" s="484" t="n">
        <v>21.96</v>
      </c>
      <c r="J6119" s="485" t="n">
        <v>4.36</v>
      </c>
    </row>
    <row r="6120" customFormat="false" ht="24" hidden="false" customHeight="true" outlineLevel="0" collapsed="false">
      <c r="A6120" s="479" t="s">
        <v>656</v>
      </c>
      <c r="B6120" s="480" t="n">
        <v>88264</v>
      </c>
      <c r="C6120" s="481" t="s">
        <v>42</v>
      </c>
      <c r="D6120" s="481" t="s">
        <v>468</v>
      </c>
      <c r="E6120" s="481" t="s">
        <v>1382</v>
      </c>
      <c r="F6120" s="481"/>
      <c r="G6120" s="482" t="s">
        <v>469</v>
      </c>
      <c r="H6120" s="483" t="n">
        <v>0.1988</v>
      </c>
      <c r="I6120" s="484" t="n">
        <v>26.68</v>
      </c>
      <c r="J6120" s="485" t="n">
        <v>5.3</v>
      </c>
    </row>
    <row r="6121" customFormat="false" ht="39" hidden="false" customHeight="true" outlineLevel="0" collapsed="false">
      <c r="A6121" s="501" t="s">
        <v>200</v>
      </c>
      <c r="B6121" s="502" t="n">
        <v>1571</v>
      </c>
      <c r="C6121" s="503" t="s">
        <v>42</v>
      </c>
      <c r="D6121" s="503" t="s">
        <v>3200</v>
      </c>
      <c r="E6121" s="503" t="s">
        <v>669</v>
      </c>
      <c r="F6121" s="503"/>
      <c r="G6121" s="504" t="s">
        <v>120</v>
      </c>
      <c r="H6121" s="505" t="n">
        <v>3</v>
      </c>
      <c r="I6121" s="506" t="n">
        <v>1.62</v>
      </c>
      <c r="J6121" s="507" t="n">
        <v>4.86</v>
      </c>
    </row>
    <row r="6122" customFormat="false" ht="25.5" hidden="false" customHeight="true" outlineLevel="0" collapsed="false">
      <c r="A6122" s="501" t="s">
        <v>200</v>
      </c>
      <c r="B6122" s="502" t="n">
        <v>34709</v>
      </c>
      <c r="C6122" s="503" t="s">
        <v>42</v>
      </c>
      <c r="D6122" s="503" t="s">
        <v>887</v>
      </c>
      <c r="E6122" s="503" t="s">
        <v>669</v>
      </c>
      <c r="F6122" s="503"/>
      <c r="G6122" s="504" t="s">
        <v>120</v>
      </c>
      <c r="H6122" s="505" t="n">
        <v>1</v>
      </c>
      <c r="I6122" s="506" t="n">
        <v>66.15</v>
      </c>
      <c r="J6122" s="507" t="n">
        <v>66.15</v>
      </c>
    </row>
    <row r="6123" customFormat="false" ht="15" hidden="false" customHeight="false" outlineLevel="0" collapsed="false">
      <c r="A6123" s="486"/>
      <c r="B6123" s="487"/>
      <c r="C6123" s="487"/>
      <c r="D6123" s="487"/>
      <c r="E6123" s="487" t="s">
        <v>1388</v>
      </c>
      <c r="F6123" s="488" t="n">
        <v>7.54</v>
      </c>
      <c r="G6123" s="487" t="s">
        <v>1389</v>
      </c>
      <c r="H6123" s="488" t="n">
        <v>0</v>
      </c>
      <c r="I6123" s="489" t="s">
        <v>1390</v>
      </c>
      <c r="J6123" s="490" t="n">
        <v>7.54</v>
      </c>
    </row>
    <row r="6124" customFormat="false" ht="15" hidden="false" customHeight="true" outlineLevel="0" collapsed="false">
      <c r="A6124" s="486"/>
      <c r="B6124" s="487"/>
      <c r="C6124" s="487"/>
      <c r="D6124" s="487"/>
      <c r="E6124" s="487" t="s">
        <v>1391</v>
      </c>
      <c r="F6124" s="488" t="n">
        <v>19.19</v>
      </c>
      <c r="G6124" s="487"/>
      <c r="H6124" s="491" t="s">
        <v>1392</v>
      </c>
      <c r="I6124" s="491"/>
      <c r="J6124" s="490" t="n">
        <v>99.86</v>
      </c>
    </row>
    <row r="6125" customFormat="false" ht="49.5" hidden="false" customHeight="true" outlineLevel="0" collapsed="false">
      <c r="A6125" s="492"/>
      <c r="B6125" s="493"/>
      <c r="C6125" s="493"/>
      <c r="D6125" s="493"/>
      <c r="E6125" s="493"/>
      <c r="F6125" s="493"/>
      <c r="G6125" s="493" t="s">
        <v>1393</v>
      </c>
      <c r="H6125" s="494" t="n">
        <v>1</v>
      </c>
      <c r="I6125" s="495" t="s">
        <v>1394</v>
      </c>
      <c r="J6125" s="496" t="n">
        <v>99.86</v>
      </c>
    </row>
    <row r="6126" customFormat="false" ht="0.75" hidden="false" customHeight="true" outlineLevel="0" collapsed="false">
      <c r="A6126" s="497"/>
      <c r="B6126" s="498"/>
      <c r="C6126" s="498"/>
      <c r="D6126" s="498"/>
      <c r="E6126" s="498"/>
      <c r="F6126" s="498"/>
      <c r="G6126" s="498"/>
      <c r="H6126" s="498"/>
      <c r="I6126" s="499"/>
      <c r="J6126" s="500"/>
    </row>
    <row r="6127" customFormat="false" ht="18" hidden="false" customHeight="true" outlineLevel="0" collapsed="false">
      <c r="A6127" s="466" t="s">
        <v>3228</v>
      </c>
      <c r="B6127" s="467" t="s">
        <v>27</v>
      </c>
      <c r="C6127" s="468" t="s">
        <v>26</v>
      </c>
      <c r="D6127" s="468" t="s">
        <v>18</v>
      </c>
      <c r="E6127" s="468" t="s">
        <v>25</v>
      </c>
      <c r="F6127" s="468"/>
      <c r="G6127" s="469" t="s">
        <v>1375</v>
      </c>
      <c r="H6127" s="467" t="s">
        <v>1376</v>
      </c>
      <c r="I6127" s="470" t="s">
        <v>1377</v>
      </c>
      <c r="J6127" s="471" t="s">
        <v>19</v>
      </c>
    </row>
    <row r="6128" customFormat="false" ht="25.5" hidden="false" customHeight="true" outlineLevel="0" collapsed="false">
      <c r="A6128" s="472" t="s">
        <v>35</v>
      </c>
      <c r="B6128" s="473" t="n">
        <v>93671</v>
      </c>
      <c r="C6128" s="474" t="s">
        <v>42</v>
      </c>
      <c r="D6128" s="474" t="s">
        <v>3229</v>
      </c>
      <c r="E6128" s="474" t="s">
        <v>1404</v>
      </c>
      <c r="F6128" s="474"/>
      <c r="G6128" s="475" t="s">
        <v>120</v>
      </c>
      <c r="H6128" s="476" t="n">
        <v>1</v>
      </c>
      <c r="I6128" s="477" t="n">
        <v>85.23</v>
      </c>
      <c r="J6128" s="478" t="n">
        <v>85.23</v>
      </c>
    </row>
    <row r="6129" customFormat="false" ht="25.5" hidden="false" customHeight="true" outlineLevel="0" collapsed="false">
      <c r="A6129" s="479" t="s">
        <v>656</v>
      </c>
      <c r="B6129" s="480" t="n">
        <v>88247</v>
      </c>
      <c r="C6129" s="481" t="s">
        <v>42</v>
      </c>
      <c r="D6129" s="481" t="s">
        <v>852</v>
      </c>
      <c r="E6129" s="481" t="s">
        <v>1382</v>
      </c>
      <c r="F6129" s="481"/>
      <c r="G6129" s="482" t="s">
        <v>469</v>
      </c>
      <c r="H6129" s="483" t="n">
        <v>0.2734</v>
      </c>
      <c r="I6129" s="484" t="n">
        <v>21.96</v>
      </c>
      <c r="J6129" s="485" t="n">
        <v>6</v>
      </c>
    </row>
    <row r="6130" customFormat="false" ht="24" hidden="false" customHeight="true" outlineLevel="0" collapsed="false">
      <c r="A6130" s="479" t="s">
        <v>656</v>
      </c>
      <c r="B6130" s="480" t="n">
        <v>88264</v>
      </c>
      <c r="C6130" s="481" t="s">
        <v>42</v>
      </c>
      <c r="D6130" s="481" t="s">
        <v>468</v>
      </c>
      <c r="E6130" s="481" t="s">
        <v>1382</v>
      </c>
      <c r="F6130" s="481"/>
      <c r="G6130" s="482" t="s">
        <v>469</v>
      </c>
      <c r="H6130" s="483" t="n">
        <v>0.2734</v>
      </c>
      <c r="I6130" s="484" t="n">
        <v>26.68</v>
      </c>
      <c r="J6130" s="485" t="n">
        <v>7.29</v>
      </c>
    </row>
    <row r="6131" customFormat="false" ht="39" hidden="false" customHeight="true" outlineLevel="0" collapsed="false">
      <c r="A6131" s="501" t="s">
        <v>200</v>
      </c>
      <c r="B6131" s="502" t="n">
        <v>1573</v>
      </c>
      <c r="C6131" s="503" t="s">
        <v>42</v>
      </c>
      <c r="D6131" s="503" t="s">
        <v>3203</v>
      </c>
      <c r="E6131" s="503" t="s">
        <v>669</v>
      </c>
      <c r="F6131" s="503"/>
      <c r="G6131" s="504" t="s">
        <v>120</v>
      </c>
      <c r="H6131" s="505" t="n">
        <v>3</v>
      </c>
      <c r="I6131" s="506" t="n">
        <v>1.93</v>
      </c>
      <c r="J6131" s="507" t="n">
        <v>5.79</v>
      </c>
    </row>
    <row r="6132" customFormat="false" ht="25.5" hidden="false" customHeight="true" outlineLevel="0" collapsed="false">
      <c r="A6132" s="501" t="s">
        <v>200</v>
      </c>
      <c r="B6132" s="502" t="n">
        <v>34709</v>
      </c>
      <c r="C6132" s="503" t="s">
        <v>42</v>
      </c>
      <c r="D6132" s="503" t="s">
        <v>887</v>
      </c>
      <c r="E6132" s="503" t="s">
        <v>669</v>
      </c>
      <c r="F6132" s="503"/>
      <c r="G6132" s="504" t="s">
        <v>120</v>
      </c>
      <c r="H6132" s="505" t="n">
        <v>1</v>
      </c>
      <c r="I6132" s="506" t="n">
        <v>66.15</v>
      </c>
      <c r="J6132" s="507" t="n">
        <v>66.15</v>
      </c>
    </row>
    <row r="6133" customFormat="false" ht="15" hidden="false" customHeight="false" outlineLevel="0" collapsed="false">
      <c r="A6133" s="486"/>
      <c r="B6133" s="487"/>
      <c r="C6133" s="487"/>
      <c r="D6133" s="487"/>
      <c r="E6133" s="487" t="s">
        <v>1388</v>
      </c>
      <c r="F6133" s="488" t="n">
        <v>10.37</v>
      </c>
      <c r="G6133" s="487" t="s">
        <v>1389</v>
      </c>
      <c r="H6133" s="488" t="n">
        <v>0</v>
      </c>
      <c r="I6133" s="489" t="s">
        <v>1390</v>
      </c>
      <c r="J6133" s="490" t="n">
        <v>10.37</v>
      </c>
    </row>
    <row r="6134" customFormat="false" ht="15" hidden="false" customHeight="true" outlineLevel="0" collapsed="false">
      <c r="A6134" s="486"/>
      <c r="B6134" s="487"/>
      <c r="C6134" s="487"/>
      <c r="D6134" s="487"/>
      <c r="E6134" s="487" t="s">
        <v>1391</v>
      </c>
      <c r="F6134" s="488" t="n">
        <v>20.28</v>
      </c>
      <c r="G6134" s="487"/>
      <c r="H6134" s="491" t="s">
        <v>1392</v>
      </c>
      <c r="I6134" s="491"/>
      <c r="J6134" s="490" t="n">
        <v>105.51</v>
      </c>
    </row>
    <row r="6135" customFormat="false" ht="49.5" hidden="false" customHeight="true" outlineLevel="0" collapsed="false">
      <c r="A6135" s="492"/>
      <c r="B6135" s="493"/>
      <c r="C6135" s="493"/>
      <c r="D6135" s="493"/>
      <c r="E6135" s="493"/>
      <c r="F6135" s="493"/>
      <c r="G6135" s="493" t="s">
        <v>1393</v>
      </c>
      <c r="H6135" s="494" t="n">
        <v>10</v>
      </c>
      <c r="I6135" s="495" t="s">
        <v>1394</v>
      </c>
      <c r="J6135" s="496" t="n">
        <v>1055.1</v>
      </c>
    </row>
    <row r="6136" customFormat="false" ht="0.75" hidden="false" customHeight="true" outlineLevel="0" collapsed="false">
      <c r="A6136" s="497"/>
      <c r="B6136" s="498"/>
      <c r="C6136" s="498"/>
      <c r="D6136" s="498"/>
      <c r="E6136" s="498"/>
      <c r="F6136" s="498"/>
      <c r="G6136" s="498"/>
      <c r="H6136" s="498"/>
      <c r="I6136" s="499"/>
      <c r="J6136" s="500"/>
    </row>
    <row r="6137" customFormat="false" ht="18" hidden="false" customHeight="true" outlineLevel="0" collapsed="false">
      <c r="A6137" s="466" t="s">
        <v>3230</v>
      </c>
      <c r="B6137" s="467" t="s">
        <v>27</v>
      </c>
      <c r="C6137" s="468" t="s">
        <v>26</v>
      </c>
      <c r="D6137" s="468" t="s">
        <v>18</v>
      </c>
      <c r="E6137" s="468" t="s">
        <v>25</v>
      </c>
      <c r="F6137" s="468"/>
      <c r="G6137" s="469" t="s">
        <v>1375</v>
      </c>
      <c r="H6137" s="467" t="s">
        <v>1376</v>
      </c>
      <c r="I6137" s="470" t="s">
        <v>1377</v>
      </c>
      <c r="J6137" s="471" t="s">
        <v>19</v>
      </c>
    </row>
    <row r="6138" customFormat="false" ht="25.5" hidden="false" customHeight="true" outlineLevel="0" collapsed="false">
      <c r="A6138" s="472" t="s">
        <v>35</v>
      </c>
      <c r="B6138" s="473" t="n">
        <v>93673</v>
      </c>
      <c r="C6138" s="474" t="s">
        <v>42</v>
      </c>
      <c r="D6138" s="474" t="s">
        <v>198</v>
      </c>
      <c r="E6138" s="474" t="s">
        <v>1404</v>
      </c>
      <c r="F6138" s="474"/>
      <c r="G6138" s="475" t="s">
        <v>120</v>
      </c>
      <c r="H6138" s="476" t="n">
        <v>1</v>
      </c>
      <c r="I6138" s="477" t="n">
        <v>101.19</v>
      </c>
      <c r="J6138" s="478" t="n">
        <v>101.19</v>
      </c>
    </row>
    <row r="6139" customFormat="false" ht="25.5" hidden="false" customHeight="true" outlineLevel="0" collapsed="false">
      <c r="A6139" s="479" t="s">
        <v>656</v>
      </c>
      <c r="B6139" s="480" t="n">
        <v>88247</v>
      </c>
      <c r="C6139" s="481" t="s">
        <v>42</v>
      </c>
      <c r="D6139" s="481" t="s">
        <v>852</v>
      </c>
      <c r="E6139" s="481" t="s">
        <v>1382</v>
      </c>
      <c r="F6139" s="481"/>
      <c r="G6139" s="482" t="s">
        <v>469</v>
      </c>
      <c r="H6139" s="483" t="n">
        <v>0.5677</v>
      </c>
      <c r="I6139" s="484" t="n">
        <v>21.96</v>
      </c>
      <c r="J6139" s="485" t="n">
        <v>12.46</v>
      </c>
    </row>
    <row r="6140" customFormat="false" ht="24" hidden="false" customHeight="true" outlineLevel="0" collapsed="false">
      <c r="A6140" s="479" t="s">
        <v>656</v>
      </c>
      <c r="B6140" s="480" t="n">
        <v>88264</v>
      </c>
      <c r="C6140" s="481" t="s">
        <v>42</v>
      </c>
      <c r="D6140" s="481" t="s">
        <v>468</v>
      </c>
      <c r="E6140" s="481" t="s">
        <v>1382</v>
      </c>
      <c r="F6140" s="481"/>
      <c r="G6140" s="482" t="s">
        <v>469</v>
      </c>
      <c r="H6140" s="483" t="n">
        <v>0.5677</v>
      </c>
      <c r="I6140" s="484" t="n">
        <v>26.68</v>
      </c>
      <c r="J6140" s="485" t="n">
        <v>15.14</v>
      </c>
    </row>
    <row r="6141" customFormat="false" ht="39" hidden="false" customHeight="true" outlineLevel="0" collapsed="false">
      <c r="A6141" s="501" t="s">
        <v>200</v>
      </c>
      <c r="B6141" s="502" t="n">
        <v>1575</v>
      </c>
      <c r="C6141" s="503" t="s">
        <v>42</v>
      </c>
      <c r="D6141" s="503" t="s">
        <v>888</v>
      </c>
      <c r="E6141" s="503" t="s">
        <v>669</v>
      </c>
      <c r="F6141" s="503"/>
      <c r="G6141" s="504" t="s">
        <v>120</v>
      </c>
      <c r="H6141" s="505" t="n">
        <v>3</v>
      </c>
      <c r="I6141" s="506" t="n">
        <v>2.48</v>
      </c>
      <c r="J6141" s="507" t="n">
        <v>7.44</v>
      </c>
    </row>
    <row r="6142" customFormat="false" ht="25.5" hidden="false" customHeight="true" outlineLevel="0" collapsed="false">
      <c r="A6142" s="501" t="s">
        <v>200</v>
      </c>
      <c r="B6142" s="502" t="n">
        <v>34709</v>
      </c>
      <c r="C6142" s="503" t="s">
        <v>42</v>
      </c>
      <c r="D6142" s="503" t="s">
        <v>887</v>
      </c>
      <c r="E6142" s="503" t="s">
        <v>669</v>
      </c>
      <c r="F6142" s="503"/>
      <c r="G6142" s="504" t="s">
        <v>120</v>
      </c>
      <c r="H6142" s="505" t="n">
        <v>1</v>
      </c>
      <c r="I6142" s="506" t="n">
        <v>66.15</v>
      </c>
      <c r="J6142" s="507" t="n">
        <v>66.15</v>
      </c>
    </row>
    <row r="6143" customFormat="false" ht="15" hidden="false" customHeight="false" outlineLevel="0" collapsed="false">
      <c r="A6143" s="486"/>
      <c r="B6143" s="487"/>
      <c r="C6143" s="487"/>
      <c r="D6143" s="487"/>
      <c r="E6143" s="487" t="s">
        <v>1388</v>
      </c>
      <c r="F6143" s="488" t="n">
        <v>21.54</v>
      </c>
      <c r="G6143" s="487" t="s">
        <v>1389</v>
      </c>
      <c r="H6143" s="488" t="n">
        <v>0</v>
      </c>
      <c r="I6143" s="489" t="s">
        <v>1390</v>
      </c>
      <c r="J6143" s="490" t="n">
        <v>21.54</v>
      </c>
    </row>
    <row r="6144" customFormat="false" ht="15" hidden="false" customHeight="true" outlineLevel="0" collapsed="false">
      <c r="A6144" s="486"/>
      <c r="B6144" s="487"/>
      <c r="C6144" s="487"/>
      <c r="D6144" s="487"/>
      <c r="E6144" s="487" t="s">
        <v>1391</v>
      </c>
      <c r="F6144" s="488" t="n">
        <v>24.08</v>
      </c>
      <c r="G6144" s="487"/>
      <c r="H6144" s="491" t="s">
        <v>1392</v>
      </c>
      <c r="I6144" s="491"/>
      <c r="J6144" s="490" t="n">
        <v>125.27</v>
      </c>
    </row>
    <row r="6145" customFormat="false" ht="49.5" hidden="false" customHeight="true" outlineLevel="0" collapsed="false">
      <c r="A6145" s="492"/>
      <c r="B6145" s="493"/>
      <c r="C6145" s="493"/>
      <c r="D6145" s="493"/>
      <c r="E6145" s="493"/>
      <c r="F6145" s="493"/>
      <c r="G6145" s="493" t="s">
        <v>1393</v>
      </c>
      <c r="H6145" s="494" t="n">
        <v>11</v>
      </c>
      <c r="I6145" s="495" t="s">
        <v>1394</v>
      </c>
      <c r="J6145" s="496" t="n">
        <v>1377.97</v>
      </c>
    </row>
    <row r="6146" customFormat="false" ht="0.75" hidden="false" customHeight="true" outlineLevel="0" collapsed="false">
      <c r="A6146" s="497"/>
      <c r="B6146" s="498"/>
      <c r="C6146" s="498"/>
      <c r="D6146" s="498"/>
      <c r="E6146" s="498"/>
      <c r="F6146" s="498"/>
      <c r="G6146" s="498"/>
      <c r="H6146" s="498"/>
      <c r="I6146" s="499"/>
      <c r="J6146" s="500"/>
    </row>
    <row r="6147" customFormat="false" ht="18" hidden="false" customHeight="true" outlineLevel="0" collapsed="false">
      <c r="A6147" s="466" t="s">
        <v>3231</v>
      </c>
      <c r="B6147" s="467" t="s">
        <v>27</v>
      </c>
      <c r="C6147" s="468" t="s">
        <v>26</v>
      </c>
      <c r="D6147" s="468" t="s">
        <v>18</v>
      </c>
      <c r="E6147" s="468" t="s">
        <v>25</v>
      </c>
      <c r="F6147" s="468"/>
      <c r="G6147" s="469" t="s">
        <v>1375</v>
      </c>
      <c r="H6147" s="467" t="s">
        <v>1376</v>
      </c>
      <c r="I6147" s="470" t="s">
        <v>1377</v>
      </c>
      <c r="J6147" s="471" t="s">
        <v>19</v>
      </c>
    </row>
    <row r="6148" customFormat="false" ht="25.5" hidden="false" customHeight="true" outlineLevel="0" collapsed="false">
      <c r="A6148" s="472" t="s">
        <v>35</v>
      </c>
      <c r="B6148" s="473" t="s">
        <v>3232</v>
      </c>
      <c r="C6148" s="474" t="s">
        <v>36</v>
      </c>
      <c r="D6148" s="474" t="s">
        <v>3233</v>
      </c>
      <c r="E6148" s="474" t="s">
        <v>1404</v>
      </c>
      <c r="F6148" s="474"/>
      <c r="G6148" s="475" t="s">
        <v>120</v>
      </c>
      <c r="H6148" s="476" t="n">
        <v>1</v>
      </c>
      <c r="I6148" s="477" t="n">
        <v>114.05</v>
      </c>
      <c r="J6148" s="478" t="n">
        <v>114.05</v>
      </c>
    </row>
    <row r="6149" customFormat="false" ht="25.5" hidden="false" customHeight="true" outlineLevel="0" collapsed="false">
      <c r="A6149" s="479" t="s">
        <v>656</v>
      </c>
      <c r="B6149" s="480" t="n">
        <v>88247</v>
      </c>
      <c r="C6149" s="481" t="s">
        <v>42</v>
      </c>
      <c r="D6149" s="481" t="s">
        <v>852</v>
      </c>
      <c r="E6149" s="481" t="s">
        <v>1382</v>
      </c>
      <c r="F6149" s="481"/>
      <c r="G6149" s="482" t="s">
        <v>469</v>
      </c>
      <c r="H6149" s="483" t="n">
        <v>0.5677</v>
      </c>
      <c r="I6149" s="484" t="n">
        <v>21.96</v>
      </c>
      <c r="J6149" s="485" t="n">
        <v>12.46</v>
      </c>
    </row>
    <row r="6150" customFormat="false" ht="24" hidden="false" customHeight="true" outlineLevel="0" collapsed="false">
      <c r="A6150" s="479" t="s">
        <v>656</v>
      </c>
      <c r="B6150" s="480" t="n">
        <v>88264</v>
      </c>
      <c r="C6150" s="481" t="s">
        <v>42</v>
      </c>
      <c r="D6150" s="481" t="s">
        <v>468</v>
      </c>
      <c r="E6150" s="481" t="s">
        <v>1382</v>
      </c>
      <c r="F6150" s="481"/>
      <c r="G6150" s="482" t="s">
        <v>469</v>
      </c>
      <c r="H6150" s="483" t="n">
        <v>0.5677</v>
      </c>
      <c r="I6150" s="484" t="n">
        <v>26.68</v>
      </c>
      <c r="J6150" s="485" t="n">
        <v>15.14</v>
      </c>
    </row>
    <row r="6151" customFormat="false" ht="39" hidden="false" customHeight="true" outlineLevel="0" collapsed="false">
      <c r="A6151" s="501" t="s">
        <v>200</v>
      </c>
      <c r="B6151" s="502" t="n">
        <v>1575</v>
      </c>
      <c r="C6151" s="503" t="s">
        <v>42</v>
      </c>
      <c r="D6151" s="503" t="s">
        <v>888</v>
      </c>
      <c r="E6151" s="503" t="s">
        <v>669</v>
      </c>
      <c r="F6151" s="503"/>
      <c r="G6151" s="504" t="s">
        <v>120</v>
      </c>
      <c r="H6151" s="505" t="n">
        <v>3</v>
      </c>
      <c r="I6151" s="506" t="n">
        <v>2.48</v>
      </c>
      <c r="J6151" s="507" t="n">
        <v>7.44</v>
      </c>
    </row>
    <row r="6152" customFormat="false" ht="25.5" hidden="false" customHeight="true" outlineLevel="0" collapsed="false">
      <c r="A6152" s="501" t="s">
        <v>200</v>
      </c>
      <c r="B6152" s="502" t="n">
        <v>34714</v>
      </c>
      <c r="C6152" s="503" t="s">
        <v>42</v>
      </c>
      <c r="D6152" s="503" t="s">
        <v>3234</v>
      </c>
      <c r="E6152" s="503" t="s">
        <v>669</v>
      </c>
      <c r="F6152" s="503"/>
      <c r="G6152" s="504" t="s">
        <v>120</v>
      </c>
      <c r="H6152" s="505" t="n">
        <v>1</v>
      </c>
      <c r="I6152" s="506" t="n">
        <v>79.01</v>
      </c>
      <c r="J6152" s="507" t="n">
        <v>79.01</v>
      </c>
    </row>
    <row r="6153" customFormat="false" ht="15" hidden="false" customHeight="false" outlineLevel="0" collapsed="false">
      <c r="A6153" s="486"/>
      <c r="B6153" s="487"/>
      <c r="C6153" s="487"/>
      <c r="D6153" s="487"/>
      <c r="E6153" s="487" t="s">
        <v>1388</v>
      </c>
      <c r="F6153" s="488" t="n">
        <v>21.54</v>
      </c>
      <c r="G6153" s="487" t="s">
        <v>1389</v>
      </c>
      <c r="H6153" s="488" t="n">
        <v>0</v>
      </c>
      <c r="I6153" s="489" t="s">
        <v>1390</v>
      </c>
      <c r="J6153" s="490" t="n">
        <v>21.54</v>
      </c>
    </row>
    <row r="6154" customFormat="false" ht="15" hidden="false" customHeight="true" outlineLevel="0" collapsed="false">
      <c r="A6154" s="486"/>
      <c r="B6154" s="487"/>
      <c r="C6154" s="487"/>
      <c r="D6154" s="487"/>
      <c r="E6154" s="487" t="s">
        <v>1391</v>
      </c>
      <c r="F6154" s="488" t="n">
        <v>27.14</v>
      </c>
      <c r="G6154" s="487"/>
      <c r="H6154" s="491" t="s">
        <v>1392</v>
      </c>
      <c r="I6154" s="491"/>
      <c r="J6154" s="490" t="n">
        <v>141.19</v>
      </c>
    </row>
    <row r="6155" customFormat="false" ht="49.5" hidden="false" customHeight="true" outlineLevel="0" collapsed="false">
      <c r="A6155" s="492"/>
      <c r="B6155" s="493"/>
      <c r="C6155" s="493"/>
      <c r="D6155" s="493"/>
      <c r="E6155" s="493"/>
      <c r="F6155" s="493"/>
      <c r="G6155" s="493" t="s">
        <v>1393</v>
      </c>
      <c r="H6155" s="494" t="n">
        <v>12</v>
      </c>
      <c r="I6155" s="495" t="s">
        <v>1394</v>
      </c>
      <c r="J6155" s="496" t="n">
        <v>1694.28</v>
      </c>
    </row>
    <row r="6156" customFormat="false" ht="0.75" hidden="false" customHeight="true" outlineLevel="0" collapsed="false">
      <c r="A6156" s="497"/>
      <c r="B6156" s="498"/>
      <c r="C6156" s="498"/>
      <c r="D6156" s="498"/>
      <c r="E6156" s="498"/>
      <c r="F6156" s="498"/>
      <c r="G6156" s="498"/>
      <c r="H6156" s="498"/>
      <c r="I6156" s="499"/>
      <c r="J6156" s="500"/>
    </row>
    <row r="6157" customFormat="false" ht="18" hidden="false" customHeight="true" outlineLevel="0" collapsed="false">
      <c r="A6157" s="466" t="s">
        <v>3235</v>
      </c>
      <c r="B6157" s="467" t="s">
        <v>27</v>
      </c>
      <c r="C6157" s="468" t="s">
        <v>26</v>
      </c>
      <c r="D6157" s="468" t="s">
        <v>18</v>
      </c>
      <c r="E6157" s="468" t="s">
        <v>25</v>
      </c>
      <c r="F6157" s="468"/>
      <c r="G6157" s="469" t="s">
        <v>1375</v>
      </c>
      <c r="H6157" s="467" t="s">
        <v>1376</v>
      </c>
      <c r="I6157" s="470" t="s">
        <v>1377</v>
      </c>
      <c r="J6157" s="471" t="s">
        <v>19</v>
      </c>
    </row>
    <row r="6158" customFormat="false" ht="25.5" hidden="false" customHeight="true" outlineLevel="0" collapsed="false">
      <c r="A6158" s="472" t="s">
        <v>35</v>
      </c>
      <c r="B6158" s="473" t="n">
        <v>93653</v>
      </c>
      <c r="C6158" s="474" t="s">
        <v>42</v>
      </c>
      <c r="D6158" s="474" t="s">
        <v>192</v>
      </c>
      <c r="E6158" s="474" t="s">
        <v>1404</v>
      </c>
      <c r="F6158" s="474"/>
      <c r="G6158" s="475" t="s">
        <v>120</v>
      </c>
      <c r="H6158" s="476" t="n">
        <v>1</v>
      </c>
      <c r="I6158" s="477" t="n">
        <v>12.36</v>
      </c>
      <c r="J6158" s="478" t="n">
        <v>12.36</v>
      </c>
    </row>
    <row r="6159" customFormat="false" ht="25.5" hidden="false" customHeight="true" outlineLevel="0" collapsed="false">
      <c r="A6159" s="479" t="s">
        <v>656</v>
      </c>
      <c r="B6159" s="480" t="n">
        <v>88247</v>
      </c>
      <c r="C6159" s="481" t="s">
        <v>42</v>
      </c>
      <c r="D6159" s="481" t="s">
        <v>852</v>
      </c>
      <c r="E6159" s="481" t="s">
        <v>1382</v>
      </c>
      <c r="F6159" s="481"/>
      <c r="G6159" s="482" t="s">
        <v>469</v>
      </c>
      <c r="H6159" s="483" t="n">
        <v>0.0352</v>
      </c>
      <c r="I6159" s="484" t="n">
        <v>21.96</v>
      </c>
      <c r="J6159" s="485" t="n">
        <v>0.77</v>
      </c>
    </row>
    <row r="6160" customFormat="false" ht="24" hidden="false" customHeight="true" outlineLevel="0" collapsed="false">
      <c r="A6160" s="479" t="s">
        <v>656</v>
      </c>
      <c r="B6160" s="480" t="n">
        <v>88264</v>
      </c>
      <c r="C6160" s="481" t="s">
        <v>42</v>
      </c>
      <c r="D6160" s="481" t="s">
        <v>468</v>
      </c>
      <c r="E6160" s="481" t="s">
        <v>1382</v>
      </c>
      <c r="F6160" s="481"/>
      <c r="G6160" s="482" t="s">
        <v>469</v>
      </c>
      <c r="H6160" s="483" t="n">
        <v>0.0352</v>
      </c>
      <c r="I6160" s="484" t="n">
        <v>26.68</v>
      </c>
      <c r="J6160" s="485" t="n">
        <v>0.93</v>
      </c>
    </row>
    <row r="6161" customFormat="false" ht="39" hidden="false" customHeight="true" outlineLevel="0" collapsed="false">
      <c r="A6161" s="501" t="s">
        <v>200</v>
      </c>
      <c r="B6161" s="502" t="n">
        <v>1570</v>
      </c>
      <c r="C6161" s="503" t="s">
        <v>42</v>
      </c>
      <c r="D6161" s="503" t="s">
        <v>882</v>
      </c>
      <c r="E6161" s="503" t="s">
        <v>669</v>
      </c>
      <c r="F6161" s="503"/>
      <c r="G6161" s="504" t="s">
        <v>120</v>
      </c>
      <c r="H6161" s="505" t="n">
        <v>1</v>
      </c>
      <c r="I6161" s="506" t="n">
        <v>1.24</v>
      </c>
      <c r="J6161" s="507" t="n">
        <v>1.24</v>
      </c>
    </row>
    <row r="6162" customFormat="false" ht="25.5" hidden="false" customHeight="true" outlineLevel="0" collapsed="false">
      <c r="A6162" s="501" t="s">
        <v>200</v>
      </c>
      <c r="B6162" s="502" t="n">
        <v>34653</v>
      </c>
      <c r="C6162" s="503" t="s">
        <v>42</v>
      </c>
      <c r="D6162" s="503" t="s">
        <v>881</v>
      </c>
      <c r="E6162" s="503" t="s">
        <v>669</v>
      </c>
      <c r="F6162" s="503"/>
      <c r="G6162" s="504" t="s">
        <v>120</v>
      </c>
      <c r="H6162" s="505" t="n">
        <v>1</v>
      </c>
      <c r="I6162" s="506" t="n">
        <v>9.42</v>
      </c>
      <c r="J6162" s="507" t="n">
        <v>9.42</v>
      </c>
    </row>
    <row r="6163" customFormat="false" ht="15" hidden="false" customHeight="false" outlineLevel="0" collapsed="false">
      <c r="A6163" s="486"/>
      <c r="B6163" s="487"/>
      <c r="C6163" s="487"/>
      <c r="D6163" s="487"/>
      <c r="E6163" s="487" t="s">
        <v>1388</v>
      </c>
      <c r="F6163" s="488" t="n">
        <v>1.33</v>
      </c>
      <c r="G6163" s="487" t="s">
        <v>1389</v>
      </c>
      <c r="H6163" s="488" t="n">
        <v>0</v>
      </c>
      <c r="I6163" s="489" t="s">
        <v>1390</v>
      </c>
      <c r="J6163" s="490" t="n">
        <v>1.33</v>
      </c>
    </row>
    <row r="6164" customFormat="false" ht="15" hidden="false" customHeight="true" outlineLevel="0" collapsed="false">
      <c r="A6164" s="486"/>
      <c r="B6164" s="487"/>
      <c r="C6164" s="487"/>
      <c r="D6164" s="487"/>
      <c r="E6164" s="487" t="s">
        <v>1391</v>
      </c>
      <c r="F6164" s="488" t="n">
        <v>2.94</v>
      </c>
      <c r="G6164" s="487"/>
      <c r="H6164" s="491" t="s">
        <v>1392</v>
      </c>
      <c r="I6164" s="491"/>
      <c r="J6164" s="490" t="n">
        <v>15.3</v>
      </c>
    </row>
    <row r="6165" customFormat="false" ht="49.5" hidden="false" customHeight="true" outlineLevel="0" collapsed="false">
      <c r="A6165" s="492"/>
      <c r="B6165" s="493"/>
      <c r="C6165" s="493"/>
      <c r="D6165" s="493"/>
      <c r="E6165" s="493"/>
      <c r="F6165" s="493"/>
      <c r="G6165" s="493" t="s">
        <v>1393</v>
      </c>
      <c r="H6165" s="494" t="n">
        <v>55</v>
      </c>
      <c r="I6165" s="495" t="s">
        <v>1394</v>
      </c>
      <c r="J6165" s="496" t="n">
        <v>841.5</v>
      </c>
    </row>
    <row r="6166" customFormat="false" ht="0.75" hidden="false" customHeight="true" outlineLevel="0" collapsed="false">
      <c r="A6166" s="497"/>
      <c r="B6166" s="498"/>
      <c r="C6166" s="498"/>
      <c r="D6166" s="498"/>
      <c r="E6166" s="498"/>
      <c r="F6166" s="498"/>
      <c r="G6166" s="498"/>
      <c r="H6166" s="498"/>
      <c r="I6166" s="499"/>
      <c r="J6166" s="500"/>
    </row>
    <row r="6167" customFormat="false" ht="18" hidden="false" customHeight="true" outlineLevel="0" collapsed="false">
      <c r="A6167" s="466" t="s">
        <v>3236</v>
      </c>
      <c r="B6167" s="467" t="s">
        <v>27</v>
      </c>
      <c r="C6167" s="468" t="s">
        <v>26</v>
      </c>
      <c r="D6167" s="468" t="s">
        <v>18</v>
      </c>
      <c r="E6167" s="468" t="s">
        <v>25</v>
      </c>
      <c r="F6167" s="468"/>
      <c r="G6167" s="469" t="s">
        <v>1375</v>
      </c>
      <c r="H6167" s="467" t="s">
        <v>1376</v>
      </c>
      <c r="I6167" s="470" t="s">
        <v>1377</v>
      </c>
      <c r="J6167" s="471" t="s">
        <v>19</v>
      </c>
    </row>
    <row r="6168" customFormat="false" ht="25.5" hidden="false" customHeight="true" outlineLevel="0" collapsed="false">
      <c r="A6168" s="472" t="s">
        <v>35</v>
      </c>
      <c r="B6168" s="473" t="n">
        <v>93654</v>
      </c>
      <c r="C6168" s="474" t="s">
        <v>42</v>
      </c>
      <c r="D6168" s="474" t="s">
        <v>3237</v>
      </c>
      <c r="E6168" s="474" t="s">
        <v>1404</v>
      </c>
      <c r="F6168" s="474"/>
      <c r="G6168" s="475" t="s">
        <v>120</v>
      </c>
      <c r="H6168" s="476" t="n">
        <v>1</v>
      </c>
      <c r="I6168" s="477" t="n">
        <v>12.96</v>
      </c>
      <c r="J6168" s="478" t="n">
        <v>12.96</v>
      </c>
    </row>
    <row r="6169" customFormat="false" ht="25.5" hidden="false" customHeight="true" outlineLevel="0" collapsed="false">
      <c r="A6169" s="479" t="s">
        <v>656</v>
      </c>
      <c r="B6169" s="480" t="n">
        <v>88247</v>
      </c>
      <c r="C6169" s="481" t="s">
        <v>42</v>
      </c>
      <c r="D6169" s="481" t="s">
        <v>852</v>
      </c>
      <c r="E6169" s="481" t="s">
        <v>1382</v>
      </c>
      <c r="F6169" s="481"/>
      <c r="G6169" s="482" t="s">
        <v>469</v>
      </c>
      <c r="H6169" s="483" t="n">
        <v>0.0476</v>
      </c>
      <c r="I6169" s="484" t="n">
        <v>21.96</v>
      </c>
      <c r="J6169" s="485" t="n">
        <v>1.04</v>
      </c>
    </row>
    <row r="6170" customFormat="false" ht="24" hidden="false" customHeight="true" outlineLevel="0" collapsed="false">
      <c r="A6170" s="479" t="s">
        <v>656</v>
      </c>
      <c r="B6170" s="480" t="n">
        <v>88264</v>
      </c>
      <c r="C6170" s="481" t="s">
        <v>42</v>
      </c>
      <c r="D6170" s="481" t="s">
        <v>468</v>
      </c>
      <c r="E6170" s="481" t="s">
        <v>1382</v>
      </c>
      <c r="F6170" s="481"/>
      <c r="G6170" s="482" t="s">
        <v>469</v>
      </c>
      <c r="H6170" s="483" t="n">
        <v>0.0476</v>
      </c>
      <c r="I6170" s="484" t="n">
        <v>26.68</v>
      </c>
      <c r="J6170" s="485" t="n">
        <v>1.26</v>
      </c>
    </row>
    <row r="6171" customFormat="false" ht="39" hidden="false" customHeight="true" outlineLevel="0" collapsed="false">
      <c r="A6171" s="501" t="s">
        <v>200</v>
      </c>
      <c r="B6171" s="502" t="n">
        <v>1570</v>
      </c>
      <c r="C6171" s="503" t="s">
        <v>42</v>
      </c>
      <c r="D6171" s="503" t="s">
        <v>882</v>
      </c>
      <c r="E6171" s="503" t="s">
        <v>669</v>
      </c>
      <c r="F6171" s="503"/>
      <c r="G6171" s="504" t="s">
        <v>120</v>
      </c>
      <c r="H6171" s="505" t="n">
        <v>1</v>
      </c>
      <c r="I6171" s="506" t="n">
        <v>1.24</v>
      </c>
      <c r="J6171" s="507" t="n">
        <v>1.24</v>
      </c>
    </row>
    <row r="6172" customFormat="false" ht="25.5" hidden="false" customHeight="true" outlineLevel="0" collapsed="false">
      <c r="A6172" s="501" t="s">
        <v>200</v>
      </c>
      <c r="B6172" s="502" t="n">
        <v>34653</v>
      </c>
      <c r="C6172" s="503" t="s">
        <v>42</v>
      </c>
      <c r="D6172" s="503" t="s">
        <v>881</v>
      </c>
      <c r="E6172" s="503" t="s">
        <v>669</v>
      </c>
      <c r="F6172" s="503"/>
      <c r="G6172" s="504" t="s">
        <v>120</v>
      </c>
      <c r="H6172" s="505" t="n">
        <v>1</v>
      </c>
      <c r="I6172" s="506" t="n">
        <v>9.42</v>
      </c>
      <c r="J6172" s="507" t="n">
        <v>9.42</v>
      </c>
    </row>
    <row r="6173" customFormat="false" ht="15" hidden="false" customHeight="false" outlineLevel="0" collapsed="false">
      <c r="A6173" s="486"/>
      <c r="B6173" s="487"/>
      <c r="C6173" s="487"/>
      <c r="D6173" s="487"/>
      <c r="E6173" s="487" t="s">
        <v>1388</v>
      </c>
      <c r="F6173" s="488" t="n">
        <v>1.8</v>
      </c>
      <c r="G6173" s="487" t="s">
        <v>1389</v>
      </c>
      <c r="H6173" s="488" t="n">
        <v>0</v>
      </c>
      <c r="I6173" s="489" t="s">
        <v>1390</v>
      </c>
      <c r="J6173" s="490" t="n">
        <v>1.8</v>
      </c>
    </row>
    <row r="6174" customFormat="false" ht="15" hidden="false" customHeight="true" outlineLevel="0" collapsed="false">
      <c r="A6174" s="486"/>
      <c r="B6174" s="487"/>
      <c r="C6174" s="487"/>
      <c r="D6174" s="487"/>
      <c r="E6174" s="487" t="s">
        <v>1391</v>
      </c>
      <c r="F6174" s="488" t="n">
        <v>3.08</v>
      </c>
      <c r="G6174" s="487"/>
      <c r="H6174" s="491" t="s">
        <v>1392</v>
      </c>
      <c r="I6174" s="491"/>
      <c r="J6174" s="490" t="n">
        <v>16.04</v>
      </c>
    </row>
    <row r="6175" customFormat="false" ht="49.5" hidden="false" customHeight="true" outlineLevel="0" collapsed="false">
      <c r="A6175" s="492"/>
      <c r="B6175" s="493"/>
      <c r="C6175" s="493"/>
      <c r="D6175" s="493"/>
      <c r="E6175" s="493"/>
      <c r="F6175" s="493"/>
      <c r="G6175" s="493" t="s">
        <v>1393</v>
      </c>
      <c r="H6175" s="494" t="n">
        <v>69</v>
      </c>
      <c r="I6175" s="495" t="s">
        <v>1394</v>
      </c>
      <c r="J6175" s="496" t="n">
        <v>1106.76</v>
      </c>
    </row>
    <row r="6176" customFormat="false" ht="0.75" hidden="false" customHeight="true" outlineLevel="0" collapsed="false">
      <c r="A6176" s="497"/>
      <c r="B6176" s="498"/>
      <c r="C6176" s="498"/>
      <c r="D6176" s="498"/>
      <c r="E6176" s="498"/>
      <c r="F6176" s="498"/>
      <c r="G6176" s="498"/>
      <c r="H6176" s="498"/>
      <c r="I6176" s="499"/>
      <c r="J6176" s="500"/>
    </row>
    <row r="6177" customFormat="false" ht="18" hidden="false" customHeight="true" outlineLevel="0" collapsed="false">
      <c r="A6177" s="466" t="s">
        <v>3238</v>
      </c>
      <c r="B6177" s="467" t="s">
        <v>27</v>
      </c>
      <c r="C6177" s="468" t="s">
        <v>26</v>
      </c>
      <c r="D6177" s="468" t="s">
        <v>18</v>
      </c>
      <c r="E6177" s="468" t="s">
        <v>25</v>
      </c>
      <c r="F6177" s="468"/>
      <c r="G6177" s="469" t="s">
        <v>1375</v>
      </c>
      <c r="H6177" s="467" t="s">
        <v>1376</v>
      </c>
      <c r="I6177" s="470" t="s">
        <v>1377</v>
      </c>
      <c r="J6177" s="471" t="s">
        <v>19</v>
      </c>
    </row>
    <row r="6178" customFormat="false" ht="25.5" hidden="false" customHeight="true" outlineLevel="0" collapsed="false">
      <c r="A6178" s="472" t="s">
        <v>35</v>
      </c>
      <c r="B6178" s="473" t="n">
        <v>93655</v>
      </c>
      <c r="C6178" s="474" t="s">
        <v>42</v>
      </c>
      <c r="D6178" s="474" t="s">
        <v>3239</v>
      </c>
      <c r="E6178" s="474" t="s">
        <v>1404</v>
      </c>
      <c r="F6178" s="474"/>
      <c r="G6178" s="475" t="s">
        <v>120</v>
      </c>
      <c r="H6178" s="476" t="n">
        <v>1</v>
      </c>
      <c r="I6178" s="477" t="n">
        <v>14.25</v>
      </c>
      <c r="J6178" s="478" t="n">
        <v>14.25</v>
      </c>
    </row>
    <row r="6179" customFormat="false" ht="25.5" hidden="false" customHeight="true" outlineLevel="0" collapsed="false">
      <c r="A6179" s="479" t="s">
        <v>656</v>
      </c>
      <c r="B6179" s="480" t="n">
        <v>88247</v>
      </c>
      <c r="C6179" s="481" t="s">
        <v>42</v>
      </c>
      <c r="D6179" s="481" t="s">
        <v>852</v>
      </c>
      <c r="E6179" s="481" t="s">
        <v>1382</v>
      </c>
      <c r="F6179" s="481"/>
      <c r="G6179" s="482" t="s">
        <v>469</v>
      </c>
      <c r="H6179" s="483" t="n">
        <v>0.0663</v>
      </c>
      <c r="I6179" s="484" t="n">
        <v>21.96</v>
      </c>
      <c r="J6179" s="485" t="n">
        <v>1.45</v>
      </c>
    </row>
    <row r="6180" customFormat="false" ht="24" hidden="false" customHeight="true" outlineLevel="0" collapsed="false">
      <c r="A6180" s="479" t="s">
        <v>656</v>
      </c>
      <c r="B6180" s="480" t="n">
        <v>88264</v>
      </c>
      <c r="C6180" s="481" t="s">
        <v>42</v>
      </c>
      <c r="D6180" s="481" t="s">
        <v>468</v>
      </c>
      <c r="E6180" s="481" t="s">
        <v>1382</v>
      </c>
      <c r="F6180" s="481"/>
      <c r="G6180" s="482" t="s">
        <v>469</v>
      </c>
      <c r="H6180" s="483" t="n">
        <v>0.0663</v>
      </c>
      <c r="I6180" s="484" t="n">
        <v>26.68</v>
      </c>
      <c r="J6180" s="485" t="n">
        <v>1.76</v>
      </c>
    </row>
    <row r="6181" customFormat="false" ht="39" hidden="false" customHeight="true" outlineLevel="0" collapsed="false">
      <c r="A6181" s="501" t="s">
        <v>200</v>
      </c>
      <c r="B6181" s="502" t="n">
        <v>1571</v>
      </c>
      <c r="C6181" s="503" t="s">
        <v>42</v>
      </c>
      <c r="D6181" s="503" t="s">
        <v>3200</v>
      </c>
      <c r="E6181" s="503" t="s">
        <v>669</v>
      </c>
      <c r="F6181" s="503"/>
      <c r="G6181" s="504" t="s">
        <v>120</v>
      </c>
      <c r="H6181" s="505" t="n">
        <v>1</v>
      </c>
      <c r="I6181" s="506" t="n">
        <v>1.62</v>
      </c>
      <c r="J6181" s="507" t="n">
        <v>1.62</v>
      </c>
    </row>
    <row r="6182" customFormat="false" ht="25.5" hidden="false" customHeight="true" outlineLevel="0" collapsed="false">
      <c r="A6182" s="501" t="s">
        <v>200</v>
      </c>
      <c r="B6182" s="502" t="n">
        <v>34653</v>
      </c>
      <c r="C6182" s="503" t="s">
        <v>42</v>
      </c>
      <c r="D6182" s="503" t="s">
        <v>881</v>
      </c>
      <c r="E6182" s="503" t="s">
        <v>669</v>
      </c>
      <c r="F6182" s="503"/>
      <c r="G6182" s="504" t="s">
        <v>120</v>
      </c>
      <c r="H6182" s="505" t="n">
        <v>1</v>
      </c>
      <c r="I6182" s="506" t="n">
        <v>9.42</v>
      </c>
      <c r="J6182" s="507" t="n">
        <v>9.42</v>
      </c>
    </row>
    <row r="6183" customFormat="false" ht="15" hidden="false" customHeight="false" outlineLevel="0" collapsed="false">
      <c r="A6183" s="486"/>
      <c r="B6183" s="487"/>
      <c r="C6183" s="487"/>
      <c r="D6183" s="487"/>
      <c r="E6183" s="487" t="s">
        <v>1388</v>
      </c>
      <c r="F6183" s="488" t="n">
        <v>2.51</v>
      </c>
      <c r="G6183" s="487" t="s">
        <v>1389</v>
      </c>
      <c r="H6183" s="488" t="n">
        <v>0</v>
      </c>
      <c r="I6183" s="489" t="s">
        <v>1390</v>
      </c>
      <c r="J6183" s="490" t="n">
        <v>2.51</v>
      </c>
    </row>
    <row r="6184" customFormat="false" ht="15" hidden="false" customHeight="true" outlineLevel="0" collapsed="false">
      <c r="A6184" s="486"/>
      <c r="B6184" s="487"/>
      <c r="C6184" s="487"/>
      <c r="D6184" s="487"/>
      <c r="E6184" s="487" t="s">
        <v>1391</v>
      </c>
      <c r="F6184" s="488" t="n">
        <v>3.39</v>
      </c>
      <c r="G6184" s="487"/>
      <c r="H6184" s="491" t="s">
        <v>1392</v>
      </c>
      <c r="I6184" s="491"/>
      <c r="J6184" s="490" t="n">
        <v>17.64</v>
      </c>
    </row>
    <row r="6185" customFormat="false" ht="49.5" hidden="false" customHeight="true" outlineLevel="0" collapsed="false">
      <c r="A6185" s="492"/>
      <c r="B6185" s="493"/>
      <c r="C6185" s="493"/>
      <c r="D6185" s="493"/>
      <c r="E6185" s="493"/>
      <c r="F6185" s="493"/>
      <c r="G6185" s="493" t="s">
        <v>1393</v>
      </c>
      <c r="H6185" s="494" t="n">
        <v>3</v>
      </c>
      <c r="I6185" s="495" t="s">
        <v>1394</v>
      </c>
      <c r="J6185" s="496" t="n">
        <v>52.92</v>
      </c>
    </row>
    <row r="6186" customFormat="false" ht="0.75" hidden="false" customHeight="true" outlineLevel="0" collapsed="false">
      <c r="A6186" s="497"/>
      <c r="B6186" s="498"/>
      <c r="C6186" s="498"/>
      <c r="D6186" s="498"/>
      <c r="E6186" s="498"/>
      <c r="F6186" s="498"/>
      <c r="G6186" s="498"/>
      <c r="H6186" s="498"/>
      <c r="I6186" s="499"/>
      <c r="J6186" s="500"/>
    </row>
    <row r="6187" customFormat="false" ht="18" hidden="false" customHeight="true" outlineLevel="0" collapsed="false">
      <c r="A6187" s="466" t="s">
        <v>3240</v>
      </c>
      <c r="B6187" s="467" t="s">
        <v>27</v>
      </c>
      <c r="C6187" s="468" t="s">
        <v>26</v>
      </c>
      <c r="D6187" s="468" t="s">
        <v>18</v>
      </c>
      <c r="E6187" s="468" t="s">
        <v>25</v>
      </c>
      <c r="F6187" s="468"/>
      <c r="G6187" s="469" t="s">
        <v>1375</v>
      </c>
      <c r="H6187" s="467" t="s">
        <v>1376</v>
      </c>
      <c r="I6187" s="470" t="s">
        <v>1377</v>
      </c>
      <c r="J6187" s="471" t="s">
        <v>19</v>
      </c>
    </row>
    <row r="6188" customFormat="false" ht="25.5" hidden="false" customHeight="true" outlineLevel="0" collapsed="false">
      <c r="A6188" s="472" t="s">
        <v>35</v>
      </c>
      <c r="B6188" s="473" t="n">
        <v>93656</v>
      </c>
      <c r="C6188" s="474" t="s">
        <v>42</v>
      </c>
      <c r="D6188" s="474" t="s">
        <v>3241</v>
      </c>
      <c r="E6188" s="474" t="s">
        <v>1404</v>
      </c>
      <c r="F6188" s="474"/>
      <c r="G6188" s="475" t="s">
        <v>120</v>
      </c>
      <c r="H6188" s="476" t="n">
        <v>1</v>
      </c>
      <c r="I6188" s="477" t="n">
        <v>14.25</v>
      </c>
      <c r="J6188" s="478" t="n">
        <v>14.25</v>
      </c>
    </row>
    <row r="6189" customFormat="false" ht="25.5" hidden="false" customHeight="true" outlineLevel="0" collapsed="false">
      <c r="A6189" s="479" t="s">
        <v>656</v>
      </c>
      <c r="B6189" s="480" t="n">
        <v>88247</v>
      </c>
      <c r="C6189" s="481" t="s">
        <v>42</v>
      </c>
      <c r="D6189" s="481" t="s">
        <v>852</v>
      </c>
      <c r="E6189" s="481" t="s">
        <v>1382</v>
      </c>
      <c r="F6189" s="481"/>
      <c r="G6189" s="482" t="s">
        <v>469</v>
      </c>
      <c r="H6189" s="483" t="n">
        <v>0.0663</v>
      </c>
      <c r="I6189" s="484" t="n">
        <v>21.96</v>
      </c>
      <c r="J6189" s="485" t="n">
        <v>1.45</v>
      </c>
    </row>
    <row r="6190" customFormat="false" ht="24" hidden="false" customHeight="true" outlineLevel="0" collapsed="false">
      <c r="A6190" s="479" t="s">
        <v>656</v>
      </c>
      <c r="B6190" s="480" t="n">
        <v>88264</v>
      </c>
      <c r="C6190" s="481" t="s">
        <v>42</v>
      </c>
      <c r="D6190" s="481" t="s">
        <v>468</v>
      </c>
      <c r="E6190" s="481" t="s">
        <v>1382</v>
      </c>
      <c r="F6190" s="481"/>
      <c r="G6190" s="482" t="s">
        <v>469</v>
      </c>
      <c r="H6190" s="483" t="n">
        <v>0.0663</v>
      </c>
      <c r="I6190" s="484" t="n">
        <v>26.68</v>
      </c>
      <c r="J6190" s="485" t="n">
        <v>1.76</v>
      </c>
    </row>
    <row r="6191" customFormat="false" ht="39" hidden="false" customHeight="true" outlineLevel="0" collapsed="false">
      <c r="A6191" s="501" t="s">
        <v>200</v>
      </c>
      <c r="B6191" s="502" t="n">
        <v>1571</v>
      </c>
      <c r="C6191" s="503" t="s">
        <v>42</v>
      </c>
      <c r="D6191" s="503" t="s">
        <v>3200</v>
      </c>
      <c r="E6191" s="503" t="s">
        <v>669</v>
      </c>
      <c r="F6191" s="503"/>
      <c r="G6191" s="504" t="s">
        <v>120</v>
      </c>
      <c r="H6191" s="505" t="n">
        <v>1</v>
      </c>
      <c r="I6191" s="506" t="n">
        <v>1.62</v>
      </c>
      <c r="J6191" s="507" t="n">
        <v>1.62</v>
      </c>
    </row>
    <row r="6192" customFormat="false" ht="25.5" hidden="false" customHeight="true" outlineLevel="0" collapsed="false">
      <c r="A6192" s="501" t="s">
        <v>200</v>
      </c>
      <c r="B6192" s="502" t="n">
        <v>34653</v>
      </c>
      <c r="C6192" s="503" t="s">
        <v>42</v>
      </c>
      <c r="D6192" s="503" t="s">
        <v>881</v>
      </c>
      <c r="E6192" s="503" t="s">
        <v>669</v>
      </c>
      <c r="F6192" s="503"/>
      <c r="G6192" s="504" t="s">
        <v>120</v>
      </c>
      <c r="H6192" s="505" t="n">
        <v>1</v>
      </c>
      <c r="I6192" s="506" t="n">
        <v>9.42</v>
      </c>
      <c r="J6192" s="507" t="n">
        <v>9.42</v>
      </c>
    </row>
    <row r="6193" customFormat="false" ht="15" hidden="false" customHeight="false" outlineLevel="0" collapsed="false">
      <c r="A6193" s="486"/>
      <c r="B6193" s="487"/>
      <c r="C6193" s="487"/>
      <c r="D6193" s="487"/>
      <c r="E6193" s="487" t="s">
        <v>1388</v>
      </c>
      <c r="F6193" s="488" t="n">
        <v>2.51</v>
      </c>
      <c r="G6193" s="487" t="s">
        <v>1389</v>
      </c>
      <c r="H6193" s="488" t="n">
        <v>0</v>
      </c>
      <c r="I6193" s="489" t="s">
        <v>1390</v>
      </c>
      <c r="J6193" s="490" t="n">
        <v>2.51</v>
      </c>
    </row>
    <row r="6194" customFormat="false" ht="15" hidden="false" customHeight="true" outlineLevel="0" collapsed="false">
      <c r="A6194" s="486"/>
      <c r="B6194" s="487"/>
      <c r="C6194" s="487"/>
      <c r="D6194" s="487"/>
      <c r="E6194" s="487" t="s">
        <v>1391</v>
      </c>
      <c r="F6194" s="488" t="n">
        <v>3.39</v>
      </c>
      <c r="G6194" s="487"/>
      <c r="H6194" s="491" t="s">
        <v>1392</v>
      </c>
      <c r="I6194" s="491"/>
      <c r="J6194" s="490" t="n">
        <v>17.64</v>
      </c>
    </row>
    <row r="6195" customFormat="false" ht="49.5" hidden="false" customHeight="true" outlineLevel="0" collapsed="false">
      <c r="A6195" s="492"/>
      <c r="B6195" s="493"/>
      <c r="C6195" s="493"/>
      <c r="D6195" s="493"/>
      <c r="E6195" s="493"/>
      <c r="F6195" s="493"/>
      <c r="G6195" s="493" t="s">
        <v>1393</v>
      </c>
      <c r="H6195" s="494" t="n">
        <v>5</v>
      </c>
      <c r="I6195" s="495" t="s">
        <v>1394</v>
      </c>
      <c r="J6195" s="496" t="n">
        <v>88.2</v>
      </c>
    </row>
    <row r="6196" customFormat="false" ht="0.75" hidden="false" customHeight="true" outlineLevel="0" collapsed="false">
      <c r="A6196" s="497"/>
      <c r="B6196" s="498"/>
      <c r="C6196" s="498"/>
      <c r="D6196" s="498"/>
      <c r="E6196" s="498"/>
      <c r="F6196" s="498"/>
      <c r="G6196" s="498"/>
      <c r="H6196" s="498"/>
      <c r="I6196" s="499"/>
      <c r="J6196" s="500"/>
    </row>
    <row r="6197" customFormat="false" ht="18" hidden="false" customHeight="true" outlineLevel="0" collapsed="false">
      <c r="A6197" s="466" t="s">
        <v>3242</v>
      </c>
      <c r="B6197" s="467" t="s">
        <v>27</v>
      </c>
      <c r="C6197" s="468" t="s">
        <v>26</v>
      </c>
      <c r="D6197" s="468" t="s">
        <v>18</v>
      </c>
      <c r="E6197" s="468" t="s">
        <v>25</v>
      </c>
      <c r="F6197" s="468"/>
      <c r="G6197" s="469" t="s">
        <v>1375</v>
      </c>
      <c r="H6197" s="467" t="s">
        <v>1376</v>
      </c>
      <c r="I6197" s="470" t="s">
        <v>1377</v>
      </c>
      <c r="J6197" s="471" t="s">
        <v>19</v>
      </c>
    </row>
    <row r="6198" customFormat="false" ht="25.5" hidden="false" customHeight="true" outlineLevel="0" collapsed="false">
      <c r="A6198" s="472" t="s">
        <v>35</v>
      </c>
      <c r="B6198" s="473" t="s">
        <v>3243</v>
      </c>
      <c r="C6198" s="474" t="s">
        <v>36</v>
      </c>
      <c r="D6198" s="474" t="s">
        <v>3244</v>
      </c>
      <c r="E6198" s="474" t="s">
        <v>1404</v>
      </c>
      <c r="F6198" s="474"/>
      <c r="G6198" s="475" t="s">
        <v>120</v>
      </c>
      <c r="H6198" s="476" t="n">
        <v>1</v>
      </c>
      <c r="I6198" s="477" t="n">
        <v>75.31</v>
      </c>
      <c r="J6198" s="478" t="n">
        <v>75.31</v>
      </c>
    </row>
    <row r="6199" customFormat="false" ht="25.5" hidden="false" customHeight="true" outlineLevel="0" collapsed="false">
      <c r="A6199" s="479" t="s">
        <v>656</v>
      </c>
      <c r="B6199" s="480" t="n">
        <v>88247</v>
      </c>
      <c r="C6199" s="481" t="s">
        <v>42</v>
      </c>
      <c r="D6199" s="481" t="s">
        <v>852</v>
      </c>
      <c r="E6199" s="481" t="s">
        <v>1382</v>
      </c>
      <c r="F6199" s="481"/>
      <c r="G6199" s="482" t="s">
        <v>469</v>
      </c>
      <c r="H6199" s="483" t="n">
        <v>0.0663</v>
      </c>
      <c r="I6199" s="484" t="n">
        <v>21.96</v>
      </c>
      <c r="J6199" s="485" t="n">
        <v>1.45</v>
      </c>
    </row>
    <row r="6200" customFormat="false" ht="24" hidden="false" customHeight="true" outlineLevel="0" collapsed="false">
      <c r="A6200" s="479" t="s">
        <v>656</v>
      </c>
      <c r="B6200" s="480" t="n">
        <v>88264</v>
      </c>
      <c r="C6200" s="481" t="s">
        <v>42</v>
      </c>
      <c r="D6200" s="481" t="s">
        <v>468</v>
      </c>
      <c r="E6200" s="481" t="s">
        <v>1382</v>
      </c>
      <c r="F6200" s="481"/>
      <c r="G6200" s="482" t="s">
        <v>469</v>
      </c>
      <c r="H6200" s="483" t="n">
        <v>0.0663</v>
      </c>
      <c r="I6200" s="484" t="n">
        <v>26.68</v>
      </c>
      <c r="J6200" s="485" t="n">
        <v>1.76</v>
      </c>
    </row>
    <row r="6201" customFormat="false" ht="39" hidden="false" customHeight="true" outlineLevel="0" collapsed="false">
      <c r="A6201" s="501" t="s">
        <v>200</v>
      </c>
      <c r="B6201" s="502" t="n">
        <v>1571</v>
      </c>
      <c r="C6201" s="503" t="s">
        <v>42</v>
      </c>
      <c r="D6201" s="503" t="s">
        <v>3200</v>
      </c>
      <c r="E6201" s="503" t="s">
        <v>669</v>
      </c>
      <c r="F6201" s="503"/>
      <c r="G6201" s="504" t="s">
        <v>120</v>
      </c>
      <c r="H6201" s="505" t="n">
        <v>1</v>
      </c>
      <c r="I6201" s="506" t="n">
        <v>1.62</v>
      </c>
      <c r="J6201" s="507" t="n">
        <v>1.62</v>
      </c>
    </row>
    <row r="6202" customFormat="false" ht="25.5" hidden="false" customHeight="true" outlineLevel="0" collapsed="false">
      <c r="A6202" s="501" t="s">
        <v>200</v>
      </c>
      <c r="B6202" s="502" t="n">
        <v>39465</v>
      </c>
      <c r="C6202" s="503" t="s">
        <v>42</v>
      </c>
      <c r="D6202" s="503" t="s">
        <v>3245</v>
      </c>
      <c r="E6202" s="503" t="s">
        <v>669</v>
      </c>
      <c r="F6202" s="503"/>
      <c r="G6202" s="504" t="s">
        <v>120</v>
      </c>
      <c r="H6202" s="505" t="n">
        <v>1</v>
      </c>
      <c r="I6202" s="506" t="n">
        <v>70.48</v>
      </c>
      <c r="J6202" s="507" t="n">
        <v>70.48</v>
      </c>
    </row>
    <row r="6203" customFormat="false" ht="15" hidden="false" customHeight="false" outlineLevel="0" collapsed="false">
      <c r="A6203" s="486"/>
      <c r="B6203" s="487"/>
      <c r="C6203" s="487"/>
      <c r="D6203" s="487"/>
      <c r="E6203" s="487" t="s">
        <v>1388</v>
      </c>
      <c r="F6203" s="488" t="n">
        <v>2.51</v>
      </c>
      <c r="G6203" s="487" t="s">
        <v>1389</v>
      </c>
      <c r="H6203" s="488" t="n">
        <v>0</v>
      </c>
      <c r="I6203" s="489" t="s">
        <v>1390</v>
      </c>
      <c r="J6203" s="490" t="n">
        <v>2.51</v>
      </c>
    </row>
    <row r="6204" customFormat="false" ht="15" hidden="false" customHeight="true" outlineLevel="0" collapsed="false">
      <c r="A6204" s="486"/>
      <c r="B6204" s="487"/>
      <c r="C6204" s="487"/>
      <c r="D6204" s="487"/>
      <c r="E6204" s="487" t="s">
        <v>1391</v>
      </c>
      <c r="F6204" s="488" t="n">
        <v>17.92</v>
      </c>
      <c r="G6204" s="487"/>
      <c r="H6204" s="491" t="s">
        <v>1392</v>
      </c>
      <c r="I6204" s="491"/>
      <c r="J6204" s="490" t="n">
        <v>93.23</v>
      </c>
    </row>
    <row r="6205" customFormat="false" ht="49.5" hidden="false" customHeight="true" outlineLevel="0" collapsed="false">
      <c r="A6205" s="492"/>
      <c r="B6205" s="493"/>
      <c r="C6205" s="493"/>
      <c r="D6205" s="493"/>
      <c r="E6205" s="493"/>
      <c r="F6205" s="493"/>
      <c r="G6205" s="493" t="s">
        <v>1393</v>
      </c>
      <c r="H6205" s="494" t="n">
        <v>76</v>
      </c>
      <c r="I6205" s="495" t="s">
        <v>1394</v>
      </c>
      <c r="J6205" s="496" t="n">
        <v>7085.48</v>
      </c>
    </row>
    <row r="6206" customFormat="false" ht="0.75" hidden="false" customHeight="true" outlineLevel="0" collapsed="false">
      <c r="A6206" s="497"/>
      <c r="B6206" s="498"/>
      <c r="C6206" s="498"/>
      <c r="D6206" s="498"/>
      <c r="E6206" s="498"/>
      <c r="F6206" s="498"/>
      <c r="G6206" s="498"/>
      <c r="H6206" s="498"/>
      <c r="I6206" s="499"/>
      <c r="J6206" s="500"/>
    </row>
    <row r="6207" customFormat="false" ht="18" hidden="false" customHeight="true" outlineLevel="0" collapsed="false">
      <c r="A6207" s="466" t="s">
        <v>3246</v>
      </c>
      <c r="B6207" s="467" t="s">
        <v>27</v>
      </c>
      <c r="C6207" s="468" t="s">
        <v>26</v>
      </c>
      <c r="D6207" s="468" t="s">
        <v>18</v>
      </c>
      <c r="E6207" s="468" t="s">
        <v>25</v>
      </c>
      <c r="F6207" s="468"/>
      <c r="G6207" s="469" t="s">
        <v>1375</v>
      </c>
      <c r="H6207" s="467" t="s">
        <v>1376</v>
      </c>
      <c r="I6207" s="470" t="s">
        <v>1377</v>
      </c>
      <c r="J6207" s="471" t="s">
        <v>19</v>
      </c>
    </row>
    <row r="6208" customFormat="false" ht="25.5" hidden="false" customHeight="true" outlineLevel="0" collapsed="false">
      <c r="A6208" s="472" t="s">
        <v>35</v>
      </c>
      <c r="B6208" s="473" t="s">
        <v>3247</v>
      </c>
      <c r="C6208" s="474" t="s">
        <v>36</v>
      </c>
      <c r="D6208" s="474" t="s">
        <v>3248</v>
      </c>
      <c r="E6208" s="474" t="s">
        <v>1404</v>
      </c>
      <c r="F6208" s="474"/>
      <c r="G6208" s="475" t="s">
        <v>120</v>
      </c>
      <c r="H6208" s="476" t="n">
        <v>1</v>
      </c>
      <c r="I6208" s="477" t="n">
        <v>174.21</v>
      </c>
      <c r="J6208" s="478" t="n">
        <v>174.21</v>
      </c>
    </row>
    <row r="6209" customFormat="false" ht="25.5" hidden="false" customHeight="true" outlineLevel="0" collapsed="false">
      <c r="A6209" s="479" t="s">
        <v>656</v>
      </c>
      <c r="B6209" s="480" t="n">
        <v>88247</v>
      </c>
      <c r="C6209" s="481" t="s">
        <v>42</v>
      </c>
      <c r="D6209" s="481" t="s">
        <v>852</v>
      </c>
      <c r="E6209" s="481" t="s">
        <v>1382</v>
      </c>
      <c r="F6209" s="481"/>
      <c r="G6209" s="482" t="s">
        <v>469</v>
      </c>
      <c r="H6209" s="483" t="n">
        <v>0.6</v>
      </c>
      <c r="I6209" s="484" t="n">
        <v>21.96</v>
      </c>
      <c r="J6209" s="485" t="n">
        <v>13.17</v>
      </c>
    </row>
    <row r="6210" customFormat="false" ht="24" hidden="false" customHeight="true" outlineLevel="0" collapsed="false">
      <c r="A6210" s="479" t="s">
        <v>656</v>
      </c>
      <c r="B6210" s="480" t="n">
        <v>88264</v>
      </c>
      <c r="C6210" s="481" t="s">
        <v>42</v>
      </c>
      <c r="D6210" s="481" t="s">
        <v>468</v>
      </c>
      <c r="E6210" s="481" t="s">
        <v>1382</v>
      </c>
      <c r="F6210" s="481"/>
      <c r="G6210" s="482" t="s">
        <v>469</v>
      </c>
      <c r="H6210" s="483" t="n">
        <v>0.6</v>
      </c>
      <c r="I6210" s="484" t="n">
        <v>26.68</v>
      </c>
      <c r="J6210" s="485" t="n">
        <v>16</v>
      </c>
    </row>
    <row r="6211" customFormat="false" ht="25.5" hidden="false" customHeight="true" outlineLevel="0" collapsed="false">
      <c r="A6211" s="501" t="s">
        <v>200</v>
      </c>
      <c r="B6211" s="502" t="n">
        <v>39445</v>
      </c>
      <c r="C6211" s="503" t="s">
        <v>42</v>
      </c>
      <c r="D6211" s="503" t="s">
        <v>3249</v>
      </c>
      <c r="E6211" s="503" t="s">
        <v>669</v>
      </c>
      <c r="F6211" s="503"/>
      <c r="G6211" s="504" t="s">
        <v>120</v>
      </c>
      <c r="H6211" s="505" t="n">
        <v>1</v>
      </c>
      <c r="I6211" s="506" t="n">
        <v>145.04</v>
      </c>
      <c r="J6211" s="507" t="n">
        <v>145.04</v>
      </c>
    </row>
    <row r="6212" customFormat="false" ht="15" hidden="false" customHeight="false" outlineLevel="0" collapsed="false">
      <c r="A6212" s="486"/>
      <c r="B6212" s="487"/>
      <c r="C6212" s="487"/>
      <c r="D6212" s="487"/>
      <c r="E6212" s="487" t="s">
        <v>1388</v>
      </c>
      <c r="F6212" s="488" t="n">
        <v>22.77</v>
      </c>
      <c r="G6212" s="487" t="s">
        <v>1389</v>
      </c>
      <c r="H6212" s="488" t="n">
        <v>0</v>
      </c>
      <c r="I6212" s="489" t="s">
        <v>1390</v>
      </c>
      <c r="J6212" s="490" t="n">
        <v>22.77</v>
      </c>
    </row>
    <row r="6213" customFormat="false" ht="15" hidden="false" customHeight="true" outlineLevel="0" collapsed="false">
      <c r="A6213" s="486"/>
      <c r="B6213" s="487"/>
      <c r="C6213" s="487"/>
      <c r="D6213" s="487"/>
      <c r="E6213" s="487" t="s">
        <v>1391</v>
      </c>
      <c r="F6213" s="488" t="n">
        <v>41.46</v>
      </c>
      <c r="G6213" s="487"/>
      <c r="H6213" s="491" t="s">
        <v>1392</v>
      </c>
      <c r="I6213" s="491"/>
      <c r="J6213" s="490" t="n">
        <v>215.67</v>
      </c>
    </row>
    <row r="6214" customFormat="false" ht="49.5" hidden="false" customHeight="true" outlineLevel="0" collapsed="false">
      <c r="A6214" s="492"/>
      <c r="B6214" s="493"/>
      <c r="C6214" s="493"/>
      <c r="D6214" s="493"/>
      <c r="E6214" s="493"/>
      <c r="F6214" s="493"/>
      <c r="G6214" s="493" t="s">
        <v>1393</v>
      </c>
      <c r="H6214" s="494" t="n">
        <v>5</v>
      </c>
      <c r="I6214" s="495" t="s">
        <v>1394</v>
      </c>
      <c r="J6214" s="496" t="n">
        <v>1078.35</v>
      </c>
    </row>
    <row r="6215" customFormat="false" ht="0.75" hidden="false" customHeight="true" outlineLevel="0" collapsed="false">
      <c r="A6215" s="497"/>
      <c r="B6215" s="498"/>
      <c r="C6215" s="498"/>
      <c r="D6215" s="498"/>
      <c r="E6215" s="498"/>
      <c r="F6215" s="498"/>
      <c r="G6215" s="498"/>
      <c r="H6215" s="498"/>
      <c r="I6215" s="499"/>
      <c r="J6215" s="500"/>
    </row>
    <row r="6216" customFormat="false" ht="18" hidden="false" customHeight="true" outlineLevel="0" collapsed="false">
      <c r="A6216" s="466" t="s">
        <v>3250</v>
      </c>
      <c r="B6216" s="467" t="s">
        <v>27</v>
      </c>
      <c r="C6216" s="468" t="s">
        <v>26</v>
      </c>
      <c r="D6216" s="468" t="s">
        <v>18</v>
      </c>
      <c r="E6216" s="468" t="s">
        <v>25</v>
      </c>
      <c r="F6216" s="468"/>
      <c r="G6216" s="469" t="s">
        <v>1375</v>
      </c>
      <c r="H6216" s="467" t="s">
        <v>1376</v>
      </c>
      <c r="I6216" s="470" t="s">
        <v>1377</v>
      </c>
      <c r="J6216" s="471" t="s">
        <v>19</v>
      </c>
    </row>
    <row r="6217" customFormat="false" ht="25.5" hidden="false" customHeight="true" outlineLevel="0" collapsed="false">
      <c r="A6217" s="472" t="s">
        <v>35</v>
      </c>
      <c r="B6217" s="473" t="s">
        <v>3251</v>
      </c>
      <c r="C6217" s="474" t="s">
        <v>36</v>
      </c>
      <c r="D6217" s="474" t="s">
        <v>3252</v>
      </c>
      <c r="E6217" s="474" t="s">
        <v>1404</v>
      </c>
      <c r="F6217" s="474"/>
      <c r="G6217" s="475" t="s">
        <v>120</v>
      </c>
      <c r="H6217" s="476" t="n">
        <v>1</v>
      </c>
      <c r="I6217" s="477" t="n">
        <v>206.59</v>
      </c>
      <c r="J6217" s="478" t="n">
        <v>206.59</v>
      </c>
    </row>
    <row r="6218" customFormat="false" ht="24" hidden="false" customHeight="true" outlineLevel="0" collapsed="false">
      <c r="A6218" s="479" t="s">
        <v>656</v>
      </c>
      <c r="B6218" s="480" t="n">
        <v>88264</v>
      </c>
      <c r="C6218" s="481" t="s">
        <v>42</v>
      </c>
      <c r="D6218" s="481" t="s">
        <v>468</v>
      </c>
      <c r="E6218" s="481" t="s">
        <v>1382</v>
      </c>
      <c r="F6218" s="481"/>
      <c r="G6218" s="482" t="s">
        <v>469</v>
      </c>
      <c r="H6218" s="483" t="n">
        <v>0.541</v>
      </c>
      <c r="I6218" s="484" t="n">
        <v>26.68</v>
      </c>
      <c r="J6218" s="485" t="n">
        <v>14.43</v>
      </c>
    </row>
    <row r="6219" customFormat="false" ht="25.5" hidden="false" customHeight="true" outlineLevel="0" collapsed="false">
      <c r="A6219" s="479" t="s">
        <v>656</v>
      </c>
      <c r="B6219" s="480" t="n">
        <v>88247</v>
      </c>
      <c r="C6219" s="481" t="s">
        <v>42</v>
      </c>
      <c r="D6219" s="481" t="s">
        <v>852</v>
      </c>
      <c r="E6219" s="481" t="s">
        <v>1382</v>
      </c>
      <c r="F6219" s="481"/>
      <c r="G6219" s="482" t="s">
        <v>469</v>
      </c>
      <c r="H6219" s="483" t="n">
        <v>0.541</v>
      </c>
      <c r="I6219" s="484" t="n">
        <v>21.96</v>
      </c>
      <c r="J6219" s="485" t="n">
        <v>11.88</v>
      </c>
    </row>
    <row r="6220" customFormat="false" ht="25.5" hidden="false" customHeight="true" outlineLevel="0" collapsed="false">
      <c r="A6220" s="501" t="s">
        <v>200</v>
      </c>
      <c r="B6220" s="502" t="n">
        <v>39457</v>
      </c>
      <c r="C6220" s="503" t="s">
        <v>42</v>
      </c>
      <c r="D6220" s="503" t="s">
        <v>3253</v>
      </c>
      <c r="E6220" s="503" t="s">
        <v>669</v>
      </c>
      <c r="F6220" s="503"/>
      <c r="G6220" s="504" t="s">
        <v>120</v>
      </c>
      <c r="H6220" s="505" t="n">
        <v>1</v>
      </c>
      <c r="I6220" s="506" t="n">
        <v>180.28</v>
      </c>
      <c r="J6220" s="507" t="n">
        <v>180.28</v>
      </c>
    </row>
    <row r="6221" customFormat="false" ht="15" hidden="false" customHeight="false" outlineLevel="0" collapsed="false">
      <c r="A6221" s="486"/>
      <c r="B6221" s="487"/>
      <c r="C6221" s="487"/>
      <c r="D6221" s="487"/>
      <c r="E6221" s="487" t="s">
        <v>1388</v>
      </c>
      <c r="F6221" s="488" t="n">
        <v>20.53</v>
      </c>
      <c r="G6221" s="487" t="s">
        <v>1389</v>
      </c>
      <c r="H6221" s="488" t="n">
        <v>0</v>
      </c>
      <c r="I6221" s="489" t="s">
        <v>1390</v>
      </c>
      <c r="J6221" s="490" t="n">
        <v>20.53</v>
      </c>
    </row>
    <row r="6222" customFormat="false" ht="15" hidden="false" customHeight="true" outlineLevel="0" collapsed="false">
      <c r="A6222" s="486"/>
      <c r="B6222" s="487"/>
      <c r="C6222" s="487"/>
      <c r="D6222" s="487"/>
      <c r="E6222" s="487" t="s">
        <v>1391</v>
      </c>
      <c r="F6222" s="488" t="n">
        <v>49.16</v>
      </c>
      <c r="G6222" s="487"/>
      <c r="H6222" s="491" t="s">
        <v>1392</v>
      </c>
      <c r="I6222" s="491"/>
      <c r="J6222" s="490" t="n">
        <v>255.75</v>
      </c>
    </row>
    <row r="6223" customFormat="false" ht="49.5" hidden="false" customHeight="true" outlineLevel="0" collapsed="false">
      <c r="A6223" s="492"/>
      <c r="B6223" s="493"/>
      <c r="C6223" s="493"/>
      <c r="D6223" s="493"/>
      <c r="E6223" s="493"/>
      <c r="F6223" s="493"/>
      <c r="G6223" s="493" t="s">
        <v>1393</v>
      </c>
      <c r="H6223" s="494" t="n">
        <v>2</v>
      </c>
      <c r="I6223" s="495" t="s">
        <v>1394</v>
      </c>
      <c r="J6223" s="496" t="n">
        <v>511.5</v>
      </c>
    </row>
    <row r="6224" customFormat="false" ht="0.75" hidden="false" customHeight="true" outlineLevel="0" collapsed="false">
      <c r="A6224" s="497"/>
      <c r="B6224" s="498"/>
      <c r="C6224" s="498"/>
      <c r="D6224" s="498"/>
      <c r="E6224" s="498"/>
      <c r="F6224" s="498"/>
      <c r="G6224" s="498"/>
      <c r="H6224" s="498"/>
      <c r="I6224" s="499"/>
      <c r="J6224" s="500"/>
    </row>
    <row r="6225" customFormat="false" ht="18" hidden="false" customHeight="true" outlineLevel="0" collapsed="false">
      <c r="A6225" s="466" t="s">
        <v>3254</v>
      </c>
      <c r="B6225" s="467" t="s">
        <v>27</v>
      </c>
      <c r="C6225" s="468" t="s">
        <v>26</v>
      </c>
      <c r="D6225" s="468" t="s">
        <v>18</v>
      </c>
      <c r="E6225" s="468" t="s">
        <v>25</v>
      </c>
      <c r="F6225" s="468"/>
      <c r="G6225" s="469" t="s">
        <v>1375</v>
      </c>
      <c r="H6225" s="467" t="s">
        <v>1376</v>
      </c>
      <c r="I6225" s="470" t="s">
        <v>1377</v>
      </c>
      <c r="J6225" s="471" t="s">
        <v>19</v>
      </c>
    </row>
    <row r="6226" customFormat="false" ht="25.5" hidden="false" customHeight="true" outlineLevel="0" collapsed="false">
      <c r="A6226" s="472" t="s">
        <v>35</v>
      </c>
      <c r="B6226" s="473" t="s">
        <v>3255</v>
      </c>
      <c r="C6226" s="474" t="s">
        <v>36</v>
      </c>
      <c r="D6226" s="474" t="s">
        <v>3256</v>
      </c>
      <c r="E6226" s="474" t="s">
        <v>1554</v>
      </c>
      <c r="F6226" s="474"/>
      <c r="G6226" s="475" t="s">
        <v>120</v>
      </c>
      <c r="H6226" s="476" t="n">
        <v>1</v>
      </c>
      <c r="I6226" s="477" t="n">
        <v>385.06</v>
      </c>
      <c r="J6226" s="478" t="n">
        <v>385.06</v>
      </c>
    </row>
    <row r="6227" customFormat="false" ht="24" hidden="false" customHeight="true" outlineLevel="0" collapsed="false">
      <c r="A6227" s="479" t="s">
        <v>656</v>
      </c>
      <c r="B6227" s="480" t="n">
        <v>88264</v>
      </c>
      <c r="C6227" s="481" t="s">
        <v>42</v>
      </c>
      <c r="D6227" s="481" t="s">
        <v>468</v>
      </c>
      <c r="E6227" s="481" t="s">
        <v>1382</v>
      </c>
      <c r="F6227" s="481"/>
      <c r="G6227" s="482" t="s">
        <v>469</v>
      </c>
      <c r="H6227" s="483" t="n">
        <v>1</v>
      </c>
      <c r="I6227" s="484" t="n">
        <v>26.68</v>
      </c>
      <c r="J6227" s="485" t="n">
        <v>26.68</v>
      </c>
    </row>
    <row r="6228" customFormat="false" ht="25.5" hidden="false" customHeight="true" outlineLevel="0" collapsed="false">
      <c r="A6228" s="479" t="s">
        <v>656</v>
      </c>
      <c r="B6228" s="480" t="n">
        <v>88247</v>
      </c>
      <c r="C6228" s="481" t="s">
        <v>42</v>
      </c>
      <c r="D6228" s="481" t="s">
        <v>852</v>
      </c>
      <c r="E6228" s="481" t="s">
        <v>1382</v>
      </c>
      <c r="F6228" s="481"/>
      <c r="G6228" s="482" t="s">
        <v>469</v>
      </c>
      <c r="H6228" s="483" t="n">
        <v>1</v>
      </c>
      <c r="I6228" s="484" t="n">
        <v>21.96</v>
      </c>
      <c r="J6228" s="485" t="n">
        <v>21.96</v>
      </c>
    </row>
    <row r="6229" customFormat="false" ht="25.5" hidden="false" customHeight="true" outlineLevel="0" collapsed="false">
      <c r="A6229" s="501" t="s">
        <v>200</v>
      </c>
      <c r="B6229" s="502" t="n">
        <v>39458</v>
      </c>
      <c r="C6229" s="503" t="s">
        <v>42</v>
      </c>
      <c r="D6229" s="503" t="s">
        <v>3257</v>
      </c>
      <c r="E6229" s="503" t="s">
        <v>669</v>
      </c>
      <c r="F6229" s="503"/>
      <c r="G6229" s="504" t="s">
        <v>120</v>
      </c>
      <c r="H6229" s="505" t="n">
        <v>1</v>
      </c>
      <c r="I6229" s="506" t="n">
        <v>336.42</v>
      </c>
      <c r="J6229" s="507" t="n">
        <v>336.42</v>
      </c>
    </row>
    <row r="6230" customFormat="false" ht="15" hidden="false" customHeight="false" outlineLevel="0" collapsed="false">
      <c r="A6230" s="486"/>
      <c r="B6230" s="487"/>
      <c r="C6230" s="487"/>
      <c r="D6230" s="487"/>
      <c r="E6230" s="487" t="s">
        <v>1388</v>
      </c>
      <c r="F6230" s="488" t="n">
        <v>37.96</v>
      </c>
      <c r="G6230" s="487" t="s">
        <v>1389</v>
      </c>
      <c r="H6230" s="488" t="n">
        <v>0</v>
      </c>
      <c r="I6230" s="489" t="s">
        <v>1390</v>
      </c>
      <c r="J6230" s="490" t="n">
        <v>37.96</v>
      </c>
    </row>
    <row r="6231" customFormat="false" ht="15" hidden="false" customHeight="true" outlineLevel="0" collapsed="false">
      <c r="A6231" s="486"/>
      <c r="B6231" s="487"/>
      <c r="C6231" s="487"/>
      <c r="D6231" s="487"/>
      <c r="E6231" s="487" t="s">
        <v>1391</v>
      </c>
      <c r="F6231" s="488" t="n">
        <v>91.64</v>
      </c>
      <c r="G6231" s="487"/>
      <c r="H6231" s="491" t="s">
        <v>1392</v>
      </c>
      <c r="I6231" s="491"/>
      <c r="J6231" s="490" t="n">
        <v>476.7</v>
      </c>
    </row>
    <row r="6232" customFormat="false" ht="49.5" hidden="false" customHeight="true" outlineLevel="0" collapsed="false">
      <c r="A6232" s="492"/>
      <c r="B6232" s="493"/>
      <c r="C6232" s="493"/>
      <c r="D6232" s="493"/>
      <c r="E6232" s="493"/>
      <c r="F6232" s="493"/>
      <c r="G6232" s="493" t="s">
        <v>1393</v>
      </c>
      <c r="H6232" s="494" t="n">
        <v>1</v>
      </c>
      <c r="I6232" s="495" t="s">
        <v>1394</v>
      </c>
      <c r="J6232" s="496" t="n">
        <v>476.7</v>
      </c>
    </row>
    <row r="6233" customFormat="false" ht="0.75" hidden="false" customHeight="true" outlineLevel="0" collapsed="false">
      <c r="A6233" s="497"/>
      <c r="B6233" s="498"/>
      <c r="C6233" s="498"/>
      <c r="D6233" s="498"/>
      <c r="E6233" s="498"/>
      <c r="F6233" s="498"/>
      <c r="G6233" s="498"/>
      <c r="H6233" s="498"/>
      <c r="I6233" s="499"/>
      <c r="J6233" s="500"/>
    </row>
    <row r="6234" customFormat="false" ht="24" hidden="false" customHeight="true" outlineLevel="0" collapsed="false">
      <c r="A6234" s="461" t="s">
        <v>3258</v>
      </c>
      <c r="B6234" s="462"/>
      <c r="C6234" s="462"/>
      <c r="D6234" s="462" t="s">
        <v>3259</v>
      </c>
      <c r="E6234" s="462"/>
      <c r="F6234" s="462"/>
      <c r="G6234" s="462"/>
      <c r="H6234" s="463"/>
      <c r="I6234" s="464"/>
      <c r="J6234" s="465" t="n">
        <v>87337.46</v>
      </c>
    </row>
    <row r="6235" customFormat="false" ht="18" hidden="false" customHeight="true" outlineLevel="0" collapsed="false">
      <c r="A6235" s="466" t="s">
        <v>3260</v>
      </c>
      <c r="B6235" s="467" t="s">
        <v>27</v>
      </c>
      <c r="C6235" s="468" t="s">
        <v>26</v>
      </c>
      <c r="D6235" s="468" t="s">
        <v>18</v>
      </c>
      <c r="E6235" s="468" t="s">
        <v>25</v>
      </c>
      <c r="F6235" s="468"/>
      <c r="G6235" s="469" t="s">
        <v>1375</v>
      </c>
      <c r="H6235" s="467" t="s">
        <v>1376</v>
      </c>
      <c r="I6235" s="470" t="s">
        <v>1377</v>
      </c>
      <c r="J6235" s="471" t="s">
        <v>19</v>
      </c>
    </row>
    <row r="6236" customFormat="false" ht="25.5" hidden="false" customHeight="true" outlineLevel="0" collapsed="false">
      <c r="A6236" s="472" t="s">
        <v>35</v>
      </c>
      <c r="B6236" s="473" t="s">
        <v>3261</v>
      </c>
      <c r="C6236" s="474" t="s">
        <v>36</v>
      </c>
      <c r="D6236" s="474" t="s">
        <v>3262</v>
      </c>
      <c r="E6236" s="474" t="s">
        <v>1751</v>
      </c>
      <c r="F6236" s="474"/>
      <c r="G6236" s="475" t="s">
        <v>120</v>
      </c>
      <c r="H6236" s="476" t="n">
        <v>1</v>
      </c>
      <c r="I6236" s="477" t="n">
        <v>17.44</v>
      </c>
      <c r="J6236" s="478" t="n">
        <v>17.44</v>
      </c>
    </row>
    <row r="6237" customFormat="false" ht="24" hidden="false" customHeight="true" outlineLevel="0" collapsed="false">
      <c r="A6237" s="479" t="s">
        <v>656</v>
      </c>
      <c r="B6237" s="480" t="n">
        <v>88316</v>
      </c>
      <c r="C6237" s="481" t="s">
        <v>42</v>
      </c>
      <c r="D6237" s="481" t="s">
        <v>667</v>
      </c>
      <c r="E6237" s="481" t="s">
        <v>1382</v>
      </c>
      <c r="F6237" s="481"/>
      <c r="G6237" s="482" t="s">
        <v>469</v>
      </c>
      <c r="H6237" s="483" t="n">
        <v>0.2</v>
      </c>
      <c r="I6237" s="484" t="n">
        <v>20.32</v>
      </c>
      <c r="J6237" s="485" t="n">
        <v>4.06</v>
      </c>
    </row>
    <row r="6238" customFormat="false" ht="24" hidden="false" customHeight="true" outlineLevel="0" collapsed="false">
      <c r="A6238" s="479" t="s">
        <v>656</v>
      </c>
      <c r="B6238" s="480" t="n">
        <v>88264</v>
      </c>
      <c r="C6238" s="481" t="s">
        <v>42</v>
      </c>
      <c r="D6238" s="481" t="s">
        <v>468</v>
      </c>
      <c r="E6238" s="481" t="s">
        <v>1382</v>
      </c>
      <c r="F6238" s="481"/>
      <c r="G6238" s="482" t="s">
        <v>469</v>
      </c>
      <c r="H6238" s="483" t="n">
        <v>0.2</v>
      </c>
      <c r="I6238" s="484" t="n">
        <v>26.68</v>
      </c>
      <c r="J6238" s="485" t="n">
        <v>5.33</v>
      </c>
    </row>
    <row r="6239" customFormat="false" ht="24" hidden="false" customHeight="true" outlineLevel="0" collapsed="false">
      <c r="A6239" s="501" t="s">
        <v>200</v>
      </c>
      <c r="B6239" s="502" t="s">
        <v>3263</v>
      </c>
      <c r="C6239" s="503" t="s">
        <v>36</v>
      </c>
      <c r="D6239" s="503" t="s">
        <v>3264</v>
      </c>
      <c r="E6239" s="503" t="s">
        <v>669</v>
      </c>
      <c r="F6239" s="503"/>
      <c r="G6239" s="504" t="s">
        <v>120</v>
      </c>
      <c r="H6239" s="505" t="n">
        <v>1</v>
      </c>
      <c r="I6239" s="506" t="n">
        <v>8.05</v>
      </c>
      <c r="J6239" s="507" t="n">
        <v>8.05</v>
      </c>
    </row>
    <row r="6240" customFormat="false" ht="15" hidden="false" customHeight="false" outlineLevel="0" collapsed="false">
      <c r="A6240" s="486"/>
      <c r="B6240" s="487"/>
      <c r="C6240" s="487"/>
      <c r="D6240" s="487"/>
      <c r="E6240" s="487" t="s">
        <v>1388</v>
      </c>
      <c r="F6240" s="488" t="n">
        <v>7.27</v>
      </c>
      <c r="G6240" s="487" t="s">
        <v>1389</v>
      </c>
      <c r="H6240" s="488" t="n">
        <v>0</v>
      </c>
      <c r="I6240" s="489" t="s">
        <v>1390</v>
      </c>
      <c r="J6240" s="490" t="n">
        <v>7.27</v>
      </c>
    </row>
    <row r="6241" customFormat="false" ht="15" hidden="false" customHeight="true" outlineLevel="0" collapsed="false">
      <c r="A6241" s="486"/>
      <c r="B6241" s="487"/>
      <c r="C6241" s="487"/>
      <c r="D6241" s="487"/>
      <c r="E6241" s="487" t="s">
        <v>1391</v>
      </c>
      <c r="F6241" s="488" t="n">
        <v>4.15</v>
      </c>
      <c r="G6241" s="487"/>
      <c r="H6241" s="491" t="s">
        <v>1392</v>
      </c>
      <c r="I6241" s="491"/>
      <c r="J6241" s="490" t="n">
        <v>21.59</v>
      </c>
    </row>
    <row r="6242" customFormat="false" ht="49.5" hidden="false" customHeight="true" outlineLevel="0" collapsed="false">
      <c r="A6242" s="492"/>
      <c r="B6242" s="493"/>
      <c r="C6242" s="493"/>
      <c r="D6242" s="493"/>
      <c r="E6242" s="493"/>
      <c r="F6242" s="493"/>
      <c r="G6242" s="493" t="s">
        <v>1393</v>
      </c>
      <c r="H6242" s="494" t="n">
        <v>19</v>
      </c>
      <c r="I6242" s="495" t="s">
        <v>1394</v>
      </c>
      <c r="J6242" s="496" t="n">
        <v>410.21</v>
      </c>
    </row>
    <row r="6243" customFormat="false" ht="0.75" hidden="false" customHeight="true" outlineLevel="0" collapsed="false">
      <c r="A6243" s="497"/>
      <c r="B6243" s="498"/>
      <c r="C6243" s="498"/>
      <c r="D6243" s="498"/>
      <c r="E6243" s="498"/>
      <c r="F6243" s="498"/>
      <c r="G6243" s="498"/>
      <c r="H6243" s="498"/>
      <c r="I6243" s="499"/>
      <c r="J6243" s="500"/>
    </row>
    <row r="6244" customFormat="false" ht="18" hidden="false" customHeight="true" outlineLevel="0" collapsed="false">
      <c r="A6244" s="466" t="s">
        <v>3265</v>
      </c>
      <c r="B6244" s="467" t="s">
        <v>27</v>
      </c>
      <c r="C6244" s="468" t="s">
        <v>26</v>
      </c>
      <c r="D6244" s="468" t="s">
        <v>18</v>
      </c>
      <c r="E6244" s="468" t="s">
        <v>25</v>
      </c>
      <c r="F6244" s="468"/>
      <c r="G6244" s="469" t="s">
        <v>1375</v>
      </c>
      <c r="H6244" s="467" t="s">
        <v>1376</v>
      </c>
      <c r="I6244" s="470" t="s">
        <v>1377</v>
      </c>
      <c r="J6244" s="471" t="s">
        <v>19</v>
      </c>
    </row>
    <row r="6245" customFormat="false" ht="25.5" hidden="false" customHeight="true" outlineLevel="0" collapsed="false">
      <c r="A6245" s="472" t="s">
        <v>35</v>
      </c>
      <c r="B6245" s="473" t="s">
        <v>3266</v>
      </c>
      <c r="C6245" s="474" t="s">
        <v>36</v>
      </c>
      <c r="D6245" s="474" t="s">
        <v>3267</v>
      </c>
      <c r="E6245" s="474" t="s">
        <v>1404</v>
      </c>
      <c r="F6245" s="474"/>
      <c r="G6245" s="475" t="s">
        <v>120</v>
      </c>
      <c r="H6245" s="476" t="n">
        <v>1</v>
      </c>
      <c r="I6245" s="477" t="n">
        <v>10.19</v>
      </c>
      <c r="J6245" s="478" t="n">
        <v>10.19</v>
      </c>
    </row>
    <row r="6246" customFormat="false" ht="25.5" hidden="false" customHeight="true" outlineLevel="0" collapsed="false">
      <c r="A6246" s="479" t="s">
        <v>656</v>
      </c>
      <c r="B6246" s="480" t="n">
        <v>88247</v>
      </c>
      <c r="C6246" s="481" t="s">
        <v>42</v>
      </c>
      <c r="D6246" s="481" t="s">
        <v>852</v>
      </c>
      <c r="E6246" s="481" t="s">
        <v>1382</v>
      </c>
      <c r="F6246" s="481"/>
      <c r="G6246" s="482" t="s">
        <v>469</v>
      </c>
      <c r="H6246" s="483" t="n">
        <v>0.12</v>
      </c>
      <c r="I6246" s="484" t="n">
        <v>21.96</v>
      </c>
      <c r="J6246" s="485" t="n">
        <v>2.63</v>
      </c>
    </row>
    <row r="6247" customFormat="false" ht="24" hidden="false" customHeight="true" outlineLevel="0" collapsed="false">
      <c r="A6247" s="479" t="s">
        <v>656</v>
      </c>
      <c r="B6247" s="480" t="n">
        <v>88264</v>
      </c>
      <c r="C6247" s="481" t="s">
        <v>42</v>
      </c>
      <c r="D6247" s="481" t="s">
        <v>468</v>
      </c>
      <c r="E6247" s="481" t="s">
        <v>1382</v>
      </c>
      <c r="F6247" s="481"/>
      <c r="G6247" s="482" t="s">
        <v>469</v>
      </c>
      <c r="H6247" s="483" t="n">
        <v>0.12</v>
      </c>
      <c r="I6247" s="484" t="n">
        <v>26.68</v>
      </c>
      <c r="J6247" s="485" t="n">
        <v>3.2</v>
      </c>
    </row>
    <row r="6248" customFormat="false" ht="24" hidden="false" customHeight="true" outlineLevel="0" collapsed="false">
      <c r="A6248" s="501" t="s">
        <v>200</v>
      </c>
      <c r="B6248" s="502" t="s">
        <v>3268</v>
      </c>
      <c r="C6248" s="503" t="s">
        <v>36</v>
      </c>
      <c r="D6248" s="503" t="s">
        <v>3269</v>
      </c>
      <c r="E6248" s="503" t="s">
        <v>669</v>
      </c>
      <c r="F6248" s="503"/>
      <c r="G6248" s="504" t="s">
        <v>120</v>
      </c>
      <c r="H6248" s="505" t="n">
        <v>1</v>
      </c>
      <c r="I6248" s="506" t="n">
        <v>4.36</v>
      </c>
      <c r="J6248" s="507" t="n">
        <v>4.36</v>
      </c>
    </row>
    <row r="6249" customFormat="false" ht="15" hidden="false" customHeight="false" outlineLevel="0" collapsed="false">
      <c r="A6249" s="486"/>
      <c r="B6249" s="487"/>
      <c r="C6249" s="487"/>
      <c r="D6249" s="487"/>
      <c r="E6249" s="487" t="s">
        <v>1388</v>
      </c>
      <c r="F6249" s="488" t="n">
        <v>4.55</v>
      </c>
      <c r="G6249" s="487" t="s">
        <v>1389</v>
      </c>
      <c r="H6249" s="488" t="n">
        <v>0</v>
      </c>
      <c r="I6249" s="489" t="s">
        <v>1390</v>
      </c>
      <c r="J6249" s="490" t="n">
        <v>4.55</v>
      </c>
    </row>
    <row r="6250" customFormat="false" ht="15" hidden="false" customHeight="true" outlineLevel="0" collapsed="false">
      <c r="A6250" s="486"/>
      <c r="B6250" s="487"/>
      <c r="C6250" s="487"/>
      <c r="D6250" s="487"/>
      <c r="E6250" s="487" t="s">
        <v>1391</v>
      </c>
      <c r="F6250" s="488" t="n">
        <v>2.42</v>
      </c>
      <c r="G6250" s="487"/>
      <c r="H6250" s="491" t="s">
        <v>1392</v>
      </c>
      <c r="I6250" s="491"/>
      <c r="J6250" s="490" t="n">
        <v>12.61</v>
      </c>
    </row>
    <row r="6251" customFormat="false" ht="49.5" hidden="false" customHeight="true" outlineLevel="0" collapsed="false">
      <c r="A6251" s="492"/>
      <c r="B6251" s="493"/>
      <c r="C6251" s="493"/>
      <c r="D6251" s="493"/>
      <c r="E6251" s="493"/>
      <c r="F6251" s="493"/>
      <c r="G6251" s="493" t="s">
        <v>1393</v>
      </c>
      <c r="H6251" s="494" t="n">
        <v>293</v>
      </c>
      <c r="I6251" s="495" t="s">
        <v>1394</v>
      </c>
      <c r="J6251" s="496" t="n">
        <v>3694.73</v>
      </c>
    </row>
    <row r="6252" customFormat="false" ht="0.75" hidden="false" customHeight="true" outlineLevel="0" collapsed="false">
      <c r="A6252" s="497"/>
      <c r="B6252" s="498"/>
      <c r="C6252" s="498"/>
      <c r="D6252" s="498"/>
      <c r="E6252" s="498"/>
      <c r="F6252" s="498"/>
      <c r="G6252" s="498"/>
      <c r="H6252" s="498"/>
      <c r="I6252" s="499"/>
      <c r="J6252" s="500"/>
    </row>
    <row r="6253" customFormat="false" ht="18" hidden="false" customHeight="true" outlineLevel="0" collapsed="false">
      <c r="A6253" s="466" t="s">
        <v>3270</v>
      </c>
      <c r="B6253" s="467" t="s">
        <v>27</v>
      </c>
      <c r="C6253" s="468" t="s">
        <v>26</v>
      </c>
      <c r="D6253" s="468" t="s">
        <v>18</v>
      </c>
      <c r="E6253" s="468" t="s">
        <v>25</v>
      </c>
      <c r="F6253" s="468"/>
      <c r="G6253" s="469" t="s">
        <v>1375</v>
      </c>
      <c r="H6253" s="467" t="s">
        <v>1376</v>
      </c>
      <c r="I6253" s="470" t="s">
        <v>1377</v>
      </c>
      <c r="J6253" s="471" t="s">
        <v>19</v>
      </c>
    </row>
    <row r="6254" customFormat="false" ht="25.5" hidden="false" customHeight="true" outlineLevel="0" collapsed="false">
      <c r="A6254" s="472" t="s">
        <v>35</v>
      </c>
      <c r="B6254" s="473" t="s">
        <v>3271</v>
      </c>
      <c r="C6254" s="474" t="s">
        <v>36</v>
      </c>
      <c r="D6254" s="474" t="s">
        <v>3272</v>
      </c>
      <c r="E6254" s="474" t="s">
        <v>1751</v>
      </c>
      <c r="F6254" s="474"/>
      <c r="G6254" s="475" t="s">
        <v>120</v>
      </c>
      <c r="H6254" s="476" t="n">
        <v>1</v>
      </c>
      <c r="I6254" s="477" t="n">
        <v>14.95</v>
      </c>
      <c r="J6254" s="478" t="n">
        <v>14.95</v>
      </c>
    </row>
    <row r="6255" customFormat="false" ht="24" hidden="false" customHeight="true" outlineLevel="0" collapsed="false">
      <c r="A6255" s="479" t="s">
        <v>656</v>
      </c>
      <c r="B6255" s="480" t="n">
        <v>88316</v>
      </c>
      <c r="C6255" s="481" t="s">
        <v>42</v>
      </c>
      <c r="D6255" s="481" t="s">
        <v>667</v>
      </c>
      <c r="E6255" s="481" t="s">
        <v>1382</v>
      </c>
      <c r="F6255" s="481"/>
      <c r="G6255" s="482" t="s">
        <v>469</v>
      </c>
      <c r="H6255" s="483" t="n">
        <v>0.2</v>
      </c>
      <c r="I6255" s="484" t="n">
        <v>20.32</v>
      </c>
      <c r="J6255" s="485" t="n">
        <v>4.06</v>
      </c>
    </row>
    <row r="6256" customFormat="false" ht="24" hidden="false" customHeight="true" outlineLevel="0" collapsed="false">
      <c r="A6256" s="479" t="s">
        <v>656</v>
      </c>
      <c r="B6256" s="480" t="n">
        <v>88264</v>
      </c>
      <c r="C6256" s="481" t="s">
        <v>42</v>
      </c>
      <c r="D6256" s="481" t="s">
        <v>468</v>
      </c>
      <c r="E6256" s="481" t="s">
        <v>1382</v>
      </c>
      <c r="F6256" s="481"/>
      <c r="G6256" s="482" t="s">
        <v>469</v>
      </c>
      <c r="H6256" s="483" t="n">
        <v>0.2</v>
      </c>
      <c r="I6256" s="484" t="n">
        <v>26.68</v>
      </c>
      <c r="J6256" s="485" t="n">
        <v>5.33</v>
      </c>
    </row>
    <row r="6257" customFormat="false" ht="24" hidden="false" customHeight="true" outlineLevel="0" collapsed="false">
      <c r="A6257" s="501" t="s">
        <v>200</v>
      </c>
      <c r="B6257" s="502" t="s">
        <v>3273</v>
      </c>
      <c r="C6257" s="503" t="s">
        <v>36</v>
      </c>
      <c r="D6257" s="503" t="s">
        <v>3274</v>
      </c>
      <c r="E6257" s="503" t="s">
        <v>669</v>
      </c>
      <c r="F6257" s="503"/>
      <c r="G6257" s="504" t="s">
        <v>120</v>
      </c>
      <c r="H6257" s="505" t="n">
        <v>1</v>
      </c>
      <c r="I6257" s="506" t="n">
        <v>5.56</v>
      </c>
      <c r="J6257" s="507" t="n">
        <v>5.56</v>
      </c>
    </row>
    <row r="6258" customFormat="false" ht="15" hidden="false" customHeight="false" outlineLevel="0" collapsed="false">
      <c r="A6258" s="486"/>
      <c r="B6258" s="487"/>
      <c r="C6258" s="487"/>
      <c r="D6258" s="487"/>
      <c r="E6258" s="487" t="s">
        <v>1388</v>
      </c>
      <c r="F6258" s="488" t="n">
        <v>7.27</v>
      </c>
      <c r="G6258" s="487" t="s">
        <v>1389</v>
      </c>
      <c r="H6258" s="488" t="n">
        <v>0</v>
      </c>
      <c r="I6258" s="489" t="s">
        <v>1390</v>
      </c>
      <c r="J6258" s="490" t="n">
        <v>7.27</v>
      </c>
    </row>
    <row r="6259" customFormat="false" ht="15" hidden="false" customHeight="true" outlineLevel="0" collapsed="false">
      <c r="A6259" s="486"/>
      <c r="B6259" s="487"/>
      <c r="C6259" s="487"/>
      <c r="D6259" s="487"/>
      <c r="E6259" s="487" t="s">
        <v>1391</v>
      </c>
      <c r="F6259" s="488" t="n">
        <v>3.55</v>
      </c>
      <c r="G6259" s="487"/>
      <c r="H6259" s="491" t="s">
        <v>1392</v>
      </c>
      <c r="I6259" s="491"/>
      <c r="J6259" s="490" t="n">
        <v>18.5</v>
      </c>
    </row>
    <row r="6260" customFormat="false" ht="49.5" hidden="false" customHeight="true" outlineLevel="0" collapsed="false">
      <c r="A6260" s="492"/>
      <c r="B6260" s="493"/>
      <c r="C6260" s="493"/>
      <c r="D6260" s="493"/>
      <c r="E6260" s="493"/>
      <c r="F6260" s="493"/>
      <c r="G6260" s="493" t="s">
        <v>1393</v>
      </c>
      <c r="H6260" s="494" t="n">
        <v>32</v>
      </c>
      <c r="I6260" s="495" t="s">
        <v>1394</v>
      </c>
      <c r="J6260" s="496" t="n">
        <v>592</v>
      </c>
    </row>
    <row r="6261" customFormat="false" ht="0.75" hidden="false" customHeight="true" outlineLevel="0" collapsed="false">
      <c r="A6261" s="497"/>
      <c r="B6261" s="498"/>
      <c r="C6261" s="498"/>
      <c r="D6261" s="498"/>
      <c r="E6261" s="498"/>
      <c r="F6261" s="498"/>
      <c r="G6261" s="498"/>
      <c r="H6261" s="498"/>
      <c r="I6261" s="499"/>
      <c r="J6261" s="500"/>
    </row>
    <row r="6262" customFormat="false" ht="18" hidden="false" customHeight="true" outlineLevel="0" collapsed="false">
      <c r="A6262" s="466" t="s">
        <v>3275</v>
      </c>
      <c r="B6262" s="467" t="s">
        <v>27</v>
      </c>
      <c r="C6262" s="468" t="s">
        <v>26</v>
      </c>
      <c r="D6262" s="468" t="s">
        <v>18</v>
      </c>
      <c r="E6262" s="468" t="s">
        <v>25</v>
      </c>
      <c r="F6262" s="468"/>
      <c r="G6262" s="469" t="s">
        <v>1375</v>
      </c>
      <c r="H6262" s="467" t="s">
        <v>1376</v>
      </c>
      <c r="I6262" s="470" t="s">
        <v>1377</v>
      </c>
      <c r="J6262" s="471" t="s">
        <v>19</v>
      </c>
    </row>
    <row r="6263" customFormat="false" ht="25.5" hidden="false" customHeight="true" outlineLevel="0" collapsed="false">
      <c r="A6263" s="472" t="s">
        <v>35</v>
      </c>
      <c r="B6263" s="473" t="s">
        <v>3276</v>
      </c>
      <c r="C6263" s="474" t="s">
        <v>36</v>
      </c>
      <c r="D6263" s="474" t="s">
        <v>3277</v>
      </c>
      <c r="E6263" s="474" t="s">
        <v>1554</v>
      </c>
      <c r="F6263" s="474"/>
      <c r="G6263" s="475" t="s">
        <v>120</v>
      </c>
      <c r="H6263" s="476" t="n">
        <v>1</v>
      </c>
      <c r="I6263" s="477" t="n">
        <v>48.81</v>
      </c>
      <c r="J6263" s="478" t="n">
        <v>48.81</v>
      </c>
    </row>
    <row r="6264" customFormat="false" ht="24" hidden="false" customHeight="true" outlineLevel="0" collapsed="false">
      <c r="A6264" s="479" t="s">
        <v>656</v>
      </c>
      <c r="B6264" s="480" t="n">
        <v>88264</v>
      </c>
      <c r="C6264" s="481" t="s">
        <v>42</v>
      </c>
      <c r="D6264" s="481" t="s">
        <v>468</v>
      </c>
      <c r="E6264" s="481" t="s">
        <v>1382</v>
      </c>
      <c r="F6264" s="481"/>
      <c r="G6264" s="482" t="s">
        <v>469</v>
      </c>
      <c r="H6264" s="483" t="n">
        <v>0.339</v>
      </c>
      <c r="I6264" s="484" t="n">
        <v>26.68</v>
      </c>
      <c r="J6264" s="485" t="n">
        <v>9.04</v>
      </c>
    </row>
    <row r="6265" customFormat="false" ht="25.5" hidden="false" customHeight="true" outlineLevel="0" collapsed="false">
      <c r="A6265" s="479" t="s">
        <v>656</v>
      </c>
      <c r="B6265" s="480" t="n">
        <v>88247</v>
      </c>
      <c r="C6265" s="481" t="s">
        <v>42</v>
      </c>
      <c r="D6265" s="481" t="s">
        <v>852</v>
      </c>
      <c r="E6265" s="481" t="s">
        <v>1382</v>
      </c>
      <c r="F6265" s="481"/>
      <c r="G6265" s="482" t="s">
        <v>469</v>
      </c>
      <c r="H6265" s="483" t="n">
        <v>0.2013</v>
      </c>
      <c r="I6265" s="484" t="n">
        <v>21.96</v>
      </c>
      <c r="J6265" s="485" t="n">
        <v>4.42</v>
      </c>
    </row>
    <row r="6266" customFormat="false" ht="39" hidden="false" customHeight="true" outlineLevel="0" collapsed="false">
      <c r="A6266" s="501" t="s">
        <v>200</v>
      </c>
      <c r="B6266" s="502" t="n">
        <v>11267</v>
      </c>
      <c r="C6266" s="503" t="s">
        <v>42</v>
      </c>
      <c r="D6266" s="503" t="s">
        <v>1417</v>
      </c>
      <c r="E6266" s="503" t="s">
        <v>669</v>
      </c>
      <c r="F6266" s="503"/>
      <c r="G6266" s="504" t="s">
        <v>120</v>
      </c>
      <c r="H6266" s="505" t="n">
        <v>4</v>
      </c>
      <c r="I6266" s="506" t="n">
        <v>1.43</v>
      </c>
      <c r="J6266" s="507" t="n">
        <v>5.72</v>
      </c>
    </row>
    <row r="6267" customFormat="false" ht="25.5" hidden="false" customHeight="true" outlineLevel="0" collapsed="false">
      <c r="A6267" s="501" t="s">
        <v>200</v>
      </c>
      <c r="B6267" s="502" t="n">
        <v>11976</v>
      </c>
      <c r="C6267" s="503" t="s">
        <v>42</v>
      </c>
      <c r="D6267" s="503" t="s">
        <v>986</v>
      </c>
      <c r="E6267" s="503" t="s">
        <v>669</v>
      </c>
      <c r="F6267" s="503"/>
      <c r="G6267" s="504" t="s">
        <v>120</v>
      </c>
      <c r="H6267" s="505" t="n">
        <v>1.333</v>
      </c>
      <c r="I6267" s="506" t="n">
        <v>1.23</v>
      </c>
      <c r="J6267" s="507" t="n">
        <v>1.63</v>
      </c>
    </row>
    <row r="6268" customFormat="false" ht="24" hidden="false" customHeight="true" outlineLevel="0" collapsed="false">
      <c r="A6268" s="501" t="s">
        <v>200</v>
      </c>
      <c r="B6268" s="502" t="n">
        <v>39029</v>
      </c>
      <c r="C6268" s="503" t="s">
        <v>42</v>
      </c>
      <c r="D6268" s="503" t="s">
        <v>3278</v>
      </c>
      <c r="E6268" s="503" t="s">
        <v>669</v>
      </c>
      <c r="F6268" s="503"/>
      <c r="G6268" s="504" t="s">
        <v>47</v>
      </c>
      <c r="H6268" s="505" t="n">
        <v>0.293</v>
      </c>
      <c r="I6268" s="506" t="n">
        <v>13.89</v>
      </c>
      <c r="J6268" s="507" t="n">
        <v>4.06</v>
      </c>
    </row>
    <row r="6269" customFormat="false" ht="24" hidden="false" customHeight="true" outlineLevel="0" collapsed="false">
      <c r="A6269" s="501" t="s">
        <v>200</v>
      </c>
      <c r="B6269" s="502" t="n">
        <v>39997</v>
      </c>
      <c r="C6269" s="503" t="s">
        <v>42</v>
      </c>
      <c r="D6269" s="503" t="s">
        <v>2936</v>
      </c>
      <c r="E6269" s="503" t="s">
        <v>669</v>
      </c>
      <c r="F6269" s="503"/>
      <c r="G6269" s="504" t="s">
        <v>120</v>
      </c>
      <c r="H6269" s="505" t="n">
        <v>4</v>
      </c>
      <c r="I6269" s="506" t="n">
        <v>0.31</v>
      </c>
      <c r="J6269" s="507" t="n">
        <v>1.24</v>
      </c>
    </row>
    <row r="6270" customFormat="false" ht="25.5" hidden="false" customHeight="true" outlineLevel="0" collapsed="false">
      <c r="A6270" s="501" t="s">
        <v>200</v>
      </c>
      <c r="B6270" s="502" t="s">
        <v>3279</v>
      </c>
      <c r="C6270" s="503" t="s">
        <v>36</v>
      </c>
      <c r="D6270" s="503" t="s">
        <v>3277</v>
      </c>
      <c r="E6270" s="503" t="s">
        <v>669</v>
      </c>
      <c r="F6270" s="503"/>
      <c r="G6270" s="504" t="s">
        <v>120</v>
      </c>
      <c r="H6270" s="505" t="n">
        <v>1</v>
      </c>
      <c r="I6270" s="506" t="n">
        <v>22.7</v>
      </c>
      <c r="J6270" s="507" t="n">
        <v>22.7</v>
      </c>
    </row>
    <row r="6271" customFormat="false" ht="15" hidden="false" customHeight="false" outlineLevel="0" collapsed="false">
      <c r="A6271" s="486"/>
      <c r="B6271" s="487"/>
      <c r="C6271" s="487"/>
      <c r="D6271" s="487"/>
      <c r="E6271" s="487" t="s">
        <v>1388</v>
      </c>
      <c r="F6271" s="488" t="n">
        <v>10.57</v>
      </c>
      <c r="G6271" s="487" t="s">
        <v>1389</v>
      </c>
      <c r="H6271" s="488" t="n">
        <v>0</v>
      </c>
      <c r="I6271" s="489" t="s">
        <v>1390</v>
      </c>
      <c r="J6271" s="490" t="n">
        <v>10.57</v>
      </c>
    </row>
    <row r="6272" customFormat="false" ht="15" hidden="false" customHeight="true" outlineLevel="0" collapsed="false">
      <c r="A6272" s="486"/>
      <c r="B6272" s="487"/>
      <c r="C6272" s="487"/>
      <c r="D6272" s="487"/>
      <c r="E6272" s="487" t="s">
        <v>1391</v>
      </c>
      <c r="F6272" s="488" t="n">
        <v>11.61</v>
      </c>
      <c r="G6272" s="487"/>
      <c r="H6272" s="491" t="s">
        <v>1392</v>
      </c>
      <c r="I6272" s="491"/>
      <c r="J6272" s="490" t="n">
        <v>60.42</v>
      </c>
    </row>
    <row r="6273" customFormat="false" ht="49.5" hidden="false" customHeight="true" outlineLevel="0" collapsed="false">
      <c r="A6273" s="492"/>
      <c r="B6273" s="493"/>
      <c r="C6273" s="493"/>
      <c r="D6273" s="493"/>
      <c r="E6273" s="493"/>
      <c r="F6273" s="493"/>
      <c r="G6273" s="493" t="s">
        <v>1393</v>
      </c>
      <c r="H6273" s="494" t="n">
        <v>5</v>
      </c>
      <c r="I6273" s="495" t="s">
        <v>1394</v>
      </c>
      <c r="J6273" s="496" t="n">
        <v>302.1</v>
      </c>
    </row>
    <row r="6274" customFormat="false" ht="0.75" hidden="false" customHeight="true" outlineLevel="0" collapsed="false">
      <c r="A6274" s="497"/>
      <c r="B6274" s="498"/>
      <c r="C6274" s="498"/>
      <c r="D6274" s="498"/>
      <c r="E6274" s="498"/>
      <c r="F6274" s="498"/>
      <c r="G6274" s="498"/>
      <c r="H6274" s="498"/>
      <c r="I6274" s="499"/>
      <c r="J6274" s="500"/>
    </row>
    <row r="6275" customFormat="false" ht="18" hidden="false" customHeight="true" outlineLevel="0" collapsed="false">
      <c r="A6275" s="466" t="s">
        <v>3280</v>
      </c>
      <c r="B6275" s="467" t="s">
        <v>27</v>
      </c>
      <c r="C6275" s="468" t="s">
        <v>26</v>
      </c>
      <c r="D6275" s="468" t="s">
        <v>18</v>
      </c>
      <c r="E6275" s="468" t="s">
        <v>25</v>
      </c>
      <c r="F6275" s="468"/>
      <c r="G6275" s="469" t="s">
        <v>1375</v>
      </c>
      <c r="H6275" s="467" t="s">
        <v>1376</v>
      </c>
      <c r="I6275" s="470" t="s">
        <v>1377</v>
      </c>
      <c r="J6275" s="471" t="s">
        <v>19</v>
      </c>
    </row>
    <row r="6276" customFormat="false" ht="25.5" hidden="false" customHeight="true" outlineLevel="0" collapsed="false">
      <c r="A6276" s="472" t="s">
        <v>35</v>
      </c>
      <c r="B6276" s="473" t="s">
        <v>3281</v>
      </c>
      <c r="C6276" s="474" t="s">
        <v>36</v>
      </c>
      <c r="D6276" s="474" t="s">
        <v>3282</v>
      </c>
      <c r="E6276" s="474" t="s">
        <v>1404</v>
      </c>
      <c r="F6276" s="474"/>
      <c r="G6276" s="475" t="s">
        <v>120</v>
      </c>
      <c r="H6276" s="476" t="n">
        <v>1</v>
      </c>
      <c r="I6276" s="477" t="n">
        <v>27.43</v>
      </c>
      <c r="J6276" s="478" t="n">
        <v>27.43</v>
      </c>
    </row>
    <row r="6277" customFormat="false" ht="24" hidden="false" customHeight="true" outlineLevel="0" collapsed="false">
      <c r="A6277" s="479" t="s">
        <v>656</v>
      </c>
      <c r="B6277" s="480" t="n">
        <v>88264</v>
      </c>
      <c r="C6277" s="481" t="s">
        <v>42</v>
      </c>
      <c r="D6277" s="481" t="s">
        <v>468</v>
      </c>
      <c r="E6277" s="481" t="s">
        <v>1382</v>
      </c>
      <c r="F6277" s="481"/>
      <c r="G6277" s="482" t="s">
        <v>469</v>
      </c>
      <c r="H6277" s="483" t="n">
        <v>0.1666666</v>
      </c>
      <c r="I6277" s="484" t="n">
        <v>26.68</v>
      </c>
      <c r="J6277" s="485" t="n">
        <v>4.44</v>
      </c>
    </row>
    <row r="6278" customFormat="false" ht="25.5" hidden="false" customHeight="true" outlineLevel="0" collapsed="false">
      <c r="A6278" s="479" t="s">
        <v>656</v>
      </c>
      <c r="B6278" s="480" t="n">
        <v>88247</v>
      </c>
      <c r="C6278" s="481" t="s">
        <v>42</v>
      </c>
      <c r="D6278" s="481" t="s">
        <v>852</v>
      </c>
      <c r="E6278" s="481" t="s">
        <v>1382</v>
      </c>
      <c r="F6278" s="481"/>
      <c r="G6278" s="482" t="s">
        <v>469</v>
      </c>
      <c r="H6278" s="483" t="n">
        <v>0.1666666</v>
      </c>
      <c r="I6278" s="484" t="n">
        <v>21.96</v>
      </c>
      <c r="J6278" s="485" t="n">
        <v>3.65</v>
      </c>
    </row>
    <row r="6279" customFormat="false" ht="25.5" hidden="false" customHeight="true" outlineLevel="0" collapsed="false">
      <c r="A6279" s="501" t="s">
        <v>200</v>
      </c>
      <c r="B6279" s="502" t="s">
        <v>3283</v>
      </c>
      <c r="C6279" s="503" t="s">
        <v>36</v>
      </c>
      <c r="D6279" s="503" t="s">
        <v>3284</v>
      </c>
      <c r="E6279" s="503" t="s">
        <v>669</v>
      </c>
      <c r="F6279" s="503"/>
      <c r="G6279" s="504" t="s">
        <v>120</v>
      </c>
      <c r="H6279" s="505" t="n">
        <v>1</v>
      </c>
      <c r="I6279" s="506" t="n">
        <v>15.02</v>
      </c>
      <c r="J6279" s="507" t="n">
        <v>15.02</v>
      </c>
    </row>
    <row r="6280" customFormat="false" ht="24" hidden="false" customHeight="true" outlineLevel="0" collapsed="false">
      <c r="A6280" s="501" t="s">
        <v>200</v>
      </c>
      <c r="B6280" s="502" t="s">
        <v>3285</v>
      </c>
      <c r="C6280" s="503" t="s">
        <v>36</v>
      </c>
      <c r="D6280" s="503" t="s">
        <v>3286</v>
      </c>
      <c r="E6280" s="503" t="s">
        <v>669</v>
      </c>
      <c r="F6280" s="503"/>
      <c r="G6280" s="504" t="s">
        <v>47</v>
      </c>
      <c r="H6280" s="505" t="n">
        <v>0.355</v>
      </c>
      <c r="I6280" s="506" t="n">
        <v>12.18</v>
      </c>
      <c r="J6280" s="507" t="n">
        <v>4.32</v>
      </c>
    </row>
    <row r="6281" customFormat="false" ht="15" hidden="false" customHeight="false" outlineLevel="0" collapsed="false">
      <c r="A6281" s="486"/>
      <c r="B6281" s="487"/>
      <c r="C6281" s="487"/>
      <c r="D6281" s="487"/>
      <c r="E6281" s="487" t="s">
        <v>1388</v>
      </c>
      <c r="F6281" s="488" t="n">
        <v>6.31</v>
      </c>
      <c r="G6281" s="487" t="s">
        <v>1389</v>
      </c>
      <c r="H6281" s="488" t="n">
        <v>0</v>
      </c>
      <c r="I6281" s="489" t="s">
        <v>1390</v>
      </c>
      <c r="J6281" s="490" t="n">
        <v>6.31</v>
      </c>
    </row>
    <row r="6282" customFormat="false" ht="15" hidden="false" customHeight="true" outlineLevel="0" collapsed="false">
      <c r="A6282" s="486"/>
      <c r="B6282" s="487"/>
      <c r="C6282" s="487"/>
      <c r="D6282" s="487"/>
      <c r="E6282" s="487" t="s">
        <v>1391</v>
      </c>
      <c r="F6282" s="488" t="n">
        <v>6.52</v>
      </c>
      <c r="G6282" s="487"/>
      <c r="H6282" s="491" t="s">
        <v>1392</v>
      </c>
      <c r="I6282" s="491"/>
      <c r="J6282" s="490" t="n">
        <v>33.95</v>
      </c>
    </row>
    <row r="6283" customFormat="false" ht="49.5" hidden="false" customHeight="true" outlineLevel="0" collapsed="false">
      <c r="A6283" s="492"/>
      <c r="B6283" s="493"/>
      <c r="C6283" s="493"/>
      <c r="D6283" s="493"/>
      <c r="E6283" s="493"/>
      <c r="F6283" s="493"/>
      <c r="G6283" s="493" t="s">
        <v>1393</v>
      </c>
      <c r="H6283" s="494" t="n">
        <v>14</v>
      </c>
      <c r="I6283" s="495" t="s">
        <v>1394</v>
      </c>
      <c r="J6283" s="496" t="n">
        <v>475.3</v>
      </c>
    </row>
    <row r="6284" customFormat="false" ht="0.75" hidden="false" customHeight="true" outlineLevel="0" collapsed="false">
      <c r="A6284" s="497"/>
      <c r="B6284" s="498"/>
      <c r="C6284" s="498"/>
      <c r="D6284" s="498"/>
      <c r="E6284" s="498"/>
      <c r="F6284" s="498"/>
      <c r="G6284" s="498"/>
      <c r="H6284" s="498"/>
      <c r="I6284" s="499"/>
      <c r="J6284" s="500"/>
    </row>
    <row r="6285" customFormat="false" ht="18" hidden="false" customHeight="true" outlineLevel="0" collapsed="false">
      <c r="A6285" s="466" t="s">
        <v>3287</v>
      </c>
      <c r="B6285" s="467" t="s">
        <v>27</v>
      </c>
      <c r="C6285" s="468" t="s">
        <v>26</v>
      </c>
      <c r="D6285" s="468" t="s">
        <v>18</v>
      </c>
      <c r="E6285" s="468" t="s">
        <v>25</v>
      </c>
      <c r="F6285" s="468"/>
      <c r="G6285" s="469" t="s">
        <v>1375</v>
      </c>
      <c r="H6285" s="467" t="s">
        <v>1376</v>
      </c>
      <c r="I6285" s="470" t="s">
        <v>1377</v>
      </c>
      <c r="J6285" s="471" t="s">
        <v>19</v>
      </c>
    </row>
    <row r="6286" customFormat="false" ht="25.5" hidden="false" customHeight="true" outlineLevel="0" collapsed="false">
      <c r="A6286" s="472" t="s">
        <v>35</v>
      </c>
      <c r="B6286" s="473" t="s">
        <v>3288</v>
      </c>
      <c r="C6286" s="474" t="s">
        <v>36</v>
      </c>
      <c r="D6286" s="474" t="s">
        <v>3289</v>
      </c>
      <c r="E6286" s="474" t="s">
        <v>1554</v>
      </c>
      <c r="F6286" s="474"/>
      <c r="G6286" s="475" t="s">
        <v>120</v>
      </c>
      <c r="H6286" s="476" t="n">
        <v>1</v>
      </c>
      <c r="I6286" s="477" t="n">
        <v>70.35</v>
      </c>
      <c r="J6286" s="478" t="n">
        <v>70.35</v>
      </c>
    </row>
    <row r="6287" customFormat="false" ht="24" hidden="false" customHeight="true" outlineLevel="0" collapsed="false">
      <c r="A6287" s="479" t="s">
        <v>656</v>
      </c>
      <c r="B6287" s="480" t="n">
        <v>88264</v>
      </c>
      <c r="C6287" s="481" t="s">
        <v>42</v>
      </c>
      <c r="D6287" s="481" t="s">
        <v>468</v>
      </c>
      <c r="E6287" s="481" t="s">
        <v>1382</v>
      </c>
      <c r="F6287" s="481"/>
      <c r="G6287" s="482" t="s">
        <v>469</v>
      </c>
      <c r="H6287" s="483" t="n">
        <v>0.75</v>
      </c>
      <c r="I6287" s="484" t="n">
        <v>26.68</v>
      </c>
      <c r="J6287" s="485" t="n">
        <v>20.01</v>
      </c>
    </row>
    <row r="6288" customFormat="false" ht="25.5" hidden="false" customHeight="true" outlineLevel="0" collapsed="false">
      <c r="A6288" s="479" t="s">
        <v>656</v>
      </c>
      <c r="B6288" s="480" t="n">
        <v>88247</v>
      </c>
      <c r="C6288" s="481" t="s">
        <v>42</v>
      </c>
      <c r="D6288" s="481" t="s">
        <v>852</v>
      </c>
      <c r="E6288" s="481" t="s">
        <v>1382</v>
      </c>
      <c r="F6288" s="481"/>
      <c r="G6288" s="482" t="s">
        <v>469</v>
      </c>
      <c r="H6288" s="483" t="n">
        <v>0.75</v>
      </c>
      <c r="I6288" s="484" t="n">
        <v>21.96</v>
      </c>
      <c r="J6288" s="485" t="n">
        <v>16.47</v>
      </c>
    </row>
    <row r="6289" customFormat="false" ht="25.5" hidden="false" customHeight="true" outlineLevel="0" collapsed="false">
      <c r="A6289" s="501" t="s">
        <v>200</v>
      </c>
      <c r="B6289" s="502" t="s">
        <v>3290</v>
      </c>
      <c r="C6289" s="503" t="s">
        <v>36</v>
      </c>
      <c r="D6289" s="503" t="s">
        <v>3291</v>
      </c>
      <c r="E6289" s="503" t="s">
        <v>669</v>
      </c>
      <c r="F6289" s="503"/>
      <c r="G6289" s="504" t="s">
        <v>3292</v>
      </c>
      <c r="H6289" s="505" t="n">
        <v>1.05</v>
      </c>
      <c r="I6289" s="506" t="n">
        <v>32.26</v>
      </c>
      <c r="J6289" s="507" t="n">
        <v>33.87</v>
      </c>
    </row>
    <row r="6290" customFormat="false" ht="15" hidden="false" customHeight="false" outlineLevel="0" collapsed="false">
      <c r="A6290" s="486"/>
      <c r="B6290" s="487"/>
      <c r="C6290" s="487"/>
      <c r="D6290" s="487"/>
      <c r="E6290" s="487" t="s">
        <v>1388</v>
      </c>
      <c r="F6290" s="488" t="n">
        <v>28.46</v>
      </c>
      <c r="G6290" s="487" t="s">
        <v>1389</v>
      </c>
      <c r="H6290" s="488" t="n">
        <v>0</v>
      </c>
      <c r="I6290" s="489" t="s">
        <v>1390</v>
      </c>
      <c r="J6290" s="490" t="n">
        <v>28.46</v>
      </c>
    </row>
    <row r="6291" customFormat="false" ht="15" hidden="false" customHeight="true" outlineLevel="0" collapsed="false">
      <c r="A6291" s="486"/>
      <c r="B6291" s="487"/>
      <c r="C6291" s="487"/>
      <c r="D6291" s="487"/>
      <c r="E6291" s="487" t="s">
        <v>1391</v>
      </c>
      <c r="F6291" s="488" t="n">
        <v>16.74</v>
      </c>
      <c r="G6291" s="487"/>
      <c r="H6291" s="491" t="s">
        <v>1392</v>
      </c>
      <c r="I6291" s="491"/>
      <c r="J6291" s="490" t="n">
        <v>87.09</v>
      </c>
    </row>
    <row r="6292" customFormat="false" ht="49.5" hidden="false" customHeight="true" outlineLevel="0" collapsed="false">
      <c r="A6292" s="492"/>
      <c r="B6292" s="493"/>
      <c r="C6292" s="493"/>
      <c r="D6292" s="493"/>
      <c r="E6292" s="493"/>
      <c r="F6292" s="493"/>
      <c r="G6292" s="493" t="s">
        <v>1393</v>
      </c>
      <c r="H6292" s="494" t="n">
        <v>83</v>
      </c>
      <c r="I6292" s="495" t="s">
        <v>1394</v>
      </c>
      <c r="J6292" s="496" t="n">
        <v>7228.47</v>
      </c>
    </row>
    <row r="6293" customFormat="false" ht="0.75" hidden="false" customHeight="true" outlineLevel="0" collapsed="false">
      <c r="A6293" s="497"/>
      <c r="B6293" s="498"/>
      <c r="C6293" s="498"/>
      <c r="D6293" s="498"/>
      <c r="E6293" s="498"/>
      <c r="F6293" s="498"/>
      <c r="G6293" s="498"/>
      <c r="H6293" s="498"/>
      <c r="I6293" s="499"/>
      <c r="J6293" s="500"/>
    </row>
    <row r="6294" customFormat="false" ht="18" hidden="false" customHeight="true" outlineLevel="0" collapsed="false">
      <c r="A6294" s="466" t="s">
        <v>3293</v>
      </c>
      <c r="B6294" s="467" t="s">
        <v>27</v>
      </c>
      <c r="C6294" s="468" t="s">
        <v>26</v>
      </c>
      <c r="D6294" s="468" t="s">
        <v>18</v>
      </c>
      <c r="E6294" s="468" t="s">
        <v>25</v>
      </c>
      <c r="F6294" s="468"/>
      <c r="G6294" s="469" t="s">
        <v>1375</v>
      </c>
      <c r="H6294" s="467" t="s">
        <v>1376</v>
      </c>
      <c r="I6294" s="470" t="s">
        <v>1377</v>
      </c>
      <c r="J6294" s="471" t="s">
        <v>19</v>
      </c>
    </row>
    <row r="6295" customFormat="false" ht="25.5" hidden="false" customHeight="true" outlineLevel="0" collapsed="false">
      <c r="A6295" s="472" t="s">
        <v>35</v>
      </c>
      <c r="B6295" s="473" t="s">
        <v>3294</v>
      </c>
      <c r="C6295" s="474" t="s">
        <v>36</v>
      </c>
      <c r="D6295" s="474" t="s">
        <v>3295</v>
      </c>
      <c r="E6295" s="474" t="s">
        <v>1404</v>
      </c>
      <c r="F6295" s="474"/>
      <c r="G6295" s="475" t="s">
        <v>47</v>
      </c>
      <c r="H6295" s="476" t="n">
        <v>1</v>
      </c>
      <c r="I6295" s="477" t="n">
        <v>112.89</v>
      </c>
      <c r="J6295" s="478" t="n">
        <v>112.89</v>
      </c>
    </row>
    <row r="6296" customFormat="false" ht="24" hidden="false" customHeight="true" outlineLevel="0" collapsed="false">
      <c r="A6296" s="479" t="s">
        <v>656</v>
      </c>
      <c r="B6296" s="480" t="n">
        <v>88264</v>
      </c>
      <c r="C6296" s="481" t="s">
        <v>42</v>
      </c>
      <c r="D6296" s="481" t="s">
        <v>468</v>
      </c>
      <c r="E6296" s="481" t="s">
        <v>1382</v>
      </c>
      <c r="F6296" s="481"/>
      <c r="G6296" s="482" t="s">
        <v>469</v>
      </c>
      <c r="H6296" s="483" t="n">
        <v>0.6</v>
      </c>
      <c r="I6296" s="484" t="n">
        <v>26.68</v>
      </c>
      <c r="J6296" s="485" t="n">
        <v>16</v>
      </c>
    </row>
    <row r="6297" customFormat="false" ht="25.5" hidden="false" customHeight="true" outlineLevel="0" collapsed="false">
      <c r="A6297" s="479" t="s">
        <v>656</v>
      </c>
      <c r="B6297" s="480" t="n">
        <v>88247</v>
      </c>
      <c r="C6297" s="481" t="s">
        <v>42</v>
      </c>
      <c r="D6297" s="481" t="s">
        <v>852</v>
      </c>
      <c r="E6297" s="481" t="s">
        <v>1382</v>
      </c>
      <c r="F6297" s="481"/>
      <c r="G6297" s="482" t="s">
        <v>469</v>
      </c>
      <c r="H6297" s="483" t="n">
        <v>0.6</v>
      </c>
      <c r="I6297" s="484" t="n">
        <v>21.96</v>
      </c>
      <c r="J6297" s="485" t="n">
        <v>13.17</v>
      </c>
    </row>
    <row r="6298" customFormat="false" ht="24" hidden="false" customHeight="true" outlineLevel="0" collapsed="false">
      <c r="A6298" s="501" t="s">
        <v>200</v>
      </c>
      <c r="B6298" s="502" t="s">
        <v>3296</v>
      </c>
      <c r="C6298" s="503" t="s">
        <v>36</v>
      </c>
      <c r="D6298" s="503" t="s">
        <v>3297</v>
      </c>
      <c r="E6298" s="503" t="s">
        <v>669</v>
      </c>
      <c r="F6298" s="503"/>
      <c r="G6298" s="504" t="s">
        <v>47</v>
      </c>
      <c r="H6298" s="505" t="n">
        <v>1.05</v>
      </c>
      <c r="I6298" s="506" t="n">
        <v>35.62</v>
      </c>
      <c r="J6298" s="507" t="n">
        <v>37.4</v>
      </c>
    </row>
    <row r="6299" customFormat="false" ht="24" hidden="false" customHeight="true" outlineLevel="0" collapsed="false">
      <c r="A6299" s="501" t="s">
        <v>200</v>
      </c>
      <c r="B6299" s="502" t="s">
        <v>3298</v>
      </c>
      <c r="C6299" s="503" t="s">
        <v>36</v>
      </c>
      <c r="D6299" s="503" t="s">
        <v>3299</v>
      </c>
      <c r="E6299" s="503" t="s">
        <v>669</v>
      </c>
      <c r="F6299" s="503"/>
      <c r="G6299" s="504" t="s">
        <v>120</v>
      </c>
      <c r="H6299" s="505" t="n">
        <v>1.05</v>
      </c>
      <c r="I6299" s="506" t="n">
        <v>44.12</v>
      </c>
      <c r="J6299" s="507" t="n">
        <v>46.32</v>
      </c>
    </row>
    <row r="6300" customFormat="false" ht="15" hidden="false" customHeight="false" outlineLevel="0" collapsed="false">
      <c r="A6300" s="486"/>
      <c r="B6300" s="487"/>
      <c r="C6300" s="487"/>
      <c r="D6300" s="487"/>
      <c r="E6300" s="487" t="s">
        <v>1388</v>
      </c>
      <c r="F6300" s="488" t="n">
        <v>22.77</v>
      </c>
      <c r="G6300" s="487" t="s">
        <v>1389</v>
      </c>
      <c r="H6300" s="488" t="n">
        <v>0</v>
      </c>
      <c r="I6300" s="489" t="s">
        <v>1390</v>
      </c>
      <c r="J6300" s="490" t="n">
        <v>22.77</v>
      </c>
    </row>
    <row r="6301" customFormat="false" ht="15" hidden="false" customHeight="true" outlineLevel="0" collapsed="false">
      <c r="A6301" s="486"/>
      <c r="B6301" s="487"/>
      <c r="C6301" s="487"/>
      <c r="D6301" s="487"/>
      <c r="E6301" s="487" t="s">
        <v>1391</v>
      </c>
      <c r="F6301" s="488" t="n">
        <v>26.86</v>
      </c>
      <c r="G6301" s="487"/>
      <c r="H6301" s="491" t="s">
        <v>1392</v>
      </c>
      <c r="I6301" s="491"/>
      <c r="J6301" s="490" t="n">
        <v>139.75</v>
      </c>
    </row>
    <row r="6302" customFormat="false" ht="49.5" hidden="false" customHeight="true" outlineLevel="0" collapsed="false">
      <c r="A6302" s="492"/>
      <c r="B6302" s="493"/>
      <c r="C6302" s="493"/>
      <c r="D6302" s="493"/>
      <c r="E6302" s="493"/>
      <c r="F6302" s="493"/>
      <c r="G6302" s="493" t="s">
        <v>1393</v>
      </c>
      <c r="H6302" s="494" t="n">
        <v>120.1</v>
      </c>
      <c r="I6302" s="495" t="s">
        <v>1394</v>
      </c>
      <c r="J6302" s="496" t="n">
        <v>16783.97</v>
      </c>
    </row>
    <row r="6303" customFormat="false" ht="0.75" hidden="false" customHeight="true" outlineLevel="0" collapsed="false">
      <c r="A6303" s="497"/>
      <c r="B6303" s="498"/>
      <c r="C6303" s="498"/>
      <c r="D6303" s="498"/>
      <c r="E6303" s="498"/>
      <c r="F6303" s="498"/>
      <c r="G6303" s="498"/>
      <c r="H6303" s="498"/>
      <c r="I6303" s="499"/>
      <c r="J6303" s="500"/>
    </row>
    <row r="6304" customFormat="false" ht="18" hidden="false" customHeight="true" outlineLevel="0" collapsed="false">
      <c r="A6304" s="466" t="s">
        <v>3300</v>
      </c>
      <c r="B6304" s="467" t="s">
        <v>27</v>
      </c>
      <c r="C6304" s="468" t="s">
        <v>26</v>
      </c>
      <c r="D6304" s="468" t="s">
        <v>18</v>
      </c>
      <c r="E6304" s="468" t="s">
        <v>25</v>
      </c>
      <c r="F6304" s="468"/>
      <c r="G6304" s="469" t="s">
        <v>1375</v>
      </c>
      <c r="H6304" s="467" t="s">
        <v>1376</v>
      </c>
      <c r="I6304" s="470" t="s">
        <v>1377</v>
      </c>
      <c r="J6304" s="471" t="s">
        <v>19</v>
      </c>
    </row>
    <row r="6305" customFormat="false" ht="25.5" hidden="false" customHeight="true" outlineLevel="0" collapsed="false">
      <c r="A6305" s="472" t="s">
        <v>35</v>
      </c>
      <c r="B6305" s="473" t="s">
        <v>3301</v>
      </c>
      <c r="C6305" s="474" t="s">
        <v>36</v>
      </c>
      <c r="D6305" s="474" t="s">
        <v>3302</v>
      </c>
      <c r="E6305" s="474" t="s">
        <v>1404</v>
      </c>
      <c r="F6305" s="474"/>
      <c r="G6305" s="475" t="s">
        <v>47</v>
      </c>
      <c r="H6305" s="476" t="n">
        <v>1</v>
      </c>
      <c r="I6305" s="477" t="n">
        <v>63.29</v>
      </c>
      <c r="J6305" s="478" t="n">
        <v>63.29</v>
      </c>
    </row>
    <row r="6306" customFormat="false" ht="24" hidden="false" customHeight="true" outlineLevel="0" collapsed="false">
      <c r="A6306" s="479" t="s">
        <v>656</v>
      </c>
      <c r="B6306" s="480" t="n">
        <v>88264</v>
      </c>
      <c r="C6306" s="481" t="s">
        <v>42</v>
      </c>
      <c r="D6306" s="481" t="s">
        <v>468</v>
      </c>
      <c r="E6306" s="481" t="s">
        <v>1382</v>
      </c>
      <c r="F6306" s="481"/>
      <c r="G6306" s="482" t="s">
        <v>469</v>
      </c>
      <c r="H6306" s="483" t="n">
        <v>0.6</v>
      </c>
      <c r="I6306" s="484" t="n">
        <v>26.68</v>
      </c>
      <c r="J6306" s="485" t="n">
        <v>16</v>
      </c>
    </row>
    <row r="6307" customFormat="false" ht="25.5" hidden="false" customHeight="true" outlineLevel="0" collapsed="false">
      <c r="A6307" s="479" t="s">
        <v>656</v>
      </c>
      <c r="B6307" s="480" t="n">
        <v>88247</v>
      </c>
      <c r="C6307" s="481" t="s">
        <v>42</v>
      </c>
      <c r="D6307" s="481" t="s">
        <v>852</v>
      </c>
      <c r="E6307" s="481" t="s">
        <v>1382</v>
      </c>
      <c r="F6307" s="481"/>
      <c r="G6307" s="482" t="s">
        <v>469</v>
      </c>
      <c r="H6307" s="483" t="n">
        <v>0.6</v>
      </c>
      <c r="I6307" s="484" t="n">
        <v>21.96</v>
      </c>
      <c r="J6307" s="485" t="n">
        <v>13.17</v>
      </c>
    </row>
    <row r="6308" customFormat="false" ht="25.5" hidden="false" customHeight="true" outlineLevel="0" collapsed="false">
      <c r="A6308" s="501" t="s">
        <v>200</v>
      </c>
      <c r="B6308" s="502" t="s">
        <v>3303</v>
      </c>
      <c r="C6308" s="503" t="s">
        <v>36</v>
      </c>
      <c r="D6308" s="503" t="s">
        <v>3304</v>
      </c>
      <c r="E6308" s="503" t="s">
        <v>669</v>
      </c>
      <c r="F6308" s="503"/>
      <c r="G6308" s="504" t="s">
        <v>47</v>
      </c>
      <c r="H6308" s="505" t="n">
        <v>1</v>
      </c>
      <c r="I6308" s="506" t="n">
        <v>26.62</v>
      </c>
      <c r="J6308" s="507" t="n">
        <v>26.62</v>
      </c>
    </row>
    <row r="6309" customFormat="false" ht="25.5" hidden="false" customHeight="true" outlineLevel="0" collapsed="false">
      <c r="A6309" s="501" t="s">
        <v>200</v>
      </c>
      <c r="B6309" s="502" t="s">
        <v>3305</v>
      </c>
      <c r="C6309" s="503" t="s">
        <v>36</v>
      </c>
      <c r="D6309" s="503" t="s">
        <v>3306</v>
      </c>
      <c r="E6309" s="503" t="s">
        <v>669</v>
      </c>
      <c r="F6309" s="503"/>
      <c r="G6309" s="504" t="s">
        <v>47</v>
      </c>
      <c r="H6309" s="505" t="n">
        <v>1</v>
      </c>
      <c r="I6309" s="506" t="n">
        <v>7.5</v>
      </c>
      <c r="J6309" s="507" t="n">
        <v>7.5</v>
      </c>
    </row>
    <row r="6310" customFormat="false" ht="15" hidden="false" customHeight="false" outlineLevel="0" collapsed="false">
      <c r="A6310" s="486"/>
      <c r="B6310" s="487"/>
      <c r="C6310" s="487"/>
      <c r="D6310" s="487"/>
      <c r="E6310" s="487" t="s">
        <v>1388</v>
      </c>
      <c r="F6310" s="488" t="n">
        <v>22.77</v>
      </c>
      <c r="G6310" s="487" t="s">
        <v>1389</v>
      </c>
      <c r="H6310" s="488" t="n">
        <v>0</v>
      </c>
      <c r="I6310" s="489" t="s">
        <v>1390</v>
      </c>
      <c r="J6310" s="490" t="n">
        <v>22.77</v>
      </c>
    </row>
    <row r="6311" customFormat="false" ht="15" hidden="false" customHeight="true" outlineLevel="0" collapsed="false">
      <c r="A6311" s="486"/>
      <c r="B6311" s="487"/>
      <c r="C6311" s="487"/>
      <c r="D6311" s="487"/>
      <c r="E6311" s="487" t="s">
        <v>1391</v>
      </c>
      <c r="F6311" s="488" t="n">
        <v>15.06</v>
      </c>
      <c r="G6311" s="487"/>
      <c r="H6311" s="491" t="s">
        <v>1392</v>
      </c>
      <c r="I6311" s="491"/>
      <c r="J6311" s="490" t="n">
        <v>78.35</v>
      </c>
    </row>
    <row r="6312" customFormat="false" ht="49.5" hidden="false" customHeight="true" outlineLevel="0" collapsed="false">
      <c r="A6312" s="492"/>
      <c r="B6312" s="493"/>
      <c r="C6312" s="493"/>
      <c r="D6312" s="493"/>
      <c r="E6312" s="493"/>
      <c r="F6312" s="493"/>
      <c r="G6312" s="493" t="s">
        <v>1393</v>
      </c>
      <c r="H6312" s="494" t="n">
        <v>638.4</v>
      </c>
      <c r="I6312" s="495" t="s">
        <v>1394</v>
      </c>
      <c r="J6312" s="496" t="n">
        <v>50018.64</v>
      </c>
    </row>
    <row r="6313" customFormat="false" ht="0.75" hidden="false" customHeight="true" outlineLevel="0" collapsed="false">
      <c r="A6313" s="497"/>
      <c r="B6313" s="498"/>
      <c r="C6313" s="498"/>
      <c r="D6313" s="498"/>
      <c r="E6313" s="498"/>
      <c r="F6313" s="498"/>
      <c r="G6313" s="498"/>
      <c r="H6313" s="498"/>
      <c r="I6313" s="499"/>
      <c r="J6313" s="500"/>
    </row>
    <row r="6314" customFormat="false" ht="18" hidden="false" customHeight="true" outlineLevel="0" collapsed="false">
      <c r="A6314" s="466" t="s">
        <v>3307</v>
      </c>
      <c r="B6314" s="467" t="s">
        <v>27</v>
      </c>
      <c r="C6314" s="468" t="s">
        <v>26</v>
      </c>
      <c r="D6314" s="468" t="s">
        <v>18</v>
      </c>
      <c r="E6314" s="468" t="s">
        <v>25</v>
      </c>
      <c r="F6314" s="468"/>
      <c r="G6314" s="469" t="s">
        <v>1375</v>
      </c>
      <c r="H6314" s="467" t="s">
        <v>1376</v>
      </c>
      <c r="I6314" s="470" t="s">
        <v>1377</v>
      </c>
      <c r="J6314" s="471" t="s">
        <v>19</v>
      </c>
    </row>
    <row r="6315" customFormat="false" ht="25.5" hidden="false" customHeight="true" outlineLevel="0" collapsed="false">
      <c r="A6315" s="472" t="s">
        <v>35</v>
      </c>
      <c r="B6315" s="473" t="s">
        <v>3308</v>
      </c>
      <c r="C6315" s="474" t="s">
        <v>36</v>
      </c>
      <c r="D6315" s="474" t="s">
        <v>3309</v>
      </c>
      <c r="E6315" s="474" t="s">
        <v>1404</v>
      </c>
      <c r="F6315" s="474"/>
      <c r="G6315" s="475" t="s">
        <v>120</v>
      </c>
      <c r="H6315" s="476" t="n">
        <v>1</v>
      </c>
      <c r="I6315" s="477" t="n">
        <v>51.56</v>
      </c>
      <c r="J6315" s="478" t="n">
        <v>51.56</v>
      </c>
    </row>
    <row r="6316" customFormat="false" ht="25.5" hidden="false" customHeight="true" outlineLevel="0" collapsed="false">
      <c r="A6316" s="479" t="s">
        <v>656</v>
      </c>
      <c r="B6316" s="480" t="n">
        <v>88247</v>
      </c>
      <c r="C6316" s="481" t="s">
        <v>42</v>
      </c>
      <c r="D6316" s="481" t="s">
        <v>852</v>
      </c>
      <c r="E6316" s="481" t="s">
        <v>1382</v>
      </c>
      <c r="F6316" s="481"/>
      <c r="G6316" s="482" t="s">
        <v>469</v>
      </c>
      <c r="H6316" s="483" t="n">
        <v>0.2</v>
      </c>
      <c r="I6316" s="484" t="n">
        <v>21.96</v>
      </c>
      <c r="J6316" s="485" t="n">
        <v>4.39</v>
      </c>
    </row>
    <row r="6317" customFormat="false" ht="24" hidden="false" customHeight="true" outlineLevel="0" collapsed="false">
      <c r="A6317" s="479" t="s">
        <v>656</v>
      </c>
      <c r="B6317" s="480" t="n">
        <v>88264</v>
      </c>
      <c r="C6317" s="481" t="s">
        <v>42</v>
      </c>
      <c r="D6317" s="481" t="s">
        <v>468</v>
      </c>
      <c r="E6317" s="481" t="s">
        <v>1382</v>
      </c>
      <c r="F6317" s="481"/>
      <c r="G6317" s="482" t="s">
        <v>469</v>
      </c>
      <c r="H6317" s="483" t="n">
        <v>0.2</v>
      </c>
      <c r="I6317" s="484" t="n">
        <v>26.68</v>
      </c>
      <c r="J6317" s="485" t="n">
        <v>5.33</v>
      </c>
    </row>
    <row r="6318" customFormat="false" ht="24" hidden="false" customHeight="true" outlineLevel="0" collapsed="false">
      <c r="A6318" s="501" t="s">
        <v>200</v>
      </c>
      <c r="B6318" s="502" t="s">
        <v>3310</v>
      </c>
      <c r="C6318" s="503" t="s">
        <v>36</v>
      </c>
      <c r="D6318" s="503" t="s">
        <v>3311</v>
      </c>
      <c r="E6318" s="503" t="s">
        <v>669</v>
      </c>
      <c r="F6318" s="503"/>
      <c r="G6318" s="504" t="s">
        <v>120</v>
      </c>
      <c r="H6318" s="505" t="n">
        <v>1</v>
      </c>
      <c r="I6318" s="506" t="n">
        <v>41.84</v>
      </c>
      <c r="J6318" s="507" t="n">
        <v>41.84</v>
      </c>
    </row>
    <row r="6319" customFormat="false" ht="15" hidden="false" customHeight="false" outlineLevel="0" collapsed="false">
      <c r="A6319" s="486"/>
      <c r="B6319" s="487"/>
      <c r="C6319" s="487"/>
      <c r="D6319" s="487"/>
      <c r="E6319" s="487" t="s">
        <v>1388</v>
      </c>
      <c r="F6319" s="488" t="n">
        <v>7.58</v>
      </c>
      <c r="G6319" s="487" t="s">
        <v>1389</v>
      </c>
      <c r="H6319" s="488" t="n">
        <v>0</v>
      </c>
      <c r="I6319" s="489" t="s">
        <v>1390</v>
      </c>
      <c r="J6319" s="490" t="n">
        <v>7.58</v>
      </c>
    </row>
    <row r="6320" customFormat="false" ht="15" hidden="false" customHeight="true" outlineLevel="0" collapsed="false">
      <c r="A6320" s="486"/>
      <c r="B6320" s="487"/>
      <c r="C6320" s="487"/>
      <c r="D6320" s="487"/>
      <c r="E6320" s="487" t="s">
        <v>1391</v>
      </c>
      <c r="F6320" s="488" t="n">
        <v>12.27</v>
      </c>
      <c r="G6320" s="487"/>
      <c r="H6320" s="491" t="s">
        <v>1392</v>
      </c>
      <c r="I6320" s="491"/>
      <c r="J6320" s="490" t="n">
        <v>63.83</v>
      </c>
    </row>
    <row r="6321" customFormat="false" ht="49.5" hidden="false" customHeight="true" outlineLevel="0" collapsed="false">
      <c r="A6321" s="492"/>
      <c r="B6321" s="493"/>
      <c r="C6321" s="493"/>
      <c r="D6321" s="493"/>
      <c r="E6321" s="493"/>
      <c r="F6321" s="493"/>
      <c r="G6321" s="493" t="s">
        <v>1393</v>
      </c>
      <c r="H6321" s="494" t="n">
        <v>1</v>
      </c>
      <c r="I6321" s="495" t="s">
        <v>1394</v>
      </c>
      <c r="J6321" s="496" t="n">
        <v>63.83</v>
      </c>
    </row>
    <row r="6322" customFormat="false" ht="0.75" hidden="false" customHeight="true" outlineLevel="0" collapsed="false">
      <c r="A6322" s="497"/>
      <c r="B6322" s="498"/>
      <c r="C6322" s="498"/>
      <c r="D6322" s="498"/>
      <c r="E6322" s="498"/>
      <c r="F6322" s="498"/>
      <c r="G6322" s="498"/>
      <c r="H6322" s="498"/>
      <c r="I6322" s="499"/>
      <c r="J6322" s="500"/>
    </row>
    <row r="6323" customFormat="false" ht="18" hidden="false" customHeight="true" outlineLevel="0" collapsed="false">
      <c r="A6323" s="466" t="s">
        <v>3312</v>
      </c>
      <c r="B6323" s="467" t="s">
        <v>27</v>
      </c>
      <c r="C6323" s="468" t="s">
        <v>26</v>
      </c>
      <c r="D6323" s="468" t="s">
        <v>18</v>
      </c>
      <c r="E6323" s="468" t="s">
        <v>25</v>
      </c>
      <c r="F6323" s="468"/>
      <c r="G6323" s="469" t="s">
        <v>1375</v>
      </c>
      <c r="H6323" s="467" t="s">
        <v>1376</v>
      </c>
      <c r="I6323" s="470" t="s">
        <v>1377</v>
      </c>
      <c r="J6323" s="471" t="s">
        <v>19</v>
      </c>
    </row>
    <row r="6324" customFormat="false" ht="25.5" hidden="false" customHeight="true" outlineLevel="0" collapsed="false">
      <c r="A6324" s="472" t="s">
        <v>35</v>
      </c>
      <c r="B6324" s="473" t="s">
        <v>3313</v>
      </c>
      <c r="C6324" s="474" t="s">
        <v>36</v>
      </c>
      <c r="D6324" s="474" t="s">
        <v>3314</v>
      </c>
      <c r="E6324" s="474" t="s">
        <v>1404</v>
      </c>
      <c r="F6324" s="474"/>
      <c r="G6324" s="475" t="s">
        <v>120</v>
      </c>
      <c r="H6324" s="476" t="n">
        <v>1</v>
      </c>
      <c r="I6324" s="477" t="n">
        <v>87.2</v>
      </c>
      <c r="J6324" s="478" t="n">
        <v>87.2</v>
      </c>
    </row>
    <row r="6325" customFormat="false" ht="24" hidden="false" customHeight="true" outlineLevel="0" collapsed="false">
      <c r="A6325" s="479" t="s">
        <v>656</v>
      </c>
      <c r="B6325" s="480" t="n">
        <v>88264</v>
      </c>
      <c r="C6325" s="481" t="s">
        <v>42</v>
      </c>
      <c r="D6325" s="481" t="s">
        <v>468</v>
      </c>
      <c r="E6325" s="481" t="s">
        <v>1382</v>
      </c>
      <c r="F6325" s="481"/>
      <c r="G6325" s="482" t="s">
        <v>469</v>
      </c>
      <c r="H6325" s="483" t="n">
        <v>0.525</v>
      </c>
      <c r="I6325" s="484" t="n">
        <v>26.68</v>
      </c>
      <c r="J6325" s="485" t="n">
        <v>14</v>
      </c>
    </row>
    <row r="6326" customFormat="false" ht="25.5" hidden="false" customHeight="true" outlineLevel="0" collapsed="false">
      <c r="A6326" s="479" t="s">
        <v>656</v>
      </c>
      <c r="B6326" s="480" t="n">
        <v>88247</v>
      </c>
      <c r="C6326" s="481" t="s">
        <v>42</v>
      </c>
      <c r="D6326" s="481" t="s">
        <v>852</v>
      </c>
      <c r="E6326" s="481" t="s">
        <v>1382</v>
      </c>
      <c r="F6326" s="481"/>
      <c r="G6326" s="482" t="s">
        <v>469</v>
      </c>
      <c r="H6326" s="483" t="n">
        <v>0.525</v>
      </c>
      <c r="I6326" s="484" t="n">
        <v>21.96</v>
      </c>
      <c r="J6326" s="485" t="n">
        <v>11.52</v>
      </c>
    </row>
    <row r="6327" customFormat="false" ht="24" hidden="false" customHeight="true" outlineLevel="0" collapsed="false">
      <c r="A6327" s="501" t="s">
        <v>200</v>
      </c>
      <c r="B6327" s="502" t="s">
        <v>3315</v>
      </c>
      <c r="C6327" s="503" t="s">
        <v>36</v>
      </c>
      <c r="D6327" s="503" t="s">
        <v>3316</v>
      </c>
      <c r="E6327" s="503" t="s">
        <v>669</v>
      </c>
      <c r="F6327" s="503"/>
      <c r="G6327" s="504" t="s">
        <v>120</v>
      </c>
      <c r="H6327" s="505" t="n">
        <v>1</v>
      </c>
      <c r="I6327" s="506" t="n">
        <v>34.99</v>
      </c>
      <c r="J6327" s="507" t="n">
        <v>34.99</v>
      </c>
    </row>
    <row r="6328" customFormat="false" ht="24" hidden="false" customHeight="true" outlineLevel="0" collapsed="false">
      <c r="A6328" s="501" t="s">
        <v>200</v>
      </c>
      <c r="B6328" s="502" t="s">
        <v>3298</v>
      </c>
      <c r="C6328" s="503" t="s">
        <v>36</v>
      </c>
      <c r="D6328" s="503" t="s">
        <v>3299</v>
      </c>
      <c r="E6328" s="503" t="s">
        <v>669</v>
      </c>
      <c r="F6328" s="503"/>
      <c r="G6328" s="504" t="s">
        <v>120</v>
      </c>
      <c r="H6328" s="505" t="n">
        <v>0.605</v>
      </c>
      <c r="I6328" s="506" t="n">
        <v>44.12</v>
      </c>
      <c r="J6328" s="507" t="n">
        <v>26.69</v>
      </c>
    </row>
    <row r="6329" customFormat="false" ht="15" hidden="false" customHeight="false" outlineLevel="0" collapsed="false">
      <c r="A6329" s="486"/>
      <c r="B6329" s="487"/>
      <c r="C6329" s="487"/>
      <c r="D6329" s="487"/>
      <c r="E6329" s="487" t="s">
        <v>1388</v>
      </c>
      <c r="F6329" s="488" t="n">
        <v>19.92</v>
      </c>
      <c r="G6329" s="487" t="s">
        <v>1389</v>
      </c>
      <c r="H6329" s="488" t="n">
        <v>0</v>
      </c>
      <c r="I6329" s="489" t="s">
        <v>1390</v>
      </c>
      <c r="J6329" s="490" t="n">
        <v>19.92</v>
      </c>
    </row>
    <row r="6330" customFormat="false" ht="15" hidden="false" customHeight="true" outlineLevel="0" collapsed="false">
      <c r="A6330" s="486"/>
      <c r="B6330" s="487"/>
      <c r="C6330" s="487"/>
      <c r="D6330" s="487"/>
      <c r="E6330" s="487" t="s">
        <v>1391</v>
      </c>
      <c r="F6330" s="488" t="n">
        <v>20.75</v>
      </c>
      <c r="G6330" s="487"/>
      <c r="H6330" s="491" t="s">
        <v>1392</v>
      </c>
      <c r="I6330" s="491"/>
      <c r="J6330" s="490" t="n">
        <v>107.95</v>
      </c>
    </row>
    <row r="6331" customFormat="false" ht="49.5" hidden="false" customHeight="true" outlineLevel="0" collapsed="false">
      <c r="A6331" s="492"/>
      <c r="B6331" s="493"/>
      <c r="C6331" s="493"/>
      <c r="D6331" s="493"/>
      <c r="E6331" s="493"/>
      <c r="F6331" s="493"/>
      <c r="G6331" s="493" t="s">
        <v>1393</v>
      </c>
      <c r="H6331" s="494" t="n">
        <v>3</v>
      </c>
      <c r="I6331" s="495" t="s">
        <v>1394</v>
      </c>
      <c r="J6331" s="496" t="n">
        <v>323.85</v>
      </c>
    </row>
    <row r="6332" customFormat="false" ht="0.75" hidden="false" customHeight="true" outlineLevel="0" collapsed="false">
      <c r="A6332" s="497"/>
      <c r="B6332" s="498"/>
      <c r="C6332" s="498"/>
      <c r="D6332" s="498"/>
      <c r="E6332" s="498"/>
      <c r="F6332" s="498"/>
      <c r="G6332" s="498"/>
      <c r="H6332" s="498"/>
      <c r="I6332" s="499"/>
      <c r="J6332" s="500"/>
    </row>
    <row r="6333" customFormat="false" ht="18" hidden="false" customHeight="true" outlineLevel="0" collapsed="false">
      <c r="A6333" s="466" t="s">
        <v>3317</v>
      </c>
      <c r="B6333" s="467" t="s">
        <v>27</v>
      </c>
      <c r="C6333" s="468" t="s">
        <v>26</v>
      </c>
      <c r="D6333" s="468" t="s">
        <v>18</v>
      </c>
      <c r="E6333" s="468" t="s">
        <v>25</v>
      </c>
      <c r="F6333" s="468"/>
      <c r="G6333" s="469" t="s">
        <v>1375</v>
      </c>
      <c r="H6333" s="467" t="s">
        <v>1376</v>
      </c>
      <c r="I6333" s="470" t="s">
        <v>1377</v>
      </c>
      <c r="J6333" s="471" t="s">
        <v>19</v>
      </c>
    </row>
    <row r="6334" customFormat="false" ht="25.5" hidden="false" customHeight="true" outlineLevel="0" collapsed="false">
      <c r="A6334" s="472" t="s">
        <v>35</v>
      </c>
      <c r="B6334" s="473" t="s">
        <v>3318</v>
      </c>
      <c r="C6334" s="474" t="s">
        <v>36</v>
      </c>
      <c r="D6334" s="474" t="s">
        <v>3319</v>
      </c>
      <c r="E6334" s="474" t="s">
        <v>1404</v>
      </c>
      <c r="F6334" s="474"/>
      <c r="G6334" s="475" t="s">
        <v>120</v>
      </c>
      <c r="H6334" s="476" t="n">
        <v>1</v>
      </c>
      <c r="I6334" s="477" t="n">
        <v>46.9</v>
      </c>
      <c r="J6334" s="478" t="n">
        <v>46.9</v>
      </c>
    </row>
    <row r="6335" customFormat="false" ht="24" hidden="false" customHeight="true" outlineLevel="0" collapsed="false">
      <c r="A6335" s="479" t="s">
        <v>656</v>
      </c>
      <c r="B6335" s="480" t="n">
        <v>88264</v>
      </c>
      <c r="C6335" s="481" t="s">
        <v>42</v>
      </c>
      <c r="D6335" s="481" t="s">
        <v>468</v>
      </c>
      <c r="E6335" s="481" t="s">
        <v>1382</v>
      </c>
      <c r="F6335" s="481"/>
      <c r="G6335" s="482" t="s">
        <v>469</v>
      </c>
      <c r="H6335" s="483" t="n">
        <v>0.2</v>
      </c>
      <c r="I6335" s="484" t="n">
        <v>26.68</v>
      </c>
      <c r="J6335" s="485" t="n">
        <v>5.33</v>
      </c>
    </row>
    <row r="6336" customFormat="false" ht="25.5" hidden="false" customHeight="true" outlineLevel="0" collapsed="false">
      <c r="A6336" s="479" t="s">
        <v>656</v>
      </c>
      <c r="B6336" s="480" t="n">
        <v>88247</v>
      </c>
      <c r="C6336" s="481" t="s">
        <v>42</v>
      </c>
      <c r="D6336" s="481" t="s">
        <v>852</v>
      </c>
      <c r="E6336" s="481" t="s">
        <v>1382</v>
      </c>
      <c r="F6336" s="481"/>
      <c r="G6336" s="482" t="s">
        <v>469</v>
      </c>
      <c r="H6336" s="483" t="n">
        <v>0.2</v>
      </c>
      <c r="I6336" s="484" t="n">
        <v>21.96</v>
      </c>
      <c r="J6336" s="485" t="n">
        <v>4.39</v>
      </c>
    </row>
    <row r="6337" customFormat="false" ht="24" hidden="false" customHeight="true" outlineLevel="0" collapsed="false">
      <c r="A6337" s="501" t="s">
        <v>200</v>
      </c>
      <c r="B6337" s="502" t="s">
        <v>3320</v>
      </c>
      <c r="C6337" s="503" t="s">
        <v>36</v>
      </c>
      <c r="D6337" s="503" t="s">
        <v>3321</v>
      </c>
      <c r="E6337" s="503" t="s">
        <v>669</v>
      </c>
      <c r="F6337" s="503"/>
      <c r="G6337" s="504" t="s">
        <v>120</v>
      </c>
      <c r="H6337" s="505" t="n">
        <v>1</v>
      </c>
      <c r="I6337" s="506" t="n">
        <v>32.86</v>
      </c>
      <c r="J6337" s="507" t="n">
        <v>32.86</v>
      </c>
    </row>
    <row r="6338" customFormat="false" ht="24" hidden="false" customHeight="true" outlineLevel="0" collapsed="false">
      <c r="A6338" s="501" t="s">
        <v>200</v>
      </c>
      <c r="B6338" s="502" t="s">
        <v>3285</v>
      </c>
      <c r="C6338" s="503" t="s">
        <v>36</v>
      </c>
      <c r="D6338" s="503" t="s">
        <v>3286</v>
      </c>
      <c r="E6338" s="503" t="s">
        <v>669</v>
      </c>
      <c r="F6338" s="503"/>
      <c r="G6338" s="504" t="s">
        <v>47</v>
      </c>
      <c r="H6338" s="505" t="n">
        <v>0.355</v>
      </c>
      <c r="I6338" s="506" t="n">
        <v>12.18</v>
      </c>
      <c r="J6338" s="507" t="n">
        <v>4.32</v>
      </c>
    </row>
    <row r="6339" customFormat="false" ht="15" hidden="false" customHeight="false" outlineLevel="0" collapsed="false">
      <c r="A6339" s="486"/>
      <c r="B6339" s="487"/>
      <c r="C6339" s="487"/>
      <c r="D6339" s="487"/>
      <c r="E6339" s="487" t="s">
        <v>1388</v>
      </c>
      <c r="F6339" s="488" t="n">
        <v>7.58</v>
      </c>
      <c r="G6339" s="487" t="s">
        <v>1389</v>
      </c>
      <c r="H6339" s="488" t="n">
        <v>0</v>
      </c>
      <c r="I6339" s="489" t="s">
        <v>1390</v>
      </c>
      <c r="J6339" s="490" t="n">
        <v>7.58</v>
      </c>
    </row>
    <row r="6340" customFormat="false" ht="15" hidden="false" customHeight="true" outlineLevel="0" collapsed="false">
      <c r="A6340" s="486"/>
      <c r="B6340" s="487"/>
      <c r="C6340" s="487"/>
      <c r="D6340" s="487"/>
      <c r="E6340" s="487" t="s">
        <v>1391</v>
      </c>
      <c r="F6340" s="488" t="n">
        <v>11.16</v>
      </c>
      <c r="G6340" s="487"/>
      <c r="H6340" s="491" t="s">
        <v>1392</v>
      </c>
      <c r="I6340" s="491"/>
      <c r="J6340" s="490" t="n">
        <v>58.06</v>
      </c>
    </row>
    <row r="6341" customFormat="false" ht="49.5" hidden="false" customHeight="true" outlineLevel="0" collapsed="false">
      <c r="A6341" s="492"/>
      <c r="B6341" s="493"/>
      <c r="C6341" s="493"/>
      <c r="D6341" s="493"/>
      <c r="E6341" s="493"/>
      <c r="F6341" s="493"/>
      <c r="G6341" s="493" t="s">
        <v>1393</v>
      </c>
      <c r="H6341" s="494" t="n">
        <v>9</v>
      </c>
      <c r="I6341" s="495" t="s">
        <v>1394</v>
      </c>
      <c r="J6341" s="496" t="n">
        <v>522.54</v>
      </c>
    </row>
    <row r="6342" customFormat="false" ht="0.75" hidden="false" customHeight="true" outlineLevel="0" collapsed="false">
      <c r="A6342" s="497"/>
      <c r="B6342" s="498"/>
      <c r="C6342" s="498"/>
      <c r="D6342" s="498"/>
      <c r="E6342" s="498"/>
      <c r="F6342" s="498"/>
      <c r="G6342" s="498"/>
      <c r="H6342" s="498"/>
      <c r="I6342" s="499"/>
      <c r="J6342" s="500"/>
    </row>
    <row r="6343" customFormat="false" ht="18" hidden="false" customHeight="true" outlineLevel="0" collapsed="false">
      <c r="A6343" s="466" t="s">
        <v>3322</v>
      </c>
      <c r="B6343" s="467" t="s">
        <v>27</v>
      </c>
      <c r="C6343" s="468" t="s">
        <v>26</v>
      </c>
      <c r="D6343" s="468" t="s">
        <v>18</v>
      </c>
      <c r="E6343" s="468" t="s">
        <v>25</v>
      </c>
      <c r="F6343" s="468"/>
      <c r="G6343" s="469" t="s">
        <v>1375</v>
      </c>
      <c r="H6343" s="467" t="s">
        <v>1376</v>
      </c>
      <c r="I6343" s="470" t="s">
        <v>1377</v>
      </c>
      <c r="J6343" s="471" t="s">
        <v>19</v>
      </c>
    </row>
    <row r="6344" customFormat="false" ht="25.5" hidden="false" customHeight="true" outlineLevel="0" collapsed="false">
      <c r="A6344" s="472" t="s">
        <v>35</v>
      </c>
      <c r="B6344" s="473" t="s">
        <v>3323</v>
      </c>
      <c r="C6344" s="474" t="s">
        <v>36</v>
      </c>
      <c r="D6344" s="474" t="s">
        <v>3324</v>
      </c>
      <c r="E6344" s="474" t="s">
        <v>1404</v>
      </c>
      <c r="F6344" s="474"/>
      <c r="G6344" s="475" t="s">
        <v>463</v>
      </c>
      <c r="H6344" s="476" t="n">
        <v>1</v>
      </c>
      <c r="I6344" s="477" t="n">
        <v>9.25</v>
      </c>
      <c r="J6344" s="478" t="n">
        <v>9.25</v>
      </c>
    </row>
    <row r="6345" customFormat="false" ht="24" hidden="false" customHeight="true" outlineLevel="0" collapsed="false">
      <c r="A6345" s="479" t="s">
        <v>656</v>
      </c>
      <c r="B6345" s="480" t="n">
        <v>88264</v>
      </c>
      <c r="C6345" s="481" t="s">
        <v>42</v>
      </c>
      <c r="D6345" s="481" t="s">
        <v>468</v>
      </c>
      <c r="E6345" s="481" t="s">
        <v>1382</v>
      </c>
      <c r="F6345" s="481"/>
      <c r="G6345" s="482" t="s">
        <v>469</v>
      </c>
      <c r="H6345" s="483" t="n">
        <v>0.1</v>
      </c>
      <c r="I6345" s="484" t="n">
        <v>26.68</v>
      </c>
      <c r="J6345" s="485" t="n">
        <v>2.66</v>
      </c>
    </row>
    <row r="6346" customFormat="false" ht="25.5" hidden="false" customHeight="true" outlineLevel="0" collapsed="false">
      <c r="A6346" s="479" t="s">
        <v>656</v>
      </c>
      <c r="B6346" s="480" t="n">
        <v>88247</v>
      </c>
      <c r="C6346" s="481" t="s">
        <v>42</v>
      </c>
      <c r="D6346" s="481" t="s">
        <v>852</v>
      </c>
      <c r="E6346" s="481" t="s">
        <v>1382</v>
      </c>
      <c r="F6346" s="481"/>
      <c r="G6346" s="482" t="s">
        <v>469</v>
      </c>
      <c r="H6346" s="483" t="n">
        <v>0.1</v>
      </c>
      <c r="I6346" s="484" t="n">
        <v>21.96</v>
      </c>
      <c r="J6346" s="485" t="n">
        <v>2.19</v>
      </c>
    </row>
    <row r="6347" customFormat="false" ht="24" hidden="false" customHeight="true" outlineLevel="0" collapsed="false">
      <c r="A6347" s="501" t="s">
        <v>200</v>
      </c>
      <c r="B6347" s="502" t="s">
        <v>3325</v>
      </c>
      <c r="C6347" s="503" t="s">
        <v>36</v>
      </c>
      <c r="D6347" s="503" t="s">
        <v>3326</v>
      </c>
      <c r="E6347" s="503" t="s">
        <v>669</v>
      </c>
      <c r="F6347" s="503"/>
      <c r="G6347" s="504" t="s">
        <v>120</v>
      </c>
      <c r="H6347" s="505" t="n">
        <v>1</v>
      </c>
      <c r="I6347" s="506" t="n">
        <v>4.4</v>
      </c>
      <c r="J6347" s="507" t="n">
        <v>4.4</v>
      </c>
    </row>
    <row r="6348" customFormat="false" ht="15" hidden="false" customHeight="false" outlineLevel="0" collapsed="false">
      <c r="A6348" s="486"/>
      <c r="B6348" s="487"/>
      <c r="C6348" s="487"/>
      <c r="D6348" s="487"/>
      <c r="E6348" s="487" t="s">
        <v>1388</v>
      </c>
      <c r="F6348" s="488" t="n">
        <v>3.79</v>
      </c>
      <c r="G6348" s="487" t="s">
        <v>1389</v>
      </c>
      <c r="H6348" s="488" t="n">
        <v>0</v>
      </c>
      <c r="I6348" s="489" t="s">
        <v>1390</v>
      </c>
      <c r="J6348" s="490" t="n">
        <v>3.79</v>
      </c>
    </row>
    <row r="6349" customFormat="false" ht="15" hidden="false" customHeight="true" outlineLevel="0" collapsed="false">
      <c r="A6349" s="486"/>
      <c r="B6349" s="487"/>
      <c r="C6349" s="487"/>
      <c r="D6349" s="487"/>
      <c r="E6349" s="487" t="s">
        <v>1391</v>
      </c>
      <c r="F6349" s="488" t="n">
        <v>2.2</v>
      </c>
      <c r="G6349" s="487"/>
      <c r="H6349" s="491" t="s">
        <v>1392</v>
      </c>
      <c r="I6349" s="491"/>
      <c r="J6349" s="490" t="n">
        <v>11.45</v>
      </c>
    </row>
    <row r="6350" customFormat="false" ht="49.5" hidden="false" customHeight="true" outlineLevel="0" collapsed="false">
      <c r="A6350" s="492"/>
      <c r="B6350" s="493"/>
      <c r="C6350" s="493"/>
      <c r="D6350" s="493"/>
      <c r="E6350" s="493"/>
      <c r="F6350" s="493"/>
      <c r="G6350" s="493" t="s">
        <v>1393</v>
      </c>
      <c r="H6350" s="494" t="n">
        <v>78</v>
      </c>
      <c r="I6350" s="495" t="s">
        <v>1394</v>
      </c>
      <c r="J6350" s="496" t="n">
        <v>893.1</v>
      </c>
    </row>
    <row r="6351" customFormat="false" ht="0.75" hidden="false" customHeight="true" outlineLevel="0" collapsed="false">
      <c r="A6351" s="497"/>
      <c r="B6351" s="498"/>
      <c r="C6351" s="498"/>
      <c r="D6351" s="498"/>
      <c r="E6351" s="498"/>
      <c r="F6351" s="498"/>
      <c r="G6351" s="498"/>
      <c r="H6351" s="498"/>
      <c r="I6351" s="499"/>
      <c r="J6351" s="500"/>
    </row>
    <row r="6352" customFormat="false" ht="18" hidden="false" customHeight="true" outlineLevel="0" collapsed="false">
      <c r="A6352" s="466" t="s">
        <v>3327</v>
      </c>
      <c r="B6352" s="467" t="s">
        <v>27</v>
      </c>
      <c r="C6352" s="468" t="s">
        <v>26</v>
      </c>
      <c r="D6352" s="468" t="s">
        <v>18</v>
      </c>
      <c r="E6352" s="468" t="s">
        <v>25</v>
      </c>
      <c r="F6352" s="468"/>
      <c r="G6352" s="469" t="s">
        <v>1375</v>
      </c>
      <c r="H6352" s="467" t="s">
        <v>1376</v>
      </c>
      <c r="I6352" s="470" t="s">
        <v>1377</v>
      </c>
      <c r="J6352" s="471" t="s">
        <v>19</v>
      </c>
    </row>
    <row r="6353" customFormat="false" ht="25.5" hidden="false" customHeight="true" outlineLevel="0" collapsed="false">
      <c r="A6353" s="472" t="s">
        <v>35</v>
      </c>
      <c r="B6353" s="473" t="s">
        <v>3328</v>
      </c>
      <c r="C6353" s="474" t="s">
        <v>36</v>
      </c>
      <c r="D6353" s="474" t="s">
        <v>3329</v>
      </c>
      <c r="E6353" s="474" t="s">
        <v>1404</v>
      </c>
      <c r="F6353" s="474"/>
      <c r="G6353" s="475" t="s">
        <v>463</v>
      </c>
      <c r="H6353" s="476" t="n">
        <v>1</v>
      </c>
      <c r="I6353" s="477" t="n">
        <v>8.05</v>
      </c>
      <c r="J6353" s="478" t="n">
        <v>8.05</v>
      </c>
    </row>
    <row r="6354" customFormat="false" ht="24" hidden="false" customHeight="true" outlineLevel="0" collapsed="false">
      <c r="A6354" s="479" t="s">
        <v>656</v>
      </c>
      <c r="B6354" s="480" t="n">
        <v>88264</v>
      </c>
      <c r="C6354" s="481" t="s">
        <v>42</v>
      </c>
      <c r="D6354" s="481" t="s">
        <v>468</v>
      </c>
      <c r="E6354" s="481" t="s">
        <v>1382</v>
      </c>
      <c r="F6354" s="481"/>
      <c r="G6354" s="482" t="s">
        <v>469</v>
      </c>
      <c r="H6354" s="483" t="n">
        <v>0.1</v>
      </c>
      <c r="I6354" s="484" t="n">
        <v>26.68</v>
      </c>
      <c r="J6354" s="485" t="n">
        <v>2.66</v>
      </c>
    </row>
    <row r="6355" customFormat="false" ht="25.5" hidden="false" customHeight="true" outlineLevel="0" collapsed="false">
      <c r="A6355" s="479" t="s">
        <v>656</v>
      </c>
      <c r="B6355" s="480" t="n">
        <v>88247</v>
      </c>
      <c r="C6355" s="481" t="s">
        <v>42</v>
      </c>
      <c r="D6355" s="481" t="s">
        <v>852</v>
      </c>
      <c r="E6355" s="481" t="s">
        <v>1382</v>
      </c>
      <c r="F6355" s="481"/>
      <c r="G6355" s="482" t="s">
        <v>469</v>
      </c>
      <c r="H6355" s="483" t="n">
        <v>0.1</v>
      </c>
      <c r="I6355" s="484" t="n">
        <v>21.96</v>
      </c>
      <c r="J6355" s="485" t="n">
        <v>2.19</v>
      </c>
    </row>
    <row r="6356" customFormat="false" ht="24" hidden="false" customHeight="true" outlineLevel="0" collapsed="false">
      <c r="A6356" s="501" t="s">
        <v>200</v>
      </c>
      <c r="B6356" s="502" t="s">
        <v>3330</v>
      </c>
      <c r="C6356" s="503" t="s">
        <v>36</v>
      </c>
      <c r="D6356" s="503" t="s">
        <v>3331</v>
      </c>
      <c r="E6356" s="503" t="s">
        <v>669</v>
      </c>
      <c r="F6356" s="503"/>
      <c r="G6356" s="504" t="s">
        <v>120</v>
      </c>
      <c r="H6356" s="505" t="n">
        <v>1</v>
      </c>
      <c r="I6356" s="506" t="n">
        <v>3.2</v>
      </c>
      <c r="J6356" s="507" t="n">
        <v>3.2</v>
      </c>
    </row>
    <row r="6357" customFormat="false" ht="15" hidden="false" customHeight="false" outlineLevel="0" collapsed="false">
      <c r="A6357" s="486"/>
      <c r="B6357" s="487"/>
      <c r="C6357" s="487"/>
      <c r="D6357" s="487"/>
      <c r="E6357" s="487" t="s">
        <v>1388</v>
      </c>
      <c r="F6357" s="488" t="n">
        <v>3.79</v>
      </c>
      <c r="G6357" s="487" t="s">
        <v>1389</v>
      </c>
      <c r="H6357" s="488" t="n">
        <v>0</v>
      </c>
      <c r="I6357" s="489" t="s">
        <v>1390</v>
      </c>
      <c r="J6357" s="490" t="n">
        <v>3.79</v>
      </c>
    </row>
    <row r="6358" customFormat="false" ht="15" hidden="false" customHeight="true" outlineLevel="0" collapsed="false">
      <c r="A6358" s="486"/>
      <c r="B6358" s="487"/>
      <c r="C6358" s="487"/>
      <c r="D6358" s="487"/>
      <c r="E6358" s="487" t="s">
        <v>1391</v>
      </c>
      <c r="F6358" s="488" t="n">
        <v>1.91</v>
      </c>
      <c r="G6358" s="487"/>
      <c r="H6358" s="491" t="s">
        <v>1392</v>
      </c>
      <c r="I6358" s="491"/>
      <c r="J6358" s="490" t="n">
        <v>9.96</v>
      </c>
    </row>
    <row r="6359" customFormat="false" ht="49.5" hidden="false" customHeight="true" outlineLevel="0" collapsed="false">
      <c r="A6359" s="492"/>
      <c r="B6359" s="493"/>
      <c r="C6359" s="493"/>
      <c r="D6359" s="493"/>
      <c r="E6359" s="493"/>
      <c r="F6359" s="493"/>
      <c r="G6359" s="493" t="s">
        <v>1393</v>
      </c>
      <c r="H6359" s="494" t="n">
        <v>550</v>
      </c>
      <c r="I6359" s="495" t="s">
        <v>1394</v>
      </c>
      <c r="J6359" s="496" t="n">
        <v>5478</v>
      </c>
    </row>
    <row r="6360" customFormat="false" ht="0.75" hidden="false" customHeight="true" outlineLevel="0" collapsed="false">
      <c r="A6360" s="497"/>
      <c r="B6360" s="498"/>
      <c r="C6360" s="498"/>
      <c r="D6360" s="498"/>
      <c r="E6360" s="498"/>
      <c r="F6360" s="498"/>
      <c r="G6360" s="498"/>
      <c r="H6360" s="498"/>
      <c r="I6360" s="499"/>
      <c r="J6360" s="500"/>
    </row>
    <row r="6361" customFormat="false" ht="18" hidden="false" customHeight="true" outlineLevel="0" collapsed="false">
      <c r="A6361" s="466" t="s">
        <v>3332</v>
      </c>
      <c r="B6361" s="467" t="s">
        <v>27</v>
      </c>
      <c r="C6361" s="468" t="s">
        <v>26</v>
      </c>
      <c r="D6361" s="468" t="s">
        <v>18</v>
      </c>
      <c r="E6361" s="468" t="s">
        <v>25</v>
      </c>
      <c r="F6361" s="468"/>
      <c r="G6361" s="469" t="s">
        <v>1375</v>
      </c>
      <c r="H6361" s="467" t="s">
        <v>1376</v>
      </c>
      <c r="I6361" s="470" t="s">
        <v>1377</v>
      </c>
      <c r="J6361" s="471" t="s">
        <v>19</v>
      </c>
    </row>
    <row r="6362" customFormat="false" ht="25.5" hidden="false" customHeight="true" outlineLevel="0" collapsed="false">
      <c r="A6362" s="472" t="s">
        <v>35</v>
      </c>
      <c r="B6362" s="473" t="s">
        <v>3333</v>
      </c>
      <c r="C6362" s="474" t="s">
        <v>36</v>
      </c>
      <c r="D6362" s="474" t="s">
        <v>3334</v>
      </c>
      <c r="E6362" s="474" t="s">
        <v>1404</v>
      </c>
      <c r="F6362" s="474"/>
      <c r="G6362" s="475" t="s">
        <v>120</v>
      </c>
      <c r="H6362" s="476" t="n">
        <v>1</v>
      </c>
      <c r="I6362" s="477" t="n">
        <v>15.52</v>
      </c>
      <c r="J6362" s="478" t="n">
        <v>15.52</v>
      </c>
    </row>
    <row r="6363" customFormat="false" ht="24" hidden="false" customHeight="true" outlineLevel="0" collapsed="false">
      <c r="A6363" s="479" t="s">
        <v>656</v>
      </c>
      <c r="B6363" s="480" t="n">
        <v>88264</v>
      </c>
      <c r="C6363" s="481" t="s">
        <v>42</v>
      </c>
      <c r="D6363" s="481" t="s">
        <v>468</v>
      </c>
      <c r="E6363" s="481" t="s">
        <v>1382</v>
      </c>
      <c r="F6363" s="481"/>
      <c r="G6363" s="482" t="s">
        <v>469</v>
      </c>
      <c r="H6363" s="483" t="n">
        <v>0.2</v>
      </c>
      <c r="I6363" s="484" t="n">
        <v>26.68</v>
      </c>
      <c r="J6363" s="485" t="n">
        <v>5.33</v>
      </c>
    </row>
    <row r="6364" customFormat="false" ht="25.5" hidden="false" customHeight="true" outlineLevel="0" collapsed="false">
      <c r="A6364" s="479" t="s">
        <v>656</v>
      </c>
      <c r="B6364" s="480" t="n">
        <v>88247</v>
      </c>
      <c r="C6364" s="481" t="s">
        <v>42</v>
      </c>
      <c r="D6364" s="481" t="s">
        <v>852</v>
      </c>
      <c r="E6364" s="481" t="s">
        <v>1382</v>
      </c>
      <c r="F6364" s="481"/>
      <c r="G6364" s="482" t="s">
        <v>469</v>
      </c>
      <c r="H6364" s="483" t="n">
        <v>0.2</v>
      </c>
      <c r="I6364" s="484" t="n">
        <v>21.96</v>
      </c>
      <c r="J6364" s="485" t="n">
        <v>4.39</v>
      </c>
    </row>
    <row r="6365" customFormat="false" ht="24" hidden="false" customHeight="true" outlineLevel="0" collapsed="false">
      <c r="A6365" s="501" t="s">
        <v>200</v>
      </c>
      <c r="B6365" s="502" t="s">
        <v>3335</v>
      </c>
      <c r="C6365" s="503" t="s">
        <v>36</v>
      </c>
      <c r="D6365" s="503" t="s">
        <v>3336</v>
      </c>
      <c r="E6365" s="503" t="s">
        <v>669</v>
      </c>
      <c r="F6365" s="503"/>
      <c r="G6365" s="504" t="s">
        <v>120</v>
      </c>
      <c r="H6365" s="505" t="n">
        <v>1</v>
      </c>
      <c r="I6365" s="506" t="n">
        <v>5.8</v>
      </c>
      <c r="J6365" s="507" t="n">
        <v>5.8</v>
      </c>
    </row>
    <row r="6366" customFormat="false" ht="15" hidden="false" customHeight="false" outlineLevel="0" collapsed="false">
      <c r="A6366" s="486"/>
      <c r="B6366" s="487"/>
      <c r="C6366" s="487"/>
      <c r="D6366" s="487"/>
      <c r="E6366" s="487" t="s">
        <v>1388</v>
      </c>
      <c r="F6366" s="488" t="n">
        <v>7.58</v>
      </c>
      <c r="G6366" s="487" t="s">
        <v>1389</v>
      </c>
      <c r="H6366" s="488" t="n">
        <v>0</v>
      </c>
      <c r="I6366" s="489" t="s">
        <v>1390</v>
      </c>
      <c r="J6366" s="490" t="n">
        <v>7.58</v>
      </c>
    </row>
    <row r="6367" customFormat="false" ht="15" hidden="false" customHeight="true" outlineLevel="0" collapsed="false">
      <c r="A6367" s="486"/>
      <c r="B6367" s="487"/>
      <c r="C6367" s="487"/>
      <c r="D6367" s="487"/>
      <c r="E6367" s="487" t="s">
        <v>1391</v>
      </c>
      <c r="F6367" s="488" t="n">
        <v>3.69</v>
      </c>
      <c r="G6367" s="487"/>
      <c r="H6367" s="491" t="s">
        <v>1392</v>
      </c>
      <c r="I6367" s="491"/>
      <c r="J6367" s="490" t="n">
        <v>19.21</v>
      </c>
    </row>
    <row r="6368" customFormat="false" ht="49.5" hidden="false" customHeight="true" outlineLevel="0" collapsed="false">
      <c r="A6368" s="492"/>
      <c r="B6368" s="493"/>
      <c r="C6368" s="493"/>
      <c r="D6368" s="493"/>
      <c r="E6368" s="493"/>
      <c r="F6368" s="493"/>
      <c r="G6368" s="493" t="s">
        <v>1393</v>
      </c>
      <c r="H6368" s="494" t="n">
        <v>2</v>
      </c>
      <c r="I6368" s="495" t="s">
        <v>1394</v>
      </c>
      <c r="J6368" s="496" t="n">
        <v>38.42</v>
      </c>
    </row>
    <row r="6369" customFormat="false" ht="0.75" hidden="false" customHeight="true" outlineLevel="0" collapsed="false">
      <c r="A6369" s="497"/>
      <c r="B6369" s="498"/>
      <c r="C6369" s="498"/>
      <c r="D6369" s="498"/>
      <c r="E6369" s="498"/>
      <c r="F6369" s="498"/>
      <c r="G6369" s="498"/>
      <c r="H6369" s="498"/>
      <c r="I6369" s="499"/>
      <c r="J6369" s="500"/>
    </row>
    <row r="6370" customFormat="false" ht="18" hidden="false" customHeight="true" outlineLevel="0" collapsed="false">
      <c r="A6370" s="466" t="s">
        <v>3337</v>
      </c>
      <c r="B6370" s="467" t="s">
        <v>27</v>
      </c>
      <c r="C6370" s="468" t="s">
        <v>26</v>
      </c>
      <c r="D6370" s="468" t="s">
        <v>18</v>
      </c>
      <c r="E6370" s="468" t="s">
        <v>25</v>
      </c>
      <c r="F6370" s="468"/>
      <c r="G6370" s="469" t="s">
        <v>1375</v>
      </c>
      <c r="H6370" s="467" t="s">
        <v>1376</v>
      </c>
      <c r="I6370" s="470" t="s">
        <v>1377</v>
      </c>
      <c r="J6370" s="471" t="s">
        <v>19</v>
      </c>
    </row>
    <row r="6371" customFormat="false" ht="25.5" hidden="false" customHeight="true" outlineLevel="0" collapsed="false">
      <c r="A6371" s="472" t="s">
        <v>35</v>
      </c>
      <c r="B6371" s="473" t="s">
        <v>3338</v>
      </c>
      <c r="C6371" s="474" t="s">
        <v>36</v>
      </c>
      <c r="D6371" s="474" t="s">
        <v>3339</v>
      </c>
      <c r="E6371" s="474" t="s">
        <v>1404</v>
      </c>
      <c r="F6371" s="474"/>
      <c r="G6371" s="475" t="s">
        <v>120</v>
      </c>
      <c r="H6371" s="476" t="n">
        <v>1</v>
      </c>
      <c r="I6371" s="477" t="n">
        <v>16.08</v>
      </c>
      <c r="J6371" s="478" t="n">
        <v>16.08</v>
      </c>
    </row>
    <row r="6372" customFormat="false" ht="24" hidden="false" customHeight="true" outlineLevel="0" collapsed="false">
      <c r="A6372" s="479" t="s">
        <v>656</v>
      </c>
      <c r="B6372" s="480" t="n">
        <v>88264</v>
      </c>
      <c r="C6372" s="481" t="s">
        <v>42</v>
      </c>
      <c r="D6372" s="481" t="s">
        <v>468</v>
      </c>
      <c r="E6372" s="481" t="s">
        <v>1382</v>
      </c>
      <c r="F6372" s="481"/>
      <c r="G6372" s="482" t="s">
        <v>469</v>
      </c>
      <c r="H6372" s="483" t="n">
        <v>0.2</v>
      </c>
      <c r="I6372" s="484" t="n">
        <v>26.68</v>
      </c>
      <c r="J6372" s="485" t="n">
        <v>5.33</v>
      </c>
    </row>
    <row r="6373" customFormat="false" ht="25.5" hidden="false" customHeight="true" outlineLevel="0" collapsed="false">
      <c r="A6373" s="479" t="s">
        <v>656</v>
      </c>
      <c r="B6373" s="480" t="n">
        <v>88247</v>
      </c>
      <c r="C6373" s="481" t="s">
        <v>42</v>
      </c>
      <c r="D6373" s="481" t="s">
        <v>852</v>
      </c>
      <c r="E6373" s="481" t="s">
        <v>1382</v>
      </c>
      <c r="F6373" s="481"/>
      <c r="G6373" s="482" t="s">
        <v>469</v>
      </c>
      <c r="H6373" s="483" t="n">
        <v>0.2</v>
      </c>
      <c r="I6373" s="484" t="n">
        <v>21.96</v>
      </c>
      <c r="J6373" s="485" t="n">
        <v>4.39</v>
      </c>
    </row>
    <row r="6374" customFormat="false" ht="24" hidden="false" customHeight="true" outlineLevel="0" collapsed="false">
      <c r="A6374" s="501" t="s">
        <v>200</v>
      </c>
      <c r="B6374" s="502" t="s">
        <v>3340</v>
      </c>
      <c r="C6374" s="503" t="s">
        <v>36</v>
      </c>
      <c r="D6374" s="503" t="s">
        <v>3341</v>
      </c>
      <c r="E6374" s="503" t="s">
        <v>669</v>
      </c>
      <c r="F6374" s="503"/>
      <c r="G6374" s="504" t="s">
        <v>120</v>
      </c>
      <c r="H6374" s="505" t="n">
        <v>1</v>
      </c>
      <c r="I6374" s="506" t="n">
        <v>6.36</v>
      </c>
      <c r="J6374" s="507" t="n">
        <v>6.36</v>
      </c>
    </row>
    <row r="6375" customFormat="false" ht="15" hidden="false" customHeight="false" outlineLevel="0" collapsed="false">
      <c r="A6375" s="486"/>
      <c r="B6375" s="487"/>
      <c r="C6375" s="487"/>
      <c r="D6375" s="487"/>
      <c r="E6375" s="487" t="s">
        <v>1388</v>
      </c>
      <c r="F6375" s="488" t="n">
        <v>7.58</v>
      </c>
      <c r="G6375" s="487" t="s">
        <v>1389</v>
      </c>
      <c r="H6375" s="488" t="n">
        <v>0</v>
      </c>
      <c r="I6375" s="489" t="s">
        <v>1390</v>
      </c>
      <c r="J6375" s="490" t="n">
        <v>7.58</v>
      </c>
    </row>
    <row r="6376" customFormat="false" ht="15" hidden="false" customHeight="true" outlineLevel="0" collapsed="false">
      <c r="A6376" s="486"/>
      <c r="B6376" s="487"/>
      <c r="C6376" s="487"/>
      <c r="D6376" s="487"/>
      <c r="E6376" s="487" t="s">
        <v>1391</v>
      </c>
      <c r="F6376" s="488" t="n">
        <v>3.82</v>
      </c>
      <c r="G6376" s="487"/>
      <c r="H6376" s="491" t="s">
        <v>1392</v>
      </c>
      <c r="I6376" s="491"/>
      <c r="J6376" s="490" t="n">
        <v>19.9</v>
      </c>
    </row>
    <row r="6377" customFormat="false" ht="49.5" hidden="false" customHeight="true" outlineLevel="0" collapsed="false">
      <c r="A6377" s="492"/>
      <c r="B6377" s="493"/>
      <c r="C6377" s="493"/>
      <c r="D6377" s="493"/>
      <c r="E6377" s="493"/>
      <c r="F6377" s="493"/>
      <c r="G6377" s="493" t="s">
        <v>1393</v>
      </c>
      <c r="H6377" s="494" t="n">
        <v>2</v>
      </c>
      <c r="I6377" s="495" t="s">
        <v>1394</v>
      </c>
      <c r="J6377" s="496" t="n">
        <v>39.8</v>
      </c>
    </row>
    <row r="6378" customFormat="false" ht="0.75" hidden="false" customHeight="true" outlineLevel="0" collapsed="false">
      <c r="A6378" s="497"/>
      <c r="B6378" s="498"/>
      <c r="C6378" s="498"/>
      <c r="D6378" s="498"/>
      <c r="E6378" s="498"/>
      <c r="F6378" s="498"/>
      <c r="G6378" s="498"/>
      <c r="H6378" s="498"/>
      <c r="I6378" s="499"/>
      <c r="J6378" s="500"/>
    </row>
    <row r="6379" customFormat="false" ht="18" hidden="false" customHeight="true" outlineLevel="0" collapsed="false">
      <c r="A6379" s="466" t="s">
        <v>3342</v>
      </c>
      <c r="B6379" s="467" t="s">
        <v>27</v>
      </c>
      <c r="C6379" s="468" t="s">
        <v>26</v>
      </c>
      <c r="D6379" s="468" t="s">
        <v>18</v>
      </c>
      <c r="E6379" s="468" t="s">
        <v>25</v>
      </c>
      <c r="F6379" s="468"/>
      <c r="G6379" s="469" t="s">
        <v>1375</v>
      </c>
      <c r="H6379" s="467" t="s">
        <v>1376</v>
      </c>
      <c r="I6379" s="470" t="s">
        <v>1377</v>
      </c>
      <c r="J6379" s="471" t="s">
        <v>19</v>
      </c>
    </row>
    <row r="6380" customFormat="false" ht="25.5" hidden="false" customHeight="true" outlineLevel="0" collapsed="false">
      <c r="A6380" s="472" t="s">
        <v>35</v>
      </c>
      <c r="B6380" s="473" t="s">
        <v>3343</v>
      </c>
      <c r="C6380" s="474" t="s">
        <v>36</v>
      </c>
      <c r="D6380" s="474" t="s">
        <v>3344</v>
      </c>
      <c r="E6380" s="474" t="s">
        <v>1404</v>
      </c>
      <c r="F6380" s="474"/>
      <c r="G6380" s="475" t="s">
        <v>120</v>
      </c>
      <c r="H6380" s="476" t="n">
        <v>1</v>
      </c>
      <c r="I6380" s="477" t="n">
        <v>15.27</v>
      </c>
      <c r="J6380" s="478" t="n">
        <v>15.27</v>
      </c>
    </row>
    <row r="6381" customFormat="false" ht="24" hidden="false" customHeight="true" outlineLevel="0" collapsed="false">
      <c r="A6381" s="479" t="s">
        <v>656</v>
      </c>
      <c r="B6381" s="480" t="n">
        <v>88264</v>
      </c>
      <c r="C6381" s="481" t="s">
        <v>42</v>
      </c>
      <c r="D6381" s="481" t="s">
        <v>468</v>
      </c>
      <c r="E6381" s="481" t="s">
        <v>1382</v>
      </c>
      <c r="F6381" s="481"/>
      <c r="G6381" s="482" t="s">
        <v>469</v>
      </c>
      <c r="H6381" s="483" t="n">
        <v>0.08</v>
      </c>
      <c r="I6381" s="484" t="n">
        <v>26.68</v>
      </c>
      <c r="J6381" s="485" t="n">
        <v>2.13</v>
      </c>
    </row>
    <row r="6382" customFormat="false" ht="25.5" hidden="false" customHeight="true" outlineLevel="0" collapsed="false">
      <c r="A6382" s="479" t="s">
        <v>656</v>
      </c>
      <c r="B6382" s="480" t="n">
        <v>88247</v>
      </c>
      <c r="C6382" s="481" t="s">
        <v>42</v>
      </c>
      <c r="D6382" s="481" t="s">
        <v>852</v>
      </c>
      <c r="E6382" s="481" t="s">
        <v>1382</v>
      </c>
      <c r="F6382" s="481"/>
      <c r="G6382" s="482" t="s">
        <v>469</v>
      </c>
      <c r="H6382" s="483" t="n">
        <v>0.08</v>
      </c>
      <c r="I6382" s="484" t="n">
        <v>21.96</v>
      </c>
      <c r="J6382" s="485" t="n">
        <v>1.75</v>
      </c>
    </row>
    <row r="6383" customFormat="false" ht="24" hidden="false" customHeight="true" outlineLevel="0" collapsed="false">
      <c r="A6383" s="501" t="s">
        <v>200</v>
      </c>
      <c r="B6383" s="502" t="s">
        <v>3345</v>
      </c>
      <c r="C6383" s="503" t="s">
        <v>36</v>
      </c>
      <c r="D6383" s="503" t="s">
        <v>3346</v>
      </c>
      <c r="E6383" s="503" t="s">
        <v>669</v>
      </c>
      <c r="F6383" s="503"/>
      <c r="G6383" s="504" t="s">
        <v>120</v>
      </c>
      <c r="H6383" s="505" t="n">
        <v>1</v>
      </c>
      <c r="I6383" s="506" t="n">
        <v>11.39</v>
      </c>
      <c r="J6383" s="507" t="n">
        <v>11.39</v>
      </c>
    </row>
    <row r="6384" customFormat="false" ht="15" hidden="false" customHeight="false" outlineLevel="0" collapsed="false">
      <c r="A6384" s="486"/>
      <c r="B6384" s="487"/>
      <c r="C6384" s="487"/>
      <c r="D6384" s="487"/>
      <c r="E6384" s="487" t="s">
        <v>1388</v>
      </c>
      <c r="F6384" s="488" t="n">
        <v>3.02</v>
      </c>
      <c r="G6384" s="487" t="s">
        <v>1389</v>
      </c>
      <c r="H6384" s="488" t="n">
        <v>0</v>
      </c>
      <c r="I6384" s="489" t="s">
        <v>1390</v>
      </c>
      <c r="J6384" s="490" t="n">
        <v>3.02</v>
      </c>
    </row>
    <row r="6385" customFormat="false" ht="15" hidden="false" customHeight="true" outlineLevel="0" collapsed="false">
      <c r="A6385" s="486"/>
      <c r="B6385" s="487"/>
      <c r="C6385" s="487"/>
      <c r="D6385" s="487"/>
      <c r="E6385" s="487" t="s">
        <v>1391</v>
      </c>
      <c r="F6385" s="488" t="n">
        <v>3.63</v>
      </c>
      <c r="G6385" s="487"/>
      <c r="H6385" s="491" t="s">
        <v>1392</v>
      </c>
      <c r="I6385" s="491"/>
      <c r="J6385" s="490" t="n">
        <v>18.9</v>
      </c>
    </row>
    <row r="6386" customFormat="false" ht="49.5" hidden="false" customHeight="true" outlineLevel="0" collapsed="false">
      <c r="A6386" s="492"/>
      <c r="B6386" s="493"/>
      <c r="C6386" s="493"/>
      <c r="D6386" s="493"/>
      <c r="E6386" s="493"/>
      <c r="F6386" s="493"/>
      <c r="G6386" s="493" t="s">
        <v>1393</v>
      </c>
      <c r="H6386" s="494" t="n">
        <v>25</v>
      </c>
      <c r="I6386" s="495" t="s">
        <v>1394</v>
      </c>
      <c r="J6386" s="496" t="n">
        <v>472.5</v>
      </c>
    </row>
    <row r="6387" customFormat="false" ht="0.75" hidden="false" customHeight="true" outlineLevel="0" collapsed="false">
      <c r="A6387" s="497"/>
      <c r="B6387" s="498"/>
      <c r="C6387" s="498"/>
      <c r="D6387" s="498"/>
      <c r="E6387" s="498"/>
      <c r="F6387" s="498"/>
      <c r="G6387" s="498"/>
      <c r="H6387" s="498"/>
      <c r="I6387" s="499"/>
      <c r="J6387" s="500"/>
    </row>
    <row r="6388" customFormat="false" ht="24" hidden="false" customHeight="true" outlineLevel="0" collapsed="false">
      <c r="A6388" s="461" t="s">
        <v>3347</v>
      </c>
      <c r="B6388" s="462"/>
      <c r="C6388" s="462"/>
      <c r="D6388" s="462" t="s">
        <v>3348</v>
      </c>
      <c r="E6388" s="462"/>
      <c r="F6388" s="462"/>
      <c r="G6388" s="462"/>
      <c r="H6388" s="463"/>
      <c r="I6388" s="464"/>
      <c r="J6388" s="465" t="n">
        <v>237810.46</v>
      </c>
    </row>
    <row r="6389" customFormat="false" ht="18" hidden="false" customHeight="true" outlineLevel="0" collapsed="false">
      <c r="A6389" s="466" t="s">
        <v>3349</v>
      </c>
      <c r="B6389" s="467" t="s">
        <v>27</v>
      </c>
      <c r="C6389" s="468" t="s">
        <v>26</v>
      </c>
      <c r="D6389" s="468" t="s">
        <v>18</v>
      </c>
      <c r="E6389" s="468" t="s">
        <v>25</v>
      </c>
      <c r="F6389" s="468"/>
      <c r="G6389" s="469" t="s">
        <v>1375</v>
      </c>
      <c r="H6389" s="467" t="s">
        <v>1376</v>
      </c>
      <c r="I6389" s="470" t="s">
        <v>1377</v>
      </c>
      <c r="J6389" s="471" t="s">
        <v>19</v>
      </c>
    </row>
    <row r="6390" customFormat="false" ht="25.5" hidden="false" customHeight="true" outlineLevel="0" collapsed="false">
      <c r="A6390" s="472" t="s">
        <v>35</v>
      </c>
      <c r="B6390" s="473" t="s">
        <v>3350</v>
      </c>
      <c r="C6390" s="474" t="s">
        <v>36</v>
      </c>
      <c r="D6390" s="474" t="s">
        <v>3351</v>
      </c>
      <c r="E6390" s="474" t="s">
        <v>1404</v>
      </c>
      <c r="F6390" s="474"/>
      <c r="G6390" s="475" t="s">
        <v>466</v>
      </c>
      <c r="H6390" s="476" t="n">
        <v>1</v>
      </c>
      <c r="I6390" s="477" t="n">
        <v>33.01</v>
      </c>
      <c r="J6390" s="478" t="n">
        <v>33.01</v>
      </c>
    </row>
    <row r="6391" customFormat="false" ht="24" hidden="false" customHeight="true" outlineLevel="0" collapsed="false">
      <c r="A6391" s="479" t="s">
        <v>656</v>
      </c>
      <c r="B6391" s="480" t="n">
        <v>88264</v>
      </c>
      <c r="C6391" s="481" t="s">
        <v>42</v>
      </c>
      <c r="D6391" s="481" t="s">
        <v>468</v>
      </c>
      <c r="E6391" s="481" t="s">
        <v>1382</v>
      </c>
      <c r="F6391" s="481"/>
      <c r="G6391" s="482" t="s">
        <v>469</v>
      </c>
      <c r="H6391" s="483" t="n">
        <v>0.305</v>
      </c>
      <c r="I6391" s="484" t="n">
        <v>26.68</v>
      </c>
      <c r="J6391" s="485" t="n">
        <v>8.13</v>
      </c>
    </row>
    <row r="6392" customFormat="false" ht="25.5" hidden="false" customHeight="true" outlineLevel="0" collapsed="false">
      <c r="A6392" s="479" t="s">
        <v>656</v>
      </c>
      <c r="B6392" s="480" t="n">
        <v>88247</v>
      </c>
      <c r="C6392" s="481" t="s">
        <v>42</v>
      </c>
      <c r="D6392" s="481" t="s">
        <v>852</v>
      </c>
      <c r="E6392" s="481" t="s">
        <v>1382</v>
      </c>
      <c r="F6392" s="481"/>
      <c r="G6392" s="482" t="s">
        <v>469</v>
      </c>
      <c r="H6392" s="483" t="n">
        <v>0.305</v>
      </c>
      <c r="I6392" s="484" t="n">
        <v>21.96</v>
      </c>
      <c r="J6392" s="485" t="n">
        <v>6.69</v>
      </c>
    </row>
    <row r="6393" customFormat="false" ht="39" hidden="false" customHeight="true" outlineLevel="0" collapsed="false">
      <c r="A6393" s="501" t="s">
        <v>200</v>
      </c>
      <c r="B6393" s="502" t="n">
        <v>2501</v>
      </c>
      <c r="C6393" s="503" t="s">
        <v>42</v>
      </c>
      <c r="D6393" s="503" t="s">
        <v>3352</v>
      </c>
      <c r="E6393" s="503" t="s">
        <v>669</v>
      </c>
      <c r="F6393" s="503"/>
      <c r="G6393" s="504" t="s">
        <v>47</v>
      </c>
      <c r="H6393" s="505" t="n">
        <v>1.05</v>
      </c>
      <c r="I6393" s="506" t="n">
        <v>17.33</v>
      </c>
      <c r="J6393" s="507" t="n">
        <v>18.19</v>
      </c>
    </row>
    <row r="6394" customFormat="false" ht="15" hidden="false" customHeight="false" outlineLevel="0" collapsed="false">
      <c r="A6394" s="486"/>
      <c r="B6394" s="487"/>
      <c r="C6394" s="487"/>
      <c r="D6394" s="487"/>
      <c r="E6394" s="487" t="s">
        <v>1388</v>
      </c>
      <c r="F6394" s="488" t="n">
        <v>11.56</v>
      </c>
      <c r="G6394" s="487" t="s">
        <v>1389</v>
      </c>
      <c r="H6394" s="488" t="n">
        <v>0</v>
      </c>
      <c r="I6394" s="489" t="s">
        <v>1390</v>
      </c>
      <c r="J6394" s="490" t="n">
        <v>11.56</v>
      </c>
    </row>
    <row r="6395" customFormat="false" ht="15" hidden="false" customHeight="true" outlineLevel="0" collapsed="false">
      <c r="A6395" s="486"/>
      <c r="B6395" s="487"/>
      <c r="C6395" s="487"/>
      <c r="D6395" s="487"/>
      <c r="E6395" s="487" t="s">
        <v>1391</v>
      </c>
      <c r="F6395" s="488" t="n">
        <v>7.85</v>
      </c>
      <c r="G6395" s="487"/>
      <c r="H6395" s="491" t="s">
        <v>1392</v>
      </c>
      <c r="I6395" s="491"/>
      <c r="J6395" s="490" t="n">
        <v>40.86</v>
      </c>
    </row>
    <row r="6396" customFormat="false" ht="49.5" hidden="false" customHeight="true" outlineLevel="0" collapsed="false">
      <c r="A6396" s="492"/>
      <c r="B6396" s="493"/>
      <c r="C6396" s="493"/>
      <c r="D6396" s="493"/>
      <c r="E6396" s="493"/>
      <c r="F6396" s="493"/>
      <c r="G6396" s="493" t="s">
        <v>1393</v>
      </c>
      <c r="H6396" s="494" t="n">
        <v>202.3</v>
      </c>
      <c r="I6396" s="495" t="s">
        <v>1394</v>
      </c>
      <c r="J6396" s="496" t="n">
        <v>8265.97</v>
      </c>
    </row>
    <row r="6397" customFormat="false" ht="0.75" hidden="false" customHeight="true" outlineLevel="0" collapsed="false">
      <c r="A6397" s="497"/>
      <c r="B6397" s="498"/>
      <c r="C6397" s="498"/>
      <c r="D6397" s="498"/>
      <c r="E6397" s="498"/>
      <c r="F6397" s="498"/>
      <c r="G6397" s="498"/>
      <c r="H6397" s="498"/>
      <c r="I6397" s="499"/>
      <c r="J6397" s="500"/>
    </row>
    <row r="6398" customFormat="false" ht="18" hidden="false" customHeight="true" outlineLevel="0" collapsed="false">
      <c r="A6398" s="466" t="s">
        <v>3353</v>
      </c>
      <c r="B6398" s="467" t="s">
        <v>27</v>
      </c>
      <c r="C6398" s="468" t="s">
        <v>26</v>
      </c>
      <c r="D6398" s="468" t="s">
        <v>18</v>
      </c>
      <c r="E6398" s="468" t="s">
        <v>25</v>
      </c>
      <c r="F6398" s="468"/>
      <c r="G6398" s="469" t="s">
        <v>1375</v>
      </c>
      <c r="H6398" s="467" t="s">
        <v>1376</v>
      </c>
      <c r="I6398" s="470" t="s">
        <v>1377</v>
      </c>
      <c r="J6398" s="471" t="s">
        <v>19</v>
      </c>
    </row>
    <row r="6399" customFormat="false" ht="25.5" hidden="false" customHeight="true" outlineLevel="0" collapsed="false">
      <c r="A6399" s="472" t="s">
        <v>35</v>
      </c>
      <c r="B6399" s="473" t="s">
        <v>3354</v>
      </c>
      <c r="C6399" s="474" t="s">
        <v>36</v>
      </c>
      <c r="D6399" s="474" t="s">
        <v>3355</v>
      </c>
      <c r="E6399" s="474" t="s">
        <v>1404</v>
      </c>
      <c r="F6399" s="474"/>
      <c r="G6399" s="475" t="s">
        <v>466</v>
      </c>
      <c r="H6399" s="476" t="n">
        <v>1</v>
      </c>
      <c r="I6399" s="477" t="n">
        <v>58.63</v>
      </c>
      <c r="J6399" s="478" t="n">
        <v>58.63</v>
      </c>
    </row>
    <row r="6400" customFormat="false" ht="24" hidden="false" customHeight="true" outlineLevel="0" collapsed="false">
      <c r="A6400" s="479" t="s">
        <v>656</v>
      </c>
      <c r="B6400" s="480" t="n">
        <v>88264</v>
      </c>
      <c r="C6400" s="481" t="s">
        <v>42</v>
      </c>
      <c r="D6400" s="481" t="s">
        <v>468</v>
      </c>
      <c r="E6400" s="481" t="s">
        <v>1382</v>
      </c>
      <c r="F6400" s="481"/>
      <c r="G6400" s="482" t="s">
        <v>469</v>
      </c>
      <c r="H6400" s="483" t="n">
        <v>0.238</v>
      </c>
      <c r="I6400" s="484" t="n">
        <v>26.68</v>
      </c>
      <c r="J6400" s="485" t="n">
        <v>6.34</v>
      </c>
    </row>
    <row r="6401" customFormat="false" ht="25.5" hidden="false" customHeight="true" outlineLevel="0" collapsed="false">
      <c r="A6401" s="479" t="s">
        <v>656</v>
      </c>
      <c r="B6401" s="480" t="n">
        <v>88247</v>
      </c>
      <c r="C6401" s="481" t="s">
        <v>42</v>
      </c>
      <c r="D6401" s="481" t="s">
        <v>852</v>
      </c>
      <c r="E6401" s="481" t="s">
        <v>1382</v>
      </c>
      <c r="F6401" s="481"/>
      <c r="G6401" s="482" t="s">
        <v>469</v>
      </c>
      <c r="H6401" s="483" t="n">
        <v>0.238</v>
      </c>
      <c r="I6401" s="484" t="n">
        <v>21.96</v>
      </c>
      <c r="J6401" s="485" t="n">
        <v>5.22</v>
      </c>
    </row>
    <row r="6402" customFormat="false" ht="39" hidden="false" customHeight="true" outlineLevel="0" collapsed="false">
      <c r="A6402" s="501" t="s">
        <v>200</v>
      </c>
      <c r="B6402" s="502" t="n">
        <v>2500</v>
      </c>
      <c r="C6402" s="503" t="s">
        <v>42</v>
      </c>
      <c r="D6402" s="503" t="s">
        <v>3356</v>
      </c>
      <c r="E6402" s="503" t="s">
        <v>669</v>
      </c>
      <c r="F6402" s="503"/>
      <c r="G6402" s="504" t="s">
        <v>47</v>
      </c>
      <c r="H6402" s="505" t="n">
        <v>1.05</v>
      </c>
      <c r="I6402" s="506" t="n">
        <v>44.83</v>
      </c>
      <c r="J6402" s="507" t="n">
        <v>47.07</v>
      </c>
    </row>
    <row r="6403" customFormat="false" ht="15" hidden="false" customHeight="false" outlineLevel="0" collapsed="false">
      <c r="A6403" s="486"/>
      <c r="B6403" s="487"/>
      <c r="C6403" s="487"/>
      <c r="D6403" s="487"/>
      <c r="E6403" s="487" t="s">
        <v>1388</v>
      </c>
      <c r="F6403" s="488" t="n">
        <v>9.02</v>
      </c>
      <c r="G6403" s="487" t="s">
        <v>1389</v>
      </c>
      <c r="H6403" s="488" t="n">
        <v>0</v>
      </c>
      <c r="I6403" s="489" t="s">
        <v>1390</v>
      </c>
      <c r="J6403" s="490" t="n">
        <v>9.02</v>
      </c>
    </row>
    <row r="6404" customFormat="false" ht="15" hidden="false" customHeight="true" outlineLevel="0" collapsed="false">
      <c r="A6404" s="486"/>
      <c r="B6404" s="487"/>
      <c r="C6404" s="487"/>
      <c r="D6404" s="487"/>
      <c r="E6404" s="487" t="s">
        <v>1391</v>
      </c>
      <c r="F6404" s="488" t="n">
        <v>13.95</v>
      </c>
      <c r="G6404" s="487"/>
      <c r="H6404" s="491" t="s">
        <v>1392</v>
      </c>
      <c r="I6404" s="491"/>
      <c r="J6404" s="490" t="n">
        <v>72.58</v>
      </c>
    </row>
    <row r="6405" customFormat="false" ht="49.5" hidden="false" customHeight="true" outlineLevel="0" collapsed="false">
      <c r="A6405" s="492"/>
      <c r="B6405" s="493"/>
      <c r="C6405" s="493"/>
      <c r="D6405" s="493"/>
      <c r="E6405" s="493"/>
      <c r="F6405" s="493"/>
      <c r="G6405" s="493" t="s">
        <v>1393</v>
      </c>
      <c r="H6405" s="494" t="n">
        <v>22.4</v>
      </c>
      <c r="I6405" s="495" t="s">
        <v>1394</v>
      </c>
      <c r="J6405" s="496" t="n">
        <v>1625.79</v>
      </c>
    </row>
    <row r="6406" customFormat="false" ht="0.75" hidden="false" customHeight="true" outlineLevel="0" collapsed="false">
      <c r="A6406" s="497"/>
      <c r="B6406" s="498"/>
      <c r="C6406" s="498"/>
      <c r="D6406" s="498"/>
      <c r="E6406" s="498"/>
      <c r="F6406" s="498"/>
      <c r="G6406" s="498"/>
      <c r="H6406" s="498"/>
      <c r="I6406" s="499"/>
      <c r="J6406" s="500"/>
    </row>
    <row r="6407" customFormat="false" ht="18" hidden="false" customHeight="true" outlineLevel="0" collapsed="false">
      <c r="A6407" s="466" t="s">
        <v>3357</v>
      </c>
      <c r="B6407" s="467" t="s">
        <v>27</v>
      </c>
      <c r="C6407" s="468" t="s">
        <v>26</v>
      </c>
      <c r="D6407" s="468" t="s">
        <v>18</v>
      </c>
      <c r="E6407" s="468" t="s">
        <v>25</v>
      </c>
      <c r="F6407" s="468"/>
      <c r="G6407" s="469" t="s">
        <v>1375</v>
      </c>
      <c r="H6407" s="467" t="s">
        <v>1376</v>
      </c>
      <c r="I6407" s="470" t="s">
        <v>1377</v>
      </c>
      <c r="J6407" s="471" t="s">
        <v>19</v>
      </c>
    </row>
    <row r="6408" customFormat="false" ht="39" hidden="false" customHeight="true" outlineLevel="0" collapsed="false">
      <c r="A6408" s="472" t="s">
        <v>35</v>
      </c>
      <c r="B6408" s="473" t="n">
        <v>91836</v>
      </c>
      <c r="C6408" s="474" t="s">
        <v>42</v>
      </c>
      <c r="D6408" s="474" t="s">
        <v>3358</v>
      </c>
      <c r="E6408" s="474" t="s">
        <v>1404</v>
      </c>
      <c r="F6408" s="474"/>
      <c r="G6408" s="475" t="s">
        <v>47</v>
      </c>
      <c r="H6408" s="476" t="n">
        <v>1</v>
      </c>
      <c r="I6408" s="477" t="n">
        <v>20.38</v>
      </c>
      <c r="J6408" s="478" t="n">
        <v>20.38</v>
      </c>
    </row>
    <row r="6409" customFormat="false" ht="25.5" hidden="false" customHeight="true" outlineLevel="0" collapsed="false">
      <c r="A6409" s="479" t="s">
        <v>656</v>
      </c>
      <c r="B6409" s="480" t="n">
        <v>88247</v>
      </c>
      <c r="C6409" s="481" t="s">
        <v>42</v>
      </c>
      <c r="D6409" s="481" t="s">
        <v>852</v>
      </c>
      <c r="E6409" s="481" t="s">
        <v>1382</v>
      </c>
      <c r="F6409" s="481"/>
      <c r="G6409" s="482" t="s">
        <v>469</v>
      </c>
      <c r="H6409" s="483" t="n">
        <v>0.105</v>
      </c>
      <c r="I6409" s="484" t="n">
        <v>21.96</v>
      </c>
      <c r="J6409" s="485" t="n">
        <v>2.3</v>
      </c>
    </row>
    <row r="6410" customFormat="false" ht="24" hidden="false" customHeight="true" outlineLevel="0" collapsed="false">
      <c r="A6410" s="479" t="s">
        <v>656</v>
      </c>
      <c r="B6410" s="480" t="n">
        <v>88264</v>
      </c>
      <c r="C6410" s="481" t="s">
        <v>42</v>
      </c>
      <c r="D6410" s="481" t="s">
        <v>468</v>
      </c>
      <c r="E6410" s="481" t="s">
        <v>1382</v>
      </c>
      <c r="F6410" s="481"/>
      <c r="G6410" s="482" t="s">
        <v>469</v>
      </c>
      <c r="H6410" s="483" t="n">
        <v>0.105</v>
      </c>
      <c r="I6410" s="484" t="n">
        <v>26.68</v>
      </c>
      <c r="J6410" s="485" t="n">
        <v>2.8</v>
      </c>
    </row>
    <row r="6411" customFormat="false" ht="64.5" hidden="false" customHeight="true" outlineLevel="0" collapsed="false">
      <c r="A6411" s="479" t="s">
        <v>656</v>
      </c>
      <c r="B6411" s="480" t="n">
        <v>91170</v>
      </c>
      <c r="C6411" s="481" t="s">
        <v>42</v>
      </c>
      <c r="D6411" s="481" t="s">
        <v>856</v>
      </c>
      <c r="E6411" s="481" t="s">
        <v>1422</v>
      </c>
      <c r="F6411" s="481"/>
      <c r="G6411" s="482" t="s">
        <v>47</v>
      </c>
      <c r="H6411" s="483" t="n">
        <v>1</v>
      </c>
      <c r="I6411" s="484" t="n">
        <v>9.98</v>
      </c>
      <c r="J6411" s="485" t="n">
        <v>9.98</v>
      </c>
    </row>
    <row r="6412" customFormat="false" ht="25.5" hidden="false" customHeight="true" outlineLevel="0" collapsed="false">
      <c r="A6412" s="501" t="s">
        <v>200</v>
      </c>
      <c r="B6412" s="502" t="n">
        <v>2690</v>
      </c>
      <c r="C6412" s="503" t="s">
        <v>42</v>
      </c>
      <c r="D6412" s="503" t="s">
        <v>3359</v>
      </c>
      <c r="E6412" s="503" t="s">
        <v>669</v>
      </c>
      <c r="F6412" s="503"/>
      <c r="G6412" s="504" t="s">
        <v>47</v>
      </c>
      <c r="H6412" s="505" t="n">
        <v>1.1</v>
      </c>
      <c r="I6412" s="506" t="n">
        <v>4.82</v>
      </c>
      <c r="J6412" s="507" t="n">
        <v>5.3</v>
      </c>
    </row>
    <row r="6413" customFormat="false" ht="15" hidden="false" customHeight="false" outlineLevel="0" collapsed="false">
      <c r="A6413" s="486"/>
      <c r="B6413" s="487"/>
      <c r="C6413" s="487"/>
      <c r="D6413" s="487"/>
      <c r="E6413" s="487" t="s">
        <v>1388</v>
      </c>
      <c r="F6413" s="488" t="n">
        <v>9.17</v>
      </c>
      <c r="G6413" s="487" t="s">
        <v>1389</v>
      </c>
      <c r="H6413" s="488" t="n">
        <v>0</v>
      </c>
      <c r="I6413" s="489" t="s">
        <v>1390</v>
      </c>
      <c r="J6413" s="490" t="n">
        <v>9.17</v>
      </c>
    </row>
    <row r="6414" customFormat="false" ht="15" hidden="false" customHeight="true" outlineLevel="0" collapsed="false">
      <c r="A6414" s="486"/>
      <c r="B6414" s="487"/>
      <c r="C6414" s="487"/>
      <c r="D6414" s="487"/>
      <c r="E6414" s="487" t="s">
        <v>1391</v>
      </c>
      <c r="F6414" s="488" t="n">
        <v>4.85</v>
      </c>
      <c r="G6414" s="487"/>
      <c r="H6414" s="491" t="s">
        <v>1392</v>
      </c>
      <c r="I6414" s="491"/>
      <c r="J6414" s="490" t="n">
        <v>25.23</v>
      </c>
    </row>
    <row r="6415" customFormat="false" ht="49.5" hidden="false" customHeight="true" outlineLevel="0" collapsed="false">
      <c r="A6415" s="492"/>
      <c r="B6415" s="493"/>
      <c r="C6415" s="493"/>
      <c r="D6415" s="493"/>
      <c r="E6415" s="493"/>
      <c r="F6415" s="493"/>
      <c r="G6415" s="493" t="s">
        <v>1393</v>
      </c>
      <c r="H6415" s="494" t="n">
        <v>67.1</v>
      </c>
      <c r="I6415" s="495" t="s">
        <v>1394</v>
      </c>
      <c r="J6415" s="496" t="n">
        <v>1692.93</v>
      </c>
    </row>
    <row r="6416" customFormat="false" ht="0.75" hidden="false" customHeight="true" outlineLevel="0" collapsed="false">
      <c r="A6416" s="497"/>
      <c r="B6416" s="498"/>
      <c r="C6416" s="498"/>
      <c r="D6416" s="498"/>
      <c r="E6416" s="498"/>
      <c r="F6416" s="498"/>
      <c r="G6416" s="498"/>
      <c r="H6416" s="498"/>
      <c r="I6416" s="499"/>
      <c r="J6416" s="500"/>
    </row>
    <row r="6417" customFormat="false" ht="18" hidden="false" customHeight="true" outlineLevel="0" collapsed="false">
      <c r="A6417" s="466" t="s">
        <v>3360</v>
      </c>
      <c r="B6417" s="467" t="s">
        <v>27</v>
      </c>
      <c r="C6417" s="468" t="s">
        <v>26</v>
      </c>
      <c r="D6417" s="468" t="s">
        <v>18</v>
      </c>
      <c r="E6417" s="468" t="s">
        <v>25</v>
      </c>
      <c r="F6417" s="468"/>
      <c r="G6417" s="469" t="s">
        <v>1375</v>
      </c>
      <c r="H6417" s="467" t="s">
        <v>1376</v>
      </c>
      <c r="I6417" s="470" t="s">
        <v>1377</v>
      </c>
      <c r="J6417" s="471" t="s">
        <v>19</v>
      </c>
    </row>
    <row r="6418" customFormat="false" ht="39" hidden="false" customHeight="true" outlineLevel="0" collapsed="false">
      <c r="A6418" s="472" t="s">
        <v>35</v>
      </c>
      <c r="B6418" s="473" t="n">
        <v>91856</v>
      </c>
      <c r="C6418" s="474" t="s">
        <v>42</v>
      </c>
      <c r="D6418" s="474" t="s">
        <v>3361</v>
      </c>
      <c r="E6418" s="474" t="s">
        <v>1404</v>
      </c>
      <c r="F6418" s="474"/>
      <c r="G6418" s="475" t="s">
        <v>47</v>
      </c>
      <c r="H6418" s="476" t="n">
        <v>1</v>
      </c>
      <c r="I6418" s="477" t="n">
        <v>12.14</v>
      </c>
      <c r="J6418" s="478" t="n">
        <v>12.14</v>
      </c>
    </row>
    <row r="6419" customFormat="false" ht="25.5" hidden="false" customHeight="true" outlineLevel="0" collapsed="false">
      <c r="A6419" s="479" t="s">
        <v>656</v>
      </c>
      <c r="B6419" s="480" t="n">
        <v>88247</v>
      </c>
      <c r="C6419" s="481" t="s">
        <v>42</v>
      </c>
      <c r="D6419" s="481" t="s">
        <v>852</v>
      </c>
      <c r="E6419" s="481" t="s">
        <v>1382</v>
      </c>
      <c r="F6419" s="481"/>
      <c r="G6419" s="482" t="s">
        <v>469</v>
      </c>
      <c r="H6419" s="483" t="n">
        <v>0.149</v>
      </c>
      <c r="I6419" s="484" t="n">
        <v>21.96</v>
      </c>
      <c r="J6419" s="485" t="n">
        <v>3.27</v>
      </c>
    </row>
    <row r="6420" customFormat="false" ht="24" hidden="false" customHeight="true" outlineLevel="0" collapsed="false">
      <c r="A6420" s="479" t="s">
        <v>656</v>
      </c>
      <c r="B6420" s="480" t="n">
        <v>88264</v>
      </c>
      <c r="C6420" s="481" t="s">
        <v>42</v>
      </c>
      <c r="D6420" s="481" t="s">
        <v>468</v>
      </c>
      <c r="E6420" s="481" t="s">
        <v>1382</v>
      </c>
      <c r="F6420" s="481"/>
      <c r="G6420" s="482" t="s">
        <v>469</v>
      </c>
      <c r="H6420" s="483" t="n">
        <v>0.149</v>
      </c>
      <c r="I6420" s="484" t="n">
        <v>26.68</v>
      </c>
      <c r="J6420" s="485" t="n">
        <v>3.97</v>
      </c>
    </row>
    <row r="6421" customFormat="false" ht="25.5" hidden="false" customHeight="true" outlineLevel="0" collapsed="false">
      <c r="A6421" s="501" t="s">
        <v>200</v>
      </c>
      <c r="B6421" s="502" t="n">
        <v>2690</v>
      </c>
      <c r="C6421" s="503" t="s">
        <v>42</v>
      </c>
      <c r="D6421" s="503" t="s">
        <v>3359</v>
      </c>
      <c r="E6421" s="503" t="s">
        <v>669</v>
      </c>
      <c r="F6421" s="503"/>
      <c r="G6421" s="504" t="s">
        <v>47</v>
      </c>
      <c r="H6421" s="505" t="n">
        <v>1.017</v>
      </c>
      <c r="I6421" s="506" t="n">
        <v>4.82</v>
      </c>
      <c r="J6421" s="507" t="n">
        <v>4.9</v>
      </c>
    </row>
    <row r="6422" customFormat="false" ht="15" hidden="false" customHeight="false" outlineLevel="0" collapsed="false">
      <c r="A6422" s="486"/>
      <c r="B6422" s="487"/>
      <c r="C6422" s="487"/>
      <c r="D6422" s="487"/>
      <c r="E6422" s="487" t="s">
        <v>1388</v>
      </c>
      <c r="F6422" s="488" t="n">
        <v>5.64</v>
      </c>
      <c r="G6422" s="487" t="s">
        <v>1389</v>
      </c>
      <c r="H6422" s="488" t="n">
        <v>0</v>
      </c>
      <c r="I6422" s="489" t="s">
        <v>1390</v>
      </c>
      <c r="J6422" s="490" t="n">
        <v>5.64</v>
      </c>
    </row>
    <row r="6423" customFormat="false" ht="15" hidden="false" customHeight="true" outlineLevel="0" collapsed="false">
      <c r="A6423" s="486"/>
      <c r="B6423" s="487"/>
      <c r="C6423" s="487"/>
      <c r="D6423" s="487"/>
      <c r="E6423" s="487" t="s">
        <v>1391</v>
      </c>
      <c r="F6423" s="488" t="n">
        <v>2.88</v>
      </c>
      <c r="G6423" s="487"/>
      <c r="H6423" s="491" t="s">
        <v>1392</v>
      </c>
      <c r="I6423" s="491"/>
      <c r="J6423" s="490" t="n">
        <v>15.02</v>
      </c>
    </row>
    <row r="6424" customFormat="false" ht="49.5" hidden="false" customHeight="true" outlineLevel="0" collapsed="false">
      <c r="A6424" s="492"/>
      <c r="B6424" s="493"/>
      <c r="C6424" s="493"/>
      <c r="D6424" s="493"/>
      <c r="E6424" s="493"/>
      <c r="F6424" s="493"/>
      <c r="G6424" s="493" t="s">
        <v>1393</v>
      </c>
      <c r="H6424" s="494" t="n">
        <v>65.9</v>
      </c>
      <c r="I6424" s="495" t="s">
        <v>1394</v>
      </c>
      <c r="J6424" s="496" t="n">
        <v>989.81</v>
      </c>
    </row>
    <row r="6425" customFormat="false" ht="0.75" hidden="false" customHeight="true" outlineLevel="0" collapsed="false">
      <c r="A6425" s="497"/>
      <c r="B6425" s="498"/>
      <c r="C6425" s="498"/>
      <c r="D6425" s="498"/>
      <c r="E6425" s="498"/>
      <c r="F6425" s="498"/>
      <c r="G6425" s="498"/>
      <c r="H6425" s="498"/>
      <c r="I6425" s="499"/>
      <c r="J6425" s="500"/>
    </row>
    <row r="6426" customFormat="false" ht="18" hidden="false" customHeight="true" outlineLevel="0" collapsed="false">
      <c r="A6426" s="466" t="s">
        <v>3362</v>
      </c>
      <c r="B6426" s="467" t="s">
        <v>27</v>
      </c>
      <c r="C6426" s="468" t="s">
        <v>26</v>
      </c>
      <c r="D6426" s="468" t="s">
        <v>18</v>
      </c>
      <c r="E6426" s="468" t="s">
        <v>25</v>
      </c>
      <c r="F6426" s="468"/>
      <c r="G6426" s="469" t="s">
        <v>1375</v>
      </c>
      <c r="H6426" s="467" t="s">
        <v>1376</v>
      </c>
      <c r="I6426" s="470" t="s">
        <v>1377</v>
      </c>
      <c r="J6426" s="471" t="s">
        <v>19</v>
      </c>
    </row>
    <row r="6427" customFormat="false" ht="39" hidden="false" customHeight="true" outlineLevel="0" collapsed="false">
      <c r="A6427" s="472" t="s">
        <v>35</v>
      </c>
      <c r="B6427" s="473" t="n">
        <v>91834</v>
      </c>
      <c r="C6427" s="474" t="s">
        <v>42</v>
      </c>
      <c r="D6427" s="474" t="s">
        <v>3363</v>
      </c>
      <c r="E6427" s="474" t="s">
        <v>1404</v>
      </c>
      <c r="F6427" s="474"/>
      <c r="G6427" s="475" t="s">
        <v>47</v>
      </c>
      <c r="H6427" s="476" t="n">
        <v>1</v>
      </c>
      <c r="I6427" s="477" t="n">
        <v>17.48</v>
      </c>
      <c r="J6427" s="478" t="n">
        <v>17.48</v>
      </c>
    </row>
    <row r="6428" customFormat="false" ht="25.5" hidden="false" customHeight="true" outlineLevel="0" collapsed="false">
      <c r="A6428" s="479" t="s">
        <v>656</v>
      </c>
      <c r="B6428" s="480" t="n">
        <v>88247</v>
      </c>
      <c r="C6428" s="481" t="s">
        <v>42</v>
      </c>
      <c r="D6428" s="481" t="s">
        <v>852</v>
      </c>
      <c r="E6428" s="481" t="s">
        <v>1382</v>
      </c>
      <c r="F6428" s="481"/>
      <c r="G6428" s="482" t="s">
        <v>469</v>
      </c>
      <c r="H6428" s="483" t="n">
        <v>0.091</v>
      </c>
      <c r="I6428" s="484" t="n">
        <v>21.96</v>
      </c>
      <c r="J6428" s="485" t="n">
        <v>1.99</v>
      </c>
    </row>
    <row r="6429" customFormat="false" ht="24" hidden="false" customHeight="true" outlineLevel="0" collapsed="false">
      <c r="A6429" s="479" t="s">
        <v>656</v>
      </c>
      <c r="B6429" s="480" t="n">
        <v>88264</v>
      </c>
      <c r="C6429" s="481" t="s">
        <v>42</v>
      </c>
      <c r="D6429" s="481" t="s">
        <v>468</v>
      </c>
      <c r="E6429" s="481" t="s">
        <v>1382</v>
      </c>
      <c r="F6429" s="481"/>
      <c r="G6429" s="482" t="s">
        <v>469</v>
      </c>
      <c r="H6429" s="483" t="n">
        <v>0.091</v>
      </c>
      <c r="I6429" s="484" t="n">
        <v>26.68</v>
      </c>
      <c r="J6429" s="485" t="n">
        <v>2.42</v>
      </c>
    </row>
    <row r="6430" customFormat="false" ht="64.5" hidden="false" customHeight="true" outlineLevel="0" collapsed="false">
      <c r="A6430" s="479" t="s">
        <v>656</v>
      </c>
      <c r="B6430" s="480" t="n">
        <v>91170</v>
      </c>
      <c r="C6430" s="481" t="s">
        <v>42</v>
      </c>
      <c r="D6430" s="481" t="s">
        <v>856</v>
      </c>
      <c r="E6430" s="481" t="s">
        <v>1422</v>
      </c>
      <c r="F6430" s="481"/>
      <c r="G6430" s="482" t="s">
        <v>47</v>
      </c>
      <c r="H6430" s="483" t="n">
        <v>1</v>
      </c>
      <c r="I6430" s="484" t="n">
        <v>9.98</v>
      </c>
      <c r="J6430" s="485" t="n">
        <v>9.98</v>
      </c>
    </row>
    <row r="6431" customFormat="false" ht="25.5" hidden="false" customHeight="true" outlineLevel="0" collapsed="false">
      <c r="A6431" s="501" t="s">
        <v>200</v>
      </c>
      <c r="B6431" s="502" t="n">
        <v>2688</v>
      </c>
      <c r="C6431" s="503" t="s">
        <v>42</v>
      </c>
      <c r="D6431" s="503" t="s">
        <v>3364</v>
      </c>
      <c r="E6431" s="503" t="s">
        <v>669</v>
      </c>
      <c r="F6431" s="503"/>
      <c r="G6431" s="504" t="s">
        <v>47</v>
      </c>
      <c r="H6431" s="505" t="n">
        <v>1.1</v>
      </c>
      <c r="I6431" s="506" t="n">
        <v>2.81</v>
      </c>
      <c r="J6431" s="507" t="n">
        <v>3.09</v>
      </c>
    </row>
    <row r="6432" customFormat="false" ht="15" hidden="false" customHeight="false" outlineLevel="0" collapsed="false">
      <c r="A6432" s="486"/>
      <c r="B6432" s="487"/>
      <c r="C6432" s="487"/>
      <c r="D6432" s="487"/>
      <c r="E6432" s="487" t="s">
        <v>1388</v>
      </c>
      <c r="F6432" s="488" t="n">
        <v>8.64</v>
      </c>
      <c r="G6432" s="487" t="s">
        <v>1389</v>
      </c>
      <c r="H6432" s="488" t="n">
        <v>0</v>
      </c>
      <c r="I6432" s="489" t="s">
        <v>1390</v>
      </c>
      <c r="J6432" s="490" t="n">
        <v>8.64</v>
      </c>
    </row>
    <row r="6433" customFormat="false" ht="15" hidden="false" customHeight="true" outlineLevel="0" collapsed="false">
      <c r="A6433" s="486"/>
      <c r="B6433" s="487"/>
      <c r="C6433" s="487"/>
      <c r="D6433" s="487"/>
      <c r="E6433" s="487" t="s">
        <v>1391</v>
      </c>
      <c r="F6433" s="488" t="n">
        <v>4.16</v>
      </c>
      <c r="G6433" s="487"/>
      <c r="H6433" s="491" t="s">
        <v>1392</v>
      </c>
      <c r="I6433" s="491"/>
      <c r="J6433" s="490" t="n">
        <v>21.64</v>
      </c>
    </row>
    <row r="6434" customFormat="false" ht="49.5" hidden="false" customHeight="true" outlineLevel="0" collapsed="false">
      <c r="A6434" s="492"/>
      <c r="B6434" s="493"/>
      <c r="C6434" s="493"/>
      <c r="D6434" s="493"/>
      <c r="E6434" s="493"/>
      <c r="F6434" s="493"/>
      <c r="G6434" s="493" t="s">
        <v>1393</v>
      </c>
      <c r="H6434" s="494" t="n">
        <v>558.1</v>
      </c>
      <c r="I6434" s="495" t="s">
        <v>1394</v>
      </c>
      <c r="J6434" s="496" t="n">
        <v>12077.28</v>
      </c>
    </row>
    <row r="6435" customFormat="false" ht="0.75" hidden="false" customHeight="true" outlineLevel="0" collapsed="false">
      <c r="A6435" s="497"/>
      <c r="B6435" s="498"/>
      <c r="C6435" s="498"/>
      <c r="D6435" s="498"/>
      <c r="E6435" s="498"/>
      <c r="F6435" s="498"/>
      <c r="G6435" s="498"/>
      <c r="H6435" s="498"/>
      <c r="I6435" s="499"/>
      <c r="J6435" s="500"/>
    </row>
    <row r="6436" customFormat="false" ht="18" hidden="false" customHeight="true" outlineLevel="0" collapsed="false">
      <c r="A6436" s="466" t="s">
        <v>3365</v>
      </c>
      <c r="B6436" s="467" t="s">
        <v>27</v>
      </c>
      <c r="C6436" s="468" t="s">
        <v>26</v>
      </c>
      <c r="D6436" s="468" t="s">
        <v>18</v>
      </c>
      <c r="E6436" s="468" t="s">
        <v>25</v>
      </c>
      <c r="F6436" s="468"/>
      <c r="G6436" s="469" t="s">
        <v>1375</v>
      </c>
      <c r="H6436" s="467" t="s">
        <v>1376</v>
      </c>
      <c r="I6436" s="470" t="s">
        <v>1377</v>
      </c>
      <c r="J6436" s="471" t="s">
        <v>19</v>
      </c>
    </row>
    <row r="6437" customFormat="false" ht="39" hidden="false" customHeight="true" outlineLevel="0" collapsed="false">
      <c r="A6437" s="472" t="s">
        <v>35</v>
      </c>
      <c r="B6437" s="473" t="n">
        <v>91854</v>
      </c>
      <c r="C6437" s="474" t="s">
        <v>42</v>
      </c>
      <c r="D6437" s="474" t="s">
        <v>3366</v>
      </c>
      <c r="E6437" s="474" t="s">
        <v>1404</v>
      </c>
      <c r="F6437" s="474"/>
      <c r="G6437" s="475" t="s">
        <v>47</v>
      </c>
      <c r="H6437" s="476" t="n">
        <v>1</v>
      </c>
      <c r="I6437" s="477" t="n">
        <v>9.36</v>
      </c>
      <c r="J6437" s="478" t="n">
        <v>9.36</v>
      </c>
    </row>
    <row r="6438" customFormat="false" ht="25.5" hidden="false" customHeight="true" outlineLevel="0" collapsed="false">
      <c r="A6438" s="479" t="s">
        <v>656</v>
      </c>
      <c r="B6438" s="480" t="n">
        <v>88247</v>
      </c>
      <c r="C6438" s="481" t="s">
        <v>42</v>
      </c>
      <c r="D6438" s="481" t="s">
        <v>852</v>
      </c>
      <c r="E6438" s="481" t="s">
        <v>1382</v>
      </c>
      <c r="F6438" s="481"/>
      <c r="G6438" s="482" t="s">
        <v>469</v>
      </c>
      <c r="H6438" s="483" t="n">
        <v>0.134</v>
      </c>
      <c r="I6438" s="484" t="n">
        <v>21.96</v>
      </c>
      <c r="J6438" s="485" t="n">
        <v>2.94</v>
      </c>
    </row>
    <row r="6439" customFormat="false" ht="24" hidden="false" customHeight="true" outlineLevel="0" collapsed="false">
      <c r="A6439" s="479" t="s">
        <v>656</v>
      </c>
      <c r="B6439" s="480" t="n">
        <v>88264</v>
      </c>
      <c r="C6439" s="481" t="s">
        <v>42</v>
      </c>
      <c r="D6439" s="481" t="s">
        <v>468</v>
      </c>
      <c r="E6439" s="481" t="s">
        <v>1382</v>
      </c>
      <c r="F6439" s="481"/>
      <c r="G6439" s="482" t="s">
        <v>469</v>
      </c>
      <c r="H6439" s="483" t="n">
        <v>0.134</v>
      </c>
      <c r="I6439" s="484" t="n">
        <v>26.68</v>
      </c>
      <c r="J6439" s="485" t="n">
        <v>3.57</v>
      </c>
    </row>
    <row r="6440" customFormat="false" ht="25.5" hidden="false" customHeight="true" outlineLevel="0" collapsed="false">
      <c r="A6440" s="501" t="s">
        <v>200</v>
      </c>
      <c r="B6440" s="502" t="n">
        <v>2688</v>
      </c>
      <c r="C6440" s="503" t="s">
        <v>42</v>
      </c>
      <c r="D6440" s="503" t="s">
        <v>3364</v>
      </c>
      <c r="E6440" s="503" t="s">
        <v>669</v>
      </c>
      <c r="F6440" s="503"/>
      <c r="G6440" s="504" t="s">
        <v>47</v>
      </c>
      <c r="H6440" s="505" t="n">
        <v>1.017</v>
      </c>
      <c r="I6440" s="506" t="n">
        <v>2.81</v>
      </c>
      <c r="J6440" s="507" t="n">
        <v>2.85</v>
      </c>
    </row>
    <row r="6441" customFormat="false" ht="15" hidden="false" customHeight="false" outlineLevel="0" collapsed="false">
      <c r="A6441" s="486"/>
      <c r="B6441" s="487"/>
      <c r="C6441" s="487"/>
      <c r="D6441" s="487"/>
      <c r="E6441" s="487" t="s">
        <v>1388</v>
      </c>
      <c r="F6441" s="488" t="n">
        <v>5.07</v>
      </c>
      <c r="G6441" s="487" t="s">
        <v>1389</v>
      </c>
      <c r="H6441" s="488" t="n">
        <v>0</v>
      </c>
      <c r="I6441" s="489" t="s">
        <v>1390</v>
      </c>
      <c r="J6441" s="490" t="n">
        <v>5.07</v>
      </c>
    </row>
    <row r="6442" customFormat="false" ht="15" hidden="false" customHeight="true" outlineLevel="0" collapsed="false">
      <c r="A6442" s="486"/>
      <c r="B6442" s="487"/>
      <c r="C6442" s="487"/>
      <c r="D6442" s="487"/>
      <c r="E6442" s="487" t="s">
        <v>1391</v>
      </c>
      <c r="F6442" s="488" t="n">
        <v>2.22</v>
      </c>
      <c r="G6442" s="487"/>
      <c r="H6442" s="491" t="s">
        <v>1392</v>
      </c>
      <c r="I6442" s="491"/>
      <c r="J6442" s="490" t="n">
        <v>11.58</v>
      </c>
    </row>
    <row r="6443" customFormat="false" ht="49.5" hidden="false" customHeight="true" outlineLevel="0" collapsed="false">
      <c r="A6443" s="492"/>
      <c r="B6443" s="493"/>
      <c r="C6443" s="493"/>
      <c r="D6443" s="493"/>
      <c r="E6443" s="493"/>
      <c r="F6443" s="493"/>
      <c r="G6443" s="493" t="s">
        <v>1393</v>
      </c>
      <c r="H6443" s="494" t="n">
        <v>251</v>
      </c>
      <c r="I6443" s="495" t="s">
        <v>1394</v>
      </c>
      <c r="J6443" s="496" t="n">
        <v>2906.58</v>
      </c>
    </row>
    <row r="6444" customFormat="false" ht="0.75" hidden="false" customHeight="true" outlineLevel="0" collapsed="false">
      <c r="A6444" s="497"/>
      <c r="B6444" s="498"/>
      <c r="C6444" s="498"/>
      <c r="D6444" s="498"/>
      <c r="E6444" s="498"/>
      <c r="F6444" s="498"/>
      <c r="G6444" s="498"/>
      <c r="H6444" s="498"/>
      <c r="I6444" s="499"/>
      <c r="J6444" s="500"/>
    </row>
    <row r="6445" customFormat="false" ht="18" hidden="false" customHeight="true" outlineLevel="0" collapsed="false">
      <c r="A6445" s="466" t="s">
        <v>3367</v>
      </c>
      <c r="B6445" s="467" t="s">
        <v>27</v>
      </c>
      <c r="C6445" s="468" t="s">
        <v>26</v>
      </c>
      <c r="D6445" s="468" t="s">
        <v>18</v>
      </c>
      <c r="E6445" s="468" t="s">
        <v>25</v>
      </c>
      <c r="F6445" s="468"/>
      <c r="G6445" s="469" t="s">
        <v>1375</v>
      </c>
      <c r="H6445" s="467" t="s">
        <v>1376</v>
      </c>
      <c r="I6445" s="470" t="s">
        <v>1377</v>
      </c>
      <c r="J6445" s="471" t="s">
        <v>19</v>
      </c>
    </row>
    <row r="6446" customFormat="false" ht="25.5" hidden="false" customHeight="true" outlineLevel="0" collapsed="false">
      <c r="A6446" s="472" t="s">
        <v>35</v>
      </c>
      <c r="B6446" s="473" t="s">
        <v>3368</v>
      </c>
      <c r="C6446" s="474" t="s">
        <v>36</v>
      </c>
      <c r="D6446" s="474" t="s">
        <v>3369</v>
      </c>
      <c r="E6446" s="474" t="s">
        <v>1404</v>
      </c>
      <c r="F6446" s="474"/>
      <c r="G6446" s="475" t="s">
        <v>47</v>
      </c>
      <c r="H6446" s="476" t="n">
        <v>1</v>
      </c>
      <c r="I6446" s="477" t="n">
        <v>9.1</v>
      </c>
      <c r="J6446" s="478" t="n">
        <v>9.1</v>
      </c>
    </row>
    <row r="6447" customFormat="false" ht="25.5" hidden="false" customHeight="true" outlineLevel="0" collapsed="false">
      <c r="A6447" s="479" t="s">
        <v>656</v>
      </c>
      <c r="B6447" s="480" t="n">
        <v>88247</v>
      </c>
      <c r="C6447" s="481" t="s">
        <v>42</v>
      </c>
      <c r="D6447" s="481" t="s">
        <v>852</v>
      </c>
      <c r="E6447" s="481" t="s">
        <v>1382</v>
      </c>
      <c r="F6447" s="481"/>
      <c r="G6447" s="482" t="s">
        <v>469</v>
      </c>
      <c r="H6447" s="483" t="n">
        <v>0.105</v>
      </c>
      <c r="I6447" s="484" t="n">
        <v>21.96</v>
      </c>
      <c r="J6447" s="485" t="n">
        <v>2.3</v>
      </c>
    </row>
    <row r="6448" customFormat="false" ht="24" hidden="false" customHeight="true" outlineLevel="0" collapsed="false">
      <c r="A6448" s="479" t="s">
        <v>656</v>
      </c>
      <c r="B6448" s="480" t="n">
        <v>88264</v>
      </c>
      <c r="C6448" s="481" t="s">
        <v>42</v>
      </c>
      <c r="D6448" s="481" t="s">
        <v>468</v>
      </c>
      <c r="E6448" s="481" t="s">
        <v>1382</v>
      </c>
      <c r="F6448" s="481"/>
      <c r="G6448" s="482" t="s">
        <v>469</v>
      </c>
      <c r="H6448" s="483" t="n">
        <v>0.105</v>
      </c>
      <c r="I6448" s="484" t="n">
        <v>26.68</v>
      </c>
      <c r="J6448" s="485" t="n">
        <v>2.8</v>
      </c>
    </row>
    <row r="6449" customFormat="false" ht="51.75" hidden="false" customHeight="true" outlineLevel="0" collapsed="false">
      <c r="A6449" s="501" t="s">
        <v>200</v>
      </c>
      <c r="B6449" s="502" t="n">
        <v>39247</v>
      </c>
      <c r="C6449" s="503" t="s">
        <v>42</v>
      </c>
      <c r="D6449" s="503" t="s">
        <v>3370</v>
      </c>
      <c r="E6449" s="503" t="s">
        <v>669</v>
      </c>
      <c r="F6449" s="503"/>
      <c r="G6449" s="504" t="s">
        <v>47</v>
      </c>
      <c r="H6449" s="505" t="n">
        <v>1.1</v>
      </c>
      <c r="I6449" s="506" t="n">
        <v>3.64</v>
      </c>
      <c r="J6449" s="507" t="n">
        <v>4</v>
      </c>
    </row>
    <row r="6450" customFormat="false" ht="15" hidden="false" customHeight="false" outlineLevel="0" collapsed="false">
      <c r="A6450" s="486"/>
      <c r="B6450" s="487"/>
      <c r="C6450" s="487"/>
      <c r="D6450" s="487"/>
      <c r="E6450" s="487" t="s">
        <v>1388</v>
      </c>
      <c r="F6450" s="488" t="n">
        <v>3.98</v>
      </c>
      <c r="G6450" s="487" t="s">
        <v>1389</v>
      </c>
      <c r="H6450" s="488" t="n">
        <v>0</v>
      </c>
      <c r="I6450" s="489" t="s">
        <v>1390</v>
      </c>
      <c r="J6450" s="490" t="n">
        <v>3.98</v>
      </c>
    </row>
    <row r="6451" customFormat="false" ht="15" hidden="false" customHeight="true" outlineLevel="0" collapsed="false">
      <c r="A6451" s="486"/>
      <c r="B6451" s="487"/>
      <c r="C6451" s="487"/>
      <c r="D6451" s="487"/>
      <c r="E6451" s="487" t="s">
        <v>1391</v>
      </c>
      <c r="F6451" s="488" t="n">
        <v>2.16</v>
      </c>
      <c r="G6451" s="487"/>
      <c r="H6451" s="491" t="s">
        <v>1392</v>
      </c>
      <c r="I6451" s="491"/>
      <c r="J6451" s="490" t="n">
        <v>11.26</v>
      </c>
    </row>
    <row r="6452" customFormat="false" ht="49.5" hidden="false" customHeight="true" outlineLevel="0" collapsed="false">
      <c r="A6452" s="492"/>
      <c r="B6452" s="493"/>
      <c r="C6452" s="493"/>
      <c r="D6452" s="493"/>
      <c r="E6452" s="493"/>
      <c r="F6452" s="493"/>
      <c r="G6452" s="493" t="s">
        <v>1393</v>
      </c>
      <c r="H6452" s="494" t="n">
        <v>72.9</v>
      </c>
      <c r="I6452" s="495" t="s">
        <v>1394</v>
      </c>
      <c r="J6452" s="496" t="n">
        <v>820.85</v>
      </c>
    </row>
    <row r="6453" customFormat="false" ht="0.75" hidden="false" customHeight="true" outlineLevel="0" collapsed="false">
      <c r="A6453" s="497"/>
      <c r="B6453" s="498"/>
      <c r="C6453" s="498"/>
      <c r="D6453" s="498"/>
      <c r="E6453" s="498"/>
      <c r="F6453" s="498"/>
      <c r="G6453" s="498"/>
      <c r="H6453" s="498"/>
      <c r="I6453" s="499"/>
      <c r="J6453" s="500"/>
    </row>
    <row r="6454" customFormat="false" ht="18" hidden="false" customHeight="true" outlineLevel="0" collapsed="false">
      <c r="A6454" s="466" t="s">
        <v>3371</v>
      </c>
      <c r="B6454" s="467" t="s">
        <v>27</v>
      </c>
      <c r="C6454" s="468" t="s">
        <v>26</v>
      </c>
      <c r="D6454" s="468" t="s">
        <v>18</v>
      </c>
      <c r="E6454" s="468" t="s">
        <v>25</v>
      </c>
      <c r="F6454" s="468"/>
      <c r="G6454" s="469" t="s">
        <v>1375</v>
      </c>
      <c r="H6454" s="467" t="s">
        <v>1376</v>
      </c>
      <c r="I6454" s="470" t="s">
        <v>1377</v>
      </c>
      <c r="J6454" s="471" t="s">
        <v>19</v>
      </c>
    </row>
    <row r="6455" customFormat="false" ht="39" hidden="false" customHeight="true" outlineLevel="0" collapsed="false">
      <c r="A6455" s="472" t="s">
        <v>35</v>
      </c>
      <c r="B6455" s="473" t="n">
        <v>97668</v>
      </c>
      <c r="C6455" s="474" t="s">
        <v>42</v>
      </c>
      <c r="D6455" s="474" t="s">
        <v>3372</v>
      </c>
      <c r="E6455" s="474" t="s">
        <v>1404</v>
      </c>
      <c r="F6455" s="474"/>
      <c r="G6455" s="475" t="s">
        <v>47</v>
      </c>
      <c r="H6455" s="476" t="n">
        <v>1</v>
      </c>
      <c r="I6455" s="477" t="n">
        <v>11.19</v>
      </c>
      <c r="J6455" s="478" t="n">
        <v>11.19</v>
      </c>
    </row>
    <row r="6456" customFormat="false" ht="25.5" hidden="false" customHeight="true" outlineLevel="0" collapsed="false">
      <c r="A6456" s="479" t="s">
        <v>656</v>
      </c>
      <c r="B6456" s="480" t="n">
        <v>88247</v>
      </c>
      <c r="C6456" s="481" t="s">
        <v>42</v>
      </c>
      <c r="D6456" s="481" t="s">
        <v>852</v>
      </c>
      <c r="E6456" s="481" t="s">
        <v>1382</v>
      </c>
      <c r="F6456" s="481"/>
      <c r="G6456" s="482" t="s">
        <v>469</v>
      </c>
      <c r="H6456" s="483" t="n">
        <v>0.0945</v>
      </c>
      <c r="I6456" s="484" t="n">
        <v>21.96</v>
      </c>
      <c r="J6456" s="485" t="n">
        <v>2.07</v>
      </c>
    </row>
    <row r="6457" customFormat="false" ht="24" hidden="false" customHeight="true" outlineLevel="0" collapsed="false">
      <c r="A6457" s="479" t="s">
        <v>656</v>
      </c>
      <c r="B6457" s="480" t="n">
        <v>88264</v>
      </c>
      <c r="C6457" s="481" t="s">
        <v>42</v>
      </c>
      <c r="D6457" s="481" t="s">
        <v>468</v>
      </c>
      <c r="E6457" s="481" t="s">
        <v>1382</v>
      </c>
      <c r="F6457" s="481"/>
      <c r="G6457" s="482" t="s">
        <v>469</v>
      </c>
      <c r="H6457" s="483" t="n">
        <v>0.0945</v>
      </c>
      <c r="I6457" s="484" t="n">
        <v>26.68</v>
      </c>
      <c r="J6457" s="485" t="n">
        <v>2.52</v>
      </c>
    </row>
    <row r="6458" customFormat="false" ht="39" hidden="false" customHeight="true" outlineLevel="0" collapsed="false">
      <c r="A6458" s="501" t="s">
        <v>200</v>
      </c>
      <c r="B6458" s="502" t="n">
        <v>2446</v>
      </c>
      <c r="C6458" s="503" t="s">
        <v>42</v>
      </c>
      <c r="D6458" s="503" t="s">
        <v>3373</v>
      </c>
      <c r="E6458" s="503" t="s">
        <v>669</v>
      </c>
      <c r="F6458" s="503"/>
      <c r="G6458" s="504" t="s">
        <v>47</v>
      </c>
      <c r="H6458" s="505" t="n">
        <v>1.1</v>
      </c>
      <c r="I6458" s="506" t="n">
        <v>6</v>
      </c>
      <c r="J6458" s="507" t="n">
        <v>6.6</v>
      </c>
    </row>
    <row r="6459" customFormat="false" ht="15" hidden="false" customHeight="false" outlineLevel="0" collapsed="false">
      <c r="A6459" s="486"/>
      <c r="B6459" s="487"/>
      <c r="C6459" s="487"/>
      <c r="D6459" s="487"/>
      <c r="E6459" s="487" t="s">
        <v>1388</v>
      </c>
      <c r="F6459" s="488" t="n">
        <v>3.58</v>
      </c>
      <c r="G6459" s="487" t="s">
        <v>1389</v>
      </c>
      <c r="H6459" s="488" t="n">
        <v>0</v>
      </c>
      <c r="I6459" s="489" t="s">
        <v>1390</v>
      </c>
      <c r="J6459" s="490" t="n">
        <v>3.58</v>
      </c>
    </row>
    <row r="6460" customFormat="false" ht="15" hidden="false" customHeight="true" outlineLevel="0" collapsed="false">
      <c r="A6460" s="486"/>
      <c r="B6460" s="487"/>
      <c r="C6460" s="487"/>
      <c r="D6460" s="487"/>
      <c r="E6460" s="487" t="s">
        <v>1391</v>
      </c>
      <c r="F6460" s="488" t="n">
        <v>2.66</v>
      </c>
      <c r="G6460" s="487"/>
      <c r="H6460" s="491" t="s">
        <v>1392</v>
      </c>
      <c r="I6460" s="491"/>
      <c r="J6460" s="490" t="n">
        <v>13.85</v>
      </c>
    </row>
    <row r="6461" customFormat="false" ht="49.5" hidden="false" customHeight="true" outlineLevel="0" collapsed="false">
      <c r="A6461" s="492"/>
      <c r="B6461" s="493"/>
      <c r="C6461" s="493"/>
      <c r="D6461" s="493"/>
      <c r="E6461" s="493"/>
      <c r="F6461" s="493"/>
      <c r="G6461" s="493" t="s">
        <v>1393</v>
      </c>
      <c r="H6461" s="494" t="n">
        <v>926.8</v>
      </c>
      <c r="I6461" s="495" t="s">
        <v>1394</v>
      </c>
      <c r="J6461" s="496" t="n">
        <v>12836.18</v>
      </c>
    </row>
    <row r="6462" customFormat="false" ht="0.75" hidden="false" customHeight="true" outlineLevel="0" collapsed="false">
      <c r="A6462" s="497"/>
      <c r="B6462" s="498"/>
      <c r="C6462" s="498"/>
      <c r="D6462" s="498"/>
      <c r="E6462" s="498"/>
      <c r="F6462" s="498"/>
      <c r="G6462" s="498"/>
      <c r="H6462" s="498"/>
      <c r="I6462" s="499"/>
      <c r="J6462" s="500"/>
    </row>
    <row r="6463" customFormat="false" ht="18" hidden="false" customHeight="true" outlineLevel="0" collapsed="false">
      <c r="A6463" s="466" t="s">
        <v>3374</v>
      </c>
      <c r="B6463" s="467" t="s">
        <v>27</v>
      </c>
      <c r="C6463" s="468" t="s">
        <v>26</v>
      </c>
      <c r="D6463" s="468" t="s">
        <v>18</v>
      </c>
      <c r="E6463" s="468" t="s">
        <v>25</v>
      </c>
      <c r="F6463" s="468"/>
      <c r="G6463" s="469" t="s">
        <v>1375</v>
      </c>
      <c r="H6463" s="467" t="s">
        <v>1376</v>
      </c>
      <c r="I6463" s="470" t="s">
        <v>1377</v>
      </c>
      <c r="J6463" s="471" t="s">
        <v>19</v>
      </c>
    </row>
    <row r="6464" customFormat="false" ht="39" hidden="false" customHeight="true" outlineLevel="0" collapsed="false">
      <c r="A6464" s="472" t="s">
        <v>35</v>
      </c>
      <c r="B6464" s="473" t="n">
        <v>97670</v>
      </c>
      <c r="C6464" s="474" t="s">
        <v>42</v>
      </c>
      <c r="D6464" s="474" t="s">
        <v>3375</v>
      </c>
      <c r="E6464" s="474" t="s">
        <v>1404</v>
      </c>
      <c r="F6464" s="474"/>
      <c r="G6464" s="475" t="s">
        <v>47</v>
      </c>
      <c r="H6464" s="476" t="n">
        <v>1</v>
      </c>
      <c r="I6464" s="477" t="n">
        <v>21.24</v>
      </c>
      <c r="J6464" s="478" t="n">
        <v>21.24</v>
      </c>
    </row>
    <row r="6465" customFormat="false" ht="25.5" hidden="false" customHeight="true" outlineLevel="0" collapsed="false">
      <c r="A6465" s="479" t="s">
        <v>656</v>
      </c>
      <c r="B6465" s="480" t="n">
        <v>88247</v>
      </c>
      <c r="C6465" s="481" t="s">
        <v>42</v>
      </c>
      <c r="D6465" s="481" t="s">
        <v>852</v>
      </c>
      <c r="E6465" s="481" t="s">
        <v>1382</v>
      </c>
      <c r="F6465" s="481"/>
      <c r="G6465" s="482" t="s">
        <v>469</v>
      </c>
      <c r="H6465" s="483" t="n">
        <v>0.1721</v>
      </c>
      <c r="I6465" s="484" t="n">
        <v>21.96</v>
      </c>
      <c r="J6465" s="485" t="n">
        <v>3.77</v>
      </c>
    </row>
    <row r="6466" customFormat="false" ht="24" hidden="false" customHeight="true" outlineLevel="0" collapsed="false">
      <c r="A6466" s="479" t="s">
        <v>656</v>
      </c>
      <c r="B6466" s="480" t="n">
        <v>88264</v>
      </c>
      <c r="C6466" s="481" t="s">
        <v>42</v>
      </c>
      <c r="D6466" s="481" t="s">
        <v>468</v>
      </c>
      <c r="E6466" s="481" t="s">
        <v>1382</v>
      </c>
      <c r="F6466" s="481"/>
      <c r="G6466" s="482" t="s">
        <v>469</v>
      </c>
      <c r="H6466" s="483" t="n">
        <v>0.1721</v>
      </c>
      <c r="I6466" s="484" t="n">
        <v>26.68</v>
      </c>
      <c r="J6466" s="485" t="n">
        <v>4.59</v>
      </c>
    </row>
    <row r="6467" customFormat="false" ht="39" hidden="false" customHeight="true" outlineLevel="0" collapsed="false">
      <c r="A6467" s="501" t="s">
        <v>200</v>
      </c>
      <c r="B6467" s="502" t="n">
        <v>39248</v>
      </c>
      <c r="C6467" s="503" t="s">
        <v>42</v>
      </c>
      <c r="D6467" s="503" t="s">
        <v>3376</v>
      </c>
      <c r="E6467" s="503" t="s">
        <v>669</v>
      </c>
      <c r="F6467" s="503"/>
      <c r="G6467" s="504" t="s">
        <v>47</v>
      </c>
      <c r="H6467" s="505" t="n">
        <v>1.1</v>
      </c>
      <c r="I6467" s="506" t="n">
        <v>11.71</v>
      </c>
      <c r="J6467" s="507" t="n">
        <v>12.88</v>
      </c>
    </row>
    <row r="6468" customFormat="false" ht="15" hidden="false" customHeight="false" outlineLevel="0" collapsed="false">
      <c r="A6468" s="486"/>
      <c r="B6468" s="487"/>
      <c r="C6468" s="487"/>
      <c r="D6468" s="487"/>
      <c r="E6468" s="487" t="s">
        <v>1388</v>
      </c>
      <c r="F6468" s="488" t="n">
        <v>6.53</v>
      </c>
      <c r="G6468" s="487" t="s">
        <v>1389</v>
      </c>
      <c r="H6468" s="488" t="n">
        <v>0</v>
      </c>
      <c r="I6468" s="489" t="s">
        <v>1390</v>
      </c>
      <c r="J6468" s="490" t="n">
        <v>6.53</v>
      </c>
    </row>
    <row r="6469" customFormat="false" ht="15" hidden="false" customHeight="true" outlineLevel="0" collapsed="false">
      <c r="A6469" s="486"/>
      <c r="B6469" s="487"/>
      <c r="C6469" s="487"/>
      <c r="D6469" s="487"/>
      <c r="E6469" s="487" t="s">
        <v>1391</v>
      </c>
      <c r="F6469" s="488" t="n">
        <v>5.05</v>
      </c>
      <c r="G6469" s="487"/>
      <c r="H6469" s="491" t="s">
        <v>1392</v>
      </c>
      <c r="I6469" s="491"/>
      <c r="J6469" s="490" t="n">
        <v>26.29</v>
      </c>
    </row>
    <row r="6470" customFormat="false" ht="49.5" hidden="false" customHeight="true" outlineLevel="0" collapsed="false">
      <c r="A6470" s="492"/>
      <c r="B6470" s="493"/>
      <c r="C6470" s="493"/>
      <c r="D6470" s="493"/>
      <c r="E6470" s="493"/>
      <c r="F6470" s="493"/>
      <c r="G6470" s="493" t="s">
        <v>1393</v>
      </c>
      <c r="H6470" s="494" t="n">
        <v>502.7</v>
      </c>
      <c r="I6470" s="495" t="s">
        <v>1394</v>
      </c>
      <c r="J6470" s="496" t="n">
        <v>13215.98</v>
      </c>
    </row>
    <row r="6471" customFormat="false" ht="0.75" hidden="false" customHeight="true" outlineLevel="0" collapsed="false">
      <c r="A6471" s="497"/>
      <c r="B6471" s="498"/>
      <c r="C6471" s="498"/>
      <c r="D6471" s="498"/>
      <c r="E6471" s="498"/>
      <c r="F6471" s="498"/>
      <c r="G6471" s="498"/>
      <c r="H6471" s="498"/>
      <c r="I6471" s="499"/>
      <c r="J6471" s="500"/>
    </row>
    <row r="6472" customFormat="false" ht="18" hidden="false" customHeight="true" outlineLevel="0" collapsed="false">
      <c r="A6472" s="466" t="s">
        <v>3377</v>
      </c>
      <c r="B6472" s="467" t="s">
        <v>27</v>
      </c>
      <c r="C6472" s="468" t="s">
        <v>26</v>
      </c>
      <c r="D6472" s="468" t="s">
        <v>18</v>
      </c>
      <c r="E6472" s="468" t="s">
        <v>25</v>
      </c>
      <c r="F6472" s="468"/>
      <c r="G6472" s="469" t="s">
        <v>1375</v>
      </c>
      <c r="H6472" s="467" t="s">
        <v>1376</v>
      </c>
      <c r="I6472" s="470" t="s">
        <v>1377</v>
      </c>
      <c r="J6472" s="471" t="s">
        <v>19</v>
      </c>
    </row>
    <row r="6473" customFormat="false" ht="39" hidden="false" customHeight="true" outlineLevel="0" collapsed="false">
      <c r="A6473" s="472" t="s">
        <v>35</v>
      </c>
      <c r="B6473" s="473" t="s">
        <v>3378</v>
      </c>
      <c r="C6473" s="474" t="s">
        <v>36</v>
      </c>
      <c r="D6473" s="474" t="s">
        <v>3379</v>
      </c>
      <c r="E6473" s="474" t="s">
        <v>1404</v>
      </c>
      <c r="F6473" s="474"/>
      <c r="G6473" s="475" t="s">
        <v>47</v>
      </c>
      <c r="H6473" s="476" t="n">
        <v>1</v>
      </c>
      <c r="I6473" s="477" t="n">
        <v>35.04</v>
      </c>
      <c r="J6473" s="478" t="n">
        <v>35.04</v>
      </c>
    </row>
    <row r="6474" customFormat="false" ht="25.5" hidden="false" customHeight="true" outlineLevel="0" collapsed="false">
      <c r="A6474" s="479" t="s">
        <v>656</v>
      </c>
      <c r="B6474" s="480" t="n">
        <v>88247</v>
      </c>
      <c r="C6474" s="481" t="s">
        <v>42</v>
      </c>
      <c r="D6474" s="481" t="s">
        <v>852</v>
      </c>
      <c r="E6474" s="481" t="s">
        <v>1382</v>
      </c>
      <c r="F6474" s="481"/>
      <c r="G6474" s="482" t="s">
        <v>469</v>
      </c>
      <c r="H6474" s="483" t="n">
        <v>0.2163</v>
      </c>
      <c r="I6474" s="484" t="n">
        <v>21.96</v>
      </c>
      <c r="J6474" s="485" t="n">
        <v>4.74</v>
      </c>
    </row>
    <row r="6475" customFormat="false" ht="24" hidden="false" customHeight="true" outlineLevel="0" collapsed="false">
      <c r="A6475" s="479" t="s">
        <v>656</v>
      </c>
      <c r="B6475" s="480" t="n">
        <v>88264</v>
      </c>
      <c r="C6475" s="481" t="s">
        <v>42</v>
      </c>
      <c r="D6475" s="481" t="s">
        <v>468</v>
      </c>
      <c r="E6475" s="481" t="s">
        <v>1382</v>
      </c>
      <c r="F6475" s="481"/>
      <c r="G6475" s="482" t="s">
        <v>469</v>
      </c>
      <c r="H6475" s="483" t="n">
        <v>0.2163</v>
      </c>
      <c r="I6475" s="484" t="n">
        <v>26.68</v>
      </c>
      <c r="J6475" s="485" t="n">
        <v>5.77</v>
      </c>
    </row>
    <row r="6476" customFormat="false" ht="64.5" hidden="false" customHeight="true" outlineLevel="0" collapsed="false">
      <c r="A6476" s="479" t="s">
        <v>656</v>
      </c>
      <c r="B6476" s="480" t="n">
        <v>91173</v>
      </c>
      <c r="C6476" s="481" t="s">
        <v>42</v>
      </c>
      <c r="D6476" s="481" t="s">
        <v>1454</v>
      </c>
      <c r="E6476" s="481" t="s">
        <v>1422</v>
      </c>
      <c r="F6476" s="481"/>
      <c r="G6476" s="482" t="s">
        <v>47</v>
      </c>
      <c r="H6476" s="483" t="n">
        <v>2</v>
      </c>
      <c r="I6476" s="484" t="n">
        <v>3.72</v>
      </c>
      <c r="J6476" s="485" t="n">
        <v>7.44</v>
      </c>
    </row>
    <row r="6477" customFormat="false" ht="39" hidden="false" customHeight="true" outlineLevel="0" collapsed="false">
      <c r="A6477" s="479" t="s">
        <v>656</v>
      </c>
      <c r="B6477" s="480" t="n">
        <v>95758</v>
      </c>
      <c r="C6477" s="481" t="s">
        <v>42</v>
      </c>
      <c r="D6477" s="481" t="s">
        <v>3380</v>
      </c>
      <c r="E6477" s="481" t="s">
        <v>1404</v>
      </c>
      <c r="F6477" s="481"/>
      <c r="G6477" s="482" t="s">
        <v>120</v>
      </c>
      <c r="H6477" s="483" t="n">
        <v>0.3333</v>
      </c>
      <c r="I6477" s="484" t="n">
        <v>12.43</v>
      </c>
      <c r="J6477" s="485" t="n">
        <v>4.14</v>
      </c>
    </row>
    <row r="6478" customFormat="false" ht="25.5" hidden="false" customHeight="true" outlineLevel="0" collapsed="false">
      <c r="A6478" s="501" t="s">
        <v>200</v>
      </c>
      <c r="B6478" s="502" t="n">
        <v>21136</v>
      </c>
      <c r="C6478" s="503" t="s">
        <v>42</v>
      </c>
      <c r="D6478" s="503" t="s">
        <v>3381</v>
      </c>
      <c r="E6478" s="503" t="s">
        <v>669</v>
      </c>
      <c r="F6478" s="503"/>
      <c r="G6478" s="504" t="s">
        <v>47</v>
      </c>
      <c r="H6478" s="505" t="n">
        <v>1.05</v>
      </c>
      <c r="I6478" s="506" t="n">
        <v>12.34</v>
      </c>
      <c r="J6478" s="507" t="n">
        <v>12.95</v>
      </c>
    </row>
    <row r="6479" customFormat="false" ht="15" hidden="false" customHeight="false" outlineLevel="0" collapsed="false">
      <c r="A6479" s="486"/>
      <c r="B6479" s="487"/>
      <c r="C6479" s="487"/>
      <c r="D6479" s="487"/>
      <c r="E6479" s="487" t="s">
        <v>1388</v>
      </c>
      <c r="F6479" s="488" t="n">
        <v>7.06</v>
      </c>
      <c r="G6479" s="487" t="s">
        <v>1389</v>
      </c>
      <c r="H6479" s="488" t="n">
        <v>7.56</v>
      </c>
      <c r="I6479" s="489" t="s">
        <v>1390</v>
      </c>
      <c r="J6479" s="490" t="n">
        <v>14.62</v>
      </c>
    </row>
    <row r="6480" customFormat="false" ht="14.25" hidden="false" customHeight="true" outlineLevel="0" collapsed="false">
      <c r="A6480" s="486"/>
      <c r="B6480" s="487"/>
      <c r="C6480" s="487"/>
      <c r="D6480" s="487"/>
      <c r="E6480" s="487" t="s">
        <v>1391</v>
      </c>
      <c r="F6480" s="488" t="n">
        <v>8.47</v>
      </c>
      <c r="G6480" s="491"/>
      <c r="H6480" s="491" t="s">
        <v>1392</v>
      </c>
      <c r="I6480" s="489"/>
      <c r="J6480" s="490" t="n">
        <v>44.08</v>
      </c>
    </row>
    <row r="6481" customFormat="false" ht="49.5" hidden="false" customHeight="true" outlineLevel="0" collapsed="false">
      <c r="A6481" s="492"/>
      <c r="B6481" s="493"/>
      <c r="C6481" s="493"/>
      <c r="D6481" s="493"/>
      <c r="E6481" s="493"/>
      <c r="F6481" s="493"/>
      <c r="G6481" s="493" t="s">
        <v>1393</v>
      </c>
      <c r="H6481" s="508" t="n">
        <v>2720.3</v>
      </c>
      <c r="I6481" s="495" t="s">
        <v>1394</v>
      </c>
      <c r="J6481" s="496" t="n">
        <v>119910.82</v>
      </c>
    </row>
    <row r="6482" customFormat="false" ht="0.75" hidden="false" customHeight="true" outlineLevel="0" collapsed="false">
      <c r="A6482" s="497"/>
      <c r="B6482" s="498"/>
      <c r="C6482" s="498"/>
      <c r="D6482" s="498"/>
      <c r="E6482" s="498"/>
      <c r="F6482" s="498"/>
      <c r="G6482" s="498"/>
      <c r="H6482" s="498"/>
      <c r="I6482" s="499"/>
      <c r="J6482" s="500"/>
    </row>
    <row r="6483" customFormat="false" ht="18" hidden="false" customHeight="true" outlineLevel="0" collapsed="false">
      <c r="A6483" s="466" t="s">
        <v>3382</v>
      </c>
      <c r="B6483" s="467" t="s">
        <v>27</v>
      </c>
      <c r="C6483" s="468" t="s">
        <v>26</v>
      </c>
      <c r="D6483" s="468" t="s">
        <v>18</v>
      </c>
      <c r="E6483" s="468" t="s">
        <v>25</v>
      </c>
      <c r="F6483" s="468"/>
      <c r="G6483" s="469" t="s">
        <v>1375</v>
      </c>
      <c r="H6483" s="467" t="s">
        <v>1376</v>
      </c>
      <c r="I6483" s="470" t="s">
        <v>1377</v>
      </c>
      <c r="J6483" s="471" t="s">
        <v>19</v>
      </c>
    </row>
    <row r="6484" customFormat="false" ht="25.5" hidden="false" customHeight="true" outlineLevel="0" collapsed="false">
      <c r="A6484" s="472" t="s">
        <v>35</v>
      </c>
      <c r="B6484" s="473" t="s">
        <v>3383</v>
      </c>
      <c r="C6484" s="474" t="s">
        <v>36</v>
      </c>
      <c r="D6484" s="474" t="s">
        <v>3384</v>
      </c>
      <c r="E6484" s="474" t="s">
        <v>1404</v>
      </c>
      <c r="F6484" s="474"/>
      <c r="G6484" s="475" t="s">
        <v>120</v>
      </c>
      <c r="H6484" s="476" t="n">
        <v>1</v>
      </c>
      <c r="I6484" s="477" t="n">
        <v>2.61</v>
      </c>
      <c r="J6484" s="478" t="n">
        <v>2.61</v>
      </c>
    </row>
    <row r="6485" customFormat="false" ht="25.5" hidden="false" customHeight="true" outlineLevel="0" collapsed="false">
      <c r="A6485" s="479" t="s">
        <v>656</v>
      </c>
      <c r="B6485" s="480" t="n">
        <v>88247</v>
      </c>
      <c r="C6485" s="481" t="s">
        <v>42</v>
      </c>
      <c r="D6485" s="481" t="s">
        <v>852</v>
      </c>
      <c r="E6485" s="481" t="s">
        <v>1382</v>
      </c>
      <c r="F6485" s="481"/>
      <c r="G6485" s="482" t="s">
        <v>469</v>
      </c>
      <c r="H6485" s="483" t="n">
        <v>0.01</v>
      </c>
      <c r="I6485" s="484" t="n">
        <v>21.96</v>
      </c>
      <c r="J6485" s="485" t="n">
        <v>0.21</v>
      </c>
    </row>
    <row r="6486" customFormat="false" ht="24" hidden="false" customHeight="true" outlineLevel="0" collapsed="false">
      <c r="A6486" s="479" t="s">
        <v>656</v>
      </c>
      <c r="B6486" s="480" t="n">
        <v>88264</v>
      </c>
      <c r="C6486" s="481" t="s">
        <v>42</v>
      </c>
      <c r="D6486" s="481" t="s">
        <v>468</v>
      </c>
      <c r="E6486" s="481" t="s">
        <v>1382</v>
      </c>
      <c r="F6486" s="481"/>
      <c r="G6486" s="482" t="s">
        <v>469</v>
      </c>
      <c r="H6486" s="483" t="n">
        <v>0.01</v>
      </c>
      <c r="I6486" s="484" t="n">
        <v>26.68</v>
      </c>
      <c r="J6486" s="485" t="n">
        <v>0.26</v>
      </c>
    </row>
    <row r="6487" customFormat="false" ht="25.5" hidden="false" customHeight="true" outlineLevel="0" collapsed="false">
      <c r="A6487" s="501" t="s">
        <v>200</v>
      </c>
      <c r="B6487" s="502" t="n">
        <v>39128</v>
      </c>
      <c r="C6487" s="503" t="s">
        <v>42</v>
      </c>
      <c r="D6487" s="503" t="s">
        <v>3385</v>
      </c>
      <c r="E6487" s="503" t="s">
        <v>669</v>
      </c>
      <c r="F6487" s="503"/>
      <c r="G6487" s="504" t="s">
        <v>120</v>
      </c>
      <c r="H6487" s="505" t="n">
        <v>1</v>
      </c>
      <c r="I6487" s="506" t="n">
        <v>2.14</v>
      </c>
      <c r="J6487" s="507" t="n">
        <v>2.14</v>
      </c>
    </row>
    <row r="6488" customFormat="false" ht="15" hidden="false" customHeight="false" outlineLevel="0" collapsed="false">
      <c r="A6488" s="486"/>
      <c r="B6488" s="487"/>
      <c r="C6488" s="487"/>
      <c r="D6488" s="487"/>
      <c r="E6488" s="487" t="s">
        <v>1388</v>
      </c>
      <c r="F6488" s="488" t="n">
        <v>0.37</v>
      </c>
      <c r="G6488" s="487" t="s">
        <v>1389</v>
      </c>
      <c r="H6488" s="488" t="n">
        <v>0</v>
      </c>
      <c r="I6488" s="489" t="s">
        <v>1390</v>
      </c>
      <c r="J6488" s="490" t="n">
        <v>0.37</v>
      </c>
    </row>
    <row r="6489" customFormat="false" ht="15" hidden="false" customHeight="true" outlineLevel="0" collapsed="false">
      <c r="A6489" s="486"/>
      <c r="B6489" s="487"/>
      <c r="C6489" s="487"/>
      <c r="D6489" s="487"/>
      <c r="E6489" s="487" t="s">
        <v>1391</v>
      </c>
      <c r="F6489" s="488" t="n">
        <v>0.62</v>
      </c>
      <c r="G6489" s="487"/>
      <c r="H6489" s="491" t="s">
        <v>1392</v>
      </c>
      <c r="I6489" s="491"/>
      <c r="J6489" s="490" t="n">
        <v>3.23</v>
      </c>
    </row>
    <row r="6490" customFormat="false" ht="49.5" hidden="false" customHeight="true" outlineLevel="0" collapsed="false">
      <c r="A6490" s="492"/>
      <c r="B6490" s="493"/>
      <c r="C6490" s="493"/>
      <c r="D6490" s="493"/>
      <c r="E6490" s="493"/>
      <c r="F6490" s="493"/>
      <c r="G6490" s="493" t="s">
        <v>1393</v>
      </c>
      <c r="H6490" s="494" t="n">
        <v>3612</v>
      </c>
      <c r="I6490" s="495" t="s">
        <v>1394</v>
      </c>
      <c r="J6490" s="496" t="n">
        <v>11666.76</v>
      </c>
    </row>
    <row r="6491" customFormat="false" ht="0.75" hidden="false" customHeight="true" outlineLevel="0" collapsed="false">
      <c r="A6491" s="497"/>
      <c r="B6491" s="498"/>
      <c r="C6491" s="498"/>
      <c r="D6491" s="498"/>
      <c r="E6491" s="498"/>
      <c r="F6491" s="498"/>
      <c r="G6491" s="498"/>
      <c r="H6491" s="498"/>
      <c r="I6491" s="499"/>
      <c r="J6491" s="500"/>
    </row>
    <row r="6492" customFormat="false" ht="18" hidden="false" customHeight="true" outlineLevel="0" collapsed="false">
      <c r="A6492" s="466" t="s">
        <v>3386</v>
      </c>
      <c r="B6492" s="467" t="s">
        <v>27</v>
      </c>
      <c r="C6492" s="468" t="s">
        <v>26</v>
      </c>
      <c r="D6492" s="468" t="s">
        <v>18</v>
      </c>
      <c r="E6492" s="468" t="s">
        <v>25</v>
      </c>
      <c r="F6492" s="468"/>
      <c r="G6492" s="469" t="s">
        <v>1375</v>
      </c>
      <c r="H6492" s="467" t="s">
        <v>1376</v>
      </c>
      <c r="I6492" s="470" t="s">
        <v>1377</v>
      </c>
      <c r="J6492" s="471" t="s">
        <v>19</v>
      </c>
    </row>
    <row r="6493" customFormat="false" ht="39" hidden="false" customHeight="true" outlineLevel="0" collapsed="false">
      <c r="A6493" s="472" t="s">
        <v>35</v>
      </c>
      <c r="B6493" s="473" t="s">
        <v>3387</v>
      </c>
      <c r="C6493" s="474" t="s">
        <v>36</v>
      </c>
      <c r="D6493" s="474" t="s">
        <v>3388</v>
      </c>
      <c r="E6493" s="474" t="s">
        <v>1404</v>
      </c>
      <c r="F6493" s="474"/>
      <c r="G6493" s="475" t="s">
        <v>120</v>
      </c>
      <c r="H6493" s="476" t="n">
        <v>1</v>
      </c>
      <c r="I6493" s="477" t="n">
        <v>12.43</v>
      </c>
      <c r="J6493" s="478" t="n">
        <v>12.43</v>
      </c>
    </row>
    <row r="6494" customFormat="false" ht="25.5" hidden="false" customHeight="true" outlineLevel="0" collapsed="false">
      <c r="A6494" s="479" t="s">
        <v>656</v>
      </c>
      <c r="B6494" s="480" t="n">
        <v>88247</v>
      </c>
      <c r="C6494" s="481" t="s">
        <v>42</v>
      </c>
      <c r="D6494" s="481" t="s">
        <v>852</v>
      </c>
      <c r="E6494" s="481" t="s">
        <v>1382</v>
      </c>
      <c r="F6494" s="481"/>
      <c r="G6494" s="482" t="s">
        <v>469</v>
      </c>
      <c r="H6494" s="483" t="n">
        <v>0.2033</v>
      </c>
      <c r="I6494" s="484" t="n">
        <v>21.96</v>
      </c>
      <c r="J6494" s="485" t="n">
        <v>4.46</v>
      </c>
    </row>
    <row r="6495" customFormat="false" ht="24" hidden="false" customHeight="true" outlineLevel="0" collapsed="false">
      <c r="A6495" s="479" t="s">
        <v>656</v>
      </c>
      <c r="B6495" s="480" t="n">
        <v>88264</v>
      </c>
      <c r="C6495" s="481" t="s">
        <v>42</v>
      </c>
      <c r="D6495" s="481" t="s">
        <v>468</v>
      </c>
      <c r="E6495" s="481" t="s">
        <v>1382</v>
      </c>
      <c r="F6495" s="481"/>
      <c r="G6495" s="482" t="s">
        <v>469</v>
      </c>
      <c r="H6495" s="483" t="n">
        <v>0.2033</v>
      </c>
      <c r="I6495" s="484" t="n">
        <v>26.68</v>
      </c>
      <c r="J6495" s="485" t="n">
        <v>5.42</v>
      </c>
    </row>
    <row r="6496" customFormat="false" ht="25.5" hidden="false" customHeight="true" outlineLevel="0" collapsed="false">
      <c r="A6496" s="501" t="s">
        <v>200</v>
      </c>
      <c r="B6496" s="502" t="n">
        <v>2638</v>
      </c>
      <c r="C6496" s="503" t="s">
        <v>42</v>
      </c>
      <c r="D6496" s="503" t="s">
        <v>3389</v>
      </c>
      <c r="E6496" s="503" t="s">
        <v>669</v>
      </c>
      <c r="F6496" s="503"/>
      <c r="G6496" s="504" t="s">
        <v>120</v>
      </c>
      <c r="H6496" s="505" t="n">
        <v>1</v>
      </c>
      <c r="I6496" s="506" t="n">
        <v>2.55</v>
      </c>
      <c r="J6496" s="507" t="n">
        <v>2.55</v>
      </c>
    </row>
    <row r="6497" customFormat="false" ht="15" hidden="false" customHeight="false" outlineLevel="0" collapsed="false">
      <c r="A6497" s="486"/>
      <c r="B6497" s="487"/>
      <c r="C6497" s="487"/>
      <c r="D6497" s="487"/>
      <c r="E6497" s="487" t="s">
        <v>1388</v>
      </c>
      <c r="F6497" s="488" t="n">
        <v>7.7</v>
      </c>
      <c r="G6497" s="487" t="s">
        <v>1389</v>
      </c>
      <c r="H6497" s="488" t="n">
        <v>0</v>
      </c>
      <c r="I6497" s="489" t="s">
        <v>1390</v>
      </c>
      <c r="J6497" s="490" t="n">
        <v>7.7</v>
      </c>
    </row>
    <row r="6498" customFormat="false" ht="15" hidden="false" customHeight="true" outlineLevel="0" collapsed="false">
      <c r="A6498" s="486"/>
      <c r="B6498" s="487"/>
      <c r="C6498" s="487"/>
      <c r="D6498" s="487"/>
      <c r="E6498" s="487" t="s">
        <v>1391</v>
      </c>
      <c r="F6498" s="488" t="n">
        <v>2.95</v>
      </c>
      <c r="G6498" s="487"/>
      <c r="H6498" s="491" t="s">
        <v>1392</v>
      </c>
      <c r="I6498" s="491"/>
      <c r="J6498" s="490" t="n">
        <v>15.38</v>
      </c>
    </row>
    <row r="6499" customFormat="false" ht="49.5" hidden="false" customHeight="true" outlineLevel="0" collapsed="false">
      <c r="A6499" s="492"/>
      <c r="B6499" s="493"/>
      <c r="C6499" s="493"/>
      <c r="D6499" s="493"/>
      <c r="E6499" s="493"/>
      <c r="F6499" s="493"/>
      <c r="G6499" s="493" t="s">
        <v>1393</v>
      </c>
      <c r="H6499" s="494" t="n">
        <v>219</v>
      </c>
      <c r="I6499" s="495" t="s">
        <v>1394</v>
      </c>
      <c r="J6499" s="496" t="n">
        <v>3368.22</v>
      </c>
    </row>
    <row r="6500" customFormat="false" ht="0.75" hidden="false" customHeight="true" outlineLevel="0" collapsed="false">
      <c r="A6500" s="497"/>
      <c r="B6500" s="498"/>
      <c r="C6500" s="498"/>
      <c r="D6500" s="498"/>
      <c r="E6500" s="498"/>
      <c r="F6500" s="498"/>
      <c r="G6500" s="498"/>
      <c r="H6500" s="498"/>
      <c r="I6500" s="499"/>
      <c r="J6500" s="500"/>
    </row>
    <row r="6501" customFormat="false" ht="18" hidden="false" customHeight="true" outlineLevel="0" collapsed="false">
      <c r="A6501" s="466" t="s">
        <v>3390</v>
      </c>
      <c r="B6501" s="467" t="s">
        <v>27</v>
      </c>
      <c r="C6501" s="468" t="s">
        <v>26</v>
      </c>
      <c r="D6501" s="468" t="s">
        <v>18</v>
      </c>
      <c r="E6501" s="468" t="s">
        <v>25</v>
      </c>
      <c r="F6501" s="468"/>
      <c r="G6501" s="469" t="s">
        <v>1375</v>
      </c>
      <c r="H6501" s="467" t="s">
        <v>1376</v>
      </c>
      <c r="I6501" s="470" t="s">
        <v>1377</v>
      </c>
      <c r="J6501" s="471" t="s">
        <v>19</v>
      </c>
    </row>
    <row r="6502" customFormat="false" ht="25.5" hidden="false" customHeight="true" outlineLevel="0" collapsed="false">
      <c r="A6502" s="472" t="s">
        <v>35</v>
      </c>
      <c r="B6502" s="473" t="s">
        <v>3391</v>
      </c>
      <c r="C6502" s="474" t="s">
        <v>36</v>
      </c>
      <c r="D6502" s="474" t="s">
        <v>3392</v>
      </c>
      <c r="E6502" s="474" t="s">
        <v>1404</v>
      </c>
      <c r="F6502" s="474"/>
      <c r="G6502" s="475" t="s">
        <v>120</v>
      </c>
      <c r="H6502" s="476" t="n">
        <v>1</v>
      </c>
      <c r="I6502" s="477" t="n">
        <v>17.72</v>
      </c>
      <c r="J6502" s="478" t="n">
        <v>17.72</v>
      </c>
    </row>
    <row r="6503" customFormat="false" ht="24" hidden="false" customHeight="true" outlineLevel="0" collapsed="false">
      <c r="A6503" s="479" t="s">
        <v>656</v>
      </c>
      <c r="B6503" s="480" t="n">
        <v>88264</v>
      </c>
      <c r="C6503" s="481" t="s">
        <v>42</v>
      </c>
      <c r="D6503" s="481" t="s">
        <v>468</v>
      </c>
      <c r="E6503" s="481" t="s">
        <v>1382</v>
      </c>
      <c r="F6503" s="481"/>
      <c r="G6503" s="482" t="s">
        <v>469</v>
      </c>
      <c r="H6503" s="483" t="n">
        <v>0.202</v>
      </c>
      <c r="I6503" s="484" t="n">
        <v>26.68</v>
      </c>
      <c r="J6503" s="485" t="n">
        <v>5.38</v>
      </c>
    </row>
    <row r="6504" customFormat="false" ht="25.5" hidden="false" customHeight="true" outlineLevel="0" collapsed="false">
      <c r="A6504" s="479" t="s">
        <v>656</v>
      </c>
      <c r="B6504" s="480" t="n">
        <v>88247</v>
      </c>
      <c r="C6504" s="481" t="s">
        <v>42</v>
      </c>
      <c r="D6504" s="481" t="s">
        <v>852</v>
      </c>
      <c r="E6504" s="481" t="s">
        <v>1382</v>
      </c>
      <c r="F6504" s="481"/>
      <c r="G6504" s="482" t="s">
        <v>469</v>
      </c>
      <c r="H6504" s="483" t="n">
        <v>0.202</v>
      </c>
      <c r="I6504" s="484" t="n">
        <v>21.96</v>
      </c>
      <c r="J6504" s="485" t="n">
        <v>4.43</v>
      </c>
    </row>
    <row r="6505" customFormat="false" ht="39" hidden="false" customHeight="true" outlineLevel="0" collapsed="false">
      <c r="A6505" s="501" t="s">
        <v>200</v>
      </c>
      <c r="B6505" s="502" t="n">
        <v>2617</v>
      </c>
      <c r="C6505" s="503" t="s">
        <v>42</v>
      </c>
      <c r="D6505" s="503" t="s">
        <v>3393</v>
      </c>
      <c r="E6505" s="503" t="s">
        <v>669</v>
      </c>
      <c r="F6505" s="503"/>
      <c r="G6505" s="504" t="s">
        <v>120</v>
      </c>
      <c r="H6505" s="505" t="n">
        <v>1</v>
      </c>
      <c r="I6505" s="506" t="n">
        <v>7.91</v>
      </c>
      <c r="J6505" s="507" t="n">
        <v>7.91</v>
      </c>
    </row>
    <row r="6506" customFormat="false" ht="15" hidden="false" customHeight="false" outlineLevel="0" collapsed="false">
      <c r="A6506" s="486"/>
      <c r="B6506" s="487"/>
      <c r="C6506" s="487"/>
      <c r="D6506" s="487"/>
      <c r="E6506" s="487" t="s">
        <v>1388</v>
      </c>
      <c r="F6506" s="488" t="n">
        <v>7.66</v>
      </c>
      <c r="G6506" s="487" t="s">
        <v>1389</v>
      </c>
      <c r="H6506" s="488" t="n">
        <v>0</v>
      </c>
      <c r="I6506" s="489" t="s">
        <v>1390</v>
      </c>
      <c r="J6506" s="490" t="n">
        <v>7.66</v>
      </c>
    </row>
    <row r="6507" customFormat="false" ht="15" hidden="false" customHeight="true" outlineLevel="0" collapsed="false">
      <c r="A6507" s="486"/>
      <c r="B6507" s="487"/>
      <c r="C6507" s="487"/>
      <c r="D6507" s="487"/>
      <c r="E6507" s="487" t="s">
        <v>1391</v>
      </c>
      <c r="F6507" s="488" t="n">
        <v>4.21</v>
      </c>
      <c r="G6507" s="487"/>
      <c r="H6507" s="491" t="s">
        <v>1392</v>
      </c>
      <c r="I6507" s="491"/>
      <c r="J6507" s="490" t="n">
        <v>21.93</v>
      </c>
    </row>
    <row r="6508" customFormat="false" ht="49.5" hidden="false" customHeight="true" outlineLevel="0" collapsed="false">
      <c r="A6508" s="492"/>
      <c r="B6508" s="493"/>
      <c r="C6508" s="493"/>
      <c r="D6508" s="493"/>
      <c r="E6508" s="493"/>
      <c r="F6508" s="493"/>
      <c r="G6508" s="493" t="s">
        <v>1393</v>
      </c>
      <c r="H6508" s="494" t="n">
        <v>402</v>
      </c>
      <c r="I6508" s="495" t="s">
        <v>1394</v>
      </c>
      <c r="J6508" s="496" t="n">
        <v>8815.86</v>
      </c>
    </row>
    <row r="6509" customFormat="false" ht="0.75" hidden="false" customHeight="true" outlineLevel="0" collapsed="false">
      <c r="A6509" s="497"/>
      <c r="B6509" s="498"/>
      <c r="C6509" s="498"/>
      <c r="D6509" s="498"/>
      <c r="E6509" s="498"/>
      <c r="F6509" s="498"/>
      <c r="G6509" s="498"/>
      <c r="H6509" s="498"/>
      <c r="I6509" s="499"/>
      <c r="J6509" s="500"/>
    </row>
    <row r="6510" customFormat="false" ht="18" hidden="false" customHeight="true" outlineLevel="0" collapsed="false">
      <c r="A6510" s="466" t="s">
        <v>3394</v>
      </c>
      <c r="B6510" s="467" t="s">
        <v>27</v>
      </c>
      <c r="C6510" s="468" t="s">
        <v>26</v>
      </c>
      <c r="D6510" s="468" t="s">
        <v>18</v>
      </c>
      <c r="E6510" s="468" t="s">
        <v>25</v>
      </c>
      <c r="F6510" s="468"/>
      <c r="G6510" s="469" t="s">
        <v>1375</v>
      </c>
      <c r="H6510" s="467" t="s">
        <v>1376</v>
      </c>
      <c r="I6510" s="470" t="s">
        <v>1377</v>
      </c>
      <c r="J6510" s="471" t="s">
        <v>19</v>
      </c>
    </row>
    <row r="6511" customFormat="false" ht="25.5" hidden="false" customHeight="true" outlineLevel="0" collapsed="false">
      <c r="A6511" s="472" t="s">
        <v>35</v>
      </c>
      <c r="B6511" s="473" t="n">
        <v>90447</v>
      </c>
      <c r="C6511" s="474" t="s">
        <v>42</v>
      </c>
      <c r="D6511" s="474" t="s">
        <v>3395</v>
      </c>
      <c r="E6511" s="474" t="s">
        <v>1422</v>
      </c>
      <c r="F6511" s="474"/>
      <c r="G6511" s="475" t="s">
        <v>47</v>
      </c>
      <c r="H6511" s="476" t="n">
        <v>1</v>
      </c>
      <c r="I6511" s="477" t="n">
        <v>7.7</v>
      </c>
      <c r="J6511" s="478" t="n">
        <v>7.7</v>
      </c>
    </row>
    <row r="6512" customFormat="false" ht="25.5" hidden="false" customHeight="true" outlineLevel="0" collapsed="false">
      <c r="A6512" s="479" t="s">
        <v>656</v>
      </c>
      <c r="B6512" s="480" t="n">
        <v>88247</v>
      </c>
      <c r="C6512" s="481" t="s">
        <v>42</v>
      </c>
      <c r="D6512" s="481" t="s">
        <v>852</v>
      </c>
      <c r="E6512" s="481" t="s">
        <v>1382</v>
      </c>
      <c r="F6512" s="481"/>
      <c r="G6512" s="482" t="s">
        <v>469</v>
      </c>
      <c r="H6512" s="483" t="n">
        <v>0.066</v>
      </c>
      <c r="I6512" s="484" t="n">
        <v>21.96</v>
      </c>
      <c r="J6512" s="485" t="n">
        <v>1.44</v>
      </c>
    </row>
    <row r="6513" customFormat="false" ht="24" hidden="false" customHeight="true" outlineLevel="0" collapsed="false">
      <c r="A6513" s="479" t="s">
        <v>656</v>
      </c>
      <c r="B6513" s="480" t="n">
        <v>88264</v>
      </c>
      <c r="C6513" s="481" t="s">
        <v>42</v>
      </c>
      <c r="D6513" s="481" t="s">
        <v>468</v>
      </c>
      <c r="E6513" s="481" t="s">
        <v>1382</v>
      </c>
      <c r="F6513" s="481"/>
      <c r="G6513" s="482" t="s">
        <v>469</v>
      </c>
      <c r="H6513" s="483" t="n">
        <v>0.2348</v>
      </c>
      <c r="I6513" s="484" t="n">
        <v>26.68</v>
      </c>
      <c r="J6513" s="485" t="n">
        <v>6.26</v>
      </c>
    </row>
    <row r="6514" customFormat="false" ht="15" hidden="false" customHeight="false" outlineLevel="0" collapsed="false">
      <c r="A6514" s="486"/>
      <c r="B6514" s="487"/>
      <c r="C6514" s="487"/>
      <c r="D6514" s="487"/>
      <c r="E6514" s="487" t="s">
        <v>1388</v>
      </c>
      <c r="F6514" s="488" t="n">
        <v>6.1</v>
      </c>
      <c r="G6514" s="487" t="s">
        <v>1389</v>
      </c>
      <c r="H6514" s="488" t="n">
        <v>0</v>
      </c>
      <c r="I6514" s="489" t="s">
        <v>1390</v>
      </c>
      <c r="J6514" s="490" t="n">
        <v>6.1</v>
      </c>
    </row>
    <row r="6515" customFormat="false" ht="15" hidden="false" customHeight="true" outlineLevel="0" collapsed="false">
      <c r="A6515" s="486"/>
      <c r="B6515" s="487"/>
      <c r="C6515" s="487"/>
      <c r="D6515" s="487"/>
      <c r="E6515" s="487" t="s">
        <v>1391</v>
      </c>
      <c r="F6515" s="488" t="n">
        <v>1.83</v>
      </c>
      <c r="G6515" s="487"/>
      <c r="H6515" s="491" t="s">
        <v>1392</v>
      </c>
      <c r="I6515" s="491"/>
      <c r="J6515" s="490" t="n">
        <v>9.53</v>
      </c>
    </row>
    <row r="6516" customFormat="false" ht="49.5" hidden="false" customHeight="true" outlineLevel="0" collapsed="false">
      <c r="A6516" s="492"/>
      <c r="B6516" s="493"/>
      <c r="C6516" s="493"/>
      <c r="D6516" s="493"/>
      <c r="E6516" s="493"/>
      <c r="F6516" s="493"/>
      <c r="G6516" s="493" t="s">
        <v>1393</v>
      </c>
      <c r="H6516" s="494" t="n">
        <v>316.9</v>
      </c>
      <c r="I6516" s="495" t="s">
        <v>1394</v>
      </c>
      <c r="J6516" s="496" t="n">
        <v>3020.05</v>
      </c>
    </row>
    <row r="6517" customFormat="false" ht="0.75" hidden="false" customHeight="true" outlineLevel="0" collapsed="false">
      <c r="A6517" s="497"/>
      <c r="B6517" s="498"/>
      <c r="C6517" s="498"/>
      <c r="D6517" s="498"/>
      <c r="E6517" s="498"/>
      <c r="F6517" s="498"/>
      <c r="G6517" s="498"/>
      <c r="H6517" s="498"/>
      <c r="I6517" s="499"/>
      <c r="J6517" s="500"/>
    </row>
    <row r="6518" customFormat="false" ht="18" hidden="false" customHeight="true" outlineLevel="0" collapsed="false">
      <c r="A6518" s="466" t="s">
        <v>3396</v>
      </c>
      <c r="B6518" s="467" t="s">
        <v>27</v>
      </c>
      <c r="C6518" s="468" t="s">
        <v>26</v>
      </c>
      <c r="D6518" s="468" t="s">
        <v>18</v>
      </c>
      <c r="E6518" s="468" t="s">
        <v>25</v>
      </c>
      <c r="F6518" s="468"/>
      <c r="G6518" s="469" t="s">
        <v>1375</v>
      </c>
      <c r="H6518" s="467" t="s">
        <v>1376</v>
      </c>
      <c r="I6518" s="470" t="s">
        <v>1377</v>
      </c>
      <c r="J6518" s="471" t="s">
        <v>19</v>
      </c>
    </row>
    <row r="6519" customFormat="false" ht="39" hidden="false" customHeight="true" outlineLevel="0" collapsed="false">
      <c r="A6519" s="472" t="s">
        <v>35</v>
      </c>
      <c r="B6519" s="473" t="n">
        <v>104766</v>
      </c>
      <c r="C6519" s="474" t="s">
        <v>42</v>
      </c>
      <c r="D6519" s="474" t="s">
        <v>503</v>
      </c>
      <c r="E6519" s="474" t="s">
        <v>1404</v>
      </c>
      <c r="F6519" s="474"/>
      <c r="G6519" s="475" t="s">
        <v>47</v>
      </c>
      <c r="H6519" s="476" t="n">
        <v>1</v>
      </c>
      <c r="I6519" s="477" t="n">
        <v>15.32</v>
      </c>
      <c r="J6519" s="478" t="n">
        <v>15.32</v>
      </c>
    </row>
    <row r="6520" customFormat="false" ht="25.5" hidden="false" customHeight="true" outlineLevel="0" collapsed="false">
      <c r="A6520" s="479" t="s">
        <v>656</v>
      </c>
      <c r="B6520" s="480" t="n">
        <v>88247</v>
      </c>
      <c r="C6520" s="481" t="s">
        <v>42</v>
      </c>
      <c r="D6520" s="481" t="s">
        <v>852</v>
      </c>
      <c r="E6520" s="481" t="s">
        <v>1382</v>
      </c>
      <c r="F6520" s="481"/>
      <c r="G6520" s="482" t="s">
        <v>469</v>
      </c>
      <c r="H6520" s="483" t="n">
        <v>0.083</v>
      </c>
      <c r="I6520" s="484" t="n">
        <v>21.96</v>
      </c>
      <c r="J6520" s="485" t="n">
        <v>1.82</v>
      </c>
    </row>
    <row r="6521" customFormat="false" ht="24" hidden="false" customHeight="true" outlineLevel="0" collapsed="false">
      <c r="A6521" s="479" t="s">
        <v>656</v>
      </c>
      <c r="B6521" s="480" t="n">
        <v>88264</v>
      </c>
      <c r="C6521" s="481" t="s">
        <v>42</v>
      </c>
      <c r="D6521" s="481" t="s">
        <v>468</v>
      </c>
      <c r="E6521" s="481" t="s">
        <v>1382</v>
      </c>
      <c r="F6521" s="481"/>
      <c r="G6521" s="482" t="s">
        <v>469</v>
      </c>
      <c r="H6521" s="483" t="n">
        <v>0.365</v>
      </c>
      <c r="I6521" s="484" t="n">
        <v>26.68</v>
      </c>
      <c r="J6521" s="485" t="n">
        <v>9.73</v>
      </c>
    </row>
    <row r="6522" customFormat="false" ht="25.5" hidden="false" customHeight="true" outlineLevel="0" collapsed="false">
      <c r="A6522" s="479" t="s">
        <v>656</v>
      </c>
      <c r="B6522" s="480" t="n">
        <v>88629</v>
      </c>
      <c r="C6522" s="481" t="s">
        <v>42</v>
      </c>
      <c r="D6522" s="481" t="s">
        <v>1042</v>
      </c>
      <c r="E6522" s="481" t="s">
        <v>1382</v>
      </c>
      <c r="F6522" s="481"/>
      <c r="G6522" s="482" t="s">
        <v>388</v>
      </c>
      <c r="H6522" s="483" t="n">
        <v>0.0051</v>
      </c>
      <c r="I6522" s="484" t="n">
        <v>740.91</v>
      </c>
      <c r="J6522" s="485" t="n">
        <v>3.77</v>
      </c>
    </row>
    <row r="6523" customFormat="false" ht="15" hidden="false" customHeight="false" outlineLevel="0" collapsed="false">
      <c r="A6523" s="486"/>
      <c r="B6523" s="487"/>
      <c r="C6523" s="487"/>
      <c r="D6523" s="487"/>
      <c r="E6523" s="487" t="s">
        <v>1388</v>
      </c>
      <c r="F6523" s="488" t="n">
        <v>9.8</v>
      </c>
      <c r="G6523" s="487" t="s">
        <v>1389</v>
      </c>
      <c r="H6523" s="488" t="n">
        <v>0</v>
      </c>
      <c r="I6523" s="489" t="s">
        <v>1390</v>
      </c>
      <c r="J6523" s="490" t="n">
        <v>9.8</v>
      </c>
    </row>
    <row r="6524" customFormat="false" ht="15" hidden="false" customHeight="true" outlineLevel="0" collapsed="false">
      <c r="A6524" s="486"/>
      <c r="B6524" s="487"/>
      <c r="C6524" s="487"/>
      <c r="D6524" s="487"/>
      <c r="E6524" s="487" t="s">
        <v>1391</v>
      </c>
      <c r="F6524" s="488" t="n">
        <v>3.64</v>
      </c>
      <c r="G6524" s="487"/>
      <c r="H6524" s="491" t="s">
        <v>1392</v>
      </c>
      <c r="I6524" s="491"/>
      <c r="J6524" s="490" t="n">
        <v>18.96</v>
      </c>
    </row>
    <row r="6525" customFormat="false" ht="49.5" hidden="false" customHeight="true" outlineLevel="0" collapsed="false">
      <c r="A6525" s="492"/>
      <c r="B6525" s="493"/>
      <c r="C6525" s="493"/>
      <c r="D6525" s="493"/>
      <c r="E6525" s="493"/>
      <c r="F6525" s="493"/>
      <c r="G6525" s="493" t="s">
        <v>1393</v>
      </c>
      <c r="H6525" s="494" t="n">
        <v>316.9</v>
      </c>
      <c r="I6525" s="495" t="s">
        <v>1394</v>
      </c>
      <c r="J6525" s="496" t="n">
        <v>6008.42</v>
      </c>
    </row>
    <row r="6526" customFormat="false" ht="0.75" hidden="false" customHeight="true" outlineLevel="0" collapsed="false">
      <c r="A6526" s="497"/>
      <c r="B6526" s="498"/>
      <c r="C6526" s="498"/>
      <c r="D6526" s="498"/>
      <c r="E6526" s="498"/>
      <c r="F6526" s="498"/>
      <c r="G6526" s="498"/>
      <c r="H6526" s="498"/>
      <c r="I6526" s="499"/>
      <c r="J6526" s="500"/>
    </row>
    <row r="6527" customFormat="false" ht="18" hidden="false" customHeight="true" outlineLevel="0" collapsed="false">
      <c r="A6527" s="466" t="s">
        <v>3397</v>
      </c>
      <c r="B6527" s="467" t="s">
        <v>27</v>
      </c>
      <c r="C6527" s="468" t="s">
        <v>26</v>
      </c>
      <c r="D6527" s="468" t="s">
        <v>18</v>
      </c>
      <c r="E6527" s="468" t="s">
        <v>25</v>
      </c>
      <c r="F6527" s="468"/>
      <c r="G6527" s="469" t="s">
        <v>1375</v>
      </c>
      <c r="H6527" s="467" t="s">
        <v>1376</v>
      </c>
      <c r="I6527" s="470" t="s">
        <v>1377</v>
      </c>
      <c r="J6527" s="471" t="s">
        <v>19</v>
      </c>
    </row>
    <row r="6528" customFormat="false" ht="39" hidden="false" customHeight="true" outlineLevel="0" collapsed="false">
      <c r="A6528" s="472" t="s">
        <v>35</v>
      </c>
      <c r="B6528" s="473" t="n">
        <v>90444</v>
      </c>
      <c r="C6528" s="474" t="s">
        <v>42</v>
      </c>
      <c r="D6528" s="474" t="s">
        <v>3398</v>
      </c>
      <c r="E6528" s="474" t="s">
        <v>1422</v>
      </c>
      <c r="F6528" s="474"/>
      <c r="G6528" s="475" t="s">
        <v>47</v>
      </c>
      <c r="H6528" s="476" t="n">
        <v>1</v>
      </c>
      <c r="I6528" s="477" t="n">
        <v>10.54</v>
      </c>
      <c r="J6528" s="478" t="n">
        <v>10.54</v>
      </c>
    </row>
    <row r="6529" customFormat="false" ht="39" hidden="false" customHeight="true" outlineLevel="0" collapsed="false">
      <c r="A6529" s="479" t="s">
        <v>656</v>
      </c>
      <c r="B6529" s="480" t="n">
        <v>102274</v>
      </c>
      <c r="C6529" s="481" t="s">
        <v>42</v>
      </c>
      <c r="D6529" s="481" t="s">
        <v>1562</v>
      </c>
      <c r="E6529" s="481" t="s">
        <v>683</v>
      </c>
      <c r="F6529" s="481"/>
      <c r="G6529" s="482" t="s">
        <v>684</v>
      </c>
      <c r="H6529" s="483" t="n">
        <v>0.1632</v>
      </c>
      <c r="I6529" s="484" t="n">
        <v>20.13</v>
      </c>
      <c r="J6529" s="485" t="n">
        <v>3.28</v>
      </c>
    </row>
    <row r="6530" customFormat="false" ht="39" hidden="false" customHeight="true" outlineLevel="0" collapsed="false">
      <c r="A6530" s="479" t="s">
        <v>656</v>
      </c>
      <c r="B6530" s="480" t="n">
        <v>102275</v>
      </c>
      <c r="C6530" s="481" t="s">
        <v>42</v>
      </c>
      <c r="D6530" s="481" t="s">
        <v>1563</v>
      </c>
      <c r="E6530" s="481" t="s">
        <v>683</v>
      </c>
      <c r="F6530" s="481"/>
      <c r="G6530" s="482" t="s">
        <v>688</v>
      </c>
      <c r="H6530" s="483" t="n">
        <v>0.0668</v>
      </c>
      <c r="I6530" s="484" t="n">
        <v>23.01</v>
      </c>
      <c r="J6530" s="485" t="n">
        <v>1.53</v>
      </c>
    </row>
    <row r="6531" customFormat="false" ht="25.5" hidden="false" customHeight="true" outlineLevel="0" collapsed="false">
      <c r="A6531" s="479" t="s">
        <v>656</v>
      </c>
      <c r="B6531" s="480" t="n">
        <v>88248</v>
      </c>
      <c r="C6531" s="481" t="s">
        <v>42</v>
      </c>
      <c r="D6531" s="481" t="s">
        <v>910</v>
      </c>
      <c r="E6531" s="481" t="s">
        <v>1382</v>
      </c>
      <c r="F6531" s="481"/>
      <c r="G6531" s="482" t="s">
        <v>469</v>
      </c>
      <c r="H6531" s="483" t="n">
        <v>0.0646</v>
      </c>
      <c r="I6531" s="484" t="n">
        <v>20.92</v>
      </c>
      <c r="J6531" s="485" t="n">
        <v>1.35</v>
      </c>
    </row>
    <row r="6532" customFormat="false" ht="25.5" hidden="false" customHeight="true" outlineLevel="0" collapsed="false">
      <c r="A6532" s="479" t="s">
        <v>656</v>
      </c>
      <c r="B6532" s="480" t="n">
        <v>88298</v>
      </c>
      <c r="C6532" s="481" t="s">
        <v>42</v>
      </c>
      <c r="D6532" s="481" t="s">
        <v>3399</v>
      </c>
      <c r="E6532" s="481" t="s">
        <v>1382</v>
      </c>
      <c r="F6532" s="481"/>
      <c r="G6532" s="482" t="s">
        <v>469</v>
      </c>
      <c r="H6532" s="483" t="n">
        <v>0.2298</v>
      </c>
      <c r="I6532" s="484" t="n">
        <v>19.1</v>
      </c>
      <c r="J6532" s="485" t="n">
        <v>4.38</v>
      </c>
    </row>
    <row r="6533" customFormat="false" ht="15" hidden="false" customHeight="false" outlineLevel="0" collapsed="false">
      <c r="A6533" s="486"/>
      <c r="B6533" s="487"/>
      <c r="C6533" s="487"/>
      <c r="D6533" s="487"/>
      <c r="E6533" s="487" t="s">
        <v>1388</v>
      </c>
      <c r="F6533" s="488" t="n">
        <v>7.9</v>
      </c>
      <c r="G6533" s="487" t="s">
        <v>1389</v>
      </c>
      <c r="H6533" s="488" t="n">
        <v>0</v>
      </c>
      <c r="I6533" s="489" t="s">
        <v>1390</v>
      </c>
      <c r="J6533" s="490" t="n">
        <v>7.9</v>
      </c>
    </row>
    <row r="6534" customFormat="false" ht="15" hidden="false" customHeight="true" outlineLevel="0" collapsed="false">
      <c r="A6534" s="486"/>
      <c r="B6534" s="487"/>
      <c r="C6534" s="487"/>
      <c r="D6534" s="487"/>
      <c r="E6534" s="487" t="s">
        <v>1391</v>
      </c>
      <c r="F6534" s="488" t="n">
        <v>2.5</v>
      </c>
      <c r="G6534" s="487"/>
      <c r="H6534" s="491" t="s">
        <v>1392</v>
      </c>
      <c r="I6534" s="491"/>
      <c r="J6534" s="490" t="n">
        <v>13.04</v>
      </c>
    </row>
    <row r="6535" customFormat="false" ht="49.5" hidden="false" customHeight="true" outlineLevel="0" collapsed="false">
      <c r="A6535" s="492"/>
      <c r="B6535" s="493"/>
      <c r="C6535" s="493"/>
      <c r="D6535" s="493"/>
      <c r="E6535" s="493"/>
      <c r="F6535" s="493"/>
      <c r="G6535" s="493" t="s">
        <v>1393</v>
      </c>
      <c r="H6535" s="494" t="n">
        <v>72.9</v>
      </c>
      <c r="I6535" s="495" t="s">
        <v>1394</v>
      </c>
      <c r="J6535" s="496" t="n">
        <v>950.61</v>
      </c>
    </row>
    <row r="6536" customFormat="false" ht="0.75" hidden="false" customHeight="true" outlineLevel="0" collapsed="false">
      <c r="A6536" s="497"/>
      <c r="B6536" s="498"/>
      <c r="C6536" s="498"/>
      <c r="D6536" s="498"/>
      <c r="E6536" s="498"/>
      <c r="F6536" s="498"/>
      <c r="G6536" s="498"/>
      <c r="H6536" s="498"/>
      <c r="I6536" s="499"/>
      <c r="J6536" s="500"/>
    </row>
    <row r="6537" customFormat="false" ht="18" hidden="false" customHeight="true" outlineLevel="0" collapsed="false">
      <c r="A6537" s="466" t="s">
        <v>3400</v>
      </c>
      <c r="B6537" s="467" t="s">
        <v>27</v>
      </c>
      <c r="C6537" s="468" t="s">
        <v>26</v>
      </c>
      <c r="D6537" s="468" t="s">
        <v>18</v>
      </c>
      <c r="E6537" s="468" t="s">
        <v>25</v>
      </c>
      <c r="F6537" s="468"/>
      <c r="G6537" s="469" t="s">
        <v>1375</v>
      </c>
      <c r="H6537" s="467" t="s">
        <v>1376</v>
      </c>
      <c r="I6537" s="470" t="s">
        <v>1377</v>
      </c>
      <c r="J6537" s="471" t="s">
        <v>19</v>
      </c>
    </row>
    <row r="6538" customFormat="false" ht="51.75" hidden="false" customHeight="true" outlineLevel="0" collapsed="false">
      <c r="A6538" s="472" t="s">
        <v>35</v>
      </c>
      <c r="B6538" s="473" t="n">
        <v>90445</v>
      </c>
      <c r="C6538" s="474" t="s">
        <v>42</v>
      </c>
      <c r="D6538" s="474" t="s">
        <v>3401</v>
      </c>
      <c r="E6538" s="474" t="s">
        <v>1422</v>
      </c>
      <c r="F6538" s="474"/>
      <c r="G6538" s="475" t="s">
        <v>47</v>
      </c>
      <c r="H6538" s="476" t="n">
        <v>1</v>
      </c>
      <c r="I6538" s="477" t="n">
        <v>13.99</v>
      </c>
      <c r="J6538" s="478" t="n">
        <v>13.99</v>
      </c>
    </row>
    <row r="6539" customFormat="false" ht="39" hidden="false" customHeight="true" outlineLevel="0" collapsed="false">
      <c r="A6539" s="479" t="s">
        <v>656</v>
      </c>
      <c r="B6539" s="480" t="n">
        <v>102274</v>
      </c>
      <c r="C6539" s="481" t="s">
        <v>42</v>
      </c>
      <c r="D6539" s="481" t="s">
        <v>1562</v>
      </c>
      <c r="E6539" s="481" t="s">
        <v>683</v>
      </c>
      <c r="F6539" s="481"/>
      <c r="G6539" s="482" t="s">
        <v>684</v>
      </c>
      <c r="H6539" s="483" t="n">
        <v>0.2162</v>
      </c>
      <c r="I6539" s="484" t="n">
        <v>20.13</v>
      </c>
      <c r="J6539" s="485" t="n">
        <v>4.35</v>
      </c>
    </row>
    <row r="6540" customFormat="false" ht="39" hidden="false" customHeight="true" outlineLevel="0" collapsed="false">
      <c r="A6540" s="479" t="s">
        <v>656</v>
      </c>
      <c r="B6540" s="480" t="n">
        <v>102275</v>
      </c>
      <c r="C6540" s="481" t="s">
        <v>42</v>
      </c>
      <c r="D6540" s="481" t="s">
        <v>1563</v>
      </c>
      <c r="E6540" s="481" t="s">
        <v>683</v>
      </c>
      <c r="F6540" s="481"/>
      <c r="G6540" s="482" t="s">
        <v>688</v>
      </c>
      <c r="H6540" s="483" t="n">
        <v>0.0885</v>
      </c>
      <c r="I6540" s="484" t="n">
        <v>23.01</v>
      </c>
      <c r="J6540" s="485" t="n">
        <v>2.03</v>
      </c>
    </row>
    <row r="6541" customFormat="false" ht="25.5" hidden="false" customHeight="true" outlineLevel="0" collapsed="false">
      <c r="A6541" s="479" t="s">
        <v>656</v>
      </c>
      <c r="B6541" s="480" t="n">
        <v>88248</v>
      </c>
      <c r="C6541" s="481" t="s">
        <v>42</v>
      </c>
      <c r="D6541" s="481" t="s">
        <v>910</v>
      </c>
      <c r="E6541" s="481" t="s">
        <v>1382</v>
      </c>
      <c r="F6541" s="481"/>
      <c r="G6541" s="482" t="s">
        <v>469</v>
      </c>
      <c r="H6541" s="483" t="n">
        <v>0.0857</v>
      </c>
      <c r="I6541" s="484" t="n">
        <v>20.92</v>
      </c>
      <c r="J6541" s="485" t="n">
        <v>1.79</v>
      </c>
    </row>
    <row r="6542" customFormat="false" ht="25.5" hidden="false" customHeight="true" outlineLevel="0" collapsed="false">
      <c r="A6542" s="479" t="s">
        <v>656</v>
      </c>
      <c r="B6542" s="480" t="n">
        <v>88298</v>
      </c>
      <c r="C6542" s="481" t="s">
        <v>42</v>
      </c>
      <c r="D6542" s="481" t="s">
        <v>3399</v>
      </c>
      <c r="E6542" s="481" t="s">
        <v>1382</v>
      </c>
      <c r="F6542" s="481"/>
      <c r="G6542" s="482" t="s">
        <v>469</v>
      </c>
      <c r="H6542" s="483" t="n">
        <v>0.3048</v>
      </c>
      <c r="I6542" s="484" t="n">
        <v>19.1</v>
      </c>
      <c r="J6542" s="485" t="n">
        <v>5.82</v>
      </c>
    </row>
    <row r="6543" customFormat="false" ht="15" hidden="false" customHeight="false" outlineLevel="0" collapsed="false">
      <c r="A6543" s="486"/>
      <c r="B6543" s="487"/>
      <c r="C6543" s="487"/>
      <c r="D6543" s="487"/>
      <c r="E6543" s="487" t="s">
        <v>1388</v>
      </c>
      <c r="F6543" s="488" t="n">
        <v>10.49</v>
      </c>
      <c r="G6543" s="487" t="s">
        <v>1389</v>
      </c>
      <c r="H6543" s="488" t="n">
        <v>0</v>
      </c>
      <c r="I6543" s="489" t="s">
        <v>1390</v>
      </c>
      <c r="J6543" s="490" t="n">
        <v>10.49</v>
      </c>
    </row>
    <row r="6544" customFormat="false" ht="15" hidden="false" customHeight="true" outlineLevel="0" collapsed="false">
      <c r="A6544" s="486"/>
      <c r="B6544" s="487"/>
      <c r="C6544" s="487"/>
      <c r="D6544" s="487"/>
      <c r="E6544" s="487" t="s">
        <v>1391</v>
      </c>
      <c r="F6544" s="488" t="n">
        <v>3.32</v>
      </c>
      <c r="G6544" s="487"/>
      <c r="H6544" s="491" t="s">
        <v>1392</v>
      </c>
      <c r="I6544" s="491"/>
      <c r="J6544" s="490" t="n">
        <v>17.31</v>
      </c>
    </row>
    <row r="6545" customFormat="false" ht="49.5" hidden="false" customHeight="true" outlineLevel="0" collapsed="false">
      <c r="A6545" s="492"/>
      <c r="B6545" s="493"/>
      <c r="C6545" s="493"/>
      <c r="D6545" s="493"/>
      <c r="E6545" s="493"/>
      <c r="F6545" s="493"/>
      <c r="G6545" s="493" t="s">
        <v>1393</v>
      </c>
      <c r="H6545" s="494" t="n">
        <v>926.8</v>
      </c>
      <c r="I6545" s="495" t="s">
        <v>1394</v>
      </c>
      <c r="J6545" s="496" t="n">
        <v>16042.9</v>
      </c>
    </row>
    <row r="6546" customFormat="false" ht="0.75" hidden="false" customHeight="true" outlineLevel="0" collapsed="false">
      <c r="A6546" s="497"/>
      <c r="B6546" s="498"/>
      <c r="C6546" s="498"/>
      <c r="D6546" s="498"/>
      <c r="E6546" s="498"/>
      <c r="F6546" s="498"/>
      <c r="G6546" s="498"/>
      <c r="H6546" s="498"/>
      <c r="I6546" s="499"/>
      <c r="J6546" s="500"/>
    </row>
    <row r="6547" customFormat="false" ht="18" hidden="false" customHeight="true" outlineLevel="0" collapsed="false">
      <c r="A6547" s="466" t="s">
        <v>3402</v>
      </c>
      <c r="B6547" s="467" t="s">
        <v>27</v>
      </c>
      <c r="C6547" s="468" t="s">
        <v>26</v>
      </c>
      <c r="D6547" s="468" t="s">
        <v>18</v>
      </c>
      <c r="E6547" s="468" t="s">
        <v>25</v>
      </c>
      <c r="F6547" s="468"/>
      <c r="G6547" s="469" t="s">
        <v>1375</v>
      </c>
      <c r="H6547" s="467" t="s">
        <v>1376</v>
      </c>
      <c r="I6547" s="470" t="s">
        <v>1377</v>
      </c>
      <c r="J6547" s="471" t="s">
        <v>19</v>
      </c>
    </row>
    <row r="6548" customFormat="false" ht="51.75" hidden="false" customHeight="true" outlineLevel="0" collapsed="false">
      <c r="A6548" s="472" t="s">
        <v>35</v>
      </c>
      <c r="B6548" s="473" t="n">
        <v>90446</v>
      </c>
      <c r="C6548" s="474" t="s">
        <v>42</v>
      </c>
      <c r="D6548" s="474" t="s">
        <v>3403</v>
      </c>
      <c r="E6548" s="474" t="s">
        <v>1422</v>
      </c>
      <c r="F6548" s="474"/>
      <c r="G6548" s="475" t="s">
        <v>47</v>
      </c>
      <c r="H6548" s="476" t="n">
        <v>1</v>
      </c>
      <c r="I6548" s="477" t="n">
        <v>18.57</v>
      </c>
      <c r="J6548" s="478" t="n">
        <v>18.57</v>
      </c>
    </row>
    <row r="6549" customFormat="false" ht="39" hidden="false" customHeight="true" outlineLevel="0" collapsed="false">
      <c r="A6549" s="479" t="s">
        <v>656</v>
      </c>
      <c r="B6549" s="480" t="n">
        <v>102274</v>
      </c>
      <c r="C6549" s="481" t="s">
        <v>42</v>
      </c>
      <c r="D6549" s="481" t="s">
        <v>1562</v>
      </c>
      <c r="E6549" s="481" t="s">
        <v>683</v>
      </c>
      <c r="F6549" s="481"/>
      <c r="G6549" s="482" t="s">
        <v>684</v>
      </c>
      <c r="H6549" s="483" t="n">
        <v>0.287</v>
      </c>
      <c r="I6549" s="484" t="n">
        <v>20.13</v>
      </c>
      <c r="J6549" s="485" t="n">
        <v>5.77</v>
      </c>
    </row>
    <row r="6550" customFormat="false" ht="39" hidden="false" customHeight="true" outlineLevel="0" collapsed="false">
      <c r="A6550" s="479" t="s">
        <v>656</v>
      </c>
      <c r="B6550" s="480" t="n">
        <v>102275</v>
      </c>
      <c r="C6550" s="481" t="s">
        <v>42</v>
      </c>
      <c r="D6550" s="481" t="s">
        <v>1563</v>
      </c>
      <c r="E6550" s="481" t="s">
        <v>683</v>
      </c>
      <c r="F6550" s="481"/>
      <c r="G6550" s="482" t="s">
        <v>688</v>
      </c>
      <c r="H6550" s="483" t="n">
        <v>0.1175</v>
      </c>
      <c r="I6550" s="484" t="n">
        <v>23.01</v>
      </c>
      <c r="J6550" s="485" t="n">
        <v>2.7</v>
      </c>
    </row>
    <row r="6551" customFormat="false" ht="25.5" hidden="false" customHeight="true" outlineLevel="0" collapsed="false">
      <c r="A6551" s="479" t="s">
        <v>656</v>
      </c>
      <c r="B6551" s="480" t="n">
        <v>88248</v>
      </c>
      <c r="C6551" s="481" t="s">
        <v>42</v>
      </c>
      <c r="D6551" s="481" t="s">
        <v>910</v>
      </c>
      <c r="E6551" s="481" t="s">
        <v>1382</v>
      </c>
      <c r="F6551" s="481"/>
      <c r="G6551" s="482" t="s">
        <v>469</v>
      </c>
      <c r="H6551" s="483" t="n">
        <v>0.1138</v>
      </c>
      <c r="I6551" s="484" t="n">
        <v>20.92</v>
      </c>
      <c r="J6551" s="485" t="n">
        <v>2.38</v>
      </c>
    </row>
    <row r="6552" customFormat="false" ht="25.5" hidden="false" customHeight="true" outlineLevel="0" collapsed="false">
      <c r="A6552" s="479" t="s">
        <v>656</v>
      </c>
      <c r="B6552" s="480" t="n">
        <v>88298</v>
      </c>
      <c r="C6552" s="481" t="s">
        <v>42</v>
      </c>
      <c r="D6552" s="481" t="s">
        <v>3399</v>
      </c>
      <c r="E6552" s="481" t="s">
        <v>1382</v>
      </c>
      <c r="F6552" s="481"/>
      <c r="G6552" s="482" t="s">
        <v>469</v>
      </c>
      <c r="H6552" s="483" t="n">
        <v>0.4047</v>
      </c>
      <c r="I6552" s="484" t="n">
        <v>19.1</v>
      </c>
      <c r="J6552" s="485" t="n">
        <v>7.72</v>
      </c>
    </row>
    <row r="6553" customFormat="false" ht="15" hidden="false" customHeight="false" outlineLevel="0" collapsed="false">
      <c r="A6553" s="486"/>
      <c r="B6553" s="487"/>
      <c r="C6553" s="487"/>
      <c r="D6553" s="487"/>
      <c r="E6553" s="487" t="s">
        <v>1388</v>
      </c>
      <c r="F6553" s="488" t="n">
        <v>13.92</v>
      </c>
      <c r="G6553" s="487" t="s">
        <v>1389</v>
      </c>
      <c r="H6553" s="488" t="n">
        <v>0</v>
      </c>
      <c r="I6553" s="489" t="s">
        <v>1390</v>
      </c>
      <c r="J6553" s="490" t="n">
        <v>13.92</v>
      </c>
    </row>
    <row r="6554" customFormat="false" ht="15" hidden="false" customHeight="true" outlineLevel="0" collapsed="false">
      <c r="A6554" s="486"/>
      <c r="B6554" s="487"/>
      <c r="C6554" s="487"/>
      <c r="D6554" s="487"/>
      <c r="E6554" s="487" t="s">
        <v>1391</v>
      </c>
      <c r="F6554" s="488" t="n">
        <v>4.41</v>
      </c>
      <c r="G6554" s="487"/>
      <c r="H6554" s="491" t="s">
        <v>1392</v>
      </c>
      <c r="I6554" s="491"/>
      <c r="J6554" s="490" t="n">
        <v>22.98</v>
      </c>
    </row>
    <row r="6555" customFormat="false" ht="49.5" hidden="false" customHeight="true" outlineLevel="0" collapsed="false">
      <c r="A6555" s="492"/>
      <c r="B6555" s="493"/>
      <c r="C6555" s="493"/>
      <c r="D6555" s="493"/>
      <c r="E6555" s="493"/>
      <c r="F6555" s="493"/>
      <c r="G6555" s="493" t="s">
        <v>1393</v>
      </c>
      <c r="H6555" s="494" t="n">
        <v>502.7</v>
      </c>
      <c r="I6555" s="495" t="s">
        <v>1394</v>
      </c>
      <c r="J6555" s="496" t="n">
        <v>11552.04</v>
      </c>
    </row>
    <row r="6556" customFormat="false" ht="0.75" hidden="false" customHeight="true" outlineLevel="0" collapsed="false">
      <c r="A6556" s="497"/>
      <c r="B6556" s="498"/>
      <c r="C6556" s="498"/>
      <c r="D6556" s="498"/>
      <c r="E6556" s="498"/>
      <c r="F6556" s="498"/>
      <c r="G6556" s="498"/>
      <c r="H6556" s="498"/>
      <c r="I6556" s="499"/>
      <c r="J6556" s="500"/>
    </row>
    <row r="6557" customFormat="false" ht="18" hidden="false" customHeight="true" outlineLevel="0" collapsed="false">
      <c r="A6557" s="466" t="s">
        <v>3404</v>
      </c>
      <c r="B6557" s="467" t="s">
        <v>27</v>
      </c>
      <c r="C6557" s="468" t="s">
        <v>26</v>
      </c>
      <c r="D6557" s="468" t="s">
        <v>18</v>
      </c>
      <c r="E6557" s="468" t="s">
        <v>25</v>
      </c>
      <c r="F6557" s="468"/>
      <c r="G6557" s="469" t="s">
        <v>1375</v>
      </c>
      <c r="H6557" s="467" t="s">
        <v>1376</v>
      </c>
      <c r="I6557" s="470" t="s">
        <v>1377</v>
      </c>
      <c r="J6557" s="471" t="s">
        <v>19</v>
      </c>
    </row>
    <row r="6558" customFormat="false" ht="24" hidden="false" customHeight="true" outlineLevel="0" collapsed="false">
      <c r="A6558" s="472" t="s">
        <v>35</v>
      </c>
      <c r="B6558" s="473" t="n">
        <v>93358</v>
      </c>
      <c r="C6558" s="474" t="s">
        <v>42</v>
      </c>
      <c r="D6558" s="474" t="s">
        <v>174</v>
      </c>
      <c r="E6558" s="474" t="s">
        <v>914</v>
      </c>
      <c r="F6558" s="474"/>
      <c r="G6558" s="475" t="s">
        <v>388</v>
      </c>
      <c r="H6558" s="476" t="n">
        <v>1</v>
      </c>
      <c r="I6558" s="477" t="n">
        <v>80.38</v>
      </c>
      <c r="J6558" s="478" t="n">
        <v>80.38</v>
      </c>
    </row>
    <row r="6559" customFormat="false" ht="24" hidden="false" customHeight="true" outlineLevel="0" collapsed="false">
      <c r="A6559" s="479" t="s">
        <v>656</v>
      </c>
      <c r="B6559" s="480" t="n">
        <v>88316</v>
      </c>
      <c r="C6559" s="481" t="s">
        <v>42</v>
      </c>
      <c r="D6559" s="481" t="s">
        <v>667</v>
      </c>
      <c r="E6559" s="481" t="s">
        <v>1382</v>
      </c>
      <c r="F6559" s="481"/>
      <c r="G6559" s="482" t="s">
        <v>469</v>
      </c>
      <c r="H6559" s="483" t="n">
        <v>3.9557667</v>
      </c>
      <c r="I6559" s="484" t="n">
        <v>20.32</v>
      </c>
      <c r="J6559" s="485" t="n">
        <v>80.38</v>
      </c>
    </row>
    <row r="6560" customFormat="false" ht="15" hidden="false" customHeight="false" outlineLevel="0" collapsed="false">
      <c r="A6560" s="486"/>
      <c r="B6560" s="487"/>
      <c r="C6560" s="487"/>
      <c r="D6560" s="487"/>
      <c r="E6560" s="487" t="s">
        <v>1388</v>
      </c>
      <c r="F6560" s="488" t="n">
        <v>59.69</v>
      </c>
      <c r="G6560" s="487" t="s">
        <v>1389</v>
      </c>
      <c r="H6560" s="488" t="n">
        <v>0</v>
      </c>
      <c r="I6560" s="489" t="s">
        <v>1390</v>
      </c>
      <c r="J6560" s="490" t="n">
        <v>59.69</v>
      </c>
    </row>
    <row r="6561" customFormat="false" ht="15" hidden="false" customHeight="true" outlineLevel="0" collapsed="false">
      <c r="A6561" s="486"/>
      <c r="B6561" s="487"/>
      <c r="C6561" s="487"/>
      <c r="D6561" s="487"/>
      <c r="E6561" s="487" t="s">
        <v>1391</v>
      </c>
      <c r="F6561" s="488" t="n">
        <v>19.13</v>
      </c>
      <c r="G6561" s="487"/>
      <c r="H6561" s="491" t="s">
        <v>1392</v>
      </c>
      <c r="I6561" s="491"/>
      <c r="J6561" s="490" t="n">
        <v>99.51</v>
      </c>
    </row>
    <row r="6562" customFormat="false" ht="49.5" hidden="false" customHeight="true" outlineLevel="0" collapsed="false">
      <c r="A6562" s="492"/>
      <c r="B6562" s="493"/>
      <c r="C6562" s="493"/>
      <c r="D6562" s="493"/>
      <c r="E6562" s="493"/>
      <c r="F6562" s="493"/>
      <c r="G6562" s="493" t="s">
        <v>1393</v>
      </c>
      <c r="H6562" s="494" t="n">
        <v>20.85</v>
      </c>
      <c r="I6562" s="495" t="s">
        <v>1394</v>
      </c>
      <c r="J6562" s="496" t="n">
        <v>2074.78</v>
      </c>
    </row>
    <row r="6563" customFormat="false" ht="0.75" hidden="false" customHeight="true" outlineLevel="0" collapsed="false">
      <c r="A6563" s="497"/>
      <c r="B6563" s="498"/>
      <c r="C6563" s="498"/>
      <c r="D6563" s="498"/>
      <c r="E6563" s="498"/>
      <c r="F6563" s="498"/>
      <c r="G6563" s="498"/>
      <c r="H6563" s="498"/>
      <c r="I6563" s="499"/>
      <c r="J6563" s="500"/>
    </row>
    <row r="6564" customFormat="false" ht="24" hidden="false" customHeight="true" outlineLevel="0" collapsed="false">
      <c r="A6564" s="461" t="s">
        <v>3405</v>
      </c>
      <c r="B6564" s="462"/>
      <c r="C6564" s="462"/>
      <c r="D6564" s="462" t="s">
        <v>3406</v>
      </c>
      <c r="E6564" s="462"/>
      <c r="F6564" s="462"/>
      <c r="G6564" s="462"/>
      <c r="H6564" s="463"/>
      <c r="I6564" s="464"/>
      <c r="J6564" s="465" t="n">
        <v>23860.55</v>
      </c>
    </row>
    <row r="6565" customFormat="false" ht="18" hidden="false" customHeight="true" outlineLevel="0" collapsed="false">
      <c r="A6565" s="466" t="s">
        <v>3407</v>
      </c>
      <c r="B6565" s="467" t="s">
        <v>27</v>
      </c>
      <c r="C6565" s="468" t="s">
        <v>26</v>
      </c>
      <c r="D6565" s="468" t="s">
        <v>18</v>
      </c>
      <c r="E6565" s="468" t="s">
        <v>25</v>
      </c>
      <c r="F6565" s="468"/>
      <c r="G6565" s="469" t="s">
        <v>1375</v>
      </c>
      <c r="H6565" s="467" t="s">
        <v>1376</v>
      </c>
      <c r="I6565" s="470" t="s">
        <v>1377</v>
      </c>
      <c r="J6565" s="471" t="s">
        <v>19</v>
      </c>
    </row>
    <row r="6566" customFormat="false" ht="51.75" hidden="false" customHeight="true" outlineLevel="0" collapsed="false">
      <c r="A6566" s="472" t="s">
        <v>35</v>
      </c>
      <c r="B6566" s="473" t="s">
        <v>3408</v>
      </c>
      <c r="C6566" s="474" t="s">
        <v>36</v>
      </c>
      <c r="D6566" s="474" t="s">
        <v>3409</v>
      </c>
      <c r="E6566" s="474" t="s">
        <v>1404</v>
      </c>
      <c r="F6566" s="474"/>
      <c r="G6566" s="475" t="s">
        <v>120</v>
      </c>
      <c r="H6566" s="476" t="n">
        <v>1</v>
      </c>
      <c r="I6566" s="477" t="n">
        <v>528.42</v>
      </c>
      <c r="J6566" s="478" t="n">
        <v>528.42</v>
      </c>
    </row>
    <row r="6567" customFormat="false" ht="25.5" hidden="false" customHeight="true" outlineLevel="0" collapsed="false">
      <c r="A6567" s="479" t="s">
        <v>656</v>
      </c>
      <c r="B6567" s="480" t="n">
        <v>88247</v>
      </c>
      <c r="C6567" s="481" t="s">
        <v>42</v>
      </c>
      <c r="D6567" s="481" t="s">
        <v>852</v>
      </c>
      <c r="E6567" s="481" t="s">
        <v>1382</v>
      </c>
      <c r="F6567" s="481"/>
      <c r="G6567" s="482" t="s">
        <v>469</v>
      </c>
      <c r="H6567" s="483" t="n">
        <v>2</v>
      </c>
      <c r="I6567" s="484" t="n">
        <v>21.96</v>
      </c>
      <c r="J6567" s="485" t="n">
        <v>43.92</v>
      </c>
    </row>
    <row r="6568" customFormat="false" ht="24" hidden="false" customHeight="true" outlineLevel="0" collapsed="false">
      <c r="A6568" s="479" t="s">
        <v>656</v>
      </c>
      <c r="B6568" s="480" t="n">
        <v>88264</v>
      </c>
      <c r="C6568" s="481" t="s">
        <v>42</v>
      </c>
      <c r="D6568" s="481" t="s">
        <v>468</v>
      </c>
      <c r="E6568" s="481" t="s">
        <v>1382</v>
      </c>
      <c r="F6568" s="481"/>
      <c r="G6568" s="482" t="s">
        <v>469</v>
      </c>
      <c r="H6568" s="483" t="n">
        <v>2</v>
      </c>
      <c r="I6568" s="484" t="n">
        <v>26.68</v>
      </c>
      <c r="J6568" s="485" t="n">
        <v>53.36</v>
      </c>
    </row>
    <row r="6569" customFormat="false" ht="39" hidden="false" customHeight="true" outlineLevel="0" collapsed="false">
      <c r="A6569" s="501" t="s">
        <v>200</v>
      </c>
      <c r="B6569" s="502" t="n">
        <v>13393</v>
      </c>
      <c r="C6569" s="503" t="s">
        <v>42</v>
      </c>
      <c r="D6569" s="503" t="s">
        <v>3410</v>
      </c>
      <c r="E6569" s="503" t="s">
        <v>669</v>
      </c>
      <c r="F6569" s="503"/>
      <c r="G6569" s="504" t="s">
        <v>120</v>
      </c>
      <c r="H6569" s="505" t="n">
        <v>1</v>
      </c>
      <c r="I6569" s="506" t="n">
        <v>431.14</v>
      </c>
      <c r="J6569" s="507" t="n">
        <v>431.14</v>
      </c>
    </row>
    <row r="6570" customFormat="false" ht="15" hidden="false" customHeight="false" outlineLevel="0" collapsed="false">
      <c r="A6570" s="486"/>
      <c r="B6570" s="487"/>
      <c r="C6570" s="487"/>
      <c r="D6570" s="487"/>
      <c r="E6570" s="487" t="s">
        <v>1388</v>
      </c>
      <c r="F6570" s="488" t="n">
        <v>75.92</v>
      </c>
      <c r="G6570" s="487" t="s">
        <v>1389</v>
      </c>
      <c r="H6570" s="488" t="n">
        <v>0</v>
      </c>
      <c r="I6570" s="489" t="s">
        <v>1390</v>
      </c>
      <c r="J6570" s="490" t="n">
        <v>75.92</v>
      </c>
    </row>
    <row r="6571" customFormat="false" ht="15" hidden="false" customHeight="true" outlineLevel="0" collapsed="false">
      <c r="A6571" s="486"/>
      <c r="B6571" s="487"/>
      <c r="C6571" s="487"/>
      <c r="D6571" s="487"/>
      <c r="E6571" s="487" t="s">
        <v>1391</v>
      </c>
      <c r="F6571" s="488" t="n">
        <v>125.76</v>
      </c>
      <c r="G6571" s="487"/>
      <c r="H6571" s="491" t="s">
        <v>1392</v>
      </c>
      <c r="I6571" s="491"/>
      <c r="J6571" s="490" t="n">
        <v>654.18</v>
      </c>
    </row>
    <row r="6572" customFormat="false" ht="49.5" hidden="false" customHeight="true" outlineLevel="0" collapsed="false">
      <c r="A6572" s="492"/>
      <c r="B6572" s="493"/>
      <c r="C6572" s="493"/>
      <c r="D6572" s="493"/>
      <c r="E6572" s="493"/>
      <c r="F6572" s="493"/>
      <c r="G6572" s="493" t="s">
        <v>1393</v>
      </c>
      <c r="H6572" s="494" t="n">
        <v>1</v>
      </c>
      <c r="I6572" s="495" t="s">
        <v>1394</v>
      </c>
      <c r="J6572" s="496" t="n">
        <v>654.18</v>
      </c>
    </row>
    <row r="6573" customFormat="false" ht="0.75" hidden="false" customHeight="true" outlineLevel="0" collapsed="false">
      <c r="A6573" s="497"/>
      <c r="B6573" s="498"/>
      <c r="C6573" s="498"/>
      <c r="D6573" s="498"/>
      <c r="E6573" s="498"/>
      <c r="F6573" s="498"/>
      <c r="G6573" s="498"/>
      <c r="H6573" s="498"/>
      <c r="I6573" s="499"/>
      <c r="J6573" s="500"/>
    </row>
    <row r="6574" customFormat="false" ht="18" hidden="false" customHeight="true" outlineLevel="0" collapsed="false">
      <c r="A6574" s="466" t="s">
        <v>3411</v>
      </c>
      <c r="B6574" s="467" t="s">
        <v>27</v>
      </c>
      <c r="C6574" s="468" t="s">
        <v>26</v>
      </c>
      <c r="D6574" s="468" t="s">
        <v>18</v>
      </c>
      <c r="E6574" s="468" t="s">
        <v>25</v>
      </c>
      <c r="F6574" s="468"/>
      <c r="G6574" s="469" t="s">
        <v>1375</v>
      </c>
      <c r="H6574" s="467" t="s">
        <v>1376</v>
      </c>
      <c r="I6574" s="470" t="s">
        <v>1377</v>
      </c>
      <c r="J6574" s="471" t="s">
        <v>19</v>
      </c>
    </row>
    <row r="6575" customFormat="false" ht="51.75" hidden="false" customHeight="true" outlineLevel="0" collapsed="false">
      <c r="A6575" s="472" t="s">
        <v>35</v>
      </c>
      <c r="B6575" s="473" t="s">
        <v>3412</v>
      </c>
      <c r="C6575" s="474" t="s">
        <v>36</v>
      </c>
      <c r="D6575" s="474" t="s">
        <v>3413</v>
      </c>
      <c r="E6575" s="474" t="s">
        <v>1554</v>
      </c>
      <c r="F6575" s="474"/>
      <c r="G6575" s="475" t="s">
        <v>120</v>
      </c>
      <c r="H6575" s="476" t="n">
        <v>1</v>
      </c>
      <c r="I6575" s="477" t="n">
        <v>1129.29</v>
      </c>
      <c r="J6575" s="478" t="n">
        <v>1129.29</v>
      </c>
    </row>
    <row r="6576" customFormat="false" ht="25.5" hidden="false" customHeight="true" outlineLevel="0" collapsed="false">
      <c r="A6576" s="479" t="s">
        <v>656</v>
      </c>
      <c r="B6576" s="480" t="n">
        <v>88247</v>
      </c>
      <c r="C6576" s="481" t="s">
        <v>42</v>
      </c>
      <c r="D6576" s="481" t="s">
        <v>852</v>
      </c>
      <c r="E6576" s="481" t="s">
        <v>1382</v>
      </c>
      <c r="F6576" s="481"/>
      <c r="G6576" s="482" t="s">
        <v>469</v>
      </c>
      <c r="H6576" s="483" t="n">
        <v>1.5233</v>
      </c>
      <c r="I6576" s="484" t="n">
        <v>21.96</v>
      </c>
      <c r="J6576" s="485" t="n">
        <v>33.45</v>
      </c>
    </row>
    <row r="6577" customFormat="false" ht="24" hidden="false" customHeight="true" outlineLevel="0" collapsed="false">
      <c r="A6577" s="479" t="s">
        <v>656</v>
      </c>
      <c r="B6577" s="480" t="n">
        <v>88264</v>
      </c>
      <c r="C6577" s="481" t="s">
        <v>42</v>
      </c>
      <c r="D6577" s="481" t="s">
        <v>468</v>
      </c>
      <c r="E6577" s="481" t="s">
        <v>1382</v>
      </c>
      <c r="F6577" s="481"/>
      <c r="G6577" s="482" t="s">
        <v>469</v>
      </c>
      <c r="H6577" s="483" t="n">
        <v>1.5233</v>
      </c>
      <c r="I6577" s="484" t="n">
        <v>26.68</v>
      </c>
      <c r="J6577" s="485" t="n">
        <v>40.64</v>
      </c>
    </row>
    <row r="6578" customFormat="false" ht="25.5" hidden="false" customHeight="true" outlineLevel="0" collapsed="false">
      <c r="A6578" s="501" t="s">
        <v>200</v>
      </c>
      <c r="B6578" s="502" t="s">
        <v>3414</v>
      </c>
      <c r="C6578" s="503" t="s">
        <v>36</v>
      </c>
      <c r="D6578" s="503" t="s">
        <v>3415</v>
      </c>
      <c r="E6578" s="503" t="s">
        <v>669</v>
      </c>
      <c r="F6578" s="503"/>
      <c r="G6578" s="504" t="s">
        <v>120</v>
      </c>
      <c r="H6578" s="505" t="n">
        <v>1</v>
      </c>
      <c r="I6578" s="506" t="n">
        <v>1055.2</v>
      </c>
      <c r="J6578" s="507" t="n">
        <v>1055.2</v>
      </c>
    </row>
    <row r="6579" customFormat="false" ht="15" hidden="false" customHeight="false" outlineLevel="0" collapsed="false">
      <c r="A6579" s="486"/>
      <c r="B6579" s="487"/>
      <c r="C6579" s="487"/>
      <c r="D6579" s="487"/>
      <c r="E6579" s="487" t="s">
        <v>1388</v>
      </c>
      <c r="F6579" s="488" t="n">
        <v>57.81</v>
      </c>
      <c r="G6579" s="487" t="s">
        <v>1389</v>
      </c>
      <c r="H6579" s="488" t="n">
        <v>0</v>
      </c>
      <c r="I6579" s="489" t="s">
        <v>1390</v>
      </c>
      <c r="J6579" s="490" t="n">
        <v>57.81</v>
      </c>
    </row>
    <row r="6580" customFormat="false" ht="15" hidden="false" customHeight="true" outlineLevel="0" collapsed="false">
      <c r="A6580" s="486"/>
      <c r="B6580" s="487"/>
      <c r="C6580" s="487"/>
      <c r="D6580" s="487"/>
      <c r="E6580" s="487" t="s">
        <v>1391</v>
      </c>
      <c r="F6580" s="488" t="n">
        <v>268.77</v>
      </c>
      <c r="G6580" s="487"/>
      <c r="H6580" s="491" t="s">
        <v>1392</v>
      </c>
      <c r="I6580" s="491"/>
      <c r="J6580" s="490" t="n">
        <v>1398.06</v>
      </c>
    </row>
    <row r="6581" customFormat="false" ht="49.5" hidden="false" customHeight="true" outlineLevel="0" collapsed="false">
      <c r="A6581" s="492"/>
      <c r="B6581" s="493"/>
      <c r="C6581" s="493"/>
      <c r="D6581" s="493"/>
      <c r="E6581" s="493"/>
      <c r="F6581" s="493"/>
      <c r="G6581" s="493" t="s">
        <v>1393</v>
      </c>
      <c r="H6581" s="494" t="n">
        <v>4</v>
      </c>
      <c r="I6581" s="495" t="s">
        <v>1394</v>
      </c>
      <c r="J6581" s="496" t="n">
        <v>5592.24</v>
      </c>
    </row>
    <row r="6582" customFormat="false" ht="0.75" hidden="false" customHeight="true" outlineLevel="0" collapsed="false">
      <c r="A6582" s="497"/>
      <c r="B6582" s="498"/>
      <c r="C6582" s="498"/>
      <c r="D6582" s="498"/>
      <c r="E6582" s="498"/>
      <c r="F6582" s="498"/>
      <c r="G6582" s="498"/>
      <c r="H6582" s="498"/>
      <c r="I6582" s="499"/>
      <c r="J6582" s="500"/>
    </row>
    <row r="6583" customFormat="false" ht="18" hidden="false" customHeight="true" outlineLevel="0" collapsed="false">
      <c r="A6583" s="466" t="s">
        <v>3416</v>
      </c>
      <c r="B6583" s="467" t="s">
        <v>27</v>
      </c>
      <c r="C6583" s="468" t="s">
        <v>26</v>
      </c>
      <c r="D6583" s="468" t="s">
        <v>18</v>
      </c>
      <c r="E6583" s="468" t="s">
        <v>25</v>
      </c>
      <c r="F6583" s="468"/>
      <c r="G6583" s="469" t="s">
        <v>1375</v>
      </c>
      <c r="H6583" s="467" t="s">
        <v>1376</v>
      </c>
      <c r="I6583" s="470" t="s">
        <v>1377</v>
      </c>
      <c r="J6583" s="471" t="s">
        <v>19</v>
      </c>
    </row>
    <row r="6584" customFormat="false" ht="51.75" hidden="false" customHeight="true" outlineLevel="0" collapsed="false">
      <c r="A6584" s="472" t="s">
        <v>35</v>
      </c>
      <c r="B6584" s="473" t="s">
        <v>3417</v>
      </c>
      <c r="C6584" s="474" t="s">
        <v>36</v>
      </c>
      <c r="D6584" s="474" t="s">
        <v>3418</v>
      </c>
      <c r="E6584" s="474" t="s">
        <v>1404</v>
      </c>
      <c r="F6584" s="474"/>
      <c r="G6584" s="475" t="s">
        <v>463</v>
      </c>
      <c r="H6584" s="476" t="n">
        <v>1</v>
      </c>
      <c r="I6584" s="477" t="n">
        <v>1100</v>
      </c>
      <c r="J6584" s="478" t="n">
        <v>1100</v>
      </c>
    </row>
    <row r="6585" customFormat="false" ht="51.75" hidden="false" customHeight="true" outlineLevel="0" collapsed="false">
      <c r="A6585" s="479" t="s">
        <v>656</v>
      </c>
      <c r="B6585" s="480" t="n">
        <v>87367</v>
      </c>
      <c r="C6585" s="481" t="s">
        <v>42</v>
      </c>
      <c r="D6585" s="481" t="s">
        <v>879</v>
      </c>
      <c r="E6585" s="481" t="s">
        <v>1382</v>
      </c>
      <c r="F6585" s="481"/>
      <c r="G6585" s="482" t="s">
        <v>388</v>
      </c>
      <c r="H6585" s="483" t="n">
        <v>0.0192</v>
      </c>
      <c r="I6585" s="484" t="n">
        <v>728.75</v>
      </c>
      <c r="J6585" s="485" t="n">
        <v>13.99</v>
      </c>
    </row>
    <row r="6586" customFormat="false" ht="25.5" hidden="false" customHeight="true" outlineLevel="0" collapsed="false">
      <c r="A6586" s="479" t="s">
        <v>656</v>
      </c>
      <c r="B6586" s="480" t="n">
        <v>88247</v>
      </c>
      <c r="C6586" s="481" t="s">
        <v>42</v>
      </c>
      <c r="D6586" s="481" t="s">
        <v>852</v>
      </c>
      <c r="E6586" s="481" t="s">
        <v>1382</v>
      </c>
      <c r="F6586" s="481"/>
      <c r="G6586" s="482" t="s">
        <v>469</v>
      </c>
      <c r="H6586" s="483" t="n">
        <v>0.6337</v>
      </c>
      <c r="I6586" s="484" t="n">
        <v>21.96</v>
      </c>
      <c r="J6586" s="485" t="n">
        <v>13.91</v>
      </c>
    </row>
    <row r="6587" customFormat="false" ht="24" hidden="false" customHeight="true" outlineLevel="0" collapsed="false">
      <c r="A6587" s="479" t="s">
        <v>656</v>
      </c>
      <c r="B6587" s="480" t="n">
        <v>88264</v>
      </c>
      <c r="C6587" s="481" t="s">
        <v>42</v>
      </c>
      <c r="D6587" s="481" t="s">
        <v>468</v>
      </c>
      <c r="E6587" s="481" t="s">
        <v>1382</v>
      </c>
      <c r="F6587" s="481"/>
      <c r="G6587" s="482" t="s">
        <v>469</v>
      </c>
      <c r="H6587" s="483" t="n">
        <v>0.6337</v>
      </c>
      <c r="I6587" s="484" t="n">
        <v>26.68</v>
      </c>
      <c r="J6587" s="485" t="n">
        <v>16.9</v>
      </c>
    </row>
    <row r="6588" customFormat="false" ht="25.5" hidden="false" customHeight="true" outlineLevel="0" collapsed="false">
      <c r="A6588" s="501" t="s">
        <v>200</v>
      </c>
      <c r="B6588" s="502" t="s">
        <v>3419</v>
      </c>
      <c r="C6588" s="503" t="s">
        <v>36</v>
      </c>
      <c r="D6588" s="503" t="s">
        <v>3420</v>
      </c>
      <c r="E6588" s="503" t="s">
        <v>669</v>
      </c>
      <c r="F6588" s="503"/>
      <c r="G6588" s="504" t="s">
        <v>120</v>
      </c>
      <c r="H6588" s="505" t="n">
        <v>1</v>
      </c>
      <c r="I6588" s="506" t="n">
        <v>1055.2</v>
      </c>
      <c r="J6588" s="507" t="n">
        <v>1055.2</v>
      </c>
    </row>
    <row r="6589" customFormat="false" ht="15" hidden="false" customHeight="false" outlineLevel="0" collapsed="false">
      <c r="A6589" s="486"/>
      <c r="B6589" s="487"/>
      <c r="C6589" s="487"/>
      <c r="D6589" s="487"/>
      <c r="E6589" s="487" t="s">
        <v>1388</v>
      </c>
      <c r="F6589" s="488" t="n">
        <v>27.3</v>
      </c>
      <c r="G6589" s="487" t="s">
        <v>1389</v>
      </c>
      <c r="H6589" s="488" t="n">
        <v>0</v>
      </c>
      <c r="I6589" s="489" t="s">
        <v>1390</v>
      </c>
      <c r="J6589" s="490" t="n">
        <v>27.3</v>
      </c>
    </row>
    <row r="6590" customFormat="false" ht="15" hidden="false" customHeight="true" outlineLevel="0" collapsed="false">
      <c r="A6590" s="486"/>
      <c r="B6590" s="487"/>
      <c r="C6590" s="487"/>
      <c r="D6590" s="487"/>
      <c r="E6590" s="487" t="s">
        <v>1391</v>
      </c>
      <c r="F6590" s="488" t="n">
        <v>261.8</v>
      </c>
      <c r="G6590" s="487"/>
      <c r="H6590" s="491" t="s">
        <v>1392</v>
      </c>
      <c r="I6590" s="491"/>
      <c r="J6590" s="490" t="n">
        <v>1361.8</v>
      </c>
    </row>
    <row r="6591" customFormat="false" ht="49.5" hidden="false" customHeight="true" outlineLevel="0" collapsed="false">
      <c r="A6591" s="492"/>
      <c r="B6591" s="493"/>
      <c r="C6591" s="493"/>
      <c r="D6591" s="493"/>
      <c r="E6591" s="493"/>
      <c r="F6591" s="493"/>
      <c r="G6591" s="493" t="s">
        <v>1393</v>
      </c>
      <c r="H6591" s="494" t="n">
        <v>5</v>
      </c>
      <c r="I6591" s="495" t="s">
        <v>1394</v>
      </c>
      <c r="J6591" s="496" t="n">
        <v>6809</v>
      </c>
    </row>
    <row r="6592" customFormat="false" ht="0.75" hidden="false" customHeight="true" outlineLevel="0" collapsed="false">
      <c r="A6592" s="497"/>
      <c r="B6592" s="498"/>
      <c r="C6592" s="498"/>
      <c r="D6592" s="498"/>
      <c r="E6592" s="498"/>
      <c r="F6592" s="498"/>
      <c r="G6592" s="498"/>
      <c r="H6592" s="498"/>
      <c r="I6592" s="499"/>
      <c r="J6592" s="500"/>
    </row>
    <row r="6593" customFormat="false" ht="18" hidden="false" customHeight="true" outlineLevel="0" collapsed="false">
      <c r="A6593" s="466" t="s">
        <v>3421</v>
      </c>
      <c r="B6593" s="467" t="s">
        <v>27</v>
      </c>
      <c r="C6593" s="468" t="s">
        <v>26</v>
      </c>
      <c r="D6593" s="468" t="s">
        <v>18</v>
      </c>
      <c r="E6593" s="468" t="s">
        <v>25</v>
      </c>
      <c r="F6593" s="468"/>
      <c r="G6593" s="469" t="s">
        <v>1375</v>
      </c>
      <c r="H6593" s="467" t="s">
        <v>1376</v>
      </c>
      <c r="I6593" s="470" t="s">
        <v>1377</v>
      </c>
      <c r="J6593" s="471" t="s">
        <v>19</v>
      </c>
    </row>
    <row r="6594" customFormat="false" ht="51.75" hidden="false" customHeight="true" outlineLevel="0" collapsed="false">
      <c r="A6594" s="472" t="s">
        <v>35</v>
      </c>
      <c r="B6594" s="473" t="s">
        <v>3422</v>
      </c>
      <c r="C6594" s="474" t="s">
        <v>36</v>
      </c>
      <c r="D6594" s="474" t="s">
        <v>3423</v>
      </c>
      <c r="E6594" s="474" t="s">
        <v>1404</v>
      </c>
      <c r="F6594" s="474"/>
      <c r="G6594" s="475" t="s">
        <v>120</v>
      </c>
      <c r="H6594" s="476" t="n">
        <v>1</v>
      </c>
      <c r="I6594" s="477" t="n">
        <v>1090.48</v>
      </c>
      <c r="J6594" s="478" t="n">
        <v>1090.48</v>
      </c>
    </row>
    <row r="6595" customFormat="false" ht="51.75" hidden="false" customHeight="true" outlineLevel="0" collapsed="false">
      <c r="A6595" s="479" t="s">
        <v>656</v>
      </c>
      <c r="B6595" s="480" t="n">
        <v>87367</v>
      </c>
      <c r="C6595" s="481" t="s">
        <v>42</v>
      </c>
      <c r="D6595" s="481" t="s">
        <v>879</v>
      </c>
      <c r="E6595" s="481" t="s">
        <v>1382</v>
      </c>
      <c r="F6595" s="481"/>
      <c r="G6595" s="482" t="s">
        <v>388</v>
      </c>
      <c r="H6595" s="483" t="n">
        <v>0.0189</v>
      </c>
      <c r="I6595" s="484" t="n">
        <v>728.75</v>
      </c>
      <c r="J6595" s="485" t="n">
        <v>13.77</v>
      </c>
    </row>
    <row r="6596" customFormat="false" ht="25.5" hidden="false" customHeight="true" outlineLevel="0" collapsed="false">
      <c r="A6596" s="479" t="s">
        <v>656</v>
      </c>
      <c r="B6596" s="480" t="n">
        <v>88247</v>
      </c>
      <c r="C6596" s="481" t="s">
        <v>42</v>
      </c>
      <c r="D6596" s="481" t="s">
        <v>852</v>
      </c>
      <c r="E6596" s="481" t="s">
        <v>1382</v>
      </c>
      <c r="F6596" s="481"/>
      <c r="G6596" s="482" t="s">
        <v>469</v>
      </c>
      <c r="H6596" s="483" t="n">
        <v>0.6384</v>
      </c>
      <c r="I6596" s="484" t="n">
        <v>21.96</v>
      </c>
      <c r="J6596" s="485" t="n">
        <v>14.01</v>
      </c>
    </row>
    <row r="6597" customFormat="false" ht="24" hidden="false" customHeight="true" outlineLevel="0" collapsed="false">
      <c r="A6597" s="479" t="s">
        <v>656</v>
      </c>
      <c r="B6597" s="480" t="n">
        <v>88264</v>
      </c>
      <c r="C6597" s="481" t="s">
        <v>42</v>
      </c>
      <c r="D6597" s="481" t="s">
        <v>468</v>
      </c>
      <c r="E6597" s="481" t="s">
        <v>1382</v>
      </c>
      <c r="F6597" s="481"/>
      <c r="G6597" s="482" t="s">
        <v>469</v>
      </c>
      <c r="H6597" s="483" t="n">
        <v>0.6384</v>
      </c>
      <c r="I6597" s="484" t="n">
        <v>26.68</v>
      </c>
      <c r="J6597" s="485" t="n">
        <v>17.03</v>
      </c>
    </row>
    <row r="6598" customFormat="false" ht="25.5" hidden="false" customHeight="true" outlineLevel="0" collapsed="false">
      <c r="A6598" s="501" t="s">
        <v>200</v>
      </c>
      <c r="B6598" s="502" t="s">
        <v>3424</v>
      </c>
      <c r="C6598" s="503" t="s">
        <v>36</v>
      </c>
      <c r="D6598" s="503" t="s">
        <v>3425</v>
      </c>
      <c r="E6598" s="503" t="s">
        <v>669</v>
      </c>
      <c r="F6598" s="503"/>
      <c r="G6598" s="504" t="s">
        <v>120</v>
      </c>
      <c r="H6598" s="505" t="n">
        <v>1</v>
      </c>
      <c r="I6598" s="506" t="n">
        <v>1045.67</v>
      </c>
      <c r="J6598" s="507" t="n">
        <v>1045.67</v>
      </c>
    </row>
    <row r="6599" customFormat="false" ht="15" hidden="false" customHeight="false" outlineLevel="0" collapsed="false">
      <c r="A6599" s="486"/>
      <c r="B6599" s="487"/>
      <c r="C6599" s="487"/>
      <c r="D6599" s="487"/>
      <c r="E6599" s="487" t="s">
        <v>1388</v>
      </c>
      <c r="F6599" s="488" t="n">
        <v>27.43</v>
      </c>
      <c r="G6599" s="487" t="s">
        <v>1389</v>
      </c>
      <c r="H6599" s="488" t="n">
        <v>0</v>
      </c>
      <c r="I6599" s="489" t="s">
        <v>1390</v>
      </c>
      <c r="J6599" s="490" t="n">
        <v>27.43</v>
      </c>
    </row>
    <row r="6600" customFormat="false" ht="15" hidden="false" customHeight="true" outlineLevel="0" collapsed="false">
      <c r="A6600" s="486"/>
      <c r="B6600" s="487"/>
      <c r="C6600" s="487"/>
      <c r="D6600" s="487"/>
      <c r="E6600" s="487" t="s">
        <v>1391</v>
      </c>
      <c r="F6600" s="488" t="n">
        <v>259.53</v>
      </c>
      <c r="G6600" s="487"/>
      <c r="H6600" s="491" t="s">
        <v>1392</v>
      </c>
      <c r="I6600" s="491"/>
      <c r="J6600" s="490" t="n">
        <v>1350.01</v>
      </c>
    </row>
    <row r="6601" customFormat="false" ht="49.5" hidden="false" customHeight="true" outlineLevel="0" collapsed="false">
      <c r="A6601" s="492"/>
      <c r="B6601" s="493"/>
      <c r="C6601" s="493"/>
      <c r="D6601" s="493"/>
      <c r="E6601" s="493"/>
      <c r="F6601" s="493"/>
      <c r="G6601" s="493" t="s">
        <v>1393</v>
      </c>
      <c r="H6601" s="494" t="n">
        <v>2</v>
      </c>
      <c r="I6601" s="495" t="s">
        <v>1394</v>
      </c>
      <c r="J6601" s="496" t="n">
        <v>2700.02</v>
      </c>
    </row>
    <row r="6602" customFormat="false" ht="0.75" hidden="false" customHeight="true" outlineLevel="0" collapsed="false">
      <c r="A6602" s="497"/>
      <c r="B6602" s="498"/>
      <c r="C6602" s="498"/>
      <c r="D6602" s="498"/>
      <c r="E6602" s="498"/>
      <c r="F6602" s="498"/>
      <c r="G6602" s="498"/>
      <c r="H6602" s="498"/>
      <c r="I6602" s="499"/>
      <c r="J6602" s="500"/>
    </row>
    <row r="6603" customFormat="false" ht="18" hidden="false" customHeight="true" outlineLevel="0" collapsed="false">
      <c r="A6603" s="466" t="s">
        <v>3426</v>
      </c>
      <c r="B6603" s="467" t="s">
        <v>27</v>
      </c>
      <c r="C6603" s="468" t="s">
        <v>26</v>
      </c>
      <c r="D6603" s="468" t="s">
        <v>18</v>
      </c>
      <c r="E6603" s="468" t="s">
        <v>25</v>
      </c>
      <c r="F6603" s="468"/>
      <c r="G6603" s="469" t="s">
        <v>1375</v>
      </c>
      <c r="H6603" s="467" t="s">
        <v>1376</v>
      </c>
      <c r="I6603" s="470" t="s">
        <v>1377</v>
      </c>
      <c r="J6603" s="471" t="s">
        <v>19</v>
      </c>
    </row>
    <row r="6604" customFormat="false" ht="51.75" hidden="false" customHeight="true" outlineLevel="0" collapsed="false">
      <c r="A6604" s="472" t="s">
        <v>35</v>
      </c>
      <c r="B6604" s="473" t="s">
        <v>3427</v>
      </c>
      <c r="C6604" s="474" t="s">
        <v>36</v>
      </c>
      <c r="D6604" s="474" t="s">
        <v>3428</v>
      </c>
      <c r="E6604" s="474" t="s">
        <v>1404</v>
      </c>
      <c r="F6604" s="474"/>
      <c r="G6604" s="475" t="s">
        <v>120</v>
      </c>
      <c r="H6604" s="476" t="n">
        <v>1</v>
      </c>
      <c r="I6604" s="477" t="n">
        <v>1295.31</v>
      </c>
      <c r="J6604" s="478" t="n">
        <v>1295.31</v>
      </c>
    </row>
    <row r="6605" customFormat="false" ht="51.75" hidden="false" customHeight="true" outlineLevel="0" collapsed="false">
      <c r="A6605" s="479" t="s">
        <v>656</v>
      </c>
      <c r="B6605" s="480" t="n">
        <v>87367</v>
      </c>
      <c r="C6605" s="481" t="s">
        <v>42</v>
      </c>
      <c r="D6605" s="481" t="s">
        <v>879</v>
      </c>
      <c r="E6605" s="481" t="s">
        <v>1382</v>
      </c>
      <c r="F6605" s="481"/>
      <c r="G6605" s="482" t="s">
        <v>388</v>
      </c>
      <c r="H6605" s="483" t="n">
        <v>0.0189</v>
      </c>
      <c r="I6605" s="484" t="n">
        <v>728.75</v>
      </c>
      <c r="J6605" s="485" t="n">
        <v>13.77</v>
      </c>
    </row>
    <row r="6606" customFormat="false" ht="25.5" hidden="false" customHeight="true" outlineLevel="0" collapsed="false">
      <c r="A6606" s="479" t="s">
        <v>656</v>
      </c>
      <c r="B6606" s="480" t="n">
        <v>88247</v>
      </c>
      <c r="C6606" s="481" t="s">
        <v>42</v>
      </c>
      <c r="D6606" s="481" t="s">
        <v>852</v>
      </c>
      <c r="E6606" s="481" t="s">
        <v>1382</v>
      </c>
      <c r="F6606" s="481"/>
      <c r="G6606" s="482" t="s">
        <v>469</v>
      </c>
      <c r="H6606" s="483" t="n">
        <v>0.6384</v>
      </c>
      <c r="I6606" s="484" t="n">
        <v>21.96</v>
      </c>
      <c r="J6606" s="485" t="n">
        <v>14.01</v>
      </c>
    </row>
    <row r="6607" customFormat="false" ht="24" hidden="false" customHeight="true" outlineLevel="0" collapsed="false">
      <c r="A6607" s="479" t="s">
        <v>656</v>
      </c>
      <c r="B6607" s="480" t="n">
        <v>88264</v>
      </c>
      <c r="C6607" s="481" t="s">
        <v>42</v>
      </c>
      <c r="D6607" s="481" t="s">
        <v>468</v>
      </c>
      <c r="E6607" s="481" t="s">
        <v>1382</v>
      </c>
      <c r="F6607" s="481"/>
      <c r="G6607" s="482" t="s">
        <v>469</v>
      </c>
      <c r="H6607" s="483" t="n">
        <v>0.6384</v>
      </c>
      <c r="I6607" s="484" t="n">
        <v>26.68</v>
      </c>
      <c r="J6607" s="485" t="n">
        <v>17.03</v>
      </c>
    </row>
    <row r="6608" customFormat="false" ht="39" hidden="false" customHeight="true" outlineLevel="0" collapsed="false">
      <c r="A6608" s="501" t="s">
        <v>200</v>
      </c>
      <c r="B6608" s="502" t="n">
        <v>39763</v>
      </c>
      <c r="C6608" s="503" t="s">
        <v>42</v>
      </c>
      <c r="D6608" s="503" t="s">
        <v>3429</v>
      </c>
      <c r="E6608" s="503" t="s">
        <v>669</v>
      </c>
      <c r="F6608" s="503"/>
      <c r="G6608" s="504" t="s">
        <v>120</v>
      </c>
      <c r="H6608" s="505" t="n">
        <v>1</v>
      </c>
      <c r="I6608" s="506" t="n">
        <v>1250.5</v>
      </c>
      <c r="J6608" s="507" t="n">
        <v>1250.5</v>
      </c>
    </row>
    <row r="6609" customFormat="false" ht="15" hidden="false" customHeight="false" outlineLevel="0" collapsed="false">
      <c r="A6609" s="486"/>
      <c r="B6609" s="487"/>
      <c r="C6609" s="487"/>
      <c r="D6609" s="487"/>
      <c r="E6609" s="487" t="s">
        <v>1388</v>
      </c>
      <c r="F6609" s="488" t="n">
        <v>27.43</v>
      </c>
      <c r="G6609" s="487" t="s">
        <v>1389</v>
      </c>
      <c r="H6609" s="488" t="n">
        <v>0</v>
      </c>
      <c r="I6609" s="489" t="s">
        <v>1390</v>
      </c>
      <c r="J6609" s="490" t="n">
        <v>27.43</v>
      </c>
    </row>
    <row r="6610" customFormat="false" ht="15" hidden="false" customHeight="true" outlineLevel="0" collapsed="false">
      <c r="A6610" s="486"/>
      <c r="B6610" s="487"/>
      <c r="C6610" s="487"/>
      <c r="D6610" s="487"/>
      <c r="E6610" s="487" t="s">
        <v>1391</v>
      </c>
      <c r="F6610" s="488" t="n">
        <v>308.28</v>
      </c>
      <c r="G6610" s="487"/>
      <c r="H6610" s="491" t="s">
        <v>1392</v>
      </c>
      <c r="I6610" s="491"/>
      <c r="J6610" s="490" t="n">
        <v>1603.59</v>
      </c>
    </row>
    <row r="6611" customFormat="false" ht="49.5" hidden="false" customHeight="true" outlineLevel="0" collapsed="false">
      <c r="A6611" s="492"/>
      <c r="B6611" s="493"/>
      <c r="C6611" s="493"/>
      <c r="D6611" s="493"/>
      <c r="E6611" s="493"/>
      <c r="F6611" s="493"/>
      <c r="G6611" s="493" t="s">
        <v>1393</v>
      </c>
      <c r="H6611" s="494" t="n">
        <v>1</v>
      </c>
      <c r="I6611" s="495" t="s">
        <v>1394</v>
      </c>
      <c r="J6611" s="496" t="n">
        <v>1603.59</v>
      </c>
    </row>
    <row r="6612" customFormat="false" ht="0.75" hidden="false" customHeight="true" outlineLevel="0" collapsed="false">
      <c r="A6612" s="497"/>
      <c r="B6612" s="498"/>
      <c r="C6612" s="498"/>
      <c r="D6612" s="498"/>
      <c r="E6612" s="498"/>
      <c r="F6612" s="498"/>
      <c r="G6612" s="498"/>
      <c r="H6612" s="498"/>
      <c r="I6612" s="499"/>
      <c r="J6612" s="500"/>
    </row>
    <row r="6613" customFormat="false" ht="18" hidden="false" customHeight="true" outlineLevel="0" collapsed="false">
      <c r="A6613" s="466" t="s">
        <v>3430</v>
      </c>
      <c r="B6613" s="467" t="s">
        <v>27</v>
      </c>
      <c r="C6613" s="468" t="s">
        <v>26</v>
      </c>
      <c r="D6613" s="468" t="s">
        <v>18</v>
      </c>
      <c r="E6613" s="468" t="s">
        <v>25</v>
      </c>
      <c r="F6613" s="468"/>
      <c r="G6613" s="469" t="s">
        <v>1375</v>
      </c>
      <c r="H6613" s="467" t="s">
        <v>1376</v>
      </c>
      <c r="I6613" s="470" t="s">
        <v>1377</v>
      </c>
      <c r="J6613" s="471" t="s">
        <v>19</v>
      </c>
    </row>
    <row r="6614" customFormat="false" ht="25.5" hidden="false" customHeight="true" outlineLevel="0" collapsed="false">
      <c r="A6614" s="472" t="s">
        <v>35</v>
      </c>
      <c r="B6614" s="473" t="s">
        <v>3431</v>
      </c>
      <c r="C6614" s="474" t="s">
        <v>36</v>
      </c>
      <c r="D6614" s="474" t="s">
        <v>3432</v>
      </c>
      <c r="E6614" s="474" t="s">
        <v>1751</v>
      </c>
      <c r="F6614" s="474"/>
      <c r="G6614" s="475" t="s">
        <v>120</v>
      </c>
      <c r="H6614" s="476" t="n">
        <v>1</v>
      </c>
      <c r="I6614" s="477" t="n">
        <v>602.22</v>
      </c>
      <c r="J6614" s="478" t="n">
        <v>602.22</v>
      </c>
    </row>
    <row r="6615" customFormat="false" ht="39" hidden="false" customHeight="true" outlineLevel="0" collapsed="false">
      <c r="A6615" s="479" t="s">
        <v>656</v>
      </c>
      <c r="B6615" s="480" t="n">
        <v>102136</v>
      </c>
      <c r="C6615" s="481" t="s">
        <v>42</v>
      </c>
      <c r="D6615" s="481" t="s">
        <v>3433</v>
      </c>
      <c r="E6615" s="481" t="s">
        <v>1422</v>
      </c>
      <c r="F6615" s="481"/>
      <c r="G6615" s="482" t="s">
        <v>120</v>
      </c>
      <c r="H6615" s="483" t="n">
        <v>1</v>
      </c>
      <c r="I6615" s="484" t="n">
        <v>69.07</v>
      </c>
      <c r="J6615" s="485" t="n">
        <v>69.07</v>
      </c>
    </row>
    <row r="6616" customFormat="false" ht="24" hidden="false" customHeight="true" outlineLevel="0" collapsed="false">
      <c r="A6616" s="501" t="s">
        <v>200</v>
      </c>
      <c r="B6616" s="502" t="s">
        <v>3434</v>
      </c>
      <c r="C6616" s="503" t="s">
        <v>36</v>
      </c>
      <c r="D6616" s="503" t="s">
        <v>3435</v>
      </c>
      <c r="E6616" s="503" t="s">
        <v>669</v>
      </c>
      <c r="F6616" s="503"/>
      <c r="G6616" s="504" t="s">
        <v>120</v>
      </c>
      <c r="H6616" s="505" t="n">
        <v>1</v>
      </c>
      <c r="I6616" s="506" t="n">
        <v>533.15</v>
      </c>
      <c r="J6616" s="507" t="n">
        <v>533.15</v>
      </c>
    </row>
    <row r="6617" customFormat="false" ht="15" hidden="false" customHeight="false" outlineLevel="0" collapsed="false">
      <c r="A6617" s="486"/>
      <c r="B6617" s="487"/>
      <c r="C6617" s="487"/>
      <c r="D6617" s="487"/>
      <c r="E6617" s="487" t="s">
        <v>1388</v>
      </c>
      <c r="F6617" s="488" t="n">
        <v>53.27</v>
      </c>
      <c r="G6617" s="487" t="s">
        <v>1389</v>
      </c>
      <c r="H6617" s="488" t="n">
        <v>0</v>
      </c>
      <c r="I6617" s="489" t="s">
        <v>1390</v>
      </c>
      <c r="J6617" s="490" t="n">
        <v>53.27</v>
      </c>
    </row>
    <row r="6618" customFormat="false" ht="15" hidden="false" customHeight="true" outlineLevel="0" collapsed="false">
      <c r="A6618" s="486"/>
      <c r="B6618" s="487"/>
      <c r="C6618" s="487"/>
      <c r="D6618" s="487"/>
      <c r="E6618" s="487" t="s">
        <v>1391</v>
      </c>
      <c r="F6618" s="488" t="n">
        <v>143.32</v>
      </c>
      <c r="G6618" s="487"/>
      <c r="H6618" s="491" t="s">
        <v>1392</v>
      </c>
      <c r="I6618" s="491"/>
      <c r="J6618" s="490" t="n">
        <v>745.54</v>
      </c>
    </row>
    <row r="6619" customFormat="false" ht="49.5" hidden="false" customHeight="true" outlineLevel="0" collapsed="false">
      <c r="A6619" s="492"/>
      <c r="B6619" s="493"/>
      <c r="C6619" s="493"/>
      <c r="D6619" s="493"/>
      <c r="E6619" s="493"/>
      <c r="F6619" s="493"/>
      <c r="G6619" s="493" t="s">
        <v>1393</v>
      </c>
      <c r="H6619" s="494" t="n">
        <v>2</v>
      </c>
      <c r="I6619" s="495" t="s">
        <v>1394</v>
      </c>
      <c r="J6619" s="496" t="n">
        <v>1491.08</v>
      </c>
    </row>
    <row r="6620" customFormat="false" ht="0.75" hidden="false" customHeight="true" outlineLevel="0" collapsed="false">
      <c r="A6620" s="497"/>
      <c r="B6620" s="498"/>
      <c r="C6620" s="498"/>
      <c r="D6620" s="498"/>
      <c r="E6620" s="498"/>
      <c r="F6620" s="498"/>
      <c r="G6620" s="498"/>
      <c r="H6620" s="498"/>
      <c r="I6620" s="499"/>
      <c r="J6620" s="500"/>
    </row>
    <row r="6621" customFormat="false" ht="18" hidden="false" customHeight="true" outlineLevel="0" collapsed="false">
      <c r="A6621" s="466" t="s">
        <v>3436</v>
      </c>
      <c r="B6621" s="467" t="s">
        <v>27</v>
      </c>
      <c r="C6621" s="468" t="s">
        <v>26</v>
      </c>
      <c r="D6621" s="468" t="s">
        <v>18</v>
      </c>
      <c r="E6621" s="468" t="s">
        <v>25</v>
      </c>
      <c r="F6621" s="468"/>
      <c r="G6621" s="469" t="s">
        <v>1375</v>
      </c>
      <c r="H6621" s="467" t="s">
        <v>1376</v>
      </c>
      <c r="I6621" s="470" t="s">
        <v>1377</v>
      </c>
      <c r="J6621" s="471" t="s">
        <v>19</v>
      </c>
    </row>
    <row r="6622" customFormat="false" ht="25.5" hidden="false" customHeight="true" outlineLevel="0" collapsed="false">
      <c r="A6622" s="472" t="s">
        <v>35</v>
      </c>
      <c r="B6622" s="473" t="s">
        <v>3437</v>
      </c>
      <c r="C6622" s="474" t="s">
        <v>36</v>
      </c>
      <c r="D6622" s="474" t="s">
        <v>3438</v>
      </c>
      <c r="E6622" s="474" t="s">
        <v>1751</v>
      </c>
      <c r="F6622" s="474"/>
      <c r="G6622" s="475" t="s">
        <v>120</v>
      </c>
      <c r="H6622" s="476" t="n">
        <v>1</v>
      </c>
      <c r="I6622" s="477" t="n">
        <v>1208.43</v>
      </c>
      <c r="J6622" s="478" t="n">
        <v>1208.43</v>
      </c>
    </row>
    <row r="6623" customFormat="false" ht="39" hidden="false" customHeight="true" outlineLevel="0" collapsed="false">
      <c r="A6623" s="479" t="s">
        <v>656</v>
      </c>
      <c r="B6623" s="480" t="n">
        <v>102136</v>
      </c>
      <c r="C6623" s="481" t="s">
        <v>42</v>
      </c>
      <c r="D6623" s="481" t="s">
        <v>3433</v>
      </c>
      <c r="E6623" s="481" t="s">
        <v>1422</v>
      </c>
      <c r="F6623" s="481"/>
      <c r="G6623" s="482" t="s">
        <v>120</v>
      </c>
      <c r="H6623" s="483" t="n">
        <v>1</v>
      </c>
      <c r="I6623" s="484" t="n">
        <v>69.07</v>
      </c>
      <c r="J6623" s="485" t="n">
        <v>69.07</v>
      </c>
    </row>
    <row r="6624" customFormat="false" ht="24" hidden="false" customHeight="true" outlineLevel="0" collapsed="false">
      <c r="A6624" s="501" t="s">
        <v>200</v>
      </c>
      <c r="B6624" s="502" t="s">
        <v>3439</v>
      </c>
      <c r="C6624" s="503" t="s">
        <v>36</v>
      </c>
      <c r="D6624" s="503" t="s">
        <v>3440</v>
      </c>
      <c r="E6624" s="503" t="s">
        <v>669</v>
      </c>
      <c r="F6624" s="503"/>
      <c r="G6624" s="504" t="s">
        <v>120</v>
      </c>
      <c r="H6624" s="505" t="n">
        <v>1</v>
      </c>
      <c r="I6624" s="506" t="n">
        <v>1139.36</v>
      </c>
      <c r="J6624" s="507" t="n">
        <v>1139.36</v>
      </c>
    </row>
    <row r="6625" customFormat="false" ht="15" hidden="false" customHeight="false" outlineLevel="0" collapsed="false">
      <c r="A6625" s="486"/>
      <c r="B6625" s="487"/>
      <c r="C6625" s="487"/>
      <c r="D6625" s="487"/>
      <c r="E6625" s="487" t="s">
        <v>1388</v>
      </c>
      <c r="F6625" s="488" t="n">
        <v>53.27</v>
      </c>
      <c r="G6625" s="487" t="s">
        <v>1389</v>
      </c>
      <c r="H6625" s="488" t="n">
        <v>0</v>
      </c>
      <c r="I6625" s="489" t="s">
        <v>1390</v>
      </c>
      <c r="J6625" s="490" t="n">
        <v>53.27</v>
      </c>
    </row>
    <row r="6626" customFormat="false" ht="15" hidden="false" customHeight="true" outlineLevel="0" collapsed="false">
      <c r="A6626" s="486"/>
      <c r="B6626" s="487"/>
      <c r="C6626" s="487"/>
      <c r="D6626" s="487"/>
      <c r="E6626" s="487" t="s">
        <v>1391</v>
      </c>
      <c r="F6626" s="488" t="n">
        <v>287.6</v>
      </c>
      <c r="G6626" s="487"/>
      <c r="H6626" s="491" t="s">
        <v>1392</v>
      </c>
      <c r="I6626" s="491"/>
      <c r="J6626" s="490" t="n">
        <v>1496.03</v>
      </c>
    </row>
    <row r="6627" customFormat="false" ht="49.5" hidden="false" customHeight="true" outlineLevel="0" collapsed="false">
      <c r="A6627" s="492"/>
      <c r="B6627" s="493"/>
      <c r="C6627" s="493"/>
      <c r="D6627" s="493"/>
      <c r="E6627" s="493"/>
      <c r="F6627" s="493"/>
      <c r="G6627" s="493" t="s">
        <v>1393</v>
      </c>
      <c r="H6627" s="494" t="n">
        <v>1</v>
      </c>
      <c r="I6627" s="495" t="s">
        <v>1394</v>
      </c>
      <c r="J6627" s="496" t="n">
        <v>1496.03</v>
      </c>
    </row>
    <row r="6628" customFormat="false" ht="0.75" hidden="false" customHeight="true" outlineLevel="0" collapsed="false">
      <c r="A6628" s="497"/>
      <c r="B6628" s="498"/>
      <c r="C6628" s="498"/>
      <c r="D6628" s="498"/>
      <c r="E6628" s="498"/>
      <c r="F6628" s="498"/>
      <c r="G6628" s="498"/>
      <c r="H6628" s="498"/>
      <c r="I6628" s="499"/>
      <c r="J6628" s="500"/>
    </row>
    <row r="6629" customFormat="false" ht="18" hidden="false" customHeight="true" outlineLevel="0" collapsed="false">
      <c r="A6629" s="466" t="s">
        <v>3441</v>
      </c>
      <c r="B6629" s="467" t="s">
        <v>27</v>
      </c>
      <c r="C6629" s="468" t="s">
        <v>26</v>
      </c>
      <c r="D6629" s="468" t="s">
        <v>18</v>
      </c>
      <c r="E6629" s="468" t="s">
        <v>25</v>
      </c>
      <c r="F6629" s="468"/>
      <c r="G6629" s="469" t="s">
        <v>1375</v>
      </c>
      <c r="H6629" s="467" t="s">
        <v>1376</v>
      </c>
      <c r="I6629" s="470" t="s">
        <v>1377</v>
      </c>
      <c r="J6629" s="471" t="s">
        <v>19</v>
      </c>
    </row>
    <row r="6630" customFormat="false" ht="25.5" hidden="false" customHeight="true" outlineLevel="0" collapsed="false">
      <c r="A6630" s="472" t="s">
        <v>35</v>
      </c>
      <c r="B6630" s="473" t="s">
        <v>3442</v>
      </c>
      <c r="C6630" s="474" t="s">
        <v>36</v>
      </c>
      <c r="D6630" s="474" t="s">
        <v>3443</v>
      </c>
      <c r="E6630" s="474" t="s">
        <v>1404</v>
      </c>
      <c r="F6630" s="474"/>
      <c r="G6630" s="475" t="s">
        <v>120</v>
      </c>
      <c r="H6630" s="476" t="n">
        <v>1</v>
      </c>
      <c r="I6630" s="477" t="n">
        <v>1299.47</v>
      </c>
      <c r="J6630" s="478" t="n">
        <v>1299.47</v>
      </c>
    </row>
    <row r="6631" customFormat="false" ht="24" hidden="false" customHeight="true" outlineLevel="0" collapsed="false">
      <c r="A6631" s="479" t="s">
        <v>656</v>
      </c>
      <c r="B6631" s="480" t="n">
        <v>88264</v>
      </c>
      <c r="C6631" s="481" t="s">
        <v>42</v>
      </c>
      <c r="D6631" s="481" t="s">
        <v>468</v>
      </c>
      <c r="E6631" s="481" t="s">
        <v>1382</v>
      </c>
      <c r="F6631" s="481"/>
      <c r="G6631" s="482" t="s">
        <v>469</v>
      </c>
      <c r="H6631" s="483" t="n">
        <v>4</v>
      </c>
      <c r="I6631" s="484" t="n">
        <v>26.68</v>
      </c>
      <c r="J6631" s="485" t="n">
        <v>106.72</v>
      </c>
    </row>
    <row r="6632" customFormat="false" ht="25.5" hidden="false" customHeight="true" outlineLevel="0" collapsed="false">
      <c r="A6632" s="479" t="s">
        <v>656</v>
      </c>
      <c r="B6632" s="480" t="n">
        <v>88247</v>
      </c>
      <c r="C6632" s="481" t="s">
        <v>42</v>
      </c>
      <c r="D6632" s="481" t="s">
        <v>852</v>
      </c>
      <c r="E6632" s="481" t="s">
        <v>1382</v>
      </c>
      <c r="F6632" s="481"/>
      <c r="G6632" s="482" t="s">
        <v>469</v>
      </c>
      <c r="H6632" s="483" t="n">
        <v>4</v>
      </c>
      <c r="I6632" s="484" t="n">
        <v>21.96</v>
      </c>
      <c r="J6632" s="485" t="n">
        <v>87.84</v>
      </c>
    </row>
    <row r="6633" customFormat="false" ht="24" hidden="false" customHeight="true" outlineLevel="0" collapsed="false">
      <c r="A6633" s="501" t="s">
        <v>200</v>
      </c>
      <c r="B6633" s="502" t="s">
        <v>3444</v>
      </c>
      <c r="C6633" s="503" t="s">
        <v>36</v>
      </c>
      <c r="D6633" s="503" t="s">
        <v>3445</v>
      </c>
      <c r="E6633" s="503" t="s">
        <v>669</v>
      </c>
      <c r="F6633" s="503"/>
      <c r="G6633" s="504" t="s">
        <v>120</v>
      </c>
      <c r="H6633" s="505" t="n">
        <v>1</v>
      </c>
      <c r="I6633" s="506" t="n">
        <v>1104.91</v>
      </c>
      <c r="J6633" s="507" t="n">
        <v>1104.91</v>
      </c>
    </row>
    <row r="6634" customFormat="false" ht="15" hidden="false" customHeight="false" outlineLevel="0" collapsed="false">
      <c r="A6634" s="486"/>
      <c r="B6634" s="487"/>
      <c r="C6634" s="487"/>
      <c r="D6634" s="487"/>
      <c r="E6634" s="487" t="s">
        <v>1388</v>
      </c>
      <c r="F6634" s="488" t="n">
        <v>151.84</v>
      </c>
      <c r="G6634" s="487" t="s">
        <v>1389</v>
      </c>
      <c r="H6634" s="488" t="n">
        <v>0</v>
      </c>
      <c r="I6634" s="489" t="s">
        <v>1390</v>
      </c>
      <c r="J6634" s="490" t="n">
        <v>151.84</v>
      </c>
    </row>
    <row r="6635" customFormat="false" ht="15" hidden="false" customHeight="true" outlineLevel="0" collapsed="false">
      <c r="A6635" s="486"/>
      <c r="B6635" s="487"/>
      <c r="C6635" s="487"/>
      <c r="D6635" s="487"/>
      <c r="E6635" s="487" t="s">
        <v>1391</v>
      </c>
      <c r="F6635" s="488" t="n">
        <v>309.27</v>
      </c>
      <c r="G6635" s="487"/>
      <c r="H6635" s="491" t="s">
        <v>1392</v>
      </c>
      <c r="I6635" s="491"/>
      <c r="J6635" s="490" t="n">
        <v>1608.74</v>
      </c>
    </row>
    <row r="6636" customFormat="false" ht="49.5" hidden="false" customHeight="true" outlineLevel="0" collapsed="false">
      <c r="A6636" s="492"/>
      <c r="B6636" s="493"/>
      <c r="C6636" s="493"/>
      <c r="D6636" s="493"/>
      <c r="E6636" s="493"/>
      <c r="F6636" s="493"/>
      <c r="G6636" s="493" t="s">
        <v>1393</v>
      </c>
      <c r="H6636" s="494" t="n">
        <v>1</v>
      </c>
      <c r="I6636" s="495" t="s">
        <v>1394</v>
      </c>
      <c r="J6636" s="496" t="n">
        <v>1608.74</v>
      </c>
    </row>
    <row r="6637" customFormat="false" ht="0.75" hidden="false" customHeight="true" outlineLevel="0" collapsed="false">
      <c r="A6637" s="497"/>
      <c r="B6637" s="498"/>
      <c r="C6637" s="498"/>
      <c r="D6637" s="498"/>
      <c r="E6637" s="498"/>
      <c r="F6637" s="498"/>
      <c r="G6637" s="498"/>
      <c r="H6637" s="498"/>
      <c r="I6637" s="499"/>
      <c r="J6637" s="500"/>
    </row>
    <row r="6638" customFormat="false" ht="18" hidden="false" customHeight="true" outlineLevel="0" collapsed="false">
      <c r="A6638" s="466" t="s">
        <v>3446</v>
      </c>
      <c r="B6638" s="467" t="s">
        <v>27</v>
      </c>
      <c r="C6638" s="468" t="s">
        <v>26</v>
      </c>
      <c r="D6638" s="468" t="s">
        <v>18</v>
      </c>
      <c r="E6638" s="468" t="s">
        <v>25</v>
      </c>
      <c r="F6638" s="468"/>
      <c r="G6638" s="469" t="s">
        <v>1375</v>
      </c>
      <c r="H6638" s="467" t="s">
        <v>1376</v>
      </c>
      <c r="I6638" s="470" t="s">
        <v>1377</v>
      </c>
      <c r="J6638" s="471" t="s">
        <v>19</v>
      </c>
    </row>
    <row r="6639" customFormat="false" ht="25.5" hidden="false" customHeight="true" outlineLevel="0" collapsed="false">
      <c r="A6639" s="472" t="s">
        <v>35</v>
      </c>
      <c r="B6639" s="473" t="s">
        <v>3447</v>
      </c>
      <c r="C6639" s="474" t="s">
        <v>36</v>
      </c>
      <c r="D6639" s="474" t="s">
        <v>3448</v>
      </c>
      <c r="E6639" s="474" t="s">
        <v>1422</v>
      </c>
      <c r="F6639" s="474"/>
      <c r="G6639" s="475" t="s">
        <v>120</v>
      </c>
      <c r="H6639" s="476" t="n">
        <v>1</v>
      </c>
      <c r="I6639" s="477" t="n">
        <v>1539.32</v>
      </c>
      <c r="J6639" s="478" t="n">
        <v>1539.32</v>
      </c>
    </row>
    <row r="6640" customFormat="false" ht="39" hidden="false" customHeight="true" outlineLevel="0" collapsed="false">
      <c r="A6640" s="479" t="s">
        <v>656</v>
      </c>
      <c r="B6640" s="480" t="n">
        <v>102136</v>
      </c>
      <c r="C6640" s="481" t="s">
        <v>42</v>
      </c>
      <c r="D6640" s="481" t="s">
        <v>3433</v>
      </c>
      <c r="E6640" s="481" t="s">
        <v>1422</v>
      </c>
      <c r="F6640" s="481"/>
      <c r="G6640" s="482" t="s">
        <v>120</v>
      </c>
      <c r="H6640" s="483" t="n">
        <v>1</v>
      </c>
      <c r="I6640" s="484" t="n">
        <v>69.07</v>
      </c>
      <c r="J6640" s="485" t="n">
        <v>69.07</v>
      </c>
    </row>
    <row r="6641" customFormat="false" ht="24" hidden="false" customHeight="true" outlineLevel="0" collapsed="false">
      <c r="A6641" s="501" t="s">
        <v>200</v>
      </c>
      <c r="B6641" s="502" t="s">
        <v>3449</v>
      </c>
      <c r="C6641" s="503" t="s">
        <v>36</v>
      </c>
      <c r="D6641" s="503" t="s">
        <v>3450</v>
      </c>
      <c r="E6641" s="503" t="s">
        <v>669</v>
      </c>
      <c r="F6641" s="503"/>
      <c r="G6641" s="504" t="s">
        <v>120</v>
      </c>
      <c r="H6641" s="505" t="n">
        <v>1</v>
      </c>
      <c r="I6641" s="506" t="n">
        <v>1470.25</v>
      </c>
      <c r="J6641" s="507" t="n">
        <v>1470.25</v>
      </c>
    </row>
    <row r="6642" customFormat="false" ht="15" hidden="false" customHeight="false" outlineLevel="0" collapsed="false">
      <c r="A6642" s="486"/>
      <c r="B6642" s="487"/>
      <c r="C6642" s="487"/>
      <c r="D6642" s="487"/>
      <c r="E6642" s="487" t="s">
        <v>1388</v>
      </c>
      <c r="F6642" s="488" t="n">
        <v>53.27</v>
      </c>
      <c r="G6642" s="487" t="s">
        <v>1389</v>
      </c>
      <c r="H6642" s="488" t="n">
        <v>0</v>
      </c>
      <c r="I6642" s="489" t="s">
        <v>1390</v>
      </c>
      <c r="J6642" s="490" t="n">
        <v>53.27</v>
      </c>
    </row>
    <row r="6643" customFormat="false" ht="15" hidden="false" customHeight="true" outlineLevel="0" collapsed="false">
      <c r="A6643" s="486"/>
      <c r="B6643" s="487"/>
      <c r="C6643" s="487"/>
      <c r="D6643" s="487"/>
      <c r="E6643" s="487" t="s">
        <v>1391</v>
      </c>
      <c r="F6643" s="488" t="n">
        <v>366.35</v>
      </c>
      <c r="G6643" s="487"/>
      <c r="H6643" s="491" t="s">
        <v>1392</v>
      </c>
      <c r="I6643" s="491"/>
      <c r="J6643" s="490" t="n">
        <v>1905.67</v>
      </c>
    </row>
    <row r="6644" customFormat="false" ht="49.5" hidden="false" customHeight="true" outlineLevel="0" collapsed="false">
      <c r="A6644" s="492"/>
      <c r="B6644" s="493"/>
      <c r="C6644" s="493"/>
      <c r="D6644" s="493"/>
      <c r="E6644" s="493"/>
      <c r="F6644" s="493"/>
      <c r="G6644" s="493" t="s">
        <v>1393</v>
      </c>
      <c r="H6644" s="494" t="n">
        <v>1</v>
      </c>
      <c r="I6644" s="495" t="s">
        <v>1394</v>
      </c>
      <c r="J6644" s="496" t="n">
        <v>1905.67</v>
      </c>
    </row>
    <row r="6645" customFormat="false" ht="0.75" hidden="false" customHeight="true" outlineLevel="0" collapsed="false">
      <c r="A6645" s="497"/>
      <c r="B6645" s="498"/>
      <c r="C6645" s="498"/>
      <c r="D6645" s="498"/>
      <c r="E6645" s="498"/>
      <c r="F6645" s="498"/>
      <c r="G6645" s="498"/>
      <c r="H6645" s="498"/>
      <c r="I6645" s="499"/>
      <c r="J6645" s="500"/>
    </row>
    <row r="6646" customFormat="false" ht="24" hidden="false" customHeight="true" outlineLevel="0" collapsed="false">
      <c r="A6646" s="461" t="s">
        <v>3451</v>
      </c>
      <c r="B6646" s="462"/>
      <c r="C6646" s="462"/>
      <c r="D6646" s="462" t="s">
        <v>3452</v>
      </c>
      <c r="E6646" s="462"/>
      <c r="F6646" s="462"/>
      <c r="G6646" s="462"/>
      <c r="H6646" s="463"/>
      <c r="I6646" s="464"/>
      <c r="J6646" s="465" t="n">
        <v>53979.87</v>
      </c>
    </row>
    <row r="6647" customFormat="false" ht="18" hidden="false" customHeight="true" outlineLevel="0" collapsed="false">
      <c r="A6647" s="466" t="s">
        <v>3453</v>
      </c>
      <c r="B6647" s="467" t="s">
        <v>27</v>
      </c>
      <c r="C6647" s="468" t="s">
        <v>26</v>
      </c>
      <c r="D6647" s="468" t="s">
        <v>18</v>
      </c>
      <c r="E6647" s="468" t="s">
        <v>25</v>
      </c>
      <c r="F6647" s="468"/>
      <c r="G6647" s="469" t="s">
        <v>1375</v>
      </c>
      <c r="H6647" s="467" t="s">
        <v>1376</v>
      </c>
      <c r="I6647" s="470" t="s">
        <v>1377</v>
      </c>
      <c r="J6647" s="471" t="s">
        <v>19</v>
      </c>
    </row>
    <row r="6648" customFormat="false" ht="25.5" hidden="false" customHeight="true" outlineLevel="0" collapsed="false">
      <c r="A6648" s="472" t="s">
        <v>35</v>
      </c>
      <c r="B6648" s="473" t="n">
        <v>98111</v>
      </c>
      <c r="C6648" s="474" t="s">
        <v>42</v>
      </c>
      <c r="D6648" s="474" t="s">
        <v>3454</v>
      </c>
      <c r="E6648" s="474" t="s">
        <v>1422</v>
      </c>
      <c r="F6648" s="474"/>
      <c r="G6648" s="475" t="s">
        <v>120</v>
      </c>
      <c r="H6648" s="476" t="n">
        <v>1</v>
      </c>
      <c r="I6648" s="477" t="n">
        <v>50.28</v>
      </c>
      <c r="J6648" s="478" t="n">
        <v>50.28</v>
      </c>
    </row>
    <row r="6649" customFormat="false" ht="39" hidden="false" customHeight="true" outlineLevel="0" collapsed="false">
      <c r="A6649" s="479" t="s">
        <v>656</v>
      </c>
      <c r="B6649" s="480" t="n">
        <v>101618</v>
      </c>
      <c r="C6649" s="481" t="s">
        <v>42</v>
      </c>
      <c r="D6649" s="481" t="s">
        <v>3455</v>
      </c>
      <c r="E6649" s="481" t="s">
        <v>914</v>
      </c>
      <c r="F6649" s="481"/>
      <c r="G6649" s="482" t="s">
        <v>388</v>
      </c>
      <c r="H6649" s="483" t="n">
        <v>0.0141</v>
      </c>
      <c r="I6649" s="484" t="n">
        <v>262.84</v>
      </c>
      <c r="J6649" s="485" t="n">
        <v>3.7</v>
      </c>
    </row>
    <row r="6650" customFormat="false" ht="24" hidden="false" customHeight="true" outlineLevel="0" collapsed="false">
      <c r="A6650" s="479" t="s">
        <v>656</v>
      </c>
      <c r="B6650" s="480" t="n">
        <v>88309</v>
      </c>
      <c r="C6650" s="481" t="s">
        <v>42</v>
      </c>
      <c r="D6650" s="481" t="s">
        <v>696</v>
      </c>
      <c r="E6650" s="481" t="s">
        <v>1382</v>
      </c>
      <c r="F6650" s="481"/>
      <c r="G6650" s="482" t="s">
        <v>469</v>
      </c>
      <c r="H6650" s="483" t="n">
        <v>0.1384</v>
      </c>
      <c r="I6650" s="484" t="n">
        <v>25.62</v>
      </c>
      <c r="J6650" s="485" t="n">
        <v>3.54</v>
      </c>
    </row>
    <row r="6651" customFormat="false" ht="24" hidden="false" customHeight="true" outlineLevel="0" collapsed="false">
      <c r="A6651" s="479" t="s">
        <v>656</v>
      </c>
      <c r="B6651" s="480" t="n">
        <v>88316</v>
      </c>
      <c r="C6651" s="481" t="s">
        <v>42</v>
      </c>
      <c r="D6651" s="481" t="s">
        <v>667</v>
      </c>
      <c r="E6651" s="481" t="s">
        <v>1382</v>
      </c>
      <c r="F6651" s="481"/>
      <c r="G6651" s="482" t="s">
        <v>469</v>
      </c>
      <c r="H6651" s="483" t="n">
        <v>0.1088</v>
      </c>
      <c r="I6651" s="484" t="n">
        <v>20.32</v>
      </c>
      <c r="J6651" s="485" t="n">
        <v>2.21</v>
      </c>
    </row>
    <row r="6652" customFormat="false" ht="39" hidden="false" customHeight="true" outlineLevel="0" collapsed="false">
      <c r="A6652" s="501" t="s">
        <v>200</v>
      </c>
      <c r="B6652" s="502" t="n">
        <v>34643</v>
      </c>
      <c r="C6652" s="503" t="s">
        <v>42</v>
      </c>
      <c r="D6652" s="503" t="s">
        <v>3456</v>
      </c>
      <c r="E6652" s="503" t="s">
        <v>669</v>
      </c>
      <c r="F6652" s="503"/>
      <c r="G6652" s="504" t="s">
        <v>120</v>
      </c>
      <c r="H6652" s="505" t="n">
        <v>1</v>
      </c>
      <c r="I6652" s="506" t="n">
        <v>40.83</v>
      </c>
      <c r="J6652" s="507" t="n">
        <v>40.83</v>
      </c>
    </row>
    <row r="6653" customFormat="false" ht="15" hidden="false" customHeight="false" outlineLevel="0" collapsed="false">
      <c r="A6653" s="486"/>
      <c r="B6653" s="487"/>
      <c r="C6653" s="487"/>
      <c r="D6653" s="487"/>
      <c r="E6653" s="487" t="s">
        <v>1388</v>
      </c>
      <c r="F6653" s="488" t="n">
        <v>5.69</v>
      </c>
      <c r="G6653" s="487" t="s">
        <v>1389</v>
      </c>
      <c r="H6653" s="488" t="n">
        <v>0</v>
      </c>
      <c r="I6653" s="489" t="s">
        <v>1390</v>
      </c>
      <c r="J6653" s="490" t="n">
        <v>5.69</v>
      </c>
    </row>
    <row r="6654" customFormat="false" ht="15" hidden="false" customHeight="true" outlineLevel="0" collapsed="false">
      <c r="A6654" s="486"/>
      <c r="B6654" s="487"/>
      <c r="C6654" s="487"/>
      <c r="D6654" s="487"/>
      <c r="E6654" s="487" t="s">
        <v>1391</v>
      </c>
      <c r="F6654" s="488" t="n">
        <v>11.96</v>
      </c>
      <c r="G6654" s="487"/>
      <c r="H6654" s="491" t="s">
        <v>1392</v>
      </c>
      <c r="I6654" s="491"/>
      <c r="J6654" s="490" t="n">
        <v>62.24</v>
      </c>
    </row>
    <row r="6655" customFormat="false" ht="49.5" hidden="false" customHeight="true" outlineLevel="0" collapsed="false">
      <c r="A6655" s="492"/>
      <c r="B6655" s="493"/>
      <c r="C6655" s="493"/>
      <c r="D6655" s="493"/>
      <c r="E6655" s="493"/>
      <c r="F6655" s="493"/>
      <c r="G6655" s="493" t="s">
        <v>1393</v>
      </c>
      <c r="H6655" s="494" t="n">
        <v>8</v>
      </c>
      <c r="I6655" s="495" t="s">
        <v>1394</v>
      </c>
      <c r="J6655" s="496" t="n">
        <v>497.92</v>
      </c>
    </row>
    <row r="6656" customFormat="false" ht="0.75" hidden="false" customHeight="true" outlineLevel="0" collapsed="false">
      <c r="A6656" s="497"/>
      <c r="B6656" s="498"/>
      <c r="C6656" s="498"/>
      <c r="D6656" s="498"/>
      <c r="E6656" s="498"/>
      <c r="F6656" s="498"/>
      <c r="G6656" s="498"/>
      <c r="H6656" s="498"/>
      <c r="I6656" s="499"/>
      <c r="J6656" s="500"/>
    </row>
    <row r="6657" customFormat="false" ht="18" hidden="false" customHeight="true" outlineLevel="0" collapsed="false">
      <c r="A6657" s="466" t="s">
        <v>3457</v>
      </c>
      <c r="B6657" s="467" t="s">
        <v>27</v>
      </c>
      <c r="C6657" s="468" t="s">
        <v>26</v>
      </c>
      <c r="D6657" s="468" t="s">
        <v>18</v>
      </c>
      <c r="E6657" s="468" t="s">
        <v>25</v>
      </c>
      <c r="F6657" s="468"/>
      <c r="G6657" s="469" t="s">
        <v>1375</v>
      </c>
      <c r="H6657" s="467" t="s">
        <v>1376</v>
      </c>
      <c r="I6657" s="470" t="s">
        <v>1377</v>
      </c>
      <c r="J6657" s="471" t="s">
        <v>19</v>
      </c>
    </row>
    <row r="6658" customFormat="false" ht="25.5" hidden="false" customHeight="true" outlineLevel="0" collapsed="false">
      <c r="A6658" s="472" t="s">
        <v>35</v>
      </c>
      <c r="B6658" s="473" t="n">
        <v>96986</v>
      </c>
      <c r="C6658" s="474" t="s">
        <v>42</v>
      </c>
      <c r="D6658" s="474" t="s">
        <v>3458</v>
      </c>
      <c r="E6658" s="474" t="s">
        <v>1404</v>
      </c>
      <c r="F6658" s="474"/>
      <c r="G6658" s="475" t="s">
        <v>120</v>
      </c>
      <c r="H6658" s="476" t="n">
        <v>1</v>
      </c>
      <c r="I6658" s="477" t="n">
        <v>99.22</v>
      </c>
      <c r="J6658" s="478" t="n">
        <v>99.22</v>
      </c>
    </row>
    <row r="6659" customFormat="false" ht="25.5" hidden="false" customHeight="true" outlineLevel="0" collapsed="false">
      <c r="A6659" s="479" t="s">
        <v>656</v>
      </c>
      <c r="B6659" s="480" t="n">
        <v>88247</v>
      </c>
      <c r="C6659" s="481" t="s">
        <v>42</v>
      </c>
      <c r="D6659" s="481" t="s">
        <v>852</v>
      </c>
      <c r="E6659" s="481" t="s">
        <v>1382</v>
      </c>
      <c r="F6659" s="481"/>
      <c r="G6659" s="482" t="s">
        <v>469</v>
      </c>
      <c r="H6659" s="483" t="n">
        <v>0.3882</v>
      </c>
      <c r="I6659" s="484" t="n">
        <v>21.96</v>
      </c>
      <c r="J6659" s="485" t="n">
        <v>8.52</v>
      </c>
    </row>
    <row r="6660" customFormat="false" ht="24" hidden="false" customHeight="true" outlineLevel="0" collapsed="false">
      <c r="A6660" s="479" t="s">
        <v>656</v>
      </c>
      <c r="B6660" s="480" t="n">
        <v>88264</v>
      </c>
      <c r="C6660" s="481" t="s">
        <v>42</v>
      </c>
      <c r="D6660" s="481" t="s">
        <v>468</v>
      </c>
      <c r="E6660" s="481" t="s">
        <v>1382</v>
      </c>
      <c r="F6660" s="481"/>
      <c r="G6660" s="482" t="s">
        <v>469</v>
      </c>
      <c r="H6660" s="483" t="n">
        <v>0.3882</v>
      </c>
      <c r="I6660" s="484" t="n">
        <v>26.68</v>
      </c>
      <c r="J6660" s="485" t="n">
        <v>10.35</v>
      </c>
    </row>
    <row r="6661" customFormat="false" ht="39" hidden="false" customHeight="true" outlineLevel="0" collapsed="false">
      <c r="A6661" s="501" t="s">
        <v>200</v>
      </c>
      <c r="B6661" s="502" t="n">
        <v>3378</v>
      </c>
      <c r="C6661" s="503" t="s">
        <v>42</v>
      </c>
      <c r="D6661" s="503" t="s">
        <v>3459</v>
      </c>
      <c r="E6661" s="503" t="s">
        <v>669</v>
      </c>
      <c r="F6661" s="503"/>
      <c r="G6661" s="504" t="s">
        <v>120</v>
      </c>
      <c r="H6661" s="505" t="n">
        <v>1</v>
      </c>
      <c r="I6661" s="506" t="n">
        <v>80.35</v>
      </c>
      <c r="J6661" s="507" t="n">
        <v>80.35</v>
      </c>
    </row>
    <row r="6662" customFormat="false" ht="15" hidden="false" customHeight="false" outlineLevel="0" collapsed="false">
      <c r="A6662" s="486"/>
      <c r="B6662" s="487"/>
      <c r="C6662" s="487"/>
      <c r="D6662" s="487"/>
      <c r="E6662" s="487" t="s">
        <v>1388</v>
      </c>
      <c r="F6662" s="488" t="n">
        <v>14.73</v>
      </c>
      <c r="G6662" s="487" t="s">
        <v>1389</v>
      </c>
      <c r="H6662" s="488" t="n">
        <v>0</v>
      </c>
      <c r="I6662" s="489" t="s">
        <v>1390</v>
      </c>
      <c r="J6662" s="490" t="n">
        <v>14.73</v>
      </c>
    </row>
    <row r="6663" customFormat="false" ht="15" hidden="false" customHeight="true" outlineLevel="0" collapsed="false">
      <c r="A6663" s="486"/>
      <c r="B6663" s="487"/>
      <c r="C6663" s="487"/>
      <c r="D6663" s="487"/>
      <c r="E6663" s="487" t="s">
        <v>1391</v>
      </c>
      <c r="F6663" s="488" t="n">
        <v>23.61</v>
      </c>
      <c r="G6663" s="487"/>
      <c r="H6663" s="491" t="s">
        <v>1392</v>
      </c>
      <c r="I6663" s="491"/>
      <c r="J6663" s="490" t="n">
        <v>122.83</v>
      </c>
    </row>
    <row r="6664" customFormat="false" ht="49.5" hidden="false" customHeight="true" outlineLevel="0" collapsed="false">
      <c r="A6664" s="492"/>
      <c r="B6664" s="493"/>
      <c r="C6664" s="493"/>
      <c r="D6664" s="493"/>
      <c r="E6664" s="493"/>
      <c r="F6664" s="493"/>
      <c r="G6664" s="493" t="s">
        <v>1393</v>
      </c>
      <c r="H6664" s="494" t="n">
        <v>17</v>
      </c>
      <c r="I6664" s="495" t="s">
        <v>1394</v>
      </c>
      <c r="J6664" s="496" t="n">
        <v>2088.11</v>
      </c>
    </row>
    <row r="6665" customFormat="false" ht="0.75" hidden="false" customHeight="true" outlineLevel="0" collapsed="false">
      <c r="A6665" s="497"/>
      <c r="B6665" s="498"/>
      <c r="C6665" s="498"/>
      <c r="D6665" s="498"/>
      <c r="E6665" s="498"/>
      <c r="F6665" s="498"/>
      <c r="G6665" s="498"/>
      <c r="H6665" s="498"/>
      <c r="I6665" s="499"/>
      <c r="J6665" s="500"/>
    </row>
    <row r="6666" customFormat="false" ht="18" hidden="false" customHeight="true" outlineLevel="0" collapsed="false">
      <c r="A6666" s="466" t="s">
        <v>3460</v>
      </c>
      <c r="B6666" s="467" t="s">
        <v>27</v>
      </c>
      <c r="C6666" s="468" t="s">
        <v>26</v>
      </c>
      <c r="D6666" s="468" t="s">
        <v>18</v>
      </c>
      <c r="E6666" s="468" t="s">
        <v>25</v>
      </c>
      <c r="F6666" s="468"/>
      <c r="G6666" s="469" t="s">
        <v>1375</v>
      </c>
      <c r="H6666" s="467" t="s">
        <v>1376</v>
      </c>
      <c r="I6666" s="470" t="s">
        <v>1377</v>
      </c>
      <c r="J6666" s="471" t="s">
        <v>19</v>
      </c>
    </row>
    <row r="6667" customFormat="false" ht="25.5" hidden="false" customHeight="true" outlineLevel="0" collapsed="false">
      <c r="A6667" s="472" t="s">
        <v>35</v>
      </c>
      <c r="B6667" s="473" t="n">
        <v>96985</v>
      </c>
      <c r="C6667" s="474" t="s">
        <v>42</v>
      </c>
      <c r="D6667" s="474" t="s">
        <v>1504</v>
      </c>
      <c r="E6667" s="474" t="s">
        <v>1404</v>
      </c>
      <c r="F6667" s="474"/>
      <c r="G6667" s="475" t="s">
        <v>120</v>
      </c>
      <c r="H6667" s="476" t="n">
        <v>1</v>
      </c>
      <c r="I6667" s="477" t="n">
        <v>66.38</v>
      </c>
      <c r="J6667" s="478" t="n">
        <v>66.38</v>
      </c>
    </row>
    <row r="6668" customFormat="false" ht="25.5" hidden="false" customHeight="true" outlineLevel="0" collapsed="false">
      <c r="A6668" s="479" t="s">
        <v>656</v>
      </c>
      <c r="B6668" s="480" t="n">
        <v>88247</v>
      </c>
      <c r="C6668" s="481" t="s">
        <v>42</v>
      </c>
      <c r="D6668" s="481" t="s">
        <v>852</v>
      </c>
      <c r="E6668" s="481" t="s">
        <v>1382</v>
      </c>
      <c r="F6668" s="481"/>
      <c r="G6668" s="482" t="s">
        <v>469</v>
      </c>
      <c r="H6668" s="483" t="n">
        <v>0.2484</v>
      </c>
      <c r="I6668" s="484" t="n">
        <v>21.96</v>
      </c>
      <c r="J6668" s="485" t="n">
        <v>5.45</v>
      </c>
    </row>
    <row r="6669" customFormat="false" ht="24" hidden="false" customHeight="true" outlineLevel="0" collapsed="false">
      <c r="A6669" s="479" t="s">
        <v>656</v>
      </c>
      <c r="B6669" s="480" t="n">
        <v>88264</v>
      </c>
      <c r="C6669" s="481" t="s">
        <v>42</v>
      </c>
      <c r="D6669" s="481" t="s">
        <v>468</v>
      </c>
      <c r="E6669" s="481" t="s">
        <v>1382</v>
      </c>
      <c r="F6669" s="481"/>
      <c r="G6669" s="482" t="s">
        <v>469</v>
      </c>
      <c r="H6669" s="483" t="n">
        <v>0.2484</v>
      </c>
      <c r="I6669" s="484" t="n">
        <v>26.68</v>
      </c>
      <c r="J6669" s="485" t="n">
        <v>6.62</v>
      </c>
    </row>
    <row r="6670" customFormat="false" ht="39" hidden="false" customHeight="true" outlineLevel="0" collapsed="false">
      <c r="A6670" s="501" t="s">
        <v>200</v>
      </c>
      <c r="B6670" s="502" t="n">
        <v>3379</v>
      </c>
      <c r="C6670" s="503" t="s">
        <v>42</v>
      </c>
      <c r="D6670" s="503" t="s">
        <v>1415</v>
      </c>
      <c r="E6670" s="503" t="s">
        <v>669</v>
      </c>
      <c r="F6670" s="503"/>
      <c r="G6670" s="504" t="s">
        <v>120</v>
      </c>
      <c r="H6670" s="505" t="n">
        <v>1</v>
      </c>
      <c r="I6670" s="506" t="n">
        <v>54.31</v>
      </c>
      <c r="J6670" s="507" t="n">
        <v>54.31</v>
      </c>
    </row>
    <row r="6671" customFormat="false" ht="15" hidden="false" customHeight="false" outlineLevel="0" collapsed="false">
      <c r="A6671" s="486"/>
      <c r="B6671" s="487"/>
      <c r="C6671" s="487"/>
      <c r="D6671" s="487"/>
      <c r="E6671" s="487" t="s">
        <v>1388</v>
      </c>
      <c r="F6671" s="488" t="n">
        <v>9.42</v>
      </c>
      <c r="G6671" s="487" t="s">
        <v>1389</v>
      </c>
      <c r="H6671" s="488" t="n">
        <v>0</v>
      </c>
      <c r="I6671" s="489" t="s">
        <v>1390</v>
      </c>
      <c r="J6671" s="490" t="n">
        <v>9.42</v>
      </c>
    </row>
    <row r="6672" customFormat="false" ht="15" hidden="false" customHeight="true" outlineLevel="0" collapsed="false">
      <c r="A6672" s="486"/>
      <c r="B6672" s="487"/>
      <c r="C6672" s="487"/>
      <c r="D6672" s="487"/>
      <c r="E6672" s="487" t="s">
        <v>1391</v>
      </c>
      <c r="F6672" s="488" t="n">
        <v>15.79</v>
      </c>
      <c r="G6672" s="487"/>
      <c r="H6672" s="491" t="s">
        <v>1392</v>
      </c>
      <c r="I6672" s="491"/>
      <c r="J6672" s="490" t="n">
        <v>82.17</v>
      </c>
    </row>
    <row r="6673" customFormat="false" ht="49.5" hidden="false" customHeight="true" outlineLevel="0" collapsed="false">
      <c r="A6673" s="492"/>
      <c r="B6673" s="493"/>
      <c r="C6673" s="493"/>
      <c r="D6673" s="493"/>
      <c r="E6673" s="493"/>
      <c r="F6673" s="493"/>
      <c r="G6673" s="493" t="s">
        <v>1393</v>
      </c>
      <c r="H6673" s="494" t="n">
        <v>8</v>
      </c>
      <c r="I6673" s="495" t="s">
        <v>1394</v>
      </c>
      <c r="J6673" s="496" t="n">
        <v>657.36</v>
      </c>
    </row>
    <row r="6674" customFormat="false" ht="0.75" hidden="false" customHeight="true" outlineLevel="0" collapsed="false">
      <c r="A6674" s="497"/>
      <c r="B6674" s="498"/>
      <c r="C6674" s="498"/>
      <c r="D6674" s="498"/>
      <c r="E6674" s="498"/>
      <c r="F6674" s="498"/>
      <c r="G6674" s="498"/>
      <c r="H6674" s="498"/>
      <c r="I6674" s="499"/>
      <c r="J6674" s="500"/>
    </row>
    <row r="6675" customFormat="false" ht="18" hidden="false" customHeight="true" outlineLevel="0" collapsed="false">
      <c r="A6675" s="466" t="s">
        <v>3461</v>
      </c>
      <c r="B6675" s="467" t="s">
        <v>27</v>
      </c>
      <c r="C6675" s="468" t="s">
        <v>26</v>
      </c>
      <c r="D6675" s="468" t="s">
        <v>18</v>
      </c>
      <c r="E6675" s="468" t="s">
        <v>25</v>
      </c>
      <c r="F6675" s="468"/>
      <c r="G6675" s="469" t="s">
        <v>1375</v>
      </c>
      <c r="H6675" s="467" t="s">
        <v>1376</v>
      </c>
      <c r="I6675" s="470" t="s">
        <v>1377</v>
      </c>
      <c r="J6675" s="471" t="s">
        <v>19</v>
      </c>
    </row>
    <row r="6676" customFormat="false" ht="25.5" hidden="false" customHeight="true" outlineLevel="0" collapsed="false">
      <c r="A6676" s="472" t="s">
        <v>35</v>
      </c>
      <c r="B6676" s="473" t="s">
        <v>3462</v>
      </c>
      <c r="C6676" s="474" t="s">
        <v>36</v>
      </c>
      <c r="D6676" s="474" t="s">
        <v>3463</v>
      </c>
      <c r="E6676" s="474" t="s">
        <v>1404</v>
      </c>
      <c r="F6676" s="474"/>
      <c r="G6676" s="475" t="s">
        <v>120</v>
      </c>
      <c r="H6676" s="476" t="n">
        <v>1</v>
      </c>
      <c r="I6676" s="477" t="n">
        <v>10</v>
      </c>
      <c r="J6676" s="478" t="n">
        <v>10</v>
      </c>
    </row>
    <row r="6677" customFormat="false" ht="24" hidden="false" customHeight="true" outlineLevel="0" collapsed="false">
      <c r="A6677" s="479" t="s">
        <v>656</v>
      </c>
      <c r="B6677" s="480" t="n">
        <v>88264</v>
      </c>
      <c r="C6677" s="481" t="s">
        <v>42</v>
      </c>
      <c r="D6677" s="481" t="s">
        <v>468</v>
      </c>
      <c r="E6677" s="481" t="s">
        <v>1382</v>
      </c>
      <c r="F6677" s="481"/>
      <c r="G6677" s="482" t="s">
        <v>469</v>
      </c>
      <c r="H6677" s="483" t="n">
        <v>0.1</v>
      </c>
      <c r="I6677" s="484" t="n">
        <v>26.68</v>
      </c>
      <c r="J6677" s="485" t="n">
        <v>2.66</v>
      </c>
    </row>
    <row r="6678" customFormat="false" ht="25.5" hidden="false" customHeight="true" outlineLevel="0" collapsed="false">
      <c r="A6678" s="479" t="s">
        <v>656</v>
      </c>
      <c r="B6678" s="480" t="n">
        <v>88247</v>
      </c>
      <c r="C6678" s="481" t="s">
        <v>42</v>
      </c>
      <c r="D6678" s="481" t="s">
        <v>852</v>
      </c>
      <c r="E6678" s="481" t="s">
        <v>1382</v>
      </c>
      <c r="F6678" s="481"/>
      <c r="G6678" s="482" t="s">
        <v>469</v>
      </c>
      <c r="H6678" s="483" t="n">
        <v>0.1</v>
      </c>
      <c r="I6678" s="484" t="n">
        <v>21.96</v>
      </c>
      <c r="J6678" s="485" t="n">
        <v>2.19</v>
      </c>
    </row>
    <row r="6679" customFormat="false" ht="25.5" hidden="false" customHeight="true" outlineLevel="0" collapsed="false">
      <c r="A6679" s="501" t="s">
        <v>200</v>
      </c>
      <c r="B6679" s="502" t="n">
        <v>425</v>
      </c>
      <c r="C6679" s="503" t="s">
        <v>42</v>
      </c>
      <c r="D6679" s="503" t="s">
        <v>3464</v>
      </c>
      <c r="E6679" s="503" t="s">
        <v>669</v>
      </c>
      <c r="F6679" s="503"/>
      <c r="G6679" s="504" t="s">
        <v>120</v>
      </c>
      <c r="H6679" s="505" t="n">
        <v>1</v>
      </c>
      <c r="I6679" s="506" t="n">
        <v>5.15</v>
      </c>
      <c r="J6679" s="507" t="n">
        <v>5.15</v>
      </c>
    </row>
    <row r="6680" customFormat="false" ht="15" hidden="false" customHeight="false" outlineLevel="0" collapsed="false">
      <c r="A6680" s="486"/>
      <c r="B6680" s="487"/>
      <c r="C6680" s="487"/>
      <c r="D6680" s="487"/>
      <c r="E6680" s="487" t="s">
        <v>1388</v>
      </c>
      <c r="F6680" s="488" t="n">
        <v>3.79</v>
      </c>
      <c r="G6680" s="487" t="s">
        <v>1389</v>
      </c>
      <c r="H6680" s="488" t="n">
        <v>0</v>
      </c>
      <c r="I6680" s="489" t="s">
        <v>1390</v>
      </c>
      <c r="J6680" s="490" t="n">
        <v>3.79</v>
      </c>
    </row>
    <row r="6681" customFormat="false" ht="15" hidden="false" customHeight="true" outlineLevel="0" collapsed="false">
      <c r="A6681" s="486"/>
      <c r="B6681" s="487"/>
      <c r="C6681" s="487"/>
      <c r="D6681" s="487"/>
      <c r="E6681" s="487" t="s">
        <v>1391</v>
      </c>
      <c r="F6681" s="488" t="n">
        <v>2.38</v>
      </c>
      <c r="G6681" s="487"/>
      <c r="H6681" s="491" t="s">
        <v>1392</v>
      </c>
      <c r="I6681" s="491"/>
      <c r="J6681" s="490" t="n">
        <v>12.38</v>
      </c>
    </row>
    <row r="6682" customFormat="false" ht="49.5" hidden="false" customHeight="true" outlineLevel="0" collapsed="false">
      <c r="A6682" s="492"/>
      <c r="B6682" s="493"/>
      <c r="C6682" s="493"/>
      <c r="D6682" s="493"/>
      <c r="E6682" s="493"/>
      <c r="F6682" s="493"/>
      <c r="G6682" s="493" t="s">
        <v>1393</v>
      </c>
      <c r="H6682" s="494" t="n">
        <v>8</v>
      </c>
      <c r="I6682" s="495" t="s">
        <v>1394</v>
      </c>
      <c r="J6682" s="496" t="n">
        <v>99.04</v>
      </c>
    </row>
    <row r="6683" customFormat="false" ht="0.75" hidden="false" customHeight="true" outlineLevel="0" collapsed="false">
      <c r="A6683" s="497"/>
      <c r="B6683" s="498"/>
      <c r="C6683" s="498"/>
      <c r="D6683" s="498"/>
      <c r="E6683" s="498"/>
      <c r="F6683" s="498"/>
      <c r="G6683" s="498"/>
      <c r="H6683" s="498"/>
      <c r="I6683" s="499"/>
      <c r="J6683" s="500"/>
    </row>
    <row r="6684" customFormat="false" ht="18" hidden="false" customHeight="true" outlineLevel="0" collapsed="false">
      <c r="A6684" s="466" t="s">
        <v>3465</v>
      </c>
      <c r="B6684" s="467" t="s">
        <v>27</v>
      </c>
      <c r="C6684" s="468" t="s">
        <v>26</v>
      </c>
      <c r="D6684" s="468" t="s">
        <v>18</v>
      </c>
      <c r="E6684" s="468" t="s">
        <v>25</v>
      </c>
      <c r="F6684" s="468"/>
      <c r="G6684" s="469" t="s">
        <v>1375</v>
      </c>
      <c r="H6684" s="467" t="s">
        <v>1376</v>
      </c>
      <c r="I6684" s="470" t="s">
        <v>1377</v>
      </c>
      <c r="J6684" s="471" t="s">
        <v>19</v>
      </c>
    </row>
    <row r="6685" customFormat="false" ht="25.5" hidden="false" customHeight="true" outlineLevel="0" collapsed="false">
      <c r="A6685" s="472" t="s">
        <v>35</v>
      </c>
      <c r="B6685" s="473" t="s">
        <v>3466</v>
      </c>
      <c r="C6685" s="474" t="s">
        <v>36</v>
      </c>
      <c r="D6685" s="474" t="s">
        <v>3467</v>
      </c>
      <c r="E6685" s="474" t="s">
        <v>1404</v>
      </c>
      <c r="F6685" s="474"/>
      <c r="G6685" s="475" t="s">
        <v>120</v>
      </c>
      <c r="H6685" s="476" t="n">
        <v>1</v>
      </c>
      <c r="I6685" s="477" t="n">
        <v>45.64</v>
      </c>
      <c r="J6685" s="478" t="n">
        <v>45.64</v>
      </c>
    </row>
    <row r="6686" customFormat="false" ht="24" hidden="false" customHeight="true" outlineLevel="0" collapsed="false">
      <c r="A6686" s="479" t="s">
        <v>656</v>
      </c>
      <c r="B6686" s="480" t="n">
        <v>88264</v>
      </c>
      <c r="C6686" s="481" t="s">
        <v>42</v>
      </c>
      <c r="D6686" s="481" t="s">
        <v>468</v>
      </c>
      <c r="E6686" s="481" t="s">
        <v>1382</v>
      </c>
      <c r="F6686" s="481"/>
      <c r="G6686" s="482" t="s">
        <v>469</v>
      </c>
      <c r="H6686" s="483" t="n">
        <v>0.4</v>
      </c>
      <c r="I6686" s="484" t="n">
        <v>26.68</v>
      </c>
      <c r="J6686" s="485" t="n">
        <v>10.67</v>
      </c>
    </row>
    <row r="6687" customFormat="false" ht="25.5" hidden="false" customHeight="true" outlineLevel="0" collapsed="false">
      <c r="A6687" s="479" t="s">
        <v>656</v>
      </c>
      <c r="B6687" s="480" t="n">
        <v>88247</v>
      </c>
      <c r="C6687" s="481" t="s">
        <v>42</v>
      </c>
      <c r="D6687" s="481" t="s">
        <v>852</v>
      </c>
      <c r="E6687" s="481" t="s">
        <v>1382</v>
      </c>
      <c r="F6687" s="481"/>
      <c r="G6687" s="482" t="s">
        <v>469</v>
      </c>
      <c r="H6687" s="483" t="n">
        <v>0.4</v>
      </c>
      <c r="I6687" s="484" t="n">
        <v>21.96</v>
      </c>
      <c r="J6687" s="485" t="n">
        <v>8.78</v>
      </c>
    </row>
    <row r="6688" customFormat="false" ht="24" hidden="false" customHeight="true" outlineLevel="0" collapsed="false">
      <c r="A6688" s="501" t="s">
        <v>200</v>
      </c>
      <c r="B6688" s="502" t="s">
        <v>3468</v>
      </c>
      <c r="C6688" s="503" t="s">
        <v>36</v>
      </c>
      <c r="D6688" s="503" t="s">
        <v>3469</v>
      </c>
      <c r="E6688" s="503" t="s">
        <v>669</v>
      </c>
      <c r="F6688" s="503"/>
      <c r="G6688" s="504" t="s">
        <v>120</v>
      </c>
      <c r="H6688" s="505" t="n">
        <v>1</v>
      </c>
      <c r="I6688" s="506" t="n">
        <v>26.19</v>
      </c>
      <c r="J6688" s="507" t="n">
        <v>26.19</v>
      </c>
    </row>
    <row r="6689" customFormat="false" ht="15" hidden="false" customHeight="false" outlineLevel="0" collapsed="false">
      <c r="A6689" s="486"/>
      <c r="B6689" s="487"/>
      <c r="C6689" s="487"/>
      <c r="D6689" s="487"/>
      <c r="E6689" s="487" t="s">
        <v>1388</v>
      </c>
      <c r="F6689" s="488" t="n">
        <v>15.17</v>
      </c>
      <c r="G6689" s="487" t="s">
        <v>1389</v>
      </c>
      <c r="H6689" s="488" t="n">
        <v>0</v>
      </c>
      <c r="I6689" s="489" t="s">
        <v>1390</v>
      </c>
      <c r="J6689" s="490" t="n">
        <v>15.17</v>
      </c>
    </row>
    <row r="6690" customFormat="false" ht="15" hidden="false" customHeight="true" outlineLevel="0" collapsed="false">
      <c r="A6690" s="486"/>
      <c r="B6690" s="487"/>
      <c r="C6690" s="487"/>
      <c r="D6690" s="487"/>
      <c r="E6690" s="487" t="s">
        <v>1391</v>
      </c>
      <c r="F6690" s="488" t="n">
        <v>10.86</v>
      </c>
      <c r="G6690" s="487"/>
      <c r="H6690" s="491" t="s">
        <v>1392</v>
      </c>
      <c r="I6690" s="491"/>
      <c r="J6690" s="490" t="n">
        <v>56.5</v>
      </c>
    </row>
    <row r="6691" customFormat="false" ht="49.5" hidden="false" customHeight="true" outlineLevel="0" collapsed="false">
      <c r="A6691" s="492"/>
      <c r="B6691" s="493"/>
      <c r="C6691" s="493"/>
      <c r="D6691" s="493"/>
      <c r="E6691" s="493"/>
      <c r="F6691" s="493"/>
      <c r="G6691" s="493" t="s">
        <v>1393</v>
      </c>
      <c r="H6691" s="494" t="n">
        <v>8</v>
      </c>
      <c r="I6691" s="495" t="s">
        <v>1394</v>
      </c>
      <c r="J6691" s="496" t="n">
        <v>452</v>
      </c>
    </row>
    <row r="6692" customFormat="false" ht="0.75" hidden="false" customHeight="true" outlineLevel="0" collapsed="false">
      <c r="A6692" s="497"/>
      <c r="B6692" s="498"/>
      <c r="C6692" s="498"/>
      <c r="D6692" s="498"/>
      <c r="E6692" s="498"/>
      <c r="F6692" s="498"/>
      <c r="G6692" s="498"/>
      <c r="H6692" s="498"/>
      <c r="I6692" s="499"/>
      <c r="J6692" s="500"/>
    </row>
    <row r="6693" customFormat="false" ht="18" hidden="false" customHeight="true" outlineLevel="0" collapsed="false">
      <c r="A6693" s="466" t="s">
        <v>3470</v>
      </c>
      <c r="B6693" s="467" t="s">
        <v>27</v>
      </c>
      <c r="C6693" s="468" t="s">
        <v>26</v>
      </c>
      <c r="D6693" s="468" t="s">
        <v>18</v>
      </c>
      <c r="E6693" s="468" t="s">
        <v>25</v>
      </c>
      <c r="F6693" s="468"/>
      <c r="G6693" s="469" t="s">
        <v>1375</v>
      </c>
      <c r="H6693" s="467" t="s">
        <v>1376</v>
      </c>
      <c r="I6693" s="470" t="s">
        <v>1377</v>
      </c>
      <c r="J6693" s="471" t="s">
        <v>19</v>
      </c>
    </row>
    <row r="6694" customFormat="false" ht="25.5" hidden="false" customHeight="true" outlineLevel="0" collapsed="false">
      <c r="A6694" s="472" t="s">
        <v>35</v>
      </c>
      <c r="B6694" s="473" t="n">
        <v>96977</v>
      </c>
      <c r="C6694" s="474" t="s">
        <v>42</v>
      </c>
      <c r="D6694" s="474" t="s">
        <v>3471</v>
      </c>
      <c r="E6694" s="474" t="s">
        <v>1404</v>
      </c>
      <c r="F6694" s="474"/>
      <c r="G6694" s="475" t="s">
        <v>47</v>
      </c>
      <c r="H6694" s="476" t="n">
        <v>1</v>
      </c>
      <c r="I6694" s="477" t="n">
        <v>62.47</v>
      </c>
      <c r="J6694" s="478" t="n">
        <v>62.47</v>
      </c>
    </row>
    <row r="6695" customFormat="false" ht="25.5" hidden="false" customHeight="true" outlineLevel="0" collapsed="false">
      <c r="A6695" s="479" t="s">
        <v>656</v>
      </c>
      <c r="B6695" s="480" t="n">
        <v>88247</v>
      </c>
      <c r="C6695" s="481" t="s">
        <v>42</v>
      </c>
      <c r="D6695" s="481" t="s">
        <v>852</v>
      </c>
      <c r="E6695" s="481" t="s">
        <v>1382</v>
      </c>
      <c r="F6695" s="481"/>
      <c r="G6695" s="482" t="s">
        <v>469</v>
      </c>
      <c r="H6695" s="483" t="n">
        <v>0.0331</v>
      </c>
      <c r="I6695" s="484" t="n">
        <v>21.96</v>
      </c>
      <c r="J6695" s="485" t="n">
        <v>0.72</v>
      </c>
    </row>
    <row r="6696" customFormat="false" ht="24" hidden="false" customHeight="true" outlineLevel="0" collapsed="false">
      <c r="A6696" s="479" t="s">
        <v>656</v>
      </c>
      <c r="B6696" s="480" t="n">
        <v>88264</v>
      </c>
      <c r="C6696" s="481" t="s">
        <v>42</v>
      </c>
      <c r="D6696" s="481" t="s">
        <v>468</v>
      </c>
      <c r="E6696" s="481" t="s">
        <v>1382</v>
      </c>
      <c r="F6696" s="481"/>
      <c r="G6696" s="482" t="s">
        <v>469</v>
      </c>
      <c r="H6696" s="483" t="n">
        <v>0.0331</v>
      </c>
      <c r="I6696" s="484" t="n">
        <v>26.68</v>
      </c>
      <c r="J6696" s="485" t="n">
        <v>0.88</v>
      </c>
    </row>
    <row r="6697" customFormat="false" ht="24" hidden="false" customHeight="true" outlineLevel="0" collapsed="false">
      <c r="A6697" s="501" t="s">
        <v>200</v>
      </c>
      <c r="B6697" s="502" t="n">
        <v>867</v>
      </c>
      <c r="C6697" s="503" t="s">
        <v>42</v>
      </c>
      <c r="D6697" s="503" t="s">
        <v>3472</v>
      </c>
      <c r="E6697" s="503" t="s">
        <v>669</v>
      </c>
      <c r="F6697" s="503"/>
      <c r="G6697" s="504" t="s">
        <v>47</v>
      </c>
      <c r="H6697" s="505" t="n">
        <v>1.05</v>
      </c>
      <c r="I6697" s="506" t="n">
        <v>57.98</v>
      </c>
      <c r="J6697" s="507" t="n">
        <v>60.87</v>
      </c>
    </row>
    <row r="6698" customFormat="false" ht="15" hidden="false" customHeight="false" outlineLevel="0" collapsed="false">
      <c r="A6698" s="486"/>
      <c r="B6698" s="487"/>
      <c r="C6698" s="487"/>
      <c r="D6698" s="487"/>
      <c r="E6698" s="487" t="s">
        <v>1388</v>
      </c>
      <c r="F6698" s="488" t="n">
        <v>1.25</v>
      </c>
      <c r="G6698" s="487" t="s">
        <v>1389</v>
      </c>
      <c r="H6698" s="488" t="n">
        <v>0</v>
      </c>
      <c r="I6698" s="489" t="s">
        <v>1390</v>
      </c>
      <c r="J6698" s="490" t="n">
        <v>1.25</v>
      </c>
    </row>
    <row r="6699" customFormat="false" ht="15" hidden="false" customHeight="true" outlineLevel="0" collapsed="false">
      <c r="A6699" s="486"/>
      <c r="B6699" s="487"/>
      <c r="C6699" s="487"/>
      <c r="D6699" s="487"/>
      <c r="E6699" s="487" t="s">
        <v>1391</v>
      </c>
      <c r="F6699" s="488" t="n">
        <v>14.86</v>
      </c>
      <c r="G6699" s="487"/>
      <c r="H6699" s="491" t="s">
        <v>1392</v>
      </c>
      <c r="I6699" s="491"/>
      <c r="J6699" s="490" t="n">
        <v>77.33</v>
      </c>
    </row>
    <row r="6700" customFormat="false" ht="49.5" hidden="false" customHeight="true" outlineLevel="0" collapsed="false">
      <c r="A6700" s="492"/>
      <c r="B6700" s="493"/>
      <c r="C6700" s="493"/>
      <c r="D6700" s="493"/>
      <c r="E6700" s="493"/>
      <c r="F6700" s="493"/>
      <c r="G6700" s="493" t="s">
        <v>1393</v>
      </c>
      <c r="H6700" s="494" t="n">
        <v>193.8</v>
      </c>
      <c r="I6700" s="495" t="s">
        <v>1394</v>
      </c>
      <c r="J6700" s="496" t="n">
        <v>14986.55</v>
      </c>
    </row>
    <row r="6701" customFormat="false" ht="0.75" hidden="false" customHeight="true" outlineLevel="0" collapsed="false">
      <c r="A6701" s="497"/>
      <c r="B6701" s="498"/>
      <c r="C6701" s="498"/>
      <c r="D6701" s="498"/>
      <c r="E6701" s="498"/>
      <c r="F6701" s="498"/>
      <c r="G6701" s="498"/>
      <c r="H6701" s="498"/>
      <c r="I6701" s="499"/>
      <c r="J6701" s="500"/>
    </row>
    <row r="6702" customFormat="false" ht="18" hidden="false" customHeight="true" outlineLevel="0" collapsed="false">
      <c r="A6702" s="466" t="s">
        <v>3473</v>
      </c>
      <c r="B6702" s="467" t="s">
        <v>27</v>
      </c>
      <c r="C6702" s="468" t="s">
        <v>26</v>
      </c>
      <c r="D6702" s="468" t="s">
        <v>18</v>
      </c>
      <c r="E6702" s="468" t="s">
        <v>25</v>
      </c>
      <c r="F6702" s="468"/>
      <c r="G6702" s="469" t="s">
        <v>1375</v>
      </c>
      <c r="H6702" s="467" t="s">
        <v>1376</v>
      </c>
      <c r="I6702" s="470" t="s">
        <v>1377</v>
      </c>
      <c r="J6702" s="471" t="s">
        <v>19</v>
      </c>
    </row>
    <row r="6703" customFormat="false" ht="25.5" hidden="false" customHeight="true" outlineLevel="0" collapsed="false">
      <c r="A6703" s="472" t="s">
        <v>35</v>
      </c>
      <c r="B6703" s="473" t="s">
        <v>3474</v>
      </c>
      <c r="C6703" s="474" t="s">
        <v>36</v>
      </c>
      <c r="D6703" s="474" t="s">
        <v>3475</v>
      </c>
      <c r="E6703" s="474" t="s">
        <v>1404</v>
      </c>
      <c r="F6703" s="474"/>
      <c r="G6703" s="475" t="s">
        <v>120</v>
      </c>
      <c r="H6703" s="476" t="n">
        <v>1</v>
      </c>
      <c r="I6703" s="477" t="n">
        <v>20.23</v>
      </c>
      <c r="J6703" s="478" t="n">
        <v>20.23</v>
      </c>
    </row>
    <row r="6704" customFormat="false" ht="25.5" hidden="false" customHeight="true" outlineLevel="0" collapsed="false">
      <c r="A6704" s="479" t="s">
        <v>656</v>
      </c>
      <c r="B6704" s="480" t="n">
        <v>88247</v>
      </c>
      <c r="C6704" s="481" t="s">
        <v>42</v>
      </c>
      <c r="D6704" s="481" t="s">
        <v>852</v>
      </c>
      <c r="E6704" s="481" t="s">
        <v>1382</v>
      </c>
      <c r="F6704" s="481"/>
      <c r="G6704" s="482" t="s">
        <v>469</v>
      </c>
      <c r="H6704" s="483" t="n">
        <v>0.3164</v>
      </c>
      <c r="I6704" s="484" t="n">
        <v>21.96</v>
      </c>
      <c r="J6704" s="485" t="n">
        <v>6.94</v>
      </c>
    </row>
    <row r="6705" customFormat="false" ht="24" hidden="false" customHeight="true" outlineLevel="0" collapsed="false">
      <c r="A6705" s="479" t="s">
        <v>656</v>
      </c>
      <c r="B6705" s="480" t="n">
        <v>88264</v>
      </c>
      <c r="C6705" s="481" t="s">
        <v>42</v>
      </c>
      <c r="D6705" s="481" t="s">
        <v>468</v>
      </c>
      <c r="E6705" s="481" t="s">
        <v>1382</v>
      </c>
      <c r="F6705" s="481"/>
      <c r="G6705" s="482" t="s">
        <v>469</v>
      </c>
      <c r="H6705" s="483" t="n">
        <v>0.3164</v>
      </c>
      <c r="I6705" s="484" t="n">
        <v>26.68</v>
      </c>
      <c r="J6705" s="485" t="n">
        <v>8.44</v>
      </c>
    </row>
    <row r="6706" customFormat="false" ht="24" hidden="false" customHeight="true" outlineLevel="0" collapsed="false">
      <c r="A6706" s="501" t="s">
        <v>200</v>
      </c>
      <c r="B6706" s="502" t="s">
        <v>3476</v>
      </c>
      <c r="C6706" s="503" t="s">
        <v>36</v>
      </c>
      <c r="D6706" s="503" t="s">
        <v>3477</v>
      </c>
      <c r="E6706" s="503" t="s">
        <v>669</v>
      </c>
      <c r="F6706" s="503"/>
      <c r="G6706" s="504" t="s">
        <v>120</v>
      </c>
      <c r="H6706" s="505" t="n">
        <v>1</v>
      </c>
      <c r="I6706" s="506" t="n">
        <v>4.85</v>
      </c>
      <c r="J6706" s="507" t="n">
        <v>4.85</v>
      </c>
    </row>
    <row r="6707" customFormat="false" ht="15" hidden="false" customHeight="false" outlineLevel="0" collapsed="false">
      <c r="A6707" s="486"/>
      <c r="B6707" s="487"/>
      <c r="C6707" s="487"/>
      <c r="D6707" s="487"/>
      <c r="E6707" s="487" t="s">
        <v>1388</v>
      </c>
      <c r="F6707" s="488" t="n">
        <v>12</v>
      </c>
      <c r="G6707" s="487" t="s">
        <v>1389</v>
      </c>
      <c r="H6707" s="488" t="n">
        <v>0</v>
      </c>
      <c r="I6707" s="489" t="s">
        <v>1390</v>
      </c>
      <c r="J6707" s="490" t="n">
        <v>12</v>
      </c>
    </row>
    <row r="6708" customFormat="false" ht="15" hidden="false" customHeight="true" outlineLevel="0" collapsed="false">
      <c r="A6708" s="486"/>
      <c r="B6708" s="487"/>
      <c r="C6708" s="487"/>
      <c r="D6708" s="487"/>
      <c r="E6708" s="487" t="s">
        <v>1391</v>
      </c>
      <c r="F6708" s="488" t="n">
        <v>4.81</v>
      </c>
      <c r="G6708" s="487"/>
      <c r="H6708" s="491" t="s">
        <v>1392</v>
      </c>
      <c r="I6708" s="491"/>
      <c r="J6708" s="490" t="n">
        <v>25.04</v>
      </c>
    </row>
    <row r="6709" customFormat="false" ht="49.5" hidden="false" customHeight="true" outlineLevel="0" collapsed="false">
      <c r="A6709" s="492"/>
      <c r="B6709" s="493"/>
      <c r="C6709" s="493"/>
      <c r="D6709" s="493"/>
      <c r="E6709" s="493"/>
      <c r="F6709" s="493"/>
      <c r="G6709" s="493" t="s">
        <v>1393</v>
      </c>
      <c r="H6709" s="494" t="n">
        <v>22</v>
      </c>
      <c r="I6709" s="495" t="s">
        <v>1394</v>
      </c>
      <c r="J6709" s="496" t="n">
        <v>550.88</v>
      </c>
    </row>
    <row r="6710" customFormat="false" ht="0.75" hidden="false" customHeight="true" outlineLevel="0" collapsed="false">
      <c r="A6710" s="497"/>
      <c r="B6710" s="498"/>
      <c r="C6710" s="498"/>
      <c r="D6710" s="498"/>
      <c r="E6710" s="498"/>
      <c r="F6710" s="498"/>
      <c r="G6710" s="498"/>
      <c r="H6710" s="498"/>
      <c r="I6710" s="499"/>
      <c r="J6710" s="500"/>
    </row>
    <row r="6711" customFormat="false" ht="18" hidden="false" customHeight="true" outlineLevel="0" collapsed="false">
      <c r="A6711" s="466" t="s">
        <v>3478</v>
      </c>
      <c r="B6711" s="467" t="s">
        <v>27</v>
      </c>
      <c r="C6711" s="468" t="s">
        <v>26</v>
      </c>
      <c r="D6711" s="468" t="s">
        <v>18</v>
      </c>
      <c r="E6711" s="468" t="s">
        <v>25</v>
      </c>
      <c r="F6711" s="468"/>
      <c r="G6711" s="469" t="s">
        <v>1375</v>
      </c>
      <c r="H6711" s="467" t="s">
        <v>1376</v>
      </c>
      <c r="I6711" s="470" t="s">
        <v>1377</v>
      </c>
      <c r="J6711" s="471" t="s">
        <v>19</v>
      </c>
    </row>
    <row r="6712" customFormat="false" ht="25.5" hidden="false" customHeight="true" outlineLevel="0" collapsed="false">
      <c r="A6712" s="472" t="s">
        <v>35</v>
      </c>
      <c r="B6712" s="473" t="n">
        <v>104753</v>
      </c>
      <c r="C6712" s="474" t="s">
        <v>42</v>
      </c>
      <c r="D6712" s="474" t="s">
        <v>3479</v>
      </c>
      <c r="E6712" s="474" t="s">
        <v>1404</v>
      </c>
      <c r="F6712" s="474"/>
      <c r="G6712" s="475" t="s">
        <v>120</v>
      </c>
      <c r="H6712" s="476" t="n">
        <v>1</v>
      </c>
      <c r="I6712" s="477" t="n">
        <v>26.84</v>
      </c>
      <c r="J6712" s="478" t="n">
        <v>26.84</v>
      </c>
    </row>
    <row r="6713" customFormat="false" ht="25.5" hidden="false" customHeight="true" outlineLevel="0" collapsed="false">
      <c r="A6713" s="479" t="s">
        <v>656</v>
      </c>
      <c r="B6713" s="480" t="n">
        <v>88247</v>
      </c>
      <c r="C6713" s="481" t="s">
        <v>42</v>
      </c>
      <c r="D6713" s="481" t="s">
        <v>852</v>
      </c>
      <c r="E6713" s="481" t="s">
        <v>1382</v>
      </c>
      <c r="F6713" s="481"/>
      <c r="G6713" s="482" t="s">
        <v>469</v>
      </c>
      <c r="H6713" s="483" t="n">
        <v>0.1863</v>
      </c>
      <c r="I6713" s="484" t="n">
        <v>21.96</v>
      </c>
      <c r="J6713" s="485" t="n">
        <v>4.09</v>
      </c>
    </row>
    <row r="6714" customFormat="false" ht="24" hidden="false" customHeight="true" outlineLevel="0" collapsed="false">
      <c r="A6714" s="479" t="s">
        <v>656</v>
      </c>
      <c r="B6714" s="480" t="n">
        <v>88264</v>
      </c>
      <c r="C6714" s="481" t="s">
        <v>42</v>
      </c>
      <c r="D6714" s="481" t="s">
        <v>468</v>
      </c>
      <c r="E6714" s="481" t="s">
        <v>1382</v>
      </c>
      <c r="F6714" s="481"/>
      <c r="G6714" s="482" t="s">
        <v>469</v>
      </c>
      <c r="H6714" s="483" t="n">
        <v>0.1863</v>
      </c>
      <c r="I6714" s="484" t="n">
        <v>26.68</v>
      </c>
      <c r="J6714" s="485" t="n">
        <v>4.97</v>
      </c>
    </row>
    <row r="6715" customFormat="false" ht="25.5" hidden="false" customHeight="true" outlineLevel="0" collapsed="false">
      <c r="A6715" s="501" t="s">
        <v>200</v>
      </c>
      <c r="B6715" s="502" t="n">
        <v>11862</v>
      </c>
      <c r="C6715" s="503" t="s">
        <v>42</v>
      </c>
      <c r="D6715" s="503" t="s">
        <v>3480</v>
      </c>
      <c r="E6715" s="503" t="s">
        <v>669</v>
      </c>
      <c r="F6715" s="503"/>
      <c r="G6715" s="504" t="s">
        <v>120</v>
      </c>
      <c r="H6715" s="505" t="n">
        <v>1</v>
      </c>
      <c r="I6715" s="506" t="n">
        <v>17.78</v>
      </c>
      <c r="J6715" s="507" t="n">
        <v>17.78</v>
      </c>
    </row>
    <row r="6716" customFormat="false" ht="15" hidden="false" customHeight="false" outlineLevel="0" collapsed="false">
      <c r="A6716" s="486"/>
      <c r="B6716" s="487"/>
      <c r="C6716" s="487"/>
      <c r="D6716" s="487"/>
      <c r="E6716" s="487" t="s">
        <v>1388</v>
      </c>
      <c r="F6716" s="488" t="n">
        <v>7.06</v>
      </c>
      <c r="G6716" s="487" t="s">
        <v>1389</v>
      </c>
      <c r="H6716" s="488" t="n">
        <v>0</v>
      </c>
      <c r="I6716" s="489" t="s">
        <v>1390</v>
      </c>
      <c r="J6716" s="490" t="n">
        <v>7.06</v>
      </c>
    </row>
    <row r="6717" customFormat="false" ht="15" hidden="false" customHeight="true" outlineLevel="0" collapsed="false">
      <c r="A6717" s="486"/>
      <c r="B6717" s="487"/>
      <c r="C6717" s="487"/>
      <c r="D6717" s="487"/>
      <c r="E6717" s="487" t="s">
        <v>1391</v>
      </c>
      <c r="F6717" s="488" t="n">
        <v>6.38</v>
      </c>
      <c r="G6717" s="487"/>
      <c r="H6717" s="491" t="s">
        <v>1392</v>
      </c>
      <c r="I6717" s="491"/>
      <c r="J6717" s="490" t="n">
        <v>33.22</v>
      </c>
    </row>
    <row r="6718" customFormat="false" ht="49.5" hidden="false" customHeight="true" outlineLevel="0" collapsed="false">
      <c r="A6718" s="492"/>
      <c r="B6718" s="493"/>
      <c r="C6718" s="493"/>
      <c r="D6718" s="493"/>
      <c r="E6718" s="493"/>
      <c r="F6718" s="493"/>
      <c r="G6718" s="493" t="s">
        <v>1393</v>
      </c>
      <c r="H6718" s="494" t="n">
        <v>8</v>
      </c>
      <c r="I6718" s="495" t="s">
        <v>1394</v>
      </c>
      <c r="J6718" s="496" t="n">
        <v>265.76</v>
      </c>
    </row>
    <row r="6719" customFormat="false" ht="0.75" hidden="false" customHeight="true" outlineLevel="0" collapsed="false">
      <c r="A6719" s="497"/>
      <c r="B6719" s="498"/>
      <c r="C6719" s="498"/>
      <c r="D6719" s="498"/>
      <c r="E6719" s="498"/>
      <c r="F6719" s="498"/>
      <c r="G6719" s="498"/>
      <c r="H6719" s="498"/>
      <c r="I6719" s="499"/>
      <c r="J6719" s="500"/>
    </row>
    <row r="6720" customFormat="false" ht="18" hidden="false" customHeight="true" outlineLevel="0" collapsed="false">
      <c r="A6720" s="466" t="s">
        <v>3481</v>
      </c>
      <c r="B6720" s="467" t="s">
        <v>27</v>
      </c>
      <c r="C6720" s="468" t="s">
        <v>26</v>
      </c>
      <c r="D6720" s="468" t="s">
        <v>18</v>
      </c>
      <c r="E6720" s="468" t="s">
        <v>25</v>
      </c>
      <c r="F6720" s="468"/>
      <c r="G6720" s="469" t="s">
        <v>1375</v>
      </c>
      <c r="H6720" s="467" t="s">
        <v>1376</v>
      </c>
      <c r="I6720" s="470" t="s">
        <v>1377</v>
      </c>
      <c r="J6720" s="471" t="s">
        <v>19</v>
      </c>
    </row>
    <row r="6721" customFormat="false" ht="39" hidden="false" customHeight="true" outlineLevel="0" collapsed="false">
      <c r="A6721" s="472" t="s">
        <v>35</v>
      </c>
      <c r="B6721" s="473" t="s">
        <v>3482</v>
      </c>
      <c r="C6721" s="474" t="s">
        <v>36</v>
      </c>
      <c r="D6721" s="474" t="s">
        <v>3483</v>
      </c>
      <c r="E6721" s="474" t="s">
        <v>1404</v>
      </c>
      <c r="F6721" s="474"/>
      <c r="G6721" s="475" t="s">
        <v>120</v>
      </c>
      <c r="H6721" s="476" t="n">
        <v>1</v>
      </c>
      <c r="I6721" s="477" t="n">
        <v>4.81</v>
      </c>
      <c r="J6721" s="478" t="n">
        <v>4.81</v>
      </c>
    </row>
    <row r="6722" customFormat="false" ht="25.5" hidden="false" customHeight="true" outlineLevel="0" collapsed="false">
      <c r="A6722" s="479" t="s">
        <v>656</v>
      </c>
      <c r="B6722" s="480" t="n">
        <v>88248</v>
      </c>
      <c r="C6722" s="481" t="s">
        <v>42</v>
      </c>
      <c r="D6722" s="481" t="s">
        <v>910</v>
      </c>
      <c r="E6722" s="481" t="s">
        <v>1382</v>
      </c>
      <c r="F6722" s="481"/>
      <c r="G6722" s="482" t="s">
        <v>469</v>
      </c>
      <c r="H6722" s="483" t="n">
        <v>0.0227</v>
      </c>
      <c r="I6722" s="484" t="n">
        <v>20.92</v>
      </c>
      <c r="J6722" s="485" t="n">
        <v>0.47</v>
      </c>
    </row>
    <row r="6723" customFormat="false" ht="25.5" hidden="false" customHeight="true" outlineLevel="0" collapsed="false">
      <c r="A6723" s="479" t="s">
        <v>656</v>
      </c>
      <c r="B6723" s="480" t="n">
        <v>88267</v>
      </c>
      <c r="C6723" s="481" t="s">
        <v>42</v>
      </c>
      <c r="D6723" s="481" t="s">
        <v>909</v>
      </c>
      <c r="E6723" s="481" t="s">
        <v>1382</v>
      </c>
      <c r="F6723" s="481"/>
      <c r="G6723" s="482" t="s">
        <v>469</v>
      </c>
      <c r="H6723" s="483" t="n">
        <v>0.1621</v>
      </c>
      <c r="I6723" s="484" t="n">
        <v>25.55</v>
      </c>
      <c r="J6723" s="485" t="n">
        <v>4.14</v>
      </c>
    </row>
    <row r="6724" customFormat="false" ht="39" hidden="false" customHeight="true" outlineLevel="0" collapsed="false">
      <c r="A6724" s="501" t="s">
        <v>200</v>
      </c>
      <c r="B6724" s="502" t="n">
        <v>11950</v>
      </c>
      <c r="C6724" s="503" t="s">
        <v>42</v>
      </c>
      <c r="D6724" s="503" t="s">
        <v>2242</v>
      </c>
      <c r="E6724" s="503" t="s">
        <v>669</v>
      </c>
      <c r="F6724" s="503"/>
      <c r="G6724" s="504" t="s">
        <v>120</v>
      </c>
      <c r="H6724" s="505" t="n">
        <v>1</v>
      </c>
      <c r="I6724" s="506" t="n">
        <v>0.2</v>
      </c>
      <c r="J6724" s="507" t="n">
        <v>0.2</v>
      </c>
    </row>
    <row r="6725" customFormat="false" ht="15" hidden="false" customHeight="false" outlineLevel="0" collapsed="false">
      <c r="A6725" s="486"/>
      <c r="B6725" s="487"/>
      <c r="C6725" s="487"/>
      <c r="D6725" s="487"/>
      <c r="E6725" s="487" t="s">
        <v>1388</v>
      </c>
      <c r="F6725" s="488" t="n">
        <v>3.74</v>
      </c>
      <c r="G6725" s="487" t="s">
        <v>1389</v>
      </c>
      <c r="H6725" s="488" t="n">
        <v>0</v>
      </c>
      <c r="I6725" s="489" t="s">
        <v>1390</v>
      </c>
      <c r="J6725" s="490" t="n">
        <v>3.74</v>
      </c>
    </row>
    <row r="6726" customFormat="false" ht="15" hidden="false" customHeight="true" outlineLevel="0" collapsed="false">
      <c r="A6726" s="486"/>
      <c r="B6726" s="487"/>
      <c r="C6726" s="487"/>
      <c r="D6726" s="487"/>
      <c r="E6726" s="487" t="s">
        <v>1391</v>
      </c>
      <c r="F6726" s="488" t="n">
        <v>1.14</v>
      </c>
      <c r="G6726" s="487"/>
      <c r="H6726" s="491" t="s">
        <v>1392</v>
      </c>
      <c r="I6726" s="491"/>
      <c r="J6726" s="490" t="n">
        <v>5.95</v>
      </c>
    </row>
    <row r="6727" customFormat="false" ht="49.5" hidden="false" customHeight="true" outlineLevel="0" collapsed="false">
      <c r="A6727" s="492"/>
      <c r="B6727" s="493"/>
      <c r="C6727" s="493"/>
      <c r="D6727" s="493"/>
      <c r="E6727" s="493"/>
      <c r="F6727" s="493"/>
      <c r="G6727" s="493" t="s">
        <v>1393</v>
      </c>
      <c r="H6727" s="494" t="n">
        <v>821</v>
      </c>
      <c r="I6727" s="495" t="s">
        <v>1394</v>
      </c>
      <c r="J6727" s="496" t="n">
        <v>4884.95</v>
      </c>
    </row>
    <row r="6728" customFormat="false" ht="0.75" hidden="false" customHeight="true" outlineLevel="0" collapsed="false">
      <c r="A6728" s="497"/>
      <c r="B6728" s="498"/>
      <c r="C6728" s="498"/>
      <c r="D6728" s="498"/>
      <c r="E6728" s="498"/>
      <c r="F6728" s="498"/>
      <c r="G6728" s="498"/>
      <c r="H6728" s="498"/>
      <c r="I6728" s="499"/>
      <c r="J6728" s="500"/>
    </row>
    <row r="6729" customFormat="false" ht="18" hidden="false" customHeight="true" outlineLevel="0" collapsed="false">
      <c r="A6729" s="466" t="s">
        <v>3484</v>
      </c>
      <c r="B6729" s="467" t="s">
        <v>27</v>
      </c>
      <c r="C6729" s="468" t="s">
        <v>26</v>
      </c>
      <c r="D6729" s="468" t="s">
        <v>18</v>
      </c>
      <c r="E6729" s="468" t="s">
        <v>25</v>
      </c>
      <c r="F6729" s="468"/>
      <c r="G6729" s="469" t="s">
        <v>1375</v>
      </c>
      <c r="H6729" s="467" t="s">
        <v>1376</v>
      </c>
      <c r="I6729" s="470" t="s">
        <v>1377</v>
      </c>
      <c r="J6729" s="471" t="s">
        <v>19</v>
      </c>
    </row>
    <row r="6730" customFormat="false" ht="39" hidden="false" customHeight="true" outlineLevel="0" collapsed="false">
      <c r="A6730" s="472" t="s">
        <v>35</v>
      </c>
      <c r="B6730" s="473" t="s">
        <v>3485</v>
      </c>
      <c r="C6730" s="474" t="s">
        <v>36</v>
      </c>
      <c r="D6730" s="474" t="s">
        <v>3486</v>
      </c>
      <c r="E6730" s="474" t="s">
        <v>1422</v>
      </c>
      <c r="F6730" s="474"/>
      <c r="G6730" s="475" t="s">
        <v>120</v>
      </c>
      <c r="H6730" s="476" t="n">
        <v>1</v>
      </c>
      <c r="I6730" s="477" t="n">
        <v>2.94</v>
      </c>
      <c r="J6730" s="478" t="n">
        <v>2.94</v>
      </c>
    </row>
    <row r="6731" customFormat="false" ht="25.5" hidden="false" customHeight="true" outlineLevel="0" collapsed="false">
      <c r="A6731" s="479" t="s">
        <v>656</v>
      </c>
      <c r="B6731" s="480" t="n">
        <v>88248</v>
      </c>
      <c r="C6731" s="481" t="s">
        <v>42</v>
      </c>
      <c r="D6731" s="481" t="s">
        <v>910</v>
      </c>
      <c r="E6731" s="481" t="s">
        <v>1382</v>
      </c>
      <c r="F6731" s="481"/>
      <c r="G6731" s="482" t="s">
        <v>469</v>
      </c>
      <c r="H6731" s="483" t="n">
        <v>0.0227</v>
      </c>
      <c r="I6731" s="484" t="n">
        <v>20.92</v>
      </c>
      <c r="J6731" s="485" t="n">
        <v>0.47</v>
      </c>
    </row>
    <row r="6732" customFormat="false" ht="25.5" hidden="false" customHeight="true" outlineLevel="0" collapsed="false">
      <c r="A6732" s="479" t="s">
        <v>656</v>
      </c>
      <c r="B6732" s="480" t="n">
        <v>88267</v>
      </c>
      <c r="C6732" s="481" t="s">
        <v>42</v>
      </c>
      <c r="D6732" s="481" t="s">
        <v>909</v>
      </c>
      <c r="E6732" s="481" t="s">
        <v>1382</v>
      </c>
      <c r="F6732" s="481"/>
      <c r="G6732" s="482" t="s">
        <v>469</v>
      </c>
      <c r="H6732" s="483" t="n">
        <v>0.0667</v>
      </c>
      <c r="I6732" s="484" t="n">
        <v>25.55</v>
      </c>
      <c r="J6732" s="485" t="n">
        <v>1.7</v>
      </c>
    </row>
    <row r="6733" customFormat="false" ht="24" hidden="false" customHeight="true" outlineLevel="0" collapsed="false">
      <c r="A6733" s="501" t="s">
        <v>200</v>
      </c>
      <c r="B6733" s="502" t="n">
        <v>39997</v>
      </c>
      <c r="C6733" s="503" t="s">
        <v>42</v>
      </c>
      <c r="D6733" s="503" t="s">
        <v>2936</v>
      </c>
      <c r="E6733" s="503" t="s">
        <v>669</v>
      </c>
      <c r="F6733" s="503"/>
      <c r="G6733" s="504" t="s">
        <v>120</v>
      </c>
      <c r="H6733" s="505" t="n">
        <v>1</v>
      </c>
      <c r="I6733" s="506" t="n">
        <v>0.31</v>
      </c>
      <c r="J6733" s="507" t="n">
        <v>0.31</v>
      </c>
    </row>
    <row r="6734" customFormat="false" ht="25.5" hidden="false" customHeight="true" outlineLevel="0" collapsed="false">
      <c r="A6734" s="501" t="s">
        <v>200</v>
      </c>
      <c r="B6734" s="502" t="n">
        <v>11962</v>
      </c>
      <c r="C6734" s="503" t="s">
        <v>42</v>
      </c>
      <c r="D6734" s="503" t="s">
        <v>3487</v>
      </c>
      <c r="E6734" s="503" t="s">
        <v>669</v>
      </c>
      <c r="F6734" s="503"/>
      <c r="G6734" s="504" t="s">
        <v>120</v>
      </c>
      <c r="H6734" s="505" t="n">
        <v>2</v>
      </c>
      <c r="I6734" s="506" t="n">
        <v>0.23</v>
      </c>
      <c r="J6734" s="507" t="n">
        <v>0.46</v>
      </c>
    </row>
    <row r="6735" customFormat="false" ht="15" hidden="false" customHeight="false" outlineLevel="0" collapsed="false">
      <c r="A6735" s="486"/>
      <c r="B6735" s="487"/>
      <c r="C6735" s="487"/>
      <c r="D6735" s="487"/>
      <c r="E6735" s="487" t="s">
        <v>1388</v>
      </c>
      <c r="F6735" s="488" t="n">
        <v>1.75</v>
      </c>
      <c r="G6735" s="487" t="s">
        <v>1389</v>
      </c>
      <c r="H6735" s="488" t="n">
        <v>0</v>
      </c>
      <c r="I6735" s="489" t="s">
        <v>1390</v>
      </c>
      <c r="J6735" s="490" t="n">
        <v>1.75</v>
      </c>
    </row>
    <row r="6736" customFormat="false" ht="15" hidden="false" customHeight="true" outlineLevel="0" collapsed="false">
      <c r="A6736" s="486"/>
      <c r="B6736" s="487"/>
      <c r="C6736" s="487"/>
      <c r="D6736" s="487"/>
      <c r="E6736" s="487" t="s">
        <v>1391</v>
      </c>
      <c r="F6736" s="488" t="n">
        <v>0.69</v>
      </c>
      <c r="G6736" s="487"/>
      <c r="H6736" s="491" t="s">
        <v>1392</v>
      </c>
      <c r="I6736" s="491"/>
      <c r="J6736" s="490" t="n">
        <v>3.63</v>
      </c>
    </row>
    <row r="6737" customFormat="false" ht="49.5" hidden="false" customHeight="true" outlineLevel="0" collapsed="false">
      <c r="A6737" s="492"/>
      <c r="B6737" s="493"/>
      <c r="C6737" s="493"/>
      <c r="D6737" s="493"/>
      <c r="E6737" s="493"/>
      <c r="F6737" s="493"/>
      <c r="G6737" s="493" t="s">
        <v>1393</v>
      </c>
      <c r="H6737" s="494" t="n">
        <v>540</v>
      </c>
      <c r="I6737" s="495" t="s">
        <v>1394</v>
      </c>
      <c r="J6737" s="496" t="n">
        <v>1960.2</v>
      </c>
    </row>
    <row r="6738" customFormat="false" ht="0.75" hidden="false" customHeight="true" outlineLevel="0" collapsed="false">
      <c r="A6738" s="497"/>
      <c r="B6738" s="498"/>
      <c r="C6738" s="498"/>
      <c r="D6738" s="498"/>
      <c r="E6738" s="498"/>
      <c r="F6738" s="498"/>
      <c r="G6738" s="498"/>
      <c r="H6738" s="498"/>
      <c r="I6738" s="499"/>
      <c r="J6738" s="500"/>
    </row>
    <row r="6739" customFormat="false" ht="18" hidden="false" customHeight="true" outlineLevel="0" collapsed="false">
      <c r="A6739" s="466" t="s">
        <v>3488</v>
      </c>
      <c r="B6739" s="467" t="s">
        <v>27</v>
      </c>
      <c r="C6739" s="468" t="s">
        <v>26</v>
      </c>
      <c r="D6739" s="468" t="s">
        <v>18</v>
      </c>
      <c r="E6739" s="468" t="s">
        <v>25</v>
      </c>
      <c r="F6739" s="468"/>
      <c r="G6739" s="469" t="s">
        <v>1375</v>
      </c>
      <c r="H6739" s="467" t="s">
        <v>1376</v>
      </c>
      <c r="I6739" s="470" t="s">
        <v>1377</v>
      </c>
      <c r="J6739" s="471" t="s">
        <v>19</v>
      </c>
    </row>
    <row r="6740" customFormat="false" ht="25.5" hidden="false" customHeight="true" outlineLevel="0" collapsed="false">
      <c r="A6740" s="472" t="s">
        <v>35</v>
      </c>
      <c r="B6740" s="473" t="s">
        <v>3489</v>
      </c>
      <c r="C6740" s="474" t="s">
        <v>36</v>
      </c>
      <c r="D6740" s="474" t="s">
        <v>3490</v>
      </c>
      <c r="E6740" s="474" t="s">
        <v>1404</v>
      </c>
      <c r="F6740" s="474"/>
      <c r="G6740" s="475" t="s">
        <v>120</v>
      </c>
      <c r="H6740" s="476" t="n">
        <v>1</v>
      </c>
      <c r="I6740" s="477" t="n">
        <v>43.01</v>
      </c>
      <c r="J6740" s="478" t="n">
        <v>43.01</v>
      </c>
    </row>
    <row r="6741" customFormat="false" ht="25.5" hidden="false" customHeight="true" outlineLevel="0" collapsed="false">
      <c r="A6741" s="479" t="s">
        <v>656</v>
      </c>
      <c r="B6741" s="480" t="n">
        <v>88247</v>
      </c>
      <c r="C6741" s="481" t="s">
        <v>42</v>
      </c>
      <c r="D6741" s="481" t="s">
        <v>852</v>
      </c>
      <c r="E6741" s="481" t="s">
        <v>1382</v>
      </c>
      <c r="F6741" s="481"/>
      <c r="G6741" s="482" t="s">
        <v>469</v>
      </c>
      <c r="H6741" s="483" t="n">
        <v>0.5</v>
      </c>
      <c r="I6741" s="484" t="n">
        <v>21.96</v>
      </c>
      <c r="J6741" s="485" t="n">
        <v>10.98</v>
      </c>
    </row>
    <row r="6742" customFormat="false" ht="24" hidden="false" customHeight="true" outlineLevel="0" collapsed="false">
      <c r="A6742" s="479" t="s">
        <v>656</v>
      </c>
      <c r="B6742" s="480" t="n">
        <v>88264</v>
      </c>
      <c r="C6742" s="481" t="s">
        <v>42</v>
      </c>
      <c r="D6742" s="481" t="s">
        <v>468</v>
      </c>
      <c r="E6742" s="481" t="s">
        <v>1382</v>
      </c>
      <c r="F6742" s="481"/>
      <c r="G6742" s="482" t="s">
        <v>469</v>
      </c>
      <c r="H6742" s="483" t="n">
        <v>0.5</v>
      </c>
      <c r="I6742" s="484" t="n">
        <v>26.68</v>
      </c>
      <c r="J6742" s="485" t="n">
        <v>13.34</v>
      </c>
    </row>
    <row r="6743" customFormat="false" ht="25.5" hidden="false" customHeight="true" outlineLevel="0" collapsed="false">
      <c r="A6743" s="501" t="s">
        <v>200</v>
      </c>
      <c r="B6743" s="502" t="s">
        <v>3491</v>
      </c>
      <c r="C6743" s="503" t="s">
        <v>36</v>
      </c>
      <c r="D6743" s="503" t="s">
        <v>3492</v>
      </c>
      <c r="E6743" s="503" t="s">
        <v>669</v>
      </c>
      <c r="F6743" s="503"/>
      <c r="G6743" s="504" t="s">
        <v>120</v>
      </c>
      <c r="H6743" s="505" t="n">
        <v>1</v>
      </c>
      <c r="I6743" s="506" t="n">
        <v>18.69</v>
      </c>
      <c r="J6743" s="507" t="n">
        <v>18.69</v>
      </c>
    </row>
    <row r="6744" customFormat="false" ht="15" hidden="false" customHeight="false" outlineLevel="0" collapsed="false">
      <c r="A6744" s="486"/>
      <c r="B6744" s="487"/>
      <c r="C6744" s="487"/>
      <c r="D6744" s="487"/>
      <c r="E6744" s="487" t="s">
        <v>1388</v>
      </c>
      <c r="F6744" s="488" t="n">
        <v>18.98</v>
      </c>
      <c r="G6744" s="487" t="s">
        <v>1389</v>
      </c>
      <c r="H6744" s="488" t="n">
        <v>0</v>
      </c>
      <c r="I6744" s="489" t="s">
        <v>1390</v>
      </c>
      <c r="J6744" s="490" t="n">
        <v>18.98</v>
      </c>
    </row>
    <row r="6745" customFormat="false" ht="15" hidden="false" customHeight="true" outlineLevel="0" collapsed="false">
      <c r="A6745" s="486"/>
      <c r="B6745" s="487"/>
      <c r="C6745" s="487"/>
      <c r="D6745" s="487"/>
      <c r="E6745" s="487" t="s">
        <v>1391</v>
      </c>
      <c r="F6745" s="488" t="n">
        <v>10.23</v>
      </c>
      <c r="G6745" s="487"/>
      <c r="H6745" s="491" t="s">
        <v>1392</v>
      </c>
      <c r="I6745" s="491"/>
      <c r="J6745" s="490" t="n">
        <v>53.24</v>
      </c>
    </row>
    <row r="6746" customFormat="false" ht="49.5" hidden="false" customHeight="true" outlineLevel="0" collapsed="false">
      <c r="A6746" s="492"/>
      <c r="B6746" s="493"/>
      <c r="C6746" s="493"/>
      <c r="D6746" s="493"/>
      <c r="E6746" s="493"/>
      <c r="F6746" s="493"/>
      <c r="G6746" s="493" t="s">
        <v>1393</v>
      </c>
      <c r="H6746" s="494" t="n">
        <v>105</v>
      </c>
      <c r="I6746" s="495" t="s">
        <v>1394</v>
      </c>
      <c r="J6746" s="496" t="n">
        <v>5590.2</v>
      </c>
    </row>
    <row r="6747" customFormat="false" ht="0.75" hidden="false" customHeight="true" outlineLevel="0" collapsed="false">
      <c r="A6747" s="497"/>
      <c r="B6747" s="498"/>
      <c r="C6747" s="498"/>
      <c r="D6747" s="498"/>
      <c r="E6747" s="498"/>
      <c r="F6747" s="498"/>
      <c r="G6747" s="498"/>
      <c r="H6747" s="498"/>
      <c r="I6747" s="499"/>
      <c r="J6747" s="500"/>
    </row>
    <row r="6748" customFormat="false" ht="18" hidden="false" customHeight="true" outlineLevel="0" collapsed="false">
      <c r="A6748" s="466" t="s">
        <v>3493</v>
      </c>
      <c r="B6748" s="467" t="s">
        <v>27</v>
      </c>
      <c r="C6748" s="468" t="s">
        <v>26</v>
      </c>
      <c r="D6748" s="468" t="s">
        <v>18</v>
      </c>
      <c r="E6748" s="468" t="s">
        <v>25</v>
      </c>
      <c r="F6748" s="468"/>
      <c r="G6748" s="469" t="s">
        <v>1375</v>
      </c>
      <c r="H6748" s="467" t="s">
        <v>1376</v>
      </c>
      <c r="I6748" s="470" t="s">
        <v>1377</v>
      </c>
      <c r="J6748" s="471" t="s">
        <v>19</v>
      </c>
    </row>
    <row r="6749" customFormat="false" ht="25.5" hidden="false" customHeight="true" outlineLevel="0" collapsed="false">
      <c r="A6749" s="472" t="s">
        <v>35</v>
      </c>
      <c r="B6749" s="473" t="s">
        <v>3494</v>
      </c>
      <c r="C6749" s="474" t="s">
        <v>36</v>
      </c>
      <c r="D6749" s="474" t="s">
        <v>3495</v>
      </c>
      <c r="E6749" s="474" t="s">
        <v>1404</v>
      </c>
      <c r="F6749" s="474"/>
      <c r="G6749" s="475" t="s">
        <v>120</v>
      </c>
      <c r="H6749" s="476" t="n">
        <v>1</v>
      </c>
      <c r="I6749" s="477" t="n">
        <v>23.04</v>
      </c>
      <c r="J6749" s="478" t="n">
        <v>23.04</v>
      </c>
    </row>
    <row r="6750" customFormat="false" ht="24" hidden="false" customHeight="true" outlineLevel="0" collapsed="false">
      <c r="A6750" s="479" t="s">
        <v>656</v>
      </c>
      <c r="B6750" s="480" t="n">
        <v>88264</v>
      </c>
      <c r="C6750" s="481" t="s">
        <v>42</v>
      </c>
      <c r="D6750" s="481" t="s">
        <v>468</v>
      </c>
      <c r="E6750" s="481" t="s">
        <v>1382</v>
      </c>
      <c r="F6750" s="481"/>
      <c r="G6750" s="482" t="s">
        <v>469</v>
      </c>
      <c r="H6750" s="483" t="n">
        <v>0.1945</v>
      </c>
      <c r="I6750" s="484" t="n">
        <v>26.68</v>
      </c>
      <c r="J6750" s="485" t="n">
        <v>5.18</v>
      </c>
    </row>
    <row r="6751" customFormat="false" ht="25.5" hidden="false" customHeight="true" outlineLevel="0" collapsed="false">
      <c r="A6751" s="479" t="s">
        <v>656</v>
      </c>
      <c r="B6751" s="480" t="n">
        <v>88247</v>
      </c>
      <c r="C6751" s="481" t="s">
        <v>42</v>
      </c>
      <c r="D6751" s="481" t="s">
        <v>852</v>
      </c>
      <c r="E6751" s="481" t="s">
        <v>1382</v>
      </c>
      <c r="F6751" s="481"/>
      <c r="G6751" s="482" t="s">
        <v>469</v>
      </c>
      <c r="H6751" s="483" t="n">
        <v>0.3889</v>
      </c>
      <c r="I6751" s="484" t="n">
        <v>21.96</v>
      </c>
      <c r="J6751" s="485" t="n">
        <v>8.54</v>
      </c>
    </row>
    <row r="6752" customFormat="false" ht="25.5" hidden="false" customHeight="true" outlineLevel="0" collapsed="false">
      <c r="A6752" s="501" t="s">
        <v>200</v>
      </c>
      <c r="B6752" s="502" t="n">
        <v>142</v>
      </c>
      <c r="C6752" s="503" t="s">
        <v>42</v>
      </c>
      <c r="D6752" s="503" t="s">
        <v>789</v>
      </c>
      <c r="E6752" s="503" t="s">
        <v>669</v>
      </c>
      <c r="F6752" s="503"/>
      <c r="G6752" s="504" t="s">
        <v>790</v>
      </c>
      <c r="H6752" s="505" t="n">
        <v>0.008104</v>
      </c>
      <c r="I6752" s="506" t="n">
        <v>37.55</v>
      </c>
      <c r="J6752" s="507" t="n">
        <v>0.3</v>
      </c>
    </row>
    <row r="6753" customFormat="false" ht="25.5" hidden="false" customHeight="true" outlineLevel="0" collapsed="false">
      <c r="A6753" s="501" t="s">
        <v>200</v>
      </c>
      <c r="B6753" s="502" t="n">
        <v>7572</v>
      </c>
      <c r="C6753" s="503" t="s">
        <v>42</v>
      </c>
      <c r="D6753" s="503" t="s">
        <v>3496</v>
      </c>
      <c r="E6753" s="503" t="s">
        <v>669</v>
      </c>
      <c r="F6753" s="503"/>
      <c r="G6753" s="504" t="s">
        <v>120</v>
      </c>
      <c r="H6753" s="505" t="n">
        <v>1</v>
      </c>
      <c r="I6753" s="506" t="n">
        <v>9.02</v>
      </c>
      <c r="J6753" s="507" t="n">
        <v>9.02</v>
      </c>
    </row>
    <row r="6754" customFormat="false" ht="15" hidden="false" customHeight="false" outlineLevel="0" collapsed="false">
      <c r="A6754" s="486"/>
      <c r="B6754" s="487"/>
      <c r="C6754" s="487"/>
      <c r="D6754" s="487"/>
      <c r="E6754" s="487" t="s">
        <v>1388</v>
      </c>
      <c r="F6754" s="488" t="n">
        <v>10.61</v>
      </c>
      <c r="G6754" s="487" t="s">
        <v>1389</v>
      </c>
      <c r="H6754" s="488" t="n">
        <v>0</v>
      </c>
      <c r="I6754" s="489" t="s">
        <v>1390</v>
      </c>
      <c r="J6754" s="490" t="n">
        <v>10.61</v>
      </c>
    </row>
    <row r="6755" customFormat="false" ht="15" hidden="false" customHeight="true" outlineLevel="0" collapsed="false">
      <c r="A6755" s="486"/>
      <c r="B6755" s="487"/>
      <c r="C6755" s="487"/>
      <c r="D6755" s="487"/>
      <c r="E6755" s="487" t="s">
        <v>1391</v>
      </c>
      <c r="F6755" s="488" t="n">
        <v>5.48</v>
      </c>
      <c r="G6755" s="487"/>
      <c r="H6755" s="491" t="s">
        <v>1392</v>
      </c>
      <c r="I6755" s="491"/>
      <c r="J6755" s="490" t="n">
        <v>28.52</v>
      </c>
    </row>
    <row r="6756" customFormat="false" ht="49.5" hidden="false" customHeight="true" outlineLevel="0" collapsed="false">
      <c r="A6756" s="492"/>
      <c r="B6756" s="493"/>
      <c r="C6756" s="493"/>
      <c r="D6756" s="493"/>
      <c r="E6756" s="493"/>
      <c r="F6756" s="493"/>
      <c r="G6756" s="493" t="s">
        <v>1393</v>
      </c>
      <c r="H6756" s="494" t="n">
        <v>669</v>
      </c>
      <c r="I6756" s="495" t="s">
        <v>1394</v>
      </c>
      <c r="J6756" s="496" t="n">
        <v>19079.88</v>
      </c>
    </row>
    <row r="6757" customFormat="false" ht="0.75" hidden="false" customHeight="true" outlineLevel="0" collapsed="false">
      <c r="A6757" s="497"/>
      <c r="B6757" s="498"/>
      <c r="C6757" s="498"/>
      <c r="D6757" s="498"/>
      <c r="E6757" s="498"/>
      <c r="F6757" s="498"/>
      <c r="G6757" s="498"/>
      <c r="H6757" s="498"/>
      <c r="I6757" s="499"/>
      <c r="J6757" s="500"/>
    </row>
    <row r="6758" customFormat="false" ht="18" hidden="false" customHeight="true" outlineLevel="0" collapsed="false">
      <c r="A6758" s="466" t="s">
        <v>3497</v>
      </c>
      <c r="B6758" s="467" t="s">
        <v>27</v>
      </c>
      <c r="C6758" s="468" t="s">
        <v>26</v>
      </c>
      <c r="D6758" s="468" t="s">
        <v>18</v>
      </c>
      <c r="E6758" s="468" t="s">
        <v>25</v>
      </c>
      <c r="F6758" s="468"/>
      <c r="G6758" s="469" t="s">
        <v>1375</v>
      </c>
      <c r="H6758" s="467" t="s">
        <v>1376</v>
      </c>
      <c r="I6758" s="470" t="s">
        <v>1377</v>
      </c>
      <c r="J6758" s="471" t="s">
        <v>19</v>
      </c>
    </row>
    <row r="6759" customFormat="false" ht="25.5" hidden="false" customHeight="true" outlineLevel="0" collapsed="false">
      <c r="A6759" s="472" t="s">
        <v>35</v>
      </c>
      <c r="B6759" s="473" t="s">
        <v>3498</v>
      </c>
      <c r="C6759" s="474" t="s">
        <v>36</v>
      </c>
      <c r="D6759" s="474" t="s">
        <v>3499</v>
      </c>
      <c r="E6759" s="474" t="s">
        <v>1382</v>
      </c>
      <c r="F6759" s="474"/>
      <c r="G6759" s="475" t="s">
        <v>120</v>
      </c>
      <c r="H6759" s="476" t="n">
        <v>1</v>
      </c>
      <c r="I6759" s="477" t="n">
        <v>88.16</v>
      </c>
      <c r="J6759" s="478" t="n">
        <v>88.16</v>
      </c>
    </row>
    <row r="6760" customFormat="false" ht="24" hidden="false" customHeight="true" outlineLevel="0" collapsed="false">
      <c r="A6760" s="479" t="s">
        <v>656</v>
      </c>
      <c r="B6760" s="480" t="n">
        <v>88264</v>
      </c>
      <c r="C6760" s="481" t="s">
        <v>42</v>
      </c>
      <c r="D6760" s="481" t="s">
        <v>468</v>
      </c>
      <c r="E6760" s="481" t="s">
        <v>1382</v>
      </c>
      <c r="F6760" s="481"/>
      <c r="G6760" s="482" t="s">
        <v>469</v>
      </c>
      <c r="H6760" s="483" t="n">
        <v>0.9</v>
      </c>
      <c r="I6760" s="484" t="n">
        <v>26.68</v>
      </c>
      <c r="J6760" s="485" t="n">
        <v>24.01</v>
      </c>
    </row>
    <row r="6761" customFormat="false" ht="25.5" hidden="false" customHeight="true" outlineLevel="0" collapsed="false">
      <c r="A6761" s="479" t="s">
        <v>656</v>
      </c>
      <c r="B6761" s="480" t="n">
        <v>88247</v>
      </c>
      <c r="C6761" s="481" t="s">
        <v>42</v>
      </c>
      <c r="D6761" s="481" t="s">
        <v>852</v>
      </c>
      <c r="E6761" s="481" t="s">
        <v>1382</v>
      </c>
      <c r="F6761" s="481"/>
      <c r="G6761" s="482" t="s">
        <v>469</v>
      </c>
      <c r="H6761" s="483" t="n">
        <v>0.9</v>
      </c>
      <c r="I6761" s="484" t="n">
        <v>21.96</v>
      </c>
      <c r="J6761" s="485" t="n">
        <v>19.76</v>
      </c>
    </row>
    <row r="6762" customFormat="false" ht="24" hidden="false" customHeight="true" outlineLevel="0" collapsed="false">
      <c r="A6762" s="501" t="s">
        <v>200</v>
      </c>
      <c r="B6762" s="502" t="s">
        <v>3500</v>
      </c>
      <c r="C6762" s="503" t="s">
        <v>36</v>
      </c>
      <c r="D6762" s="503" t="s">
        <v>3501</v>
      </c>
      <c r="E6762" s="503" t="s">
        <v>669</v>
      </c>
      <c r="F6762" s="503"/>
      <c r="G6762" s="504" t="s">
        <v>120</v>
      </c>
      <c r="H6762" s="505" t="n">
        <v>1</v>
      </c>
      <c r="I6762" s="506" t="n">
        <v>44.39</v>
      </c>
      <c r="J6762" s="507" t="n">
        <v>44.39</v>
      </c>
    </row>
    <row r="6763" customFormat="false" ht="15" hidden="false" customHeight="false" outlineLevel="0" collapsed="false">
      <c r="A6763" s="486"/>
      <c r="B6763" s="487"/>
      <c r="C6763" s="487"/>
      <c r="D6763" s="487"/>
      <c r="E6763" s="487" t="s">
        <v>1388</v>
      </c>
      <c r="F6763" s="488" t="n">
        <v>34.15</v>
      </c>
      <c r="G6763" s="487" t="s">
        <v>1389</v>
      </c>
      <c r="H6763" s="488" t="n">
        <v>0</v>
      </c>
      <c r="I6763" s="489" t="s">
        <v>1390</v>
      </c>
      <c r="J6763" s="490" t="n">
        <v>34.15</v>
      </c>
    </row>
    <row r="6764" customFormat="false" ht="15" hidden="false" customHeight="true" outlineLevel="0" collapsed="false">
      <c r="A6764" s="486"/>
      <c r="B6764" s="487"/>
      <c r="C6764" s="487"/>
      <c r="D6764" s="487"/>
      <c r="E6764" s="487" t="s">
        <v>1391</v>
      </c>
      <c r="F6764" s="488" t="n">
        <v>20.98</v>
      </c>
      <c r="G6764" s="487"/>
      <c r="H6764" s="491" t="s">
        <v>1392</v>
      </c>
      <c r="I6764" s="491"/>
      <c r="J6764" s="490" t="n">
        <v>109.14</v>
      </c>
    </row>
    <row r="6765" customFormat="false" ht="49.5" hidden="false" customHeight="true" outlineLevel="0" collapsed="false">
      <c r="A6765" s="492"/>
      <c r="B6765" s="493"/>
      <c r="C6765" s="493"/>
      <c r="D6765" s="493"/>
      <c r="E6765" s="493"/>
      <c r="F6765" s="493"/>
      <c r="G6765" s="493" t="s">
        <v>1393</v>
      </c>
      <c r="H6765" s="494" t="n">
        <v>8</v>
      </c>
      <c r="I6765" s="495" t="s">
        <v>1394</v>
      </c>
      <c r="J6765" s="496" t="n">
        <v>873.12</v>
      </c>
    </row>
    <row r="6766" customFormat="false" ht="0.75" hidden="false" customHeight="true" outlineLevel="0" collapsed="false">
      <c r="A6766" s="497"/>
      <c r="B6766" s="498"/>
      <c r="C6766" s="498"/>
      <c r="D6766" s="498"/>
      <c r="E6766" s="498"/>
      <c r="F6766" s="498"/>
      <c r="G6766" s="498"/>
      <c r="H6766" s="498"/>
      <c r="I6766" s="499"/>
      <c r="J6766" s="500"/>
    </row>
    <row r="6767" customFormat="false" ht="18" hidden="false" customHeight="true" outlineLevel="0" collapsed="false">
      <c r="A6767" s="466" t="s">
        <v>3502</v>
      </c>
      <c r="B6767" s="467" t="s">
        <v>27</v>
      </c>
      <c r="C6767" s="468" t="s">
        <v>26</v>
      </c>
      <c r="D6767" s="468" t="s">
        <v>18</v>
      </c>
      <c r="E6767" s="468" t="s">
        <v>25</v>
      </c>
      <c r="F6767" s="468"/>
      <c r="G6767" s="469" t="s">
        <v>1375</v>
      </c>
      <c r="H6767" s="467" t="s">
        <v>1376</v>
      </c>
      <c r="I6767" s="470" t="s">
        <v>1377</v>
      </c>
      <c r="J6767" s="471" t="s">
        <v>19</v>
      </c>
    </row>
    <row r="6768" customFormat="false" ht="24" hidden="false" customHeight="true" outlineLevel="0" collapsed="false">
      <c r="A6768" s="472" t="s">
        <v>35</v>
      </c>
      <c r="B6768" s="473" t="n">
        <v>93358</v>
      </c>
      <c r="C6768" s="474" t="s">
        <v>42</v>
      </c>
      <c r="D6768" s="474" t="s">
        <v>174</v>
      </c>
      <c r="E6768" s="474" t="s">
        <v>914</v>
      </c>
      <c r="F6768" s="474"/>
      <c r="G6768" s="475" t="s">
        <v>388</v>
      </c>
      <c r="H6768" s="476" t="n">
        <v>1</v>
      </c>
      <c r="I6768" s="477" t="n">
        <v>80.38</v>
      </c>
      <c r="J6768" s="478" t="n">
        <v>80.38</v>
      </c>
    </row>
    <row r="6769" customFormat="false" ht="24" hidden="false" customHeight="true" outlineLevel="0" collapsed="false">
      <c r="A6769" s="479" t="s">
        <v>656</v>
      </c>
      <c r="B6769" s="480" t="n">
        <v>88316</v>
      </c>
      <c r="C6769" s="481" t="s">
        <v>42</v>
      </c>
      <c r="D6769" s="481" t="s">
        <v>667</v>
      </c>
      <c r="E6769" s="481" t="s">
        <v>1382</v>
      </c>
      <c r="F6769" s="481"/>
      <c r="G6769" s="482" t="s">
        <v>469</v>
      </c>
      <c r="H6769" s="483" t="n">
        <v>3.9557667</v>
      </c>
      <c r="I6769" s="484" t="n">
        <v>20.32</v>
      </c>
      <c r="J6769" s="485" t="n">
        <v>80.38</v>
      </c>
    </row>
    <row r="6770" customFormat="false" ht="15" hidden="false" customHeight="false" outlineLevel="0" collapsed="false">
      <c r="A6770" s="486"/>
      <c r="B6770" s="487"/>
      <c r="C6770" s="487"/>
      <c r="D6770" s="487"/>
      <c r="E6770" s="487" t="s">
        <v>1388</v>
      </c>
      <c r="F6770" s="488" t="n">
        <v>59.69</v>
      </c>
      <c r="G6770" s="487" t="s">
        <v>1389</v>
      </c>
      <c r="H6770" s="488" t="n">
        <v>0</v>
      </c>
      <c r="I6770" s="489" t="s">
        <v>1390</v>
      </c>
      <c r="J6770" s="490" t="n">
        <v>59.69</v>
      </c>
    </row>
    <row r="6771" customFormat="false" ht="15" hidden="false" customHeight="true" outlineLevel="0" collapsed="false">
      <c r="A6771" s="486"/>
      <c r="B6771" s="487"/>
      <c r="C6771" s="487"/>
      <c r="D6771" s="487"/>
      <c r="E6771" s="487" t="s">
        <v>1391</v>
      </c>
      <c r="F6771" s="488" t="n">
        <v>19.13</v>
      </c>
      <c r="G6771" s="487"/>
      <c r="H6771" s="491" t="s">
        <v>1392</v>
      </c>
      <c r="I6771" s="491"/>
      <c r="J6771" s="490" t="n">
        <v>99.51</v>
      </c>
    </row>
    <row r="6772" customFormat="false" ht="49.5" hidden="false" customHeight="true" outlineLevel="0" collapsed="false">
      <c r="A6772" s="492"/>
      <c r="B6772" s="493"/>
      <c r="C6772" s="493"/>
      <c r="D6772" s="493"/>
      <c r="E6772" s="493"/>
      <c r="F6772" s="493"/>
      <c r="G6772" s="493" t="s">
        <v>1393</v>
      </c>
      <c r="H6772" s="494" t="n">
        <v>15.95</v>
      </c>
      <c r="I6772" s="495" t="s">
        <v>1394</v>
      </c>
      <c r="J6772" s="496" t="n">
        <v>1587.18</v>
      </c>
    </row>
    <row r="6773" customFormat="false" ht="0.75" hidden="false" customHeight="true" outlineLevel="0" collapsed="false">
      <c r="A6773" s="497"/>
      <c r="B6773" s="498"/>
      <c r="C6773" s="498"/>
      <c r="D6773" s="498"/>
      <c r="E6773" s="498"/>
      <c r="F6773" s="498"/>
      <c r="G6773" s="498"/>
      <c r="H6773" s="498"/>
      <c r="I6773" s="499"/>
      <c r="J6773" s="500"/>
    </row>
    <row r="6774" customFormat="false" ht="18" hidden="false" customHeight="true" outlineLevel="0" collapsed="false">
      <c r="A6774" s="466" t="s">
        <v>3503</v>
      </c>
      <c r="B6774" s="467" t="s">
        <v>27</v>
      </c>
      <c r="C6774" s="468" t="s">
        <v>26</v>
      </c>
      <c r="D6774" s="468" t="s">
        <v>18</v>
      </c>
      <c r="E6774" s="468" t="s">
        <v>25</v>
      </c>
      <c r="F6774" s="468"/>
      <c r="G6774" s="469" t="s">
        <v>1375</v>
      </c>
      <c r="H6774" s="467" t="s">
        <v>1376</v>
      </c>
      <c r="I6774" s="470" t="s">
        <v>1377</v>
      </c>
      <c r="J6774" s="471" t="s">
        <v>19</v>
      </c>
    </row>
    <row r="6775" customFormat="false" ht="25.5" hidden="false" customHeight="true" outlineLevel="0" collapsed="false">
      <c r="A6775" s="472" t="s">
        <v>35</v>
      </c>
      <c r="B6775" s="473" t="n">
        <v>104737</v>
      </c>
      <c r="C6775" s="474" t="s">
        <v>42</v>
      </c>
      <c r="D6775" s="474" t="s">
        <v>3504</v>
      </c>
      <c r="E6775" s="474" t="s">
        <v>914</v>
      </c>
      <c r="F6775" s="474"/>
      <c r="G6775" s="475" t="s">
        <v>388</v>
      </c>
      <c r="H6775" s="476" t="n">
        <v>1</v>
      </c>
      <c r="I6775" s="477" t="n">
        <v>20.6</v>
      </c>
      <c r="J6775" s="478" t="n">
        <v>20.6</v>
      </c>
    </row>
    <row r="6776" customFormat="false" ht="64.5" hidden="false" customHeight="true" outlineLevel="0" collapsed="false">
      <c r="A6776" s="479" t="s">
        <v>656</v>
      </c>
      <c r="B6776" s="480" t="n">
        <v>5901</v>
      </c>
      <c r="C6776" s="481" t="s">
        <v>42</v>
      </c>
      <c r="D6776" s="481" t="s">
        <v>1650</v>
      </c>
      <c r="E6776" s="481" t="s">
        <v>683</v>
      </c>
      <c r="F6776" s="481"/>
      <c r="G6776" s="482" t="s">
        <v>688</v>
      </c>
      <c r="H6776" s="483" t="n">
        <v>0.0054</v>
      </c>
      <c r="I6776" s="484" t="n">
        <v>320.21</v>
      </c>
      <c r="J6776" s="485" t="n">
        <v>1.72</v>
      </c>
    </row>
    <row r="6777" customFormat="false" ht="64.5" hidden="false" customHeight="true" outlineLevel="0" collapsed="false">
      <c r="A6777" s="479" t="s">
        <v>656</v>
      </c>
      <c r="B6777" s="480" t="n">
        <v>5903</v>
      </c>
      <c r="C6777" s="481" t="s">
        <v>42</v>
      </c>
      <c r="D6777" s="481" t="s">
        <v>1651</v>
      </c>
      <c r="E6777" s="481" t="s">
        <v>683</v>
      </c>
      <c r="F6777" s="481"/>
      <c r="G6777" s="482" t="s">
        <v>684</v>
      </c>
      <c r="H6777" s="483" t="n">
        <v>0.0006</v>
      </c>
      <c r="I6777" s="484" t="n">
        <v>75.31</v>
      </c>
      <c r="J6777" s="485" t="n">
        <v>0.04</v>
      </c>
    </row>
    <row r="6778" customFormat="false" ht="24" hidden="false" customHeight="true" outlineLevel="0" collapsed="false">
      <c r="A6778" s="479" t="s">
        <v>656</v>
      </c>
      <c r="B6778" s="480" t="n">
        <v>88316</v>
      </c>
      <c r="C6778" s="481" t="s">
        <v>42</v>
      </c>
      <c r="D6778" s="481" t="s">
        <v>667</v>
      </c>
      <c r="E6778" s="481" t="s">
        <v>1382</v>
      </c>
      <c r="F6778" s="481"/>
      <c r="G6778" s="482" t="s">
        <v>469</v>
      </c>
      <c r="H6778" s="483" t="n">
        <v>0.8809</v>
      </c>
      <c r="I6778" s="484" t="n">
        <v>20.32</v>
      </c>
      <c r="J6778" s="485" t="n">
        <v>17.89</v>
      </c>
    </row>
    <row r="6779" customFormat="false" ht="39" hidden="false" customHeight="true" outlineLevel="0" collapsed="false">
      <c r="A6779" s="479" t="s">
        <v>656</v>
      </c>
      <c r="B6779" s="480" t="n">
        <v>91277</v>
      </c>
      <c r="C6779" s="481" t="s">
        <v>42</v>
      </c>
      <c r="D6779" s="481" t="s">
        <v>1511</v>
      </c>
      <c r="E6779" s="481" t="s">
        <v>683</v>
      </c>
      <c r="F6779" s="481"/>
      <c r="G6779" s="482" t="s">
        <v>688</v>
      </c>
      <c r="H6779" s="483" t="n">
        <v>0.0942</v>
      </c>
      <c r="I6779" s="484" t="n">
        <v>10.18</v>
      </c>
      <c r="J6779" s="485" t="n">
        <v>0.95</v>
      </c>
    </row>
    <row r="6780" customFormat="false" ht="15" hidden="false" customHeight="false" outlineLevel="0" collapsed="false">
      <c r="A6780" s="486"/>
      <c r="B6780" s="487"/>
      <c r="C6780" s="487"/>
      <c r="D6780" s="487"/>
      <c r="E6780" s="487" t="s">
        <v>1388</v>
      </c>
      <c r="F6780" s="488" t="n">
        <v>13.44</v>
      </c>
      <c r="G6780" s="487" t="s">
        <v>1389</v>
      </c>
      <c r="H6780" s="488" t="n">
        <v>0</v>
      </c>
      <c r="I6780" s="489" t="s">
        <v>1390</v>
      </c>
      <c r="J6780" s="490" t="n">
        <v>13.44</v>
      </c>
    </row>
    <row r="6781" customFormat="false" ht="15" hidden="false" customHeight="true" outlineLevel="0" collapsed="false">
      <c r="A6781" s="486"/>
      <c r="B6781" s="487"/>
      <c r="C6781" s="487"/>
      <c r="D6781" s="487"/>
      <c r="E6781" s="487" t="s">
        <v>1391</v>
      </c>
      <c r="F6781" s="488" t="n">
        <v>4.9</v>
      </c>
      <c r="G6781" s="487"/>
      <c r="H6781" s="491" t="s">
        <v>1392</v>
      </c>
      <c r="I6781" s="491"/>
      <c r="J6781" s="490" t="n">
        <v>25.5</v>
      </c>
    </row>
    <row r="6782" customFormat="false" ht="49.5" hidden="false" customHeight="true" outlineLevel="0" collapsed="false">
      <c r="A6782" s="492"/>
      <c r="B6782" s="493"/>
      <c r="C6782" s="493"/>
      <c r="D6782" s="493"/>
      <c r="E6782" s="493"/>
      <c r="F6782" s="493"/>
      <c r="G6782" s="493" t="s">
        <v>1393</v>
      </c>
      <c r="H6782" s="494" t="n">
        <v>15.95</v>
      </c>
      <c r="I6782" s="495" t="s">
        <v>1394</v>
      </c>
      <c r="J6782" s="496" t="n">
        <v>406.72</v>
      </c>
    </row>
    <row r="6783" customFormat="false" ht="0.75" hidden="false" customHeight="true" outlineLevel="0" collapsed="false">
      <c r="A6783" s="497"/>
      <c r="B6783" s="498"/>
      <c r="C6783" s="498"/>
      <c r="D6783" s="498"/>
      <c r="E6783" s="498"/>
      <c r="F6783" s="498"/>
      <c r="G6783" s="498"/>
      <c r="H6783" s="498"/>
      <c r="I6783" s="499"/>
      <c r="J6783" s="500"/>
    </row>
    <row r="6784" customFormat="false" ht="24" hidden="false" customHeight="true" outlineLevel="0" collapsed="false">
      <c r="A6784" s="461" t="s">
        <v>3505</v>
      </c>
      <c r="B6784" s="462"/>
      <c r="C6784" s="462"/>
      <c r="D6784" s="462" t="s">
        <v>3506</v>
      </c>
      <c r="E6784" s="462"/>
      <c r="F6784" s="462"/>
      <c r="G6784" s="462"/>
      <c r="H6784" s="463"/>
      <c r="I6784" s="464"/>
      <c r="J6784" s="465" t="n">
        <v>19402.2</v>
      </c>
    </row>
    <row r="6785" customFormat="false" ht="18" hidden="false" customHeight="true" outlineLevel="0" collapsed="false">
      <c r="A6785" s="466" t="s">
        <v>3507</v>
      </c>
      <c r="B6785" s="467" t="s">
        <v>27</v>
      </c>
      <c r="C6785" s="468" t="s">
        <v>26</v>
      </c>
      <c r="D6785" s="468" t="s">
        <v>18</v>
      </c>
      <c r="E6785" s="468" t="s">
        <v>25</v>
      </c>
      <c r="F6785" s="468"/>
      <c r="G6785" s="469" t="s">
        <v>1375</v>
      </c>
      <c r="H6785" s="467" t="s">
        <v>1376</v>
      </c>
      <c r="I6785" s="470" t="s">
        <v>1377</v>
      </c>
      <c r="J6785" s="471" t="s">
        <v>19</v>
      </c>
    </row>
    <row r="6786" customFormat="false" ht="39" hidden="false" customHeight="true" outlineLevel="0" collapsed="false">
      <c r="A6786" s="472" t="s">
        <v>35</v>
      </c>
      <c r="B6786" s="473" t="s">
        <v>3508</v>
      </c>
      <c r="C6786" s="474" t="s">
        <v>36</v>
      </c>
      <c r="D6786" s="474" t="s">
        <v>3509</v>
      </c>
      <c r="E6786" s="474" t="s">
        <v>1554</v>
      </c>
      <c r="F6786" s="474"/>
      <c r="G6786" s="475" t="s">
        <v>120</v>
      </c>
      <c r="H6786" s="476" t="n">
        <v>1</v>
      </c>
      <c r="I6786" s="477" t="n">
        <v>170</v>
      </c>
      <c r="J6786" s="478" t="n">
        <v>170</v>
      </c>
    </row>
    <row r="6787" customFormat="false" ht="24" hidden="false" customHeight="true" outlineLevel="0" collapsed="false">
      <c r="A6787" s="479" t="s">
        <v>656</v>
      </c>
      <c r="B6787" s="480" t="n">
        <v>88264</v>
      </c>
      <c r="C6787" s="481" t="s">
        <v>42</v>
      </c>
      <c r="D6787" s="481" t="s">
        <v>468</v>
      </c>
      <c r="E6787" s="481" t="s">
        <v>1382</v>
      </c>
      <c r="F6787" s="481"/>
      <c r="G6787" s="482" t="s">
        <v>469</v>
      </c>
      <c r="H6787" s="483" t="n">
        <v>2</v>
      </c>
      <c r="I6787" s="484" t="n">
        <v>26.68</v>
      </c>
      <c r="J6787" s="485" t="n">
        <v>53.36</v>
      </c>
    </row>
    <row r="6788" customFormat="false" ht="39" hidden="false" customHeight="true" outlineLevel="0" collapsed="false">
      <c r="A6788" s="501" t="s">
        <v>200</v>
      </c>
      <c r="B6788" s="502" t="n">
        <v>10851</v>
      </c>
      <c r="C6788" s="503" t="s">
        <v>42</v>
      </c>
      <c r="D6788" s="503" t="s">
        <v>3510</v>
      </c>
      <c r="E6788" s="503" t="s">
        <v>669</v>
      </c>
      <c r="F6788" s="503"/>
      <c r="G6788" s="504" t="s">
        <v>120</v>
      </c>
      <c r="H6788" s="505" t="n">
        <v>1</v>
      </c>
      <c r="I6788" s="506" t="n">
        <v>82.56</v>
      </c>
      <c r="J6788" s="507" t="n">
        <v>82.56</v>
      </c>
    </row>
    <row r="6789" customFormat="false" ht="39" hidden="false" customHeight="true" outlineLevel="0" collapsed="false">
      <c r="A6789" s="501" t="s">
        <v>200</v>
      </c>
      <c r="B6789" s="502" t="n">
        <v>4356</v>
      </c>
      <c r="C6789" s="503" t="s">
        <v>42</v>
      </c>
      <c r="D6789" s="503" t="s">
        <v>3511</v>
      </c>
      <c r="E6789" s="503" t="s">
        <v>669</v>
      </c>
      <c r="F6789" s="503"/>
      <c r="G6789" s="504" t="s">
        <v>120</v>
      </c>
      <c r="H6789" s="505" t="n">
        <v>4</v>
      </c>
      <c r="I6789" s="506" t="n">
        <v>0.27</v>
      </c>
      <c r="J6789" s="507" t="n">
        <v>1.08</v>
      </c>
    </row>
    <row r="6790" customFormat="false" ht="25.5" hidden="false" customHeight="true" outlineLevel="0" collapsed="false">
      <c r="A6790" s="501" t="s">
        <v>200</v>
      </c>
      <c r="B6790" s="502" t="s">
        <v>3512</v>
      </c>
      <c r="C6790" s="503" t="s">
        <v>36</v>
      </c>
      <c r="D6790" s="503" t="s">
        <v>3513</v>
      </c>
      <c r="E6790" s="503" t="s">
        <v>669</v>
      </c>
      <c r="F6790" s="503"/>
      <c r="G6790" s="504" t="s">
        <v>120</v>
      </c>
      <c r="H6790" s="505" t="n">
        <v>50</v>
      </c>
      <c r="I6790" s="506" t="n">
        <v>0.66</v>
      </c>
      <c r="J6790" s="507" t="n">
        <v>33</v>
      </c>
    </row>
    <row r="6791" customFormat="false" ht="15" hidden="false" customHeight="false" outlineLevel="0" collapsed="false">
      <c r="A6791" s="486"/>
      <c r="B6791" s="487"/>
      <c r="C6791" s="487"/>
      <c r="D6791" s="487"/>
      <c r="E6791" s="487" t="s">
        <v>1388</v>
      </c>
      <c r="F6791" s="488" t="n">
        <v>42.68</v>
      </c>
      <c r="G6791" s="487" t="s">
        <v>1389</v>
      </c>
      <c r="H6791" s="488" t="n">
        <v>0</v>
      </c>
      <c r="I6791" s="489" t="s">
        <v>1390</v>
      </c>
      <c r="J6791" s="490" t="n">
        <v>42.68</v>
      </c>
    </row>
    <row r="6792" customFormat="false" ht="15" hidden="false" customHeight="true" outlineLevel="0" collapsed="false">
      <c r="A6792" s="486"/>
      <c r="B6792" s="487"/>
      <c r="C6792" s="487"/>
      <c r="D6792" s="487"/>
      <c r="E6792" s="487" t="s">
        <v>1391</v>
      </c>
      <c r="F6792" s="488" t="n">
        <v>40.46</v>
      </c>
      <c r="G6792" s="487"/>
      <c r="H6792" s="491" t="s">
        <v>1392</v>
      </c>
      <c r="I6792" s="491"/>
      <c r="J6792" s="490" t="n">
        <v>210.46</v>
      </c>
    </row>
    <row r="6793" customFormat="false" ht="49.5" hidden="false" customHeight="true" outlineLevel="0" collapsed="false">
      <c r="A6793" s="492"/>
      <c r="B6793" s="493"/>
      <c r="C6793" s="493"/>
      <c r="D6793" s="493"/>
      <c r="E6793" s="493"/>
      <c r="F6793" s="493"/>
      <c r="G6793" s="493" t="s">
        <v>1393</v>
      </c>
      <c r="H6793" s="494" t="n">
        <v>25</v>
      </c>
      <c r="I6793" s="495" t="s">
        <v>1394</v>
      </c>
      <c r="J6793" s="496" t="n">
        <v>5261.5</v>
      </c>
    </row>
    <row r="6794" customFormat="false" ht="0.75" hidden="false" customHeight="true" outlineLevel="0" collapsed="false">
      <c r="A6794" s="497"/>
      <c r="B6794" s="498"/>
      <c r="C6794" s="498"/>
      <c r="D6794" s="498"/>
      <c r="E6794" s="498"/>
      <c r="F6794" s="498"/>
      <c r="G6794" s="498"/>
      <c r="H6794" s="498"/>
      <c r="I6794" s="499"/>
      <c r="J6794" s="500"/>
    </row>
    <row r="6795" customFormat="false" ht="18" hidden="false" customHeight="true" outlineLevel="0" collapsed="false">
      <c r="A6795" s="466" t="s">
        <v>3514</v>
      </c>
      <c r="B6795" s="467" t="s">
        <v>27</v>
      </c>
      <c r="C6795" s="468" t="s">
        <v>26</v>
      </c>
      <c r="D6795" s="468" t="s">
        <v>18</v>
      </c>
      <c r="E6795" s="468" t="s">
        <v>25</v>
      </c>
      <c r="F6795" s="468"/>
      <c r="G6795" s="469" t="s">
        <v>1375</v>
      </c>
      <c r="H6795" s="467" t="s">
        <v>1376</v>
      </c>
      <c r="I6795" s="470" t="s">
        <v>1377</v>
      </c>
      <c r="J6795" s="471" t="s">
        <v>19</v>
      </c>
    </row>
    <row r="6796" customFormat="false" ht="25.5" hidden="false" customHeight="true" outlineLevel="0" collapsed="false">
      <c r="A6796" s="472" t="s">
        <v>35</v>
      </c>
      <c r="B6796" s="473" t="s">
        <v>3515</v>
      </c>
      <c r="C6796" s="474" t="s">
        <v>36</v>
      </c>
      <c r="D6796" s="474" t="s">
        <v>3516</v>
      </c>
      <c r="E6796" s="474" t="s">
        <v>674</v>
      </c>
      <c r="F6796" s="474"/>
      <c r="G6796" s="475" t="s">
        <v>47</v>
      </c>
      <c r="H6796" s="476" t="n">
        <v>1</v>
      </c>
      <c r="I6796" s="477" t="n">
        <v>7.75</v>
      </c>
      <c r="J6796" s="478" t="n">
        <v>7.75</v>
      </c>
    </row>
    <row r="6797" customFormat="false" ht="24" hidden="false" customHeight="true" outlineLevel="0" collapsed="false">
      <c r="A6797" s="479" t="s">
        <v>656</v>
      </c>
      <c r="B6797" s="480" t="n">
        <v>88310</v>
      </c>
      <c r="C6797" s="481" t="s">
        <v>42</v>
      </c>
      <c r="D6797" s="481" t="s">
        <v>970</v>
      </c>
      <c r="E6797" s="481" t="s">
        <v>1382</v>
      </c>
      <c r="F6797" s="481"/>
      <c r="G6797" s="482" t="s">
        <v>469</v>
      </c>
      <c r="H6797" s="483" t="n">
        <v>0.108</v>
      </c>
      <c r="I6797" s="484" t="n">
        <v>27.11</v>
      </c>
      <c r="J6797" s="485" t="n">
        <v>2.92</v>
      </c>
    </row>
    <row r="6798" customFormat="false" ht="24" hidden="false" customHeight="true" outlineLevel="0" collapsed="false">
      <c r="A6798" s="479" t="s">
        <v>656</v>
      </c>
      <c r="B6798" s="480" t="n">
        <v>88316</v>
      </c>
      <c r="C6798" s="481" t="s">
        <v>42</v>
      </c>
      <c r="D6798" s="481" t="s">
        <v>667</v>
      </c>
      <c r="E6798" s="481" t="s">
        <v>1382</v>
      </c>
      <c r="F6798" s="481"/>
      <c r="G6798" s="482" t="s">
        <v>469</v>
      </c>
      <c r="H6798" s="483" t="n">
        <v>0.108</v>
      </c>
      <c r="I6798" s="484" t="n">
        <v>20.32</v>
      </c>
      <c r="J6798" s="485" t="n">
        <v>2.19</v>
      </c>
    </row>
    <row r="6799" customFormat="false" ht="24" hidden="false" customHeight="true" outlineLevel="0" collapsed="false">
      <c r="A6799" s="501" t="s">
        <v>200</v>
      </c>
      <c r="B6799" s="502" t="n">
        <v>3768</v>
      </c>
      <c r="C6799" s="503" t="s">
        <v>42</v>
      </c>
      <c r="D6799" s="503" t="s">
        <v>2429</v>
      </c>
      <c r="E6799" s="503" t="s">
        <v>669</v>
      </c>
      <c r="F6799" s="503"/>
      <c r="G6799" s="504" t="s">
        <v>120</v>
      </c>
      <c r="H6799" s="505" t="n">
        <v>0.165</v>
      </c>
      <c r="I6799" s="506" t="n">
        <v>3.47</v>
      </c>
      <c r="J6799" s="507" t="n">
        <v>0.57</v>
      </c>
    </row>
    <row r="6800" customFormat="false" ht="24" hidden="false" customHeight="true" outlineLevel="0" collapsed="false">
      <c r="A6800" s="501" t="s">
        <v>200</v>
      </c>
      <c r="B6800" s="502" t="n">
        <v>5318</v>
      </c>
      <c r="C6800" s="503" t="s">
        <v>42</v>
      </c>
      <c r="D6800" s="503" t="s">
        <v>2035</v>
      </c>
      <c r="E6800" s="503" t="s">
        <v>669</v>
      </c>
      <c r="F6800" s="503"/>
      <c r="G6800" s="504" t="s">
        <v>686</v>
      </c>
      <c r="H6800" s="505" t="n">
        <v>0.0132</v>
      </c>
      <c r="I6800" s="506" t="n">
        <v>18.58</v>
      </c>
      <c r="J6800" s="507" t="n">
        <v>0.24</v>
      </c>
    </row>
    <row r="6801" customFormat="false" ht="24" hidden="false" customHeight="true" outlineLevel="0" collapsed="false">
      <c r="A6801" s="501" t="s">
        <v>200</v>
      </c>
      <c r="B6801" s="502" t="n">
        <v>7311</v>
      </c>
      <c r="C6801" s="503" t="s">
        <v>42</v>
      </c>
      <c r="D6801" s="503" t="s">
        <v>2381</v>
      </c>
      <c r="E6801" s="503" t="s">
        <v>669</v>
      </c>
      <c r="F6801" s="503"/>
      <c r="G6801" s="504" t="s">
        <v>686</v>
      </c>
      <c r="H6801" s="505" t="n">
        <v>0.0528</v>
      </c>
      <c r="I6801" s="506" t="n">
        <v>34.71</v>
      </c>
      <c r="J6801" s="507" t="n">
        <v>1.83</v>
      </c>
    </row>
    <row r="6802" customFormat="false" ht="15" hidden="false" customHeight="false" outlineLevel="0" collapsed="false">
      <c r="A6802" s="486"/>
      <c r="B6802" s="487"/>
      <c r="C6802" s="487"/>
      <c r="D6802" s="487"/>
      <c r="E6802" s="487" t="s">
        <v>1388</v>
      </c>
      <c r="F6802" s="488" t="n">
        <v>3.79</v>
      </c>
      <c r="G6802" s="487" t="s">
        <v>1389</v>
      </c>
      <c r="H6802" s="488" t="n">
        <v>0</v>
      </c>
      <c r="I6802" s="489" t="s">
        <v>1390</v>
      </c>
      <c r="J6802" s="490" t="n">
        <v>3.79</v>
      </c>
    </row>
    <row r="6803" customFormat="false" ht="15" hidden="false" customHeight="true" outlineLevel="0" collapsed="false">
      <c r="A6803" s="486"/>
      <c r="B6803" s="487"/>
      <c r="C6803" s="487"/>
      <c r="D6803" s="487"/>
      <c r="E6803" s="487" t="s">
        <v>1391</v>
      </c>
      <c r="F6803" s="488" t="n">
        <v>1.84</v>
      </c>
      <c r="G6803" s="487"/>
      <c r="H6803" s="491" t="s">
        <v>1392</v>
      </c>
      <c r="I6803" s="491"/>
      <c r="J6803" s="490" t="n">
        <v>9.59</v>
      </c>
    </row>
    <row r="6804" customFormat="false" ht="49.5" hidden="false" customHeight="true" outlineLevel="0" collapsed="false">
      <c r="A6804" s="492"/>
      <c r="B6804" s="493"/>
      <c r="C6804" s="493"/>
      <c r="D6804" s="493"/>
      <c r="E6804" s="493"/>
      <c r="F6804" s="493"/>
      <c r="G6804" s="493" t="s">
        <v>1393</v>
      </c>
      <c r="H6804" s="494" t="n">
        <v>83</v>
      </c>
      <c r="I6804" s="495" t="s">
        <v>1394</v>
      </c>
      <c r="J6804" s="496" t="n">
        <v>795.97</v>
      </c>
    </row>
    <row r="6805" customFormat="false" ht="0.75" hidden="false" customHeight="true" outlineLevel="0" collapsed="false">
      <c r="A6805" s="497"/>
      <c r="B6805" s="498"/>
      <c r="C6805" s="498"/>
      <c r="D6805" s="498"/>
      <c r="E6805" s="498"/>
      <c r="F6805" s="498"/>
      <c r="G6805" s="498"/>
      <c r="H6805" s="498"/>
      <c r="I6805" s="499"/>
      <c r="J6805" s="500"/>
    </row>
    <row r="6806" customFormat="false" ht="18" hidden="false" customHeight="true" outlineLevel="0" collapsed="false">
      <c r="A6806" s="466" t="s">
        <v>3517</v>
      </c>
      <c r="B6806" s="467" t="s">
        <v>27</v>
      </c>
      <c r="C6806" s="468" t="s">
        <v>26</v>
      </c>
      <c r="D6806" s="468" t="s">
        <v>18</v>
      </c>
      <c r="E6806" s="468" t="s">
        <v>25</v>
      </c>
      <c r="F6806" s="468"/>
      <c r="G6806" s="469" t="s">
        <v>1375</v>
      </c>
      <c r="H6806" s="467" t="s">
        <v>1376</v>
      </c>
      <c r="I6806" s="470" t="s">
        <v>1377</v>
      </c>
      <c r="J6806" s="471" t="s">
        <v>19</v>
      </c>
    </row>
    <row r="6807" customFormat="false" ht="25.5" hidden="false" customHeight="true" outlineLevel="0" collapsed="false">
      <c r="A6807" s="472" t="s">
        <v>35</v>
      </c>
      <c r="B6807" s="473" t="s">
        <v>3518</v>
      </c>
      <c r="C6807" s="474" t="s">
        <v>36</v>
      </c>
      <c r="D6807" s="474" t="s">
        <v>3519</v>
      </c>
      <c r="E6807" s="474" t="s">
        <v>674</v>
      </c>
      <c r="F6807" s="474"/>
      <c r="G6807" s="475" t="s">
        <v>47</v>
      </c>
      <c r="H6807" s="476" t="n">
        <v>1</v>
      </c>
      <c r="I6807" s="477" t="n">
        <v>5.17</v>
      </c>
      <c r="J6807" s="478" t="n">
        <v>5.17</v>
      </c>
    </row>
    <row r="6808" customFormat="false" ht="24" hidden="false" customHeight="true" outlineLevel="0" collapsed="false">
      <c r="A6808" s="479" t="s">
        <v>656</v>
      </c>
      <c r="B6808" s="480" t="n">
        <v>88310</v>
      </c>
      <c r="C6808" s="481" t="s">
        <v>42</v>
      </c>
      <c r="D6808" s="481" t="s">
        <v>970</v>
      </c>
      <c r="E6808" s="481" t="s">
        <v>1382</v>
      </c>
      <c r="F6808" s="481"/>
      <c r="G6808" s="482" t="s">
        <v>469</v>
      </c>
      <c r="H6808" s="483" t="n">
        <v>0.072</v>
      </c>
      <c r="I6808" s="484" t="n">
        <v>27.11</v>
      </c>
      <c r="J6808" s="485" t="n">
        <v>1.95</v>
      </c>
    </row>
    <row r="6809" customFormat="false" ht="24" hidden="false" customHeight="true" outlineLevel="0" collapsed="false">
      <c r="A6809" s="479" t="s">
        <v>656</v>
      </c>
      <c r="B6809" s="480" t="n">
        <v>88316</v>
      </c>
      <c r="C6809" s="481" t="s">
        <v>42</v>
      </c>
      <c r="D6809" s="481" t="s">
        <v>667</v>
      </c>
      <c r="E6809" s="481" t="s">
        <v>1382</v>
      </c>
      <c r="F6809" s="481"/>
      <c r="G6809" s="482" t="s">
        <v>469</v>
      </c>
      <c r="H6809" s="483" t="n">
        <v>0.072</v>
      </c>
      <c r="I6809" s="484" t="n">
        <v>20.32</v>
      </c>
      <c r="J6809" s="485" t="n">
        <v>1.46</v>
      </c>
    </row>
    <row r="6810" customFormat="false" ht="24" hidden="false" customHeight="true" outlineLevel="0" collapsed="false">
      <c r="A6810" s="501" t="s">
        <v>200</v>
      </c>
      <c r="B6810" s="502" t="n">
        <v>3768</v>
      </c>
      <c r="C6810" s="503" t="s">
        <v>42</v>
      </c>
      <c r="D6810" s="503" t="s">
        <v>2429</v>
      </c>
      <c r="E6810" s="503" t="s">
        <v>669</v>
      </c>
      <c r="F6810" s="503"/>
      <c r="G6810" s="504" t="s">
        <v>120</v>
      </c>
      <c r="H6810" s="505" t="n">
        <v>0.11</v>
      </c>
      <c r="I6810" s="506" t="n">
        <v>3.47</v>
      </c>
      <c r="J6810" s="507" t="n">
        <v>0.38</v>
      </c>
    </row>
    <row r="6811" customFormat="false" ht="24" hidden="false" customHeight="true" outlineLevel="0" collapsed="false">
      <c r="A6811" s="501" t="s">
        <v>200</v>
      </c>
      <c r="B6811" s="502" t="n">
        <v>5318</v>
      </c>
      <c r="C6811" s="503" t="s">
        <v>42</v>
      </c>
      <c r="D6811" s="503" t="s">
        <v>2035</v>
      </c>
      <c r="E6811" s="503" t="s">
        <v>669</v>
      </c>
      <c r="F6811" s="503"/>
      <c r="G6811" s="504" t="s">
        <v>686</v>
      </c>
      <c r="H6811" s="505" t="n">
        <v>0.0088</v>
      </c>
      <c r="I6811" s="506" t="n">
        <v>18.58</v>
      </c>
      <c r="J6811" s="507" t="n">
        <v>0.16</v>
      </c>
    </row>
    <row r="6812" customFormat="false" ht="24" hidden="false" customHeight="true" outlineLevel="0" collapsed="false">
      <c r="A6812" s="501" t="s">
        <v>200</v>
      </c>
      <c r="B6812" s="502" t="n">
        <v>7311</v>
      </c>
      <c r="C6812" s="503" t="s">
        <v>42</v>
      </c>
      <c r="D6812" s="503" t="s">
        <v>2381</v>
      </c>
      <c r="E6812" s="503" t="s">
        <v>669</v>
      </c>
      <c r="F6812" s="503"/>
      <c r="G6812" s="504" t="s">
        <v>686</v>
      </c>
      <c r="H6812" s="505" t="n">
        <v>0.0352</v>
      </c>
      <c r="I6812" s="506" t="n">
        <v>34.71</v>
      </c>
      <c r="J6812" s="507" t="n">
        <v>1.22</v>
      </c>
    </row>
    <row r="6813" customFormat="false" ht="15" hidden="false" customHeight="false" outlineLevel="0" collapsed="false">
      <c r="A6813" s="486"/>
      <c r="B6813" s="487"/>
      <c r="C6813" s="487"/>
      <c r="D6813" s="487"/>
      <c r="E6813" s="487" t="s">
        <v>1388</v>
      </c>
      <c r="F6813" s="488" t="n">
        <v>2.52</v>
      </c>
      <c r="G6813" s="487" t="s">
        <v>1389</v>
      </c>
      <c r="H6813" s="488" t="n">
        <v>0</v>
      </c>
      <c r="I6813" s="489" t="s">
        <v>1390</v>
      </c>
      <c r="J6813" s="490" t="n">
        <v>2.52</v>
      </c>
    </row>
    <row r="6814" customFormat="false" ht="15" hidden="false" customHeight="true" outlineLevel="0" collapsed="false">
      <c r="A6814" s="486"/>
      <c r="B6814" s="487"/>
      <c r="C6814" s="487"/>
      <c r="D6814" s="487"/>
      <c r="E6814" s="487" t="s">
        <v>1391</v>
      </c>
      <c r="F6814" s="488" t="n">
        <v>1.23</v>
      </c>
      <c r="G6814" s="487"/>
      <c r="H6814" s="491" t="s">
        <v>1392</v>
      </c>
      <c r="I6814" s="491"/>
      <c r="J6814" s="490" t="n">
        <v>6.4</v>
      </c>
    </row>
    <row r="6815" customFormat="false" ht="49.5" hidden="false" customHeight="true" outlineLevel="0" collapsed="false">
      <c r="A6815" s="492"/>
      <c r="B6815" s="493"/>
      <c r="C6815" s="493"/>
      <c r="D6815" s="493"/>
      <c r="E6815" s="493"/>
      <c r="F6815" s="493"/>
      <c r="G6815" s="493" t="s">
        <v>1393</v>
      </c>
      <c r="H6815" s="494" t="n">
        <v>120.1</v>
      </c>
      <c r="I6815" s="495" t="s">
        <v>1394</v>
      </c>
      <c r="J6815" s="496" t="n">
        <v>768.64</v>
      </c>
    </row>
    <row r="6816" customFormat="false" ht="0.75" hidden="false" customHeight="true" outlineLevel="0" collapsed="false">
      <c r="A6816" s="497"/>
      <c r="B6816" s="498"/>
      <c r="C6816" s="498"/>
      <c r="D6816" s="498"/>
      <c r="E6816" s="498"/>
      <c r="F6816" s="498"/>
      <c r="G6816" s="498"/>
      <c r="H6816" s="498"/>
      <c r="I6816" s="499"/>
      <c r="J6816" s="500"/>
    </row>
    <row r="6817" customFormat="false" ht="18" hidden="false" customHeight="true" outlineLevel="0" collapsed="false">
      <c r="A6817" s="466" t="s">
        <v>3520</v>
      </c>
      <c r="B6817" s="467" t="s">
        <v>27</v>
      </c>
      <c r="C6817" s="468" t="s">
        <v>26</v>
      </c>
      <c r="D6817" s="468" t="s">
        <v>18</v>
      </c>
      <c r="E6817" s="468" t="s">
        <v>25</v>
      </c>
      <c r="F6817" s="468"/>
      <c r="G6817" s="469" t="s">
        <v>1375</v>
      </c>
      <c r="H6817" s="467" t="s">
        <v>1376</v>
      </c>
      <c r="I6817" s="470" t="s">
        <v>1377</v>
      </c>
      <c r="J6817" s="471" t="s">
        <v>19</v>
      </c>
    </row>
    <row r="6818" customFormat="false" ht="25.5" hidden="false" customHeight="true" outlineLevel="0" collapsed="false">
      <c r="A6818" s="472" t="s">
        <v>35</v>
      </c>
      <c r="B6818" s="473" t="s">
        <v>3521</v>
      </c>
      <c r="C6818" s="474" t="s">
        <v>36</v>
      </c>
      <c r="D6818" s="474" t="s">
        <v>3522</v>
      </c>
      <c r="E6818" s="474" t="s">
        <v>674</v>
      </c>
      <c r="F6818" s="474"/>
      <c r="G6818" s="475" t="s">
        <v>47</v>
      </c>
      <c r="H6818" s="476" t="n">
        <v>1</v>
      </c>
      <c r="I6818" s="477" t="n">
        <v>3.86</v>
      </c>
      <c r="J6818" s="478" t="n">
        <v>3.86</v>
      </c>
    </row>
    <row r="6819" customFormat="false" ht="24" hidden="false" customHeight="true" outlineLevel="0" collapsed="false">
      <c r="A6819" s="479" t="s">
        <v>656</v>
      </c>
      <c r="B6819" s="480" t="n">
        <v>88310</v>
      </c>
      <c r="C6819" s="481" t="s">
        <v>42</v>
      </c>
      <c r="D6819" s="481" t="s">
        <v>970</v>
      </c>
      <c r="E6819" s="481" t="s">
        <v>1382</v>
      </c>
      <c r="F6819" s="481"/>
      <c r="G6819" s="482" t="s">
        <v>469</v>
      </c>
      <c r="H6819" s="483" t="n">
        <v>0.054</v>
      </c>
      <c r="I6819" s="484" t="n">
        <v>27.11</v>
      </c>
      <c r="J6819" s="485" t="n">
        <v>1.46</v>
      </c>
    </row>
    <row r="6820" customFormat="false" ht="24" hidden="false" customHeight="true" outlineLevel="0" collapsed="false">
      <c r="A6820" s="479" t="s">
        <v>656</v>
      </c>
      <c r="B6820" s="480" t="n">
        <v>88316</v>
      </c>
      <c r="C6820" s="481" t="s">
        <v>42</v>
      </c>
      <c r="D6820" s="481" t="s">
        <v>667</v>
      </c>
      <c r="E6820" s="481" t="s">
        <v>1382</v>
      </c>
      <c r="F6820" s="481"/>
      <c r="G6820" s="482" t="s">
        <v>469</v>
      </c>
      <c r="H6820" s="483" t="n">
        <v>0.054</v>
      </c>
      <c r="I6820" s="484" t="n">
        <v>20.32</v>
      </c>
      <c r="J6820" s="485" t="n">
        <v>1.09</v>
      </c>
    </row>
    <row r="6821" customFormat="false" ht="24" hidden="false" customHeight="true" outlineLevel="0" collapsed="false">
      <c r="A6821" s="501" t="s">
        <v>200</v>
      </c>
      <c r="B6821" s="502" t="n">
        <v>3768</v>
      </c>
      <c r="C6821" s="503" t="s">
        <v>42</v>
      </c>
      <c r="D6821" s="503" t="s">
        <v>2429</v>
      </c>
      <c r="E6821" s="503" t="s">
        <v>669</v>
      </c>
      <c r="F6821" s="503"/>
      <c r="G6821" s="504" t="s">
        <v>120</v>
      </c>
      <c r="H6821" s="505" t="n">
        <v>0.0825</v>
      </c>
      <c r="I6821" s="506" t="n">
        <v>3.47</v>
      </c>
      <c r="J6821" s="507" t="n">
        <v>0.28</v>
      </c>
    </row>
    <row r="6822" customFormat="false" ht="24" hidden="false" customHeight="true" outlineLevel="0" collapsed="false">
      <c r="A6822" s="501" t="s">
        <v>200</v>
      </c>
      <c r="B6822" s="502" t="n">
        <v>5318</v>
      </c>
      <c r="C6822" s="503" t="s">
        <v>42</v>
      </c>
      <c r="D6822" s="503" t="s">
        <v>2035</v>
      </c>
      <c r="E6822" s="503" t="s">
        <v>669</v>
      </c>
      <c r="F6822" s="503"/>
      <c r="G6822" s="504" t="s">
        <v>686</v>
      </c>
      <c r="H6822" s="505" t="n">
        <v>0.0066</v>
      </c>
      <c r="I6822" s="506" t="n">
        <v>18.58</v>
      </c>
      <c r="J6822" s="507" t="n">
        <v>0.12</v>
      </c>
    </row>
    <row r="6823" customFormat="false" ht="24" hidden="false" customHeight="true" outlineLevel="0" collapsed="false">
      <c r="A6823" s="501" t="s">
        <v>200</v>
      </c>
      <c r="B6823" s="502" t="n">
        <v>7311</v>
      </c>
      <c r="C6823" s="503" t="s">
        <v>42</v>
      </c>
      <c r="D6823" s="503" t="s">
        <v>2381</v>
      </c>
      <c r="E6823" s="503" t="s">
        <v>669</v>
      </c>
      <c r="F6823" s="503"/>
      <c r="G6823" s="504" t="s">
        <v>686</v>
      </c>
      <c r="H6823" s="505" t="n">
        <v>0.0264</v>
      </c>
      <c r="I6823" s="506" t="n">
        <v>34.71</v>
      </c>
      <c r="J6823" s="507" t="n">
        <v>0.91</v>
      </c>
    </row>
    <row r="6824" customFormat="false" ht="15" hidden="false" customHeight="false" outlineLevel="0" collapsed="false">
      <c r="A6824" s="486"/>
      <c r="B6824" s="487"/>
      <c r="C6824" s="487"/>
      <c r="D6824" s="487"/>
      <c r="E6824" s="487" t="s">
        <v>1388</v>
      </c>
      <c r="F6824" s="488" t="n">
        <v>1.89</v>
      </c>
      <c r="G6824" s="487" t="s">
        <v>1389</v>
      </c>
      <c r="H6824" s="488" t="n">
        <v>0</v>
      </c>
      <c r="I6824" s="489" t="s">
        <v>1390</v>
      </c>
      <c r="J6824" s="490" t="n">
        <v>1.89</v>
      </c>
    </row>
    <row r="6825" customFormat="false" ht="15" hidden="false" customHeight="true" outlineLevel="0" collapsed="false">
      <c r="A6825" s="486"/>
      <c r="B6825" s="487"/>
      <c r="C6825" s="487"/>
      <c r="D6825" s="487"/>
      <c r="E6825" s="487" t="s">
        <v>1391</v>
      </c>
      <c r="F6825" s="488" t="n">
        <v>0.91</v>
      </c>
      <c r="G6825" s="487"/>
      <c r="H6825" s="491" t="s">
        <v>1392</v>
      </c>
      <c r="I6825" s="491"/>
      <c r="J6825" s="490" t="n">
        <v>4.77</v>
      </c>
    </row>
    <row r="6826" customFormat="false" ht="49.5" hidden="false" customHeight="true" outlineLevel="0" collapsed="false">
      <c r="A6826" s="492"/>
      <c r="B6826" s="493"/>
      <c r="C6826" s="493"/>
      <c r="D6826" s="493"/>
      <c r="E6826" s="493"/>
      <c r="F6826" s="493"/>
      <c r="G6826" s="493" t="s">
        <v>1393</v>
      </c>
      <c r="H6826" s="494" t="n">
        <v>638.4</v>
      </c>
      <c r="I6826" s="495" t="s">
        <v>1394</v>
      </c>
      <c r="J6826" s="496" t="n">
        <v>3045.16</v>
      </c>
    </row>
    <row r="6827" customFormat="false" ht="0.75" hidden="false" customHeight="true" outlineLevel="0" collapsed="false">
      <c r="A6827" s="497"/>
      <c r="B6827" s="498"/>
      <c r="C6827" s="498"/>
      <c r="D6827" s="498"/>
      <c r="E6827" s="498"/>
      <c r="F6827" s="498"/>
      <c r="G6827" s="498"/>
      <c r="H6827" s="498"/>
      <c r="I6827" s="499"/>
      <c r="J6827" s="500"/>
    </row>
    <row r="6828" customFormat="false" ht="18" hidden="false" customHeight="true" outlineLevel="0" collapsed="false">
      <c r="A6828" s="466" t="s">
        <v>3523</v>
      </c>
      <c r="B6828" s="467" t="s">
        <v>27</v>
      </c>
      <c r="C6828" s="468" t="s">
        <v>26</v>
      </c>
      <c r="D6828" s="468" t="s">
        <v>18</v>
      </c>
      <c r="E6828" s="468" t="s">
        <v>25</v>
      </c>
      <c r="F6828" s="468"/>
      <c r="G6828" s="469" t="s">
        <v>1375</v>
      </c>
      <c r="H6828" s="467" t="s">
        <v>1376</v>
      </c>
      <c r="I6828" s="470" t="s">
        <v>1377</v>
      </c>
      <c r="J6828" s="471" t="s">
        <v>19</v>
      </c>
    </row>
    <row r="6829" customFormat="false" ht="39" hidden="false" customHeight="true" outlineLevel="0" collapsed="false">
      <c r="A6829" s="472" t="s">
        <v>35</v>
      </c>
      <c r="B6829" s="473" t="s">
        <v>3524</v>
      </c>
      <c r="C6829" s="474" t="s">
        <v>36</v>
      </c>
      <c r="D6829" s="474" t="s">
        <v>3525</v>
      </c>
      <c r="E6829" s="474" t="s">
        <v>674</v>
      </c>
      <c r="F6829" s="474"/>
      <c r="G6829" s="475" t="s">
        <v>47</v>
      </c>
      <c r="H6829" s="476" t="n">
        <v>1</v>
      </c>
      <c r="I6829" s="477" t="n">
        <v>3.54</v>
      </c>
      <c r="J6829" s="478" t="n">
        <v>3.54</v>
      </c>
    </row>
    <row r="6830" customFormat="false" ht="24" hidden="false" customHeight="true" outlineLevel="0" collapsed="false">
      <c r="A6830" s="479" t="s">
        <v>656</v>
      </c>
      <c r="B6830" s="480" t="n">
        <v>88310</v>
      </c>
      <c r="C6830" s="481" t="s">
        <v>42</v>
      </c>
      <c r="D6830" s="481" t="s">
        <v>970</v>
      </c>
      <c r="E6830" s="481" t="s">
        <v>1382</v>
      </c>
      <c r="F6830" s="481"/>
      <c r="G6830" s="482" t="s">
        <v>469</v>
      </c>
      <c r="H6830" s="483" t="n">
        <v>0.054</v>
      </c>
      <c r="I6830" s="484" t="n">
        <v>27.11</v>
      </c>
      <c r="J6830" s="485" t="n">
        <v>1.46</v>
      </c>
    </row>
    <row r="6831" customFormat="false" ht="24" hidden="false" customHeight="true" outlineLevel="0" collapsed="false">
      <c r="A6831" s="479" t="s">
        <v>656</v>
      </c>
      <c r="B6831" s="480" t="n">
        <v>88316</v>
      </c>
      <c r="C6831" s="481" t="s">
        <v>42</v>
      </c>
      <c r="D6831" s="481" t="s">
        <v>667</v>
      </c>
      <c r="E6831" s="481" t="s">
        <v>1382</v>
      </c>
      <c r="F6831" s="481"/>
      <c r="G6831" s="482" t="s">
        <v>469</v>
      </c>
      <c r="H6831" s="483" t="n">
        <v>0.054</v>
      </c>
      <c r="I6831" s="484" t="n">
        <v>20.32</v>
      </c>
      <c r="J6831" s="485" t="n">
        <v>1.09</v>
      </c>
    </row>
    <row r="6832" customFormat="false" ht="24" hidden="false" customHeight="true" outlineLevel="0" collapsed="false">
      <c r="A6832" s="501" t="s">
        <v>200</v>
      </c>
      <c r="B6832" s="502" t="n">
        <v>3768</v>
      </c>
      <c r="C6832" s="503" t="s">
        <v>42</v>
      </c>
      <c r="D6832" s="503" t="s">
        <v>2429</v>
      </c>
      <c r="E6832" s="503" t="s">
        <v>669</v>
      </c>
      <c r="F6832" s="503"/>
      <c r="G6832" s="504" t="s">
        <v>120</v>
      </c>
      <c r="H6832" s="505" t="n">
        <v>0.0627</v>
      </c>
      <c r="I6832" s="506" t="n">
        <v>3.47</v>
      </c>
      <c r="J6832" s="507" t="n">
        <v>0.21</v>
      </c>
    </row>
    <row r="6833" customFormat="false" ht="24" hidden="false" customHeight="true" outlineLevel="0" collapsed="false">
      <c r="A6833" s="501" t="s">
        <v>200</v>
      </c>
      <c r="B6833" s="502" t="n">
        <v>5318</v>
      </c>
      <c r="C6833" s="503" t="s">
        <v>42</v>
      </c>
      <c r="D6833" s="503" t="s">
        <v>2035</v>
      </c>
      <c r="E6833" s="503" t="s">
        <v>669</v>
      </c>
      <c r="F6833" s="503"/>
      <c r="G6833" s="504" t="s">
        <v>686</v>
      </c>
      <c r="H6833" s="505" t="n">
        <v>0.005</v>
      </c>
      <c r="I6833" s="506" t="n">
        <v>18.58</v>
      </c>
      <c r="J6833" s="507" t="n">
        <v>0.09</v>
      </c>
    </row>
    <row r="6834" customFormat="false" ht="24" hidden="false" customHeight="true" outlineLevel="0" collapsed="false">
      <c r="A6834" s="501" t="s">
        <v>200</v>
      </c>
      <c r="B6834" s="502" t="n">
        <v>7311</v>
      </c>
      <c r="C6834" s="503" t="s">
        <v>42</v>
      </c>
      <c r="D6834" s="503" t="s">
        <v>2381</v>
      </c>
      <c r="E6834" s="503" t="s">
        <v>669</v>
      </c>
      <c r="F6834" s="503"/>
      <c r="G6834" s="504" t="s">
        <v>686</v>
      </c>
      <c r="H6834" s="505" t="n">
        <v>0.02</v>
      </c>
      <c r="I6834" s="506" t="n">
        <v>34.71</v>
      </c>
      <c r="J6834" s="507" t="n">
        <v>0.69</v>
      </c>
    </row>
    <row r="6835" customFormat="false" ht="15" hidden="false" customHeight="false" outlineLevel="0" collapsed="false">
      <c r="A6835" s="486"/>
      <c r="B6835" s="487"/>
      <c r="C6835" s="487"/>
      <c r="D6835" s="487"/>
      <c r="E6835" s="487" t="s">
        <v>1388</v>
      </c>
      <c r="F6835" s="488" t="n">
        <v>1.89</v>
      </c>
      <c r="G6835" s="487" t="s">
        <v>1389</v>
      </c>
      <c r="H6835" s="488" t="n">
        <v>0</v>
      </c>
      <c r="I6835" s="489" t="s">
        <v>1390</v>
      </c>
      <c r="J6835" s="490" t="n">
        <v>1.89</v>
      </c>
    </row>
    <row r="6836" customFormat="false" ht="15" hidden="false" customHeight="true" outlineLevel="0" collapsed="false">
      <c r="A6836" s="486"/>
      <c r="B6836" s="487"/>
      <c r="C6836" s="487"/>
      <c r="D6836" s="487"/>
      <c r="E6836" s="487" t="s">
        <v>1391</v>
      </c>
      <c r="F6836" s="488" t="n">
        <v>0.84</v>
      </c>
      <c r="G6836" s="487"/>
      <c r="H6836" s="491" t="s">
        <v>1392</v>
      </c>
      <c r="I6836" s="491"/>
      <c r="J6836" s="490" t="n">
        <v>4.38</v>
      </c>
    </row>
    <row r="6837" customFormat="false" ht="49.5" hidden="false" customHeight="true" outlineLevel="0" collapsed="false">
      <c r="A6837" s="492"/>
      <c r="B6837" s="493"/>
      <c r="C6837" s="493"/>
      <c r="D6837" s="493"/>
      <c r="E6837" s="493"/>
      <c r="F6837" s="493"/>
      <c r="G6837" s="493" t="s">
        <v>1393</v>
      </c>
      <c r="H6837" s="494" t="n">
        <v>604.7</v>
      </c>
      <c r="I6837" s="495" t="s">
        <v>1394</v>
      </c>
      <c r="J6837" s="496" t="n">
        <v>2648.58</v>
      </c>
    </row>
    <row r="6838" customFormat="false" ht="0.75" hidden="false" customHeight="true" outlineLevel="0" collapsed="false">
      <c r="A6838" s="497"/>
      <c r="B6838" s="498"/>
      <c r="C6838" s="498"/>
      <c r="D6838" s="498"/>
      <c r="E6838" s="498"/>
      <c r="F6838" s="498"/>
      <c r="G6838" s="498"/>
      <c r="H6838" s="498"/>
      <c r="I6838" s="499"/>
      <c r="J6838" s="500"/>
    </row>
    <row r="6839" customFormat="false" ht="18" hidden="false" customHeight="true" outlineLevel="0" collapsed="false">
      <c r="A6839" s="466" t="s">
        <v>3526</v>
      </c>
      <c r="B6839" s="467" t="s">
        <v>27</v>
      </c>
      <c r="C6839" s="468" t="s">
        <v>26</v>
      </c>
      <c r="D6839" s="468" t="s">
        <v>18</v>
      </c>
      <c r="E6839" s="468" t="s">
        <v>25</v>
      </c>
      <c r="F6839" s="468"/>
      <c r="G6839" s="469" t="s">
        <v>1375</v>
      </c>
      <c r="H6839" s="467" t="s">
        <v>1376</v>
      </c>
      <c r="I6839" s="470" t="s">
        <v>1377</v>
      </c>
      <c r="J6839" s="471" t="s">
        <v>19</v>
      </c>
    </row>
    <row r="6840" customFormat="false" ht="39" hidden="false" customHeight="true" outlineLevel="0" collapsed="false">
      <c r="A6840" s="472" t="s">
        <v>35</v>
      </c>
      <c r="B6840" s="473" t="s">
        <v>3527</v>
      </c>
      <c r="C6840" s="474" t="s">
        <v>36</v>
      </c>
      <c r="D6840" s="474" t="s">
        <v>3528</v>
      </c>
      <c r="E6840" s="474" t="s">
        <v>674</v>
      </c>
      <c r="F6840" s="474"/>
      <c r="G6840" s="475" t="s">
        <v>47</v>
      </c>
      <c r="H6840" s="476" t="n">
        <v>1</v>
      </c>
      <c r="I6840" s="477" t="n">
        <v>2.05</v>
      </c>
      <c r="J6840" s="478" t="n">
        <v>2.05</v>
      </c>
    </row>
    <row r="6841" customFormat="false" ht="24" hidden="false" customHeight="true" outlineLevel="0" collapsed="false">
      <c r="A6841" s="479" t="s">
        <v>656</v>
      </c>
      <c r="B6841" s="480" t="n">
        <v>88310</v>
      </c>
      <c r="C6841" s="481" t="s">
        <v>42</v>
      </c>
      <c r="D6841" s="481" t="s">
        <v>970</v>
      </c>
      <c r="E6841" s="481" t="s">
        <v>1382</v>
      </c>
      <c r="F6841" s="481"/>
      <c r="G6841" s="482" t="s">
        <v>469</v>
      </c>
      <c r="H6841" s="483" t="n">
        <v>0.0288</v>
      </c>
      <c r="I6841" s="484" t="n">
        <v>27.11</v>
      </c>
      <c r="J6841" s="485" t="n">
        <v>0.78</v>
      </c>
    </row>
    <row r="6842" customFormat="false" ht="24" hidden="false" customHeight="true" outlineLevel="0" collapsed="false">
      <c r="A6842" s="479" t="s">
        <v>656</v>
      </c>
      <c r="B6842" s="480" t="n">
        <v>88316</v>
      </c>
      <c r="C6842" s="481" t="s">
        <v>42</v>
      </c>
      <c r="D6842" s="481" t="s">
        <v>667</v>
      </c>
      <c r="E6842" s="481" t="s">
        <v>1382</v>
      </c>
      <c r="F6842" s="481"/>
      <c r="G6842" s="482" t="s">
        <v>469</v>
      </c>
      <c r="H6842" s="483" t="n">
        <v>0.0288</v>
      </c>
      <c r="I6842" s="484" t="n">
        <v>20.32</v>
      </c>
      <c r="J6842" s="485" t="n">
        <v>0.58</v>
      </c>
    </row>
    <row r="6843" customFormat="false" ht="24" hidden="false" customHeight="true" outlineLevel="0" collapsed="false">
      <c r="A6843" s="501" t="s">
        <v>200</v>
      </c>
      <c r="B6843" s="502" t="n">
        <v>3768</v>
      </c>
      <c r="C6843" s="503" t="s">
        <v>42</v>
      </c>
      <c r="D6843" s="503" t="s">
        <v>2429</v>
      </c>
      <c r="E6843" s="503" t="s">
        <v>669</v>
      </c>
      <c r="F6843" s="503"/>
      <c r="G6843" s="504" t="s">
        <v>120</v>
      </c>
      <c r="H6843" s="505" t="n">
        <v>0.0439</v>
      </c>
      <c r="I6843" s="506" t="n">
        <v>3.47</v>
      </c>
      <c r="J6843" s="507" t="n">
        <v>0.15</v>
      </c>
    </row>
    <row r="6844" customFormat="false" ht="24" hidden="false" customHeight="true" outlineLevel="0" collapsed="false">
      <c r="A6844" s="501" t="s">
        <v>200</v>
      </c>
      <c r="B6844" s="502" t="n">
        <v>5318</v>
      </c>
      <c r="C6844" s="503" t="s">
        <v>42</v>
      </c>
      <c r="D6844" s="503" t="s">
        <v>2035</v>
      </c>
      <c r="E6844" s="503" t="s">
        <v>669</v>
      </c>
      <c r="F6844" s="503"/>
      <c r="G6844" s="504" t="s">
        <v>686</v>
      </c>
      <c r="H6844" s="505" t="n">
        <v>0.0035</v>
      </c>
      <c r="I6844" s="506" t="n">
        <v>18.58</v>
      </c>
      <c r="J6844" s="507" t="n">
        <v>0.06</v>
      </c>
    </row>
    <row r="6845" customFormat="false" ht="24" hidden="false" customHeight="true" outlineLevel="0" collapsed="false">
      <c r="A6845" s="501" t="s">
        <v>200</v>
      </c>
      <c r="B6845" s="502" t="n">
        <v>7311</v>
      </c>
      <c r="C6845" s="503" t="s">
        <v>42</v>
      </c>
      <c r="D6845" s="503" t="s">
        <v>2381</v>
      </c>
      <c r="E6845" s="503" t="s">
        <v>669</v>
      </c>
      <c r="F6845" s="503"/>
      <c r="G6845" s="504" t="s">
        <v>686</v>
      </c>
      <c r="H6845" s="505" t="n">
        <v>0.014</v>
      </c>
      <c r="I6845" s="506" t="n">
        <v>34.71</v>
      </c>
      <c r="J6845" s="507" t="n">
        <v>0.48</v>
      </c>
    </row>
    <row r="6846" customFormat="false" ht="15" hidden="false" customHeight="false" outlineLevel="0" collapsed="false">
      <c r="A6846" s="486"/>
      <c r="B6846" s="487"/>
      <c r="C6846" s="487"/>
      <c r="D6846" s="487"/>
      <c r="E6846" s="487" t="s">
        <v>1388</v>
      </c>
      <c r="F6846" s="488" t="n">
        <v>1</v>
      </c>
      <c r="G6846" s="487" t="s">
        <v>1389</v>
      </c>
      <c r="H6846" s="488" t="n">
        <v>0</v>
      </c>
      <c r="I6846" s="489" t="s">
        <v>1390</v>
      </c>
      <c r="J6846" s="490" t="n">
        <v>1</v>
      </c>
    </row>
    <row r="6847" customFormat="false" ht="15" hidden="false" customHeight="true" outlineLevel="0" collapsed="false">
      <c r="A6847" s="486"/>
      <c r="B6847" s="487"/>
      <c r="C6847" s="487"/>
      <c r="D6847" s="487"/>
      <c r="E6847" s="487" t="s">
        <v>1391</v>
      </c>
      <c r="F6847" s="488" t="n">
        <v>0.48</v>
      </c>
      <c r="G6847" s="487"/>
      <c r="H6847" s="491" t="s">
        <v>1392</v>
      </c>
      <c r="I6847" s="491"/>
      <c r="J6847" s="490" t="n">
        <v>2.53</v>
      </c>
    </row>
    <row r="6848" customFormat="false" ht="49.5" hidden="false" customHeight="true" outlineLevel="0" collapsed="false">
      <c r="A6848" s="492"/>
      <c r="B6848" s="493"/>
      <c r="C6848" s="493"/>
      <c r="D6848" s="493"/>
      <c r="E6848" s="493"/>
      <c r="F6848" s="493"/>
      <c r="G6848" s="493" t="s">
        <v>1393</v>
      </c>
      <c r="H6848" s="494" t="n">
        <v>2720.3</v>
      </c>
      <c r="I6848" s="495" t="s">
        <v>1394</v>
      </c>
      <c r="J6848" s="496" t="n">
        <v>6882.35</v>
      </c>
    </row>
    <row r="6849" customFormat="false" ht="0.75" hidden="false" customHeight="true" outlineLevel="0" collapsed="false">
      <c r="A6849" s="497"/>
      <c r="B6849" s="498"/>
      <c r="C6849" s="498"/>
      <c r="D6849" s="498"/>
      <c r="E6849" s="498"/>
      <c r="F6849" s="498"/>
      <c r="G6849" s="498"/>
      <c r="H6849" s="498"/>
      <c r="I6849" s="499"/>
      <c r="J6849" s="500"/>
    </row>
    <row r="6850" customFormat="false" ht="24" hidden="false" customHeight="true" outlineLevel="0" collapsed="false">
      <c r="A6850" s="461" t="n">
        <v>19</v>
      </c>
      <c r="B6850" s="462"/>
      <c r="C6850" s="462"/>
      <c r="D6850" s="462" t="s">
        <v>3529</v>
      </c>
      <c r="E6850" s="462"/>
      <c r="F6850" s="462"/>
      <c r="G6850" s="462"/>
      <c r="H6850" s="463"/>
      <c r="I6850" s="464"/>
      <c r="J6850" s="465" t="n">
        <v>810253.54</v>
      </c>
    </row>
    <row r="6851" customFormat="false" ht="24" hidden="false" customHeight="true" outlineLevel="0" collapsed="false">
      <c r="A6851" s="461" t="s">
        <v>3530</v>
      </c>
      <c r="B6851" s="462"/>
      <c r="C6851" s="462"/>
      <c r="D6851" s="462" t="s">
        <v>3531</v>
      </c>
      <c r="E6851" s="462"/>
      <c r="F6851" s="462"/>
      <c r="G6851" s="462"/>
      <c r="H6851" s="463"/>
      <c r="I6851" s="464"/>
      <c r="J6851" s="465" t="n">
        <v>101844.63</v>
      </c>
    </row>
    <row r="6852" customFormat="false" ht="18" hidden="false" customHeight="true" outlineLevel="0" collapsed="false">
      <c r="A6852" s="466" t="s">
        <v>3532</v>
      </c>
      <c r="B6852" s="467" t="s">
        <v>27</v>
      </c>
      <c r="C6852" s="468" t="s">
        <v>26</v>
      </c>
      <c r="D6852" s="468" t="s">
        <v>18</v>
      </c>
      <c r="E6852" s="468" t="s">
        <v>25</v>
      </c>
      <c r="F6852" s="468"/>
      <c r="G6852" s="469" t="s">
        <v>1375</v>
      </c>
      <c r="H6852" s="467" t="s">
        <v>1376</v>
      </c>
      <c r="I6852" s="470" t="s">
        <v>1377</v>
      </c>
      <c r="J6852" s="471" t="s">
        <v>19</v>
      </c>
    </row>
    <row r="6853" customFormat="false" ht="25.5" hidden="false" customHeight="true" outlineLevel="0" collapsed="false">
      <c r="A6853" s="472" t="s">
        <v>35</v>
      </c>
      <c r="B6853" s="473" t="n">
        <v>94498</v>
      </c>
      <c r="C6853" s="474" t="s">
        <v>42</v>
      </c>
      <c r="D6853" s="474" t="s">
        <v>3533</v>
      </c>
      <c r="E6853" s="474" t="s">
        <v>1422</v>
      </c>
      <c r="F6853" s="474"/>
      <c r="G6853" s="475" t="s">
        <v>120</v>
      </c>
      <c r="H6853" s="476" t="n">
        <v>1</v>
      </c>
      <c r="I6853" s="477" t="n">
        <v>129.3</v>
      </c>
      <c r="J6853" s="478" t="n">
        <v>129.3</v>
      </c>
    </row>
    <row r="6854" customFormat="false" ht="25.5" hidden="false" customHeight="true" outlineLevel="0" collapsed="false">
      <c r="A6854" s="479" t="s">
        <v>656</v>
      </c>
      <c r="B6854" s="480" t="n">
        <v>88248</v>
      </c>
      <c r="C6854" s="481" t="s">
        <v>42</v>
      </c>
      <c r="D6854" s="481" t="s">
        <v>910</v>
      </c>
      <c r="E6854" s="481" t="s">
        <v>1382</v>
      </c>
      <c r="F6854" s="481"/>
      <c r="G6854" s="482" t="s">
        <v>469</v>
      </c>
      <c r="H6854" s="483" t="n">
        <v>0.3398</v>
      </c>
      <c r="I6854" s="484" t="n">
        <v>20.92</v>
      </c>
      <c r="J6854" s="485" t="n">
        <v>7.1</v>
      </c>
    </row>
    <row r="6855" customFormat="false" ht="25.5" hidden="false" customHeight="true" outlineLevel="0" collapsed="false">
      <c r="A6855" s="479" t="s">
        <v>656</v>
      </c>
      <c r="B6855" s="480" t="n">
        <v>88267</v>
      </c>
      <c r="C6855" s="481" t="s">
        <v>42</v>
      </c>
      <c r="D6855" s="481" t="s">
        <v>909</v>
      </c>
      <c r="E6855" s="481" t="s">
        <v>1382</v>
      </c>
      <c r="F6855" s="481"/>
      <c r="G6855" s="482" t="s">
        <v>469</v>
      </c>
      <c r="H6855" s="483" t="n">
        <v>0.3398</v>
      </c>
      <c r="I6855" s="484" t="n">
        <v>25.55</v>
      </c>
      <c r="J6855" s="485" t="n">
        <v>8.68</v>
      </c>
    </row>
    <row r="6856" customFormat="false" ht="24" hidden="false" customHeight="true" outlineLevel="0" collapsed="false">
      <c r="A6856" s="501" t="s">
        <v>200</v>
      </c>
      <c r="B6856" s="502" t="n">
        <v>3148</v>
      </c>
      <c r="C6856" s="503" t="s">
        <v>42</v>
      </c>
      <c r="D6856" s="503" t="s">
        <v>1423</v>
      </c>
      <c r="E6856" s="503" t="s">
        <v>669</v>
      </c>
      <c r="F6856" s="503"/>
      <c r="G6856" s="504" t="s">
        <v>120</v>
      </c>
      <c r="H6856" s="505" t="n">
        <v>0.024</v>
      </c>
      <c r="I6856" s="506" t="n">
        <v>14.45</v>
      </c>
      <c r="J6856" s="507" t="n">
        <v>0.34</v>
      </c>
    </row>
    <row r="6857" customFormat="false" ht="25.5" hidden="false" customHeight="true" outlineLevel="0" collapsed="false">
      <c r="A6857" s="501" t="s">
        <v>200</v>
      </c>
      <c r="B6857" s="502" t="n">
        <v>6028</v>
      </c>
      <c r="C6857" s="503" t="s">
        <v>42</v>
      </c>
      <c r="D6857" s="503" t="s">
        <v>3534</v>
      </c>
      <c r="E6857" s="503" t="s">
        <v>669</v>
      </c>
      <c r="F6857" s="503"/>
      <c r="G6857" s="504" t="s">
        <v>120</v>
      </c>
      <c r="H6857" s="505" t="n">
        <v>1</v>
      </c>
      <c r="I6857" s="506" t="n">
        <v>113.18</v>
      </c>
      <c r="J6857" s="507" t="n">
        <v>113.18</v>
      </c>
    </row>
    <row r="6858" customFormat="false" ht="15" hidden="false" customHeight="false" outlineLevel="0" collapsed="false">
      <c r="A6858" s="486"/>
      <c r="B6858" s="487"/>
      <c r="C6858" s="487"/>
      <c r="D6858" s="487"/>
      <c r="E6858" s="487" t="s">
        <v>1388</v>
      </c>
      <c r="F6858" s="488" t="n">
        <v>12.61</v>
      </c>
      <c r="G6858" s="487" t="s">
        <v>1389</v>
      </c>
      <c r="H6858" s="488" t="n">
        <v>0</v>
      </c>
      <c r="I6858" s="489" t="s">
        <v>1390</v>
      </c>
      <c r="J6858" s="490" t="n">
        <v>12.61</v>
      </c>
    </row>
    <row r="6859" customFormat="false" ht="15" hidden="false" customHeight="true" outlineLevel="0" collapsed="false">
      <c r="A6859" s="486"/>
      <c r="B6859" s="487"/>
      <c r="C6859" s="487"/>
      <c r="D6859" s="487"/>
      <c r="E6859" s="487" t="s">
        <v>1391</v>
      </c>
      <c r="F6859" s="488" t="n">
        <v>30.77</v>
      </c>
      <c r="G6859" s="487"/>
      <c r="H6859" s="491" t="s">
        <v>1392</v>
      </c>
      <c r="I6859" s="491"/>
      <c r="J6859" s="490" t="n">
        <v>160.07</v>
      </c>
    </row>
    <row r="6860" customFormat="false" ht="49.5" hidden="false" customHeight="true" outlineLevel="0" collapsed="false">
      <c r="A6860" s="492"/>
      <c r="B6860" s="493"/>
      <c r="C6860" s="493"/>
      <c r="D6860" s="493"/>
      <c r="E6860" s="493"/>
      <c r="F6860" s="493"/>
      <c r="G6860" s="493" t="s">
        <v>1393</v>
      </c>
      <c r="H6860" s="494" t="n">
        <v>10</v>
      </c>
      <c r="I6860" s="495" t="s">
        <v>1394</v>
      </c>
      <c r="J6860" s="496" t="n">
        <v>1600.7</v>
      </c>
    </row>
    <row r="6861" customFormat="false" ht="0.75" hidden="false" customHeight="true" outlineLevel="0" collapsed="false">
      <c r="A6861" s="497"/>
      <c r="B6861" s="498"/>
      <c r="C6861" s="498"/>
      <c r="D6861" s="498"/>
      <c r="E6861" s="498"/>
      <c r="F6861" s="498"/>
      <c r="G6861" s="498"/>
      <c r="H6861" s="498"/>
      <c r="I6861" s="499"/>
      <c r="J6861" s="500"/>
    </row>
    <row r="6862" customFormat="false" ht="18" hidden="false" customHeight="true" outlineLevel="0" collapsed="false">
      <c r="A6862" s="466" t="s">
        <v>3535</v>
      </c>
      <c r="B6862" s="467" t="s">
        <v>27</v>
      </c>
      <c r="C6862" s="468" t="s">
        <v>26</v>
      </c>
      <c r="D6862" s="468" t="s">
        <v>18</v>
      </c>
      <c r="E6862" s="468" t="s">
        <v>25</v>
      </c>
      <c r="F6862" s="468"/>
      <c r="G6862" s="469" t="s">
        <v>1375</v>
      </c>
      <c r="H6862" s="467" t="s">
        <v>1376</v>
      </c>
      <c r="I6862" s="470" t="s">
        <v>1377</v>
      </c>
      <c r="J6862" s="471" t="s">
        <v>19</v>
      </c>
    </row>
    <row r="6863" customFormat="false" ht="25.5" hidden="false" customHeight="true" outlineLevel="0" collapsed="false">
      <c r="A6863" s="472" t="s">
        <v>35</v>
      </c>
      <c r="B6863" s="473" t="n">
        <v>94499</v>
      </c>
      <c r="C6863" s="474" t="s">
        <v>42</v>
      </c>
      <c r="D6863" s="474" t="s">
        <v>3536</v>
      </c>
      <c r="E6863" s="474" t="s">
        <v>1422</v>
      </c>
      <c r="F6863" s="474"/>
      <c r="G6863" s="475" t="s">
        <v>120</v>
      </c>
      <c r="H6863" s="476" t="n">
        <v>1</v>
      </c>
      <c r="I6863" s="477" t="n">
        <v>256.27</v>
      </c>
      <c r="J6863" s="478" t="n">
        <v>256.27</v>
      </c>
    </row>
    <row r="6864" customFormat="false" ht="25.5" hidden="false" customHeight="true" outlineLevel="0" collapsed="false">
      <c r="A6864" s="479" t="s">
        <v>656</v>
      </c>
      <c r="B6864" s="480" t="n">
        <v>88248</v>
      </c>
      <c r="C6864" s="481" t="s">
        <v>42</v>
      </c>
      <c r="D6864" s="481" t="s">
        <v>910</v>
      </c>
      <c r="E6864" s="481" t="s">
        <v>1382</v>
      </c>
      <c r="F6864" s="481"/>
      <c r="G6864" s="482" t="s">
        <v>469</v>
      </c>
      <c r="H6864" s="483" t="n">
        <v>0.4546</v>
      </c>
      <c r="I6864" s="484" t="n">
        <v>20.92</v>
      </c>
      <c r="J6864" s="485" t="n">
        <v>9.51</v>
      </c>
    </row>
    <row r="6865" customFormat="false" ht="25.5" hidden="false" customHeight="true" outlineLevel="0" collapsed="false">
      <c r="A6865" s="479" t="s">
        <v>656</v>
      </c>
      <c r="B6865" s="480" t="n">
        <v>88267</v>
      </c>
      <c r="C6865" s="481" t="s">
        <v>42</v>
      </c>
      <c r="D6865" s="481" t="s">
        <v>909</v>
      </c>
      <c r="E6865" s="481" t="s">
        <v>1382</v>
      </c>
      <c r="F6865" s="481"/>
      <c r="G6865" s="482" t="s">
        <v>469</v>
      </c>
      <c r="H6865" s="483" t="n">
        <v>0.4546</v>
      </c>
      <c r="I6865" s="484" t="n">
        <v>25.55</v>
      </c>
      <c r="J6865" s="485" t="n">
        <v>11.61</v>
      </c>
    </row>
    <row r="6866" customFormat="false" ht="24" hidden="false" customHeight="true" outlineLevel="0" collapsed="false">
      <c r="A6866" s="501" t="s">
        <v>200</v>
      </c>
      <c r="B6866" s="502" t="n">
        <v>3148</v>
      </c>
      <c r="C6866" s="503" t="s">
        <v>42</v>
      </c>
      <c r="D6866" s="503" t="s">
        <v>1423</v>
      </c>
      <c r="E6866" s="503" t="s">
        <v>669</v>
      </c>
      <c r="F6866" s="503"/>
      <c r="G6866" s="504" t="s">
        <v>120</v>
      </c>
      <c r="H6866" s="505" t="n">
        <v>0.0302</v>
      </c>
      <c r="I6866" s="506" t="n">
        <v>14.45</v>
      </c>
      <c r="J6866" s="507" t="n">
        <v>0.43</v>
      </c>
    </row>
    <row r="6867" customFormat="false" ht="25.5" hidden="false" customHeight="true" outlineLevel="0" collapsed="false">
      <c r="A6867" s="501" t="s">
        <v>200</v>
      </c>
      <c r="B6867" s="502" t="n">
        <v>6011</v>
      </c>
      <c r="C6867" s="503" t="s">
        <v>42</v>
      </c>
      <c r="D6867" s="503" t="s">
        <v>3537</v>
      </c>
      <c r="E6867" s="503" t="s">
        <v>669</v>
      </c>
      <c r="F6867" s="503"/>
      <c r="G6867" s="504" t="s">
        <v>120</v>
      </c>
      <c r="H6867" s="505" t="n">
        <v>1</v>
      </c>
      <c r="I6867" s="506" t="n">
        <v>234.72</v>
      </c>
      <c r="J6867" s="507" t="n">
        <v>234.72</v>
      </c>
    </row>
    <row r="6868" customFormat="false" ht="15" hidden="false" customHeight="false" outlineLevel="0" collapsed="false">
      <c r="A6868" s="486"/>
      <c r="B6868" s="487"/>
      <c r="C6868" s="487"/>
      <c r="D6868" s="487"/>
      <c r="E6868" s="487" t="s">
        <v>1388</v>
      </c>
      <c r="F6868" s="488" t="n">
        <v>16.88</v>
      </c>
      <c r="G6868" s="487" t="s">
        <v>1389</v>
      </c>
      <c r="H6868" s="488" t="n">
        <v>0</v>
      </c>
      <c r="I6868" s="489" t="s">
        <v>1390</v>
      </c>
      <c r="J6868" s="490" t="n">
        <v>16.88</v>
      </c>
    </row>
    <row r="6869" customFormat="false" ht="15" hidden="false" customHeight="true" outlineLevel="0" collapsed="false">
      <c r="A6869" s="486"/>
      <c r="B6869" s="487"/>
      <c r="C6869" s="487"/>
      <c r="D6869" s="487"/>
      <c r="E6869" s="487" t="s">
        <v>1391</v>
      </c>
      <c r="F6869" s="488" t="n">
        <v>60.99</v>
      </c>
      <c r="G6869" s="487"/>
      <c r="H6869" s="491" t="s">
        <v>1392</v>
      </c>
      <c r="I6869" s="491"/>
      <c r="J6869" s="490" t="n">
        <v>317.26</v>
      </c>
    </row>
    <row r="6870" customFormat="false" ht="49.5" hidden="false" customHeight="true" outlineLevel="0" collapsed="false">
      <c r="A6870" s="492"/>
      <c r="B6870" s="493"/>
      <c r="C6870" s="493"/>
      <c r="D6870" s="493"/>
      <c r="E6870" s="493"/>
      <c r="F6870" s="493"/>
      <c r="G6870" s="493" t="s">
        <v>1393</v>
      </c>
      <c r="H6870" s="494" t="n">
        <v>2</v>
      </c>
      <c r="I6870" s="495" t="s">
        <v>1394</v>
      </c>
      <c r="J6870" s="496" t="n">
        <v>634.52</v>
      </c>
    </row>
    <row r="6871" customFormat="false" ht="0.75" hidden="false" customHeight="true" outlineLevel="0" collapsed="false">
      <c r="A6871" s="497"/>
      <c r="B6871" s="498"/>
      <c r="C6871" s="498"/>
      <c r="D6871" s="498"/>
      <c r="E6871" s="498"/>
      <c r="F6871" s="498"/>
      <c r="G6871" s="498"/>
      <c r="H6871" s="498"/>
      <c r="I6871" s="499"/>
      <c r="J6871" s="500"/>
    </row>
    <row r="6872" customFormat="false" ht="18" hidden="false" customHeight="true" outlineLevel="0" collapsed="false">
      <c r="A6872" s="466" t="s">
        <v>3538</v>
      </c>
      <c r="B6872" s="467" t="s">
        <v>27</v>
      </c>
      <c r="C6872" s="468" t="s">
        <v>26</v>
      </c>
      <c r="D6872" s="468" t="s">
        <v>18</v>
      </c>
      <c r="E6872" s="468" t="s">
        <v>25</v>
      </c>
      <c r="F6872" s="468"/>
      <c r="G6872" s="469" t="s">
        <v>1375</v>
      </c>
      <c r="H6872" s="467" t="s">
        <v>1376</v>
      </c>
      <c r="I6872" s="470" t="s">
        <v>1377</v>
      </c>
      <c r="J6872" s="471" t="s">
        <v>19</v>
      </c>
    </row>
    <row r="6873" customFormat="false" ht="25.5" hidden="false" customHeight="true" outlineLevel="0" collapsed="false">
      <c r="A6873" s="472" t="s">
        <v>35</v>
      </c>
      <c r="B6873" s="473" t="n">
        <v>94500</v>
      </c>
      <c r="C6873" s="474" t="s">
        <v>42</v>
      </c>
      <c r="D6873" s="474" t="s">
        <v>3539</v>
      </c>
      <c r="E6873" s="474" t="s">
        <v>1422</v>
      </c>
      <c r="F6873" s="474"/>
      <c r="G6873" s="475" t="s">
        <v>120</v>
      </c>
      <c r="H6873" s="476" t="n">
        <v>1</v>
      </c>
      <c r="I6873" s="477" t="n">
        <v>311.14</v>
      </c>
      <c r="J6873" s="478" t="n">
        <v>311.14</v>
      </c>
    </row>
    <row r="6874" customFormat="false" ht="25.5" hidden="false" customHeight="true" outlineLevel="0" collapsed="false">
      <c r="A6874" s="479" t="s">
        <v>656</v>
      </c>
      <c r="B6874" s="480" t="n">
        <v>88248</v>
      </c>
      <c r="C6874" s="481" t="s">
        <v>42</v>
      </c>
      <c r="D6874" s="481" t="s">
        <v>910</v>
      </c>
      <c r="E6874" s="481" t="s">
        <v>1382</v>
      </c>
      <c r="F6874" s="481"/>
      <c r="G6874" s="482" t="s">
        <v>469</v>
      </c>
      <c r="H6874" s="483" t="n">
        <v>0.5695</v>
      </c>
      <c r="I6874" s="484" t="n">
        <v>20.92</v>
      </c>
      <c r="J6874" s="485" t="n">
        <v>11.91</v>
      </c>
    </row>
    <row r="6875" customFormat="false" ht="25.5" hidden="false" customHeight="true" outlineLevel="0" collapsed="false">
      <c r="A6875" s="479" t="s">
        <v>656</v>
      </c>
      <c r="B6875" s="480" t="n">
        <v>88267</v>
      </c>
      <c r="C6875" s="481" t="s">
        <v>42</v>
      </c>
      <c r="D6875" s="481" t="s">
        <v>909</v>
      </c>
      <c r="E6875" s="481" t="s">
        <v>1382</v>
      </c>
      <c r="F6875" s="481"/>
      <c r="G6875" s="482" t="s">
        <v>469</v>
      </c>
      <c r="H6875" s="483" t="n">
        <v>0.5695</v>
      </c>
      <c r="I6875" s="484" t="n">
        <v>25.55</v>
      </c>
      <c r="J6875" s="485" t="n">
        <v>14.55</v>
      </c>
    </row>
    <row r="6876" customFormat="false" ht="24" hidden="false" customHeight="true" outlineLevel="0" collapsed="false">
      <c r="A6876" s="501" t="s">
        <v>200</v>
      </c>
      <c r="B6876" s="502" t="n">
        <v>3148</v>
      </c>
      <c r="C6876" s="503" t="s">
        <v>42</v>
      </c>
      <c r="D6876" s="503" t="s">
        <v>1423</v>
      </c>
      <c r="E6876" s="503" t="s">
        <v>669</v>
      </c>
      <c r="F6876" s="503"/>
      <c r="G6876" s="504" t="s">
        <v>120</v>
      </c>
      <c r="H6876" s="505" t="n">
        <v>0.0354</v>
      </c>
      <c r="I6876" s="506" t="n">
        <v>14.45</v>
      </c>
      <c r="J6876" s="507" t="n">
        <v>0.51</v>
      </c>
    </row>
    <row r="6877" customFormat="false" ht="25.5" hidden="false" customHeight="true" outlineLevel="0" collapsed="false">
      <c r="A6877" s="501" t="s">
        <v>200</v>
      </c>
      <c r="B6877" s="502" t="n">
        <v>6012</v>
      </c>
      <c r="C6877" s="503" t="s">
        <v>42</v>
      </c>
      <c r="D6877" s="503" t="s">
        <v>3540</v>
      </c>
      <c r="E6877" s="503" t="s">
        <v>669</v>
      </c>
      <c r="F6877" s="503"/>
      <c r="G6877" s="504" t="s">
        <v>120</v>
      </c>
      <c r="H6877" s="505" t="n">
        <v>1</v>
      </c>
      <c r="I6877" s="506" t="n">
        <v>284.17</v>
      </c>
      <c r="J6877" s="507" t="n">
        <v>284.17</v>
      </c>
    </row>
    <row r="6878" customFormat="false" ht="15" hidden="false" customHeight="false" outlineLevel="0" collapsed="false">
      <c r="A6878" s="486"/>
      <c r="B6878" s="487"/>
      <c r="C6878" s="487"/>
      <c r="D6878" s="487"/>
      <c r="E6878" s="487" t="s">
        <v>1388</v>
      </c>
      <c r="F6878" s="488" t="n">
        <v>21.15</v>
      </c>
      <c r="G6878" s="487" t="s">
        <v>1389</v>
      </c>
      <c r="H6878" s="488" t="n">
        <v>0</v>
      </c>
      <c r="I6878" s="489" t="s">
        <v>1390</v>
      </c>
      <c r="J6878" s="490" t="n">
        <v>21.15</v>
      </c>
    </row>
    <row r="6879" customFormat="false" ht="15" hidden="false" customHeight="true" outlineLevel="0" collapsed="false">
      <c r="A6879" s="486"/>
      <c r="B6879" s="487"/>
      <c r="C6879" s="487"/>
      <c r="D6879" s="487"/>
      <c r="E6879" s="487" t="s">
        <v>1391</v>
      </c>
      <c r="F6879" s="488" t="n">
        <v>74.05</v>
      </c>
      <c r="G6879" s="487"/>
      <c r="H6879" s="491" t="s">
        <v>1392</v>
      </c>
      <c r="I6879" s="491"/>
      <c r="J6879" s="490" t="n">
        <v>385.19</v>
      </c>
    </row>
    <row r="6880" customFormat="false" ht="49.5" hidden="false" customHeight="true" outlineLevel="0" collapsed="false">
      <c r="A6880" s="492"/>
      <c r="B6880" s="493"/>
      <c r="C6880" s="493"/>
      <c r="D6880" s="493"/>
      <c r="E6880" s="493"/>
      <c r="F6880" s="493"/>
      <c r="G6880" s="493" t="s">
        <v>1393</v>
      </c>
      <c r="H6880" s="494" t="n">
        <v>4</v>
      </c>
      <c r="I6880" s="495" t="s">
        <v>1394</v>
      </c>
      <c r="J6880" s="496" t="n">
        <v>1540.76</v>
      </c>
    </row>
    <row r="6881" customFormat="false" ht="0.75" hidden="false" customHeight="true" outlineLevel="0" collapsed="false">
      <c r="A6881" s="497"/>
      <c r="B6881" s="498"/>
      <c r="C6881" s="498"/>
      <c r="D6881" s="498"/>
      <c r="E6881" s="498"/>
      <c r="F6881" s="498"/>
      <c r="G6881" s="498"/>
      <c r="H6881" s="498"/>
      <c r="I6881" s="499"/>
      <c r="J6881" s="500"/>
    </row>
    <row r="6882" customFormat="false" ht="18" hidden="false" customHeight="true" outlineLevel="0" collapsed="false">
      <c r="A6882" s="466" t="s">
        <v>3541</v>
      </c>
      <c r="B6882" s="467" t="s">
        <v>27</v>
      </c>
      <c r="C6882" s="468" t="s">
        <v>26</v>
      </c>
      <c r="D6882" s="468" t="s">
        <v>18</v>
      </c>
      <c r="E6882" s="468" t="s">
        <v>25</v>
      </c>
      <c r="F6882" s="468"/>
      <c r="G6882" s="469" t="s">
        <v>1375</v>
      </c>
      <c r="H6882" s="467" t="s">
        <v>1376</v>
      </c>
      <c r="I6882" s="470" t="s">
        <v>1377</v>
      </c>
      <c r="J6882" s="471" t="s">
        <v>19</v>
      </c>
    </row>
    <row r="6883" customFormat="false" ht="39" hidden="false" customHeight="true" outlineLevel="0" collapsed="false">
      <c r="A6883" s="472" t="s">
        <v>35</v>
      </c>
      <c r="B6883" s="473" t="n">
        <v>89987</v>
      </c>
      <c r="C6883" s="474" t="s">
        <v>42</v>
      </c>
      <c r="D6883" s="474" t="s">
        <v>537</v>
      </c>
      <c r="E6883" s="474" t="s">
        <v>1422</v>
      </c>
      <c r="F6883" s="474"/>
      <c r="G6883" s="475" t="s">
        <v>120</v>
      </c>
      <c r="H6883" s="476" t="n">
        <v>1</v>
      </c>
      <c r="I6883" s="477" t="n">
        <v>83.41</v>
      </c>
      <c r="J6883" s="478" t="n">
        <v>83.41</v>
      </c>
    </row>
    <row r="6884" customFormat="false" ht="25.5" hidden="false" customHeight="true" outlineLevel="0" collapsed="false">
      <c r="A6884" s="479" t="s">
        <v>656</v>
      </c>
      <c r="B6884" s="480" t="n">
        <v>88248</v>
      </c>
      <c r="C6884" s="481" t="s">
        <v>42</v>
      </c>
      <c r="D6884" s="481" t="s">
        <v>910</v>
      </c>
      <c r="E6884" s="481" t="s">
        <v>1382</v>
      </c>
      <c r="F6884" s="481"/>
      <c r="G6884" s="482" t="s">
        <v>469</v>
      </c>
      <c r="H6884" s="483" t="n">
        <v>0.2212</v>
      </c>
      <c r="I6884" s="484" t="n">
        <v>20.92</v>
      </c>
      <c r="J6884" s="485" t="n">
        <v>4.62</v>
      </c>
    </row>
    <row r="6885" customFormat="false" ht="25.5" hidden="false" customHeight="true" outlineLevel="0" collapsed="false">
      <c r="A6885" s="479" t="s">
        <v>656</v>
      </c>
      <c r="B6885" s="480" t="n">
        <v>88267</v>
      </c>
      <c r="C6885" s="481" t="s">
        <v>42</v>
      </c>
      <c r="D6885" s="481" t="s">
        <v>909</v>
      </c>
      <c r="E6885" s="481" t="s">
        <v>1382</v>
      </c>
      <c r="F6885" s="481"/>
      <c r="G6885" s="482" t="s">
        <v>469</v>
      </c>
      <c r="H6885" s="483" t="n">
        <v>0.2212</v>
      </c>
      <c r="I6885" s="484" t="n">
        <v>25.55</v>
      </c>
      <c r="J6885" s="485" t="n">
        <v>5.65</v>
      </c>
    </row>
    <row r="6886" customFormat="false" ht="24" hidden="false" customHeight="true" outlineLevel="0" collapsed="false">
      <c r="A6886" s="501" t="s">
        <v>200</v>
      </c>
      <c r="B6886" s="502" t="n">
        <v>3148</v>
      </c>
      <c r="C6886" s="503" t="s">
        <v>42</v>
      </c>
      <c r="D6886" s="503" t="s">
        <v>1423</v>
      </c>
      <c r="E6886" s="503" t="s">
        <v>669</v>
      </c>
      <c r="F6886" s="503"/>
      <c r="G6886" s="504" t="s">
        <v>120</v>
      </c>
      <c r="H6886" s="505" t="n">
        <v>0.0106</v>
      </c>
      <c r="I6886" s="506" t="n">
        <v>14.45</v>
      </c>
      <c r="J6886" s="507" t="n">
        <v>0.15</v>
      </c>
    </row>
    <row r="6887" customFormat="false" ht="25.5" hidden="false" customHeight="true" outlineLevel="0" collapsed="false">
      <c r="A6887" s="501" t="s">
        <v>200</v>
      </c>
      <c r="B6887" s="502" t="n">
        <v>6005</v>
      </c>
      <c r="C6887" s="503" t="s">
        <v>42</v>
      </c>
      <c r="D6887" s="503" t="s">
        <v>3542</v>
      </c>
      <c r="E6887" s="503" t="s">
        <v>669</v>
      </c>
      <c r="F6887" s="503"/>
      <c r="G6887" s="504" t="s">
        <v>120</v>
      </c>
      <c r="H6887" s="505" t="n">
        <v>1</v>
      </c>
      <c r="I6887" s="506" t="n">
        <v>72.99</v>
      </c>
      <c r="J6887" s="507" t="n">
        <v>72.99</v>
      </c>
    </row>
    <row r="6888" customFormat="false" ht="15" hidden="false" customHeight="false" outlineLevel="0" collapsed="false">
      <c r="A6888" s="486"/>
      <c r="B6888" s="487"/>
      <c r="C6888" s="487"/>
      <c r="D6888" s="487"/>
      <c r="E6888" s="487" t="s">
        <v>1388</v>
      </c>
      <c r="F6888" s="488" t="n">
        <v>8.21</v>
      </c>
      <c r="G6888" s="487" t="s">
        <v>1389</v>
      </c>
      <c r="H6888" s="488" t="n">
        <v>0</v>
      </c>
      <c r="I6888" s="489" t="s">
        <v>1390</v>
      </c>
      <c r="J6888" s="490" t="n">
        <v>8.21</v>
      </c>
    </row>
    <row r="6889" customFormat="false" ht="15" hidden="false" customHeight="true" outlineLevel="0" collapsed="false">
      <c r="A6889" s="486"/>
      <c r="B6889" s="487"/>
      <c r="C6889" s="487"/>
      <c r="D6889" s="487"/>
      <c r="E6889" s="487" t="s">
        <v>1391</v>
      </c>
      <c r="F6889" s="488" t="n">
        <v>19.85</v>
      </c>
      <c r="G6889" s="487"/>
      <c r="H6889" s="491" t="s">
        <v>1392</v>
      </c>
      <c r="I6889" s="491"/>
      <c r="J6889" s="490" t="n">
        <v>103.26</v>
      </c>
    </row>
    <row r="6890" customFormat="false" ht="49.5" hidden="false" customHeight="true" outlineLevel="0" collapsed="false">
      <c r="A6890" s="492"/>
      <c r="B6890" s="493"/>
      <c r="C6890" s="493"/>
      <c r="D6890" s="493"/>
      <c r="E6890" s="493"/>
      <c r="F6890" s="493"/>
      <c r="G6890" s="493" t="s">
        <v>1393</v>
      </c>
      <c r="H6890" s="494" t="n">
        <v>32</v>
      </c>
      <c r="I6890" s="495" t="s">
        <v>1394</v>
      </c>
      <c r="J6890" s="496" t="n">
        <v>3304.32</v>
      </c>
    </row>
    <row r="6891" customFormat="false" ht="0.75" hidden="false" customHeight="true" outlineLevel="0" collapsed="false">
      <c r="A6891" s="497"/>
      <c r="B6891" s="498"/>
      <c r="C6891" s="498"/>
      <c r="D6891" s="498"/>
      <c r="E6891" s="498"/>
      <c r="F6891" s="498"/>
      <c r="G6891" s="498"/>
      <c r="H6891" s="498"/>
      <c r="I6891" s="499"/>
      <c r="J6891" s="500"/>
    </row>
    <row r="6892" customFormat="false" ht="18" hidden="false" customHeight="true" outlineLevel="0" collapsed="false">
      <c r="A6892" s="466" t="s">
        <v>3543</v>
      </c>
      <c r="B6892" s="467" t="s">
        <v>27</v>
      </c>
      <c r="C6892" s="468" t="s">
        <v>26</v>
      </c>
      <c r="D6892" s="468" t="s">
        <v>18</v>
      </c>
      <c r="E6892" s="468" t="s">
        <v>25</v>
      </c>
      <c r="F6892" s="468"/>
      <c r="G6892" s="469" t="s">
        <v>1375</v>
      </c>
      <c r="H6892" s="467" t="s">
        <v>1376</v>
      </c>
      <c r="I6892" s="470" t="s">
        <v>1377</v>
      </c>
      <c r="J6892" s="471" t="s">
        <v>19</v>
      </c>
    </row>
    <row r="6893" customFormat="false" ht="39" hidden="false" customHeight="true" outlineLevel="0" collapsed="false">
      <c r="A6893" s="472" t="s">
        <v>35</v>
      </c>
      <c r="B6893" s="473" t="n">
        <v>94792</v>
      </c>
      <c r="C6893" s="474" t="s">
        <v>42</v>
      </c>
      <c r="D6893" s="474" t="s">
        <v>3544</v>
      </c>
      <c r="E6893" s="474" t="s">
        <v>1422</v>
      </c>
      <c r="F6893" s="474"/>
      <c r="G6893" s="475" t="s">
        <v>120</v>
      </c>
      <c r="H6893" s="476" t="n">
        <v>1</v>
      </c>
      <c r="I6893" s="477" t="n">
        <v>101.59</v>
      </c>
      <c r="J6893" s="478" t="n">
        <v>101.59</v>
      </c>
    </row>
    <row r="6894" customFormat="false" ht="25.5" hidden="false" customHeight="true" outlineLevel="0" collapsed="false">
      <c r="A6894" s="479" t="s">
        <v>656</v>
      </c>
      <c r="B6894" s="480" t="n">
        <v>88248</v>
      </c>
      <c r="C6894" s="481" t="s">
        <v>42</v>
      </c>
      <c r="D6894" s="481" t="s">
        <v>910</v>
      </c>
      <c r="E6894" s="481" t="s">
        <v>1382</v>
      </c>
      <c r="F6894" s="481"/>
      <c r="G6894" s="482" t="s">
        <v>469</v>
      </c>
      <c r="H6894" s="483" t="n">
        <v>0.2595</v>
      </c>
      <c r="I6894" s="484" t="n">
        <v>20.92</v>
      </c>
      <c r="J6894" s="485" t="n">
        <v>5.42</v>
      </c>
    </row>
    <row r="6895" customFormat="false" ht="25.5" hidden="false" customHeight="true" outlineLevel="0" collapsed="false">
      <c r="A6895" s="479" t="s">
        <v>656</v>
      </c>
      <c r="B6895" s="480" t="n">
        <v>88267</v>
      </c>
      <c r="C6895" s="481" t="s">
        <v>42</v>
      </c>
      <c r="D6895" s="481" t="s">
        <v>909</v>
      </c>
      <c r="E6895" s="481" t="s">
        <v>1382</v>
      </c>
      <c r="F6895" s="481"/>
      <c r="G6895" s="482" t="s">
        <v>469</v>
      </c>
      <c r="H6895" s="483" t="n">
        <v>0.2595</v>
      </c>
      <c r="I6895" s="484" t="n">
        <v>25.55</v>
      </c>
      <c r="J6895" s="485" t="n">
        <v>6.63</v>
      </c>
    </row>
    <row r="6896" customFormat="false" ht="24" hidden="false" customHeight="true" outlineLevel="0" collapsed="false">
      <c r="A6896" s="501" t="s">
        <v>200</v>
      </c>
      <c r="B6896" s="502" t="n">
        <v>3148</v>
      </c>
      <c r="C6896" s="503" t="s">
        <v>42</v>
      </c>
      <c r="D6896" s="503" t="s">
        <v>1423</v>
      </c>
      <c r="E6896" s="503" t="s">
        <v>669</v>
      </c>
      <c r="F6896" s="503"/>
      <c r="G6896" s="504" t="s">
        <v>120</v>
      </c>
      <c r="H6896" s="505" t="n">
        <v>0.0132</v>
      </c>
      <c r="I6896" s="506" t="n">
        <v>14.45</v>
      </c>
      <c r="J6896" s="507" t="n">
        <v>0.19</v>
      </c>
    </row>
    <row r="6897" customFormat="false" ht="25.5" hidden="false" customHeight="true" outlineLevel="0" collapsed="false">
      <c r="A6897" s="501" t="s">
        <v>200</v>
      </c>
      <c r="B6897" s="502" t="n">
        <v>6013</v>
      </c>
      <c r="C6897" s="503" t="s">
        <v>42</v>
      </c>
      <c r="D6897" s="503" t="s">
        <v>3545</v>
      </c>
      <c r="E6897" s="503" t="s">
        <v>669</v>
      </c>
      <c r="F6897" s="503"/>
      <c r="G6897" s="504" t="s">
        <v>120</v>
      </c>
      <c r="H6897" s="505" t="n">
        <v>1</v>
      </c>
      <c r="I6897" s="506" t="n">
        <v>89.35</v>
      </c>
      <c r="J6897" s="507" t="n">
        <v>89.35</v>
      </c>
    </row>
    <row r="6898" customFormat="false" ht="15" hidden="false" customHeight="false" outlineLevel="0" collapsed="false">
      <c r="A6898" s="486"/>
      <c r="B6898" s="487"/>
      <c r="C6898" s="487"/>
      <c r="D6898" s="487"/>
      <c r="E6898" s="487" t="s">
        <v>1388</v>
      </c>
      <c r="F6898" s="488" t="n">
        <v>9.63</v>
      </c>
      <c r="G6898" s="487" t="s">
        <v>1389</v>
      </c>
      <c r="H6898" s="488" t="n">
        <v>0</v>
      </c>
      <c r="I6898" s="489" t="s">
        <v>1390</v>
      </c>
      <c r="J6898" s="490" t="n">
        <v>9.63</v>
      </c>
    </row>
    <row r="6899" customFormat="false" ht="15" hidden="false" customHeight="true" outlineLevel="0" collapsed="false">
      <c r="A6899" s="486"/>
      <c r="B6899" s="487"/>
      <c r="C6899" s="487"/>
      <c r="D6899" s="487"/>
      <c r="E6899" s="487" t="s">
        <v>1391</v>
      </c>
      <c r="F6899" s="488" t="n">
        <v>24.17</v>
      </c>
      <c r="G6899" s="487"/>
      <c r="H6899" s="491" t="s">
        <v>1392</v>
      </c>
      <c r="I6899" s="491"/>
      <c r="J6899" s="490" t="n">
        <v>125.76</v>
      </c>
    </row>
    <row r="6900" customFormat="false" ht="49.5" hidden="false" customHeight="true" outlineLevel="0" collapsed="false">
      <c r="A6900" s="492"/>
      <c r="B6900" s="493"/>
      <c r="C6900" s="493"/>
      <c r="D6900" s="493"/>
      <c r="E6900" s="493"/>
      <c r="F6900" s="493"/>
      <c r="G6900" s="493" t="s">
        <v>1393</v>
      </c>
      <c r="H6900" s="494" t="n">
        <v>14</v>
      </c>
      <c r="I6900" s="495" t="s">
        <v>1394</v>
      </c>
      <c r="J6900" s="496" t="n">
        <v>1760.64</v>
      </c>
    </row>
    <row r="6901" customFormat="false" ht="0.75" hidden="false" customHeight="true" outlineLevel="0" collapsed="false">
      <c r="A6901" s="497"/>
      <c r="B6901" s="498"/>
      <c r="C6901" s="498"/>
      <c r="D6901" s="498"/>
      <c r="E6901" s="498"/>
      <c r="F6901" s="498"/>
      <c r="G6901" s="498"/>
      <c r="H6901" s="498"/>
      <c r="I6901" s="499"/>
      <c r="J6901" s="500"/>
    </row>
    <row r="6902" customFormat="false" ht="18" hidden="false" customHeight="true" outlineLevel="0" collapsed="false">
      <c r="A6902" s="466" t="s">
        <v>3546</v>
      </c>
      <c r="B6902" s="467" t="s">
        <v>27</v>
      </c>
      <c r="C6902" s="468" t="s">
        <v>26</v>
      </c>
      <c r="D6902" s="468" t="s">
        <v>18</v>
      </c>
      <c r="E6902" s="468" t="s">
        <v>25</v>
      </c>
      <c r="F6902" s="468"/>
      <c r="G6902" s="469" t="s">
        <v>1375</v>
      </c>
      <c r="H6902" s="467" t="s">
        <v>1376</v>
      </c>
      <c r="I6902" s="470" t="s">
        <v>1377</v>
      </c>
      <c r="J6902" s="471" t="s">
        <v>19</v>
      </c>
    </row>
    <row r="6903" customFormat="false" ht="39" hidden="false" customHeight="true" outlineLevel="0" collapsed="false">
      <c r="A6903" s="472" t="s">
        <v>35</v>
      </c>
      <c r="B6903" s="473" t="n">
        <v>94794</v>
      </c>
      <c r="C6903" s="474" t="s">
        <v>42</v>
      </c>
      <c r="D6903" s="474" t="s">
        <v>247</v>
      </c>
      <c r="E6903" s="474" t="s">
        <v>1422</v>
      </c>
      <c r="F6903" s="474"/>
      <c r="G6903" s="475" t="s">
        <v>120</v>
      </c>
      <c r="H6903" s="476" t="n">
        <v>1</v>
      </c>
      <c r="I6903" s="477" t="n">
        <v>147.59</v>
      </c>
      <c r="J6903" s="478" t="n">
        <v>147.59</v>
      </c>
    </row>
    <row r="6904" customFormat="false" ht="25.5" hidden="false" customHeight="true" outlineLevel="0" collapsed="false">
      <c r="A6904" s="479" t="s">
        <v>656</v>
      </c>
      <c r="B6904" s="480" t="n">
        <v>88248</v>
      </c>
      <c r="C6904" s="481" t="s">
        <v>42</v>
      </c>
      <c r="D6904" s="481" t="s">
        <v>910</v>
      </c>
      <c r="E6904" s="481" t="s">
        <v>1382</v>
      </c>
      <c r="F6904" s="481"/>
      <c r="G6904" s="482" t="s">
        <v>469</v>
      </c>
      <c r="H6904" s="483" t="n">
        <v>0.3743</v>
      </c>
      <c r="I6904" s="484" t="n">
        <v>20.92</v>
      </c>
      <c r="J6904" s="485" t="n">
        <v>7.83</v>
      </c>
    </row>
    <row r="6905" customFormat="false" ht="25.5" hidden="false" customHeight="true" outlineLevel="0" collapsed="false">
      <c r="A6905" s="479" t="s">
        <v>656</v>
      </c>
      <c r="B6905" s="480" t="n">
        <v>88267</v>
      </c>
      <c r="C6905" s="481" t="s">
        <v>42</v>
      </c>
      <c r="D6905" s="481" t="s">
        <v>909</v>
      </c>
      <c r="E6905" s="481" t="s">
        <v>1382</v>
      </c>
      <c r="F6905" s="481"/>
      <c r="G6905" s="482" t="s">
        <v>469</v>
      </c>
      <c r="H6905" s="483" t="n">
        <v>0.3743</v>
      </c>
      <c r="I6905" s="484" t="n">
        <v>25.55</v>
      </c>
      <c r="J6905" s="485" t="n">
        <v>9.56</v>
      </c>
    </row>
    <row r="6906" customFormat="false" ht="24" hidden="false" customHeight="true" outlineLevel="0" collapsed="false">
      <c r="A6906" s="501" t="s">
        <v>200</v>
      </c>
      <c r="B6906" s="502" t="n">
        <v>3148</v>
      </c>
      <c r="C6906" s="503" t="s">
        <v>42</v>
      </c>
      <c r="D6906" s="503" t="s">
        <v>1423</v>
      </c>
      <c r="E6906" s="503" t="s">
        <v>669</v>
      </c>
      <c r="F6906" s="503"/>
      <c r="G6906" s="504" t="s">
        <v>120</v>
      </c>
      <c r="H6906" s="505" t="n">
        <v>0.0192</v>
      </c>
      <c r="I6906" s="506" t="n">
        <v>14.45</v>
      </c>
      <c r="J6906" s="507" t="n">
        <v>0.27</v>
      </c>
    </row>
    <row r="6907" customFormat="false" ht="25.5" hidden="false" customHeight="true" outlineLevel="0" collapsed="false">
      <c r="A6907" s="501" t="s">
        <v>200</v>
      </c>
      <c r="B6907" s="502" t="n">
        <v>6015</v>
      </c>
      <c r="C6907" s="503" t="s">
        <v>42</v>
      </c>
      <c r="D6907" s="503" t="s">
        <v>951</v>
      </c>
      <c r="E6907" s="503" t="s">
        <v>669</v>
      </c>
      <c r="F6907" s="503"/>
      <c r="G6907" s="504" t="s">
        <v>120</v>
      </c>
      <c r="H6907" s="505" t="n">
        <v>1</v>
      </c>
      <c r="I6907" s="506" t="n">
        <v>129.93</v>
      </c>
      <c r="J6907" s="507" t="n">
        <v>129.93</v>
      </c>
    </row>
    <row r="6908" customFormat="false" ht="15" hidden="false" customHeight="false" outlineLevel="0" collapsed="false">
      <c r="A6908" s="486"/>
      <c r="B6908" s="487"/>
      <c r="C6908" s="487"/>
      <c r="D6908" s="487"/>
      <c r="E6908" s="487" t="s">
        <v>1388</v>
      </c>
      <c r="F6908" s="488" t="n">
        <v>13.89</v>
      </c>
      <c r="G6908" s="487" t="s">
        <v>1389</v>
      </c>
      <c r="H6908" s="488" t="n">
        <v>0</v>
      </c>
      <c r="I6908" s="489" t="s">
        <v>1390</v>
      </c>
      <c r="J6908" s="490" t="n">
        <v>13.89</v>
      </c>
    </row>
    <row r="6909" customFormat="false" ht="15" hidden="false" customHeight="true" outlineLevel="0" collapsed="false">
      <c r="A6909" s="486"/>
      <c r="B6909" s="487"/>
      <c r="C6909" s="487"/>
      <c r="D6909" s="487"/>
      <c r="E6909" s="487" t="s">
        <v>1391</v>
      </c>
      <c r="F6909" s="488" t="n">
        <v>35.12</v>
      </c>
      <c r="G6909" s="487"/>
      <c r="H6909" s="491" t="s">
        <v>1392</v>
      </c>
      <c r="I6909" s="491"/>
      <c r="J6909" s="490" t="n">
        <v>182.71</v>
      </c>
    </row>
    <row r="6910" customFormat="false" ht="49.5" hidden="false" customHeight="true" outlineLevel="0" collapsed="false">
      <c r="A6910" s="492"/>
      <c r="B6910" s="493"/>
      <c r="C6910" s="493"/>
      <c r="D6910" s="493"/>
      <c r="E6910" s="493"/>
      <c r="F6910" s="493"/>
      <c r="G6910" s="493" t="s">
        <v>1393</v>
      </c>
      <c r="H6910" s="494" t="n">
        <v>16</v>
      </c>
      <c r="I6910" s="495" t="s">
        <v>1394</v>
      </c>
      <c r="J6910" s="496" t="n">
        <v>2923.36</v>
      </c>
    </row>
    <row r="6911" customFormat="false" ht="0.75" hidden="false" customHeight="true" outlineLevel="0" collapsed="false">
      <c r="A6911" s="497"/>
      <c r="B6911" s="498"/>
      <c r="C6911" s="498"/>
      <c r="D6911" s="498"/>
      <c r="E6911" s="498"/>
      <c r="F6911" s="498"/>
      <c r="G6911" s="498"/>
      <c r="H6911" s="498"/>
      <c r="I6911" s="499"/>
      <c r="J6911" s="500"/>
    </row>
    <row r="6912" customFormat="false" ht="18" hidden="false" customHeight="true" outlineLevel="0" collapsed="false">
      <c r="A6912" s="466" t="s">
        <v>3547</v>
      </c>
      <c r="B6912" s="467" t="s">
        <v>27</v>
      </c>
      <c r="C6912" s="468" t="s">
        <v>26</v>
      </c>
      <c r="D6912" s="468" t="s">
        <v>18</v>
      </c>
      <c r="E6912" s="468" t="s">
        <v>25</v>
      </c>
      <c r="F6912" s="468"/>
      <c r="G6912" s="469" t="s">
        <v>1375</v>
      </c>
      <c r="H6912" s="467" t="s">
        <v>1376</v>
      </c>
      <c r="I6912" s="470" t="s">
        <v>1377</v>
      </c>
      <c r="J6912" s="471" t="s">
        <v>19</v>
      </c>
    </row>
    <row r="6913" customFormat="false" ht="39" hidden="false" customHeight="true" outlineLevel="0" collapsed="false">
      <c r="A6913" s="472" t="s">
        <v>35</v>
      </c>
      <c r="B6913" s="473" t="n">
        <v>89985</v>
      </c>
      <c r="C6913" s="474" t="s">
        <v>42</v>
      </c>
      <c r="D6913" s="474" t="s">
        <v>3548</v>
      </c>
      <c r="E6913" s="474" t="s">
        <v>1422</v>
      </c>
      <c r="F6913" s="474"/>
      <c r="G6913" s="475" t="s">
        <v>120</v>
      </c>
      <c r="H6913" s="476" t="n">
        <v>1</v>
      </c>
      <c r="I6913" s="477" t="n">
        <v>79.26</v>
      </c>
      <c r="J6913" s="478" t="n">
        <v>79.26</v>
      </c>
    </row>
    <row r="6914" customFormat="false" ht="25.5" hidden="false" customHeight="true" outlineLevel="0" collapsed="false">
      <c r="A6914" s="479" t="s">
        <v>656</v>
      </c>
      <c r="B6914" s="480" t="n">
        <v>88248</v>
      </c>
      <c r="C6914" s="481" t="s">
        <v>42</v>
      </c>
      <c r="D6914" s="481" t="s">
        <v>910</v>
      </c>
      <c r="E6914" s="481" t="s">
        <v>1382</v>
      </c>
      <c r="F6914" s="481"/>
      <c r="G6914" s="482" t="s">
        <v>469</v>
      </c>
      <c r="H6914" s="483" t="n">
        <v>0.2212</v>
      </c>
      <c r="I6914" s="484" t="n">
        <v>20.92</v>
      </c>
      <c r="J6914" s="485" t="n">
        <v>4.62</v>
      </c>
    </row>
    <row r="6915" customFormat="false" ht="25.5" hidden="false" customHeight="true" outlineLevel="0" collapsed="false">
      <c r="A6915" s="479" t="s">
        <v>656</v>
      </c>
      <c r="B6915" s="480" t="n">
        <v>88267</v>
      </c>
      <c r="C6915" s="481" t="s">
        <v>42</v>
      </c>
      <c r="D6915" s="481" t="s">
        <v>909</v>
      </c>
      <c r="E6915" s="481" t="s">
        <v>1382</v>
      </c>
      <c r="F6915" s="481"/>
      <c r="G6915" s="482" t="s">
        <v>469</v>
      </c>
      <c r="H6915" s="483" t="n">
        <v>0.2212</v>
      </c>
      <c r="I6915" s="484" t="n">
        <v>25.55</v>
      </c>
      <c r="J6915" s="485" t="n">
        <v>5.65</v>
      </c>
    </row>
    <row r="6916" customFormat="false" ht="24" hidden="false" customHeight="true" outlineLevel="0" collapsed="false">
      <c r="A6916" s="501" t="s">
        <v>200</v>
      </c>
      <c r="B6916" s="502" t="n">
        <v>3148</v>
      </c>
      <c r="C6916" s="503" t="s">
        <v>42</v>
      </c>
      <c r="D6916" s="503" t="s">
        <v>1423</v>
      </c>
      <c r="E6916" s="503" t="s">
        <v>669</v>
      </c>
      <c r="F6916" s="503"/>
      <c r="G6916" s="504" t="s">
        <v>120</v>
      </c>
      <c r="H6916" s="505" t="n">
        <v>0.0106</v>
      </c>
      <c r="I6916" s="506" t="n">
        <v>14.45</v>
      </c>
      <c r="J6916" s="507" t="n">
        <v>0.15</v>
      </c>
    </row>
    <row r="6917" customFormat="false" ht="25.5" hidden="false" customHeight="true" outlineLevel="0" collapsed="false">
      <c r="A6917" s="501" t="s">
        <v>200</v>
      </c>
      <c r="B6917" s="502" t="n">
        <v>6024</v>
      </c>
      <c r="C6917" s="503" t="s">
        <v>42</v>
      </c>
      <c r="D6917" s="503" t="s">
        <v>3549</v>
      </c>
      <c r="E6917" s="503" t="s">
        <v>669</v>
      </c>
      <c r="F6917" s="503"/>
      <c r="G6917" s="504" t="s">
        <v>120</v>
      </c>
      <c r="H6917" s="505" t="n">
        <v>1</v>
      </c>
      <c r="I6917" s="506" t="n">
        <v>68.84</v>
      </c>
      <c r="J6917" s="507" t="n">
        <v>68.84</v>
      </c>
    </row>
    <row r="6918" customFormat="false" ht="15" hidden="false" customHeight="false" outlineLevel="0" collapsed="false">
      <c r="A6918" s="486"/>
      <c r="B6918" s="487"/>
      <c r="C6918" s="487"/>
      <c r="D6918" s="487"/>
      <c r="E6918" s="487" t="s">
        <v>1388</v>
      </c>
      <c r="F6918" s="488" t="n">
        <v>8.21</v>
      </c>
      <c r="G6918" s="487" t="s">
        <v>1389</v>
      </c>
      <c r="H6918" s="488" t="n">
        <v>0</v>
      </c>
      <c r="I6918" s="489" t="s">
        <v>1390</v>
      </c>
      <c r="J6918" s="490" t="n">
        <v>8.21</v>
      </c>
    </row>
    <row r="6919" customFormat="false" ht="15" hidden="false" customHeight="true" outlineLevel="0" collapsed="false">
      <c r="A6919" s="486"/>
      <c r="B6919" s="487"/>
      <c r="C6919" s="487"/>
      <c r="D6919" s="487"/>
      <c r="E6919" s="487" t="s">
        <v>1391</v>
      </c>
      <c r="F6919" s="488" t="n">
        <v>18.86</v>
      </c>
      <c r="G6919" s="487"/>
      <c r="H6919" s="491" t="s">
        <v>1392</v>
      </c>
      <c r="I6919" s="491"/>
      <c r="J6919" s="490" t="n">
        <v>98.12</v>
      </c>
    </row>
    <row r="6920" customFormat="false" ht="49.5" hidden="false" customHeight="true" outlineLevel="0" collapsed="false">
      <c r="A6920" s="492"/>
      <c r="B6920" s="493"/>
      <c r="C6920" s="493"/>
      <c r="D6920" s="493"/>
      <c r="E6920" s="493"/>
      <c r="F6920" s="493"/>
      <c r="G6920" s="493" t="s">
        <v>1393</v>
      </c>
      <c r="H6920" s="494" t="n">
        <v>25</v>
      </c>
      <c r="I6920" s="495" t="s">
        <v>1394</v>
      </c>
      <c r="J6920" s="496" t="n">
        <v>2453</v>
      </c>
    </row>
    <row r="6921" customFormat="false" ht="0.75" hidden="false" customHeight="true" outlineLevel="0" collapsed="false">
      <c r="A6921" s="497"/>
      <c r="B6921" s="498"/>
      <c r="C6921" s="498"/>
      <c r="D6921" s="498"/>
      <c r="E6921" s="498"/>
      <c r="F6921" s="498"/>
      <c r="G6921" s="498"/>
      <c r="H6921" s="498"/>
      <c r="I6921" s="499"/>
      <c r="J6921" s="500"/>
    </row>
    <row r="6922" customFormat="false" ht="18" hidden="false" customHeight="true" outlineLevel="0" collapsed="false">
      <c r="A6922" s="466" t="s">
        <v>3550</v>
      </c>
      <c r="B6922" s="467" t="s">
        <v>27</v>
      </c>
      <c r="C6922" s="468" t="s">
        <v>26</v>
      </c>
      <c r="D6922" s="468" t="s">
        <v>18</v>
      </c>
      <c r="E6922" s="468" t="s">
        <v>25</v>
      </c>
      <c r="F6922" s="468"/>
      <c r="G6922" s="469" t="s">
        <v>1375</v>
      </c>
      <c r="H6922" s="467" t="s">
        <v>1376</v>
      </c>
      <c r="I6922" s="470" t="s">
        <v>1377</v>
      </c>
      <c r="J6922" s="471" t="s">
        <v>19</v>
      </c>
    </row>
    <row r="6923" customFormat="false" ht="51.75" hidden="false" customHeight="true" outlineLevel="0" collapsed="false">
      <c r="A6923" s="472" t="s">
        <v>35</v>
      </c>
      <c r="B6923" s="473" t="n">
        <v>89383</v>
      </c>
      <c r="C6923" s="474" t="s">
        <v>42</v>
      </c>
      <c r="D6923" s="474" t="s">
        <v>3551</v>
      </c>
      <c r="E6923" s="474" t="s">
        <v>1422</v>
      </c>
      <c r="F6923" s="474"/>
      <c r="G6923" s="475" t="s">
        <v>120</v>
      </c>
      <c r="H6923" s="476" t="n">
        <v>1</v>
      </c>
      <c r="I6923" s="477" t="n">
        <v>6.35</v>
      </c>
      <c r="J6923" s="478" t="n">
        <v>6.35</v>
      </c>
    </row>
    <row r="6924" customFormat="false" ht="25.5" hidden="false" customHeight="true" outlineLevel="0" collapsed="false">
      <c r="A6924" s="479" t="s">
        <v>656</v>
      </c>
      <c r="B6924" s="480" t="n">
        <v>88248</v>
      </c>
      <c r="C6924" s="481" t="s">
        <v>42</v>
      </c>
      <c r="D6924" s="481" t="s">
        <v>910</v>
      </c>
      <c r="E6924" s="481" t="s">
        <v>1382</v>
      </c>
      <c r="F6924" s="481"/>
      <c r="G6924" s="482" t="s">
        <v>469</v>
      </c>
      <c r="H6924" s="483" t="n">
        <v>0.0944</v>
      </c>
      <c r="I6924" s="484" t="n">
        <v>20.92</v>
      </c>
      <c r="J6924" s="485" t="n">
        <v>1.97</v>
      </c>
    </row>
    <row r="6925" customFormat="false" ht="25.5" hidden="false" customHeight="true" outlineLevel="0" collapsed="false">
      <c r="A6925" s="479" t="s">
        <v>656</v>
      </c>
      <c r="B6925" s="480" t="n">
        <v>88267</v>
      </c>
      <c r="C6925" s="481" t="s">
        <v>42</v>
      </c>
      <c r="D6925" s="481" t="s">
        <v>909</v>
      </c>
      <c r="E6925" s="481" t="s">
        <v>1382</v>
      </c>
      <c r="F6925" s="481"/>
      <c r="G6925" s="482" t="s">
        <v>469</v>
      </c>
      <c r="H6925" s="483" t="n">
        <v>0.0944</v>
      </c>
      <c r="I6925" s="484" t="n">
        <v>25.55</v>
      </c>
      <c r="J6925" s="485" t="n">
        <v>2.41</v>
      </c>
    </row>
    <row r="6926" customFormat="false" ht="25.5" hidden="false" customHeight="true" outlineLevel="0" collapsed="false">
      <c r="A6926" s="501" t="s">
        <v>200</v>
      </c>
      <c r="B6926" s="502" t="n">
        <v>65</v>
      </c>
      <c r="C6926" s="503" t="s">
        <v>42</v>
      </c>
      <c r="D6926" s="503" t="s">
        <v>3552</v>
      </c>
      <c r="E6926" s="503" t="s">
        <v>669</v>
      </c>
      <c r="F6926" s="503"/>
      <c r="G6926" s="504" t="s">
        <v>120</v>
      </c>
      <c r="H6926" s="505" t="n">
        <v>1</v>
      </c>
      <c r="I6926" s="506" t="n">
        <v>0.83</v>
      </c>
      <c r="J6926" s="507" t="n">
        <v>0.83</v>
      </c>
    </row>
    <row r="6927" customFormat="false" ht="24" hidden="false" customHeight="true" outlineLevel="0" collapsed="false">
      <c r="A6927" s="501" t="s">
        <v>200</v>
      </c>
      <c r="B6927" s="502" t="n">
        <v>122</v>
      </c>
      <c r="C6927" s="503" t="s">
        <v>42</v>
      </c>
      <c r="D6927" s="503" t="s">
        <v>3553</v>
      </c>
      <c r="E6927" s="503" t="s">
        <v>669</v>
      </c>
      <c r="F6927" s="503"/>
      <c r="G6927" s="504" t="s">
        <v>120</v>
      </c>
      <c r="H6927" s="505" t="n">
        <v>0.0059</v>
      </c>
      <c r="I6927" s="506" t="n">
        <v>76.94</v>
      </c>
      <c r="J6927" s="507" t="n">
        <v>0.45</v>
      </c>
    </row>
    <row r="6928" customFormat="false" ht="25.5" hidden="false" customHeight="true" outlineLevel="0" collapsed="false">
      <c r="A6928" s="501" t="s">
        <v>200</v>
      </c>
      <c r="B6928" s="502" t="n">
        <v>20083</v>
      </c>
      <c r="C6928" s="503" t="s">
        <v>42</v>
      </c>
      <c r="D6928" s="503" t="s">
        <v>3554</v>
      </c>
      <c r="E6928" s="503" t="s">
        <v>669</v>
      </c>
      <c r="F6928" s="503"/>
      <c r="G6928" s="504" t="s">
        <v>120</v>
      </c>
      <c r="H6928" s="505" t="n">
        <v>0.007</v>
      </c>
      <c r="I6928" s="506" t="n">
        <v>87.17</v>
      </c>
      <c r="J6928" s="507" t="n">
        <v>0.61</v>
      </c>
    </row>
    <row r="6929" customFormat="false" ht="24" hidden="false" customHeight="true" outlineLevel="0" collapsed="false">
      <c r="A6929" s="501" t="s">
        <v>200</v>
      </c>
      <c r="B6929" s="502" t="n">
        <v>38383</v>
      </c>
      <c r="C6929" s="503" t="s">
        <v>42</v>
      </c>
      <c r="D6929" s="503" t="s">
        <v>3555</v>
      </c>
      <c r="E6929" s="503" t="s">
        <v>669</v>
      </c>
      <c r="F6929" s="503"/>
      <c r="G6929" s="504" t="s">
        <v>120</v>
      </c>
      <c r="H6929" s="505" t="n">
        <v>0.0315</v>
      </c>
      <c r="I6929" s="506" t="n">
        <v>2.62</v>
      </c>
      <c r="J6929" s="507" t="n">
        <v>0.08</v>
      </c>
    </row>
    <row r="6930" customFormat="false" ht="15" hidden="false" customHeight="false" outlineLevel="0" collapsed="false">
      <c r="A6930" s="486"/>
      <c r="B6930" s="487"/>
      <c r="C6930" s="487"/>
      <c r="D6930" s="487"/>
      <c r="E6930" s="487" t="s">
        <v>1388</v>
      </c>
      <c r="F6930" s="488" t="n">
        <v>3.5</v>
      </c>
      <c r="G6930" s="487" t="s">
        <v>1389</v>
      </c>
      <c r="H6930" s="488" t="n">
        <v>0</v>
      </c>
      <c r="I6930" s="489" t="s">
        <v>1390</v>
      </c>
      <c r="J6930" s="490" t="n">
        <v>3.5</v>
      </c>
    </row>
    <row r="6931" customFormat="false" ht="15" hidden="false" customHeight="true" outlineLevel="0" collapsed="false">
      <c r="A6931" s="486"/>
      <c r="B6931" s="487"/>
      <c r="C6931" s="487"/>
      <c r="D6931" s="487"/>
      <c r="E6931" s="487" t="s">
        <v>1391</v>
      </c>
      <c r="F6931" s="488" t="n">
        <v>1.51</v>
      </c>
      <c r="G6931" s="487"/>
      <c r="H6931" s="491" t="s">
        <v>1392</v>
      </c>
      <c r="I6931" s="491"/>
      <c r="J6931" s="490" t="n">
        <v>7.86</v>
      </c>
    </row>
    <row r="6932" customFormat="false" ht="49.5" hidden="false" customHeight="true" outlineLevel="0" collapsed="false">
      <c r="A6932" s="492"/>
      <c r="B6932" s="493"/>
      <c r="C6932" s="493"/>
      <c r="D6932" s="493"/>
      <c r="E6932" s="493"/>
      <c r="F6932" s="493"/>
      <c r="G6932" s="493" t="s">
        <v>1393</v>
      </c>
      <c r="H6932" s="494" t="n">
        <v>107</v>
      </c>
      <c r="I6932" s="495" t="s">
        <v>1394</v>
      </c>
      <c r="J6932" s="496" t="n">
        <v>841.02</v>
      </c>
    </row>
    <row r="6933" customFormat="false" ht="0.75" hidden="false" customHeight="true" outlineLevel="0" collapsed="false">
      <c r="A6933" s="497"/>
      <c r="B6933" s="498"/>
      <c r="C6933" s="498"/>
      <c r="D6933" s="498"/>
      <c r="E6933" s="498"/>
      <c r="F6933" s="498"/>
      <c r="G6933" s="498"/>
      <c r="H6933" s="498"/>
      <c r="I6933" s="499"/>
      <c r="J6933" s="500"/>
    </row>
    <row r="6934" customFormat="false" ht="18" hidden="false" customHeight="true" outlineLevel="0" collapsed="false">
      <c r="A6934" s="466" t="s">
        <v>3556</v>
      </c>
      <c r="B6934" s="467" t="s">
        <v>27</v>
      </c>
      <c r="C6934" s="468" t="s">
        <v>26</v>
      </c>
      <c r="D6934" s="468" t="s">
        <v>18</v>
      </c>
      <c r="E6934" s="468" t="s">
        <v>25</v>
      </c>
      <c r="F6934" s="468"/>
      <c r="G6934" s="469" t="s">
        <v>1375</v>
      </c>
      <c r="H6934" s="467" t="s">
        <v>1376</v>
      </c>
      <c r="I6934" s="470" t="s">
        <v>1377</v>
      </c>
      <c r="J6934" s="471" t="s">
        <v>19</v>
      </c>
    </row>
    <row r="6935" customFormat="false" ht="51.75" hidden="false" customHeight="true" outlineLevel="0" collapsed="false">
      <c r="A6935" s="472" t="s">
        <v>35</v>
      </c>
      <c r="B6935" s="473" t="n">
        <v>89391</v>
      </c>
      <c r="C6935" s="474" t="s">
        <v>42</v>
      </c>
      <c r="D6935" s="474" t="s">
        <v>3557</v>
      </c>
      <c r="E6935" s="474" t="s">
        <v>1422</v>
      </c>
      <c r="F6935" s="474"/>
      <c r="G6935" s="475" t="s">
        <v>120</v>
      </c>
      <c r="H6935" s="476" t="n">
        <v>1</v>
      </c>
      <c r="I6935" s="477" t="n">
        <v>8.37</v>
      </c>
      <c r="J6935" s="478" t="n">
        <v>8.37</v>
      </c>
    </row>
    <row r="6936" customFormat="false" ht="25.5" hidden="false" customHeight="true" outlineLevel="0" collapsed="false">
      <c r="A6936" s="479" t="s">
        <v>656</v>
      </c>
      <c r="B6936" s="480" t="n">
        <v>88248</v>
      </c>
      <c r="C6936" s="481" t="s">
        <v>42</v>
      </c>
      <c r="D6936" s="481" t="s">
        <v>910</v>
      </c>
      <c r="E6936" s="481" t="s">
        <v>1382</v>
      </c>
      <c r="F6936" s="481"/>
      <c r="G6936" s="482" t="s">
        <v>469</v>
      </c>
      <c r="H6936" s="483" t="n">
        <v>0.1111</v>
      </c>
      <c r="I6936" s="484" t="n">
        <v>20.92</v>
      </c>
      <c r="J6936" s="485" t="n">
        <v>2.32</v>
      </c>
    </row>
    <row r="6937" customFormat="false" ht="25.5" hidden="false" customHeight="true" outlineLevel="0" collapsed="false">
      <c r="A6937" s="479" t="s">
        <v>656</v>
      </c>
      <c r="B6937" s="480" t="n">
        <v>88267</v>
      </c>
      <c r="C6937" s="481" t="s">
        <v>42</v>
      </c>
      <c r="D6937" s="481" t="s">
        <v>909</v>
      </c>
      <c r="E6937" s="481" t="s">
        <v>1382</v>
      </c>
      <c r="F6937" s="481"/>
      <c r="G6937" s="482" t="s">
        <v>469</v>
      </c>
      <c r="H6937" s="483" t="n">
        <v>0.1111</v>
      </c>
      <c r="I6937" s="484" t="n">
        <v>25.55</v>
      </c>
      <c r="J6937" s="485" t="n">
        <v>2.83</v>
      </c>
    </row>
    <row r="6938" customFormat="false" ht="25.5" hidden="false" customHeight="true" outlineLevel="0" collapsed="false">
      <c r="A6938" s="501" t="s">
        <v>200</v>
      </c>
      <c r="B6938" s="502" t="n">
        <v>108</v>
      </c>
      <c r="C6938" s="503" t="s">
        <v>42</v>
      </c>
      <c r="D6938" s="503" t="s">
        <v>3558</v>
      </c>
      <c r="E6938" s="503" t="s">
        <v>669</v>
      </c>
      <c r="F6938" s="503"/>
      <c r="G6938" s="504" t="s">
        <v>120</v>
      </c>
      <c r="H6938" s="505" t="n">
        <v>1</v>
      </c>
      <c r="I6938" s="506" t="n">
        <v>1.68</v>
      </c>
      <c r="J6938" s="507" t="n">
        <v>1.68</v>
      </c>
    </row>
    <row r="6939" customFormat="false" ht="24" hidden="false" customHeight="true" outlineLevel="0" collapsed="false">
      <c r="A6939" s="501" t="s">
        <v>200</v>
      </c>
      <c r="B6939" s="502" t="n">
        <v>122</v>
      </c>
      <c r="C6939" s="503" t="s">
        <v>42</v>
      </c>
      <c r="D6939" s="503" t="s">
        <v>3553</v>
      </c>
      <c r="E6939" s="503" t="s">
        <v>669</v>
      </c>
      <c r="F6939" s="503"/>
      <c r="G6939" s="504" t="s">
        <v>120</v>
      </c>
      <c r="H6939" s="505" t="n">
        <v>0.0082</v>
      </c>
      <c r="I6939" s="506" t="n">
        <v>76.94</v>
      </c>
      <c r="J6939" s="507" t="n">
        <v>0.63</v>
      </c>
    </row>
    <row r="6940" customFormat="false" ht="25.5" hidden="false" customHeight="true" outlineLevel="0" collapsed="false">
      <c r="A6940" s="501" t="s">
        <v>200</v>
      </c>
      <c r="B6940" s="502" t="n">
        <v>20083</v>
      </c>
      <c r="C6940" s="503" t="s">
        <v>42</v>
      </c>
      <c r="D6940" s="503" t="s">
        <v>3554</v>
      </c>
      <c r="E6940" s="503" t="s">
        <v>669</v>
      </c>
      <c r="F6940" s="503"/>
      <c r="G6940" s="504" t="s">
        <v>120</v>
      </c>
      <c r="H6940" s="505" t="n">
        <v>0.0095</v>
      </c>
      <c r="I6940" s="506" t="n">
        <v>87.17</v>
      </c>
      <c r="J6940" s="507" t="n">
        <v>0.82</v>
      </c>
    </row>
    <row r="6941" customFormat="false" ht="24" hidden="false" customHeight="true" outlineLevel="0" collapsed="false">
      <c r="A6941" s="501" t="s">
        <v>200</v>
      </c>
      <c r="B6941" s="502" t="n">
        <v>38383</v>
      </c>
      <c r="C6941" s="503" t="s">
        <v>42</v>
      </c>
      <c r="D6941" s="503" t="s">
        <v>3555</v>
      </c>
      <c r="E6941" s="503" t="s">
        <v>669</v>
      </c>
      <c r="F6941" s="503"/>
      <c r="G6941" s="504" t="s">
        <v>120</v>
      </c>
      <c r="H6941" s="505" t="n">
        <v>0.0371</v>
      </c>
      <c r="I6941" s="506" t="n">
        <v>2.62</v>
      </c>
      <c r="J6941" s="507" t="n">
        <v>0.09</v>
      </c>
    </row>
    <row r="6942" customFormat="false" ht="15" hidden="false" customHeight="false" outlineLevel="0" collapsed="false">
      <c r="A6942" s="486"/>
      <c r="B6942" s="487"/>
      <c r="C6942" s="487"/>
      <c r="D6942" s="487"/>
      <c r="E6942" s="487" t="s">
        <v>1388</v>
      </c>
      <c r="F6942" s="488" t="n">
        <v>4.12</v>
      </c>
      <c r="G6942" s="487" t="s">
        <v>1389</v>
      </c>
      <c r="H6942" s="488" t="n">
        <v>0</v>
      </c>
      <c r="I6942" s="489" t="s">
        <v>1390</v>
      </c>
      <c r="J6942" s="490" t="n">
        <v>4.12</v>
      </c>
    </row>
    <row r="6943" customFormat="false" ht="15" hidden="false" customHeight="true" outlineLevel="0" collapsed="false">
      <c r="A6943" s="486"/>
      <c r="B6943" s="487"/>
      <c r="C6943" s="487"/>
      <c r="D6943" s="487"/>
      <c r="E6943" s="487" t="s">
        <v>1391</v>
      </c>
      <c r="F6943" s="488" t="n">
        <v>1.99</v>
      </c>
      <c r="G6943" s="487"/>
      <c r="H6943" s="491" t="s">
        <v>1392</v>
      </c>
      <c r="I6943" s="491"/>
      <c r="J6943" s="490" t="n">
        <v>10.36</v>
      </c>
    </row>
    <row r="6944" customFormat="false" ht="49.5" hidden="false" customHeight="true" outlineLevel="0" collapsed="false">
      <c r="A6944" s="492"/>
      <c r="B6944" s="493"/>
      <c r="C6944" s="493"/>
      <c r="D6944" s="493"/>
      <c r="E6944" s="493"/>
      <c r="F6944" s="493"/>
      <c r="G6944" s="493" t="s">
        <v>1393</v>
      </c>
      <c r="H6944" s="494" t="n">
        <v>28</v>
      </c>
      <c r="I6944" s="495" t="s">
        <v>1394</v>
      </c>
      <c r="J6944" s="496" t="n">
        <v>290.08</v>
      </c>
    </row>
    <row r="6945" customFormat="false" ht="0.75" hidden="false" customHeight="true" outlineLevel="0" collapsed="false">
      <c r="A6945" s="497"/>
      <c r="B6945" s="498"/>
      <c r="C6945" s="498"/>
      <c r="D6945" s="498"/>
      <c r="E6945" s="498"/>
      <c r="F6945" s="498"/>
      <c r="G6945" s="498"/>
      <c r="H6945" s="498"/>
      <c r="I6945" s="499"/>
      <c r="J6945" s="500"/>
    </row>
    <row r="6946" customFormat="false" ht="18" hidden="false" customHeight="true" outlineLevel="0" collapsed="false">
      <c r="A6946" s="466" t="s">
        <v>3559</v>
      </c>
      <c r="B6946" s="467" t="s">
        <v>27</v>
      </c>
      <c r="C6946" s="468" t="s">
        <v>26</v>
      </c>
      <c r="D6946" s="468" t="s">
        <v>18</v>
      </c>
      <c r="E6946" s="468" t="s">
        <v>25</v>
      </c>
      <c r="F6946" s="468"/>
      <c r="G6946" s="469" t="s">
        <v>1375</v>
      </c>
      <c r="H6946" s="467" t="s">
        <v>1376</v>
      </c>
      <c r="I6946" s="470" t="s">
        <v>1377</v>
      </c>
      <c r="J6946" s="471" t="s">
        <v>19</v>
      </c>
    </row>
    <row r="6947" customFormat="false" ht="51.75" hidden="false" customHeight="true" outlineLevel="0" collapsed="false">
      <c r="A6947" s="472" t="s">
        <v>35</v>
      </c>
      <c r="B6947" s="473" t="n">
        <v>104002</v>
      </c>
      <c r="C6947" s="474" t="s">
        <v>42</v>
      </c>
      <c r="D6947" s="474" t="s">
        <v>3560</v>
      </c>
      <c r="E6947" s="474" t="s">
        <v>1422</v>
      </c>
      <c r="F6947" s="474"/>
      <c r="G6947" s="475" t="s">
        <v>120</v>
      </c>
      <c r="H6947" s="476" t="n">
        <v>1</v>
      </c>
      <c r="I6947" s="477" t="n">
        <v>16.49</v>
      </c>
      <c r="J6947" s="478" t="n">
        <v>16.49</v>
      </c>
    </row>
    <row r="6948" customFormat="false" ht="25.5" hidden="false" customHeight="true" outlineLevel="0" collapsed="false">
      <c r="A6948" s="479" t="s">
        <v>656</v>
      </c>
      <c r="B6948" s="480" t="n">
        <v>88248</v>
      </c>
      <c r="C6948" s="481" t="s">
        <v>42</v>
      </c>
      <c r="D6948" s="481" t="s">
        <v>910</v>
      </c>
      <c r="E6948" s="481" t="s">
        <v>1382</v>
      </c>
      <c r="F6948" s="481"/>
      <c r="G6948" s="482" t="s">
        <v>469</v>
      </c>
      <c r="H6948" s="483" t="n">
        <v>0.1306</v>
      </c>
      <c r="I6948" s="484" t="n">
        <v>20.92</v>
      </c>
      <c r="J6948" s="485" t="n">
        <v>2.73</v>
      </c>
    </row>
    <row r="6949" customFormat="false" ht="25.5" hidden="false" customHeight="true" outlineLevel="0" collapsed="false">
      <c r="A6949" s="479" t="s">
        <v>656</v>
      </c>
      <c r="B6949" s="480" t="n">
        <v>88267</v>
      </c>
      <c r="C6949" s="481" t="s">
        <v>42</v>
      </c>
      <c r="D6949" s="481" t="s">
        <v>909</v>
      </c>
      <c r="E6949" s="481" t="s">
        <v>1382</v>
      </c>
      <c r="F6949" s="481"/>
      <c r="G6949" s="482" t="s">
        <v>469</v>
      </c>
      <c r="H6949" s="483" t="n">
        <v>0.1306</v>
      </c>
      <c r="I6949" s="484" t="n">
        <v>25.55</v>
      </c>
      <c r="J6949" s="485" t="n">
        <v>3.33</v>
      </c>
    </row>
    <row r="6950" customFormat="false" ht="25.5" hidden="false" customHeight="true" outlineLevel="0" collapsed="false">
      <c r="A6950" s="501" t="s">
        <v>200</v>
      </c>
      <c r="B6950" s="502" t="n">
        <v>111</v>
      </c>
      <c r="C6950" s="503" t="s">
        <v>42</v>
      </c>
      <c r="D6950" s="503" t="s">
        <v>3561</v>
      </c>
      <c r="E6950" s="503" t="s">
        <v>669</v>
      </c>
      <c r="F6950" s="503"/>
      <c r="G6950" s="504" t="s">
        <v>120</v>
      </c>
      <c r="H6950" s="505" t="n">
        <v>1</v>
      </c>
      <c r="I6950" s="506" t="n">
        <v>7.9</v>
      </c>
      <c r="J6950" s="507" t="n">
        <v>7.9</v>
      </c>
    </row>
    <row r="6951" customFormat="false" ht="24" hidden="false" customHeight="true" outlineLevel="0" collapsed="false">
      <c r="A6951" s="501" t="s">
        <v>200</v>
      </c>
      <c r="B6951" s="502" t="n">
        <v>122</v>
      </c>
      <c r="C6951" s="503" t="s">
        <v>42</v>
      </c>
      <c r="D6951" s="503" t="s">
        <v>3553</v>
      </c>
      <c r="E6951" s="503" t="s">
        <v>669</v>
      </c>
      <c r="F6951" s="503"/>
      <c r="G6951" s="504" t="s">
        <v>120</v>
      </c>
      <c r="H6951" s="505" t="n">
        <v>0.0129</v>
      </c>
      <c r="I6951" s="506" t="n">
        <v>76.94</v>
      </c>
      <c r="J6951" s="507" t="n">
        <v>0.99</v>
      </c>
    </row>
    <row r="6952" customFormat="false" ht="25.5" hidden="false" customHeight="true" outlineLevel="0" collapsed="false">
      <c r="A6952" s="501" t="s">
        <v>200</v>
      </c>
      <c r="B6952" s="502" t="n">
        <v>20083</v>
      </c>
      <c r="C6952" s="503" t="s">
        <v>42</v>
      </c>
      <c r="D6952" s="503" t="s">
        <v>3554</v>
      </c>
      <c r="E6952" s="503" t="s">
        <v>669</v>
      </c>
      <c r="F6952" s="503"/>
      <c r="G6952" s="504" t="s">
        <v>120</v>
      </c>
      <c r="H6952" s="505" t="n">
        <v>0.0165</v>
      </c>
      <c r="I6952" s="506" t="n">
        <v>87.17</v>
      </c>
      <c r="J6952" s="507" t="n">
        <v>1.43</v>
      </c>
    </row>
    <row r="6953" customFormat="false" ht="24" hidden="false" customHeight="true" outlineLevel="0" collapsed="false">
      <c r="A6953" s="501" t="s">
        <v>200</v>
      </c>
      <c r="B6953" s="502" t="n">
        <v>38383</v>
      </c>
      <c r="C6953" s="503" t="s">
        <v>42</v>
      </c>
      <c r="D6953" s="503" t="s">
        <v>3555</v>
      </c>
      <c r="E6953" s="503" t="s">
        <v>669</v>
      </c>
      <c r="F6953" s="503"/>
      <c r="G6953" s="504" t="s">
        <v>120</v>
      </c>
      <c r="H6953" s="505" t="n">
        <v>0.0435</v>
      </c>
      <c r="I6953" s="506" t="n">
        <v>2.62</v>
      </c>
      <c r="J6953" s="507" t="n">
        <v>0.11</v>
      </c>
    </row>
    <row r="6954" customFormat="false" ht="15" hidden="false" customHeight="false" outlineLevel="0" collapsed="false">
      <c r="A6954" s="486"/>
      <c r="B6954" s="487"/>
      <c r="C6954" s="487"/>
      <c r="D6954" s="487"/>
      <c r="E6954" s="487" t="s">
        <v>1388</v>
      </c>
      <c r="F6954" s="488" t="n">
        <v>4.84</v>
      </c>
      <c r="G6954" s="487" t="s">
        <v>1389</v>
      </c>
      <c r="H6954" s="488" t="n">
        <v>0</v>
      </c>
      <c r="I6954" s="489" t="s">
        <v>1390</v>
      </c>
      <c r="J6954" s="490" t="n">
        <v>4.84</v>
      </c>
    </row>
    <row r="6955" customFormat="false" ht="15" hidden="false" customHeight="true" outlineLevel="0" collapsed="false">
      <c r="A6955" s="486"/>
      <c r="B6955" s="487"/>
      <c r="C6955" s="487"/>
      <c r="D6955" s="487"/>
      <c r="E6955" s="487" t="s">
        <v>1391</v>
      </c>
      <c r="F6955" s="488" t="n">
        <v>3.92</v>
      </c>
      <c r="G6955" s="487"/>
      <c r="H6955" s="491" t="s">
        <v>1392</v>
      </c>
      <c r="I6955" s="491"/>
      <c r="J6955" s="490" t="n">
        <v>20.41</v>
      </c>
    </row>
    <row r="6956" customFormat="false" ht="49.5" hidden="false" customHeight="true" outlineLevel="0" collapsed="false">
      <c r="A6956" s="492"/>
      <c r="B6956" s="493"/>
      <c r="C6956" s="493"/>
      <c r="D6956" s="493"/>
      <c r="E6956" s="493"/>
      <c r="F6956" s="493"/>
      <c r="G6956" s="493" t="s">
        <v>1393</v>
      </c>
      <c r="H6956" s="494" t="n">
        <v>100</v>
      </c>
      <c r="I6956" s="495" t="s">
        <v>1394</v>
      </c>
      <c r="J6956" s="496" t="n">
        <v>2041</v>
      </c>
    </row>
    <row r="6957" customFormat="false" ht="0.75" hidden="false" customHeight="true" outlineLevel="0" collapsed="false">
      <c r="A6957" s="497"/>
      <c r="B6957" s="498"/>
      <c r="C6957" s="498"/>
      <c r="D6957" s="498"/>
      <c r="E6957" s="498"/>
      <c r="F6957" s="498"/>
      <c r="G6957" s="498"/>
      <c r="H6957" s="498"/>
      <c r="I6957" s="499"/>
      <c r="J6957" s="500"/>
    </row>
    <row r="6958" customFormat="false" ht="18" hidden="false" customHeight="true" outlineLevel="0" collapsed="false">
      <c r="A6958" s="466" t="s">
        <v>3562</v>
      </c>
      <c r="B6958" s="467" t="s">
        <v>27</v>
      </c>
      <c r="C6958" s="468" t="s">
        <v>26</v>
      </c>
      <c r="D6958" s="468" t="s">
        <v>18</v>
      </c>
      <c r="E6958" s="468" t="s">
        <v>25</v>
      </c>
      <c r="F6958" s="468"/>
      <c r="G6958" s="469" t="s">
        <v>1375</v>
      </c>
      <c r="H6958" s="467" t="s">
        <v>1376</v>
      </c>
      <c r="I6958" s="470" t="s">
        <v>1377</v>
      </c>
      <c r="J6958" s="471" t="s">
        <v>19</v>
      </c>
    </row>
    <row r="6959" customFormat="false" ht="39" hidden="false" customHeight="true" outlineLevel="0" collapsed="false">
      <c r="A6959" s="472" t="s">
        <v>35</v>
      </c>
      <c r="B6959" s="473" t="n">
        <v>89610</v>
      </c>
      <c r="C6959" s="474" t="s">
        <v>42</v>
      </c>
      <c r="D6959" s="474" t="s">
        <v>3563</v>
      </c>
      <c r="E6959" s="474" t="s">
        <v>1422</v>
      </c>
      <c r="F6959" s="474"/>
      <c r="G6959" s="475" t="s">
        <v>120</v>
      </c>
      <c r="H6959" s="476" t="n">
        <v>1</v>
      </c>
      <c r="I6959" s="477" t="n">
        <v>18.53</v>
      </c>
      <c r="J6959" s="478" t="n">
        <v>18.53</v>
      </c>
    </row>
    <row r="6960" customFormat="false" ht="25.5" hidden="false" customHeight="true" outlineLevel="0" collapsed="false">
      <c r="A6960" s="479" t="s">
        <v>656</v>
      </c>
      <c r="B6960" s="480" t="n">
        <v>88248</v>
      </c>
      <c r="C6960" s="481" t="s">
        <v>42</v>
      </c>
      <c r="D6960" s="481" t="s">
        <v>910</v>
      </c>
      <c r="E6960" s="481" t="s">
        <v>1382</v>
      </c>
      <c r="F6960" s="481"/>
      <c r="G6960" s="482" t="s">
        <v>469</v>
      </c>
      <c r="H6960" s="483" t="n">
        <v>0.0924</v>
      </c>
      <c r="I6960" s="484" t="n">
        <v>20.92</v>
      </c>
      <c r="J6960" s="485" t="n">
        <v>1.93</v>
      </c>
    </row>
    <row r="6961" customFormat="false" ht="25.5" hidden="false" customHeight="true" outlineLevel="0" collapsed="false">
      <c r="A6961" s="479" t="s">
        <v>656</v>
      </c>
      <c r="B6961" s="480" t="n">
        <v>88267</v>
      </c>
      <c r="C6961" s="481" t="s">
        <v>42</v>
      </c>
      <c r="D6961" s="481" t="s">
        <v>909</v>
      </c>
      <c r="E6961" s="481" t="s">
        <v>1382</v>
      </c>
      <c r="F6961" s="481"/>
      <c r="G6961" s="482" t="s">
        <v>469</v>
      </c>
      <c r="H6961" s="483" t="n">
        <v>0.0924</v>
      </c>
      <c r="I6961" s="484" t="n">
        <v>25.55</v>
      </c>
      <c r="J6961" s="485" t="n">
        <v>2.36</v>
      </c>
    </row>
    <row r="6962" customFormat="false" ht="25.5" hidden="false" customHeight="true" outlineLevel="0" collapsed="false">
      <c r="A6962" s="501" t="s">
        <v>200</v>
      </c>
      <c r="B6962" s="502" t="n">
        <v>113</v>
      </c>
      <c r="C6962" s="503" t="s">
        <v>42</v>
      </c>
      <c r="D6962" s="503" t="s">
        <v>3564</v>
      </c>
      <c r="E6962" s="503" t="s">
        <v>669</v>
      </c>
      <c r="F6962" s="503"/>
      <c r="G6962" s="504" t="s">
        <v>120</v>
      </c>
      <c r="H6962" s="505" t="n">
        <v>1</v>
      </c>
      <c r="I6962" s="506" t="n">
        <v>10.49</v>
      </c>
      <c r="J6962" s="507" t="n">
        <v>10.49</v>
      </c>
    </row>
    <row r="6963" customFormat="false" ht="24" hidden="false" customHeight="true" outlineLevel="0" collapsed="false">
      <c r="A6963" s="501" t="s">
        <v>200</v>
      </c>
      <c r="B6963" s="502" t="n">
        <v>122</v>
      </c>
      <c r="C6963" s="503" t="s">
        <v>42</v>
      </c>
      <c r="D6963" s="503" t="s">
        <v>3553</v>
      </c>
      <c r="E6963" s="503" t="s">
        <v>669</v>
      </c>
      <c r="F6963" s="503"/>
      <c r="G6963" s="504" t="s">
        <v>120</v>
      </c>
      <c r="H6963" s="505" t="n">
        <v>0.0188</v>
      </c>
      <c r="I6963" s="506" t="n">
        <v>76.94</v>
      </c>
      <c r="J6963" s="507" t="n">
        <v>1.44</v>
      </c>
    </row>
    <row r="6964" customFormat="false" ht="25.5" hidden="false" customHeight="true" outlineLevel="0" collapsed="false">
      <c r="A6964" s="501" t="s">
        <v>200</v>
      </c>
      <c r="B6964" s="502" t="n">
        <v>20083</v>
      </c>
      <c r="C6964" s="503" t="s">
        <v>42</v>
      </c>
      <c r="D6964" s="503" t="s">
        <v>3554</v>
      </c>
      <c r="E6964" s="503" t="s">
        <v>669</v>
      </c>
      <c r="F6964" s="503"/>
      <c r="G6964" s="504" t="s">
        <v>120</v>
      </c>
      <c r="H6964" s="505" t="n">
        <v>0.026</v>
      </c>
      <c r="I6964" s="506" t="n">
        <v>87.17</v>
      </c>
      <c r="J6964" s="507" t="n">
        <v>2.26</v>
      </c>
    </row>
    <row r="6965" customFormat="false" ht="24" hidden="false" customHeight="true" outlineLevel="0" collapsed="false">
      <c r="A6965" s="501" t="s">
        <v>200</v>
      </c>
      <c r="B6965" s="502" t="n">
        <v>38383</v>
      </c>
      <c r="C6965" s="503" t="s">
        <v>42</v>
      </c>
      <c r="D6965" s="503" t="s">
        <v>3555</v>
      </c>
      <c r="E6965" s="503" t="s">
        <v>669</v>
      </c>
      <c r="F6965" s="503"/>
      <c r="G6965" s="504" t="s">
        <v>120</v>
      </c>
      <c r="H6965" s="505" t="n">
        <v>0.0206</v>
      </c>
      <c r="I6965" s="506" t="n">
        <v>2.62</v>
      </c>
      <c r="J6965" s="507" t="n">
        <v>0.05</v>
      </c>
    </row>
    <row r="6966" customFormat="false" ht="15" hidden="false" customHeight="false" outlineLevel="0" collapsed="false">
      <c r="A6966" s="486"/>
      <c r="B6966" s="487"/>
      <c r="C6966" s="487"/>
      <c r="D6966" s="487"/>
      <c r="E6966" s="487" t="s">
        <v>1388</v>
      </c>
      <c r="F6966" s="488" t="n">
        <v>3.43</v>
      </c>
      <c r="G6966" s="487" t="s">
        <v>1389</v>
      </c>
      <c r="H6966" s="488" t="n">
        <v>0</v>
      </c>
      <c r="I6966" s="489" t="s">
        <v>1390</v>
      </c>
      <c r="J6966" s="490" t="n">
        <v>3.43</v>
      </c>
    </row>
    <row r="6967" customFormat="false" ht="15" hidden="false" customHeight="true" outlineLevel="0" collapsed="false">
      <c r="A6967" s="486"/>
      <c r="B6967" s="487"/>
      <c r="C6967" s="487"/>
      <c r="D6967" s="487"/>
      <c r="E6967" s="487" t="s">
        <v>1391</v>
      </c>
      <c r="F6967" s="488" t="n">
        <v>4.41</v>
      </c>
      <c r="G6967" s="487"/>
      <c r="H6967" s="491" t="s">
        <v>1392</v>
      </c>
      <c r="I6967" s="491"/>
      <c r="J6967" s="490" t="n">
        <v>22.94</v>
      </c>
    </row>
    <row r="6968" customFormat="false" ht="49.5" hidden="false" customHeight="true" outlineLevel="0" collapsed="false">
      <c r="A6968" s="492"/>
      <c r="B6968" s="493"/>
      <c r="C6968" s="493"/>
      <c r="D6968" s="493"/>
      <c r="E6968" s="493"/>
      <c r="F6968" s="493"/>
      <c r="G6968" s="493" t="s">
        <v>1393</v>
      </c>
      <c r="H6968" s="494" t="n">
        <v>20</v>
      </c>
      <c r="I6968" s="495" t="s">
        <v>1394</v>
      </c>
      <c r="J6968" s="496" t="n">
        <v>458.8</v>
      </c>
    </row>
    <row r="6969" customFormat="false" ht="0.75" hidden="false" customHeight="true" outlineLevel="0" collapsed="false">
      <c r="A6969" s="497"/>
      <c r="B6969" s="498"/>
      <c r="C6969" s="498"/>
      <c r="D6969" s="498"/>
      <c r="E6969" s="498"/>
      <c r="F6969" s="498"/>
      <c r="G6969" s="498"/>
      <c r="H6969" s="498"/>
      <c r="I6969" s="499"/>
      <c r="J6969" s="500"/>
    </row>
    <row r="6970" customFormat="false" ht="18" hidden="false" customHeight="true" outlineLevel="0" collapsed="false">
      <c r="A6970" s="466" t="s">
        <v>3565</v>
      </c>
      <c r="B6970" s="467" t="s">
        <v>27</v>
      </c>
      <c r="C6970" s="468" t="s">
        <v>26</v>
      </c>
      <c r="D6970" s="468" t="s">
        <v>18</v>
      </c>
      <c r="E6970" s="468" t="s">
        <v>25</v>
      </c>
      <c r="F6970" s="468"/>
      <c r="G6970" s="469" t="s">
        <v>1375</v>
      </c>
      <c r="H6970" s="467" t="s">
        <v>1376</v>
      </c>
      <c r="I6970" s="470" t="s">
        <v>1377</v>
      </c>
      <c r="J6970" s="471" t="s">
        <v>19</v>
      </c>
    </row>
    <row r="6971" customFormat="false" ht="51.75" hidden="false" customHeight="true" outlineLevel="0" collapsed="false">
      <c r="A6971" s="472" t="s">
        <v>35</v>
      </c>
      <c r="B6971" s="473" t="n">
        <v>89613</v>
      </c>
      <c r="C6971" s="474" t="s">
        <v>42</v>
      </c>
      <c r="D6971" s="474" t="s">
        <v>3566</v>
      </c>
      <c r="E6971" s="474" t="s">
        <v>1422</v>
      </c>
      <c r="F6971" s="474"/>
      <c r="G6971" s="475" t="s">
        <v>120</v>
      </c>
      <c r="H6971" s="476" t="n">
        <v>1</v>
      </c>
      <c r="I6971" s="477" t="n">
        <v>28.76</v>
      </c>
      <c r="J6971" s="478" t="n">
        <v>28.76</v>
      </c>
    </row>
    <row r="6972" customFormat="false" ht="25.5" hidden="false" customHeight="true" outlineLevel="0" collapsed="false">
      <c r="A6972" s="479" t="s">
        <v>656</v>
      </c>
      <c r="B6972" s="480" t="n">
        <v>88248</v>
      </c>
      <c r="C6972" s="481" t="s">
        <v>42</v>
      </c>
      <c r="D6972" s="481" t="s">
        <v>910</v>
      </c>
      <c r="E6972" s="481" t="s">
        <v>1382</v>
      </c>
      <c r="F6972" s="481"/>
      <c r="G6972" s="482" t="s">
        <v>469</v>
      </c>
      <c r="H6972" s="483" t="n">
        <v>0.1112</v>
      </c>
      <c r="I6972" s="484" t="n">
        <v>20.92</v>
      </c>
      <c r="J6972" s="485" t="n">
        <v>2.32</v>
      </c>
    </row>
    <row r="6973" customFormat="false" ht="25.5" hidden="false" customHeight="true" outlineLevel="0" collapsed="false">
      <c r="A6973" s="479" t="s">
        <v>656</v>
      </c>
      <c r="B6973" s="480" t="n">
        <v>88267</v>
      </c>
      <c r="C6973" s="481" t="s">
        <v>42</v>
      </c>
      <c r="D6973" s="481" t="s">
        <v>909</v>
      </c>
      <c r="E6973" s="481" t="s">
        <v>1382</v>
      </c>
      <c r="F6973" s="481"/>
      <c r="G6973" s="482" t="s">
        <v>469</v>
      </c>
      <c r="H6973" s="483" t="n">
        <v>0.1112</v>
      </c>
      <c r="I6973" s="484" t="n">
        <v>25.55</v>
      </c>
      <c r="J6973" s="485" t="n">
        <v>2.84</v>
      </c>
    </row>
    <row r="6974" customFormat="false" ht="25.5" hidden="false" customHeight="true" outlineLevel="0" collapsed="false">
      <c r="A6974" s="501" t="s">
        <v>200</v>
      </c>
      <c r="B6974" s="502" t="n">
        <v>104</v>
      </c>
      <c r="C6974" s="503" t="s">
        <v>42</v>
      </c>
      <c r="D6974" s="503" t="s">
        <v>3567</v>
      </c>
      <c r="E6974" s="503" t="s">
        <v>669</v>
      </c>
      <c r="F6974" s="503"/>
      <c r="G6974" s="504" t="s">
        <v>120</v>
      </c>
      <c r="H6974" s="505" t="n">
        <v>1</v>
      </c>
      <c r="I6974" s="506" t="n">
        <v>18.26</v>
      </c>
      <c r="J6974" s="507" t="n">
        <v>18.26</v>
      </c>
    </row>
    <row r="6975" customFormat="false" ht="24" hidden="false" customHeight="true" outlineLevel="0" collapsed="false">
      <c r="A6975" s="501" t="s">
        <v>200</v>
      </c>
      <c r="B6975" s="502" t="n">
        <v>122</v>
      </c>
      <c r="C6975" s="503" t="s">
        <v>42</v>
      </c>
      <c r="D6975" s="503" t="s">
        <v>3553</v>
      </c>
      <c r="E6975" s="503" t="s">
        <v>669</v>
      </c>
      <c r="F6975" s="503"/>
      <c r="G6975" s="504" t="s">
        <v>120</v>
      </c>
      <c r="H6975" s="505" t="n">
        <v>0.0235</v>
      </c>
      <c r="I6975" s="506" t="n">
        <v>76.94</v>
      </c>
      <c r="J6975" s="507" t="n">
        <v>1.8</v>
      </c>
    </row>
    <row r="6976" customFormat="false" ht="25.5" hidden="false" customHeight="true" outlineLevel="0" collapsed="false">
      <c r="A6976" s="501" t="s">
        <v>200</v>
      </c>
      <c r="B6976" s="502" t="n">
        <v>20083</v>
      </c>
      <c r="C6976" s="503" t="s">
        <v>42</v>
      </c>
      <c r="D6976" s="503" t="s">
        <v>3554</v>
      </c>
      <c r="E6976" s="503" t="s">
        <v>669</v>
      </c>
      <c r="F6976" s="503"/>
      <c r="G6976" s="504" t="s">
        <v>120</v>
      </c>
      <c r="H6976" s="505" t="n">
        <v>0.04</v>
      </c>
      <c r="I6976" s="506" t="n">
        <v>87.17</v>
      </c>
      <c r="J6976" s="507" t="n">
        <v>3.48</v>
      </c>
    </row>
    <row r="6977" customFormat="false" ht="24" hidden="false" customHeight="true" outlineLevel="0" collapsed="false">
      <c r="A6977" s="501" t="s">
        <v>200</v>
      </c>
      <c r="B6977" s="502" t="n">
        <v>38383</v>
      </c>
      <c r="C6977" s="503" t="s">
        <v>42</v>
      </c>
      <c r="D6977" s="503" t="s">
        <v>3555</v>
      </c>
      <c r="E6977" s="503" t="s">
        <v>669</v>
      </c>
      <c r="F6977" s="503"/>
      <c r="G6977" s="504" t="s">
        <v>120</v>
      </c>
      <c r="H6977" s="505" t="n">
        <v>0.0249</v>
      </c>
      <c r="I6977" s="506" t="n">
        <v>2.62</v>
      </c>
      <c r="J6977" s="507" t="n">
        <v>0.06</v>
      </c>
    </row>
    <row r="6978" customFormat="false" ht="15" hidden="false" customHeight="false" outlineLevel="0" collapsed="false">
      <c r="A6978" s="486"/>
      <c r="B6978" s="487"/>
      <c r="C6978" s="487"/>
      <c r="D6978" s="487"/>
      <c r="E6978" s="487" t="s">
        <v>1388</v>
      </c>
      <c r="F6978" s="488" t="n">
        <v>4.12</v>
      </c>
      <c r="G6978" s="487" t="s">
        <v>1389</v>
      </c>
      <c r="H6978" s="488" t="n">
        <v>0</v>
      </c>
      <c r="I6978" s="489" t="s">
        <v>1390</v>
      </c>
      <c r="J6978" s="490" t="n">
        <v>4.12</v>
      </c>
    </row>
    <row r="6979" customFormat="false" ht="15" hidden="false" customHeight="true" outlineLevel="0" collapsed="false">
      <c r="A6979" s="486"/>
      <c r="B6979" s="487"/>
      <c r="C6979" s="487"/>
      <c r="D6979" s="487"/>
      <c r="E6979" s="487" t="s">
        <v>1391</v>
      </c>
      <c r="F6979" s="488" t="n">
        <v>6.84</v>
      </c>
      <c r="G6979" s="487"/>
      <c r="H6979" s="491" t="s">
        <v>1392</v>
      </c>
      <c r="I6979" s="491"/>
      <c r="J6979" s="490" t="n">
        <v>35.6</v>
      </c>
    </row>
    <row r="6980" customFormat="false" ht="49.5" hidden="false" customHeight="true" outlineLevel="0" collapsed="false">
      <c r="A6980" s="492"/>
      <c r="B6980" s="493"/>
      <c r="C6980" s="493"/>
      <c r="D6980" s="493"/>
      <c r="E6980" s="493"/>
      <c r="F6980" s="493"/>
      <c r="G6980" s="493" t="s">
        <v>1393</v>
      </c>
      <c r="H6980" s="494" t="n">
        <v>4</v>
      </c>
      <c r="I6980" s="495" t="s">
        <v>1394</v>
      </c>
      <c r="J6980" s="496" t="n">
        <v>142.4</v>
      </c>
    </row>
    <row r="6981" customFormat="false" ht="0.75" hidden="false" customHeight="true" outlineLevel="0" collapsed="false">
      <c r="A6981" s="497"/>
      <c r="B6981" s="498"/>
      <c r="C6981" s="498"/>
      <c r="D6981" s="498"/>
      <c r="E6981" s="498"/>
      <c r="F6981" s="498"/>
      <c r="G6981" s="498"/>
      <c r="H6981" s="498"/>
      <c r="I6981" s="499"/>
      <c r="J6981" s="500"/>
    </row>
    <row r="6982" customFormat="false" ht="18" hidden="false" customHeight="true" outlineLevel="0" collapsed="false">
      <c r="A6982" s="466" t="s">
        <v>3568</v>
      </c>
      <c r="B6982" s="467" t="s">
        <v>27</v>
      </c>
      <c r="C6982" s="468" t="s">
        <v>26</v>
      </c>
      <c r="D6982" s="468" t="s">
        <v>18</v>
      </c>
      <c r="E6982" s="468" t="s">
        <v>25</v>
      </c>
      <c r="F6982" s="468"/>
      <c r="G6982" s="469" t="s">
        <v>1375</v>
      </c>
      <c r="H6982" s="467" t="s">
        <v>1376</v>
      </c>
      <c r="I6982" s="470" t="s">
        <v>1377</v>
      </c>
      <c r="J6982" s="471" t="s">
        <v>19</v>
      </c>
    </row>
    <row r="6983" customFormat="false" ht="39" hidden="false" customHeight="true" outlineLevel="0" collapsed="false">
      <c r="A6983" s="472" t="s">
        <v>35</v>
      </c>
      <c r="B6983" s="473" t="n">
        <v>89616</v>
      </c>
      <c r="C6983" s="474" t="s">
        <v>42</v>
      </c>
      <c r="D6983" s="474" t="s">
        <v>3569</v>
      </c>
      <c r="E6983" s="474" t="s">
        <v>1422</v>
      </c>
      <c r="F6983" s="474"/>
      <c r="G6983" s="475" t="s">
        <v>120</v>
      </c>
      <c r="H6983" s="476" t="n">
        <v>1</v>
      </c>
      <c r="I6983" s="477" t="n">
        <v>38.41</v>
      </c>
      <c r="J6983" s="478" t="n">
        <v>38.41</v>
      </c>
    </row>
    <row r="6984" customFormat="false" ht="25.5" hidden="false" customHeight="true" outlineLevel="0" collapsed="false">
      <c r="A6984" s="479" t="s">
        <v>656</v>
      </c>
      <c r="B6984" s="480" t="n">
        <v>88248</v>
      </c>
      <c r="C6984" s="481" t="s">
        <v>42</v>
      </c>
      <c r="D6984" s="481" t="s">
        <v>910</v>
      </c>
      <c r="E6984" s="481" t="s">
        <v>1382</v>
      </c>
      <c r="F6984" s="481"/>
      <c r="G6984" s="482" t="s">
        <v>469</v>
      </c>
      <c r="H6984" s="483" t="n">
        <v>0.13</v>
      </c>
      <c r="I6984" s="484" t="n">
        <v>20.92</v>
      </c>
      <c r="J6984" s="485" t="n">
        <v>2.71</v>
      </c>
    </row>
    <row r="6985" customFormat="false" ht="25.5" hidden="false" customHeight="true" outlineLevel="0" collapsed="false">
      <c r="A6985" s="479" t="s">
        <v>656</v>
      </c>
      <c r="B6985" s="480" t="n">
        <v>88267</v>
      </c>
      <c r="C6985" s="481" t="s">
        <v>42</v>
      </c>
      <c r="D6985" s="481" t="s">
        <v>909</v>
      </c>
      <c r="E6985" s="481" t="s">
        <v>1382</v>
      </c>
      <c r="F6985" s="481"/>
      <c r="G6985" s="482" t="s">
        <v>469</v>
      </c>
      <c r="H6985" s="483" t="n">
        <v>0.13</v>
      </c>
      <c r="I6985" s="484" t="n">
        <v>25.55</v>
      </c>
      <c r="J6985" s="485" t="n">
        <v>3.32</v>
      </c>
    </row>
    <row r="6986" customFormat="false" ht="25.5" hidden="false" customHeight="true" outlineLevel="0" collapsed="false">
      <c r="A6986" s="501" t="s">
        <v>200</v>
      </c>
      <c r="B6986" s="502" t="n">
        <v>102</v>
      </c>
      <c r="C6986" s="503" t="s">
        <v>42</v>
      </c>
      <c r="D6986" s="503" t="s">
        <v>3570</v>
      </c>
      <c r="E6986" s="503" t="s">
        <v>669</v>
      </c>
      <c r="F6986" s="503"/>
      <c r="G6986" s="504" t="s">
        <v>120</v>
      </c>
      <c r="H6986" s="505" t="n">
        <v>1</v>
      </c>
      <c r="I6986" s="506" t="n">
        <v>25.17</v>
      </c>
      <c r="J6986" s="507" t="n">
        <v>25.17</v>
      </c>
    </row>
    <row r="6987" customFormat="false" ht="24" hidden="false" customHeight="true" outlineLevel="0" collapsed="false">
      <c r="A6987" s="501" t="s">
        <v>200</v>
      </c>
      <c r="B6987" s="502" t="n">
        <v>122</v>
      </c>
      <c r="C6987" s="503" t="s">
        <v>42</v>
      </c>
      <c r="D6987" s="503" t="s">
        <v>3553</v>
      </c>
      <c r="E6987" s="503" t="s">
        <v>669</v>
      </c>
      <c r="F6987" s="503"/>
      <c r="G6987" s="504" t="s">
        <v>120</v>
      </c>
      <c r="H6987" s="505" t="n">
        <v>0.0306</v>
      </c>
      <c r="I6987" s="506" t="n">
        <v>76.94</v>
      </c>
      <c r="J6987" s="507" t="n">
        <v>2.35</v>
      </c>
    </row>
    <row r="6988" customFormat="false" ht="25.5" hidden="false" customHeight="true" outlineLevel="0" collapsed="false">
      <c r="A6988" s="501" t="s">
        <v>200</v>
      </c>
      <c r="B6988" s="502" t="n">
        <v>20083</v>
      </c>
      <c r="C6988" s="503" t="s">
        <v>42</v>
      </c>
      <c r="D6988" s="503" t="s">
        <v>3554</v>
      </c>
      <c r="E6988" s="503" t="s">
        <v>669</v>
      </c>
      <c r="F6988" s="503"/>
      <c r="G6988" s="504" t="s">
        <v>120</v>
      </c>
      <c r="H6988" s="505" t="n">
        <v>0.055</v>
      </c>
      <c r="I6988" s="506" t="n">
        <v>87.17</v>
      </c>
      <c r="J6988" s="507" t="n">
        <v>4.79</v>
      </c>
    </row>
    <row r="6989" customFormat="false" ht="24" hidden="false" customHeight="true" outlineLevel="0" collapsed="false">
      <c r="A6989" s="501" t="s">
        <v>200</v>
      </c>
      <c r="B6989" s="502" t="n">
        <v>38383</v>
      </c>
      <c r="C6989" s="503" t="s">
        <v>42</v>
      </c>
      <c r="D6989" s="503" t="s">
        <v>3555</v>
      </c>
      <c r="E6989" s="503" t="s">
        <v>669</v>
      </c>
      <c r="F6989" s="503"/>
      <c r="G6989" s="504" t="s">
        <v>120</v>
      </c>
      <c r="H6989" s="505" t="n">
        <v>0.0291</v>
      </c>
      <c r="I6989" s="506" t="n">
        <v>2.62</v>
      </c>
      <c r="J6989" s="507" t="n">
        <v>0.07</v>
      </c>
    </row>
    <row r="6990" customFormat="false" ht="15" hidden="false" customHeight="false" outlineLevel="0" collapsed="false">
      <c r="A6990" s="486"/>
      <c r="B6990" s="487"/>
      <c r="C6990" s="487"/>
      <c r="D6990" s="487"/>
      <c r="E6990" s="487" t="s">
        <v>1388</v>
      </c>
      <c r="F6990" s="488" t="n">
        <v>4.82</v>
      </c>
      <c r="G6990" s="487" t="s">
        <v>1389</v>
      </c>
      <c r="H6990" s="488" t="n">
        <v>0</v>
      </c>
      <c r="I6990" s="489" t="s">
        <v>1390</v>
      </c>
      <c r="J6990" s="490" t="n">
        <v>4.82</v>
      </c>
    </row>
    <row r="6991" customFormat="false" ht="15" hidden="false" customHeight="true" outlineLevel="0" collapsed="false">
      <c r="A6991" s="486"/>
      <c r="B6991" s="487"/>
      <c r="C6991" s="487"/>
      <c r="D6991" s="487"/>
      <c r="E6991" s="487" t="s">
        <v>1391</v>
      </c>
      <c r="F6991" s="488" t="n">
        <v>9.14</v>
      </c>
      <c r="G6991" s="487"/>
      <c r="H6991" s="491" t="s">
        <v>1392</v>
      </c>
      <c r="I6991" s="491"/>
      <c r="J6991" s="490" t="n">
        <v>47.55</v>
      </c>
    </row>
    <row r="6992" customFormat="false" ht="49.5" hidden="false" customHeight="true" outlineLevel="0" collapsed="false">
      <c r="A6992" s="492"/>
      <c r="B6992" s="493"/>
      <c r="C6992" s="493"/>
      <c r="D6992" s="493"/>
      <c r="E6992" s="493"/>
      <c r="F6992" s="493"/>
      <c r="G6992" s="493" t="s">
        <v>1393</v>
      </c>
      <c r="H6992" s="494" t="n">
        <v>8</v>
      </c>
      <c r="I6992" s="495" t="s">
        <v>1394</v>
      </c>
      <c r="J6992" s="496" t="n">
        <v>380.4</v>
      </c>
    </row>
    <row r="6993" customFormat="false" ht="0.75" hidden="false" customHeight="true" outlineLevel="0" collapsed="false">
      <c r="A6993" s="497"/>
      <c r="B6993" s="498"/>
      <c r="C6993" s="498"/>
      <c r="D6993" s="498"/>
      <c r="E6993" s="498"/>
      <c r="F6993" s="498"/>
      <c r="G6993" s="498"/>
      <c r="H6993" s="498"/>
      <c r="I6993" s="499"/>
      <c r="J6993" s="500"/>
    </row>
    <row r="6994" customFormat="false" ht="18" hidden="false" customHeight="true" outlineLevel="0" collapsed="false">
      <c r="A6994" s="466" t="s">
        <v>3571</v>
      </c>
      <c r="B6994" s="467" t="s">
        <v>27</v>
      </c>
      <c r="C6994" s="468" t="s">
        <v>26</v>
      </c>
      <c r="D6994" s="468" t="s">
        <v>18</v>
      </c>
      <c r="E6994" s="468" t="s">
        <v>25</v>
      </c>
      <c r="F6994" s="468"/>
      <c r="G6994" s="469" t="s">
        <v>1375</v>
      </c>
      <c r="H6994" s="467" t="s">
        <v>1376</v>
      </c>
      <c r="I6994" s="470" t="s">
        <v>1377</v>
      </c>
      <c r="J6994" s="471" t="s">
        <v>19</v>
      </c>
    </row>
    <row r="6995" customFormat="false" ht="39" hidden="false" customHeight="true" outlineLevel="0" collapsed="false">
      <c r="A6995" s="472" t="s">
        <v>35</v>
      </c>
      <c r="B6995" s="473" t="n">
        <v>103957</v>
      </c>
      <c r="C6995" s="474" t="s">
        <v>42</v>
      </c>
      <c r="D6995" s="474" t="s">
        <v>3572</v>
      </c>
      <c r="E6995" s="474" t="s">
        <v>1422</v>
      </c>
      <c r="F6995" s="474"/>
      <c r="G6995" s="475" t="s">
        <v>120</v>
      </c>
      <c r="H6995" s="476" t="n">
        <v>1</v>
      </c>
      <c r="I6995" s="477" t="n">
        <v>4.79</v>
      </c>
      <c r="J6995" s="478" t="n">
        <v>4.79</v>
      </c>
    </row>
    <row r="6996" customFormat="false" ht="25.5" hidden="false" customHeight="true" outlineLevel="0" collapsed="false">
      <c r="A6996" s="479" t="s">
        <v>656</v>
      </c>
      <c r="B6996" s="480" t="n">
        <v>88248</v>
      </c>
      <c r="C6996" s="481" t="s">
        <v>42</v>
      </c>
      <c r="D6996" s="481" t="s">
        <v>910</v>
      </c>
      <c r="E6996" s="481" t="s">
        <v>1382</v>
      </c>
      <c r="F6996" s="481"/>
      <c r="G6996" s="482" t="s">
        <v>469</v>
      </c>
      <c r="H6996" s="483" t="n">
        <v>0.0524</v>
      </c>
      <c r="I6996" s="484" t="n">
        <v>20.92</v>
      </c>
      <c r="J6996" s="485" t="n">
        <v>1.09</v>
      </c>
    </row>
    <row r="6997" customFormat="false" ht="25.5" hidden="false" customHeight="true" outlineLevel="0" collapsed="false">
      <c r="A6997" s="479" t="s">
        <v>656</v>
      </c>
      <c r="B6997" s="480" t="n">
        <v>88267</v>
      </c>
      <c r="C6997" s="481" t="s">
        <v>42</v>
      </c>
      <c r="D6997" s="481" t="s">
        <v>909</v>
      </c>
      <c r="E6997" s="481" t="s">
        <v>1382</v>
      </c>
      <c r="F6997" s="481"/>
      <c r="G6997" s="482" t="s">
        <v>469</v>
      </c>
      <c r="H6997" s="483" t="n">
        <v>0.0524</v>
      </c>
      <c r="I6997" s="484" t="n">
        <v>25.55</v>
      </c>
      <c r="J6997" s="485" t="n">
        <v>1.33</v>
      </c>
    </row>
    <row r="6998" customFormat="false" ht="24" hidden="false" customHeight="true" outlineLevel="0" collapsed="false">
      <c r="A6998" s="501" t="s">
        <v>200</v>
      </c>
      <c r="B6998" s="502" t="n">
        <v>122</v>
      </c>
      <c r="C6998" s="503" t="s">
        <v>42</v>
      </c>
      <c r="D6998" s="503" t="s">
        <v>3553</v>
      </c>
      <c r="E6998" s="503" t="s">
        <v>669</v>
      </c>
      <c r="F6998" s="503"/>
      <c r="G6998" s="504" t="s">
        <v>120</v>
      </c>
      <c r="H6998" s="505" t="n">
        <v>0.0082</v>
      </c>
      <c r="I6998" s="506" t="n">
        <v>76.94</v>
      </c>
      <c r="J6998" s="507" t="n">
        <v>0.63</v>
      </c>
    </row>
    <row r="6999" customFormat="false" ht="25.5" hidden="false" customHeight="true" outlineLevel="0" collapsed="false">
      <c r="A6999" s="501" t="s">
        <v>200</v>
      </c>
      <c r="B6999" s="502" t="n">
        <v>829</v>
      </c>
      <c r="C6999" s="503" t="s">
        <v>42</v>
      </c>
      <c r="D6999" s="503" t="s">
        <v>3573</v>
      </c>
      <c r="E6999" s="503" t="s">
        <v>669</v>
      </c>
      <c r="F6999" s="503"/>
      <c r="G6999" s="504" t="s">
        <v>120</v>
      </c>
      <c r="H6999" s="505" t="n">
        <v>1</v>
      </c>
      <c r="I6999" s="506" t="n">
        <v>0.89</v>
      </c>
      <c r="J6999" s="507" t="n">
        <v>0.89</v>
      </c>
    </row>
    <row r="7000" customFormat="false" ht="25.5" hidden="false" customHeight="true" outlineLevel="0" collapsed="false">
      <c r="A7000" s="501" t="s">
        <v>200</v>
      </c>
      <c r="B7000" s="502" t="n">
        <v>20083</v>
      </c>
      <c r="C7000" s="503" t="s">
        <v>42</v>
      </c>
      <c r="D7000" s="503" t="s">
        <v>3554</v>
      </c>
      <c r="E7000" s="503" t="s">
        <v>669</v>
      </c>
      <c r="F7000" s="503"/>
      <c r="G7000" s="504" t="s">
        <v>120</v>
      </c>
      <c r="H7000" s="505" t="n">
        <v>0.0095</v>
      </c>
      <c r="I7000" s="506" t="n">
        <v>87.17</v>
      </c>
      <c r="J7000" s="507" t="n">
        <v>0.82</v>
      </c>
    </row>
    <row r="7001" customFormat="false" ht="24" hidden="false" customHeight="true" outlineLevel="0" collapsed="false">
      <c r="A7001" s="501" t="s">
        <v>200</v>
      </c>
      <c r="B7001" s="502" t="n">
        <v>38383</v>
      </c>
      <c r="C7001" s="503" t="s">
        <v>42</v>
      </c>
      <c r="D7001" s="503" t="s">
        <v>3555</v>
      </c>
      <c r="E7001" s="503" t="s">
        <v>669</v>
      </c>
      <c r="F7001" s="503"/>
      <c r="G7001" s="504" t="s">
        <v>120</v>
      </c>
      <c r="H7001" s="505" t="n">
        <v>0.012</v>
      </c>
      <c r="I7001" s="506" t="n">
        <v>2.62</v>
      </c>
      <c r="J7001" s="507" t="n">
        <v>0.03</v>
      </c>
    </row>
    <row r="7002" customFormat="false" ht="15" hidden="false" customHeight="false" outlineLevel="0" collapsed="false">
      <c r="A7002" s="486"/>
      <c r="B7002" s="487"/>
      <c r="C7002" s="487"/>
      <c r="D7002" s="487"/>
      <c r="E7002" s="487" t="s">
        <v>1388</v>
      </c>
      <c r="F7002" s="488" t="n">
        <v>1.94</v>
      </c>
      <c r="G7002" s="487" t="s">
        <v>1389</v>
      </c>
      <c r="H7002" s="488" t="n">
        <v>0</v>
      </c>
      <c r="I7002" s="489" t="s">
        <v>1390</v>
      </c>
      <c r="J7002" s="490" t="n">
        <v>1.94</v>
      </c>
    </row>
    <row r="7003" customFormat="false" ht="15" hidden="false" customHeight="true" outlineLevel="0" collapsed="false">
      <c r="A7003" s="486"/>
      <c r="B7003" s="487"/>
      <c r="C7003" s="487"/>
      <c r="D7003" s="487"/>
      <c r="E7003" s="487" t="s">
        <v>1391</v>
      </c>
      <c r="F7003" s="488" t="n">
        <v>1.14</v>
      </c>
      <c r="G7003" s="487"/>
      <c r="H7003" s="491" t="s">
        <v>1392</v>
      </c>
      <c r="I7003" s="491"/>
      <c r="J7003" s="490" t="n">
        <v>5.93</v>
      </c>
    </row>
    <row r="7004" customFormat="false" ht="49.5" hidden="false" customHeight="true" outlineLevel="0" collapsed="false">
      <c r="A7004" s="492"/>
      <c r="B7004" s="493"/>
      <c r="C7004" s="493"/>
      <c r="D7004" s="493"/>
      <c r="E7004" s="493"/>
      <c r="F7004" s="493"/>
      <c r="G7004" s="493" t="s">
        <v>1393</v>
      </c>
      <c r="H7004" s="494" t="n">
        <v>16</v>
      </c>
      <c r="I7004" s="495" t="s">
        <v>1394</v>
      </c>
      <c r="J7004" s="496" t="n">
        <v>94.88</v>
      </c>
    </row>
    <row r="7005" customFormat="false" ht="0.75" hidden="false" customHeight="true" outlineLevel="0" collapsed="false">
      <c r="A7005" s="497"/>
      <c r="B7005" s="498"/>
      <c r="C7005" s="498"/>
      <c r="D7005" s="498"/>
      <c r="E7005" s="498"/>
      <c r="F7005" s="498"/>
      <c r="G7005" s="498"/>
      <c r="H7005" s="498"/>
      <c r="I7005" s="499"/>
      <c r="J7005" s="500"/>
    </row>
    <row r="7006" customFormat="false" ht="18" hidden="false" customHeight="true" outlineLevel="0" collapsed="false">
      <c r="A7006" s="466" t="s">
        <v>3574</v>
      </c>
      <c r="B7006" s="467" t="s">
        <v>27</v>
      </c>
      <c r="C7006" s="468" t="s">
        <v>26</v>
      </c>
      <c r="D7006" s="468" t="s">
        <v>18</v>
      </c>
      <c r="E7006" s="468" t="s">
        <v>25</v>
      </c>
      <c r="F7006" s="468"/>
      <c r="G7006" s="469" t="s">
        <v>1375</v>
      </c>
      <c r="H7006" s="467" t="s">
        <v>1376</v>
      </c>
      <c r="I7006" s="470" t="s">
        <v>1377</v>
      </c>
      <c r="J7006" s="471" t="s">
        <v>19</v>
      </c>
    </row>
    <row r="7007" customFormat="false" ht="39" hidden="false" customHeight="true" outlineLevel="0" collapsed="false">
      <c r="A7007" s="472" t="s">
        <v>35</v>
      </c>
      <c r="B7007" s="473" t="n">
        <v>103971</v>
      </c>
      <c r="C7007" s="474" t="s">
        <v>42</v>
      </c>
      <c r="D7007" s="474" t="s">
        <v>3575</v>
      </c>
      <c r="E7007" s="474" t="s">
        <v>1422</v>
      </c>
      <c r="F7007" s="474"/>
      <c r="G7007" s="475" t="s">
        <v>120</v>
      </c>
      <c r="H7007" s="476" t="n">
        <v>1</v>
      </c>
      <c r="I7007" s="477" t="n">
        <v>23.54</v>
      </c>
      <c r="J7007" s="478" t="n">
        <v>23.54</v>
      </c>
    </row>
    <row r="7008" customFormat="false" ht="25.5" hidden="false" customHeight="true" outlineLevel="0" collapsed="false">
      <c r="A7008" s="479" t="s">
        <v>656</v>
      </c>
      <c r="B7008" s="480" t="n">
        <v>88248</v>
      </c>
      <c r="C7008" s="481" t="s">
        <v>42</v>
      </c>
      <c r="D7008" s="481" t="s">
        <v>910</v>
      </c>
      <c r="E7008" s="481" t="s">
        <v>1382</v>
      </c>
      <c r="F7008" s="481"/>
      <c r="G7008" s="482" t="s">
        <v>469</v>
      </c>
      <c r="H7008" s="483" t="n">
        <v>0.0924</v>
      </c>
      <c r="I7008" s="484" t="n">
        <v>20.92</v>
      </c>
      <c r="J7008" s="485" t="n">
        <v>1.93</v>
      </c>
    </row>
    <row r="7009" customFormat="false" ht="25.5" hidden="false" customHeight="true" outlineLevel="0" collapsed="false">
      <c r="A7009" s="479" t="s">
        <v>656</v>
      </c>
      <c r="B7009" s="480" t="n">
        <v>88267</v>
      </c>
      <c r="C7009" s="481" t="s">
        <v>42</v>
      </c>
      <c r="D7009" s="481" t="s">
        <v>909</v>
      </c>
      <c r="E7009" s="481" t="s">
        <v>1382</v>
      </c>
      <c r="F7009" s="481"/>
      <c r="G7009" s="482" t="s">
        <v>469</v>
      </c>
      <c r="H7009" s="483" t="n">
        <v>0.0924</v>
      </c>
      <c r="I7009" s="484" t="n">
        <v>25.55</v>
      </c>
      <c r="J7009" s="485" t="n">
        <v>2.36</v>
      </c>
    </row>
    <row r="7010" customFormat="false" ht="24" hidden="false" customHeight="true" outlineLevel="0" collapsed="false">
      <c r="A7010" s="501" t="s">
        <v>200</v>
      </c>
      <c r="B7010" s="502" t="n">
        <v>122</v>
      </c>
      <c r="C7010" s="503" t="s">
        <v>42</v>
      </c>
      <c r="D7010" s="503" t="s">
        <v>3553</v>
      </c>
      <c r="E7010" s="503" t="s">
        <v>669</v>
      </c>
      <c r="F7010" s="503"/>
      <c r="G7010" s="504" t="s">
        <v>120</v>
      </c>
      <c r="H7010" s="505" t="n">
        <v>0.0188</v>
      </c>
      <c r="I7010" s="506" t="n">
        <v>76.94</v>
      </c>
      <c r="J7010" s="507" t="n">
        <v>1.44</v>
      </c>
    </row>
    <row r="7011" customFormat="false" ht="25.5" hidden="false" customHeight="true" outlineLevel="0" collapsed="false">
      <c r="A7011" s="501" t="s">
        <v>200</v>
      </c>
      <c r="B7011" s="502" t="n">
        <v>822</v>
      </c>
      <c r="C7011" s="503" t="s">
        <v>42</v>
      </c>
      <c r="D7011" s="503" t="s">
        <v>3576</v>
      </c>
      <c r="E7011" s="503" t="s">
        <v>669</v>
      </c>
      <c r="F7011" s="503"/>
      <c r="G7011" s="504" t="s">
        <v>120</v>
      </c>
      <c r="H7011" s="505" t="n">
        <v>1</v>
      </c>
      <c r="I7011" s="506" t="n">
        <v>15.5</v>
      </c>
      <c r="J7011" s="507" t="n">
        <v>15.5</v>
      </c>
    </row>
    <row r="7012" customFormat="false" ht="25.5" hidden="false" customHeight="true" outlineLevel="0" collapsed="false">
      <c r="A7012" s="501" t="s">
        <v>200</v>
      </c>
      <c r="B7012" s="502" t="n">
        <v>20083</v>
      </c>
      <c r="C7012" s="503" t="s">
        <v>42</v>
      </c>
      <c r="D7012" s="503" t="s">
        <v>3554</v>
      </c>
      <c r="E7012" s="503" t="s">
        <v>669</v>
      </c>
      <c r="F7012" s="503"/>
      <c r="G7012" s="504" t="s">
        <v>120</v>
      </c>
      <c r="H7012" s="505" t="n">
        <v>0.026</v>
      </c>
      <c r="I7012" s="506" t="n">
        <v>87.17</v>
      </c>
      <c r="J7012" s="507" t="n">
        <v>2.26</v>
      </c>
    </row>
    <row r="7013" customFormat="false" ht="24" hidden="false" customHeight="true" outlineLevel="0" collapsed="false">
      <c r="A7013" s="501" t="s">
        <v>200</v>
      </c>
      <c r="B7013" s="502" t="n">
        <v>38383</v>
      </c>
      <c r="C7013" s="503" t="s">
        <v>42</v>
      </c>
      <c r="D7013" s="503" t="s">
        <v>3555</v>
      </c>
      <c r="E7013" s="503" t="s">
        <v>669</v>
      </c>
      <c r="F7013" s="503"/>
      <c r="G7013" s="504" t="s">
        <v>120</v>
      </c>
      <c r="H7013" s="505" t="n">
        <v>0.0206</v>
      </c>
      <c r="I7013" s="506" t="n">
        <v>2.62</v>
      </c>
      <c r="J7013" s="507" t="n">
        <v>0.05</v>
      </c>
    </row>
    <row r="7014" customFormat="false" ht="15" hidden="false" customHeight="false" outlineLevel="0" collapsed="false">
      <c r="A7014" s="486"/>
      <c r="B7014" s="487"/>
      <c r="C7014" s="487"/>
      <c r="D7014" s="487"/>
      <c r="E7014" s="487" t="s">
        <v>1388</v>
      </c>
      <c r="F7014" s="488" t="n">
        <v>3.43</v>
      </c>
      <c r="G7014" s="487" t="s">
        <v>1389</v>
      </c>
      <c r="H7014" s="488" t="n">
        <v>0</v>
      </c>
      <c r="I7014" s="489" t="s">
        <v>1390</v>
      </c>
      <c r="J7014" s="490" t="n">
        <v>3.43</v>
      </c>
    </row>
    <row r="7015" customFormat="false" ht="15" hidden="false" customHeight="true" outlineLevel="0" collapsed="false">
      <c r="A7015" s="486"/>
      <c r="B7015" s="487"/>
      <c r="C7015" s="487"/>
      <c r="D7015" s="487"/>
      <c r="E7015" s="487" t="s">
        <v>1391</v>
      </c>
      <c r="F7015" s="488" t="n">
        <v>5.6</v>
      </c>
      <c r="G7015" s="487"/>
      <c r="H7015" s="491" t="s">
        <v>1392</v>
      </c>
      <c r="I7015" s="491"/>
      <c r="J7015" s="490" t="n">
        <v>29.14</v>
      </c>
    </row>
    <row r="7016" customFormat="false" ht="49.5" hidden="false" customHeight="true" outlineLevel="0" collapsed="false">
      <c r="A7016" s="492"/>
      <c r="B7016" s="493"/>
      <c r="C7016" s="493"/>
      <c r="D7016" s="493"/>
      <c r="E7016" s="493"/>
      <c r="F7016" s="493"/>
      <c r="G7016" s="493" t="s">
        <v>1393</v>
      </c>
      <c r="H7016" s="494" t="n">
        <v>9</v>
      </c>
      <c r="I7016" s="495" t="s">
        <v>1394</v>
      </c>
      <c r="J7016" s="496" t="n">
        <v>262.26</v>
      </c>
    </row>
    <row r="7017" customFormat="false" ht="0.75" hidden="false" customHeight="true" outlineLevel="0" collapsed="false">
      <c r="A7017" s="497"/>
      <c r="B7017" s="498"/>
      <c r="C7017" s="498"/>
      <c r="D7017" s="498"/>
      <c r="E7017" s="498"/>
      <c r="F7017" s="498"/>
      <c r="G7017" s="498"/>
      <c r="H7017" s="498"/>
      <c r="I7017" s="499"/>
      <c r="J7017" s="500"/>
    </row>
    <row r="7018" customFormat="false" ht="18" hidden="false" customHeight="true" outlineLevel="0" collapsed="false">
      <c r="A7018" s="466" t="s">
        <v>3577</v>
      </c>
      <c r="B7018" s="467" t="s">
        <v>27</v>
      </c>
      <c r="C7018" s="468" t="s">
        <v>26</v>
      </c>
      <c r="D7018" s="468" t="s">
        <v>18</v>
      </c>
      <c r="E7018" s="468" t="s">
        <v>25</v>
      </c>
      <c r="F7018" s="468"/>
      <c r="G7018" s="469" t="s">
        <v>1375</v>
      </c>
      <c r="H7018" s="467" t="s">
        <v>1376</v>
      </c>
      <c r="I7018" s="470" t="s">
        <v>1377</v>
      </c>
      <c r="J7018" s="471" t="s">
        <v>19</v>
      </c>
    </row>
    <row r="7019" customFormat="false" ht="39" hidden="false" customHeight="true" outlineLevel="0" collapsed="false">
      <c r="A7019" s="472" t="s">
        <v>35</v>
      </c>
      <c r="B7019" s="473" t="s">
        <v>3578</v>
      </c>
      <c r="C7019" s="474" t="s">
        <v>36</v>
      </c>
      <c r="D7019" s="474" t="s">
        <v>3579</v>
      </c>
      <c r="E7019" s="474" t="s">
        <v>1422</v>
      </c>
      <c r="F7019" s="474"/>
      <c r="G7019" s="475" t="s">
        <v>120</v>
      </c>
      <c r="H7019" s="476" t="n">
        <v>1</v>
      </c>
      <c r="I7019" s="477" t="n">
        <v>35.01</v>
      </c>
      <c r="J7019" s="478" t="n">
        <v>35.01</v>
      </c>
    </row>
    <row r="7020" customFormat="false" ht="25.5" hidden="false" customHeight="true" outlineLevel="0" collapsed="false">
      <c r="A7020" s="479" t="s">
        <v>656</v>
      </c>
      <c r="B7020" s="480" t="n">
        <v>88248</v>
      </c>
      <c r="C7020" s="481" t="s">
        <v>42</v>
      </c>
      <c r="D7020" s="481" t="s">
        <v>910</v>
      </c>
      <c r="E7020" s="481" t="s">
        <v>1382</v>
      </c>
      <c r="F7020" s="481"/>
      <c r="G7020" s="482" t="s">
        <v>469</v>
      </c>
      <c r="H7020" s="483" t="n">
        <v>0.063</v>
      </c>
      <c r="I7020" s="484" t="n">
        <v>20.92</v>
      </c>
      <c r="J7020" s="485" t="n">
        <v>1.31</v>
      </c>
    </row>
    <row r="7021" customFormat="false" ht="25.5" hidden="false" customHeight="true" outlineLevel="0" collapsed="false">
      <c r="A7021" s="479" t="s">
        <v>656</v>
      </c>
      <c r="B7021" s="480" t="n">
        <v>88267</v>
      </c>
      <c r="C7021" s="481" t="s">
        <v>42</v>
      </c>
      <c r="D7021" s="481" t="s">
        <v>909</v>
      </c>
      <c r="E7021" s="481" t="s">
        <v>1382</v>
      </c>
      <c r="F7021" s="481"/>
      <c r="G7021" s="482" t="s">
        <v>469</v>
      </c>
      <c r="H7021" s="483" t="n">
        <v>0.063</v>
      </c>
      <c r="I7021" s="484" t="n">
        <v>25.55</v>
      </c>
      <c r="J7021" s="485" t="n">
        <v>1.6</v>
      </c>
    </row>
    <row r="7022" customFormat="false" ht="24" hidden="false" customHeight="true" outlineLevel="0" collapsed="false">
      <c r="A7022" s="501" t="s">
        <v>200</v>
      </c>
      <c r="B7022" s="502" t="n">
        <v>21114</v>
      </c>
      <c r="C7022" s="503" t="s">
        <v>42</v>
      </c>
      <c r="D7022" s="503" t="s">
        <v>3580</v>
      </c>
      <c r="E7022" s="503" t="s">
        <v>669</v>
      </c>
      <c r="F7022" s="503"/>
      <c r="G7022" s="504" t="s">
        <v>120</v>
      </c>
      <c r="H7022" s="505" t="n">
        <v>0.14</v>
      </c>
      <c r="I7022" s="506" t="n">
        <v>39.45</v>
      </c>
      <c r="J7022" s="507" t="n">
        <v>5.52</v>
      </c>
    </row>
    <row r="7023" customFormat="false" ht="25.5" hidden="false" customHeight="true" outlineLevel="0" collapsed="false">
      <c r="A7023" s="501" t="s">
        <v>200</v>
      </c>
      <c r="B7023" s="502" t="n">
        <v>821</v>
      </c>
      <c r="C7023" s="503" t="s">
        <v>42</v>
      </c>
      <c r="D7023" s="503" t="s">
        <v>3581</v>
      </c>
      <c r="E7023" s="503" t="s">
        <v>669</v>
      </c>
      <c r="F7023" s="503"/>
      <c r="G7023" s="504" t="s">
        <v>120</v>
      </c>
      <c r="H7023" s="505" t="n">
        <v>1.5</v>
      </c>
      <c r="I7023" s="506" t="n">
        <v>17.72</v>
      </c>
      <c r="J7023" s="507" t="n">
        <v>26.58</v>
      </c>
    </row>
    <row r="7024" customFormat="false" ht="15" hidden="false" customHeight="false" outlineLevel="0" collapsed="false">
      <c r="A7024" s="486"/>
      <c r="B7024" s="487"/>
      <c r="C7024" s="487"/>
      <c r="D7024" s="487"/>
      <c r="E7024" s="487" t="s">
        <v>1388</v>
      </c>
      <c r="F7024" s="488" t="n">
        <v>2.33</v>
      </c>
      <c r="G7024" s="487" t="s">
        <v>1389</v>
      </c>
      <c r="H7024" s="488" t="n">
        <v>0</v>
      </c>
      <c r="I7024" s="489" t="s">
        <v>1390</v>
      </c>
      <c r="J7024" s="490" t="n">
        <v>2.33</v>
      </c>
    </row>
    <row r="7025" customFormat="false" ht="15" hidden="false" customHeight="true" outlineLevel="0" collapsed="false">
      <c r="A7025" s="486"/>
      <c r="B7025" s="487"/>
      <c r="C7025" s="487"/>
      <c r="D7025" s="487"/>
      <c r="E7025" s="487" t="s">
        <v>1391</v>
      </c>
      <c r="F7025" s="488" t="n">
        <v>8.33</v>
      </c>
      <c r="G7025" s="487"/>
      <c r="H7025" s="491" t="s">
        <v>1392</v>
      </c>
      <c r="I7025" s="491"/>
      <c r="J7025" s="490" t="n">
        <v>43.34</v>
      </c>
    </row>
    <row r="7026" customFormat="false" ht="49.5" hidden="false" customHeight="true" outlineLevel="0" collapsed="false">
      <c r="A7026" s="492"/>
      <c r="B7026" s="493"/>
      <c r="C7026" s="493"/>
      <c r="D7026" s="493"/>
      <c r="E7026" s="493"/>
      <c r="F7026" s="493"/>
      <c r="G7026" s="493" t="s">
        <v>1393</v>
      </c>
      <c r="H7026" s="494" t="n">
        <v>3</v>
      </c>
      <c r="I7026" s="495" t="s">
        <v>1394</v>
      </c>
      <c r="J7026" s="496" t="n">
        <v>130.02</v>
      </c>
    </row>
    <row r="7027" customFormat="false" ht="0.75" hidden="false" customHeight="true" outlineLevel="0" collapsed="false">
      <c r="A7027" s="497"/>
      <c r="B7027" s="498"/>
      <c r="C7027" s="498"/>
      <c r="D7027" s="498"/>
      <c r="E7027" s="498"/>
      <c r="F7027" s="498"/>
      <c r="G7027" s="498"/>
      <c r="H7027" s="498"/>
      <c r="I7027" s="499"/>
      <c r="J7027" s="500"/>
    </row>
    <row r="7028" customFormat="false" ht="18" hidden="false" customHeight="true" outlineLevel="0" collapsed="false">
      <c r="A7028" s="466" t="s">
        <v>3582</v>
      </c>
      <c r="B7028" s="467" t="s">
        <v>27</v>
      </c>
      <c r="C7028" s="468" t="s">
        <v>26</v>
      </c>
      <c r="D7028" s="468" t="s">
        <v>18</v>
      </c>
      <c r="E7028" s="468" t="s">
        <v>25</v>
      </c>
      <c r="F7028" s="468"/>
      <c r="G7028" s="469" t="s">
        <v>1375</v>
      </c>
      <c r="H7028" s="467" t="s">
        <v>1376</v>
      </c>
      <c r="I7028" s="470" t="s">
        <v>1377</v>
      </c>
      <c r="J7028" s="471" t="s">
        <v>19</v>
      </c>
    </row>
    <row r="7029" customFormat="false" ht="39" hidden="false" customHeight="true" outlineLevel="0" collapsed="false">
      <c r="A7029" s="472" t="s">
        <v>35</v>
      </c>
      <c r="B7029" s="473" t="s">
        <v>3583</v>
      </c>
      <c r="C7029" s="474" t="s">
        <v>36</v>
      </c>
      <c r="D7029" s="474" t="s">
        <v>3584</v>
      </c>
      <c r="E7029" s="474" t="s">
        <v>1422</v>
      </c>
      <c r="F7029" s="474"/>
      <c r="G7029" s="475" t="s">
        <v>120</v>
      </c>
      <c r="H7029" s="476" t="n">
        <v>1</v>
      </c>
      <c r="I7029" s="477" t="n">
        <v>34.81</v>
      </c>
      <c r="J7029" s="478" t="n">
        <v>34.81</v>
      </c>
    </row>
    <row r="7030" customFormat="false" ht="25.5" hidden="false" customHeight="true" outlineLevel="0" collapsed="false">
      <c r="A7030" s="479" t="s">
        <v>656</v>
      </c>
      <c r="B7030" s="480" t="n">
        <v>88248</v>
      </c>
      <c r="C7030" s="481" t="s">
        <v>42</v>
      </c>
      <c r="D7030" s="481" t="s">
        <v>910</v>
      </c>
      <c r="E7030" s="481" t="s">
        <v>1382</v>
      </c>
      <c r="F7030" s="481"/>
      <c r="G7030" s="482" t="s">
        <v>469</v>
      </c>
      <c r="H7030" s="483" t="n">
        <v>0.053</v>
      </c>
      <c r="I7030" s="484" t="n">
        <v>20.92</v>
      </c>
      <c r="J7030" s="485" t="n">
        <v>1.1</v>
      </c>
    </row>
    <row r="7031" customFormat="false" ht="25.5" hidden="false" customHeight="true" outlineLevel="0" collapsed="false">
      <c r="A7031" s="479" t="s">
        <v>656</v>
      </c>
      <c r="B7031" s="480" t="n">
        <v>88267</v>
      </c>
      <c r="C7031" s="481" t="s">
        <v>42</v>
      </c>
      <c r="D7031" s="481" t="s">
        <v>909</v>
      </c>
      <c r="E7031" s="481" t="s">
        <v>1382</v>
      </c>
      <c r="F7031" s="481"/>
      <c r="G7031" s="482" t="s">
        <v>469</v>
      </c>
      <c r="H7031" s="483" t="n">
        <v>0.053</v>
      </c>
      <c r="I7031" s="484" t="n">
        <v>25.55</v>
      </c>
      <c r="J7031" s="485" t="n">
        <v>1.35</v>
      </c>
    </row>
    <row r="7032" customFormat="false" ht="24" hidden="false" customHeight="true" outlineLevel="0" collapsed="false">
      <c r="A7032" s="501" t="s">
        <v>200</v>
      </c>
      <c r="B7032" s="502" t="n">
        <v>21114</v>
      </c>
      <c r="C7032" s="503" t="s">
        <v>42</v>
      </c>
      <c r="D7032" s="503" t="s">
        <v>3580</v>
      </c>
      <c r="E7032" s="503" t="s">
        <v>669</v>
      </c>
      <c r="F7032" s="503"/>
      <c r="G7032" s="504" t="s">
        <v>120</v>
      </c>
      <c r="H7032" s="505" t="n">
        <v>0.133</v>
      </c>
      <c r="I7032" s="506" t="n">
        <v>39.45</v>
      </c>
      <c r="J7032" s="507" t="n">
        <v>5.24</v>
      </c>
    </row>
    <row r="7033" customFormat="false" ht="25.5" hidden="false" customHeight="true" outlineLevel="0" collapsed="false">
      <c r="A7033" s="501" t="s">
        <v>200</v>
      </c>
      <c r="B7033" s="502" t="s">
        <v>3585</v>
      </c>
      <c r="C7033" s="503" t="s">
        <v>36</v>
      </c>
      <c r="D7033" s="503" t="s">
        <v>3586</v>
      </c>
      <c r="E7033" s="503" t="s">
        <v>669</v>
      </c>
      <c r="F7033" s="503"/>
      <c r="G7033" s="504" t="s">
        <v>120</v>
      </c>
      <c r="H7033" s="505" t="n">
        <v>1</v>
      </c>
      <c r="I7033" s="506" t="n">
        <v>27.12</v>
      </c>
      <c r="J7033" s="507" t="n">
        <v>27.12</v>
      </c>
    </row>
    <row r="7034" customFormat="false" ht="15" hidden="false" customHeight="false" outlineLevel="0" collapsed="false">
      <c r="A7034" s="486"/>
      <c r="B7034" s="487"/>
      <c r="C7034" s="487"/>
      <c r="D7034" s="487"/>
      <c r="E7034" s="487" t="s">
        <v>1388</v>
      </c>
      <c r="F7034" s="488" t="n">
        <v>1.96</v>
      </c>
      <c r="G7034" s="487" t="s">
        <v>1389</v>
      </c>
      <c r="H7034" s="488" t="n">
        <v>0</v>
      </c>
      <c r="I7034" s="489" t="s">
        <v>1390</v>
      </c>
      <c r="J7034" s="490" t="n">
        <v>1.96</v>
      </c>
    </row>
    <row r="7035" customFormat="false" ht="15" hidden="false" customHeight="true" outlineLevel="0" collapsed="false">
      <c r="A7035" s="486"/>
      <c r="B7035" s="487"/>
      <c r="C7035" s="487"/>
      <c r="D7035" s="487"/>
      <c r="E7035" s="487" t="s">
        <v>1391</v>
      </c>
      <c r="F7035" s="488" t="n">
        <v>8.28</v>
      </c>
      <c r="G7035" s="487"/>
      <c r="H7035" s="491" t="s">
        <v>1392</v>
      </c>
      <c r="I7035" s="491"/>
      <c r="J7035" s="490" t="n">
        <v>43.09</v>
      </c>
    </row>
    <row r="7036" customFormat="false" ht="49.5" hidden="false" customHeight="true" outlineLevel="0" collapsed="false">
      <c r="A7036" s="492"/>
      <c r="B7036" s="493"/>
      <c r="C7036" s="493"/>
      <c r="D7036" s="493"/>
      <c r="E7036" s="493"/>
      <c r="F7036" s="493"/>
      <c r="G7036" s="493" t="s">
        <v>1393</v>
      </c>
      <c r="H7036" s="494" t="n">
        <v>2</v>
      </c>
      <c r="I7036" s="495" t="s">
        <v>1394</v>
      </c>
      <c r="J7036" s="496" t="n">
        <v>86.18</v>
      </c>
    </row>
    <row r="7037" customFormat="false" ht="0.75" hidden="false" customHeight="true" outlineLevel="0" collapsed="false">
      <c r="A7037" s="497"/>
      <c r="B7037" s="498"/>
      <c r="C7037" s="498"/>
      <c r="D7037" s="498"/>
      <c r="E7037" s="498"/>
      <c r="F7037" s="498"/>
      <c r="G7037" s="498"/>
      <c r="H7037" s="498"/>
      <c r="I7037" s="499"/>
      <c r="J7037" s="500"/>
    </row>
    <row r="7038" customFormat="false" ht="18" hidden="false" customHeight="true" outlineLevel="0" collapsed="false">
      <c r="A7038" s="466" t="s">
        <v>3587</v>
      </c>
      <c r="B7038" s="467" t="s">
        <v>27</v>
      </c>
      <c r="C7038" s="468" t="s">
        <v>26</v>
      </c>
      <c r="D7038" s="468" t="s">
        <v>18</v>
      </c>
      <c r="E7038" s="468" t="s">
        <v>25</v>
      </c>
      <c r="F7038" s="468"/>
      <c r="G7038" s="469" t="s">
        <v>1375</v>
      </c>
      <c r="H7038" s="467" t="s">
        <v>1376</v>
      </c>
      <c r="I7038" s="470" t="s">
        <v>1377</v>
      </c>
      <c r="J7038" s="471" t="s">
        <v>19</v>
      </c>
    </row>
    <row r="7039" customFormat="false" ht="39" hidden="false" customHeight="true" outlineLevel="0" collapsed="false">
      <c r="A7039" s="472" t="s">
        <v>35</v>
      </c>
      <c r="B7039" s="473" t="n">
        <v>103999</v>
      </c>
      <c r="C7039" s="474" t="s">
        <v>42</v>
      </c>
      <c r="D7039" s="474" t="s">
        <v>3588</v>
      </c>
      <c r="E7039" s="474" t="s">
        <v>1422</v>
      </c>
      <c r="F7039" s="474"/>
      <c r="G7039" s="475" t="s">
        <v>120</v>
      </c>
      <c r="H7039" s="476" t="n">
        <v>1</v>
      </c>
      <c r="I7039" s="477" t="n">
        <v>11.93</v>
      </c>
      <c r="J7039" s="478" t="n">
        <v>11.93</v>
      </c>
    </row>
    <row r="7040" customFormat="false" ht="25.5" hidden="false" customHeight="true" outlineLevel="0" collapsed="false">
      <c r="A7040" s="479" t="s">
        <v>656</v>
      </c>
      <c r="B7040" s="480" t="n">
        <v>88248</v>
      </c>
      <c r="C7040" s="481" t="s">
        <v>42</v>
      </c>
      <c r="D7040" s="481" t="s">
        <v>910</v>
      </c>
      <c r="E7040" s="481" t="s">
        <v>1382</v>
      </c>
      <c r="F7040" s="481"/>
      <c r="G7040" s="482" t="s">
        <v>469</v>
      </c>
      <c r="H7040" s="483" t="n">
        <v>0.1218</v>
      </c>
      <c r="I7040" s="484" t="n">
        <v>20.92</v>
      </c>
      <c r="J7040" s="485" t="n">
        <v>2.54</v>
      </c>
    </row>
    <row r="7041" customFormat="false" ht="25.5" hidden="false" customHeight="true" outlineLevel="0" collapsed="false">
      <c r="A7041" s="479" t="s">
        <v>656</v>
      </c>
      <c r="B7041" s="480" t="n">
        <v>88267</v>
      </c>
      <c r="C7041" s="481" t="s">
        <v>42</v>
      </c>
      <c r="D7041" s="481" t="s">
        <v>909</v>
      </c>
      <c r="E7041" s="481" t="s">
        <v>1382</v>
      </c>
      <c r="F7041" s="481"/>
      <c r="G7041" s="482" t="s">
        <v>469</v>
      </c>
      <c r="H7041" s="483" t="n">
        <v>0.1218</v>
      </c>
      <c r="I7041" s="484" t="n">
        <v>25.55</v>
      </c>
      <c r="J7041" s="485" t="n">
        <v>3.11</v>
      </c>
    </row>
    <row r="7042" customFormat="false" ht="24" hidden="false" customHeight="true" outlineLevel="0" collapsed="false">
      <c r="A7042" s="501" t="s">
        <v>200</v>
      </c>
      <c r="B7042" s="502" t="n">
        <v>122</v>
      </c>
      <c r="C7042" s="503" t="s">
        <v>42</v>
      </c>
      <c r="D7042" s="503" t="s">
        <v>3553</v>
      </c>
      <c r="E7042" s="503" t="s">
        <v>669</v>
      </c>
      <c r="F7042" s="503"/>
      <c r="G7042" s="504" t="s">
        <v>120</v>
      </c>
      <c r="H7042" s="505" t="n">
        <v>0.0118</v>
      </c>
      <c r="I7042" s="506" t="n">
        <v>76.94</v>
      </c>
      <c r="J7042" s="507" t="n">
        <v>0.9</v>
      </c>
    </row>
    <row r="7043" customFormat="false" ht="25.5" hidden="false" customHeight="true" outlineLevel="0" collapsed="false">
      <c r="A7043" s="501" t="s">
        <v>200</v>
      </c>
      <c r="B7043" s="502" t="n">
        <v>813</v>
      </c>
      <c r="C7043" s="503" t="s">
        <v>42</v>
      </c>
      <c r="D7043" s="503" t="s">
        <v>3589</v>
      </c>
      <c r="E7043" s="503" t="s">
        <v>669</v>
      </c>
      <c r="F7043" s="503"/>
      <c r="G7043" s="504" t="s">
        <v>120</v>
      </c>
      <c r="H7043" s="505" t="n">
        <v>1</v>
      </c>
      <c r="I7043" s="506" t="n">
        <v>3.98</v>
      </c>
      <c r="J7043" s="507" t="n">
        <v>3.98</v>
      </c>
    </row>
    <row r="7044" customFormat="false" ht="25.5" hidden="false" customHeight="true" outlineLevel="0" collapsed="false">
      <c r="A7044" s="501" t="s">
        <v>200</v>
      </c>
      <c r="B7044" s="502" t="n">
        <v>20083</v>
      </c>
      <c r="C7044" s="503" t="s">
        <v>42</v>
      </c>
      <c r="D7044" s="503" t="s">
        <v>3554</v>
      </c>
      <c r="E7044" s="503" t="s">
        <v>669</v>
      </c>
      <c r="F7044" s="503"/>
      <c r="G7044" s="504" t="s">
        <v>120</v>
      </c>
      <c r="H7044" s="505" t="n">
        <v>0.015</v>
      </c>
      <c r="I7044" s="506" t="n">
        <v>87.17</v>
      </c>
      <c r="J7044" s="507" t="n">
        <v>1.3</v>
      </c>
    </row>
    <row r="7045" customFormat="false" ht="24" hidden="false" customHeight="true" outlineLevel="0" collapsed="false">
      <c r="A7045" s="501" t="s">
        <v>200</v>
      </c>
      <c r="B7045" s="502" t="n">
        <v>38383</v>
      </c>
      <c r="C7045" s="503" t="s">
        <v>42</v>
      </c>
      <c r="D7045" s="503" t="s">
        <v>3555</v>
      </c>
      <c r="E7045" s="503" t="s">
        <v>669</v>
      </c>
      <c r="F7045" s="503"/>
      <c r="G7045" s="504" t="s">
        <v>120</v>
      </c>
      <c r="H7045" s="505" t="n">
        <v>0.0406</v>
      </c>
      <c r="I7045" s="506" t="n">
        <v>2.62</v>
      </c>
      <c r="J7045" s="507" t="n">
        <v>0.1</v>
      </c>
    </row>
    <row r="7046" customFormat="false" ht="15" hidden="false" customHeight="false" outlineLevel="0" collapsed="false">
      <c r="A7046" s="486"/>
      <c r="B7046" s="487"/>
      <c r="C7046" s="487"/>
      <c r="D7046" s="487"/>
      <c r="E7046" s="487" t="s">
        <v>1388</v>
      </c>
      <c r="F7046" s="488" t="n">
        <v>4.52</v>
      </c>
      <c r="G7046" s="487" t="s">
        <v>1389</v>
      </c>
      <c r="H7046" s="488" t="n">
        <v>0</v>
      </c>
      <c r="I7046" s="489" t="s">
        <v>1390</v>
      </c>
      <c r="J7046" s="490" t="n">
        <v>4.52</v>
      </c>
    </row>
    <row r="7047" customFormat="false" ht="15" hidden="false" customHeight="true" outlineLevel="0" collapsed="false">
      <c r="A7047" s="486"/>
      <c r="B7047" s="487"/>
      <c r="C7047" s="487"/>
      <c r="D7047" s="487"/>
      <c r="E7047" s="487" t="s">
        <v>1391</v>
      </c>
      <c r="F7047" s="488" t="n">
        <v>2.83</v>
      </c>
      <c r="G7047" s="487"/>
      <c r="H7047" s="491" t="s">
        <v>1392</v>
      </c>
      <c r="I7047" s="491"/>
      <c r="J7047" s="490" t="n">
        <v>14.76</v>
      </c>
    </row>
    <row r="7048" customFormat="false" ht="49.5" hidden="false" customHeight="true" outlineLevel="0" collapsed="false">
      <c r="A7048" s="492"/>
      <c r="B7048" s="493"/>
      <c r="C7048" s="493"/>
      <c r="D7048" s="493"/>
      <c r="E7048" s="493"/>
      <c r="F7048" s="493"/>
      <c r="G7048" s="493" t="s">
        <v>1393</v>
      </c>
      <c r="H7048" s="494" t="n">
        <v>34</v>
      </c>
      <c r="I7048" s="495" t="s">
        <v>1394</v>
      </c>
      <c r="J7048" s="496" t="n">
        <v>501.84</v>
      </c>
    </row>
    <row r="7049" customFormat="false" ht="0.75" hidden="false" customHeight="true" outlineLevel="0" collapsed="false">
      <c r="A7049" s="497"/>
      <c r="B7049" s="498"/>
      <c r="C7049" s="498"/>
      <c r="D7049" s="498"/>
      <c r="E7049" s="498"/>
      <c r="F7049" s="498"/>
      <c r="G7049" s="498"/>
      <c r="H7049" s="498"/>
      <c r="I7049" s="499"/>
      <c r="J7049" s="500"/>
    </row>
    <row r="7050" customFormat="false" ht="18" hidden="false" customHeight="true" outlineLevel="0" collapsed="false">
      <c r="A7050" s="466" t="s">
        <v>3590</v>
      </c>
      <c r="B7050" s="467" t="s">
        <v>27</v>
      </c>
      <c r="C7050" s="468" t="s">
        <v>26</v>
      </c>
      <c r="D7050" s="468" t="s">
        <v>18</v>
      </c>
      <c r="E7050" s="468" t="s">
        <v>25</v>
      </c>
      <c r="F7050" s="468"/>
      <c r="G7050" s="469" t="s">
        <v>1375</v>
      </c>
      <c r="H7050" s="467" t="s">
        <v>1376</v>
      </c>
      <c r="I7050" s="470" t="s">
        <v>1377</v>
      </c>
      <c r="J7050" s="471" t="s">
        <v>19</v>
      </c>
    </row>
    <row r="7051" customFormat="false" ht="39" hidden="false" customHeight="true" outlineLevel="0" collapsed="false">
      <c r="A7051" s="472" t="s">
        <v>35</v>
      </c>
      <c r="B7051" s="473" t="n">
        <v>103967</v>
      </c>
      <c r="C7051" s="474" t="s">
        <v>42</v>
      </c>
      <c r="D7051" s="474" t="s">
        <v>3591</v>
      </c>
      <c r="E7051" s="474" t="s">
        <v>1422</v>
      </c>
      <c r="F7051" s="474"/>
      <c r="G7051" s="475" t="s">
        <v>120</v>
      </c>
      <c r="H7051" s="476" t="n">
        <v>1</v>
      </c>
      <c r="I7051" s="477" t="n">
        <v>11.11</v>
      </c>
      <c r="J7051" s="478" t="n">
        <v>11.11</v>
      </c>
    </row>
    <row r="7052" customFormat="false" ht="25.5" hidden="false" customHeight="true" outlineLevel="0" collapsed="false">
      <c r="A7052" s="479" t="s">
        <v>656</v>
      </c>
      <c r="B7052" s="480" t="n">
        <v>88248</v>
      </c>
      <c r="C7052" s="481" t="s">
        <v>42</v>
      </c>
      <c r="D7052" s="481" t="s">
        <v>910</v>
      </c>
      <c r="E7052" s="481" t="s">
        <v>1382</v>
      </c>
      <c r="F7052" s="481"/>
      <c r="G7052" s="482" t="s">
        <v>469</v>
      </c>
      <c r="H7052" s="483" t="n">
        <v>0.0712</v>
      </c>
      <c r="I7052" s="484" t="n">
        <v>20.92</v>
      </c>
      <c r="J7052" s="485" t="n">
        <v>1.48</v>
      </c>
    </row>
    <row r="7053" customFormat="false" ht="25.5" hidden="false" customHeight="true" outlineLevel="0" collapsed="false">
      <c r="A7053" s="479" t="s">
        <v>656</v>
      </c>
      <c r="B7053" s="480" t="n">
        <v>88267</v>
      </c>
      <c r="C7053" s="481" t="s">
        <v>42</v>
      </c>
      <c r="D7053" s="481" t="s">
        <v>909</v>
      </c>
      <c r="E7053" s="481" t="s">
        <v>1382</v>
      </c>
      <c r="F7053" s="481"/>
      <c r="G7053" s="482" t="s">
        <v>469</v>
      </c>
      <c r="H7053" s="483" t="n">
        <v>0.0712</v>
      </c>
      <c r="I7053" s="484" t="n">
        <v>25.55</v>
      </c>
      <c r="J7053" s="485" t="n">
        <v>1.81</v>
      </c>
    </row>
    <row r="7054" customFormat="false" ht="24" hidden="false" customHeight="true" outlineLevel="0" collapsed="false">
      <c r="A7054" s="501" t="s">
        <v>200</v>
      </c>
      <c r="B7054" s="502" t="n">
        <v>122</v>
      </c>
      <c r="C7054" s="503" t="s">
        <v>42</v>
      </c>
      <c r="D7054" s="503" t="s">
        <v>3553</v>
      </c>
      <c r="E7054" s="503" t="s">
        <v>669</v>
      </c>
      <c r="F7054" s="503"/>
      <c r="G7054" s="504" t="s">
        <v>120</v>
      </c>
      <c r="H7054" s="505" t="n">
        <v>0.0129</v>
      </c>
      <c r="I7054" s="506" t="n">
        <v>76.94</v>
      </c>
      <c r="J7054" s="507" t="n">
        <v>0.99</v>
      </c>
    </row>
    <row r="7055" customFormat="false" ht="25.5" hidden="false" customHeight="true" outlineLevel="0" collapsed="false">
      <c r="A7055" s="501" t="s">
        <v>200</v>
      </c>
      <c r="B7055" s="502" t="n">
        <v>820</v>
      </c>
      <c r="C7055" s="503" t="s">
        <v>42</v>
      </c>
      <c r="D7055" s="503" t="s">
        <v>3592</v>
      </c>
      <c r="E7055" s="503" t="s">
        <v>669</v>
      </c>
      <c r="F7055" s="503"/>
      <c r="G7055" s="504" t="s">
        <v>120</v>
      </c>
      <c r="H7055" s="505" t="n">
        <v>1</v>
      </c>
      <c r="I7055" s="506" t="n">
        <v>5.36</v>
      </c>
      <c r="J7055" s="507" t="n">
        <v>5.36</v>
      </c>
    </row>
    <row r="7056" customFormat="false" ht="25.5" hidden="false" customHeight="true" outlineLevel="0" collapsed="false">
      <c r="A7056" s="501" t="s">
        <v>200</v>
      </c>
      <c r="B7056" s="502" t="n">
        <v>20083</v>
      </c>
      <c r="C7056" s="503" t="s">
        <v>42</v>
      </c>
      <c r="D7056" s="503" t="s">
        <v>3554</v>
      </c>
      <c r="E7056" s="503" t="s">
        <v>669</v>
      </c>
      <c r="F7056" s="503"/>
      <c r="G7056" s="504" t="s">
        <v>120</v>
      </c>
      <c r="H7056" s="505" t="n">
        <v>0.0165</v>
      </c>
      <c r="I7056" s="506" t="n">
        <v>87.17</v>
      </c>
      <c r="J7056" s="507" t="n">
        <v>1.43</v>
      </c>
    </row>
    <row r="7057" customFormat="false" ht="24" hidden="false" customHeight="true" outlineLevel="0" collapsed="false">
      <c r="A7057" s="501" t="s">
        <v>200</v>
      </c>
      <c r="B7057" s="502" t="n">
        <v>38383</v>
      </c>
      <c r="C7057" s="503" t="s">
        <v>42</v>
      </c>
      <c r="D7057" s="503" t="s">
        <v>3555</v>
      </c>
      <c r="E7057" s="503" t="s">
        <v>669</v>
      </c>
      <c r="F7057" s="503"/>
      <c r="G7057" s="504" t="s">
        <v>120</v>
      </c>
      <c r="H7057" s="505" t="n">
        <v>0.0161</v>
      </c>
      <c r="I7057" s="506" t="n">
        <v>2.62</v>
      </c>
      <c r="J7057" s="507" t="n">
        <v>0.04</v>
      </c>
    </row>
    <row r="7058" customFormat="false" ht="15" hidden="false" customHeight="false" outlineLevel="0" collapsed="false">
      <c r="A7058" s="486"/>
      <c r="B7058" s="487"/>
      <c r="C7058" s="487"/>
      <c r="D7058" s="487"/>
      <c r="E7058" s="487" t="s">
        <v>1388</v>
      </c>
      <c r="F7058" s="488" t="n">
        <v>2.63</v>
      </c>
      <c r="G7058" s="487" t="s">
        <v>1389</v>
      </c>
      <c r="H7058" s="488" t="n">
        <v>0</v>
      </c>
      <c r="I7058" s="489" t="s">
        <v>1390</v>
      </c>
      <c r="J7058" s="490" t="n">
        <v>2.63</v>
      </c>
    </row>
    <row r="7059" customFormat="false" ht="15" hidden="false" customHeight="true" outlineLevel="0" collapsed="false">
      <c r="A7059" s="486"/>
      <c r="B7059" s="487"/>
      <c r="C7059" s="487"/>
      <c r="D7059" s="487"/>
      <c r="E7059" s="487" t="s">
        <v>1391</v>
      </c>
      <c r="F7059" s="488" t="n">
        <v>2.64</v>
      </c>
      <c r="G7059" s="487"/>
      <c r="H7059" s="491" t="s">
        <v>1392</v>
      </c>
      <c r="I7059" s="491"/>
      <c r="J7059" s="490" t="n">
        <v>13.75</v>
      </c>
    </row>
    <row r="7060" customFormat="false" ht="49.5" hidden="false" customHeight="true" outlineLevel="0" collapsed="false">
      <c r="A7060" s="492"/>
      <c r="B7060" s="493"/>
      <c r="C7060" s="493"/>
      <c r="D7060" s="493"/>
      <c r="E7060" s="493"/>
      <c r="F7060" s="493"/>
      <c r="G7060" s="493" t="s">
        <v>1393</v>
      </c>
      <c r="H7060" s="494" t="n">
        <v>14</v>
      </c>
      <c r="I7060" s="495" t="s">
        <v>1394</v>
      </c>
      <c r="J7060" s="496" t="n">
        <v>192.5</v>
      </c>
    </row>
    <row r="7061" customFormat="false" ht="0.75" hidden="false" customHeight="true" outlineLevel="0" collapsed="false">
      <c r="A7061" s="497"/>
      <c r="B7061" s="498"/>
      <c r="C7061" s="498"/>
      <c r="D7061" s="498"/>
      <c r="E7061" s="498"/>
      <c r="F7061" s="498"/>
      <c r="G7061" s="498"/>
      <c r="H7061" s="498"/>
      <c r="I7061" s="499"/>
      <c r="J7061" s="500"/>
    </row>
    <row r="7062" customFormat="false" ht="18" hidden="false" customHeight="true" outlineLevel="0" collapsed="false">
      <c r="A7062" s="466" t="s">
        <v>3593</v>
      </c>
      <c r="B7062" s="467" t="s">
        <v>27</v>
      </c>
      <c r="C7062" s="468" t="s">
        <v>26</v>
      </c>
      <c r="D7062" s="468" t="s">
        <v>18</v>
      </c>
      <c r="E7062" s="468" t="s">
        <v>25</v>
      </c>
      <c r="F7062" s="468"/>
      <c r="G7062" s="469" t="s">
        <v>1375</v>
      </c>
      <c r="H7062" s="467" t="s">
        <v>1376</v>
      </c>
      <c r="I7062" s="470" t="s">
        <v>1377</v>
      </c>
      <c r="J7062" s="471" t="s">
        <v>19</v>
      </c>
    </row>
    <row r="7063" customFormat="false" ht="39" hidden="false" customHeight="true" outlineLevel="0" collapsed="false">
      <c r="A7063" s="472" t="s">
        <v>35</v>
      </c>
      <c r="B7063" s="473" t="n">
        <v>103968</v>
      </c>
      <c r="C7063" s="474" t="s">
        <v>42</v>
      </c>
      <c r="D7063" s="474" t="s">
        <v>3594</v>
      </c>
      <c r="E7063" s="474" t="s">
        <v>1422</v>
      </c>
      <c r="F7063" s="474"/>
      <c r="G7063" s="475" t="s">
        <v>120</v>
      </c>
      <c r="H7063" s="476" t="n">
        <v>1</v>
      </c>
      <c r="I7063" s="477" t="n">
        <v>15.73</v>
      </c>
      <c r="J7063" s="478" t="n">
        <v>15.73</v>
      </c>
    </row>
    <row r="7064" customFormat="false" ht="25.5" hidden="false" customHeight="true" outlineLevel="0" collapsed="false">
      <c r="A7064" s="479" t="s">
        <v>656</v>
      </c>
      <c r="B7064" s="480" t="n">
        <v>88248</v>
      </c>
      <c r="C7064" s="481" t="s">
        <v>42</v>
      </c>
      <c r="D7064" s="481" t="s">
        <v>910</v>
      </c>
      <c r="E7064" s="481" t="s">
        <v>1382</v>
      </c>
      <c r="F7064" s="481"/>
      <c r="G7064" s="482" t="s">
        <v>469</v>
      </c>
      <c r="H7064" s="483" t="n">
        <v>0.0735</v>
      </c>
      <c r="I7064" s="484" t="n">
        <v>20.92</v>
      </c>
      <c r="J7064" s="485" t="n">
        <v>1.53</v>
      </c>
    </row>
    <row r="7065" customFormat="false" ht="25.5" hidden="false" customHeight="true" outlineLevel="0" collapsed="false">
      <c r="A7065" s="479" t="s">
        <v>656</v>
      </c>
      <c r="B7065" s="480" t="n">
        <v>88267</v>
      </c>
      <c r="C7065" s="481" t="s">
        <v>42</v>
      </c>
      <c r="D7065" s="481" t="s">
        <v>909</v>
      </c>
      <c r="E7065" s="481" t="s">
        <v>1382</v>
      </c>
      <c r="F7065" s="481"/>
      <c r="G7065" s="482" t="s">
        <v>469</v>
      </c>
      <c r="H7065" s="483" t="n">
        <v>0.0735</v>
      </c>
      <c r="I7065" s="484" t="n">
        <v>25.55</v>
      </c>
      <c r="J7065" s="485" t="n">
        <v>1.87</v>
      </c>
    </row>
    <row r="7066" customFormat="false" ht="24" hidden="false" customHeight="true" outlineLevel="0" collapsed="false">
      <c r="A7066" s="501" t="s">
        <v>200</v>
      </c>
      <c r="B7066" s="502" t="n">
        <v>122</v>
      </c>
      <c r="C7066" s="503" t="s">
        <v>42</v>
      </c>
      <c r="D7066" s="503" t="s">
        <v>3553</v>
      </c>
      <c r="E7066" s="503" t="s">
        <v>669</v>
      </c>
      <c r="F7066" s="503"/>
      <c r="G7066" s="504" t="s">
        <v>120</v>
      </c>
      <c r="H7066" s="505" t="n">
        <v>0.0141</v>
      </c>
      <c r="I7066" s="506" t="n">
        <v>76.94</v>
      </c>
      <c r="J7066" s="507" t="n">
        <v>1.08</v>
      </c>
    </row>
    <row r="7067" customFormat="false" ht="25.5" hidden="false" customHeight="true" outlineLevel="0" collapsed="false">
      <c r="A7067" s="501" t="s">
        <v>200</v>
      </c>
      <c r="B7067" s="502" t="n">
        <v>816</v>
      </c>
      <c r="C7067" s="503" t="s">
        <v>42</v>
      </c>
      <c r="D7067" s="503" t="s">
        <v>3595</v>
      </c>
      <c r="E7067" s="503" t="s">
        <v>669</v>
      </c>
      <c r="F7067" s="503"/>
      <c r="G7067" s="504" t="s">
        <v>120</v>
      </c>
      <c r="H7067" s="505" t="n">
        <v>1</v>
      </c>
      <c r="I7067" s="506" t="n">
        <v>9.56</v>
      </c>
      <c r="J7067" s="507" t="n">
        <v>9.56</v>
      </c>
    </row>
    <row r="7068" customFormat="false" ht="25.5" hidden="false" customHeight="true" outlineLevel="0" collapsed="false">
      <c r="A7068" s="501" t="s">
        <v>200</v>
      </c>
      <c r="B7068" s="502" t="n">
        <v>20083</v>
      </c>
      <c r="C7068" s="503" t="s">
        <v>42</v>
      </c>
      <c r="D7068" s="503" t="s">
        <v>3554</v>
      </c>
      <c r="E7068" s="503" t="s">
        <v>669</v>
      </c>
      <c r="F7068" s="503"/>
      <c r="G7068" s="504" t="s">
        <v>120</v>
      </c>
      <c r="H7068" s="505" t="n">
        <v>0.019</v>
      </c>
      <c r="I7068" s="506" t="n">
        <v>87.17</v>
      </c>
      <c r="J7068" s="507" t="n">
        <v>1.65</v>
      </c>
    </row>
    <row r="7069" customFormat="false" ht="24" hidden="false" customHeight="true" outlineLevel="0" collapsed="false">
      <c r="A7069" s="501" t="s">
        <v>200</v>
      </c>
      <c r="B7069" s="502" t="n">
        <v>38383</v>
      </c>
      <c r="C7069" s="503" t="s">
        <v>42</v>
      </c>
      <c r="D7069" s="503" t="s">
        <v>3555</v>
      </c>
      <c r="E7069" s="503" t="s">
        <v>669</v>
      </c>
      <c r="F7069" s="503"/>
      <c r="G7069" s="504" t="s">
        <v>120</v>
      </c>
      <c r="H7069" s="505" t="n">
        <v>0.0165</v>
      </c>
      <c r="I7069" s="506" t="n">
        <v>2.62</v>
      </c>
      <c r="J7069" s="507" t="n">
        <v>0.04</v>
      </c>
    </row>
    <row r="7070" customFormat="false" ht="15" hidden="false" customHeight="false" outlineLevel="0" collapsed="false">
      <c r="A7070" s="486"/>
      <c r="B7070" s="487"/>
      <c r="C7070" s="487"/>
      <c r="D7070" s="487"/>
      <c r="E7070" s="487" t="s">
        <v>1388</v>
      </c>
      <c r="F7070" s="488" t="n">
        <v>2.72</v>
      </c>
      <c r="G7070" s="487" t="s">
        <v>1389</v>
      </c>
      <c r="H7070" s="488" t="n">
        <v>0</v>
      </c>
      <c r="I7070" s="489" t="s">
        <v>1390</v>
      </c>
      <c r="J7070" s="490" t="n">
        <v>2.72</v>
      </c>
    </row>
    <row r="7071" customFormat="false" ht="15" hidden="false" customHeight="true" outlineLevel="0" collapsed="false">
      <c r="A7071" s="486"/>
      <c r="B7071" s="487"/>
      <c r="C7071" s="487"/>
      <c r="D7071" s="487"/>
      <c r="E7071" s="487" t="s">
        <v>1391</v>
      </c>
      <c r="F7071" s="488" t="n">
        <v>3.74</v>
      </c>
      <c r="G7071" s="487"/>
      <c r="H7071" s="491" t="s">
        <v>1392</v>
      </c>
      <c r="I7071" s="491"/>
      <c r="J7071" s="490" t="n">
        <v>19.47</v>
      </c>
    </row>
    <row r="7072" customFormat="false" ht="49.5" hidden="false" customHeight="true" outlineLevel="0" collapsed="false">
      <c r="A7072" s="492"/>
      <c r="B7072" s="493"/>
      <c r="C7072" s="493"/>
      <c r="D7072" s="493"/>
      <c r="E7072" s="493"/>
      <c r="F7072" s="493"/>
      <c r="G7072" s="493" t="s">
        <v>1393</v>
      </c>
      <c r="H7072" s="494" t="n">
        <v>2</v>
      </c>
      <c r="I7072" s="495" t="s">
        <v>1394</v>
      </c>
      <c r="J7072" s="496" t="n">
        <v>38.94</v>
      </c>
    </row>
    <row r="7073" customFormat="false" ht="0.75" hidden="false" customHeight="true" outlineLevel="0" collapsed="false">
      <c r="A7073" s="497"/>
      <c r="B7073" s="498"/>
      <c r="C7073" s="498"/>
      <c r="D7073" s="498"/>
      <c r="E7073" s="498"/>
      <c r="F7073" s="498"/>
      <c r="G7073" s="498"/>
      <c r="H7073" s="498"/>
      <c r="I7073" s="499"/>
      <c r="J7073" s="500"/>
    </row>
    <row r="7074" customFormat="false" ht="18" hidden="false" customHeight="true" outlineLevel="0" collapsed="false">
      <c r="A7074" s="466" t="s">
        <v>3596</v>
      </c>
      <c r="B7074" s="467" t="s">
        <v>27</v>
      </c>
      <c r="C7074" s="468" t="s">
        <v>26</v>
      </c>
      <c r="D7074" s="468" t="s">
        <v>18</v>
      </c>
      <c r="E7074" s="468" t="s">
        <v>25</v>
      </c>
      <c r="F7074" s="468"/>
      <c r="G7074" s="469" t="s">
        <v>1375</v>
      </c>
      <c r="H7074" s="467" t="s">
        <v>1376</v>
      </c>
      <c r="I7074" s="470" t="s">
        <v>1377</v>
      </c>
      <c r="J7074" s="471" t="s">
        <v>19</v>
      </c>
    </row>
    <row r="7075" customFormat="false" ht="39" hidden="false" customHeight="true" outlineLevel="0" collapsed="false">
      <c r="A7075" s="472" t="s">
        <v>35</v>
      </c>
      <c r="B7075" s="473" t="n">
        <v>103969</v>
      </c>
      <c r="C7075" s="474" t="s">
        <v>42</v>
      </c>
      <c r="D7075" s="474" t="s">
        <v>3597</v>
      </c>
      <c r="E7075" s="474" t="s">
        <v>1422</v>
      </c>
      <c r="F7075" s="474"/>
      <c r="G7075" s="475" t="s">
        <v>120</v>
      </c>
      <c r="H7075" s="476" t="n">
        <v>1</v>
      </c>
      <c r="I7075" s="477" t="n">
        <v>18.51</v>
      </c>
      <c r="J7075" s="478" t="n">
        <v>18.51</v>
      </c>
    </row>
    <row r="7076" customFormat="false" ht="25.5" hidden="false" customHeight="true" outlineLevel="0" collapsed="false">
      <c r="A7076" s="479" t="s">
        <v>656</v>
      </c>
      <c r="B7076" s="480" t="n">
        <v>88248</v>
      </c>
      <c r="C7076" s="481" t="s">
        <v>42</v>
      </c>
      <c r="D7076" s="481" t="s">
        <v>910</v>
      </c>
      <c r="E7076" s="481" t="s">
        <v>1382</v>
      </c>
      <c r="F7076" s="481"/>
      <c r="G7076" s="482" t="s">
        <v>469</v>
      </c>
      <c r="H7076" s="483" t="n">
        <v>0.0788</v>
      </c>
      <c r="I7076" s="484" t="n">
        <v>20.92</v>
      </c>
      <c r="J7076" s="485" t="n">
        <v>1.64</v>
      </c>
    </row>
    <row r="7077" customFormat="false" ht="25.5" hidden="false" customHeight="true" outlineLevel="0" collapsed="false">
      <c r="A7077" s="479" t="s">
        <v>656</v>
      </c>
      <c r="B7077" s="480" t="n">
        <v>88267</v>
      </c>
      <c r="C7077" s="481" t="s">
        <v>42</v>
      </c>
      <c r="D7077" s="481" t="s">
        <v>909</v>
      </c>
      <c r="E7077" s="481" t="s">
        <v>1382</v>
      </c>
      <c r="F7077" s="481"/>
      <c r="G7077" s="482" t="s">
        <v>469</v>
      </c>
      <c r="H7077" s="483" t="n">
        <v>0.0788</v>
      </c>
      <c r="I7077" s="484" t="n">
        <v>25.55</v>
      </c>
      <c r="J7077" s="485" t="n">
        <v>2.01</v>
      </c>
    </row>
    <row r="7078" customFormat="false" ht="24" hidden="false" customHeight="true" outlineLevel="0" collapsed="false">
      <c r="A7078" s="501" t="s">
        <v>200</v>
      </c>
      <c r="B7078" s="502" t="n">
        <v>122</v>
      </c>
      <c r="C7078" s="503" t="s">
        <v>42</v>
      </c>
      <c r="D7078" s="503" t="s">
        <v>3553</v>
      </c>
      <c r="E7078" s="503" t="s">
        <v>669</v>
      </c>
      <c r="F7078" s="503"/>
      <c r="G7078" s="504" t="s">
        <v>120</v>
      </c>
      <c r="H7078" s="505" t="n">
        <v>0.0153</v>
      </c>
      <c r="I7078" s="506" t="n">
        <v>76.94</v>
      </c>
      <c r="J7078" s="507" t="n">
        <v>1.17</v>
      </c>
    </row>
    <row r="7079" customFormat="false" ht="25.5" hidden="false" customHeight="true" outlineLevel="0" collapsed="false">
      <c r="A7079" s="501" t="s">
        <v>200</v>
      </c>
      <c r="B7079" s="502" t="n">
        <v>814</v>
      </c>
      <c r="C7079" s="503" t="s">
        <v>42</v>
      </c>
      <c r="D7079" s="503" t="s">
        <v>3598</v>
      </c>
      <c r="E7079" s="503" t="s">
        <v>669</v>
      </c>
      <c r="F7079" s="503"/>
      <c r="G7079" s="504" t="s">
        <v>120</v>
      </c>
      <c r="H7079" s="505" t="n">
        <v>1</v>
      </c>
      <c r="I7079" s="506" t="n">
        <v>11.87</v>
      </c>
      <c r="J7079" s="507" t="n">
        <v>11.87</v>
      </c>
    </row>
    <row r="7080" customFormat="false" ht="25.5" hidden="false" customHeight="true" outlineLevel="0" collapsed="false">
      <c r="A7080" s="501" t="s">
        <v>200</v>
      </c>
      <c r="B7080" s="502" t="n">
        <v>20083</v>
      </c>
      <c r="C7080" s="503" t="s">
        <v>42</v>
      </c>
      <c r="D7080" s="503" t="s">
        <v>3554</v>
      </c>
      <c r="E7080" s="503" t="s">
        <v>669</v>
      </c>
      <c r="F7080" s="503"/>
      <c r="G7080" s="504" t="s">
        <v>120</v>
      </c>
      <c r="H7080" s="505" t="n">
        <v>0.0205</v>
      </c>
      <c r="I7080" s="506" t="n">
        <v>87.17</v>
      </c>
      <c r="J7080" s="507" t="n">
        <v>1.78</v>
      </c>
    </row>
    <row r="7081" customFormat="false" ht="24" hidden="false" customHeight="true" outlineLevel="0" collapsed="false">
      <c r="A7081" s="501" t="s">
        <v>200</v>
      </c>
      <c r="B7081" s="502" t="n">
        <v>38383</v>
      </c>
      <c r="C7081" s="503" t="s">
        <v>42</v>
      </c>
      <c r="D7081" s="503" t="s">
        <v>3555</v>
      </c>
      <c r="E7081" s="503" t="s">
        <v>669</v>
      </c>
      <c r="F7081" s="503"/>
      <c r="G7081" s="504" t="s">
        <v>120</v>
      </c>
      <c r="H7081" s="505" t="n">
        <v>0.0177</v>
      </c>
      <c r="I7081" s="506" t="n">
        <v>2.62</v>
      </c>
      <c r="J7081" s="507" t="n">
        <v>0.04</v>
      </c>
    </row>
    <row r="7082" customFormat="false" ht="15" hidden="false" customHeight="false" outlineLevel="0" collapsed="false">
      <c r="A7082" s="486"/>
      <c r="B7082" s="487"/>
      <c r="C7082" s="487"/>
      <c r="D7082" s="487"/>
      <c r="E7082" s="487" t="s">
        <v>1388</v>
      </c>
      <c r="F7082" s="488" t="n">
        <v>2.92</v>
      </c>
      <c r="G7082" s="487" t="s">
        <v>1389</v>
      </c>
      <c r="H7082" s="488" t="n">
        <v>0</v>
      </c>
      <c r="I7082" s="489" t="s">
        <v>1390</v>
      </c>
      <c r="J7082" s="490" t="n">
        <v>2.92</v>
      </c>
    </row>
    <row r="7083" customFormat="false" ht="15" hidden="false" customHeight="true" outlineLevel="0" collapsed="false">
      <c r="A7083" s="486"/>
      <c r="B7083" s="487"/>
      <c r="C7083" s="487"/>
      <c r="D7083" s="487"/>
      <c r="E7083" s="487" t="s">
        <v>1391</v>
      </c>
      <c r="F7083" s="488" t="n">
        <v>4.4</v>
      </c>
      <c r="G7083" s="487"/>
      <c r="H7083" s="491" t="s">
        <v>1392</v>
      </c>
      <c r="I7083" s="491"/>
      <c r="J7083" s="490" t="n">
        <v>22.91</v>
      </c>
    </row>
    <row r="7084" customFormat="false" ht="49.5" hidden="false" customHeight="true" outlineLevel="0" collapsed="false">
      <c r="A7084" s="492"/>
      <c r="B7084" s="493"/>
      <c r="C7084" s="493"/>
      <c r="D7084" s="493"/>
      <c r="E7084" s="493"/>
      <c r="F7084" s="493"/>
      <c r="G7084" s="493" t="s">
        <v>1393</v>
      </c>
      <c r="H7084" s="494" t="n">
        <v>4</v>
      </c>
      <c r="I7084" s="495" t="s">
        <v>1394</v>
      </c>
      <c r="J7084" s="496" t="n">
        <v>91.64</v>
      </c>
    </row>
    <row r="7085" customFormat="false" ht="0.75" hidden="false" customHeight="true" outlineLevel="0" collapsed="false">
      <c r="A7085" s="497"/>
      <c r="B7085" s="498"/>
      <c r="C7085" s="498"/>
      <c r="D7085" s="498"/>
      <c r="E7085" s="498"/>
      <c r="F7085" s="498"/>
      <c r="G7085" s="498"/>
      <c r="H7085" s="498"/>
      <c r="I7085" s="499"/>
      <c r="J7085" s="500"/>
    </row>
    <row r="7086" customFormat="false" ht="18" hidden="false" customHeight="true" outlineLevel="0" collapsed="false">
      <c r="A7086" s="466" t="s">
        <v>3599</v>
      </c>
      <c r="B7086" s="467" t="s">
        <v>27</v>
      </c>
      <c r="C7086" s="468" t="s">
        <v>26</v>
      </c>
      <c r="D7086" s="468" t="s">
        <v>18</v>
      </c>
      <c r="E7086" s="468" t="s">
        <v>25</v>
      </c>
      <c r="F7086" s="468"/>
      <c r="G7086" s="469" t="s">
        <v>1375</v>
      </c>
      <c r="H7086" s="467" t="s">
        <v>1376</v>
      </c>
      <c r="I7086" s="470" t="s">
        <v>1377</v>
      </c>
      <c r="J7086" s="471" t="s">
        <v>19</v>
      </c>
    </row>
    <row r="7087" customFormat="false" ht="39" hidden="false" customHeight="true" outlineLevel="0" collapsed="false">
      <c r="A7087" s="472" t="s">
        <v>35</v>
      </c>
      <c r="B7087" s="473" t="n">
        <v>103972</v>
      </c>
      <c r="C7087" s="474" t="s">
        <v>42</v>
      </c>
      <c r="D7087" s="474" t="s">
        <v>3600</v>
      </c>
      <c r="E7087" s="474" t="s">
        <v>1422</v>
      </c>
      <c r="F7087" s="474"/>
      <c r="G7087" s="475" t="s">
        <v>120</v>
      </c>
      <c r="H7087" s="476" t="n">
        <v>1</v>
      </c>
      <c r="I7087" s="477" t="n">
        <v>27.34</v>
      </c>
      <c r="J7087" s="478" t="n">
        <v>27.34</v>
      </c>
    </row>
    <row r="7088" customFormat="false" ht="25.5" hidden="false" customHeight="true" outlineLevel="0" collapsed="false">
      <c r="A7088" s="479" t="s">
        <v>656</v>
      </c>
      <c r="B7088" s="480" t="n">
        <v>88248</v>
      </c>
      <c r="C7088" s="481" t="s">
        <v>42</v>
      </c>
      <c r="D7088" s="481" t="s">
        <v>910</v>
      </c>
      <c r="E7088" s="481" t="s">
        <v>1382</v>
      </c>
      <c r="F7088" s="481"/>
      <c r="G7088" s="482" t="s">
        <v>469</v>
      </c>
      <c r="H7088" s="483" t="n">
        <v>0.1035</v>
      </c>
      <c r="I7088" s="484" t="n">
        <v>20.92</v>
      </c>
      <c r="J7088" s="485" t="n">
        <v>2.16</v>
      </c>
    </row>
    <row r="7089" customFormat="false" ht="25.5" hidden="false" customHeight="true" outlineLevel="0" collapsed="false">
      <c r="A7089" s="479" t="s">
        <v>656</v>
      </c>
      <c r="B7089" s="480" t="n">
        <v>88267</v>
      </c>
      <c r="C7089" s="481" t="s">
        <v>42</v>
      </c>
      <c r="D7089" s="481" t="s">
        <v>909</v>
      </c>
      <c r="E7089" s="481" t="s">
        <v>1382</v>
      </c>
      <c r="F7089" s="481"/>
      <c r="G7089" s="482" t="s">
        <v>469</v>
      </c>
      <c r="H7089" s="483" t="n">
        <v>0.1035</v>
      </c>
      <c r="I7089" s="484" t="n">
        <v>25.55</v>
      </c>
      <c r="J7089" s="485" t="n">
        <v>2.64</v>
      </c>
    </row>
    <row r="7090" customFormat="false" ht="24" hidden="false" customHeight="true" outlineLevel="0" collapsed="false">
      <c r="A7090" s="501" t="s">
        <v>200</v>
      </c>
      <c r="B7090" s="502" t="n">
        <v>122</v>
      </c>
      <c r="C7090" s="503" t="s">
        <v>42</v>
      </c>
      <c r="D7090" s="503" t="s">
        <v>3553</v>
      </c>
      <c r="E7090" s="503" t="s">
        <v>669</v>
      </c>
      <c r="F7090" s="503"/>
      <c r="G7090" s="504" t="s">
        <v>120</v>
      </c>
      <c r="H7090" s="505" t="n">
        <v>0.0212</v>
      </c>
      <c r="I7090" s="506" t="n">
        <v>76.94</v>
      </c>
      <c r="J7090" s="507" t="n">
        <v>1.63</v>
      </c>
    </row>
    <row r="7091" customFormat="false" ht="25.5" hidden="false" customHeight="true" outlineLevel="0" collapsed="false">
      <c r="A7091" s="501" t="s">
        <v>200</v>
      </c>
      <c r="B7091" s="502" t="n">
        <v>821</v>
      </c>
      <c r="C7091" s="503" t="s">
        <v>42</v>
      </c>
      <c r="D7091" s="503" t="s">
        <v>3581</v>
      </c>
      <c r="E7091" s="503" t="s">
        <v>669</v>
      </c>
      <c r="F7091" s="503"/>
      <c r="G7091" s="504" t="s">
        <v>120</v>
      </c>
      <c r="H7091" s="505" t="n">
        <v>1</v>
      </c>
      <c r="I7091" s="506" t="n">
        <v>17.72</v>
      </c>
      <c r="J7091" s="507" t="n">
        <v>17.72</v>
      </c>
    </row>
    <row r="7092" customFormat="false" ht="25.5" hidden="false" customHeight="true" outlineLevel="0" collapsed="false">
      <c r="A7092" s="501" t="s">
        <v>200</v>
      </c>
      <c r="B7092" s="502" t="n">
        <v>20083</v>
      </c>
      <c r="C7092" s="503" t="s">
        <v>42</v>
      </c>
      <c r="D7092" s="503" t="s">
        <v>3554</v>
      </c>
      <c r="E7092" s="503" t="s">
        <v>669</v>
      </c>
      <c r="F7092" s="503"/>
      <c r="G7092" s="504" t="s">
        <v>120</v>
      </c>
      <c r="H7092" s="505" t="n">
        <v>0.036</v>
      </c>
      <c r="I7092" s="506" t="n">
        <v>87.17</v>
      </c>
      <c r="J7092" s="507" t="n">
        <v>3.13</v>
      </c>
    </row>
    <row r="7093" customFormat="false" ht="24" hidden="false" customHeight="true" outlineLevel="0" collapsed="false">
      <c r="A7093" s="501" t="s">
        <v>200</v>
      </c>
      <c r="B7093" s="502" t="n">
        <v>38383</v>
      </c>
      <c r="C7093" s="503" t="s">
        <v>42</v>
      </c>
      <c r="D7093" s="503" t="s">
        <v>3555</v>
      </c>
      <c r="E7093" s="503" t="s">
        <v>669</v>
      </c>
      <c r="F7093" s="503"/>
      <c r="G7093" s="504" t="s">
        <v>120</v>
      </c>
      <c r="H7093" s="505" t="n">
        <v>0.0233</v>
      </c>
      <c r="I7093" s="506" t="n">
        <v>2.62</v>
      </c>
      <c r="J7093" s="507" t="n">
        <v>0.06</v>
      </c>
    </row>
    <row r="7094" customFormat="false" ht="15" hidden="false" customHeight="false" outlineLevel="0" collapsed="false">
      <c r="A7094" s="486"/>
      <c r="B7094" s="487"/>
      <c r="C7094" s="487"/>
      <c r="D7094" s="487"/>
      <c r="E7094" s="487" t="s">
        <v>1388</v>
      </c>
      <c r="F7094" s="488" t="n">
        <v>3.84</v>
      </c>
      <c r="G7094" s="487" t="s">
        <v>1389</v>
      </c>
      <c r="H7094" s="488" t="n">
        <v>0</v>
      </c>
      <c r="I7094" s="489" t="s">
        <v>1390</v>
      </c>
      <c r="J7094" s="490" t="n">
        <v>3.84</v>
      </c>
    </row>
    <row r="7095" customFormat="false" ht="15" hidden="false" customHeight="true" outlineLevel="0" collapsed="false">
      <c r="A7095" s="486"/>
      <c r="B7095" s="487"/>
      <c r="C7095" s="487"/>
      <c r="D7095" s="487"/>
      <c r="E7095" s="487" t="s">
        <v>1391</v>
      </c>
      <c r="F7095" s="488" t="n">
        <v>6.5</v>
      </c>
      <c r="G7095" s="487"/>
      <c r="H7095" s="491" t="s">
        <v>1392</v>
      </c>
      <c r="I7095" s="491"/>
      <c r="J7095" s="490" t="n">
        <v>33.84</v>
      </c>
    </row>
    <row r="7096" customFormat="false" ht="49.5" hidden="false" customHeight="true" outlineLevel="0" collapsed="false">
      <c r="A7096" s="492"/>
      <c r="B7096" s="493"/>
      <c r="C7096" s="493"/>
      <c r="D7096" s="493"/>
      <c r="E7096" s="493"/>
      <c r="F7096" s="493"/>
      <c r="G7096" s="493" t="s">
        <v>1393</v>
      </c>
      <c r="H7096" s="494" t="n">
        <v>13</v>
      </c>
      <c r="I7096" s="495" t="s">
        <v>1394</v>
      </c>
      <c r="J7096" s="496" t="n">
        <v>439.92</v>
      </c>
    </row>
    <row r="7097" customFormat="false" ht="0.75" hidden="false" customHeight="true" outlineLevel="0" collapsed="false">
      <c r="A7097" s="497"/>
      <c r="B7097" s="498"/>
      <c r="C7097" s="498"/>
      <c r="D7097" s="498"/>
      <c r="E7097" s="498"/>
      <c r="F7097" s="498"/>
      <c r="G7097" s="498"/>
      <c r="H7097" s="498"/>
      <c r="I7097" s="499"/>
      <c r="J7097" s="500"/>
    </row>
    <row r="7098" customFormat="false" ht="18" hidden="false" customHeight="true" outlineLevel="0" collapsed="false">
      <c r="A7098" s="466" t="s">
        <v>3601</v>
      </c>
      <c r="B7098" s="467" t="s">
        <v>27</v>
      </c>
      <c r="C7098" s="468" t="s">
        <v>26</v>
      </c>
      <c r="D7098" s="468" t="s">
        <v>18</v>
      </c>
      <c r="E7098" s="468" t="s">
        <v>25</v>
      </c>
      <c r="F7098" s="468"/>
      <c r="G7098" s="469" t="s">
        <v>1375</v>
      </c>
      <c r="H7098" s="467" t="s">
        <v>1376</v>
      </c>
      <c r="I7098" s="470" t="s">
        <v>1377</v>
      </c>
      <c r="J7098" s="471" t="s">
        <v>19</v>
      </c>
    </row>
    <row r="7099" customFormat="false" ht="39" hidden="false" customHeight="true" outlineLevel="0" collapsed="false">
      <c r="A7099" s="472" t="s">
        <v>35</v>
      </c>
      <c r="B7099" s="473" t="s">
        <v>3602</v>
      </c>
      <c r="C7099" s="474" t="s">
        <v>36</v>
      </c>
      <c r="D7099" s="474" t="s">
        <v>3603</v>
      </c>
      <c r="E7099" s="474" t="s">
        <v>1554</v>
      </c>
      <c r="F7099" s="474"/>
      <c r="G7099" s="475" t="s">
        <v>120</v>
      </c>
      <c r="H7099" s="476" t="n">
        <v>1</v>
      </c>
      <c r="I7099" s="477" t="n">
        <v>68.76</v>
      </c>
      <c r="J7099" s="478" t="n">
        <v>68.76</v>
      </c>
    </row>
    <row r="7100" customFormat="false" ht="25.5" hidden="false" customHeight="true" outlineLevel="0" collapsed="false">
      <c r="A7100" s="479" t="s">
        <v>656</v>
      </c>
      <c r="B7100" s="480" t="n">
        <v>88267</v>
      </c>
      <c r="C7100" s="481" t="s">
        <v>42</v>
      </c>
      <c r="D7100" s="481" t="s">
        <v>909</v>
      </c>
      <c r="E7100" s="481" t="s">
        <v>1382</v>
      </c>
      <c r="F7100" s="481"/>
      <c r="G7100" s="482" t="s">
        <v>469</v>
      </c>
      <c r="H7100" s="483" t="n">
        <v>0.1045</v>
      </c>
      <c r="I7100" s="484" t="n">
        <v>25.55</v>
      </c>
      <c r="J7100" s="485" t="n">
        <v>2.66</v>
      </c>
    </row>
    <row r="7101" customFormat="false" ht="25.5" hidden="false" customHeight="true" outlineLevel="0" collapsed="false">
      <c r="A7101" s="479" t="s">
        <v>656</v>
      </c>
      <c r="B7101" s="480" t="n">
        <v>88248</v>
      </c>
      <c r="C7101" s="481" t="s">
        <v>42</v>
      </c>
      <c r="D7101" s="481" t="s">
        <v>910</v>
      </c>
      <c r="E7101" s="481" t="s">
        <v>1382</v>
      </c>
      <c r="F7101" s="481"/>
      <c r="G7101" s="482" t="s">
        <v>469</v>
      </c>
      <c r="H7101" s="483" t="n">
        <v>0.1045</v>
      </c>
      <c r="I7101" s="484" t="n">
        <v>20.92</v>
      </c>
      <c r="J7101" s="485" t="n">
        <v>2.18</v>
      </c>
    </row>
    <row r="7102" customFormat="false" ht="24" hidden="false" customHeight="true" outlineLevel="0" collapsed="false">
      <c r="A7102" s="501" t="s">
        <v>200</v>
      </c>
      <c r="B7102" s="502" t="n">
        <v>122</v>
      </c>
      <c r="C7102" s="503" t="s">
        <v>42</v>
      </c>
      <c r="D7102" s="503" t="s">
        <v>3553</v>
      </c>
      <c r="E7102" s="503" t="s">
        <v>669</v>
      </c>
      <c r="F7102" s="503"/>
      <c r="G7102" s="504" t="s">
        <v>120</v>
      </c>
      <c r="H7102" s="505" t="n">
        <v>0.0214</v>
      </c>
      <c r="I7102" s="506" t="n">
        <v>76.94</v>
      </c>
      <c r="J7102" s="507" t="n">
        <v>1.64</v>
      </c>
    </row>
    <row r="7103" customFormat="false" ht="25.5" hidden="false" customHeight="true" outlineLevel="0" collapsed="false">
      <c r="A7103" s="501" t="s">
        <v>200</v>
      </c>
      <c r="B7103" s="502" t="s">
        <v>3604</v>
      </c>
      <c r="C7103" s="503" t="s">
        <v>36</v>
      </c>
      <c r="D7103" s="503" t="s">
        <v>3605</v>
      </c>
      <c r="E7103" s="503" t="s">
        <v>669</v>
      </c>
      <c r="F7103" s="503"/>
      <c r="G7103" s="504" t="s">
        <v>120</v>
      </c>
      <c r="H7103" s="505" t="n">
        <v>1</v>
      </c>
      <c r="I7103" s="506" t="n">
        <v>31.97</v>
      </c>
      <c r="J7103" s="507" t="n">
        <v>31.97</v>
      </c>
    </row>
    <row r="7104" customFormat="false" ht="25.5" hidden="false" customHeight="true" outlineLevel="0" collapsed="false">
      <c r="A7104" s="501" t="s">
        <v>200</v>
      </c>
      <c r="B7104" s="502" t="s">
        <v>3585</v>
      </c>
      <c r="C7104" s="503" t="s">
        <v>36</v>
      </c>
      <c r="D7104" s="503" t="s">
        <v>3586</v>
      </c>
      <c r="E7104" s="503" t="s">
        <v>669</v>
      </c>
      <c r="F7104" s="503"/>
      <c r="G7104" s="504" t="s">
        <v>120</v>
      </c>
      <c r="H7104" s="505" t="n">
        <v>1</v>
      </c>
      <c r="I7104" s="506" t="n">
        <v>27.12</v>
      </c>
      <c r="J7104" s="507" t="n">
        <v>27.12</v>
      </c>
    </row>
    <row r="7105" customFormat="false" ht="25.5" hidden="false" customHeight="true" outlineLevel="0" collapsed="false">
      <c r="A7105" s="501" t="s">
        <v>200</v>
      </c>
      <c r="B7105" s="502" t="n">
        <v>20083</v>
      </c>
      <c r="C7105" s="503" t="s">
        <v>42</v>
      </c>
      <c r="D7105" s="503" t="s">
        <v>3554</v>
      </c>
      <c r="E7105" s="503" t="s">
        <v>669</v>
      </c>
      <c r="F7105" s="503"/>
      <c r="G7105" s="504" t="s">
        <v>120</v>
      </c>
      <c r="H7105" s="505" t="n">
        <v>0.036</v>
      </c>
      <c r="I7105" s="506" t="n">
        <v>87.17</v>
      </c>
      <c r="J7105" s="507" t="n">
        <v>3.13</v>
      </c>
    </row>
    <row r="7106" customFormat="false" ht="24" hidden="false" customHeight="true" outlineLevel="0" collapsed="false">
      <c r="A7106" s="501" t="s">
        <v>200</v>
      </c>
      <c r="B7106" s="502" t="n">
        <v>38383</v>
      </c>
      <c r="C7106" s="503" t="s">
        <v>42</v>
      </c>
      <c r="D7106" s="503" t="s">
        <v>3555</v>
      </c>
      <c r="E7106" s="503" t="s">
        <v>669</v>
      </c>
      <c r="F7106" s="503"/>
      <c r="G7106" s="504" t="s">
        <v>120</v>
      </c>
      <c r="H7106" s="505" t="n">
        <v>0.0233</v>
      </c>
      <c r="I7106" s="506" t="n">
        <v>2.62</v>
      </c>
      <c r="J7106" s="507" t="n">
        <v>0.06</v>
      </c>
    </row>
    <row r="7107" customFormat="false" ht="15" hidden="false" customHeight="false" outlineLevel="0" collapsed="false">
      <c r="A7107" s="486"/>
      <c r="B7107" s="487"/>
      <c r="C7107" s="487"/>
      <c r="D7107" s="487"/>
      <c r="E7107" s="487" t="s">
        <v>1388</v>
      </c>
      <c r="F7107" s="488" t="n">
        <v>3.87</v>
      </c>
      <c r="G7107" s="487" t="s">
        <v>1389</v>
      </c>
      <c r="H7107" s="488" t="n">
        <v>0</v>
      </c>
      <c r="I7107" s="489" t="s">
        <v>1390</v>
      </c>
      <c r="J7107" s="490" t="n">
        <v>3.87</v>
      </c>
    </row>
    <row r="7108" customFormat="false" ht="15" hidden="false" customHeight="true" outlineLevel="0" collapsed="false">
      <c r="A7108" s="486"/>
      <c r="B7108" s="487"/>
      <c r="C7108" s="487"/>
      <c r="D7108" s="487"/>
      <c r="E7108" s="487" t="s">
        <v>1391</v>
      </c>
      <c r="F7108" s="488" t="n">
        <v>16.36</v>
      </c>
      <c r="G7108" s="487"/>
      <c r="H7108" s="491" t="s">
        <v>1392</v>
      </c>
      <c r="I7108" s="491"/>
      <c r="J7108" s="490" t="n">
        <v>85.12</v>
      </c>
    </row>
    <row r="7109" customFormat="false" ht="49.5" hidden="false" customHeight="true" outlineLevel="0" collapsed="false">
      <c r="A7109" s="492"/>
      <c r="B7109" s="493"/>
      <c r="C7109" s="493"/>
      <c r="D7109" s="493"/>
      <c r="E7109" s="493"/>
      <c r="F7109" s="493"/>
      <c r="G7109" s="493" t="s">
        <v>1393</v>
      </c>
      <c r="H7109" s="494" t="n">
        <v>6</v>
      </c>
      <c r="I7109" s="495" t="s">
        <v>1394</v>
      </c>
      <c r="J7109" s="496" t="n">
        <v>510.72</v>
      </c>
    </row>
    <row r="7110" customFormat="false" ht="0.75" hidden="false" customHeight="true" outlineLevel="0" collapsed="false">
      <c r="A7110" s="497"/>
      <c r="B7110" s="498"/>
      <c r="C7110" s="498"/>
      <c r="D7110" s="498"/>
      <c r="E7110" s="498"/>
      <c r="F7110" s="498"/>
      <c r="G7110" s="498"/>
      <c r="H7110" s="498"/>
      <c r="I7110" s="499"/>
      <c r="J7110" s="500"/>
    </row>
    <row r="7111" customFormat="false" ht="18" hidden="false" customHeight="true" outlineLevel="0" collapsed="false">
      <c r="A7111" s="466" t="s">
        <v>3606</v>
      </c>
      <c r="B7111" s="467" t="s">
        <v>27</v>
      </c>
      <c r="C7111" s="468" t="s">
        <v>26</v>
      </c>
      <c r="D7111" s="468" t="s">
        <v>18</v>
      </c>
      <c r="E7111" s="468" t="s">
        <v>25</v>
      </c>
      <c r="F7111" s="468"/>
      <c r="G7111" s="469" t="s">
        <v>1375</v>
      </c>
      <c r="H7111" s="467" t="s">
        <v>1376</v>
      </c>
      <c r="I7111" s="470" t="s">
        <v>1377</v>
      </c>
      <c r="J7111" s="471" t="s">
        <v>19</v>
      </c>
    </row>
    <row r="7112" customFormat="false" ht="39" hidden="false" customHeight="true" outlineLevel="0" collapsed="false">
      <c r="A7112" s="472" t="s">
        <v>35</v>
      </c>
      <c r="B7112" s="473" t="n">
        <v>89523</v>
      </c>
      <c r="C7112" s="474" t="s">
        <v>42</v>
      </c>
      <c r="D7112" s="474" t="s">
        <v>3607</v>
      </c>
      <c r="E7112" s="474" t="s">
        <v>1422</v>
      </c>
      <c r="F7112" s="474"/>
      <c r="G7112" s="475" t="s">
        <v>120</v>
      </c>
      <c r="H7112" s="476" t="n">
        <v>1</v>
      </c>
      <c r="I7112" s="477" t="n">
        <v>93.22</v>
      </c>
      <c r="J7112" s="478" t="n">
        <v>93.22</v>
      </c>
    </row>
    <row r="7113" customFormat="false" ht="25.5" hidden="false" customHeight="true" outlineLevel="0" collapsed="false">
      <c r="A7113" s="479" t="s">
        <v>656</v>
      </c>
      <c r="B7113" s="480" t="n">
        <v>88248</v>
      </c>
      <c r="C7113" s="481" t="s">
        <v>42</v>
      </c>
      <c r="D7113" s="481" t="s">
        <v>910</v>
      </c>
      <c r="E7113" s="481" t="s">
        <v>1382</v>
      </c>
      <c r="F7113" s="481"/>
      <c r="G7113" s="482" t="s">
        <v>469</v>
      </c>
      <c r="H7113" s="483" t="n">
        <v>0.2071</v>
      </c>
      <c r="I7113" s="484" t="n">
        <v>20.92</v>
      </c>
      <c r="J7113" s="485" t="n">
        <v>4.33</v>
      </c>
    </row>
    <row r="7114" customFormat="false" ht="25.5" hidden="false" customHeight="true" outlineLevel="0" collapsed="false">
      <c r="A7114" s="479" t="s">
        <v>656</v>
      </c>
      <c r="B7114" s="480" t="n">
        <v>88267</v>
      </c>
      <c r="C7114" s="481" t="s">
        <v>42</v>
      </c>
      <c r="D7114" s="481" t="s">
        <v>909</v>
      </c>
      <c r="E7114" s="481" t="s">
        <v>1382</v>
      </c>
      <c r="F7114" s="481"/>
      <c r="G7114" s="482" t="s">
        <v>469</v>
      </c>
      <c r="H7114" s="483" t="n">
        <v>0.2071</v>
      </c>
      <c r="I7114" s="484" t="n">
        <v>25.55</v>
      </c>
      <c r="J7114" s="485" t="n">
        <v>5.29</v>
      </c>
    </row>
    <row r="7115" customFormat="false" ht="24" hidden="false" customHeight="true" outlineLevel="0" collapsed="false">
      <c r="A7115" s="501" t="s">
        <v>200</v>
      </c>
      <c r="B7115" s="502" t="n">
        <v>122</v>
      </c>
      <c r="C7115" s="503" t="s">
        <v>42</v>
      </c>
      <c r="D7115" s="503" t="s">
        <v>3553</v>
      </c>
      <c r="E7115" s="503" t="s">
        <v>669</v>
      </c>
      <c r="F7115" s="503"/>
      <c r="G7115" s="504" t="s">
        <v>120</v>
      </c>
      <c r="H7115" s="505" t="n">
        <v>0.0353</v>
      </c>
      <c r="I7115" s="506" t="n">
        <v>76.94</v>
      </c>
      <c r="J7115" s="507" t="n">
        <v>2.71</v>
      </c>
    </row>
    <row r="7116" customFormat="false" ht="25.5" hidden="false" customHeight="true" outlineLevel="0" collapsed="false">
      <c r="A7116" s="501" t="s">
        <v>200</v>
      </c>
      <c r="B7116" s="502" t="n">
        <v>3525</v>
      </c>
      <c r="C7116" s="503" t="s">
        <v>42</v>
      </c>
      <c r="D7116" s="503" t="s">
        <v>3608</v>
      </c>
      <c r="E7116" s="503" t="s">
        <v>669</v>
      </c>
      <c r="F7116" s="503"/>
      <c r="G7116" s="504" t="s">
        <v>120</v>
      </c>
      <c r="H7116" s="505" t="n">
        <v>1</v>
      </c>
      <c r="I7116" s="506" t="n">
        <v>75.58</v>
      </c>
      <c r="J7116" s="507" t="n">
        <v>75.58</v>
      </c>
    </row>
    <row r="7117" customFormat="false" ht="25.5" hidden="false" customHeight="true" outlineLevel="0" collapsed="false">
      <c r="A7117" s="501" t="s">
        <v>200</v>
      </c>
      <c r="B7117" s="502" t="n">
        <v>20083</v>
      </c>
      <c r="C7117" s="503" t="s">
        <v>42</v>
      </c>
      <c r="D7117" s="503" t="s">
        <v>3554</v>
      </c>
      <c r="E7117" s="503" t="s">
        <v>669</v>
      </c>
      <c r="F7117" s="503"/>
      <c r="G7117" s="504" t="s">
        <v>120</v>
      </c>
      <c r="H7117" s="505" t="n">
        <v>0.06</v>
      </c>
      <c r="I7117" s="506" t="n">
        <v>87.17</v>
      </c>
      <c r="J7117" s="507" t="n">
        <v>5.23</v>
      </c>
    </row>
    <row r="7118" customFormat="false" ht="24" hidden="false" customHeight="true" outlineLevel="0" collapsed="false">
      <c r="A7118" s="501" t="s">
        <v>200</v>
      </c>
      <c r="B7118" s="502" t="n">
        <v>38383</v>
      </c>
      <c r="C7118" s="503" t="s">
        <v>42</v>
      </c>
      <c r="D7118" s="503" t="s">
        <v>3555</v>
      </c>
      <c r="E7118" s="503" t="s">
        <v>669</v>
      </c>
      <c r="F7118" s="503"/>
      <c r="G7118" s="504" t="s">
        <v>120</v>
      </c>
      <c r="H7118" s="505" t="n">
        <v>0.0307</v>
      </c>
      <c r="I7118" s="506" t="n">
        <v>2.62</v>
      </c>
      <c r="J7118" s="507" t="n">
        <v>0.08</v>
      </c>
    </row>
    <row r="7119" customFormat="false" ht="15" hidden="false" customHeight="false" outlineLevel="0" collapsed="false">
      <c r="A7119" s="486"/>
      <c r="B7119" s="487"/>
      <c r="C7119" s="487"/>
      <c r="D7119" s="487"/>
      <c r="E7119" s="487" t="s">
        <v>1388</v>
      </c>
      <c r="F7119" s="488" t="n">
        <v>7.68</v>
      </c>
      <c r="G7119" s="487" t="s">
        <v>1389</v>
      </c>
      <c r="H7119" s="488" t="n">
        <v>0</v>
      </c>
      <c r="I7119" s="489" t="s">
        <v>1390</v>
      </c>
      <c r="J7119" s="490" t="n">
        <v>7.68</v>
      </c>
    </row>
    <row r="7120" customFormat="false" ht="15" hidden="false" customHeight="true" outlineLevel="0" collapsed="false">
      <c r="A7120" s="486"/>
      <c r="B7120" s="487"/>
      <c r="C7120" s="487"/>
      <c r="D7120" s="487"/>
      <c r="E7120" s="487" t="s">
        <v>1391</v>
      </c>
      <c r="F7120" s="488" t="n">
        <v>22.18</v>
      </c>
      <c r="G7120" s="487"/>
      <c r="H7120" s="491" t="s">
        <v>1392</v>
      </c>
      <c r="I7120" s="491"/>
      <c r="J7120" s="490" t="n">
        <v>115.4</v>
      </c>
    </row>
    <row r="7121" customFormat="false" ht="49.5" hidden="false" customHeight="true" outlineLevel="0" collapsed="false">
      <c r="A7121" s="492"/>
      <c r="B7121" s="493"/>
      <c r="C7121" s="493"/>
      <c r="D7121" s="493"/>
      <c r="E7121" s="493"/>
      <c r="F7121" s="493"/>
      <c r="G7121" s="493" t="s">
        <v>1393</v>
      </c>
      <c r="H7121" s="494" t="n">
        <v>4</v>
      </c>
      <c r="I7121" s="495" t="s">
        <v>1394</v>
      </c>
      <c r="J7121" s="496" t="n">
        <v>461.6</v>
      </c>
    </row>
    <row r="7122" customFormat="false" ht="0.75" hidden="false" customHeight="true" outlineLevel="0" collapsed="false">
      <c r="A7122" s="497"/>
      <c r="B7122" s="498"/>
      <c r="C7122" s="498"/>
      <c r="D7122" s="498"/>
      <c r="E7122" s="498"/>
      <c r="F7122" s="498"/>
      <c r="G7122" s="498"/>
      <c r="H7122" s="498"/>
      <c r="I7122" s="499"/>
      <c r="J7122" s="500"/>
    </row>
    <row r="7123" customFormat="false" ht="18" hidden="false" customHeight="true" outlineLevel="0" collapsed="false">
      <c r="A7123" s="466" t="s">
        <v>3609</v>
      </c>
      <c r="B7123" s="467" t="s">
        <v>27</v>
      </c>
      <c r="C7123" s="468" t="s">
        <v>26</v>
      </c>
      <c r="D7123" s="468" t="s">
        <v>18</v>
      </c>
      <c r="E7123" s="468" t="s">
        <v>25</v>
      </c>
      <c r="F7123" s="468"/>
      <c r="G7123" s="469" t="s">
        <v>1375</v>
      </c>
      <c r="H7123" s="467" t="s">
        <v>1376</v>
      </c>
      <c r="I7123" s="470" t="s">
        <v>1377</v>
      </c>
      <c r="J7123" s="471" t="s">
        <v>19</v>
      </c>
    </row>
    <row r="7124" customFormat="false" ht="39" hidden="false" customHeight="true" outlineLevel="0" collapsed="false">
      <c r="A7124" s="472" t="s">
        <v>35</v>
      </c>
      <c r="B7124" s="473" t="n">
        <v>89515</v>
      </c>
      <c r="C7124" s="474" t="s">
        <v>42</v>
      </c>
      <c r="D7124" s="474" t="s">
        <v>3610</v>
      </c>
      <c r="E7124" s="474" t="s">
        <v>1422</v>
      </c>
      <c r="F7124" s="474"/>
      <c r="G7124" s="475" t="s">
        <v>120</v>
      </c>
      <c r="H7124" s="476" t="n">
        <v>1</v>
      </c>
      <c r="I7124" s="477" t="n">
        <v>76.22</v>
      </c>
      <c r="J7124" s="478" t="n">
        <v>76.22</v>
      </c>
    </row>
    <row r="7125" customFormat="false" ht="25.5" hidden="false" customHeight="true" outlineLevel="0" collapsed="false">
      <c r="A7125" s="479" t="s">
        <v>656</v>
      </c>
      <c r="B7125" s="480" t="n">
        <v>88248</v>
      </c>
      <c r="C7125" s="481" t="s">
        <v>42</v>
      </c>
      <c r="D7125" s="481" t="s">
        <v>910</v>
      </c>
      <c r="E7125" s="481" t="s">
        <v>1382</v>
      </c>
      <c r="F7125" s="481"/>
      <c r="G7125" s="482" t="s">
        <v>469</v>
      </c>
      <c r="H7125" s="483" t="n">
        <v>0.1847</v>
      </c>
      <c r="I7125" s="484" t="n">
        <v>20.92</v>
      </c>
      <c r="J7125" s="485" t="n">
        <v>3.86</v>
      </c>
    </row>
    <row r="7126" customFormat="false" ht="25.5" hidden="false" customHeight="true" outlineLevel="0" collapsed="false">
      <c r="A7126" s="479" t="s">
        <v>656</v>
      </c>
      <c r="B7126" s="480" t="n">
        <v>88267</v>
      </c>
      <c r="C7126" s="481" t="s">
        <v>42</v>
      </c>
      <c r="D7126" s="481" t="s">
        <v>909</v>
      </c>
      <c r="E7126" s="481" t="s">
        <v>1382</v>
      </c>
      <c r="F7126" s="481"/>
      <c r="G7126" s="482" t="s">
        <v>469</v>
      </c>
      <c r="H7126" s="483" t="n">
        <v>0.1847</v>
      </c>
      <c r="I7126" s="484" t="n">
        <v>25.55</v>
      </c>
      <c r="J7126" s="485" t="n">
        <v>4.71</v>
      </c>
    </row>
    <row r="7127" customFormat="false" ht="24" hidden="false" customHeight="true" outlineLevel="0" collapsed="false">
      <c r="A7127" s="501" t="s">
        <v>200</v>
      </c>
      <c r="B7127" s="502" t="n">
        <v>122</v>
      </c>
      <c r="C7127" s="503" t="s">
        <v>42</v>
      </c>
      <c r="D7127" s="503" t="s">
        <v>3553</v>
      </c>
      <c r="E7127" s="503" t="s">
        <v>669</v>
      </c>
      <c r="F7127" s="503"/>
      <c r="G7127" s="504" t="s">
        <v>120</v>
      </c>
      <c r="H7127" s="505" t="n">
        <v>0.0259</v>
      </c>
      <c r="I7127" s="506" t="n">
        <v>76.94</v>
      </c>
      <c r="J7127" s="507" t="n">
        <v>1.99</v>
      </c>
    </row>
    <row r="7128" customFormat="false" ht="25.5" hidden="false" customHeight="true" outlineLevel="0" collapsed="false">
      <c r="A7128" s="501" t="s">
        <v>200</v>
      </c>
      <c r="B7128" s="502" t="n">
        <v>3478</v>
      </c>
      <c r="C7128" s="503" t="s">
        <v>42</v>
      </c>
      <c r="D7128" s="503" t="s">
        <v>3611</v>
      </c>
      <c r="E7128" s="503" t="s">
        <v>669</v>
      </c>
      <c r="F7128" s="503"/>
      <c r="G7128" s="504" t="s">
        <v>120</v>
      </c>
      <c r="H7128" s="505" t="n">
        <v>1</v>
      </c>
      <c r="I7128" s="506" t="n">
        <v>61.24</v>
      </c>
      <c r="J7128" s="507" t="n">
        <v>61.24</v>
      </c>
    </row>
    <row r="7129" customFormat="false" ht="25.5" hidden="false" customHeight="true" outlineLevel="0" collapsed="false">
      <c r="A7129" s="501" t="s">
        <v>200</v>
      </c>
      <c r="B7129" s="502" t="n">
        <v>20083</v>
      </c>
      <c r="C7129" s="503" t="s">
        <v>42</v>
      </c>
      <c r="D7129" s="503" t="s">
        <v>3554</v>
      </c>
      <c r="E7129" s="503" t="s">
        <v>669</v>
      </c>
      <c r="F7129" s="503"/>
      <c r="G7129" s="504" t="s">
        <v>120</v>
      </c>
      <c r="H7129" s="505" t="n">
        <v>0.05</v>
      </c>
      <c r="I7129" s="506" t="n">
        <v>87.17</v>
      </c>
      <c r="J7129" s="507" t="n">
        <v>4.35</v>
      </c>
    </row>
    <row r="7130" customFormat="false" ht="24" hidden="false" customHeight="true" outlineLevel="0" collapsed="false">
      <c r="A7130" s="501" t="s">
        <v>200</v>
      </c>
      <c r="B7130" s="502" t="n">
        <v>38383</v>
      </c>
      <c r="C7130" s="503" t="s">
        <v>42</v>
      </c>
      <c r="D7130" s="503" t="s">
        <v>3555</v>
      </c>
      <c r="E7130" s="503" t="s">
        <v>669</v>
      </c>
      <c r="F7130" s="503"/>
      <c r="G7130" s="504" t="s">
        <v>120</v>
      </c>
      <c r="H7130" s="505" t="n">
        <v>0.0275</v>
      </c>
      <c r="I7130" s="506" t="n">
        <v>2.62</v>
      </c>
      <c r="J7130" s="507" t="n">
        <v>0.07</v>
      </c>
    </row>
    <row r="7131" customFormat="false" ht="15" hidden="false" customHeight="false" outlineLevel="0" collapsed="false">
      <c r="A7131" s="486"/>
      <c r="B7131" s="487"/>
      <c r="C7131" s="487"/>
      <c r="D7131" s="487"/>
      <c r="E7131" s="487" t="s">
        <v>1388</v>
      </c>
      <c r="F7131" s="488" t="n">
        <v>6.85</v>
      </c>
      <c r="G7131" s="487" t="s">
        <v>1389</v>
      </c>
      <c r="H7131" s="488" t="n">
        <v>0</v>
      </c>
      <c r="I7131" s="489" t="s">
        <v>1390</v>
      </c>
      <c r="J7131" s="490" t="n">
        <v>6.85</v>
      </c>
    </row>
    <row r="7132" customFormat="false" ht="15" hidden="false" customHeight="true" outlineLevel="0" collapsed="false">
      <c r="A7132" s="486"/>
      <c r="B7132" s="487"/>
      <c r="C7132" s="487"/>
      <c r="D7132" s="487"/>
      <c r="E7132" s="487" t="s">
        <v>1391</v>
      </c>
      <c r="F7132" s="488" t="n">
        <v>18.14</v>
      </c>
      <c r="G7132" s="487"/>
      <c r="H7132" s="491" t="s">
        <v>1392</v>
      </c>
      <c r="I7132" s="491"/>
      <c r="J7132" s="490" t="n">
        <v>94.36</v>
      </c>
    </row>
    <row r="7133" customFormat="false" ht="49.5" hidden="false" customHeight="true" outlineLevel="0" collapsed="false">
      <c r="A7133" s="492"/>
      <c r="B7133" s="493"/>
      <c r="C7133" s="493"/>
      <c r="D7133" s="493"/>
      <c r="E7133" s="493"/>
      <c r="F7133" s="493"/>
      <c r="G7133" s="493" t="s">
        <v>1393</v>
      </c>
      <c r="H7133" s="494" t="n">
        <v>4</v>
      </c>
      <c r="I7133" s="495" t="s">
        <v>1394</v>
      </c>
      <c r="J7133" s="496" t="n">
        <v>377.44</v>
      </c>
    </row>
    <row r="7134" customFormat="false" ht="0.75" hidden="false" customHeight="true" outlineLevel="0" collapsed="false">
      <c r="A7134" s="497"/>
      <c r="B7134" s="498"/>
      <c r="C7134" s="498"/>
      <c r="D7134" s="498"/>
      <c r="E7134" s="498"/>
      <c r="F7134" s="498"/>
      <c r="G7134" s="498"/>
      <c r="H7134" s="498"/>
      <c r="I7134" s="499"/>
      <c r="J7134" s="500"/>
    </row>
    <row r="7135" customFormat="false" ht="18" hidden="false" customHeight="true" outlineLevel="0" collapsed="false">
      <c r="A7135" s="466" t="s">
        <v>3612</v>
      </c>
      <c r="B7135" s="467" t="s">
        <v>27</v>
      </c>
      <c r="C7135" s="468" t="s">
        <v>26</v>
      </c>
      <c r="D7135" s="468" t="s">
        <v>18</v>
      </c>
      <c r="E7135" s="468" t="s">
        <v>25</v>
      </c>
      <c r="F7135" s="468"/>
      <c r="G7135" s="469" t="s">
        <v>1375</v>
      </c>
      <c r="H7135" s="467" t="s">
        <v>1376</v>
      </c>
      <c r="I7135" s="470" t="s">
        <v>1377</v>
      </c>
      <c r="J7135" s="471" t="s">
        <v>19</v>
      </c>
    </row>
    <row r="7136" customFormat="false" ht="39" hidden="false" customHeight="true" outlineLevel="0" collapsed="false">
      <c r="A7136" s="472" t="s">
        <v>35</v>
      </c>
      <c r="B7136" s="473" t="n">
        <v>89362</v>
      </c>
      <c r="C7136" s="474" t="s">
        <v>42</v>
      </c>
      <c r="D7136" s="474" t="s">
        <v>541</v>
      </c>
      <c r="E7136" s="474" t="s">
        <v>1422</v>
      </c>
      <c r="F7136" s="474"/>
      <c r="G7136" s="475" t="s">
        <v>120</v>
      </c>
      <c r="H7136" s="476" t="n">
        <v>1</v>
      </c>
      <c r="I7136" s="477" t="n">
        <v>9.04</v>
      </c>
      <c r="J7136" s="478" t="n">
        <v>9.04</v>
      </c>
    </row>
    <row r="7137" customFormat="false" ht="25.5" hidden="false" customHeight="true" outlineLevel="0" collapsed="false">
      <c r="A7137" s="479" t="s">
        <v>656</v>
      </c>
      <c r="B7137" s="480" t="n">
        <v>88248</v>
      </c>
      <c r="C7137" s="481" t="s">
        <v>42</v>
      </c>
      <c r="D7137" s="481" t="s">
        <v>910</v>
      </c>
      <c r="E7137" s="481" t="s">
        <v>1382</v>
      </c>
      <c r="F7137" s="481"/>
      <c r="G7137" s="482" t="s">
        <v>469</v>
      </c>
      <c r="H7137" s="483" t="n">
        <v>0.152</v>
      </c>
      <c r="I7137" s="484" t="n">
        <v>20.92</v>
      </c>
      <c r="J7137" s="485" t="n">
        <v>3.17</v>
      </c>
    </row>
    <row r="7138" customFormat="false" ht="25.5" hidden="false" customHeight="true" outlineLevel="0" collapsed="false">
      <c r="A7138" s="479" t="s">
        <v>656</v>
      </c>
      <c r="B7138" s="480" t="n">
        <v>88267</v>
      </c>
      <c r="C7138" s="481" t="s">
        <v>42</v>
      </c>
      <c r="D7138" s="481" t="s">
        <v>909</v>
      </c>
      <c r="E7138" s="481" t="s">
        <v>1382</v>
      </c>
      <c r="F7138" s="481"/>
      <c r="G7138" s="482" t="s">
        <v>469</v>
      </c>
      <c r="H7138" s="483" t="n">
        <v>0.152</v>
      </c>
      <c r="I7138" s="484" t="n">
        <v>25.55</v>
      </c>
      <c r="J7138" s="485" t="n">
        <v>3.88</v>
      </c>
    </row>
    <row r="7139" customFormat="false" ht="24" hidden="false" customHeight="true" outlineLevel="0" collapsed="false">
      <c r="A7139" s="501" t="s">
        <v>200</v>
      </c>
      <c r="B7139" s="502" t="n">
        <v>122</v>
      </c>
      <c r="C7139" s="503" t="s">
        <v>42</v>
      </c>
      <c r="D7139" s="503" t="s">
        <v>3553</v>
      </c>
      <c r="E7139" s="503" t="s">
        <v>669</v>
      </c>
      <c r="F7139" s="503"/>
      <c r="G7139" s="504" t="s">
        <v>120</v>
      </c>
      <c r="H7139" s="505" t="n">
        <v>0.0071</v>
      </c>
      <c r="I7139" s="506" t="n">
        <v>76.94</v>
      </c>
      <c r="J7139" s="507" t="n">
        <v>0.54</v>
      </c>
    </row>
    <row r="7140" customFormat="false" ht="25.5" hidden="false" customHeight="true" outlineLevel="0" collapsed="false">
      <c r="A7140" s="501" t="s">
        <v>200</v>
      </c>
      <c r="B7140" s="502" t="n">
        <v>3529</v>
      </c>
      <c r="C7140" s="503" t="s">
        <v>42</v>
      </c>
      <c r="D7140" s="503" t="s">
        <v>3613</v>
      </c>
      <c r="E7140" s="503" t="s">
        <v>669</v>
      </c>
      <c r="F7140" s="503"/>
      <c r="G7140" s="504" t="s">
        <v>120</v>
      </c>
      <c r="H7140" s="505" t="n">
        <v>1</v>
      </c>
      <c r="I7140" s="506" t="n">
        <v>0.68</v>
      </c>
      <c r="J7140" s="507" t="n">
        <v>0.68</v>
      </c>
    </row>
    <row r="7141" customFormat="false" ht="25.5" hidden="false" customHeight="true" outlineLevel="0" collapsed="false">
      <c r="A7141" s="501" t="s">
        <v>200</v>
      </c>
      <c r="B7141" s="502" t="n">
        <v>20083</v>
      </c>
      <c r="C7141" s="503" t="s">
        <v>42</v>
      </c>
      <c r="D7141" s="503" t="s">
        <v>3554</v>
      </c>
      <c r="E7141" s="503" t="s">
        <v>669</v>
      </c>
      <c r="F7141" s="503"/>
      <c r="G7141" s="504" t="s">
        <v>120</v>
      </c>
      <c r="H7141" s="505" t="n">
        <v>0.008</v>
      </c>
      <c r="I7141" s="506" t="n">
        <v>87.17</v>
      </c>
      <c r="J7141" s="507" t="n">
        <v>0.69</v>
      </c>
    </row>
    <row r="7142" customFormat="false" ht="24" hidden="false" customHeight="true" outlineLevel="0" collapsed="false">
      <c r="A7142" s="501" t="s">
        <v>200</v>
      </c>
      <c r="B7142" s="502" t="n">
        <v>38383</v>
      </c>
      <c r="C7142" s="503" t="s">
        <v>42</v>
      </c>
      <c r="D7142" s="503" t="s">
        <v>3555</v>
      </c>
      <c r="E7142" s="503" t="s">
        <v>669</v>
      </c>
      <c r="F7142" s="503"/>
      <c r="G7142" s="504" t="s">
        <v>120</v>
      </c>
      <c r="H7142" s="505" t="n">
        <v>0.0338</v>
      </c>
      <c r="I7142" s="506" t="n">
        <v>2.62</v>
      </c>
      <c r="J7142" s="507" t="n">
        <v>0.08</v>
      </c>
    </row>
    <row r="7143" customFormat="false" ht="15" hidden="false" customHeight="false" outlineLevel="0" collapsed="false">
      <c r="A7143" s="486"/>
      <c r="B7143" s="487"/>
      <c r="C7143" s="487"/>
      <c r="D7143" s="487"/>
      <c r="E7143" s="487" t="s">
        <v>1388</v>
      </c>
      <c r="F7143" s="488" t="n">
        <v>5.64</v>
      </c>
      <c r="G7143" s="487" t="s">
        <v>1389</v>
      </c>
      <c r="H7143" s="488" t="n">
        <v>0</v>
      </c>
      <c r="I7143" s="489" t="s">
        <v>1390</v>
      </c>
      <c r="J7143" s="490" t="n">
        <v>5.64</v>
      </c>
    </row>
    <row r="7144" customFormat="false" ht="15" hidden="false" customHeight="true" outlineLevel="0" collapsed="false">
      <c r="A7144" s="486"/>
      <c r="B7144" s="487"/>
      <c r="C7144" s="487"/>
      <c r="D7144" s="487"/>
      <c r="E7144" s="487" t="s">
        <v>1391</v>
      </c>
      <c r="F7144" s="488" t="n">
        <v>2.15</v>
      </c>
      <c r="G7144" s="487"/>
      <c r="H7144" s="491" t="s">
        <v>1392</v>
      </c>
      <c r="I7144" s="491"/>
      <c r="J7144" s="490" t="n">
        <v>11.19</v>
      </c>
    </row>
    <row r="7145" customFormat="false" ht="49.5" hidden="false" customHeight="true" outlineLevel="0" collapsed="false">
      <c r="A7145" s="492"/>
      <c r="B7145" s="493"/>
      <c r="C7145" s="493"/>
      <c r="D7145" s="493"/>
      <c r="E7145" s="493"/>
      <c r="F7145" s="493"/>
      <c r="G7145" s="493" t="s">
        <v>1393</v>
      </c>
      <c r="H7145" s="494" t="n">
        <v>144</v>
      </c>
      <c r="I7145" s="495" t="s">
        <v>1394</v>
      </c>
      <c r="J7145" s="496" t="n">
        <v>1611.36</v>
      </c>
    </row>
    <row r="7146" customFormat="false" ht="0.75" hidden="false" customHeight="true" outlineLevel="0" collapsed="false">
      <c r="A7146" s="497"/>
      <c r="B7146" s="498"/>
      <c r="C7146" s="498"/>
      <c r="D7146" s="498"/>
      <c r="E7146" s="498"/>
      <c r="F7146" s="498"/>
      <c r="G7146" s="498"/>
      <c r="H7146" s="498"/>
      <c r="I7146" s="499"/>
      <c r="J7146" s="500"/>
    </row>
    <row r="7147" customFormat="false" ht="18" hidden="false" customHeight="true" outlineLevel="0" collapsed="false">
      <c r="A7147" s="466" t="s">
        <v>3614</v>
      </c>
      <c r="B7147" s="467" t="s">
        <v>27</v>
      </c>
      <c r="C7147" s="468" t="s">
        <v>26</v>
      </c>
      <c r="D7147" s="468" t="s">
        <v>18</v>
      </c>
      <c r="E7147" s="468" t="s">
        <v>25</v>
      </c>
      <c r="F7147" s="468"/>
      <c r="G7147" s="469" t="s">
        <v>1375</v>
      </c>
      <c r="H7147" s="467" t="s">
        <v>1376</v>
      </c>
      <c r="I7147" s="470" t="s">
        <v>1377</v>
      </c>
      <c r="J7147" s="471" t="s">
        <v>19</v>
      </c>
    </row>
    <row r="7148" customFormat="false" ht="39" hidden="false" customHeight="true" outlineLevel="0" collapsed="false">
      <c r="A7148" s="472" t="s">
        <v>35</v>
      </c>
      <c r="B7148" s="473" t="n">
        <v>89367</v>
      </c>
      <c r="C7148" s="474" t="s">
        <v>42</v>
      </c>
      <c r="D7148" s="474" t="s">
        <v>543</v>
      </c>
      <c r="E7148" s="474" t="s">
        <v>1422</v>
      </c>
      <c r="F7148" s="474"/>
      <c r="G7148" s="475" t="s">
        <v>120</v>
      </c>
      <c r="H7148" s="476" t="n">
        <v>1</v>
      </c>
      <c r="I7148" s="477" t="n">
        <v>12.46</v>
      </c>
      <c r="J7148" s="478" t="n">
        <v>12.46</v>
      </c>
    </row>
    <row r="7149" customFormat="false" ht="25.5" hidden="false" customHeight="true" outlineLevel="0" collapsed="false">
      <c r="A7149" s="479" t="s">
        <v>656</v>
      </c>
      <c r="B7149" s="480" t="n">
        <v>88248</v>
      </c>
      <c r="C7149" s="481" t="s">
        <v>42</v>
      </c>
      <c r="D7149" s="481" t="s">
        <v>910</v>
      </c>
      <c r="E7149" s="481" t="s">
        <v>1382</v>
      </c>
      <c r="F7149" s="481"/>
      <c r="G7149" s="482" t="s">
        <v>469</v>
      </c>
      <c r="H7149" s="483" t="n">
        <v>0.1812</v>
      </c>
      <c r="I7149" s="484" t="n">
        <v>20.92</v>
      </c>
      <c r="J7149" s="485" t="n">
        <v>3.79</v>
      </c>
    </row>
    <row r="7150" customFormat="false" ht="25.5" hidden="false" customHeight="true" outlineLevel="0" collapsed="false">
      <c r="A7150" s="479" t="s">
        <v>656</v>
      </c>
      <c r="B7150" s="480" t="n">
        <v>88267</v>
      </c>
      <c r="C7150" s="481" t="s">
        <v>42</v>
      </c>
      <c r="D7150" s="481" t="s">
        <v>909</v>
      </c>
      <c r="E7150" s="481" t="s">
        <v>1382</v>
      </c>
      <c r="F7150" s="481"/>
      <c r="G7150" s="482" t="s">
        <v>469</v>
      </c>
      <c r="H7150" s="483" t="n">
        <v>0.1812</v>
      </c>
      <c r="I7150" s="484" t="n">
        <v>25.55</v>
      </c>
      <c r="J7150" s="485" t="n">
        <v>4.62</v>
      </c>
    </row>
    <row r="7151" customFormat="false" ht="24" hidden="false" customHeight="true" outlineLevel="0" collapsed="false">
      <c r="A7151" s="501" t="s">
        <v>200</v>
      </c>
      <c r="B7151" s="502" t="n">
        <v>122</v>
      </c>
      <c r="C7151" s="503" t="s">
        <v>42</v>
      </c>
      <c r="D7151" s="503" t="s">
        <v>3553</v>
      </c>
      <c r="E7151" s="503" t="s">
        <v>669</v>
      </c>
      <c r="F7151" s="503"/>
      <c r="G7151" s="504" t="s">
        <v>120</v>
      </c>
      <c r="H7151" s="505" t="n">
        <v>0.0094</v>
      </c>
      <c r="I7151" s="506" t="n">
        <v>76.94</v>
      </c>
      <c r="J7151" s="507" t="n">
        <v>0.72</v>
      </c>
    </row>
    <row r="7152" customFormat="false" ht="25.5" hidden="false" customHeight="true" outlineLevel="0" collapsed="false">
      <c r="A7152" s="501" t="s">
        <v>200</v>
      </c>
      <c r="B7152" s="502" t="n">
        <v>3536</v>
      </c>
      <c r="C7152" s="503" t="s">
        <v>42</v>
      </c>
      <c r="D7152" s="503" t="s">
        <v>3615</v>
      </c>
      <c r="E7152" s="503" t="s">
        <v>669</v>
      </c>
      <c r="F7152" s="503"/>
      <c r="G7152" s="504" t="s">
        <v>120</v>
      </c>
      <c r="H7152" s="505" t="n">
        <v>1</v>
      </c>
      <c r="I7152" s="506" t="n">
        <v>2.28</v>
      </c>
      <c r="J7152" s="507" t="n">
        <v>2.28</v>
      </c>
    </row>
    <row r="7153" customFormat="false" ht="25.5" hidden="false" customHeight="true" outlineLevel="0" collapsed="false">
      <c r="A7153" s="501" t="s">
        <v>200</v>
      </c>
      <c r="B7153" s="502" t="n">
        <v>20083</v>
      </c>
      <c r="C7153" s="503" t="s">
        <v>42</v>
      </c>
      <c r="D7153" s="503" t="s">
        <v>3554</v>
      </c>
      <c r="E7153" s="503" t="s">
        <v>669</v>
      </c>
      <c r="F7153" s="503"/>
      <c r="G7153" s="504" t="s">
        <v>120</v>
      </c>
      <c r="H7153" s="505" t="n">
        <v>0.011</v>
      </c>
      <c r="I7153" s="506" t="n">
        <v>87.17</v>
      </c>
      <c r="J7153" s="507" t="n">
        <v>0.95</v>
      </c>
    </row>
    <row r="7154" customFormat="false" ht="24" hidden="false" customHeight="true" outlineLevel="0" collapsed="false">
      <c r="A7154" s="501" t="s">
        <v>200</v>
      </c>
      <c r="B7154" s="502" t="n">
        <v>38383</v>
      </c>
      <c r="C7154" s="503" t="s">
        <v>42</v>
      </c>
      <c r="D7154" s="503" t="s">
        <v>3555</v>
      </c>
      <c r="E7154" s="503" t="s">
        <v>669</v>
      </c>
      <c r="F7154" s="503"/>
      <c r="G7154" s="504" t="s">
        <v>120</v>
      </c>
      <c r="H7154" s="505" t="n">
        <v>0.0403</v>
      </c>
      <c r="I7154" s="506" t="n">
        <v>2.62</v>
      </c>
      <c r="J7154" s="507" t="n">
        <v>0.1</v>
      </c>
    </row>
    <row r="7155" customFormat="false" ht="15" hidden="false" customHeight="false" outlineLevel="0" collapsed="false">
      <c r="A7155" s="486"/>
      <c r="B7155" s="487"/>
      <c r="C7155" s="487"/>
      <c r="D7155" s="487"/>
      <c r="E7155" s="487" t="s">
        <v>1388</v>
      </c>
      <c r="F7155" s="488" t="n">
        <v>6.72</v>
      </c>
      <c r="G7155" s="487" t="s">
        <v>1389</v>
      </c>
      <c r="H7155" s="488" t="n">
        <v>0</v>
      </c>
      <c r="I7155" s="489" t="s">
        <v>1390</v>
      </c>
      <c r="J7155" s="490" t="n">
        <v>6.72</v>
      </c>
    </row>
    <row r="7156" customFormat="false" ht="15" hidden="false" customHeight="true" outlineLevel="0" collapsed="false">
      <c r="A7156" s="486"/>
      <c r="B7156" s="487"/>
      <c r="C7156" s="487"/>
      <c r="D7156" s="487"/>
      <c r="E7156" s="487" t="s">
        <v>1391</v>
      </c>
      <c r="F7156" s="488" t="n">
        <v>2.96</v>
      </c>
      <c r="G7156" s="487"/>
      <c r="H7156" s="491" t="s">
        <v>1392</v>
      </c>
      <c r="I7156" s="491"/>
      <c r="J7156" s="490" t="n">
        <v>15.42</v>
      </c>
    </row>
    <row r="7157" customFormat="false" ht="49.5" hidden="false" customHeight="true" outlineLevel="0" collapsed="false">
      <c r="A7157" s="492"/>
      <c r="B7157" s="493"/>
      <c r="C7157" s="493"/>
      <c r="D7157" s="493"/>
      <c r="E7157" s="493"/>
      <c r="F7157" s="493"/>
      <c r="G7157" s="493" t="s">
        <v>1393</v>
      </c>
      <c r="H7157" s="494" t="n">
        <v>34</v>
      </c>
      <c r="I7157" s="495" t="s">
        <v>1394</v>
      </c>
      <c r="J7157" s="496" t="n">
        <v>524.28</v>
      </c>
    </row>
    <row r="7158" customFormat="false" ht="0.75" hidden="false" customHeight="true" outlineLevel="0" collapsed="false">
      <c r="A7158" s="497"/>
      <c r="B7158" s="498"/>
      <c r="C7158" s="498"/>
      <c r="D7158" s="498"/>
      <c r="E7158" s="498"/>
      <c r="F7158" s="498"/>
      <c r="G7158" s="498"/>
      <c r="H7158" s="498"/>
      <c r="I7158" s="499"/>
      <c r="J7158" s="500"/>
    </row>
    <row r="7159" customFormat="false" ht="18" hidden="false" customHeight="true" outlineLevel="0" collapsed="false">
      <c r="A7159" s="466" t="s">
        <v>3616</v>
      </c>
      <c r="B7159" s="467" t="s">
        <v>27</v>
      </c>
      <c r="C7159" s="468" t="s">
        <v>26</v>
      </c>
      <c r="D7159" s="468" t="s">
        <v>18</v>
      </c>
      <c r="E7159" s="468" t="s">
        <v>25</v>
      </c>
      <c r="F7159" s="468"/>
      <c r="G7159" s="469" t="s">
        <v>1375</v>
      </c>
      <c r="H7159" s="467" t="s">
        <v>1376</v>
      </c>
      <c r="I7159" s="470" t="s">
        <v>1377</v>
      </c>
      <c r="J7159" s="471" t="s">
        <v>19</v>
      </c>
    </row>
    <row r="7160" customFormat="false" ht="39" hidden="false" customHeight="true" outlineLevel="0" collapsed="false">
      <c r="A7160" s="472" t="s">
        <v>35</v>
      </c>
      <c r="B7160" s="473" t="n">
        <v>89501</v>
      </c>
      <c r="C7160" s="474" t="s">
        <v>42</v>
      </c>
      <c r="D7160" s="474" t="s">
        <v>3617</v>
      </c>
      <c r="E7160" s="474" t="s">
        <v>1422</v>
      </c>
      <c r="F7160" s="474"/>
      <c r="G7160" s="475" t="s">
        <v>120</v>
      </c>
      <c r="H7160" s="476" t="n">
        <v>1</v>
      </c>
      <c r="I7160" s="477" t="n">
        <v>13.79</v>
      </c>
      <c r="J7160" s="478" t="n">
        <v>13.79</v>
      </c>
    </row>
    <row r="7161" customFormat="false" ht="25.5" hidden="false" customHeight="true" outlineLevel="0" collapsed="false">
      <c r="A7161" s="479" t="s">
        <v>656</v>
      </c>
      <c r="B7161" s="480" t="n">
        <v>88248</v>
      </c>
      <c r="C7161" s="481" t="s">
        <v>42</v>
      </c>
      <c r="D7161" s="481" t="s">
        <v>910</v>
      </c>
      <c r="E7161" s="481" t="s">
        <v>1382</v>
      </c>
      <c r="F7161" s="481"/>
      <c r="G7161" s="482" t="s">
        <v>469</v>
      </c>
      <c r="H7161" s="483" t="n">
        <v>0.1271</v>
      </c>
      <c r="I7161" s="484" t="n">
        <v>20.92</v>
      </c>
      <c r="J7161" s="485" t="n">
        <v>2.65</v>
      </c>
    </row>
    <row r="7162" customFormat="false" ht="25.5" hidden="false" customHeight="true" outlineLevel="0" collapsed="false">
      <c r="A7162" s="479" t="s">
        <v>656</v>
      </c>
      <c r="B7162" s="480" t="n">
        <v>88267</v>
      </c>
      <c r="C7162" s="481" t="s">
        <v>42</v>
      </c>
      <c r="D7162" s="481" t="s">
        <v>909</v>
      </c>
      <c r="E7162" s="481" t="s">
        <v>1382</v>
      </c>
      <c r="F7162" s="481"/>
      <c r="G7162" s="482" t="s">
        <v>469</v>
      </c>
      <c r="H7162" s="483" t="n">
        <v>0.1271</v>
      </c>
      <c r="I7162" s="484" t="n">
        <v>25.55</v>
      </c>
      <c r="J7162" s="485" t="n">
        <v>3.24</v>
      </c>
    </row>
    <row r="7163" customFormat="false" ht="24" hidden="false" customHeight="true" outlineLevel="0" collapsed="false">
      <c r="A7163" s="501" t="s">
        <v>200</v>
      </c>
      <c r="B7163" s="502" t="n">
        <v>122</v>
      </c>
      <c r="C7163" s="503" t="s">
        <v>42</v>
      </c>
      <c r="D7163" s="503" t="s">
        <v>3553</v>
      </c>
      <c r="E7163" s="503" t="s">
        <v>669</v>
      </c>
      <c r="F7163" s="503"/>
      <c r="G7163" s="504" t="s">
        <v>120</v>
      </c>
      <c r="H7163" s="505" t="n">
        <v>0.0165</v>
      </c>
      <c r="I7163" s="506" t="n">
        <v>76.94</v>
      </c>
      <c r="J7163" s="507" t="n">
        <v>1.26</v>
      </c>
    </row>
    <row r="7164" customFormat="false" ht="25.5" hidden="false" customHeight="true" outlineLevel="0" collapsed="false">
      <c r="A7164" s="501" t="s">
        <v>200</v>
      </c>
      <c r="B7164" s="502" t="n">
        <v>3540</v>
      </c>
      <c r="C7164" s="503" t="s">
        <v>42</v>
      </c>
      <c r="D7164" s="503" t="s">
        <v>3618</v>
      </c>
      <c r="E7164" s="503" t="s">
        <v>669</v>
      </c>
      <c r="F7164" s="503"/>
      <c r="G7164" s="504" t="s">
        <v>120</v>
      </c>
      <c r="H7164" s="505" t="n">
        <v>1</v>
      </c>
      <c r="I7164" s="506" t="n">
        <v>4.69</v>
      </c>
      <c r="J7164" s="507" t="n">
        <v>4.69</v>
      </c>
    </row>
    <row r="7165" customFormat="false" ht="25.5" hidden="false" customHeight="true" outlineLevel="0" collapsed="false">
      <c r="A7165" s="501" t="s">
        <v>200</v>
      </c>
      <c r="B7165" s="502" t="n">
        <v>20083</v>
      </c>
      <c r="C7165" s="503" t="s">
        <v>42</v>
      </c>
      <c r="D7165" s="503" t="s">
        <v>3554</v>
      </c>
      <c r="E7165" s="503" t="s">
        <v>669</v>
      </c>
      <c r="F7165" s="503"/>
      <c r="G7165" s="504" t="s">
        <v>120</v>
      </c>
      <c r="H7165" s="505" t="n">
        <v>0.022</v>
      </c>
      <c r="I7165" s="506" t="n">
        <v>87.17</v>
      </c>
      <c r="J7165" s="507" t="n">
        <v>1.91</v>
      </c>
    </row>
    <row r="7166" customFormat="false" ht="24" hidden="false" customHeight="true" outlineLevel="0" collapsed="false">
      <c r="A7166" s="501" t="s">
        <v>200</v>
      </c>
      <c r="B7166" s="502" t="n">
        <v>38383</v>
      </c>
      <c r="C7166" s="503" t="s">
        <v>42</v>
      </c>
      <c r="D7166" s="503" t="s">
        <v>3555</v>
      </c>
      <c r="E7166" s="503" t="s">
        <v>669</v>
      </c>
      <c r="F7166" s="503"/>
      <c r="G7166" s="504" t="s">
        <v>120</v>
      </c>
      <c r="H7166" s="505" t="n">
        <v>0.019</v>
      </c>
      <c r="I7166" s="506" t="n">
        <v>2.62</v>
      </c>
      <c r="J7166" s="507" t="n">
        <v>0.04</v>
      </c>
    </row>
    <row r="7167" customFormat="false" ht="15" hidden="false" customHeight="false" outlineLevel="0" collapsed="false">
      <c r="A7167" s="486"/>
      <c r="B7167" s="487"/>
      <c r="C7167" s="487"/>
      <c r="D7167" s="487"/>
      <c r="E7167" s="487" t="s">
        <v>1388</v>
      </c>
      <c r="F7167" s="488" t="n">
        <v>4.71</v>
      </c>
      <c r="G7167" s="487" t="s">
        <v>1389</v>
      </c>
      <c r="H7167" s="488" t="n">
        <v>0</v>
      </c>
      <c r="I7167" s="489" t="s">
        <v>1390</v>
      </c>
      <c r="J7167" s="490" t="n">
        <v>4.71</v>
      </c>
    </row>
    <row r="7168" customFormat="false" ht="15" hidden="false" customHeight="true" outlineLevel="0" collapsed="false">
      <c r="A7168" s="486"/>
      <c r="B7168" s="487"/>
      <c r="C7168" s="487"/>
      <c r="D7168" s="487"/>
      <c r="E7168" s="487" t="s">
        <v>1391</v>
      </c>
      <c r="F7168" s="488" t="n">
        <v>3.28</v>
      </c>
      <c r="G7168" s="487"/>
      <c r="H7168" s="491" t="s">
        <v>1392</v>
      </c>
      <c r="I7168" s="491"/>
      <c r="J7168" s="490" t="n">
        <v>17.07</v>
      </c>
    </row>
    <row r="7169" customFormat="false" ht="49.5" hidden="false" customHeight="true" outlineLevel="0" collapsed="false">
      <c r="A7169" s="492"/>
      <c r="B7169" s="493"/>
      <c r="C7169" s="493"/>
      <c r="D7169" s="493"/>
      <c r="E7169" s="493"/>
      <c r="F7169" s="493"/>
      <c r="G7169" s="493" t="s">
        <v>1393</v>
      </c>
      <c r="H7169" s="494" t="n">
        <v>74</v>
      </c>
      <c r="I7169" s="495" t="s">
        <v>1394</v>
      </c>
      <c r="J7169" s="496" t="n">
        <v>1263.18</v>
      </c>
    </row>
    <row r="7170" customFormat="false" ht="0.75" hidden="false" customHeight="true" outlineLevel="0" collapsed="false">
      <c r="A7170" s="497"/>
      <c r="B7170" s="498"/>
      <c r="C7170" s="498"/>
      <c r="D7170" s="498"/>
      <c r="E7170" s="498"/>
      <c r="F7170" s="498"/>
      <c r="G7170" s="498"/>
      <c r="H7170" s="498"/>
      <c r="I7170" s="499"/>
      <c r="J7170" s="500"/>
    </row>
    <row r="7171" customFormat="false" ht="18" hidden="false" customHeight="true" outlineLevel="0" collapsed="false">
      <c r="A7171" s="466" t="s">
        <v>3619</v>
      </c>
      <c r="B7171" s="467" t="s">
        <v>27</v>
      </c>
      <c r="C7171" s="468" t="s">
        <v>26</v>
      </c>
      <c r="D7171" s="468" t="s">
        <v>18</v>
      </c>
      <c r="E7171" s="468" t="s">
        <v>25</v>
      </c>
      <c r="F7171" s="468"/>
      <c r="G7171" s="469" t="s">
        <v>1375</v>
      </c>
      <c r="H7171" s="467" t="s">
        <v>1376</v>
      </c>
      <c r="I7171" s="470" t="s">
        <v>1377</v>
      </c>
      <c r="J7171" s="471" t="s">
        <v>19</v>
      </c>
    </row>
    <row r="7172" customFormat="false" ht="39" hidden="false" customHeight="true" outlineLevel="0" collapsed="false">
      <c r="A7172" s="472" t="s">
        <v>35</v>
      </c>
      <c r="B7172" s="473" t="n">
        <v>89505</v>
      </c>
      <c r="C7172" s="474" t="s">
        <v>42</v>
      </c>
      <c r="D7172" s="474" t="s">
        <v>3620</v>
      </c>
      <c r="E7172" s="474" t="s">
        <v>1422</v>
      </c>
      <c r="F7172" s="474"/>
      <c r="G7172" s="475" t="s">
        <v>120</v>
      </c>
      <c r="H7172" s="476" t="n">
        <v>1</v>
      </c>
      <c r="I7172" s="477" t="n">
        <v>38.46</v>
      </c>
      <c r="J7172" s="478" t="n">
        <v>38.46</v>
      </c>
    </row>
    <row r="7173" customFormat="false" ht="25.5" hidden="false" customHeight="true" outlineLevel="0" collapsed="false">
      <c r="A7173" s="479" t="s">
        <v>656</v>
      </c>
      <c r="B7173" s="480" t="n">
        <v>88248</v>
      </c>
      <c r="C7173" s="481" t="s">
        <v>42</v>
      </c>
      <c r="D7173" s="481" t="s">
        <v>910</v>
      </c>
      <c r="E7173" s="481" t="s">
        <v>1382</v>
      </c>
      <c r="F7173" s="481"/>
      <c r="G7173" s="482" t="s">
        <v>469</v>
      </c>
      <c r="H7173" s="483" t="n">
        <v>0.1506</v>
      </c>
      <c r="I7173" s="484" t="n">
        <v>20.92</v>
      </c>
      <c r="J7173" s="485" t="n">
        <v>3.15</v>
      </c>
    </row>
    <row r="7174" customFormat="false" ht="25.5" hidden="false" customHeight="true" outlineLevel="0" collapsed="false">
      <c r="A7174" s="479" t="s">
        <v>656</v>
      </c>
      <c r="B7174" s="480" t="n">
        <v>88267</v>
      </c>
      <c r="C7174" s="481" t="s">
        <v>42</v>
      </c>
      <c r="D7174" s="481" t="s">
        <v>909</v>
      </c>
      <c r="E7174" s="481" t="s">
        <v>1382</v>
      </c>
      <c r="F7174" s="481"/>
      <c r="G7174" s="482" t="s">
        <v>469</v>
      </c>
      <c r="H7174" s="483" t="n">
        <v>0.1506</v>
      </c>
      <c r="I7174" s="484" t="n">
        <v>25.55</v>
      </c>
      <c r="J7174" s="485" t="n">
        <v>3.84</v>
      </c>
    </row>
    <row r="7175" customFormat="false" ht="24" hidden="false" customHeight="true" outlineLevel="0" collapsed="false">
      <c r="A7175" s="501" t="s">
        <v>200</v>
      </c>
      <c r="B7175" s="502" t="n">
        <v>122</v>
      </c>
      <c r="C7175" s="503" t="s">
        <v>42</v>
      </c>
      <c r="D7175" s="503" t="s">
        <v>3553</v>
      </c>
      <c r="E7175" s="503" t="s">
        <v>669</v>
      </c>
      <c r="F7175" s="503"/>
      <c r="G7175" s="504" t="s">
        <v>120</v>
      </c>
      <c r="H7175" s="505" t="n">
        <v>0.0212</v>
      </c>
      <c r="I7175" s="506" t="n">
        <v>76.94</v>
      </c>
      <c r="J7175" s="507" t="n">
        <v>1.63</v>
      </c>
    </row>
    <row r="7176" customFormat="false" ht="25.5" hidden="false" customHeight="true" outlineLevel="0" collapsed="false">
      <c r="A7176" s="501" t="s">
        <v>200</v>
      </c>
      <c r="B7176" s="502" t="n">
        <v>3539</v>
      </c>
      <c r="C7176" s="503" t="s">
        <v>42</v>
      </c>
      <c r="D7176" s="503" t="s">
        <v>3621</v>
      </c>
      <c r="E7176" s="503" t="s">
        <v>669</v>
      </c>
      <c r="F7176" s="503"/>
      <c r="G7176" s="504" t="s">
        <v>120</v>
      </c>
      <c r="H7176" s="505" t="n">
        <v>1</v>
      </c>
      <c r="I7176" s="506" t="n">
        <v>27.18</v>
      </c>
      <c r="J7176" s="507" t="n">
        <v>27.18</v>
      </c>
    </row>
    <row r="7177" customFormat="false" ht="25.5" hidden="false" customHeight="true" outlineLevel="0" collapsed="false">
      <c r="A7177" s="501" t="s">
        <v>200</v>
      </c>
      <c r="B7177" s="502" t="n">
        <v>20083</v>
      </c>
      <c r="C7177" s="503" t="s">
        <v>42</v>
      </c>
      <c r="D7177" s="503" t="s">
        <v>3554</v>
      </c>
      <c r="E7177" s="503" t="s">
        <v>669</v>
      </c>
      <c r="F7177" s="503"/>
      <c r="G7177" s="504" t="s">
        <v>120</v>
      </c>
      <c r="H7177" s="505" t="n">
        <v>0.03</v>
      </c>
      <c r="I7177" s="506" t="n">
        <v>87.17</v>
      </c>
      <c r="J7177" s="507" t="n">
        <v>2.61</v>
      </c>
    </row>
    <row r="7178" customFormat="false" ht="24" hidden="false" customHeight="true" outlineLevel="0" collapsed="false">
      <c r="A7178" s="501" t="s">
        <v>200</v>
      </c>
      <c r="B7178" s="502" t="n">
        <v>38383</v>
      </c>
      <c r="C7178" s="503" t="s">
        <v>42</v>
      </c>
      <c r="D7178" s="503" t="s">
        <v>3555</v>
      </c>
      <c r="E7178" s="503" t="s">
        <v>669</v>
      </c>
      <c r="F7178" s="503"/>
      <c r="G7178" s="504" t="s">
        <v>120</v>
      </c>
      <c r="H7178" s="505" t="n">
        <v>0.0222</v>
      </c>
      <c r="I7178" s="506" t="n">
        <v>2.62</v>
      </c>
      <c r="J7178" s="507" t="n">
        <v>0.05</v>
      </c>
    </row>
    <row r="7179" customFormat="false" ht="15" hidden="false" customHeight="false" outlineLevel="0" collapsed="false">
      <c r="A7179" s="486"/>
      <c r="B7179" s="487"/>
      <c r="C7179" s="487"/>
      <c r="D7179" s="487"/>
      <c r="E7179" s="487" t="s">
        <v>1388</v>
      </c>
      <c r="F7179" s="488" t="n">
        <v>5.58</v>
      </c>
      <c r="G7179" s="487" t="s">
        <v>1389</v>
      </c>
      <c r="H7179" s="488" t="n">
        <v>0</v>
      </c>
      <c r="I7179" s="489" t="s">
        <v>1390</v>
      </c>
      <c r="J7179" s="490" t="n">
        <v>5.58</v>
      </c>
    </row>
    <row r="7180" customFormat="false" ht="15" hidden="false" customHeight="true" outlineLevel="0" collapsed="false">
      <c r="A7180" s="486"/>
      <c r="B7180" s="487"/>
      <c r="C7180" s="487"/>
      <c r="D7180" s="487"/>
      <c r="E7180" s="487" t="s">
        <v>1391</v>
      </c>
      <c r="F7180" s="488" t="n">
        <v>9.15</v>
      </c>
      <c r="G7180" s="487"/>
      <c r="H7180" s="491" t="s">
        <v>1392</v>
      </c>
      <c r="I7180" s="491"/>
      <c r="J7180" s="490" t="n">
        <v>47.61</v>
      </c>
    </row>
    <row r="7181" customFormat="false" ht="49.5" hidden="false" customHeight="true" outlineLevel="0" collapsed="false">
      <c r="A7181" s="492"/>
      <c r="B7181" s="493"/>
      <c r="C7181" s="493"/>
      <c r="D7181" s="493"/>
      <c r="E7181" s="493"/>
      <c r="F7181" s="493"/>
      <c r="G7181" s="493" t="s">
        <v>1393</v>
      </c>
      <c r="H7181" s="494" t="n">
        <v>16</v>
      </c>
      <c r="I7181" s="495" t="s">
        <v>1394</v>
      </c>
      <c r="J7181" s="496" t="n">
        <v>761.76</v>
      </c>
    </row>
    <row r="7182" customFormat="false" ht="0.75" hidden="false" customHeight="true" outlineLevel="0" collapsed="false">
      <c r="A7182" s="497"/>
      <c r="B7182" s="498"/>
      <c r="C7182" s="498"/>
      <c r="D7182" s="498"/>
      <c r="E7182" s="498"/>
      <c r="F7182" s="498"/>
      <c r="G7182" s="498"/>
      <c r="H7182" s="498"/>
      <c r="I7182" s="499"/>
      <c r="J7182" s="500"/>
    </row>
    <row r="7183" customFormat="false" ht="18" hidden="false" customHeight="true" outlineLevel="0" collapsed="false">
      <c r="A7183" s="466" t="s">
        <v>3622</v>
      </c>
      <c r="B7183" s="467" t="s">
        <v>27</v>
      </c>
      <c r="C7183" s="468" t="s">
        <v>26</v>
      </c>
      <c r="D7183" s="468" t="s">
        <v>18</v>
      </c>
      <c r="E7183" s="468" t="s">
        <v>25</v>
      </c>
      <c r="F7183" s="468"/>
      <c r="G7183" s="469" t="s">
        <v>1375</v>
      </c>
      <c r="H7183" s="467" t="s">
        <v>1376</v>
      </c>
      <c r="I7183" s="470" t="s">
        <v>1377</v>
      </c>
      <c r="J7183" s="471" t="s">
        <v>19</v>
      </c>
    </row>
    <row r="7184" customFormat="false" ht="39" hidden="false" customHeight="true" outlineLevel="0" collapsed="false">
      <c r="A7184" s="472" t="s">
        <v>35</v>
      </c>
      <c r="B7184" s="473" t="n">
        <v>89513</v>
      </c>
      <c r="C7184" s="474" t="s">
        <v>42</v>
      </c>
      <c r="D7184" s="474" t="s">
        <v>3623</v>
      </c>
      <c r="E7184" s="474" t="s">
        <v>1422</v>
      </c>
      <c r="F7184" s="474"/>
      <c r="G7184" s="475" t="s">
        <v>120</v>
      </c>
      <c r="H7184" s="476" t="n">
        <v>1</v>
      </c>
      <c r="I7184" s="477" t="n">
        <v>95.15</v>
      </c>
      <c r="J7184" s="478" t="n">
        <v>95.15</v>
      </c>
    </row>
    <row r="7185" customFormat="false" ht="25.5" hidden="false" customHeight="true" outlineLevel="0" collapsed="false">
      <c r="A7185" s="479" t="s">
        <v>656</v>
      </c>
      <c r="B7185" s="480" t="n">
        <v>88248</v>
      </c>
      <c r="C7185" s="481" t="s">
        <v>42</v>
      </c>
      <c r="D7185" s="481" t="s">
        <v>910</v>
      </c>
      <c r="E7185" s="481" t="s">
        <v>1382</v>
      </c>
      <c r="F7185" s="481"/>
      <c r="G7185" s="482" t="s">
        <v>469</v>
      </c>
      <c r="H7185" s="483" t="n">
        <v>0.1847</v>
      </c>
      <c r="I7185" s="484" t="n">
        <v>20.92</v>
      </c>
      <c r="J7185" s="485" t="n">
        <v>3.86</v>
      </c>
    </row>
    <row r="7186" customFormat="false" ht="25.5" hidden="false" customHeight="true" outlineLevel="0" collapsed="false">
      <c r="A7186" s="479" t="s">
        <v>656</v>
      </c>
      <c r="B7186" s="480" t="n">
        <v>88267</v>
      </c>
      <c r="C7186" s="481" t="s">
        <v>42</v>
      </c>
      <c r="D7186" s="481" t="s">
        <v>909</v>
      </c>
      <c r="E7186" s="481" t="s">
        <v>1382</v>
      </c>
      <c r="F7186" s="481"/>
      <c r="G7186" s="482" t="s">
        <v>469</v>
      </c>
      <c r="H7186" s="483" t="n">
        <v>0.1847</v>
      </c>
      <c r="I7186" s="484" t="n">
        <v>25.55</v>
      </c>
      <c r="J7186" s="485" t="n">
        <v>4.71</v>
      </c>
    </row>
    <row r="7187" customFormat="false" ht="24" hidden="false" customHeight="true" outlineLevel="0" collapsed="false">
      <c r="A7187" s="501" t="s">
        <v>200</v>
      </c>
      <c r="B7187" s="502" t="n">
        <v>122</v>
      </c>
      <c r="C7187" s="503" t="s">
        <v>42</v>
      </c>
      <c r="D7187" s="503" t="s">
        <v>3553</v>
      </c>
      <c r="E7187" s="503" t="s">
        <v>669</v>
      </c>
      <c r="F7187" s="503"/>
      <c r="G7187" s="504" t="s">
        <v>120</v>
      </c>
      <c r="H7187" s="505" t="n">
        <v>0.0259</v>
      </c>
      <c r="I7187" s="506" t="n">
        <v>76.94</v>
      </c>
      <c r="J7187" s="507" t="n">
        <v>1.99</v>
      </c>
    </row>
    <row r="7188" customFormat="false" ht="25.5" hidden="false" customHeight="true" outlineLevel="0" collapsed="false">
      <c r="A7188" s="501" t="s">
        <v>200</v>
      </c>
      <c r="B7188" s="502" t="n">
        <v>3511</v>
      </c>
      <c r="C7188" s="503" t="s">
        <v>42</v>
      </c>
      <c r="D7188" s="503" t="s">
        <v>3624</v>
      </c>
      <c r="E7188" s="503" t="s">
        <v>669</v>
      </c>
      <c r="F7188" s="503"/>
      <c r="G7188" s="504" t="s">
        <v>120</v>
      </c>
      <c r="H7188" s="505" t="n">
        <v>1</v>
      </c>
      <c r="I7188" s="506" t="n">
        <v>80.17</v>
      </c>
      <c r="J7188" s="507" t="n">
        <v>80.17</v>
      </c>
    </row>
    <row r="7189" customFormat="false" ht="25.5" hidden="false" customHeight="true" outlineLevel="0" collapsed="false">
      <c r="A7189" s="501" t="s">
        <v>200</v>
      </c>
      <c r="B7189" s="502" t="n">
        <v>20083</v>
      </c>
      <c r="C7189" s="503" t="s">
        <v>42</v>
      </c>
      <c r="D7189" s="503" t="s">
        <v>3554</v>
      </c>
      <c r="E7189" s="503" t="s">
        <v>669</v>
      </c>
      <c r="F7189" s="503"/>
      <c r="G7189" s="504" t="s">
        <v>120</v>
      </c>
      <c r="H7189" s="505" t="n">
        <v>0.05</v>
      </c>
      <c r="I7189" s="506" t="n">
        <v>87.17</v>
      </c>
      <c r="J7189" s="507" t="n">
        <v>4.35</v>
      </c>
    </row>
    <row r="7190" customFormat="false" ht="24" hidden="false" customHeight="true" outlineLevel="0" collapsed="false">
      <c r="A7190" s="501" t="s">
        <v>200</v>
      </c>
      <c r="B7190" s="502" t="n">
        <v>38383</v>
      </c>
      <c r="C7190" s="503" t="s">
        <v>42</v>
      </c>
      <c r="D7190" s="503" t="s">
        <v>3555</v>
      </c>
      <c r="E7190" s="503" t="s">
        <v>669</v>
      </c>
      <c r="F7190" s="503"/>
      <c r="G7190" s="504" t="s">
        <v>120</v>
      </c>
      <c r="H7190" s="505" t="n">
        <v>0.0275</v>
      </c>
      <c r="I7190" s="506" t="n">
        <v>2.62</v>
      </c>
      <c r="J7190" s="507" t="n">
        <v>0.07</v>
      </c>
    </row>
    <row r="7191" customFormat="false" ht="15" hidden="false" customHeight="false" outlineLevel="0" collapsed="false">
      <c r="A7191" s="486"/>
      <c r="B7191" s="487"/>
      <c r="C7191" s="487"/>
      <c r="D7191" s="487"/>
      <c r="E7191" s="487" t="s">
        <v>1388</v>
      </c>
      <c r="F7191" s="488" t="n">
        <v>6.85</v>
      </c>
      <c r="G7191" s="487" t="s">
        <v>1389</v>
      </c>
      <c r="H7191" s="488" t="n">
        <v>0</v>
      </c>
      <c r="I7191" s="489" t="s">
        <v>1390</v>
      </c>
      <c r="J7191" s="490" t="n">
        <v>6.85</v>
      </c>
    </row>
    <row r="7192" customFormat="false" ht="15" hidden="false" customHeight="true" outlineLevel="0" collapsed="false">
      <c r="A7192" s="486"/>
      <c r="B7192" s="487"/>
      <c r="C7192" s="487"/>
      <c r="D7192" s="487"/>
      <c r="E7192" s="487" t="s">
        <v>1391</v>
      </c>
      <c r="F7192" s="488" t="n">
        <v>22.64</v>
      </c>
      <c r="G7192" s="487"/>
      <c r="H7192" s="491" t="s">
        <v>1392</v>
      </c>
      <c r="I7192" s="491"/>
      <c r="J7192" s="490" t="n">
        <v>117.79</v>
      </c>
    </row>
    <row r="7193" customFormat="false" ht="49.5" hidden="false" customHeight="true" outlineLevel="0" collapsed="false">
      <c r="A7193" s="492"/>
      <c r="B7193" s="493"/>
      <c r="C7193" s="493"/>
      <c r="D7193" s="493"/>
      <c r="E7193" s="493"/>
      <c r="F7193" s="493"/>
      <c r="G7193" s="493" t="s">
        <v>1393</v>
      </c>
      <c r="H7193" s="494" t="n">
        <v>28</v>
      </c>
      <c r="I7193" s="495" t="s">
        <v>1394</v>
      </c>
      <c r="J7193" s="496" t="n">
        <v>3298.12</v>
      </c>
    </row>
    <row r="7194" customFormat="false" ht="0.75" hidden="false" customHeight="true" outlineLevel="0" collapsed="false">
      <c r="A7194" s="497"/>
      <c r="B7194" s="498"/>
      <c r="C7194" s="498"/>
      <c r="D7194" s="498"/>
      <c r="E7194" s="498"/>
      <c r="F7194" s="498"/>
      <c r="G7194" s="498"/>
      <c r="H7194" s="498"/>
      <c r="I7194" s="499"/>
      <c r="J7194" s="500"/>
    </row>
    <row r="7195" customFormat="false" ht="18" hidden="false" customHeight="true" outlineLevel="0" collapsed="false">
      <c r="A7195" s="466" t="s">
        <v>3625</v>
      </c>
      <c r="B7195" s="467" t="s">
        <v>27</v>
      </c>
      <c r="C7195" s="468" t="s">
        <v>26</v>
      </c>
      <c r="D7195" s="468" t="s">
        <v>18</v>
      </c>
      <c r="E7195" s="468" t="s">
        <v>25</v>
      </c>
      <c r="F7195" s="468"/>
      <c r="G7195" s="469" t="s">
        <v>1375</v>
      </c>
      <c r="H7195" s="467" t="s">
        <v>1376</v>
      </c>
      <c r="I7195" s="470" t="s">
        <v>1377</v>
      </c>
      <c r="J7195" s="471" t="s">
        <v>19</v>
      </c>
    </row>
    <row r="7196" customFormat="false" ht="39" hidden="false" customHeight="true" outlineLevel="0" collapsed="false">
      <c r="A7196" s="472" t="s">
        <v>35</v>
      </c>
      <c r="B7196" s="473" t="n">
        <v>89521</v>
      </c>
      <c r="C7196" s="474" t="s">
        <v>42</v>
      </c>
      <c r="D7196" s="474" t="s">
        <v>3626</v>
      </c>
      <c r="E7196" s="474" t="s">
        <v>1422</v>
      </c>
      <c r="F7196" s="474"/>
      <c r="G7196" s="475" t="s">
        <v>120</v>
      </c>
      <c r="H7196" s="476" t="n">
        <v>1</v>
      </c>
      <c r="I7196" s="477" t="n">
        <v>113.49</v>
      </c>
      <c r="J7196" s="478" t="n">
        <v>113.49</v>
      </c>
    </row>
    <row r="7197" customFormat="false" ht="25.5" hidden="false" customHeight="true" outlineLevel="0" collapsed="false">
      <c r="A7197" s="479" t="s">
        <v>656</v>
      </c>
      <c r="B7197" s="480" t="n">
        <v>88248</v>
      </c>
      <c r="C7197" s="481" t="s">
        <v>42</v>
      </c>
      <c r="D7197" s="481" t="s">
        <v>910</v>
      </c>
      <c r="E7197" s="481" t="s">
        <v>1382</v>
      </c>
      <c r="F7197" s="481"/>
      <c r="G7197" s="482" t="s">
        <v>469</v>
      </c>
      <c r="H7197" s="483" t="n">
        <v>0.2071</v>
      </c>
      <c r="I7197" s="484" t="n">
        <v>20.92</v>
      </c>
      <c r="J7197" s="485" t="n">
        <v>4.33</v>
      </c>
    </row>
    <row r="7198" customFormat="false" ht="25.5" hidden="false" customHeight="true" outlineLevel="0" collapsed="false">
      <c r="A7198" s="479" t="s">
        <v>656</v>
      </c>
      <c r="B7198" s="480" t="n">
        <v>88267</v>
      </c>
      <c r="C7198" s="481" t="s">
        <v>42</v>
      </c>
      <c r="D7198" s="481" t="s">
        <v>909</v>
      </c>
      <c r="E7198" s="481" t="s">
        <v>1382</v>
      </c>
      <c r="F7198" s="481"/>
      <c r="G7198" s="482" t="s">
        <v>469</v>
      </c>
      <c r="H7198" s="483" t="n">
        <v>0.2071</v>
      </c>
      <c r="I7198" s="484" t="n">
        <v>25.55</v>
      </c>
      <c r="J7198" s="485" t="n">
        <v>5.29</v>
      </c>
    </row>
    <row r="7199" customFormat="false" ht="24" hidden="false" customHeight="true" outlineLevel="0" collapsed="false">
      <c r="A7199" s="501" t="s">
        <v>200</v>
      </c>
      <c r="B7199" s="502" t="n">
        <v>122</v>
      </c>
      <c r="C7199" s="503" t="s">
        <v>42</v>
      </c>
      <c r="D7199" s="503" t="s">
        <v>3553</v>
      </c>
      <c r="E7199" s="503" t="s">
        <v>669</v>
      </c>
      <c r="F7199" s="503"/>
      <c r="G7199" s="504" t="s">
        <v>120</v>
      </c>
      <c r="H7199" s="505" t="n">
        <v>0.0353</v>
      </c>
      <c r="I7199" s="506" t="n">
        <v>76.94</v>
      </c>
      <c r="J7199" s="507" t="n">
        <v>2.71</v>
      </c>
    </row>
    <row r="7200" customFormat="false" ht="25.5" hidden="false" customHeight="true" outlineLevel="0" collapsed="false">
      <c r="A7200" s="501" t="s">
        <v>200</v>
      </c>
      <c r="B7200" s="502" t="n">
        <v>3513</v>
      </c>
      <c r="C7200" s="503" t="s">
        <v>42</v>
      </c>
      <c r="D7200" s="503" t="s">
        <v>3627</v>
      </c>
      <c r="E7200" s="503" t="s">
        <v>669</v>
      </c>
      <c r="F7200" s="503"/>
      <c r="G7200" s="504" t="s">
        <v>120</v>
      </c>
      <c r="H7200" s="505" t="n">
        <v>1</v>
      </c>
      <c r="I7200" s="506" t="n">
        <v>95.85</v>
      </c>
      <c r="J7200" s="507" t="n">
        <v>95.85</v>
      </c>
    </row>
    <row r="7201" customFormat="false" ht="25.5" hidden="false" customHeight="true" outlineLevel="0" collapsed="false">
      <c r="A7201" s="501" t="s">
        <v>200</v>
      </c>
      <c r="B7201" s="502" t="n">
        <v>20083</v>
      </c>
      <c r="C7201" s="503" t="s">
        <v>42</v>
      </c>
      <c r="D7201" s="503" t="s">
        <v>3554</v>
      </c>
      <c r="E7201" s="503" t="s">
        <v>669</v>
      </c>
      <c r="F7201" s="503"/>
      <c r="G7201" s="504" t="s">
        <v>120</v>
      </c>
      <c r="H7201" s="505" t="n">
        <v>0.06</v>
      </c>
      <c r="I7201" s="506" t="n">
        <v>87.17</v>
      </c>
      <c r="J7201" s="507" t="n">
        <v>5.23</v>
      </c>
    </row>
    <row r="7202" customFormat="false" ht="24" hidden="false" customHeight="true" outlineLevel="0" collapsed="false">
      <c r="A7202" s="501" t="s">
        <v>200</v>
      </c>
      <c r="B7202" s="502" t="n">
        <v>38383</v>
      </c>
      <c r="C7202" s="503" t="s">
        <v>42</v>
      </c>
      <c r="D7202" s="503" t="s">
        <v>3555</v>
      </c>
      <c r="E7202" s="503" t="s">
        <v>669</v>
      </c>
      <c r="F7202" s="503"/>
      <c r="G7202" s="504" t="s">
        <v>120</v>
      </c>
      <c r="H7202" s="505" t="n">
        <v>0.0307</v>
      </c>
      <c r="I7202" s="506" t="n">
        <v>2.62</v>
      </c>
      <c r="J7202" s="507" t="n">
        <v>0.08</v>
      </c>
    </row>
    <row r="7203" customFormat="false" ht="15" hidden="false" customHeight="false" outlineLevel="0" collapsed="false">
      <c r="A7203" s="486"/>
      <c r="B7203" s="487"/>
      <c r="C7203" s="487"/>
      <c r="D7203" s="487"/>
      <c r="E7203" s="487" t="s">
        <v>1388</v>
      </c>
      <c r="F7203" s="488" t="n">
        <v>7.68</v>
      </c>
      <c r="G7203" s="487" t="s">
        <v>1389</v>
      </c>
      <c r="H7203" s="488" t="n">
        <v>0</v>
      </c>
      <c r="I7203" s="489" t="s">
        <v>1390</v>
      </c>
      <c r="J7203" s="490" t="n">
        <v>7.68</v>
      </c>
    </row>
    <row r="7204" customFormat="false" ht="15" hidden="false" customHeight="true" outlineLevel="0" collapsed="false">
      <c r="A7204" s="486"/>
      <c r="B7204" s="487"/>
      <c r="C7204" s="487"/>
      <c r="D7204" s="487"/>
      <c r="E7204" s="487" t="s">
        <v>1391</v>
      </c>
      <c r="F7204" s="488" t="n">
        <v>27.01</v>
      </c>
      <c r="G7204" s="487"/>
      <c r="H7204" s="491" t="s">
        <v>1392</v>
      </c>
      <c r="I7204" s="491"/>
      <c r="J7204" s="490" t="n">
        <v>140.5</v>
      </c>
    </row>
    <row r="7205" customFormat="false" ht="49.5" hidden="false" customHeight="true" outlineLevel="0" collapsed="false">
      <c r="A7205" s="492"/>
      <c r="B7205" s="493"/>
      <c r="C7205" s="493"/>
      <c r="D7205" s="493"/>
      <c r="E7205" s="493"/>
      <c r="F7205" s="493"/>
      <c r="G7205" s="493" t="s">
        <v>1393</v>
      </c>
      <c r="H7205" s="494" t="n">
        <v>20</v>
      </c>
      <c r="I7205" s="495" t="s">
        <v>1394</v>
      </c>
      <c r="J7205" s="496" t="n">
        <v>2810</v>
      </c>
    </row>
    <row r="7206" customFormat="false" ht="0.75" hidden="false" customHeight="true" outlineLevel="0" collapsed="false">
      <c r="A7206" s="497"/>
      <c r="B7206" s="498"/>
      <c r="C7206" s="498"/>
      <c r="D7206" s="498"/>
      <c r="E7206" s="498"/>
      <c r="F7206" s="498"/>
      <c r="G7206" s="498"/>
      <c r="H7206" s="498"/>
      <c r="I7206" s="499"/>
      <c r="J7206" s="500"/>
    </row>
    <row r="7207" customFormat="false" ht="18" hidden="false" customHeight="true" outlineLevel="0" collapsed="false">
      <c r="A7207" s="466" t="s">
        <v>3628</v>
      </c>
      <c r="B7207" s="467" t="s">
        <v>27</v>
      </c>
      <c r="C7207" s="468" t="s">
        <v>26</v>
      </c>
      <c r="D7207" s="468" t="s">
        <v>18</v>
      </c>
      <c r="E7207" s="468" t="s">
        <v>25</v>
      </c>
      <c r="F7207" s="468"/>
      <c r="G7207" s="469" t="s">
        <v>1375</v>
      </c>
      <c r="H7207" s="467" t="s">
        <v>1376</v>
      </c>
      <c r="I7207" s="470" t="s">
        <v>1377</v>
      </c>
      <c r="J7207" s="471" t="s">
        <v>19</v>
      </c>
    </row>
    <row r="7208" customFormat="false" ht="39" hidden="false" customHeight="true" outlineLevel="0" collapsed="false">
      <c r="A7208" s="472" t="s">
        <v>35</v>
      </c>
      <c r="B7208" s="473" t="n">
        <v>89356</v>
      </c>
      <c r="C7208" s="474" t="s">
        <v>42</v>
      </c>
      <c r="D7208" s="474" t="s">
        <v>3629</v>
      </c>
      <c r="E7208" s="474" t="s">
        <v>1422</v>
      </c>
      <c r="F7208" s="474"/>
      <c r="G7208" s="475" t="s">
        <v>47</v>
      </c>
      <c r="H7208" s="476" t="n">
        <v>1</v>
      </c>
      <c r="I7208" s="477" t="n">
        <v>21.96</v>
      </c>
      <c r="J7208" s="478" t="n">
        <v>21.96</v>
      </c>
    </row>
    <row r="7209" customFormat="false" ht="25.5" hidden="false" customHeight="true" outlineLevel="0" collapsed="false">
      <c r="A7209" s="479" t="s">
        <v>656</v>
      </c>
      <c r="B7209" s="480" t="n">
        <v>88248</v>
      </c>
      <c r="C7209" s="481" t="s">
        <v>42</v>
      </c>
      <c r="D7209" s="481" t="s">
        <v>910</v>
      </c>
      <c r="E7209" s="481" t="s">
        <v>1382</v>
      </c>
      <c r="F7209" s="481"/>
      <c r="G7209" s="482" t="s">
        <v>469</v>
      </c>
      <c r="H7209" s="483" t="n">
        <v>0.38</v>
      </c>
      <c r="I7209" s="484" t="n">
        <v>20.92</v>
      </c>
      <c r="J7209" s="485" t="n">
        <v>7.94</v>
      </c>
    </row>
    <row r="7210" customFormat="false" ht="25.5" hidden="false" customHeight="true" outlineLevel="0" collapsed="false">
      <c r="A7210" s="479" t="s">
        <v>656</v>
      </c>
      <c r="B7210" s="480" t="n">
        <v>88267</v>
      </c>
      <c r="C7210" s="481" t="s">
        <v>42</v>
      </c>
      <c r="D7210" s="481" t="s">
        <v>909</v>
      </c>
      <c r="E7210" s="481" t="s">
        <v>1382</v>
      </c>
      <c r="F7210" s="481"/>
      <c r="G7210" s="482" t="s">
        <v>469</v>
      </c>
      <c r="H7210" s="483" t="n">
        <v>0.38</v>
      </c>
      <c r="I7210" s="484" t="n">
        <v>25.55</v>
      </c>
      <c r="J7210" s="485" t="n">
        <v>9.7</v>
      </c>
    </row>
    <row r="7211" customFormat="false" ht="25.5" hidden="false" customHeight="true" outlineLevel="0" collapsed="false">
      <c r="A7211" s="501" t="s">
        <v>200</v>
      </c>
      <c r="B7211" s="502" t="n">
        <v>9868</v>
      </c>
      <c r="C7211" s="503" t="s">
        <v>42</v>
      </c>
      <c r="D7211" s="503" t="s">
        <v>938</v>
      </c>
      <c r="E7211" s="503" t="s">
        <v>669</v>
      </c>
      <c r="F7211" s="503"/>
      <c r="G7211" s="504" t="s">
        <v>47</v>
      </c>
      <c r="H7211" s="505" t="n">
        <v>1.0493</v>
      </c>
      <c r="I7211" s="506" t="n">
        <v>3.9</v>
      </c>
      <c r="J7211" s="507" t="n">
        <v>4.09</v>
      </c>
    </row>
    <row r="7212" customFormat="false" ht="24" hidden="false" customHeight="true" outlineLevel="0" collapsed="false">
      <c r="A7212" s="501" t="s">
        <v>200</v>
      </c>
      <c r="B7212" s="502" t="n">
        <v>38383</v>
      </c>
      <c r="C7212" s="503" t="s">
        <v>42</v>
      </c>
      <c r="D7212" s="503" t="s">
        <v>3555</v>
      </c>
      <c r="E7212" s="503" t="s">
        <v>669</v>
      </c>
      <c r="F7212" s="503"/>
      <c r="G7212" s="504" t="s">
        <v>120</v>
      </c>
      <c r="H7212" s="505" t="n">
        <v>0.0886</v>
      </c>
      <c r="I7212" s="506" t="n">
        <v>2.62</v>
      </c>
      <c r="J7212" s="507" t="n">
        <v>0.23</v>
      </c>
    </row>
    <row r="7213" customFormat="false" ht="15" hidden="false" customHeight="false" outlineLevel="0" collapsed="false">
      <c r="A7213" s="486"/>
      <c r="B7213" s="487"/>
      <c r="C7213" s="487"/>
      <c r="D7213" s="487"/>
      <c r="E7213" s="487" t="s">
        <v>1388</v>
      </c>
      <c r="F7213" s="488" t="n">
        <v>14.1</v>
      </c>
      <c r="G7213" s="487" t="s">
        <v>1389</v>
      </c>
      <c r="H7213" s="488" t="n">
        <v>0</v>
      </c>
      <c r="I7213" s="489" t="s">
        <v>1390</v>
      </c>
      <c r="J7213" s="490" t="n">
        <v>14.1</v>
      </c>
    </row>
    <row r="7214" customFormat="false" ht="15" hidden="false" customHeight="true" outlineLevel="0" collapsed="false">
      <c r="A7214" s="486"/>
      <c r="B7214" s="487"/>
      <c r="C7214" s="487"/>
      <c r="D7214" s="487"/>
      <c r="E7214" s="487" t="s">
        <v>1391</v>
      </c>
      <c r="F7214" s="488" t="n">
        <v>5.22</v>
      </c>
      <c r="G7214" s="487"/>
      <c r="H7214" s="491" t="s">
        <v>1392</v>
      </c>
      <c r="I7214" s="491"/>
      <c r="J7214" s="490" t="n">
        <v>27.18</v>
      </c>
    </row>
    <row r="7215" customFormat="false" ht="49.5" hidden="false" customHeight="true" outlineLevel="0" collapsed="false">
      <c r="A7215" s="492"/>
      <c r="B7215" s="493"/>
      <c r="C7215" s="493"/>
      <c r="D7215" s="493"/>
      <c r="E7215" s="493"/>
      <c r="F7215" s="493"/>
      <c r="G7215" s="493" t="s">
        <v>1393</v>
      </c>
      <c r="H7215" s="494" t="n">
        <v>366</v>
      </c>
      <c r="I7215" s="495" t="s">
        <v>1394</v>
      </c>
      <c r="J7215" s="496" t="n">
        <v>9947.88</v>
      </c>
    </row>
    <row r="7216" customFormat="false" ht="0.75" hidden="false" customHeight="true" outlineLevel="0" collapsed="false">
      <c r="A7216" s="497"/>
      <c r="B7216" s="498"/>
      <c r="C7216" s="498"/>
      <c r="D7216" s="498"/>
      <c r="E7216" s="498"/>
      <c r="F7216" s="498"/>
      <c r="G7216" s="498"/>
      <c r="H7216" s="498"/>
      <c r="I7216" s="499"/>
      <c r="J7216" s="500"/>
    </row>
    <row r="7217" customFormat="false" ht="18" hidden="false" customHeight="true" outlineLevel="0" collapsed="false">
      <c r="A7217" s="466" t="s">
        <v>3630</v>
      </c>
      <c r="B7217" s="467" t="s">
        <v>27</v>
      </c>
      <c r="C7217" s="468" t="s">
        <v>26</v>
      </c>
      <c r="D7217" s="468" t="s">
        <v>18</v>
      </c>
      <c r="E7217" s="468" t="s">
        <v>25</v>
      </c>
      <c r="F7217" s="468"/>
      <c r="G7217" s="469" t="s">
        <v>1375</v>
      </c>
      <c r="H7217" s="467" t="s">
        <v>1376</v>
      </c>
      <c r="I7217" s="470" t="s">
        <v>1377</v>
      </c>
      <c r="J7217" s="471" t="s">
        <v>19</v>
      </c>
    </row>
    <row r="7218" customFormat="false" ht="39" hidden="false" customHeight="true" outlineLevel="0" collapsed="false">
      <c r="A7218" s="472" t="s">
        <v>35</v>
      </c>
      <c r="B7218" s="473" t="n">
        <v>89357</v>
      </c>
      <c r="C7218" s="474" t="s">
        <v>42</v>
      </c>
      <c r="D7218" s="474" t="s">
        <v>3631</v>
      </c>
      <c r="E7218" s="474" t="s">
        <v>1422</v>
      </c>
      <c r="F7218" s="474"/>
      <c r="G7218" s="475" t="s">
        <v>47</v>
      </c>
      <c r="H7218" s="476" t="n">
        <v>1</v>
      </c>
      <c r="I7218" s="477" t="n">
        <v>30.14</v>
      </c>
      <c r="J7218" s="478" t="n">
        <v>30.14</v>
      </c>
    </row>
    <row r="7219" customFormat="false" ht="25.5" hidden="false" customHeight="true" outlineLevel="0" collapsed="false">
      <c r="A7219" s="479" t="s">
        <v>656</v>
      </c>
      <c r="B7219" s="480" t="n">
        <v>88248</v>
      </c>
      <c r="C7219" s="481" t="s">
        <v>42</v>
      </c>
      <c r="D7219" s="481" t="s">
        <v>910</v>
      </c>
      <c r="E7219" s="481" t="s">
        <v>1382</v>
      </c>
      <c r="F7219" s="481"/>
      <c r="G7219" s="482" t="s">
        <v>469</v>
      </c>
      <c r="H7219" s="483" t="n">
        <v>0.453</v>
      </c>
      <c r="I7219" s="484" t="n">
        <v>20.92</v>
      </c>
      <c r="J7219" s="485" t="n">
        <v>9.47</v>
      </c>
    </row>
    <row r="7220" customFormat="false" ht="25.5" hidden="false" customHeight="true" outlineLevel="0" collapsed="false">
      <c r="A7220" s="479" t="s">
        <v>656</v>
      </c>
      <c r="B7220" s="480" t="n">
        <v>88267</v>
      </c>
      <c r="C7220" s="481" t="s">
        <v>42</v>
      </c>
      <c r="D7220" s="481" t="s">
        <v>909</v>
      </c>
      <c r="E7220" s="481" t="s">
        <v>1382</v>
      </c>
      <c r="F7220" s="481"/>
      <c r="G7220" s="482" t="s">
        <v>469</v>
      </c>
      <c r="H7220" s="483" t="n">
        <v>0.453</v>
      </c>
      <c r="I7220" s="484" t="n">
        <v>25.55</v>
      </c>
      <c r="J7220" s="485" t="n">
        <v>11.57</v>
      </c>
    </row>
    <row r="7221" customFormat="false" ht="25.5" hidden="false" customHeight="true" outlineLevel="0" collapsed="false">
      <c r="A7221" s="501" t="s">
        <v>200</v>
      </c>
      <c r="B7221" s="502" t="n">
        <v>9869</v>
      </c>
      <c r="C7221" s="503" t="s">
        <v>42</v>
      </c>
      <c r="D7221" s="503" t="s">
        <v>940</v>
      </c>
      <c r="E7221" s="503" t="s">
        <v>669</v>
      </c>
      <c r="F7221" s="503"/>
      <c r="G7221" s="504" t="s">
        <v>47</v>
      </c>
      <c r="H7221" s="505" t="n">
        <v>1.0493</v>
      </c>
      <c r="I7221" s="506" t="n">
        <v>8.42</v>
      </c>
      <c r="J7221" s="507" t="n">
        <v>8.83</v>
      </c>
    </row>
    <row r="7222" customFormat="false" ht="24" hidden="false" customHeight="true" outlineLevel="0" collapsed="false">
      <c r="A7222" s="501" t="s">
        <v>200</v>
      </c>
      <c r="B7222" s="502" t="n">
        <v>38383</v>
      </c>
      <c r="C7222" s="503" t="s">
        <v>42</v>
      </c>
      <c r="D7222" s="503" t="s">
        <v>3555</v>
      </c>
      <c r="E7222" s="503" t="s">
        <v>669</v>
      </c>
      <c r="F7222" s="503"/>
      <c r="G7222" s="504" t="s">
        <v>120</v>
      </c>
      <c r="H7222" s="505" t="n">
        <v>0.1056</v>
      </c>
      <c r="I7222" s="506" t="n">
        <v>2.62</v>
      </c>
      <c r="J7222" s="507" t="n">
        <v>0.27</v>
      </c>
    </row>
    <row r="7223" customFormat="false" ht="15" hidden="false" customHeight="false" outlineLevel="0" collapsed="false">
      <c r="A7223" s="486"/>
      <c r="B7223" s="487"/>
      <c r="C7223" s="487"/>
      <c r="D7223" s="487"/>
      <c r="E7223" s="487" t="s">
        <v>1388</v>
      </c>
      <c r="F7223" s="488" t="n">
        <v>16.82</v>
      </c>
      <c r="G7223" s="487" t="s">
        <v>1389</v>
      </c>
      <c r="H7223" s="488" t="n">
        <v>0</v>
      </c>
      <c r="I7223" s="489" t="s">
        <v>1390</v>
      </c>
      <c r="J7223" s="490" t="n">
        <v>16.82</v>
      </c>
    </row>
    <row r="7224" customFormat="false" ht="15" hidden="false" customHeight="true" outlineLevel="0" collapsed="false">
      <c r="A7224" s="486"/>
      <c r="B7224" s="487"/>
      <c r="C7224" s="487"/>
      <c r="D7224" s="487"/>
      <c r="E7224" s="487" t="s">
        <v>1391</v>
      </c>
      <c r="F7224" s="488" t="n">
        <v>7.17</v>
      </c>
      <c r="G7224" s="487"/>
      <c r="H7224" s="491" t="s">
        <v>1392</v>
      </c>
      <c r="I7224" s="491"/>
      <c r="J7224" s="490" t="n">
        <v>37.31</v>
      </c>
    </row>
    <row r="7225" customFormat="false" ht="49.5" hidden="false" customHeight="true" outlineLevel="0" collapsed="false">
      <c r="A7225" s="492"/>
      <c r="B7225" s="493"/>
      <c r="C7225" s="493"/>
      <c r="D7225" s="493"/>
      <c r="E7225" s="493"/>
      <c r="F7225" s="493"/>
      <c r="G7225" s="493" t="s">
        <v>1393</v>
      </c>
      <c r="H7225" s="494" t="n">
        <v>169</v>
      </c>
      <c r="I7225" s="495" t="s">
        <v>1394</v>
      </c>
      <c r="J7225" s="496" t="n">
        <v>6305.39</v>
      </c>
    </row>
    <row r="7226" customFormat="false" ht="0.75" hidden="false" customHeight="true" outlineLevel="0" collapsed="false">
      <c r="A7226" s="497"/>
      <c r="B7226" s="498"/>
      <c r="C7226" s="498"/>
      <c r="D7226" s="498"/>
      <c r="E7226" s="498"/>
      <c r="F7226" s="498"/>
      <c r="G7226" s="498"/>
      <c r="H7226" s="498"/>
      <c r="I7226" s="499"/>
      <c r="J7226" s="500"/>
    </row>
    <row r="7227" customFormat="false" ht="18" hidden="false" customHeight="true" outlineLevel="0" collapsed="false">
      <c r="A7227" s="466" t="s">
        <v>3632</v>
      </c>
      <c r="B7227" s="467" t="s">
        <v>27</v>
      </c>
      <c r="C7227" s="468" t="s">
        <v>26</v>
      </c>
      <c r="D7227" s="468" t="s">
        <v>18</v>
      </c>
      <c r="E7227" s="468" t="s">
        <v>25</v>
      </c>
      <c r="F7227" s="468"/>
      <c r="G7227" s="469" t="s">
        <v>1375</v>
      </c>
      <c r="H7227" s="467" t="s">
        <v>1376</v>
      </c>
      <c r="I7227" s="470" t="s">
        <v>1377</v>
      </c>
      <c r="J7227" s="471" t="s">
        <v>19</v>
      </c>
    </row>
    <row r="7228" customFormat="false" ht="25.5" hidden="false" customHeight="true" outlineLevel="0" collapsed="false">
      <c r="A7228" s="472" t="s">
        <v>35</v>
      </c>
      <c r="B7228" s="473" t="n">
        <v>89449</v>
      </c>
      <c r="C7228" s="474" t="s">
        <v>42</v>
      </c>
      <c r="D7228" s="474" t="s">
        <v>3633</v>
      </c>
      <c r="E7228" s="474" t="s">
        <v>1422</v>
      </c>
      <c r="F7228" s="474"/>
      <c r="G7228" s="475" t="s">
        <v>47</v>
      </c>
      <c r="H7228" s="476" t="n">
        <v>1</v>
      </c>
      <c r="I7228" s="477" t="n">
        <v>16.8</v>
      </c>
      <c r="J7228" s="478" t="n">
        <v>16.8</v>
      </c>
    </row>
    <row r="7229" customFormat="false" ht="25.5" hidden="false" customHeight="true" outlineLevel="0" collapsed="false">
      <c r="A7229" s="479" t="s">
        <v>656</v>
      </c>
      <c r="B7229" s="480" t="n">
        <v>88248</v>
      </c>
      <c r="C7229" s="481" t="s">
        <v>42</v>
      </c>
      <c r="D7229" s="481" t="s">
        <v>910</v>
      </c>
      <c r="E7229" s="481" t="s">
        <v>1382</v>
      </c>
      <c r="F7229" s="481"/>
      <c r="G7229" s="482" t="s">
        <v>469</v>
      </c>
      <c r="H7229" s="483" t="n">
        <v>0.0341</v>
      </c>
      <c r="I7229" s="484" t="n">
        <v>20.92</v>
      </c>
      <c r="J7229" s="485" t="n">
        <v>0.71</v>
      </c>
    </row>
    <row r="7230" customFormat="false" ht="25.5" hidden="false" customHeight="true" outlineLevel="0" collapsed="false">
      <c r="A7230" s="479" t="s">
        <v>656</v>
      </c>
      <c r="B7230" s="480" t="n">
        <v>88267</v>
      </c>
      <c r="C7230" s="481" t="s">
        <v>42</v>
      </c>
      <c r="D7230" s="481" t="s">
        <v>909</v>
      </c>
      <c r="E7230" s="481" t="s">
        <v>1382</v>
      </c>
      <c r="F7230" s="481"/>
      <c r="G7230" s="482" t="s">
        <v>469</v>
      </c>
      <c r="H7230" s="483" t="n">
        <v>0.0341</v>
      </c>
      <c r="I7230" s="484" t="n">
        <v>25.55</v>
      </c>
      <c r="J7230" s="485" t="n">
        <v>0.87</v>
      </c>
    </row>
    <row r="7231" customFormat="false" ht="25.5" hidden="false" customHeight="true" outlineLevel="0" collapsed="false">
      <c r="A7231" s="501" t="s">
        <v>200</v>
      </c>
      <c r="B7231" s="502" t="n">
        <v>9875</v>
      </c>
      <c r="C7231" s="503" t="s">
        <v>42</v>
      </c>
      <c r="D7231" s="503" t="s">
        <v>3634</v>
      </c>
      <c r="E7231" s="503" t="s">
        <v>669</v>
      </c>
      <c r="F7231" s="503"/>
      <c r="G7231" s="504" t="s">
        <v>47</v>
      </c>
      <c r="H7231" s="505" t="n">
        <v>1.0493</v>
      </c>
      <c r="I7231" s="506" t="n">
        <v>14.49</v>
      </c>
      <c r="J7231" s="507" t="n">
        <v>15.2</v>
      </c>
    </row>
    <row r="7232" customFormat="false" ht="24" hidden="false" customHeight="true" outlineLevel="0" collapsed="false">
      <c r="A7232" s="501" t="s">
        <v>200</v>
      </c>
      <c r="B7232" s="502" t="n">
        <v>38383</v>
      </c>
      <c r="C7232" s="503" t="s">
        <v>42</v>
      </c>
      <c r="D7232" s="503" t="s">
        <v>3555</v>
      </c>
      <c r="E7232" s="503" t="s">
        <v>669</v>
      </c>
      <c r="F7232" s="503"/>
      <c r="G7232" s="504" t="s">
        <v>120</v>
      </c>
      <c r="H7232" s="505" t="n">
        <v>0.008</v>
      </c>
      <c r="I7232" s="506" t="n">
        <v>2.62</v>
      </c>
      <c r="J7232" s="507" t="n">
        <v>0.02</v>
      </c>
    </row>
    <row r="7233" customFormat="false" ht="15" hidden="false" customHeight="false" outlineLevel="0" collapsed="false">
      <c r="A7233" s="486"/>
      <c r="B7233" s="487"/>
      <c r="C7233" s="487"/>
      <c r="D7233" s="487"/>
      <c r="E7233" s="487" t="s">
        <v>1388</v>
      </c>
      <c r="F7233" s="488" t="n">
        <v>1.26</v>
      </c>
      <c r="G7233" s="487" t="s">
        <v>1389</v>
      </c>
      <c r="H7233" s="488" t="n">
        <v>0</v>
      </c>
      <c r="I7233" s="489" t="s">
        <v>1390</v>
      </c>
      <c r="J7233" s="490" t="n">
        <v>1.26</v>
      </c>
    </row>
    <row r="7234" customFormat="false" ht="15" hidden="false" customHeight="true" outlineLevel="0" collapsed="false">
      <c r="A7234" s="486"/>
      <c r="B7234" s="487"/>
      <c r="C7234" s="487"/>
      <c r="D7234" s="487"/>
      <c r="E7234" s="487" t="s">
        <v>1391</v>
      </c>
      <c r="F7234" s="488" t="n">
        <v>3.99</v>
      </c>
      <c r="G7234" s="487"/>
      <c r="H7234" s="491" t="s">
        <v>1392</v>
      </c>
      <c r="I7234" s="491"/>
      <c r="J7234" s="490" t="n">
        <v>20.79</v>
      </c>
    </row>
    <row r="7235" customFormat="false" ht="49.5" hidden="false" customHeight="true" outlineLevel="0" collapsed="false">
      <c r="A7235" s="492"/>
      <c r="B7235" s="493"/>
      <c r="C7235" s="493"/>
      <c r="D7235" s="493"/>
      <c r="E7235" s="493"/>
      <c r="F7235" s="493"/>
      <c r="G7235" s="493" t="s">
        <v>1393</v>
      </c>
      <c r="H7235" s="494" t="n">
        <v>193</v>
      </c>
      <c r="I7235" s="495" t="s">
        <v>1394</v>
      </c>
      <c r="J7235" s="496" t="n">
        <v>4012.47</v>
      </c>
    </row>
    <row r="7236" customFormat="false" ht="0.75" hidden="false" customHeight="true" outlineLevel="0" collapsed="false">
      <c r="A7236" s="497"/>
      <c r="B7236" s="498"/>
      <c r="C7236" s="498"/>
      <c r="D7236" s="498"/>
      <c r="E7236" s="498"/>
      <c r="F7236" s="498"/>
      <c r="G7236" s="498"/>
      <c r="H7236" s="498"/>
      <c r="I7236" s="499"/>
      <c r="J7236" s="500"/>
    </row>
    <row r="7237" customFormat="false" ht="18" hidden="false" customHeight="true" outlineLevel="0" collapsed="false">
      <c r="A7237" s="466" t="s">
        <v>3635</v>
      </c>
      <c r="B7237" s="467" t="s">
        <v>27</v>
      </c>
      <c r="C7237" s="468" t="s">
        <v>26</v>
      </c>
      <c r="D7237" s="468" t="s">
        <v>18</v>
      </c>
      <c r="E7237" s="468" t="s">
        <v>25</v>
      </c>
      <c r="F7237" s="468"/>
      <c r="G7237" s="469" t="s">
        <v>1375</v>
      </c>
      <c r="H7237" s="467" t="s">
        <v>1376</v>
      </c>
      <c r="I7237" s="470" t="s">
        <v>1377</v>
      </c>
      <c r="J7237" s="471" t="s">
        <v>19</v>
      </c>
    </row>
    <row r="7238" customFormat="false" ht="25.5" hidden="false" customHeight="true" outlineLevel="0" collapsed="false">
      <c r="A7238" s="472" t="s">
        <v>35</v>
      </c>
      <c r="B7238" s="473" t="n">
        <v>89450</v>
      </c>
      <c r="C7238" s="474" t="s">
        <v>42</v>
      </c>
      <c r="D7238" s="474" t="s">
        <v>3636</v>
      </c>
      <c r="E7238" s="474" t="s">
        <v>1422</v>
      </c>
      <c r="F7238" s="474"/>
      <c r="G7238" s="475" t="s">
        <v>47</v>
      </c>
      <c r="H7238" s="476" t="n">
        <v>1</v>
      </c>
      <c r="I7238" s="477" t="n">
        <v>26.89</v>
      </c>
      <c r="J7238" s="478" t="n">
        <v>26.89</v>
      </c>
    </row>
    <row r="7239" customFormat="false" ht="25.5" hidden="false" customHeight="true" outlineLevel="0" collapsed="false">
      <c r="A7239" s="479" t="s">
        <v>656</v>
      </c>
      <c r="B7239" s="480" t="n">
        <v>88248</v>
      </c>
      <c r="C7239" s="481" t="s">
        <v>42</v>
      </c>
      <c r="D7239" s="481" t="s">
        <v>910</v>
      </c>
      <c r="E7239" s="481" t="s">
        <v>1382</v>
      </c>
      <c r="F7239" s="481"/>
      <c r="G7239" s="482" t="s">
        <v>469</v>
      </c>
      <c r="H7239" s="483" t="n">
        <v>0.04</v>
      </c>
      <c r="I7239" s="484" t="n">
        <v>20.92</v>
      </c>
      <c r="J7239" s="485" t="n">
        <v>0.83</v>
      </c>
    </row>
    <row r="7240" customFormat="false" ht="25.5" hidden="false" customHeight="true" outlineLevel="0" collapsed="false">
      <c r="A7240" s="479" t="s">
        <v>656</v>
      </c>
      <c r="B7240" s="480" t="n">
        <v>88267</v>
      </c>
      <c r="C7240" s="481" t="s">
        <v>42</v>
      </c>
      <c r="D7240" s="481" t="s">
        <v>909</v>
      </c>
      <c r="E7240" s="481" t="s">
        <v>1382</v>
      </c>
      <c r="F7240" s="481"/>
      <c r="G7240" s="482" t="s">
        <v>469</v>
      </c>
      <c r="H7240" s="483" t="n">
        <v>0.04</v>
      </c>
      <c r="I7240" s="484" t="n">
        <v>25.55</v>
      </c>
      <c r="J7240" s="485" t="n">
        <v>1.02</v>
      </c>
    </row>
    <row r="7241" customFormat="false" ht="25.5" hidden="false" customHeight="true" outlineLevel="0" collapsed="false">
      <c r="A7241" s="501" t="s">
        <v>200</v>
      </c>
      <c r="B7241" s="502" t="n">
        <v>9873</v>
      </c>
      <c r="C7241" s="503" t="s">
        <v>42</v>
      </c>
      <c r="D7241" s="503" t="s">
        <v>3637</v>
      </c>
      <c r="E7241" s="503" t="s">
        <v>669</v>
      </c>
      <c r="F7241" s="503"/>
      <c r="G7241" s="504" t="s">
        <v>47</v>
      </c>
      <c r="H7241" s="505" t="n">
        <v>1.0493</v>
      </c>
      <c r="I7241" s="506" t="n">
        <v>23.85</v>
      </c>
      <c r="J7241" s="507" t="n">
        <v>25.02</v>
      </c>
    </row>
    <row r="7242" customFormat="false" ht="24" hidden="false" customHeight="true" outlineLevel="0" collapsed="false">
      <c r="A7242" s="501" t="s">
        <v>200</v>
      </c>
      <c r="B7242" s="502" t="n">
        <v>38383</v>
      </c>
      <c r="C7242" s="503" t="s">
        <v>42</v>
      </c>
      <c r="D7242" s="503" t="s">
        <v>3555</v>
      </c>
      <c r="E7242" s="503" t="s">
        <v>669</v>
      </c>
      <c r="F7242" s="503"/>
      <c r="G7242" s="504" t="s">
        <v>120</v>
      </c>
      <c r="H7242" s="505" t="n">
        <v>0.0093</v>
      </c>
      <c r="I7242" s="506" t="n">
        <v>2.62</v>
      </c>
      <c r="J7242" s="507" t="n">
        <v>0.02</v>
      </c>
    </row>
    <row r="7243" customFormat="false" ht="15" hidden="false" customHeight="false" outlineLevel="0" collapsed="false">
      <c r="A7243" s="486"/>
      <c r="B7243" s="487"/>
      <c r="C7243" s="487"/>
      <c r="D7243" s="487"/>
      <c r="E7243" s="487" t="s">
        <v>1388</v>
      </c>
      <c r="F7243" s="488" t="n">
        <v>1.48</v>
      </c>
      <c r="G7243" s="487" t="s">
        <v>1389</v>
      </c>
      <c r="H7243" s="488" t="n">
        <v>0</v>
      </c>
      <c r="I7243" s="489" t="s">
        <v>1390</v>
      </c>
      <c r="J7243" s="490" t="n">
        <v>1.48</v>
      </c>
    </row>
    <row r="7244" customFormat="false" ht="15" hidden="false" customHeight="true" outlineLevel="0" collapsed="false">
      <c r="A7244" s="486"/>
      <c r="B7244" s="487"/>
      <c r="C7244" s="487"/>
      <c r="D7244" s="487"/>
      <c r="E7244" s="487" t="s">
        <v>1391</v>
      </c>
      <c r="F7244" s="488" t="n">
        <v>6.39</v>
      </c>
      <c r="G7244" s="487"/>
      <c r="H7244" s="491" t="s">
        <v>1392</v>
      </c>
      <c r="I7244" s="491"/>
      <c r="J7244" s="490" t="n">
        <v>33.28</v>
      </c>
    </row>
    <row r="7245" customFormat="false" ht="49.5" hidden="false" customHeight="true" outlineLevel="0" collapsed="false">
      <c r="A7245" s="492"/>
      <c r="B7245" s="493"/>
      <c r="C7245" s="493"/>
      <c r="D7245" s="493"/>
      <c r="E7245" s="493"/>
      <c r="F7245" s="493"/>
      <c r="G7245" s="493" t="s">
        <v>1393</v>
      </c>
      <c r="H7245" s="494" t="n">
        <v>86</v>
      </c>
      <c r="I7245" s="495" t="s">
        <v>1394</v>
      </c>
      <c r="J7245" s="496" t="n">
        <v>2862.08</v>
      </c>
    </row>
    <row r="7246" customFormat="false" ht="0.75" hidden="false" customHeight="true" outlineLevel="0" collapsed="false">
      <c r="A7246" s="497"/>
      <c r="B7246" s="498"/>
      <c r="C7246" s="498"/>
      <c r="D7246" s="498"/>
      <c r="E7246" s="498"/>
      <c r="F7246" s="498"/>
      <c r="G7246" s="498"/>
      <c r="H7246" s="498"/>
      <c r="I7246" s="499"/>
      <c r="J7246" s="500"/>
    </row>
    <row r="7247" customFormat="false" ht="18" hidden="false" customHeight="true" outlineLevel="0" collapsed="false">
      <c r="A7247" s="466" t="s">
        <v>3638</v>
      </c>
      <c r="B7247" s="467" t="s">
        <v>27</v>
      </c>
      <c r="C7247" s="468" t="s">
        <v>26</v>
      </c>
      <c r="D7247" s="468" t="s">
        <v>18</v>
      </c>
      <c r="E7247" s="468" t="s">
        <v>25</v>
      </c>
      <c r="F7247" s="468"/>
      <c r="G7247" s="469" t="s">
        <v>1375</v>
      </c>
      <c r="H7247" s="467" t="s">
        <v>1376</v>
      </c>
      <c r="I7247" s="470" t="s">
        <v>1377</v>
      </c>
      <c r="J7247" s="471" t="s">
        <v>19</v>
      </c>
    </row>
    <row r="7248" customFormat="false" ht="25.5" hidden="false" customHeight="true" outlineLevel="0" collapsed="false">
      <c r="A7248" s="472" t="s">
        <v>35</v>
      </c>
      <c r="B7248" s="473" t="n">
        <v>89451</v>
      </c>
      <c r="C7248" s="474" t="s">
        <v>42</v>
      </c>
      <c r="D7248" s="474" t="s">
        <v>3639</v>
      </c>
      <c r="E7248" s="474" t="s">
        <v>1422</v>
      </c>
      <c r="F7248" s="474"/>
      <c r="G7248" s="475" t="s">
        <v>47</v>
      </c>
      <c r="H7248" s="476" t="n">
        <v>1</v>
      </c>
      <c r="I7248" s="477" t="n">
        <v>43.78</v>
      </c>
      <c r="J7248" s="478" t="n">
        <v>43.78</v>
      </c>
    </row>
    <row r="7249" customFormat="false" ht="25.5" hidden="false" customHeight="true" outlineLevel="0" collapsed="false">
      <c r="A7249" s="479" t="s">
        <v>656</v>
      </c>
      <c r="B7249" s="480" t="n">
        <v>88248</v>
      </c>
      <c r="C7249" s="481" t="s">
        <v>42</v>
      </c>
      <c r="D7249" s="481" t="s">
        <v>910</v>
      </c>
      <c r="E7249" s="481" t="s">
        <v>1382</v>
      </c>
      <c r="F7249" s="481"/>
      <c r="G7249" s="482" t="s">
        <v>469</v>
      </c>
      <c r="H7249" s="483" t="n">
        <v>0.0494</v>
      </c>
      <c r="I7249" s="484" t="n">
        <v>20.92</v>
      </c>
      <c r="J7249" s="485" t="n">
        <v>1.03</v>
      </c>
    </row>
    <row r="7250" customFormat="false" ht="25.5" hidden="false" customHeight="true" outlineLevel="0" collapsed="false">
      <c r="A7250" s="479" t="s">
        <v>656</v>
      </c>
      <c r="B7250" s="480" t="n">
        <v>88267</v>
      </c>
      <c r="C7250" s="481" t="s">
        <v>42</v>
      </c>
      <c r="D7250" s="481" t="s">
        <v>909</v>
      </c>
      <c r="E7250" s="481" t="s">
        <v>1382</v>
      </c>
      <c r="F7250" s="481"/>
      <c r="G7250" s="482" t="s">
        <v>469</v>
      </c>
      <c r="H7250" s="483" t="n">
        <v>0.0494</v>
      </c>
      <c r="I7250" s="484" t="n">
        <v>25.55</v>
      </c>
      <c r="J7250" s="485" t="n">
        <v>1.26</v>
      </c>
    </row>
    <row r="7251" customFormat="false" ht="25.5" hidden="false" customHeight="true" outlineLevel="0" collapsed="false">
      <c r="A7251" s="501" t="s">
        <v>200</v>
      </c>
      <c r="B7251" s="502" t="n">
        <v>9871</v>
      </c>
      <c r="C7251" s="503" t="s">
        <v>42</v>
      </c>
      <c r="D7251" s="503" t="s">
        <v>3640</v>
      </c>
      <c r="E7251" s="503" t="s">
        <v>669</v>
      </c>
      <c r="F7251" s="503"/>
      <c r="G7251" s="504" t="s">
        <v>47</v>
      </c>
      <c r="H7251" s="505" t="n">
        <v>1.0493</v>
      </c>
      <c r="I7251" s="506" t="n">
        <v>39.52</v>
      </c>
      <c r="J7251" s="507" t="n">
        <v>41.46</v>
      </c>
    </row>
    <row r="7252" customFormat="false" ht="24" hidden="false" customHeight="true" outlineLevel="0" collapsed="false">
      <c r="A7252" s="501" t="s">
        <v>200</v>
      </c>
      <c r="B7252" s="502" t="n">
        <v>38383</v>
      </c>
      <c r="C7252" s="503" t="s">
        <v>42</v>
      </c>
      <c r="D7252" s="503" t="s">
        <v>3555</v>
      </c>
      <c r="E7252" s="503" t="s">
        <v>669</v>
      </c>
      <c r="F7252" s="503"/>
      <c r="G7252" s="504" t="s">
        <v>120</v>
      </c>
      <c r="H7252" s="505" t="n">
        <v>0.0115</v>
      </c>
      <c r="I7252" s="506" t="n">
        <v>2.62</v>
      </c>
      <c r="J7252" s="507" t="n">
        <v>0.03</v>
      </c>
    </row>
    <row r="7253" customFormat="false" ht="15" hidden="false" customHeight="false" outlineLevel="0" collapsed="false">
      <c r="A7253" s="486"/>
      <c r="B7253" s="487"/>
      <c r="C7253" s="487"/>
      <c r="D7253" s="487"/>
      <c r="E7253" s="487" t="s">
        <v>1388</v>
      </c>
      <c r="F7253" s="488" t="n">
        <v>1.83</v>
      </c>
      <c r="G7253" s="487" t="s">
        <v>1389</v>
      </c>
      <c r="H7253" s="488" t="n">
        <v>0</v>
      </c>
      <c r="I7253" s="489" t="s">
        <v>1390</v>
      </c>
      <c r="J7253" s="490" t="n">
        <v>1.83</v>
      </c>
    </row>
    <row r="7254" customFormat="false" ht="15" hidden="false" customHeight="true" outlineLevel="0" collapsed="false">
      <c r="A7254" s="486"/>
      <c r="B7254" s="487"/>
      <c r="C7254" s="487"/>
      <c r="D7254" s="487"/>
      <c r="E7254" s="487" t="s">
        <v>1391</v>
      </c>
      <c r="F7254" s="488" t="n">
        <v>10.41</v>
      </c>
      <c r="G7254" s="487"/>
      <c r="H7254" s="491" t="s">
        <v>1392</v>
      </c>
      <c r="I7254" s="491"/>
      <c r="J7254" s="490" t="n">
        <v>54.19</v>
      </c>
    </row>
    <row r="7255" customFormat="false" ht="49.5" hidden="false" customHeight="true" outlineLevel="0" collapsed="false">
      <c r="A7255" s="492"/>
      <c r="B7255" s="493"/>
      <c r="C7255" s="493"/>
      <c r="D7255" s="493"/>
      <c r="E7255" s="493"/>
      <c r="F7255" s="493"/>
      <c r="G7255" s="493" t="s">
        <v>1393</v>
      </c>
      <c r="H7255" s="494" t="n">
        <v>175</v>
      </c>
      <c r="I7255" s="495" t="s">
        <v>1394</v>
      </c>
      <c r="J7255" s="496" t="n">
        <v>9483.25</v>
      </c>
    </row>
    <row r="7256" customFormat="false" ht="0.75" hidden="false" customHeight="true" outlineLevel="0" collapsed="false">
      <c r="A7256" s="497"/>
      <c r="B7256" s="498"/>
      <c r="C7256" s="498"/>
      <c r="D7256" s="498"/>
      <c r="E7256" s="498"/>
      <c r="F7256" s="498"/>
      <c r="G7256" s="498"/>
      <c r="H7256" s="498"/>
      <c r="I7256" s="499"/>
      <c r="J7256" s="500"/>
    </row>
    <row r="7257" customFormat="false" ht="18" hidden="false" customHeight="true" outlineLevel="0" collapsed="false">
      <c r="A7257" s="466" t="s">
        <v>3641</v>
      </c>
      <c r="B7257" s="467" t="s">
        <v>27</v>
      </c>
      <c r="C7257" s="468" t="s">
        <v>26</v>
      </c>
      <c r="D7257" s="468" t="s">
        <v>18</v>
      </c>
      <c r="E7257" s="468" t="s">
        <v>25</v>
      </c>
      <c r="F7257" s="468"/>
      <c r="G7257" s="469" t="s">
        <v>1375</v>
      </c>
      <c r="H7257" s="467" t="s">
        <v>1376</v>
      </c>
      <c r="I7257" s="470" t="s">
        <v>1377</v>
      </c>
      <c r="J7257" s="471" t="s">
        <v>19</v>
      </c>
    </row>
    <row r="7258" customFormat="false" ht="25.5" hidden="false" customHeight="true" outlineLevel="0" collapsed="false">
      <c r="A7258" s="472" t="s">
        <v>35</v>
      </c>
      <c r="B7258" s="473" t="n">
        <v>89452</v>
      </c>
      <c r="C7258" s="474" t="s">
        <v>42</v>
      </c>
      <c r="D7258" s="474" t="s">
        <v>3642</v>
      </c>
      <c r="E7258" s="474" t="s">
        <v>1422</v>
      </c>
      <c r="F7258" s="474"/>
      <c r="G7258" s="475" t="s">
        <v>47</v>
      </c>
      <c r="H7258" s="476" t="n">
        <v>1</v>
      </c>
      <c r="I7258" s="477" t="n">
        <v>60.28</v>
      </c>
      <c r="J7258" s="478" t="n">
        <v>60.28</v>
      </c>
    </row>
    <row r="7259" customFormat="false" ht="25.5" hidden="false" customHeight="true" outlineLevel="0" collapsed="false">
      <c r="A7259" s="479" t="s">
        <v>656</v>
      </c>
      <c r="B7259" s="480" t="n">
        <v>88248</v>
      </c>
      <c r="C7259" s="481" t="s">
        <v>42</v>
      </c>
      <c r="D7259" s="481" t="s">
        <v>910</v>
      </c>
      <c r="E7259" s="481" t="s">
        <v>1382</v>
      </c>
      <c r="F7259" s="481"/>
      <c r="G7259" s="482" t="s">
        <v>469</v>
      </c>
      <c r="H7259" s="483" t="n">
        <v>0.0553</v>
      </c>
      <c r="I7259" s="484" t="n">
        <v>20.92</v>
      </c>
      <c r="J7259" s="485" t="n">
        <v>1.15</v>
      </c>
    </row>
    <row r="7260" customFormat="false" ht="25.5" hidden="false" customHeight="true" outlineLevel="0" collapsed="false">
      <c r="A7260" s="479" t="s">
        <v>656</v>
      </c>
      <c r="B7260" s="480" t="n">
        <v>88267</v>
      </c>
      <c r="C7260" s="481" t="s">
        <v>42</v>
      </c>
      <c r="D7260" s="481" t="s">
        <v>909</v>
      </c>
      <c r="E7260" s="481" t="s">
        <v>1382</v>
      </c>
      <c r="F7260" s="481"/>
      <c r="G7260" s="482" t="s">
        <v>469</v>
      </c>
      <c r="H7260" s="483" t="n">
        <v>0.0553</v>
      </c>
      <c r="I7260" s="484" t="n">
        <v>25.55</v>
      </c>
      <c r="J7260" s="485" t="n">
        <v>1.41</v>
      </c>
    </row>
    <row r="7261" customFormat="false" ht="25.5" hidden="false" customHeight="true" outlineLevel="0" collapsed="false">
      <c r="A7261" s="501" t="s">
        <v>200</v>
      </c>
      <c r="B7261" s="502" t="n">
        <v>9872</v>
      </c>
      <c r="C7261" s="503" t="s">
        <v>42</v>
      </c>
      <c r="D7261" s="503" t="s">
        <v>3643</v>
      </c>
      <c r="E7261" s="503" t="s">
        <v>669</v>
      </c>
      <c r="F7261" s="503"/>
      <c r="G7261" s="504" t="s">
        <v>47</v>
      </c>
      <c r="H7261" s="505" t="n">
        <v>1.0493</v>
      </c>
      <c r="I7261" s="506" t="n">
        <v>54.98</v>
      </c>
      <c r="J7261" s="507" t="n">
        <v>57.69</v>
      </c>
    </row>
    <row r="7262" customFormat="false" ht="24" hidden="false" customHeight="true" outlineLevel="0" collapsed="false">
      <c r="A7262" s="501" t="s">
        <v>200</v>
      </c>
      <c r="B7262" s="502" t="n">
        <v>38383</v>
      </c>
      <c r="C7262" s="503" t="s">
        <v>42</v>
      </c>
      <c r="D7262" s="503" t="s">
        <v>3555</v>
      </c>
      <c r="E7262" s="503" t="s">
        <v>669</v>
      </c>
      <c r="F7262" s="503"/>
      <c r="G7262" s="504" t="s">
        <v>120</v>
      </c>
      <c r="H7262" s="505" t="n">
        <v>0.0129</v>
      </c>
      <c r="I7262" s="506" t="n">
        <v>2.62</v>
      </c>
      <c r="J7262" s="507" t="n">
        <v>0.03</v>
      </c>
    </row>
    <row r="7263" customFormat="false" ht="15" hidden="false" customHeight="false" outlineLevel="0" collapsed="false">
      <c r="A7263" s="486"/>
      <c r="B7263" s="487"/>
      <c r="C7263" s="487"/>
      <c r="D7263" s="487"/>
      <c r="E7263" s="487" t="s">
        <v>1388</v>
      </c>
      <c r="F7263" s="488" t="n">
        <v>2.04</v>
      </c>
      <c r="G7263" s="487" t="s">
        <v>1389</v>
      </c>
      <c r="H7263" s="488" t="n">
        <v>0</v>
      </c>
      <c r="I7263" s="489" t="s">
        <v>1390</v>
      </c>
      <c r="J7263" s="490" t="n">
        <v>2.04</v>
      </c>
    </row>
    <row r="7264" customFormat="false" ht="15" hidden="false" customHeight="true" outlineLevel="0" collapsed="false">
      <c r="A7264" s="486"/>
      <c r="B7264" s="487"/>
      <c r="C7264" s="487"/>
      <c r="D7264" s="487"/>
      <c r="E7264" s="487" t="s">
        <v>1391</v>
      </c>
      <c r="F7264" s="488" t="n">
        <v>14.34</v>
      </c>
      <c r="G7264" s="487"/>
      <c r="H7264" s="491" t="s">
        <v>1392</v>
      </c>
      <c r="I7264" s="491"/>
      <c r="J7264" s="490" t="n">
        <v>74.62</v>
      </c>
    </row>
    <row r="7265" customFormat="false" ht="49.5" hidden="false" customHeight="true" outlineLevel="0" collapsed="false">
      <c r="A7265" s="492"/>
      <c r="B7265" s="493"/>
      <c r="C7265" s="493"/>
      <c r="D7265" s="493"/>
      <c r="E7265" s="493"/>
      <c r="F7265" s="493"/>
      <c r="G7265" s="493" t="s">
        <v>1393</v>
      </c>
      <c r="H7265" s="494" t="n">
        <v>165</v>
      </c>
      <c r="I7265" s="495" t="s">
        <v>1394</v>
      </c>
      <c r="J7265" s="496" t="n">
        <v>12312.3</v>
      </c>
    </row>
    <row r="7266" customFormat="false" ht="0.75" hidden="false" customHeight="true" outlineLevel="0" collapsed="false">
      <c r="A7266" s="497"/>
      <c r="B7266" s="498"/>
      <c r="C7266" s="498"/>
      <c r="D7266" s="498"/>
      <c r="E7266" s="498"/>
      <c r="F7266" s="498"/>
      <c r="G7266" s="498"/>
      <c r="H7266" s="498"/>
      <c r="I7266" s="499"/>
      <c r="J7266" s="500"/>
    </row>
    <row r="7267" customFormat="false" ht="18" hidden="false" customHeight="true" outlineLevel="0" collapsed="false">
      <c r="A7267" s="466" t="s">
        <v>3644</v>
      </c>
      <c r="B7267" s="467" t="s">
        <v>27</v>
      </c>
      <c r="C7267" s="468" t="s">
        <v>26</v>
      </c>
      <c r="D7267" s="468" t="s">
        <v>18</v>
      </c>
      <c r="E7267" s="468" t="s">
        <v>25</v>
      </c>
      <c r="F7267" s="468"/>
      <c r="G7267" s="469" t="s">
        <v>1375</v>
      </c>
      <c r="H7267" s="467" t="s">
        <v>1376</v>
      </c>
      <c r="I7267" s="470" t="s">
        <v>1377</v>
      </c>
      <c r="J7267" s="471" t="s">
        <v>19</v>
      </c>
    </row>
    <row r="7268" customFormat="false" ht="39" hidden="false" customHeight="true" outlineLevel="0" collapsed="false">
      <c r="A7268" s="472" t="s">
        <v>35</v>
      </c>
      <c r="B7268" s="473" t="n">
        <v>89395</v>
      </c>
      <c r="C7268" s="474" t="s">
        <v>42</v>
      </c>
      <c r="D7268" s="474" t="s">
        <v>545</v>
      </c>
      <c r="E7268" s="474" t="s">
        <v>1422</v>
      </c>
      <c r="F7268" s="474"/>
      <c r="G7268" s="475" t="s">
        <v>120</v>
      </c>
      <c r="H7268" s="476" t="n">
        <v>1</v>
      </c>
      <c r="I7268" s="477" t="n">
        <v>12.51</v>
      </c>
      <c r="J7268" s="478" t="n">
        <v>12.51</v>
      </c>
    </row>
    <row r="7269" customFormat="false" ht="25.5" hidden="false" customHeight="true" outlineLevel="0" collapsed="false">
      <c r="A7269" s="479" t="s">
        <v>656</v>
      </c>
      <c r="B7269" s="480" t="n">
        <v>88248</v>
      </c>
      <c r="C7269" s="481" t="s">
        <v>42</v>
      </c>
      <c r="D7269" s="481" t="s">
        <v>910</v>
      </c>
      <c r="E7269" s="481" t="s">
        <v>1382</v>
      </c>
      <c r="F7269" s="481"/>
      <c r="G7269" s="482" t="s">
        <v>469</v>
      </c>
      <c r="H7269" s="483" t="n">
        <v>0.2026</v>
      </c>
      <c r="I7269" s="484" t="n">
        <v>20.92</v>
      </c>
      <c r="J7269" s="485" t="n">
        <v>4.23</v>
      </c>
    </row>
    <row r="7270" customFormat="false" ht="25.5" hidden="false" customHeight="true" outlineLevel="0" collapsed="false">
      <c r="A7270" s="479" t="s">
        <v>656</v>
      </c>
      <c r="B7270" s="480" t="n">
        <v>88267</v>
      </c>
      <c r="C7270" s="481" t="s">
        <v>42</v>
      </c>
      <c r="D7270" s="481" t="s">
        <v>909</v>
      </c>
      <c r="E7270" s="481" t="s">
        <v>1382</v>
      </c>
      <c r="F7270" s="481"/>
      <c r="G7270" s="482" t="s">
        <v>469</v>
      </c>
      <c r="H7270" s="483" t="n">
        <v>0.2026</v>
      </c>
      <c r="I7270" s="484" t="n">
        <v>25.55</v>
      </c>
      <c r="J7270" s="485" t="n">
        <v>5.17</v>
      </c>
    </row>
    <row r="7271" customFormat="false" ht="24" hidden="false" customHeight="true" outlineLevel="0" collapsed="false">
      <c r="A7271" s="501" t="s">
        <v>200</v>
      </c>
      <c r="B7271" s="502" t="n">
        <v>122</v>
      </c>
      <c r="C7271" s="503" t="s">
        <v>42</v>
      </c>
      <c r="D7271" s="503" t="s">
        <v>3553</v>
      </c>
      <c r="E7271" s="503" t="s">
        <v>669</v>
      </c>
      <c r="F7271" s="503"/>
      <c r="G7271" s="504" t="s">
        <v>120</v>
      </c>
      <c r="H7271" s="505" t="n">
        <v>0.0106</v>
      </c>
      <c r="I7271" s="506" t="n">
        <v>76.94</v>
      </c>
      <c r="J7271" s="507" t="n">
        <v>0.81</v>
      </c>
    </row>
    <row r="7272" customFormat="false" ht="25.5" hidden="false" customHeight="true" outlineLevel="0" collapsed="false">
      <c r="A7272" s="501" t="s">
        <v>200</v>
      </c>
      <c r="B7272" s="502" t="n">
        <v>7139</v>
      </c>
      <c r="C7272" s="503" t="s">
        <v>42</v>
      </c>
      <c r="D7272" s="503" t="s">
        <v>3645</v>
      </c>
      <c r="E7272" s="503" t="s">
        <v>669</v>
      </c>
      <c r="F7272" s="503"/>
      <c r="G7272" s="504" t="s">
        <v>120</v>
      </c>
      <c r="H7272" s="505" t="n">
        <v>1</v>
      </c>
      <c r="I7272" s="506" t="n">
        <v>1.13</v>
      </c>
      <c r="J7272" s="507" t="n">
        <v>1.13</v>
      </c>
    </row>
    <row r="7273" customFormat="false" ht="25.5" hidden="false" customHeight="true" outlineLevel="0" collapsed="false">
      <c r="A7273" s="501" t="s">
        <v>200</v>
      </c>
      <c r="B7273" s="502" t="n">
        <v>20083</v>
      </c>
      <c r="C7273" s="503" t="s">
        <v>42</v>
      </c>
      <c r="D7273" s="503" t="s">
        <v>3554</v>
      </c>
      <c r="E7273" s="503" t="s">
        <v>669</v>
      </c>
      <c r="F7273" s="503"/>
      <c r="G7273" s="504" t="s">
        <v>120</v>
      </c>
      <c r="H7273" s="505" t="n">
        <v>0.012</v>
      </c>
      <c r="I7273" s="506" t="n">
        <v>87.17</v>
      </c>
      <c r="J7273" s="507" t="n">
        <v>1.04</v>
      </c>
    </row>
    <row r="7274" customFormat="false" ht="24" hidden="false" customHeight="true" outlineLevel="0" collapsed="false">
      <c r="A7274" s="501" t="s">
        <v>200</v>
      </c>
      <c r="B7274" s="502" t="n">
        <v>38383</v>
      </c>
      <c r="C7274" s="503" t="s">
        <v>42</v>
      </c>
      <c r="D7274" s="503" t="s">
        <v>3555</v>
      </c>
      <c r="E7274" s="503" t="s">
        <v>669</v>
      </c>
      <c r="F7274" s="503"/>
      <c r="G7274" s="504" t="s">
        <v>120</v>
      </c>
      <c r="H7274" s="505" t="n">
        <v>0.0507</v>
      </c>
      <c r="I7274" s="506" t="n">
        <v>2.62</v>
      </c>
      <c r="J7274" s="507" t="n">
        <v>0.13</v>
      </c>
    </row>
    <row r="7275" customFormat="false" ht="15" hidden="false" customHeight="false" outlineLevel="0" collapsed="false">
      <c r="A7275" s="486"/>
      <c r="B7275" s="487"/>
      <c r="C7275" s="487"/>
      <c r="D7275" s="487"/>
      <c r="E7275" s="487" t="s">
        <v>1388</v>
      </c>
      <c r="F7275" s="488" t="n">
        <v>7.52</v>
      </c>
      <c r="G7275" s="487" t="s">
        <v>1389</v>
      </c>
      <c r="H7275" s="488" t="n">
        <v>0</v>
      </c>
      <c r="I7275" s="489" t="s">
        <v>1390</v>
      </c>
      <c r="J7275" s="490" t="n">
        <v>7.52</v>
      </c>
    </row>
    <row r="7276" customFormat="false" ht="15" hidden="false" customHeight="true" outlineLevel="0" collapsed="false">
      <c r="A7276" s="486"/>
      <c r="B7276" s="487"/>
      <c r="C7276" s="487"/>
      <c r="D7276" s="487"/>
      <c r="E7276" s="487" t="s">
        <v>1391</v>
      </c>
      <c r="F7276" s="488" t="n">
        <v>2.97</v>
      </c>
      <c r="G7276" s="487"/>
      <c r="H7276" s="491" t="s">
        <v>1392</v>
      </c>
      <c r="I7276" s="491"/>
      <c r="J7276" s="490" t="n">
        <v>15.48</v>
      </c>
    </row>
    <row r="7277" customFormat="false" ht="49.5" hidden="false" customHeight="true" outlineLevel="0" collapsed="false">
      <c r="A7277" s="492"/>
      <c r="B7277" s="493"/>
      <c r="C7277" s="493"/>
      <c r="D7277" s="493"/>
      <c r="E7277" s="493"/>
      <c r="F7277" s="493"/>
      <c r="G7277" s="493" t="s">
        <v>1393</v>
      </c>
      <c r="H7277" s="494" t="n">
        <v>39</v>
      </c>
      <c r="I7277" s="495" t="s">
        <v>1394</v>
      </c>
      <c r="J7277" s="496" t="n">
        <v>603.72</v>
      </c>
    </row>
    <row r="7278" customFormat="false" ht="0.75" hidden="false" customHeight="true" outlineLevel="0" collapsed="false">
      <c r="A7278" s="497"/>
      <c r="B7278" s="498"/>
      <c r="C7278" s="498"/>
      <c r="D7278" s="498"/>
      <c r="E7278" s="498"/>
      <c r="F7278" s="498"/>
      <c r="G7278" s="498"/>
      <c r="H7278" s="498"/>
      <c r="I7278" s="499"/>
      <c r="J7278" s="500"/>
    </row>
    <row r="7279" customFormat="false" ht="18" hidden="false" customHeight="true" outlineLevel="0" collapsed="false">
      <c r="A7279" s="466" t="s">
        <v>3646</v>
      </c>
      <c r="B7279" s="467" t="s">
        <v>27</v>
      </c>
      <c r="C7279" s="468" t="s">
        <v>26</v>
      </c>
      <c r="D7279" s="468" t="s">
        <v>18</v>
      </c>
      <c r="E7279" s="468" t="s">
        <v>25</v>
      </c>
      <c r="F7279" s="468"/>
      <c r="G7279" s="469" t="s">
        <v>1375</v>
      </c>
      <c r="H7279" s="467" t="s">
        <v>1376</v>
      </c>
      <c r="I7279" s="470" t="s">
        <v>1377</v>
      </c>
      <c r="J7279" s="471" t="s">
        <v>19</v>
      </c>
    </row>
    <row r="7280" customFormat="false" ht="39" hidden="false" customHeight="true" outlineLevel="0" collapsed="false">
      <c r="A7280" s="472" t="s">
        <v>35</v>
      </c>
      <c r="B7280" s="473" t="n">
        <v>89443</v>
      </c>
      <c r="C7280" s="474" t="s">
        <v>42</v>
      </c>
      <c r="D7280" s="474" t="s">
        <v>3647</v>
      </c>
      <c r="E7280" s="474" t="s">
        <v>1422</v>
      </c>
      <c r="F7280" s="474"/>
      <c r="G7280" s="475" t="s">
        <v>120</v>
      </c>
      <c r="H7280" s="476" t="n">
        <v>1</v>
      </c>
      <c r="I7280" s="477" t="n">
        <v>16.23</v>
      </c>
      <c r="J7280" s="478" t="n">
        <v>16.23</v>
      </c>
    </row>
    <row r="7281" customFormat="false" ht="25.5" hidden="false" customHeight="true" outlineLevel="0" collapsed="false">
      <c r="A7281" s="479" t="s">
        <v>656</v>
      </c>
      <c r="B7281" s="480" t="n">
        <v>88248</v>
      </c>
      <c r="C7281" s="481" t="s">
        <v>42</v>
      </c>
      <c r="D7281" s="481" t="s">
        <v>910</v>
      </c>
      <c r="E7281" s="481" t="s">
        <v>1382</v>
      </c>
      <c r="F7281" s="481"/>
      <c r="G7281" s="482" t="s">
        <v>469</v>
      </c>
      <c r="H7281" s="483" t="n">
        <v>0.2161</v>
      </c>
      <c r="I7281" s="484" t="n">
        <v>20.92</v>
      </c>
      <c r="J7281" s="485" t="n">
        <v>4.52</v>
      </c>
    </row>
    <row r="7282" customFormat="false" ht="25.5" hidden="false" customHeight="true" outlineLevel="0" collapsed="false">
      <c r="A7282" s="479" t="s">
        <v>656</v>
      </c>
      <c r="B7282" s="480" t="n">
        <v>88267</v>
      </c>
      <c r="C7282" s="481" t="s">
        <v>42</v>
      </c>
      <c r="D7282" s="481" t="s">
        <v>909</v>
      </c>
      <c r="E7282" s="481" t="s">
        <v>1382</v>
      </c>
      <c r="F7282" s="481"/>
      <c r="G7282" s="482" t="s">
        <v>469</v>
      </c>
      <c r="H7282" s="483" t="n">
        <v>0.2161</v>
      </c>
      <c r="I7282" s="484" t="n">
        <v>25.55</v>
      </c>
      <c r="J7282" s="485" t="n">
        <v>5.52</v>
      </c>
    </row>
    <row r="7283" customFormat="false" ht="24" hidden="false" customHeight="true" outlineLevel="0" collapsed="false">
      <c r="A7283" s="501" t="s">
        <v>200</v>
      </c>
      <c r="B7283" s="502" t="n">
        <v>122</v>
      </c>
      <c r="C7283" s="503" t="s">
        <v>42</v>
      </c>
      <c r="D7283" s="503" t="s">
        <v>3553</v>
      </c>
      <c r="E7283" s="503" t="s">
        <v>669</v>
      </c>
      <c r="F7283" s="503"/>
      <c r="G7283" s="504" t="s">
        <v>120</v>
      </c>
      <c r="H7283" s="505" t="n">
        <v>0.0141</v>
      </c>
      <c r="I7283" s="506" t="n">
        <v>76.94</v>
      </c>
      <c r="J7283" s="507" t="n">
        <v>1.08</v>
      </c>
    </row>
    <row r="7284" customFormat="false" ht="25.5" hidden="false" customHeight="true" outlineLevel="0" collapsed="false">
      <c r="A7284" s="501" t="s">
        <v>200</v>
      </c>
      <c r="B7284" s="502" t="n">
        <v>7140</v>
      </c>
      <c r="C7284" s="503" t="s">
        <v>42</v>
      </c>
      <c r="D7284" s="503" t="s">
        <v>3648</v>
      </c>
      <c r="E7284" s="503" t="s">
        <v>669</v>
      </c>
      <c r="F7284" s="503"/>
      <c r="G7284" s="504" t="s">
        <v>120</v>
      </c>
      <c r="H7284" s="505" t="n">
        <v>1</v>
      </c>
      <c r="I7284" s="506" t="n">
        <v>3.54</v>
      </c>
      <c r="J7284" s="507" t="n">
        <v>3.54</v>
      </c>
    </row>
    <row r="7285" customFormat="false" ht="25.5" hidden="false" customHeight="true" outlineLevel="0" collapsed="false">
      <c r="A7285" s="501" t="s">
        <v>200</v>
      </c>
      <c r="B7285" s="502" t="n">
        <v>20083</v>
      </c>
      <c r="C7285" s="503" t="s">
        <v>42</v>
      </c>
      <c r="D7285" s="503" t="s">
        <v>3554</v>
      </c>
      <c r="E7285" s="503" t="s">
        <v>669</v>
      </c>
      <c r="F7285" s="503"/>
      <c r="G7285" s="504" t="s">
        <v>120</v>
      </c>
      <c r="H7285" s="505" t="n">
        <v>0.0165</v>
      </c>
      <c r="I7285" s="506" t="n">
        <v>87.17</v>
      </c>
      <c r="J7285" s="507" t="n">
        <v>1.43</v>
      </c>
    </row>
    <row r="7286" customFormat="false" ht="24" hidden="false" customHeight="true" outlineLevel="0" collapsed="false">
      <c r="A7286" s="501" t="s">
        <v>200</v>
      </c>
      <c r="B7286" s="502" t="n">
        <v>38383</v>
      </c>
      <c r="C7286" s="503" t="s">
        <v>42</v>
      </c>
      <c r="D7286" s="503" t="s">
        <v>3555</v>
      </c>
      <c r="E7286" s="503" t="s">
        <v>669</v>
      </c>
      <c r="F7286" s="503"/>
      <c r="G7286" s="504" t="s">
        <v>120</v>
      </c>
      <c r="H7286" s="505" t="n">
        <v>0.054</v>
      </c>
      <c r="I7286" s="506" t="n">
        <v>2.62</v>
      </c>
      <c r="J7286" s="507" t="n">
        <v>0.14</v>
      </c>
    </row>
    <row r="7287" customFormat="false" ht="15" hidden="false" customHeight="false" outlineLevel="0" collapsed="false">
      <c r="A7287" s="486"/>
      <c r="B7287" s="487"/>
      <c r="C7287" s="487"/>
      <c r="D7287" s="487"/>
      <c r="E7287" s="487" t="s">
        <v>1388</v>
      </c>
      <c r="F7287" s="488" t="n">
        <v>8.02</v>
      </c>
      <c r="G7287" s="487" t="s">
        <v>1389</v>
      </c>
      <c r="H7287" s="488" t="n">
        <v>0</v>
      </c>
      <c r="I7287" s="489" t="s">
        <v>1390</v>
      </c>
      <c r="J7287" s="490" t="n">
        <v>8.02</v>
      </c>
    </row>
    <row r="7288" customFormat="false" ht="15" hidden="false" customHeight="true" outlineLevel="0" collapsed="false">
      <c r="A7288" s="486"/>
      <c r="B7288" s="487"/>
      <c r="C7288" s="487"/>
      <c r="D7288" s="487"/>
      <c r="E7288" s="487" t="s">
        <v>1391</v>
      </c>
      <c r="F7288" s="488" t="n">
        <v>3.86</v>
      </c>
      <c r="G7288" s="487"/>
      <c r="H7288" s="491" t="s">
        <v>1392</v>
      </c>
      <c r="I7288" s="491"/>
      <c r="J7288" s="490" t="n">
        <v>20.09</v>
      </c>
    </row>
    <row r="7289" customFormat="false" ht="49.5" hidden="false" customHeight="true" outlineLevel="0" collapsed="false">
      <c r="A7289" s="492"/>
      <c r="B7289" s="493"/>
      <c r="C7289" s="493"/>
      <c r="D7289" s="493"/>
      <c r="E7289" s="493"/>
      <c r="F7289" s="493"/>
      <c r="G7289" s="493" t="s">
        <v>1393</v>
      </c>
      <c r="H7289" s="494" t="n">
        <v>2</v>
      </c>
      <c r="I7289" s="495" t="s">
        <v>1394</v>
      </c>
      <c r="J7289" s="496" t="n">
        <v>40.18</v>
      </c>
    </row>
    <row r="7290" customFormat="false" ht="0.75" hidden="false" customHeight="true" outlineLevel="0" collapsed="false">
      <c r="A7290" s="497"/>
      <c r="B7290" s="498"/>
      <c r="C7290" s="498"/>
      <c r="D7290" s="498"/>
      <c r="E7290" s="498"/>
      <c r="F7290" s="498"/>
      <c r="G7290" s="498"/>
      <c r="H7290" s="498"/>
      <c r="I7290" s="499"/>
      <c r="J7290" s="500"/>
    </row>
    <row r="7291" customFormat="false" ht="18" hidden="false" customHeight="true" outlineLevel="0" collapsed="false">
      <c r="A7291" s="466" t="s">
        <v>3649</v>
      </c>
      <c r="B7291" s="467" t="s">
        <v>27</v>
      </c>
      <c r="C7291" s="468" t="s">
        <v>26</v>
      </c>
      <c r="D7291" s="468" t="s">
        <v>18</v>
      </c>
      <c r="E7291" s="468" t="s">
        <v>25</v>
      </c>
      <c r="F7291" s="468"/>
      <c r="G7291" s="469" t="s">
        <v>1375</v>
      </c>
      <c r="H7291" s="467" t="s">
        <v>1376</v>
      </c>
      <c r="I7291" s="470" t="s">
        <v>1377</v>
      </c>
      <c r="J7291" s="471" t="s">
        <v>19</v>
      </c>
    </row>
    <row r="7292" customFormat="false" ht="25.5" hidden="false" customHeight="true" outlineLevel="0" collapsed="false">
      <c r="A7292" s="472" t="s">
        <v>35</v>
      </c>
      <c r="B7292" s="473" t="s">
        <v>3650</v>
      </c>
      <c r="C7292" s="474" t="s">
        <v>36</v>
      </c>
      <c r="D7292" s="474" t="s">
        <v>3651</v>
      </c>
      <c r="E7292" s="474" t="s">
        <v>1422</v>
      </c>
      <c r="F7292" s="474"/>
      <c r="G7292" s="475" t="s">
        <v>120</v>
      </c>
      <c r="H7292" s="476" t="n">
        <v>1</v>
      </c>
      <c r="I7292" s="477" t="n">
        <v>22.88</v>
      </c>
      <c r="J7292" s="478" t="n">
        <v>22.88</v>
      </c>
    </row>
    <row r="7293" customFormat="false" ht="25.5" hidden="false" customHeight="true" outlineLevel="0" collapsed="false">
      <c r="A7293" s="479" t="s">
        <v>656</v>
      </c>
      <c r="B7293" s="480" t="n">
        <v>88248</v>
      </c>
      <c r="C7293" s="481" t="s">
        <v>42</v>
      </c>
      <c r="D7293" s="481" t="s">
        <v>910</v>
      </c>
      <c r="E7293" s="481" t="s">
        <v>1382</v>
      </c>
      <c r="F7293" s="481"/>
      <c r="G7293" s="482" t="s">
        <v>469</v>
      </c>
      <c r="H7293" s="483" t="n">
        <v>0.238</v>
      </c>
      <c r="I7293" s="484" t="n">
        <v>20.92</v>
      </c>
      <c r="J7293" s="485" t="n">
        <v>4.97</v>
      </c>
    </row>
    <row r="7294" customFormat="false" ht="25.5" hidden="false" customHeight="true" outlineLevel="0" collapsed="false">
      <c r="A7294" s="479" t="s">
        <v>656</v>
      </c>
      <c r="B7294" s="480" t="n">
        <v>88267</v>
      </c>
      <c r="C7294" s="481" t="s">
        <v>42</v>
      </c>
      <c r="D7294" s="481" t="s">
        <v>909</v>
      </c>
      <c r="E7294" s="481" t="s">
        <v>1382</v>
      </c>
      <c r="F7294" s="481"/>
      <c r="G7294" s="482" t="s">
        <v>469</v>
      </c>
      <c r="H7294" s="483" t="n">
        <v>0.238</v>
      </c>
      <c r="I7294" s="484" t="n">
        <v>25.55</v>
      </c>
      <c r="J7294" s="485" t="n">
        <v>6.08</v>
      </c>
    </row>
    <row r="7295" customFormat="false" ht="24" hidden="false" customHeight="true" outlineLevel="0" collapsed="false">
      <c r="A7295" s="501" t="s">
        <v>200</v>
      </c>
      <c r="B7295" s="502" t="n">
        <v>122</v>
      </c>
      <c r="C7295" s="503" t="s">
        <v>42</v>
      </c>
      <c r="D7295" s="503" t="s">
        <v>3553</v>
      </c>
      <c r="E7295" s="503" t="s">
        <v>669</v>
      </c>
      <c r="F7295" s="503"/>
      <c r="G7295" s="504" t="s">
        <v>120</v>
      </c>
      <c r="H7295" s="505" t="n">
        <v>0.014</v>
      </c>
      <c r="I7295" s="506" t="n">
        <v>76.94</v>
      </c>
      <c r="J7295" s="507" t="n">
        <v>1.07</v>
      </c>
    </row>
    <row r="7296" customFormat="false" ht="25.5" hidden="false" customHeight="true" outlineLevel="0" collapsed="false">
      <c r="A7296" s="501" t="s">
        <v>200</v>
      </c>
      <c r="B7296" s="502" t="n">
        <v>7142</v>
      </c>
      <c r="C7296" s="503" t="s">
        <v>42</v>
      </c>
      <c r="D7296" s="503" t="s">
        <v>3652</v>
      </c>
      <c r="E7296" s="503" t="s">
        <v>669</v>
      </c>
      <c r="F7296" s="503"/>
      <c r="G7296" s="504" t="s">
        <v>120</v>
      </c>
      <c r="H7296" s="505" t="n">
        <v>1</v>
      </c>
      <c r="I7296" s="506" t="n">
        <v>9.05</v>
      </c>
      <c r="J7296" s="507" t="n">
        <v>9.05</v>
      </c>
    </row>
    <row r="7297" customFormat="false" ht="25.5" hidden="false" customHeight="true" outlineLevel="0" collapsed="false">
      <c r="A7297" s="501" t="s">
        <v>200</v>
      </c>
      <c r="B7297" s="502" t="n">
        <v>20083</v>
      </c>
      <c r="C7297" s="503" t="s">
        <v>42</v>
      </c>
      <c r="D7297" s="503" t="s">
        <v>3554</v>
      </c>
      <c r="E7297" s="503" t="s">
        <v>669</v>
      </c>
      <c r="F7297" s="503"/>
      <c r="G7297" s="504" t="s">
        <v>120</v>
      </c>
      <c r="H7297" s="505" t="n">
        <v>0.017</v>
      </c>
      <c r="I7297" s="506" t="n">
        <v>87.17</v>
      </c>
      <c r="J7297" s="507" t="n">
        <v>1.48</v>
      </c>
    </row>
    <row r="7298" customFormat="false" ht="24" hidden="false" customHeight="true" outlineLevel="0" collapsed="false">
      <c r="A7298" s="501" t="s">
        <v>200</v>
      </c>
      <c r="B7298" s="502" t="n">
        <v>38383</v>
      </c>
      <c r="C7298" s="503" t="s">
        <v>42</v>
      </c>
      <c r="D7298" s="503" t="s">
        <v>3555</v>
      </c>
      <c r="E7298" s="503" t="s">
        <v>669</v>
      </c>
      <c r="F7298" s="503"/>
      <c r="G7298" s="504" t="s">
        <v>120</v>
      </c>
      <c r="H7298" s="505" t="n">
        <v>0.089</v>
      </c>
      <c r="I7298" s="506" t="n">
        <v>2.62</v>
      </c>
      <c r="J7298" s="507" t="n">
        <v>0.23</v>
      </c>
    </row>
    <row r="7299" customFormat="false" ht="15" hidden="false" customHeight="false" outlineLevel="0" collapsed="false">
      <c r="A7299" s="486"/>
      <c r="B7299" s="487"/>
      <c r="C7299" s="487"/>
      <c r="D7299" s="487"/>
      <c r="E7299" s="487" t="s">
        <v>1388</v>
      </c>
      <c r="F7299" s="488" t="n">
        <v>8.83</v>
      </c>
      <c r="G7299" s="487" t="s">
        <v>1389</v>
      </c>
      <c r="H7299" s="488" t="n">
        <v>0</v>
      </c>
      <c r="I7299" s="489" t="s">
        <v>1390</v>
      </c>
      <c r="J7299" s="490" t="n">
        <v>8.83</v>
      </c>
    </row>
    <row r="7300" customFormat="false" ht="15" hidden="false" customHeight="true" outlineLevel="0" collapsed="false">
      <c r="A7300" s="486"/>
      <c r="B7300" s="487"/>
      <c r="C7300" s="487"/>
      <c r="D7300" s="487"/>
      <c r="E7300" s="487" t="s">
        <v>1391</v>
      </c>
      <c r="F7300" s="488" t="n">
        <v>5.44</v>
      </c>
      <c r="G7300" s="487"/>
      <c r="H7300" s="491" t="s">
        <v>1392</v>
      </c>
      <c r="I7300" s="491"/>
      <c r="J7300" s="490" t="n">
        <v>28.32</v>
      </c>
    </row>
    <row r="7301" customFormat="false" ht="49.5" hidden="false" customHeight="true" outlineLevel="0" collapsed="false">
      <c r="A7301" s="492"/>
      <c r="B7301" s="493"/>
      <c r="C7301" s="493"/>
      <c r="D7301" s="493"/>
      <c r="E7301" s="493"/>
      <c r="F7301" s="493"/>
      <c r="G7301" s="493" t="s">
        <v>1393</v>
      </c>
      <c r="H7301" s="494" t="n">
        <v>34</v>
      </c>
      <c r="I7301" s="495" t="s">
        <v>1394</v>
      </c>
      <c r="J7301" s="496" t="n">
        <v>962.88</v>
      </c>
    </row>
    <row r="7302" customFormat="false" ht="0.75" hidden="false" customHeight="true" outlineLevel="0" collapsed="false">
      <c r="A7302" s="497"/>
      <c r="B7302" s="498"/>
      <c r="C7302" s="498"/>
      <c r="D7302" s="498"/>
      <c r="E7302" s="498"/>
      <c r="F7302" s="498"/>
      <c r="G7302" s="498"/>
      <c r="H7302" s="498"/>
      <c r="I7302" s="499"/>
      <c r="J7302" s="500"/>
    </row>
    <row r="7303" customFormat="false" ht="18" hidden="false" customHeight="true" outlineLevel="0" collapsed="false">
      <c r="A7303" s="466" t="s">
        <v>3653</v>
      </c>
      <c r="B7303" s="467" t="s">
        <v>27</v>
      </c>
      <c r="C7303" s="468" t="s">
        <v>26</v>
      </c>
      <c r="D7303" s="468" t="s">
        <v>18</v>
      </c>
      <c r="E7303" s="468" t="s">
        <v>25</v>
      </c>
      <c r="F7303" s="468"/>
      <c r="G7303" s="469" t="s">
        <v>1375</v>
      </c>
      <c r="H7303" s="467" t="s">
        <v>1376</v>
      </c>
      <c r="I7303" s="470" t="s">
        <v>1377</v>
      </c>
      <c r="J7303" s="471" t="s">
        <v>19</v>
      </c>
    </row>
    <row r="7304" customFormat="false" ht="25.5" hidden="false" customHeight="true" outlineLevel="0" collapsed="false">
      <c r="A7304" s="472" t="s">
        <v>35</v>
      </c>
      <c r="B7304" s="473" t="n">
        <v>89628</v>
      </c>
      <c r="C7304" s="474" t="s">
        <v>42</v>
      </c>
      <c r="D7304" s="474" t="s">
        <v>3654</v>
      </c>
      <c r="E7304" s="474" t="s">
        <v>1422</v>
      </c>
      <c r="F7304" s="474"/>
      <c r="G7304" s="475" t="s">
        <v>120</v>
      </c>
      <c r="H7304" s="476" t="n">
        <v>1</v>
      </c>
      <c r="I7304" s="477" t="n">
        <v>44.8</v>
      </c>
      <c r="J7304" s="478" t="n">
        <v>44.8</v>
      </c>
    </row>
    <row r="7305" customFormat="false" ht="25.5" hidden="false" customHeight="true" outlineLevel="0" collapsed="false">
      <c r="A7305" s="479" t="s">
        <v>656</v>
      </c>
      <c r="B7305" s="480" t="n">
        <v>88248</v>
      </c>
      <c r="C7305" s="481" t="s">
        <v>42</v>
      </c>
      <c r="D7305" s="481" t="s">
        <v>910</v>
      </c>
      <c r="E7305" s="481" t="s">
        <v>1382</v>
      </c>
      <c r="F7305" s="481"/>
      <c r="G7305" s="482" t="s">
        <v>469</v>
      </c>
      <c r="H7305" s="483" t="n">
        <v>0.2</v>
      </c>
      <c r="I7305" s="484" t="n">
        <v>20.92</v>
      </c>
      <c r="J7305" s="485" t="n">
        <v>4.18</v>
      </c>
    </row>
    <row r="7306" customFormat="false" ht="25.5" hidden="false" customHeight="true" outlineLevel="0" collapsed="false">
      <c r="A7306" s="479" t="s">
        <v>656</v>
      </c>
      <c r="B7306" s="480" t="n">
        <v>88267</v>
      </c>
      <c r="C7306" s="481" t="s">
        <v>42</v>
      </c>
      <c r="D7306" s="481" t="s">
        <v>909</v>
      </c>
      <c r="E7306" s="481" t="s">
        <v>1382</v>
      </c>
      <c r="F7306" s="481"/>
      <c r="G7306" s="482" t="s">
        <v>469</v>
      </c>
      <c r="H7306" s="483" t="n">
        <v>0.2</v>
      </c>
      <c r="I7306" s="484" t="n">
        <v>25.55</v>
      </c>
      <c r="J7306" s="485" t="n">
        <v>5.11</v>
      </c>
    </row>
    <row r="7307" customFormat="false" ht="24" hidden="false" customHeight="true" outlineLevel="0" collapsed="false">
      <c r="A7307" s="501" t="s">
        <v>200</v>
      </c>
      <c r="B7307" s="502" t="n">
        <v>122</v>
      </c>
      <c r="C7307" s="503" t="s">
        <v>42</v>
      </c>
      <c r="D7307" s="503" t="s">
        <v>3553</v>
      </c>
      <c r="E7307" s="503" t="s">
        <v>669</v>
      </c>
      <c r="F7307" s="503"/>
      <c r="G7307" s="504" t="s">
        <v>120</v>
      </c>
      <c r="H7307" s="505" t="n">
        <v>0.0318</v>
      </c>
      <c r="I7307" s="506" t="n">
        <v>76.94</v>
      </c>
      <c r="J7307" s="507" t="n">
        <v>2.44</v>
      </c>
    </row>
    <row r="7308" customFormat="false" ht="25.5" hidden="false" customHeight="true" outlineLevel="0" collapsed="false">
      <c r="A7308" s="501" t="s">
        <v>200</v>
      </c>
      <c r="B7308" s="502" t="n">
        <v>7143</v>
      </c>
      <c r="C7308" s="503" t="s">
        <v>42</v>
      </c>
      <c r="D7308" s="503" t="s">
        <v>3655</v>
      </c>
      <c r="E7308" s="503" t="s">
        <v>669</v>
      </c>
      <c r="F7308" s="503"/>
      <c r="G7308" s="504" t="s">
        <v>120</v>
      </c>
      <c r="H7308" s="505" t="n">
        <v>1</v>
      </c>
      <c r="I7308" s="506" t="n">
        <v>29.07</v>
      </c>
      <c r="J7308" s="507" t="n">
        <v>29.07</v>
      </c>
    </row>
    <row r="7309" customFormat="false" ht="25.5" hidden="false" customHeight="true" outlineLevel="0" collapsed="false">
      <c r="A7309" s="501" t="s">
        <v>200</v>
      </c>
      <c r="B7309" s="502" t="n">
        <v>20083</v>
      </c>
      <c r="C7309" s="503" t="s">
        <v>42</v>
      </c>
      <c r="D7309" s="503" t="s">
        <v>3554</v>
      </c>
      <c r="E7309" s="503" t="s">
        <v>669</v>
      </c>
      <c r="F7309" s="503"/>
      <c r="G7309" s="504" t="s">
        <v>120</v>
      </c>
      <c r="H7309" s="505" t="n">
        <v>0.045</v>
      </c>
      <c r="I7309" s="506" t="n">
        <v>87.17</v>
      </c>
      <c r="J7309" s="507" t="n">
        <v>3.92</v>
      </c>
    </row>
    <row r="7310" customFormat="false" ht="24" hidden="false" customHeight="true" outlineLevel="0" collapsed="false">
      <c r="A7310" s="501" t="s">
        <v>200</v>
      </c>
      <c r="B7310" s="502" t="n">
        <v>38383</v>
      </c>
      <c r="C7310" s="503" t="s">
        <v>42</v>
      </c>
      <c r="D7310" s="503" t="s">
        <v>3555</v>
      </c>
      <c r="E7310" s="503" t="s">
        <v>669</v>
      </c>
      <c r="F7310" s="503"/>
      <c r="G7310" s="504" t="s">
        <v>120</v>
      </c>
      <c r="H7310" s="505" t="n">
        <v>0.0333</v>
      </c>
      <c r="I7310" s="506" t="n">
        <v>2.62</v>
      </c>
      <c r="J7310" s="507" t="n">
        <v>0.08</v>
      </c>
    </row>
    <row r="7311" customFormat="false" ht="15" hidden="false" customHeight="false" outlineLevel="0" collapsed="false">
      <c r="A7311" s="486"/>
      <c r="B7311" s="487"/>
      <c r="C7311" s="487"/>
      <c r="D7311" s="487"/>
      <c r="E7311" s="487" t="s">
        <v>1388</v>
      </c>
      <c r="F7311" s="488" t="n">
        <v>7.42</v>
      </c>
      <c r="G7311" s="487" t="s">
        <v>1389</v>
      </c>
      <c r="H7311" s="488" t="n">
        <v>0</v>
      </c>
      <c r="I7311" s="489" t="s">
        <v>1390</v>
      </c>
      <c r="J7311" s="490" t="n">
        <v>7.42</v>
      </c>
    </row>
    <row r="7312" customFormat="false" ht="15" hidden="false" customHeight="true" outlineLevel="0" collapsed="false">
      <c r="A7312" s="486"/>
      <c r="B7312" s="487"/>
      <c r="C7312" s="487"/>
      <c r="D7312" s="487"/>
      <c r="E7312" s="487" t="s">
        <v>1391</v>
      </c>
      <c r="F7312" s="488" t="n">
        <v>10.66</v>
      </c>
      <c r="G7312" s="487"/>
      <c r="H7312" s="491" t="s">
        <v>1392</v>
      </c>
      <c r="I7312" s="491"/>
      <c r="J7312" s="490" t="n">
        <v>55.46</v>
      </c>
    </row>
    <row r="7313" customFormat="false" ht="49.5" hidden="false" customHeight="true" outlineLevel="0" collapsed="false">
      <c r="A7313" s="492"/>
      <c r="B7313" s="493"/>
      <c r="C7313" s="493"/>
      <c r="D7313" s="493"/>
      <c r="E7313" s="493"/>
      <c r="F7313" s="493"/>
      <c r="G7313" s="493" t="s">
        <v>1393</v>
      </c>
      <c r="H7313" s="494" t="n">
        <v>24</v>
      </c>
      <c r="I7313" s="495" t="s">
        <v>1394</v>
      </c>
      <c r="J7313" s="496" t="n">
        <v>1331.04</v>
      </c>
    </row>
    <row r="7314" customFormat="false" ht="0.75" hidden="false" customHeight="true" outlineLevel="0" collapsed="false">
      <c r="A7314" s="497"/>
      <c r="B7314" s="498"/>
      <c r="C7314" s="498"/>
      <c r="D7314" s="498"/>
      <c r="E7314" s="498"/>
      <c r="F7314" s="498"/>
      <c r="G7314" s="498"/>
      <c r="H7314" s="498"/>
      <c r="I7314" s="499"/>
      <c r="J7314" s="500"/>
    </row>
    <row r="7315" customFormat="false" ht="18" hidden="false" customHeight="true" outlineLevel="0" collapsed="false">
      <c r="A7315" s="466" t="s">
        <v>3656</v>
      </c>
      <c r="B7315" s="467" t="s">
        <v>27</v>
      </c>
      <c r="C7315" s="468" t="s">
        <v>26</v>
      </c>
      <c r="D7315" s="468" t="s">
        <v>18</v>
      </c>
      <c r="E7315" s="468" t="s">
        <v>25</v>
      </c>
      <c r="F7315" s="468"/>
      <c r="G7315" s="469" t="s">
        <v>1375</v>
      </c>
      <c r="H7315" s="467" t="s">
        <v>1376</v>
      </c>
      <c r="I7315" s="470" t="s">
        <v>1377</v>
      </c>
      <c r="J7315" s="471" t="s">
        <v>19</v>
      </c>
    </row>
    <row r="7316" customFormat="false" ht="25.5" hidden="false" customHeight="true" outlineLevel="0" collapsed="false">
      <c r="A7316" s="472" t="s">
        <v>35</v>
      </c>
      <c r="B7316" s="473" t="n">
        <v>89629</v>
      </c>
      <c r="C7316" s="474" t="s">
        <v>42</v>
      </c>
      <c r="D7316" s="474" t="s">
        <v>3657</v>
      </c>
      <c r="E7316" s="474" t="s">
        <v>1422</v>
      </c>
      <c r="F7316" s="474"/>
      <c r="G7316" s="475" t="s">
        <v>120</v>
      </c>
      <c r="H7316" s="476" t="n">
        <v>1</v>
      </c>
      <c r="I7316" s="477" t="n">
        <v>74.96</v>
      </c>
      <c r="J7316" s="478" t="n">
        <v>74.96</v>
      </c>
    </row>
    <row r="7317" customFormat="false" ht="25.5" hidden="false" customHeight="true" outlineLevel="0" collapsed="false">
      <c r="A7317" s="479" t="s">
        <v>656</v>
      </c>
      <c r="B7317" s="480" t="n">
        <v>88248</v>
      </c>
      <c r="C7317" s="481" t="s">
        <v>42</v>
      </c>
      <c r="D7317" s="481" t="s">
        <v>910</v>
      </c>
      <c r="E7317" s="481" t="s">
        <v>1382</v>
      </c>
      <c r="F7317" s="481"/>
      <c r="G7317" s="482" t="s">
        <v>469</v>
      </c>
      <c r="H7317" s="483" t="n">
        <v>0.2459</v>
      </c>
      <c r="I7317" s="484" t="n">
        <v>20.92</v>
      </c>
      <c r="J7317" s="485" t="n">
        <v>5.14</v>
      </c>
    </row>
    <row r="7318" customFormat="false" ht="25.5" hidden="false" customHeight="true" outlineLevel="0" collapsed="false">
      <c r="A7318" s="479" t="s">
        <v>656</v>
      </c>
      <c r="B7318" s="480" t="n">
        <v>88267</v>
      </c>
      <c r="C7318" s="481" t="s">
        <v>42</v>
      </c>
      <c r="D7318" s="481" t="s">
        <v>909</v>
      </c>
      <c r="E7318" s="481" t="s">
        <v>1382</v>
      </c>
      <c r="F7318" s="481"/>
      <c r="G7318" s="482" t="s">
        <v>469</v>
      </c>
      <c r="H7318" s="483" t="n">
        <v>0.2459</v>
      </c>
      <c r="I7318" s="484" t="n">
        <v>25.55</v>
      </c>
      <c r="J7318" s="485" t="n">
        <v>6.28</v>
      </c>
    </row>
    <row r="7319" customFormat="false" ht="24" hidden="false" customHeight="true" outlineLevel="0" collapsed="false">
      <c r="A7319" s="501" t="s">
        <v>200</v>
      </c>
      <c r="B7319" s="502" t="n">
        <v>122</v>
      </c>
      <c r="C7319" s="503" t="s">
        <v>42</v>
      </c>
      <c r="D7319" s="503" t="s">
        <v>3553</v>
      </c>
      <c r="E7319" s="503" t="s">
        <v>669</v>
      </c>
      <c r="F7319" s="503"/>
      <c r="G7319" s="504" t="s">
        <v>120</v>
      </c>
      <c r="H7319" s="505" t="n">
        <v>0.0388</v>
      </c>
      <c r="I7319" s="506" t="n">
        <v>76.94</v>
      </c>
      <c r="J7319" s="507" t="n">
        <v>2.98</v>
      </c>
    </row>
    <row r="7320" customFormat="false" ht="25.5" hidden="false" customHeight="true" outlineLevel="0" collapsed="false">
      <c r="A7320" s="501" t="s">
        <v>200</v>
      </c>
      <c r="B7320" s="502" t="n">
        <v>7144</v>
      </c>
      <c r="C7320" s="503" t="s">
        <v>42</v>
      </c>
      <c r="D7320" s="503" t="s">
        <v>3658</v>
      </c>
      <c r="E7320" s="503" t="s">
        <v>669</v>
      </c>
      <c r="F7320" s="503"/>
      <c r="G7320" s="504" t="s">
        <v>120</v>
      </c>
      <c r="H7320" s="505" t="n">
        <v>1</v>
      </c>
      <c r="I7320" s="506" t="n">
        <v>53.93</v>
      </c>
      <c r="J7320" s="507" t="n">
        <v>53.93</v>
      </c>
    </row>
    <row r="7321" customFormat="false" ht="25.5" hidden="false" customHeight="true" outlineLevel="0" collapsed="false">
      <c r="A7321" s="501" t="s">
        <v>200</v>
      </c>
      <c r="B7321" s="502" t="n">
        <v>20083</v>
      </c>
      <c r="C7321" s="503" t="s">
        <v>42</v>
      </c>
      <c r="D7321" s="503" t="s">
        <v>3554</v>
      </c>
      <c r="E7321" s="503" t="s">
        <v>669</v>
      </c>
      <c r="F7321" s="503"/>
      <c r="G7321" s="504" t="s">
        <v>120</v>
      </c>
      <c r="H7321" s="505" t="n">
        <v>0.075</v>
      </c>
      <c r="I7321" s="506" t="n">
        <v>87.17</v>
      </c>
      <c r="J7321" s="507" t="n">
        <v>6.53</v>
      </c>
    </row>
    <row r="7322" customFormat="false" ht="24" hidden="false" customHeight="true" outlineLevel="0" collapsed="false">
      <c r="A7322" s="501" t="s">
        <v>200</v>
      </c>
      <c r="B7322" s="502" t="n">
        <v>38383</v>
      </c>
      <c r="C7322" s="503" t="s">
        <v>42</v>
      </c>
      <c r="D7322" s="503" t="s">
        <v>3555</v>
      </c>
      <c r="E7322" s="503" t="s">
        <v>669</v>
      </c>
      <c r="F7322" s="503"/>
      <c r="G7322" s="504" t="s">
        <v>120</v>
      </c>
      <c r="H7322" s="505" t="n">
        <v>0.0413</v>
      </c>
      <c r="I7322" s="506" t="n">
        <v>2.62</v>
      </c>
      <c r="J7322" s="507" t="n">
        <v>0.1</v>
      </c>
    </row>
    <row r="7323" customFormat="false" ht="15" hidden="false" customHeight="false" outlineLevel="0" collapsed="false">
      <c r="A7323" s="486"/>
      <c r="B7323" s="487"/>
      <c r="C7323" s="487"/>
      <c r="D7323" s="487"/>
      <c r="E7323" s="487" t="s">
        <v>1388</v>
      </c>
      <c r="F7323" s="488" t="n">
        <v>9.12</v>
      </c>
      <c r="G7323" s="487" t="s">
        <v>1389</v>
      </c>
      <c r="H7323" s="488" t="n">
        <v>0</v>
      </c>
      <c r="I7323" s="489" t="s">
        <v>1390</v>
      </c>
      <c r="J7323" s="490" t="n">
        <v>9.12</v>
      </c>
    </row>
    <row r="7324" customFormat="false" ht="15" hidden="false" customHeight="true" outlineLevel="0" collapsed="false">
      <c r="A7324" s="486"/>
      <c r="B7324" s="487"/>
      <c r="C7324" s="487"/>
      <c r="D7324" s="487"/>
      <c r="E7324" s="487" t="s">
        <v>1391</v>
      </c>
      <c r="F7324" s="488" t="n">
        <v>17.84</v>
      </c>
      <c r="G7324" s="487"/>
      <c r="H7324" s="491" t="s">
        <v>1392</v>
      </c>
      <c r="I7324" s="491"/>
      <c r="J7324" s="490" t="n">
        <v>92.8</v>
      </c>
    </row>
    <row r="7325" customFormat="false" ht="49.5" hidden="false" customHeight="true" outlineLevel="0" collapsed="false">
      <c r="A7325" s="492"/>
      <c r="B7325" s="493"/>
      <c r="C7325" s="493"/>
      <c r="D7325" s="493"/>
      <c r="E7325" s="493"/>
      <c r="F7325" s="493"/>
      <c r="G7325" s="493" t="s">
        <v>1393</v>
      </c>
      <c r="H7325" s="494" t="n">
        <v>6</v>
      </c>
      <c r="I7325" s="495" t="s">
        <v>1394</v>
      </c>
      <c r="J7325" s="496" t="n">
        <v>556.8</v>
      </c>
    </row>
    <row r="7326" customFormat="false" ht="0.75" hidden="false" customHeight="true" outlineLevel="0" collapsed="false">
      <c r="A7326" s="497"/>
      <c r="B7326" s="498"/>
      <c r="C7326" s="498"/>
      <c r="D7326" s="498"/>
      <c r="E7326" s="498"/>
      <c r="F7326" s="498"/>
      <c r="G7326" s="498"/>
      <c r="H7326" s="498"/>
      <c r="I7326" s="499"/>
      <c r="J7326" s="500"/>
    </row>
    <row r="7327" customFormat="false" ht="18" hidden="false" customHeight="true" outlineLevel="0" collapsed="false">
      <c r="A7327" s="466" t="s">
        <v>3659</v>
      </c>
      <c r="B7327" s="467" t="s">
        <v>27</v>
      </c>
      <c r="C7327" s="468" t="s">
        <v>26</v>
      </c>
      <c r="D7327" s="468" t="s">
        <v>18</v>
      </c>
      <c r="E7327" s="468" t="s">
        <v>25</v>
      </c>
      <c r="F7327" s="468"/>
      <c r="G7327" s="469" t="s">
        <v>1375</v>
      </c>
      <c r="H7327" s="467" t="s">
        <v>1376</v>
      </c>
      <c r="I7327" s="470" t="s">
        <v>1377</v>
      </c>
      <c r="J7327" s="471" t="s">
        <v>19</v>
      </c>
    </row>
    <row r="7328" customFormat="false" ht="25.5" hidden="false" customHeight="true" outlineLevel="0" collapsed="false">
      <c r="A7328" s="472" t="s">
        <v>35</v>
      </c>
      <c r="B7328" s="473" t="n">
        <v>89631</v>
      </c>
      <c r="C7328" s="474" t="s">
        <v>42</v>
      </c>
      <c r="D7328" s="474" t="s">
        <v>3660</v>
      </c>
      <c r="E7328" s="474" t="s">
        <v>1422</v>
      </c>
      <c r="F7328" s="474"/>
      <c r="G7328" s="475" t="s">
        <v>120</v>
      </c>
      <c r="H7328" s="476" t="n">
        <v>1</v>
      </c>
      <c r="I7328" s="477" t="n">
        <v>98.2</v>
      </c>
      <c r="J7328" s="478" t="n">
        <v>98.2</v>
      </c>
    </row>
    <row r="7329" customFormat="false" ht="25.5" hidden="false" customHeight="true" outlineLevel="0" collapsed="false">
      <c r="A7329" s="479" t="s">
        <v>656</v>
      </c>
      <c r="B7329" s="480" t="n">
        <v>88248</v>
      </c>
      <c r="C7329" s="481" t="s">
        <v>42</v>
      </c>
      <c r="D7329" s="481" t="s">
        <v>910</v>
      </c>
      <c r="E7329" s="481" t="s">
        <v>1382</v>
      </c>
      <c r="F7329" s="481"/>
      <c r="G7329" s="482" t="s">
        <v>469</v>
      </c>
      <c r="H7329" s="483" t="n">
        <v>0.2765</v>
      </c>
      <c r="I7329" s="484" t="n">
        <v>20.92</v>
      </c>
      <c r="J7329" s="485" t="n">
        <v>5.78</v>
      </c>
    </row>
    <row r="7330" customFormat="false" ht="25.5" hidden="false" customHeight="true" outlineLevel="0" collapsed="false">
      <c r="A7330" s="479" t="s">
        <v>656</v>
      </c>
      <c r="B7330" s="480" t="n">
        <v>88267</v>
      </c>
      <c r="C7330" s="481" t="s">
        <v>42</v>
      </c>
      <c r="D7330" s="481" t="s">
        <v>909</v>
      </c>
      <c r="E7330" s="481" t="s">
        <v>1382</v>
      </c>
      <c r="F7330" s="481"/>
      <c r="G7330" s="482" t="s">
        <v>469</v>
      </c>
      <c r="H7330" s="483" t="n">
        <v>0.2765</v>
      </c>
      <c r="I7330" s="484" t="n">
        <v>25.55</v>
      </c>
      <c r="J7330" s="485" t="n">
        <v>7.06</v>
      </c>
    </row>
    <row r="7331" customFormat="false" ht="24" hidden="false" customHeight="true" outlineLevel="0" collapsed="false">
      <c r="A7331" s="501" t="s">
        <v>200</v>
      </c>
      <c r="B7331" s="502" t="n">
        <v>122</v>
      </c>
      <c r="C7331" s="503" t="s">
        <v>42</v>
      </c>
      <c r="D7331" s="503" t="s">
        <v>3553</v>
      </c>
      <c r="E7331" s="503" t="s">
        <v>669</v>
      </c>
      <c r="F7331" s="503"/>
      <c r="G7331" s="504" t="s">
        <v>120</v>
      </c>
      <c r="H7331" s="505" t="n">
        <v>0.0529</v>
      </c>
      <c r="I7331" s="506" t="n">
        <v>76.94</v>
      </c>
      <c r="J7331" s="507" t="n">
        <v>4.07</v>
      </c>
    </row>
    <row r="7332" customFormat="false" ht="25.5" hidden="false" customHeight="true" outlineLevel="0" collapsed="false">
      <c r="A7332" s="501" t="s">
        <v>200</v>
      </c>
      <c r="B7332" s="502" t="n">
        <v>7145</v>
      </c>
      <c r="C7332" s="503" t="s">
        <v>42</v>
      </c>
      <c r="D7332" s="503" t="s">
        <v>3661</v>
      </c>
      <c r="E7332" s="503" t="s">
        <v>669</v>
      </c>
      <c r="F7332" s="503"/>
      <c r="G7332" s="504" t="s">
        <v>120</v>
      </c>
      <c r="H7332" s="505" t="n">
        <v>1</v>
      </c>
      <c r="I7332" s="506" t="n">
        <v>73.33</v>
      </c>
      <c r="J7332" s="507" t="n">
        <v>73.33</v>
      </c>
    </row>
    <row r="7333" customFormat="false" ht="25.5" hidden="false" customHeight="true" outlineLevel="0" collapsed="false">
      <c r="A7333" s="501" t="s">
        <v>200</v>
      </c>
      <c r="B7333" s="502" t="n">
        <v>20083</v>
      </c>
      <c r="C7333" s="503" t="s">
        <v>42</v>
      </c>
      <c r="D7333" s="503" t="s">
        <v>3554</v>
      </c>
      <c r="E7333" s="503" t="s">
        <v>669</v>
      </c>
      <c r="F7333" s="503"/>
      <c r="G7333" s="504" t="s">
        <v>120</v>
      </c>
      <c r="H7333" s="505" t="n">
        <v>0.09</v>
      </c>
      <c r="I7333" s="506" t="n">
        <v>87.17</v>
      </c>
      <c r="J7333" s="507" t="n">
        <v>7.84</v>
      </c>
    </row>
    <row r="7334" customFormat="false" ht="24" hidden="false" customHeight="true" outlineLevel="0" collapsed="false">
      <c r="A7334" s="501" t="s">
        <v>200</v>
      </c>
      <c r="B7334" s="502" t="n">
        <v>38383</v>
      </c>
      <c r="C7334" s="503" t="s">
        <v>42</v>
      </c>
      <c r="D7334" s="503" t="s">
        <v>3555</v>
      </c>
      <c r="E7334" s="503" t="s">
        <v>669</v>
      </c>
      <c r="F7334" s="503"/>
      <c r="G7334" s="504" t="s">
        <v>120</v>
      </c>
      <c r="H7334" s="505" t="n">
        <v>0.0461</v>
      </c>
      <c r="I7334" s="506" t="n">
        <v>2.62</v>
      </c>
      <c r="J7334" s="507" t="n">
        <v>0.12</v>
      </c>
    </row>
    <row r="7335" customFormat="false" ht="15" hidden="false" customHeight="false" outlineLevel="0" collapsed="false">
      <c r="A7335" s="486"/>
      <c r="B7335" s="487"/>
      <c r="C7335" s="487"/>
      <c r="D7335" s="487"/>
      <c r="E7335" s="487" t="s">
        <v>1388</v>
      </c>
      <c r="F7335" s="488" t="n">
        <v>10.26</v>
      </c>
      <c r="G7335" s="487" t="s">
        <v>1389</v>
      </c>
      <c r="H7335" s="488" t="n">
        <v>0</v>
      </c>
      <c r="I7335" s="489" t="s">
        <v>1390</v>
      </c>
      <c r="J7335" s="490" t="n">
        <v>10.26</v>
      </c>
    </row>
    <row r="7336" customFormat="false" ht="15" hidden="false" customHeight="true" outlineLevel="0" collapsed="false">
      <c r="A7336" s="486"/>
      <c r="B7336" s="487"/>
      <c r="C7336" s="487"/>
      <c r="D7336" s="487"/>
      <c r="E7336" s="487" t="s">
        <v>1391</v>
      </c>
      <c r="F7336" s="488" t="n">
        <v>23.37</v>
      </c>
      <c r="G7336" s="487"/>
      <c r="H7336" s="491" t="s">
        <v>1392</v>
      </c>
      <c r="I7336" s="491"/>
      <c r="J7336" s="490" t="n">
        <v>121.57</v>
      </c>
    </row>
    <row r="7337" customFormat="false" ht="49.5" hidden="false" customHeight="true" outlineLevel="0" collapsed="false">
      <c r="A7337" s="492"/>
      <c r="B7337" s="493"/>
      <c r="C7337" s="493"/>
      <c r="D7337" s="493"/>
      <c r="E7337" s="493"/>
      <c r="F7337" s="493"/>
      <c r="G7337" s="493" t="s">
        <v>1393</v>
      </c>
      <c r="H7337" s="494" t="n">
        <v>2</v>
      </c>
      <c r="I7337" s="495" t="s">
        <v>1394</v>
      </c>
      <c r="J7337" s="496" t="n">
        <v>243.14</v>
      </c>
    </row>
    <row r="7338" customFormat="false" ht="0.75" hidden="false" customHeight="true" outlineLevel="0" collapsed="false">
      <c r="A7338" s="497"/>
      <c r="B7338" s="498"/>
      <c r="C7338" s="498"/>
      <c r="D7338" s="498"/>
      <c r="E7338" s="498"/>
      <c r="F7338" s="498"/>
      <c r="G7338" s="498"/>
      <c r="H7338" s="498"/>
      <c r="I7338" s="499"/>
      <c r="J7338" s="500"/>
    </row>
    <row r="7339" customFormat="false" ht="18" hidden="false" customHeight="true" outlineLevel="0" collapsed="false">
      <c r="A7339" s="466" t="s">
        <v>3662</v>
      </c>
      <c r="B7339" s="467" t="s">
        <v>27</v>
      </c>
      <c r="C7339" s="468" t="s">
        <v>26</v>
      </c>
      <c r="D7339" s="468" t="s">
        <v>18</v>
      </c>
      <c r="E7339" s="468" t="s">
        <v>25</v>
      </c>
      <c r="F7339" s="468"/>
      <c r="G7339" s="469" t="s">
        <v>1375</v>
      </c>
      <c r="H7339" s="467" t="s">
        <v>1376</v>
      </c>
      <c r="I7339" s="470" t="s">
        <v>1377</v>
      </c>
      <c r="J7339" s="471" t="s">
        <v>19</v>
      </c>
    </row>
    <row r="7340" customFormat="false" ht="39" hidden="false" customHeight="true" outlineLevel="0" collapsed="false">
      <c r="A7340" s="472" t="s">
        <v>35</v>
      </c>
      <c r="B7340" s="473" t="n">
        <v>94691</v>
      </c>
      <c r="C7340" s="474" t="s">
        <v>42</v>
      </c>
      <c r="D7340" s="474" t="s">
        <v>3663</v>
      </c>
      <c r="E7340" s="474" t="s">
        <v>1422</v>
      </c>
      <c r="F7340" s="474"/>
      <c r="G7340" s="475" t="s">
        <v>120</v>
      </c>
      <c r="H7340" s="476" t="n">
        <v>1</v>
      </c>
      <c r="I7340" s="477" t="n">
        <v>12.78</v>
      </c>
      <c r="J7340" s="478" t="n">
        <v>12.78</v>
      </c>
    </row>
    <row r="7341" customFormat="false" ht="25.5" hidden="false" customHeight="true" outlineLevel="0" collapsed="false">
      <c r="A7341" s="479" t="s">
        <v>656</v>
      </c>
      <c r="B7341" s="480" t="n">
        <v>88248</v>
      </c>
      <c r="C7341" s="481" t="s">
        <v>42</v>
      </c>
      <c r="D7341" s="481" t="s">
        <v>910</v>
      </c>
      <c r="E7341" s="481" t="s">
        <v>1382</v>
      </c>
      <c r="F7341" s="481"/>
      <c r="G7341" s="482" t="s">
        <v>469</v>
      </c>
      <c r="H7341" s="483" t="n">
        <v>0.0924</v>
      </c>
      <c r="I7341" s="484" t="n">
        <v>20.92</v>
      </c>
      <c r="J7341" s="485" t="n">
        <v>1.93</v>
      </c>
    </row>
    <row r="7342" customFormat="false" ht="25.5" hidden="false" customHeight="true" outlineLevel="0" collapsed="false">
      <c r="A7342" s="479" t="s">
        <v>656</v>
      </c>
      <c r="B7342" s="480" t="n">
        <v>88267</v>
      </c>
      <c r="C7342" s="481" t="s">
        <v>42</v>
      </c>
      <c r="D7342" s="481" t="s">
        <v>909</v>
      </c>
      <c r="E7342" s="481" t="s">
        <v>1382</v>
      </c>
      <c r="F7342" s="481"/>
      <c r="G7342" s="482" t="s">
        <v>469</v>
      </c>
      <c r="H7342" s="483" t="n">
        <v>0.0924</v>
      </c>
      <c r="I7342" s="484" t="n">
        <v>25.55</v>
      </c>
      <c r="J7342" s="485" t="n">
        <v>2.36</v>
      </c>
    </row>
    <row r="7343" customFormat="false" ht="24" hidden="false" customHeight="true" outlineLevel="0" collapsed="false">
      <c r="A7343" s="501" t="s">
        <v>200</v>
      </c>
      <c r="B7343" s="502" t="n">
        <v>122</v>
      </c>
      <c r="C7343" s="503" t="s">
        <v>42</v>
      </c>
      <c r="D7343" s="503" t="s">
        <v>3553</v>
      </c>
      <c r="E7343" s="503" t="s">
        <v>669</v>
      </c>
      <c r="F7343" s="503"/>
      <c r="G7343" s="504" t="s">
        <v>120</v>
      </c>
      <c r="H7343" s="505" t="n">
        <v>0.0124</v>
      </c>
      <c r="I7343" s="506" t="n">
        <v>76.94</v>
      </c>
      <c r="J7343" s="507" t="n">
        <v>0.95</v>
      </c>
    </row>
    <row r="7344" customFormat="false" ht="25.5" hidden="false" customHeight="true" outlineLevel="0" collapsed="false">
      <c r="A7344" s="501" t="s">
        <v>200</v>
      </c>
      <c r="B7344" s="502" t="n">
        <v>7136</v>
      </c>
      <c r="C7344" s="503" t="s">
        <v>42</v>
      </c>
      <c r="D7344" s="503" t="s">
        <v>3664</v>
      </c>
      <c r="E7344" s="503" t="s">
        <v>669</v>
      </c>
      <c r="F7344" s="503"/>
      <c r="G7344" s="504" t="s">
        <v>120</v>
      </c>
      <c r="H7344" s="505" t="n">
        <v>1</v>
      </c>
      <c r="I7344" s="506" t="n">
        <v>6.27</v>
      </c>
      <c r="J7344" s="507" t="n">
        <v>6.27</v>
      </c>
    </row>
    <row r="7345" customFormat="false" ht="25.5" hidden="false" customHeight="true" outlineLevel="0" collapsed="false">
      <c r="A7345" s="501" t="s">
        <v>200</v>
      </c>
      <c r="B7345" s="502" t="n">
        <v>20083</v>
      </c>
      <c r="C7345" s="503" t="s">
        <v>42</v>
      </c>
      <c r="D7345" s="503" t="s">
        <v>3554</v>
      </c>
      <c r="E7345" s="503" t="s">
        <v>669</v>
      </c>
      <c r="F7345" s="503"/>
      <c r="G7345" s="504" t="s">
        <v>120</v>
      </c>
      <c r="H7345" s="505" t="n">
        <v>0.0143</v>
      </c>
      <c r="I7345" s="506" t="n">
        <v>87.17</v>
      </c>
      <c r="J7345" s="507" t="n">
        <v>1.24</v>
      </c>
    </row>
    <row r="7346" customFormat="false" ht="24" hidden="false" customHeight="true" outlineLevel="0" collapsed="false">
      <c r="A7346" s="501" t="s">
        <v>200</v>
      </c>
      <c r="B7346" s="502" t="n">
        <v>38383</v>
      </c>
      <c r="C7346" s="503" t="s">
        <v>42</v>
      </c>
      <c r="D7346" s="503" t="s">
        <v>3555</v>
      </c>
      <c r="E7346" s="503" t="s">
        <v>669</v>
      </c>
      <c r="F7346" s="503"/>
      <c r="G7346" s="504" t="s">
        <v>120</v>
      </c>
      <c r="H7346" s="505" t="n">
        <v>0.0116</v>
      </c>
      <c r="I7346" s="506" t="n">
        <v>2.62</v>
      </c>
      <c r="J7346" s="507" t="n">
        <v>0.03</v>
      </c>
    </row>
    <row r="7347" customFormat="false" ht="15" hidden="false" customHeight="false" outlineLevel="0" collapsed="false">
      <c r="A7347" s="486"/>
      <c r="B7347" s="487"/>
      <c r="C7347" s="487"/>
      <c r="D7347" s="487"/>
      <c r="E7347" s="487" t="s">
        <v>1388</v>
      </c>
      <c r="F7347" s="488" t="n">
        <v>3.43</v>
      </c>
      <c r="G7347" s="487" t="s">
        <v>1389</v>
      </c>
      <c r="H7347" s="488" t="n">
        <v>0</v>
      </c>
      <c r="I7347" s="489" t="s">
        <v>1390</v>
      </c>
      <c r="J7347" s="490" t="n">
        <v>3.43</v>
      </c>
    </row>
    <row r="7348" customFormat="false" ht="15" hidden="false" customHeight="true" outlineLevel="0" collapsed="false">
      <c r="A7348" s="486"/>
      <c r="B7348" s="487"/>
      <c r="C7348" s="487"/>
      <c r="D7348" s="487"/>
      <c r="E7348" s="487" t="s">
        <v>1391</v>
      </c>
      <c r="F7348" s="488" t="n">
        <v>3.04</v>
      </c>
      <c r="G7348" s="487"/>
      <c r="H7348" s="491" t="s">
        <v>1392</v>
      </c>
      <c r="I7348" s="491"/>
      <c r="J7348" s="490" t="n">
        <v>15.82</v>
      </c>
    </row>
    <row r="7349" customFormat="false" ht="49.5" hidden="false" customHeight="true" outlineLevel="0" collapsed="false">
      <c r="A7349" s="492"/>
      <c r="B7349" s="493"/>
      <c r="C7349" s="493"/>
      <c r="D7349" s="493"/>
      <c r="E7349" s="493"/>
      <c r="F7349" s="493"/>
      <c r="G7349" s="493" t="s">
        <v>1393</v>
      </c>
      <c r="H7349" s="494" t="n">
        <v>45</v>
      </c>
      <c r="I7349" s="495" t="s">
        <v>1394</v>
      </c>
      <c r="J7349" s="496" t="n">
        <v>711.9</v>
      </c>
    </row>
    <row r="7350" customFormat="false" ht="0.75" hidden="false" customHeight="true" outlineLevel="0" collapsed="false">
      <c r="A7350" s="497"/>
      <c r="B7350" s="498"/>
      <c r="C7350" s="498"/>
      <c r="D7350" s="498"/>
      <c r="E7350" s="498"/>
      <c r="F7350" s="498"/>
      <c r="G7350" s="498"/>
      <c r="H7350" s="498"/>
      <c r="I7350" s="499"/>
      <c r="J7350" s="500"/>
    </row>
    <row r="7351" customFormat="false" ht="18" hidden="false" customHeight="true" outlineLevel="0" collapsed="false">
      <c r="A7351" s="466" t="s">
        <v>3665</v>
      </c>
      <c r="B7351" s="467" t="s">
        <v>27</v>
      </c>
      <c r="C7351" s="468" t="s">
        <v>26</v>
      </c>
      <c r="D7351" s="468" t="s">
        <v>18</v>
      </c>
      <c r="E7351" s="468" t="s">
        <v>25</v>
      </c>
      <c r="F7351" s="468"/>
      <c r="G7351" s="469" t="s">
        <v>1375</v>
      </c>
      <c r="H7351" s="467" t="s">
        <v>1376</v>
      </c>
      <c r="I7351" s="470" t="s">
        <v>1377</v>
      </c>
      <c r="J7351" s="471" t="s">
        <v>19</v>
      </c>
    </row>
    <row r="7352" customFormat="false" ht="39" hidden="false" customHeight="true" outlineLevel="0" collapsed="false">
      <c r="A7352" s="472" t="s">
        <v>35</v>
      </c>
      <c r="B7352" s="473" t="n">
        <v>104006</v>
      </c>
      <c r="C7352" s="474" t="s">
        <v>42</v>
      </c>
      <c r="D7352" s="474" t="s">
        <v>3666</v>
      </c>
      <c r="E7352" s="474" t="s">
        <v>1422</v>
      </c>
      <c r="F7352" s="474"/>
      <c r="G7352" s="475" t="s">
        <v>120</v>
      </c>
      <c r="H7352" s="476" t="n">
        <v>1</v>
      </c>
      <c r="I7352" s="477" t="n">
        <v>23.77</v>
      </c>
      <c r="J7352" s="478" t="n">
        <v>23.77</v>
      </c>
    </row>
    <row r="7353" customFormat="false" ht="25.5" hidden="false" customHeight="true" outlineLevel="0" collapsed="false">
      <c r="A7353" s="479" t="s">
        <v>656</v>
      </c>
      <c r="B7353" s="480" t="n">
        <v>88248</v>
      </c>
      <c r="C7353" s="481" t="s">
        <v>42</v>
      </c>
      <c r="D7353" s="481" t="s">
        <v>910</v>
      </c>
      <c r="E7353" s="481" t="s">
        <v>1382</v>
      </c>
      <c r="F7353" s="481"/>
      <c r="G7353" s="482" t="s">
        <v>469</v>
      </c>
      <c r="H7353" s="483" t="n">
        <v>0.2311</v>
      </c>
      <c r="I7353" s="484" t="n">
        <v>20.92</v>
      </c>
      <c r="J7353" s="485" t="n">
        <v>4.83</v>
      </c>
    </row>
    <row r="7354" customFormat="false" ht="25.5" hidden="false" customHeight="true" outlineLevel="0" collapsed="false">
      <c r="A7354" s="479" t="s">
        <v>656</v>
      </c>
      <c r="B7354" s="480" t="n">
        <v>88267</v>
      </c>
      <c r="C7354" s="481" t="s">
        <v>42</v>
      </c>
      <c r="D7354" s="481" t="s">
        <v>909</v>
      </c>
      <c r="E7354" s="481" t="s">
        <v>1382</v>
      </c>
      <c r="F7354" s="481"/>
      <c r="G7354" s="482" t="s">
        <v>469</v>
      </c>
      <c r="H7354" s="483" t="n">
        <v>0.2311</v>
      </c>
      <c r="I7354" s="484" t="n">
        <v>25.55</v>
      </c>
      <c r="J7354" s="485" t="n">
        <v>5.9</v>
      </c>
    </row>
    <row r="7355" customFormat="false" ht="24" hidden="false" customHeight="true" outlineLevel="0" collapsed="false">
      <c r="A7355" s="501" t="s">
        <v>200</v>
      </c>
      <c r="B7355" s="502" t="n">
        <v>122</v>
      </c>
      <c r="C7355" s="503" t="s">
        <v>42</v>
      </c>
      <c r="D7355" s="503" t="s">
        <v>3553</v>
      </c>
      <c r="E7355" s="503" t="s">
        <v>669</v>
      </c>
      <c r="F7355" s="503"/>
      <c r="G7355" s="504" t="s">
        <v>120</v>
      </c>
      <c r="H7355" s="505" t="n">
        <v>0.0176</v>
      </c>
      <c r="I7355" s="506" t="n">
        <v>76.94</v>
      </c>
      <c r="J7355" s="507" t="n">
        <v>1.35</v>
      </c>
    </row>
    <row r="7356" customFormat="false" ht="25.5" hidden="false" customHeight="true" outlineLevel="0" collapsed="false">
      <c r="A7356" s="501" t="s">
        <v>200</v>
      </c>
      <c r="B7356" s="502" t="n">
        <v>7129</v>
      </c>
      <c r="C7356" s="503" t="s">
        <v>42</v>
      </c>
      <c r="D7356" s="503" t="s">
        <v>3667</v>
      </c>
      <c r="E7356" s="503" t="s">
        <v>669</v>
      </c>
      <c r="F7356" s="503"/>
      <c r="G7356" s="504" t="s">
        <v>120</v>
      </c>
      <c r="H7356" s="505" t="n">
        <v>1</v>
      </c>
      <c r="I7356" s="506" t="n">
        <v>9.56</v>
      </c>
      <c r="J7356" s="507" t="n">
        <v>9.56</v>
      </c>
    </row>
    <row r="7357" customFormat="false" ht="25.5" hidden="false" customHeight="true" outlineLevel="0" collapsed="false">
      <c r="A7357" s="501" t="s">
        <v>200</v>
      </c>
      <c r="B7357" s="502" t="n">
        <v>20083</v>
      </c>
      <c r="C7357" s="503" t="s">
        <v>42</v>
      </c>
      <c r="D7357" s="503" t="s">
        <v>3554</v>
      </c>
      <c r="E7357" s="503" t="s">
        <v>669</v>
      </c>
      <c r="F7357" s="503"/>
      <c r="G7357" s="504" t="s">
        <v>120</v>
      </c>
      <c r="H7357" s="505" t="n">
        <v>0.0225</v>
      </c>
      <c r="I7357" s="506" t="n">
        <v>87.17</v>
      </c>
      <c r="J7357" s="507" t="n">
        <v>1.96</v>
      </c>
    </row>
    <row r="7358" customFormat="false" ht="24" hidden="false" customHeight="true" outlineLevel="0" collapsed="false">
      <c r="A7358" s="501" t="s">
        <v>200</v>
      </c>
      <c r="B7358" s="502" t="n">
        <v>38383</v>
      </c>
      <c r="C7358" s="503" t="s">
        <v>42</v>
      </c>
      <c r="D7358" s="503" t="s">
        <v>3555</v>
      </c>
      <c r="E7358" s="503" t="s">
        <v>669</v>
      </c>
      <c r="F7358" s="503"/>
      <c r="G7358" s="504" t="s">
        <v>120</v>
      </c>
      <c r="H7358" s="505" t="n">
        <v>0.0661</v>
      </c>
      <c r="I7358" s="506" t="n">
        <v>2.62</v>
      </c>
      <c r="J7358" s="507" t="n">
        <v>0.17</v>
      </c>
    </row>
    <row r="7359" customFormat="false" ht="15" hidden="false" customHeight="false" outlineLevel="0" collapsed="false">
      <c r="A7359" s="486"/>
      <c r="B7359" s="487"/>
      <c r="C7359" s="487"/>
      <c r="D7359" s="487"/>
      <c r="E7359" s="487" t="s">
        <v>1388</v>
      </c>
      <c r="F7359" s="488" t="n">
        <v>8.57</v>
      </c>
      <c r="G7359" s="487" t="s">
        <v>1389</v>
      </c>
      <c r="H7359" s="488" t="n">
        <v>0</v>
      </c>
      <c r="I7359" s="489" t="s">
        <v>1390</v>
      </c>
      <c r="J7359" s="490" t="n">
        <v>8.57</v>
      </c>
    </row>
    <row r="7360" customFormat="false" ht="15" hidden="false" customHeight="true" outlineLevel="0" collapsed="false">
      <c r="A7360" s="486"/>
      <c r="B7360" s="487"/>
      <c r="C7360" s="487"/>
      <c r="D7360" s="487"/>
      <c r="E7360" s="487" t="s">
        <v>1391</v>
      </c>
      <c r="F7360" s="488" t="n">
        <v>5.65</v>
      </c>
      <c r="G7360" s="487"/>
      <c r="H7360" s="491" t="s">
        <v>1392</v>
      </c>
      <c r="I7360" s="491"/>
      <c r="J7360" s="490" t="n">
        <v>29.42</v>
      </c>
    </row>
    <row r="7361" customFormat="false" ht="49.5" hidden="false" customHeight="true" outlineLevel="0" collapsed="false">
      <c r="A7361" s="492"/>
      <c r="B7361" s="493"/>
      <c r="C7361" s="493"/>
      <c r="D7361" s="493"/>
      <c r="E7361" s="493"/>
      <c r="F7361" s="493"/>
      <c r="G7361" s="493" t="s">
        <v>1393</v>
      </c>
      <c r="H7361" s="494" t="n">
        <v>5</v>
      </c>
      <c r="I7361" s="495" t="s">
        <v>1394</v>
      </c>
      <c r="J7361" s="496" t="n">
        <v>147.1</v>
      </c>
    </row>
    <row r="7362" customFormat="false" ht="0.75" hidden="false" customHeight="true" outlineLevel="0" collapsed="false">
      <c r="A7362" s="497"/>
      <c r="B7362" s="498"/>
      <c r="C7362" s="498"/>
      <c r="D7362" s="498"/>
      <c r="E7362" s="498"/>
      <c r="F7362" s="498"/>
      <c r="G7362" s="498"/>
      <c r="H7362" s="498"/>
      <c r="I7362" s="499"/>
      <c r="J7362" s="500"/>
    </row>
    <row r="7363" customFormat="false" ht="18" hidden="false" customHeight="true" outlineLevel="0" collapsed="false">
      <c r="A7363" s="466" t="s">
        <v>3668</v>
      </c>
      <c r="B7363" s="467" t="s">
        <v>27</v>
      </c>
      <c r="C7363" s="468" t="s">
        <v>26</v>
      </c>
      <c r="D7363" s="468" t="s">
        <v>18</v>
      </c>
      <c r="E7363" s="468" t="s">
        <v>25</v>
      </c>
      <c r="F7363" s="468"/>
      <c r="G7363" s="469" t="s">
        <v>1375</v>
      </c>
      <c r="H7363" s="467" t="s">
        <v>1376</v>
      </c>
      <c r="I7363" s="470" t="s">
        <v>1377</v>
      </c>
      <c r="J7363" s="471" t="s">
        <v>19</v>
      </c>
    </row>
    <row r="7364" customFormat="false" ht="39" hidden="false" customHeight="true" outlineLevel="0" collapsed="false">
      <c r="A7364" s="472" t="s">
        <v>35</v>
      </c>
      <c r="B7364" s="473" t="s">
        <v>3669</v>
      </c>
      <c r="C7364" s="474" t="s">
        <v>36</v>
      </c>
      <c r="D7364" s="474" t="s">
        <v>3670</v>
      </c>
      <c r="E7364" s="474" t="s">
        <v>1422</v>
      </c>
      <c r="F7364" s="474"/>
      <c r="G7364" s="475" t="s">
        <v>120</v>
      </c>
      <c r="H7364" s="476" t="n">
        <v>1</v>
      </c>
      <c r="I7364" s="477" t="n">
        <v>60.31</v>
      </c>
      <c r="J7364" s="478" t="n">
        <v>60.31</v>
      </c>
    </row>
    <row r="7365" customFormat="false" ht="25.5" hidden="false" customHeight="true" outlineLevel="0" collapsed="false">
      <c r="A7365" s="479" t="s">
        <v>656</v>
      </c>
      <c r="B7365" s="480" t="n">
        <v>88248</v>
      </c>
      <c r="C7365" s="481" t="s">
        <v>42</v>
      </c>
      <c r="D7365" s="481" t="s">
        <v>910</v>
      </c>
      <c r="E7365" s="481" t="s">
        <v>1382</v>
      </c>
      <c r="F7365" s="481"/>
      <c r="G7365" s="482" t="s">
        <v>469</v>
      </c>
      <c r="H7365" s="483" t="n">
        <v>0.1424</v>
      </c>
      <c r="I7365" s="484" t="n">
        <v>20.92</v>
      </c>
      <c r="J7365" s="485" t="n">
        <v>2.97</v>
      </c>
    </row>
    <row r="7366" customFormat="false" ht="25.5" hidden="false" customHeight="true" outlineLevel="0" collapsed="false">
      <c r="A7366" s="479" t="s">
        <v>656</v>
      </c>
      <c r="B7366" s="480" t="n">
        <v>88267</v>
      </c>
      <c r="C7366" s="481" t="s">
        <v>42</v>
      </c>
      <c r="D7366" s="481" t="s">
        <v>909</v>
      </c>
      <c r="E7366" s="481" t="s">
        <v>1382</v>
      </c>
      <c r="F7366" s="481"/>
      <c r="G7366" s="482" t="s">
        <v>469</v>
      </c>
      <c r="H7366" s="483" t="n">
        <v>0.1424</v>
      </c>
      <c r="I7366" s="484" t="n">
        <v>25.55</v>
      </c>
      <c r="J7366" s="485" t="n">
        <v>3.63</v>
      </c>
    </row>
    <row r="7367" customFormat="false" ht="24" hidden="false" customHeight="true" outlineLevel="0" collapsed="false">
      <c r="A7367" s="501" t="s">
        <v>200</v>
      </c>
      <c r="B7367" s="502" t="n">
        <v>122</v>
      </c>
      <c r="C7367" s="503" t="s">
        <v>42</v>
      </c>
      <c r="D7367" s="503" t="s">
        <v>3553</v>
      </c>
      <c r="E7367" s="503" t="s">
        <v>669</v>
      </c>
      <c r="F7367" s="503"/>
      <c r="G7367" s="504" t="s">
        <v>120</v>
      </c>
      <c r="H7367" s="505" t="n">
        <v>0.0194</v>
      </c>
      <c r="I7367" s="506" t="n">
        <v>76.94</v>
      </c>
      <c r="J7367" s="507" t="n">
        <v>1.49</v>
      </c>
    </row>
    <row r="7368" customFormat="false" ht="25.5" hidden="false" customHeight="true" outlineLevel="0" collapsed="false">
      <c r="A7368" s="501" t="s">
        <v>200</v>
      </c>
      <c r="B7368" s="502" t="n">
        <v>20083</v>
      </c>
      <c r="C7368" s="503" t="s">
        <v>42</v>
      </c>
      <c r="D7368" s="503" t="s">
        <v>3554</v>
      </c>
      <c r="E7368" s="503" t="s">
        <v>669</v>
      </c>
      <c r="F7368" s="503"/>
      <c r="G7368" s="504" t="s">
        <v>120</v>
      </c>
      <c r="H7368" s="505" t="n">
        <v>0.0248</v>
      </c>
      <c r="I7368" s="506" t="n">
        <v>87.17</v>
      </c>
      <c r="J7368" s="507" t="n">
        <v>2.16</v>
      </c>
    </row>
    <row r="7369" customFormat="false" ht="24" hidden="false" customHeight="true" outlineLevel="0" collapsed="false">
      <c r="A7369" s="501" t="s">
        <v>200</v>
      </c>
      <c r="B7369" s="502" t="n">
        <v>38383</v>
      </c>
      <c r="C7369" s="503" t="s">
        <v>42</v>
      </c>
      <c r="D7369" s="503" t="s">
        <v>3555</v>
      </c>
      <c r="E7369" s="503" t="s">
        <v>669</v>
      </c>
      <c r="F7369" s="503"/>
      <c r="G7369" s="504" t="s">
        <v>120</v>
      </c>
      <c r="H7369" s="505" t="n">
        <v>0.0256</v>
      </c>
      <c r="I7369" s="506" t="n">
        <v>2.62</v>
      </c>
      <c r="J7369" s="507" t="n">
        <v>0.06</v>
      </c>
    </row>
    <row r="7370" customFormat="false" ht="25.5" hidden="false" customHeight="true" outlineLevel="0" collapsed="false">
      <c r="A7370" s="501" t="s">
        <v>200</v>
      </c>
      <c r="B7370" s="502" t="s">
        <v>3671</v>
      </c>
      <c r="C7370" s="503" t="s">
        <v>36</v>
      </c>
      <c r="D7370" s="503" t="s">
        <v>3672</v>
      </c>
      <c r="E7370" s="503" t="s">
        <v>669</v>
      </c>
      <c r="F7370" s="503"/>
      <c r="G7370" s="504" t="s">
        <v>120</v>
      </c>
      <c r="H7370" s="505" t="n">
        <v>1</v>
      </c>
      <c r="I7370" s="506" t="n">
        <v>50</v>
      </c>
      <c r="J7370" s="507" t="n">
        <v>50</v>
      </c>
    </row>
    <row r="7371" customFormat="false" ht="15" hidden="false" customHeight="false" outlineLevel="0" collapsed="false">
      <c r="A7371" s="486"/>
      <c r="B7371" s="487"/>
      <c r="C7371" s="487"/>
      <c r="D7371" s="487"/>
      <c r="E7371" s="487" t="s">
        <v>1388</v>
      </c>
      <c r="F7371" s="488" t="n">
        <v>5.28</v>
      </c>
      <c r="G7371" s="487" t="s">
        <v>1389</v>
      </c>
      <c r="H7371" s="488" t="n">
        <v>0</v>
      </c>
      <c r="I7371" s="489" t="s">
        <v>1390</v>
      </c>
      <c r="J7371" s="490" t="n">
        <v>5.28</v>
      </c>
    </row>
    <row r="7372" customFormat="false" ht="15" hidden="false" customHeight="true" outlineLevel="0" collapsed="false">
      <c r="A7372" s="486"/>
      <c r="B7372" s="487"/>
      <c r="C7372" s="487"/>
      <c r="D7372" s="487"/>
      <c r="E7372" s="487" t="s">
        <v>1391</v>
      </c>
      <c r="F7372" s="488" t="n">
        <v>14.35</v>
      </c>
      <c r="G7372" s="487"/>
      <c r="H7372" s="491" t="s">
        <v>1392</v>
      </c>
      <c r="I7372" s="491"/>
      <c r="J7372" s="490" t="n">
        <v>74.66</v>
      </c>
    </row>
    <row r="7373" customFormat="false" ht="49.5" hidden="false" customHeight="true" outlineLevel="0" collapsed="false">
      <c r="A7373" s="492"/>
      <c r="B7373" s="493"/>
      <c r="C7373" s="493"/>
      <c r="D7373" s="493"/>
      <c r="E7373" s="493"/>
      <c r="F7373" s="493"/>
      <c r="G7373" s="493" t="s">
        <v>1393</v>
      </c>
      <c r="H7373" s="494" t="n">
        <v>17</v>
      </c>
      <c r="I7373" s="495" t="s">
        <v>1394</v>
      </c>
      <c r="J7373" s="496" t="n">
        <v>1269.22</v>
      </c>
    </row>
    <row r="7374" customFormat="false" ht="0.75" hidden="false" customHeight="true" outlineLevel="0" collapsed="false">
      <c r="A7374" s="497"/>
      <c r="B7374" s="498"/>
      <c r="C7374" s="498"/>
      <c r="D7374" s="498"/>
      <c r="E7374" s="498"/>
      <c r="F7374" s="498"/>
      <c r="G7374" s="498"/>
      <c r="H7374" s="498"/>
      <c r="I7374" s="499"/>
      <c r="J7374" s="500"/>
    </row>
    <row r="7375" customFormat="false" ht="18" hidden="false" customHeight="true" outlineLevel="0" collapsed="false">
      <c r="A7375" s="466" t="s">
        <v>3673</v>
      </c>
      <c r="B7375" s="467" t="s">
        <v>27</v>
      </c>
      <c r="C7375" s="468" t="s">
        <v>26</v>
      </c>
      <c r="D7375" s="468" t="s">
        <v>18</v>
      </c>
      <c r="E7375" s="468" t="s">
        <v>25</v>
      </c>
      <c r="F7375" s="468"/>
      <c r="G7375" s="469" t="s">
        <v>1375</v>
      </c>
      <c r="H7375" s="467" t="s">
        <v>1376</v>
      </c>
      <c r="I7375" s="470" t="s">
        <v>1377</v>
      </c>
      <c r="J7375" s="471" t="s">
        <v>19</v>
      </c>
    </row>
    <row r="7376" customFormat="false" ht="39" hidden="false" customHeight="true" outlineLevel="0" collapsed="false">
      <c r="A7376" s="472" t="s">
        <v>35</v>
      </c>
      <c r="B7376" s="473" t="n">
        <v>89630</v>
      </c>
      <c r="C7376" s="474" t="s">
        <v>42</v>
      </c>
      <c r="D7376" s="474" t="s">
        <v>3674</v>
      </c>
      <c r="E7376" s="474" t="s">
        <v>1422</v>
      </c>
      <c r="F7376" s="474"/>
      <c r="G7376" s="475" t="s">
        <v>120</v>
      </c>
      <c r="H7376" s="476" t="n">
        <v>1</v>
      </c>
      <c r="I7376" s="477" t="n">
        <v>56.87</v>
      </c>
      <c r="J7376" s="478" t="n">
        <v>56.87</v>
      </c>
    </row>
    <row r="7377" customFormat="false" ht="25.5" hidden="false" customHeight="true" outlineLevel="0" collapsed="false">
      <c r="A7377" s="479" t="s">
        <v>656</v>
      </c>
      <c r="B7377" s="480" t="n">
        <v>88248</v>
      </c>
      <c r="C7377" s="481" t="s">
        <v>42</v>
      </c>
      <c r="D7377" s="481" t="s">
        <v>910</v>
      </c>
      <c r="E7377" s="481" t="s">
        <v>1382</v>
      </c>
      <c r="F7377" s="481"/>
      <c r="G7377" s="482" t="s">
        <v>469</v>
      </c>
      <c r="H7377" s="483" t="n">
        <v>0.2077</v>
      </c>
      <c r="I7377" s="484" t="n">
        <v>20.92</v>
      </c>
      <c r="J7377" s="485" t="n">
        <v>4.34</v>
      </c>
    </row>
    <row r="7378" customFormat="false" ht="25.5" hidden="false" customHeight="true" outlineLevel="0" collapsed="false">
      <c r="A7378" s="479" t="s">
        <v>656</v>
      </c>
      <c r="B7378" s="480" t="n">
        <v>88267</v>
      </c>
      <c r="C7378" s="481" t="s">
        <v>42</v>
      </c>
      <c r="D7378" s="481" t="s">
        <v>909</v>
      </c>
      <c r="E7378" s="481" t="s">
        <v>1382</v>
      </c>
      <c r="F7378" s="481"/>
      <c r="G7378" s="482" t="s">
        <v>469</v>
      </c>
      <c r="H7378" s="483" t="n">
        <v>0.2077</v>
      </c>
      <c r="I7378" s="484" t="n">
        <v>25.55</v>
      </c>
      <c r="J7378" s="485" t="n">
        <v>5.3</v>
      </c>
    </row>
    <row r="7379" customFormat="false" ht="24" hidden="false" customHeight="true" outlineLevel="0" collapsed="false">
      <c r="A7379" s="501" t="s">
        <v>200</v>
      </c>
      <c r="B7379" s="502" t="n">
        <v>122</v>
      </c>
      <c r="C7379" s="503" t="s">
        <v>42</v>
      </c>
      <c r="D7379" s="503" t="s">
        <v>3553</v>
      </c>
      <c r="E7379" s="503" t="s">
        <v>669</v>
      </c>
      <c r="F7379" s="503"/>
      <c r="G7379" s="504" t="s">
        <v>120</v>
      </c>
      <c r="H7379" s="505" t="n">
        <v>0.0318</v>
      </c>
      <c r="I7379" s="506" t="n">
        <v>76.94</v>
      </c>
      <c r="J7379" s="507" t="n">
        <v>2.44</v>
      </c>
    </row>
    <row r="7380" customFormat="false" ht="25.5" hidden="false" customHeight="true" outlineLevel="0" collapsed="false">
      <c r="A7380" s="501" t="s">
        <v>200</v>
      </c>
      <c r="B7380" s="502" t="n">
        <v>7132</v>
      </c>
      <c r="C7380" s="503" t="s">
        <v>42</v>
      </c>
      <c r="D7380" s="503" t="s">
        <v>3675</v>
      </c>
      <c r="E7380" s="503" t="s">
        <v>669</v>
      </c>
      <c r="F7380" s="503"/>
      <c r="G7380" s="504" t="s">
        <v>120</v>
      </c>
      <c r="H7380" s="505" t="n">
        <v>1</v>
      </c>
      <c r="I7380" s="506" t="n">
        <v>40</v>
      </c>
      <c r="J7380" s="507" t="n">
        <v>40</v>
      </c>
    </row>
    <row r="7381" customFormat="false" ht="25.5" hidden="false" customHeight="true" outlineLevel="0" collapsed="false">
      <c r="A7381" s="501" t="s">
        <v>200</v>
      </c>
      <c r="B7381" s="502" t="n">
        <v>20083</v>
      </c>
      <c r="C7381" s="503" t="s">
        <v>42</v>
      </c>
      <c r="D7381" s="503" t="s">
        <v>3554</v>
      </c>
      <c r="E7381" s="503" t="s">
        <v>669</v>
      </c>
      <c r="F7381" s="503"/>
      <c r="G7381" s="504" t="s">
        <v>120</v>
      </c>
      <c r="H7381" s="505" t="n">
        <v>0.054</v>
      </c>
      <c r="I7381" s="506" t="n">
        <v>87.17</v>
      </c>
      <c r="J7381" s="507" t="n">
        <v>4.7</v>
      </c>
    </row>
    <row r="7382" customFormat="false" ht="24" hidden="false" customHeight="true" outlineLevel="0" collapsed="false">
      <c r="A7382" s="501" t="s">
        <v>200</v>
      </c>
      <c r="B7382" s="502" t="n">
        <v>38383</v>
      </c>
      <c r="C7382" s="503" t="s">
        <v>42</v>
      </c>
      <c r="D7382" s="503" t="s">
        <v>3555</v>
      </c>
      <c r="E7382" s="503" t="s">
        <v>669</v>
      </c>
      <c r="F7382" s="503"/>
      <c r="G7382" s="504" t="s">
        <v>120</v>
      </c>
      <c r="H7382" s="505" t="n">
        <v>0.037</v>
      </c>
      <c r="I7382" s="506" t="n">
        <v>2.62</v>
      </c>
      <c r="J7382" s="507" t="n">
        <v>0.09</v>
      </c>
    </row>
    <row r="7383" customFormat="false" ht="15" hidden="false" customHeight="false" outlineLevel="0" collapsed="false">
      <c r="A7383" s="486"/>
      <c r="B7383" s="487"/>
      <c r="C7383" s="487"/>
      <c r="D7383" s="487"/>
      <c r="E7383" s="487" t="s">
        <v>1388</v>
      </c>
      <c r="F7383" s="488" t="n">
        <v>7.7</v>
      </c>
      <c r="G7383" s="487" t="s">
        <v>1389</v>
      </c>
      <c r="H7383" s="488" t="n">
        <v>0</v>
      </c>
      <c r="I7383" s="489" t="s">
        <v>1390</v>
      </c>
      <c r="J7383" s="490" t="n">
        <v>7.7</v>
      </c>
    </row>
    <row r="7384" customFormat="false" ht="15" hidden="false" customHeight="true" outlineLevel="0" collapsed="false">
      <c r="A7384" s="486"/>
      <c r="B7384" s="487"/>
      <c r="C7384" s="487"/>
      <c r="D7384" s="487"/>
      <c r="E7384" s="487" t="s">
        <v>1391</v>
      </c>
      <c r="F7384" s="488" t="n">
        <v>13.53</v>
      </c>
      <c r="G7384" s="487"/>
      <c r="H7384" s="491" t="s">
        <v>1392</v>
      </c>
      <c r="I7384" s="491"/>
      <c r="J7384" s="490" t="n">
        <v>70.4</v>
      </c>
    </row>
    <row r="7385" customFormat="false" ht="49.5" hidden="false" customHeight="true" outlineLevel="0" collapsed="false">
      <c r="A7385" s="492"/>
      <c r="B7385" s="493"/>
      <c r="C7385" s="493"/>
      <c r="D7385" s="493"/>
      <c r="E7385" s="493"/>
      <c r="F7385" s="493"/>
      <c r="G7385" s="493" t="s">
        <v>1393</v>
      </c>
      <c r="H7385" s="494" t="n">
        <v>20</v>
      </c>
      <c r="I7385" s="495" t="s">
        <v>1394</v>
      </c>
      <c r="J7385" s="496" t="n">
        <v>1408</v>
      </c>
    </row>
    <row r="7386" customFormat="false" ht="0.75" hidden="false" customHeight="true" outlineLevel="0" collapsed="false">
      <c r="A7386" s="497"/>
      <c r="B7386" s="498"/>
      <c r="C7386" s="498"/>
      <c r="D7386" s="498"/>
      <c r="E7386" s="498"/>
      <c r="F7386" s="498"/>
      <c r="G7386" s="498"/>
      <c r="H7386" s="498"/>
      <c r="I7386" s="499"/>
      <c r="J7386" s="500"/>
    </row>
    <row r="7387" customFormat="false" ht="18" hidden="false" customHeight="true" outlineLevel="0" collapsed="false">
      <c r="A7387" s="466" t="s">
        <v>3676</v>
      </c>
      <c r="B7387" s="467" t="s">
        <v>27</v>
      </c>
      <c r="C7387" s="468" t="s">
        <v>26</v>
      </c>
      <c r="D7387" s="468" t="s">
        <v>18</v>
      </c>
      <c r="E7387" s="468" t="s">
        <v>25</v>
      </c>
      <c r="F7387" s="468"/>
      <c r="G7387" s="469" t="s">
        <v>1375</v>
      </c>
      <c r="H7387" s="467" t="s">
        <v>1376</v>
      </c>
      <c r="I7387" s="470" t="s">
        <v>1377</v>
      </c>
      <c r="J7387" s="471" t="s">
        <v>19</v>
      </c>
    </row>
    <row r="7388" customFormat="false" ht="25.5" hidden="false" customHeight="true" outlineLevel="0" collapsed="false">
      <c r="A7388" s="472" t="s">
        <v>35</v>
      </c>
      <c r="B7388" s="473" t="s">
        <v>3677</v>
      </c>
      <c r="C7388" s="474" t="s">
        <v>36</v>
      </c>
      <c r="D7388" s="474" t="s">
        <v>3678</v>
      </c>
      <c r="E7388" s="474" t="s">
        <v>1422</v>
      </c>
      <c r="F7388" s="474"/>
      <c r="G7388" s="475" t="s">
        <v>120</v>
      </c>
      <c r="H7388" s="476" t="n">
        <v>1</v>
      </c>
      <c r="I7388" s="477" t="n">
        <v>137.31</v>
      </c>
      <c r="J7388" s="478" t="n">
        <v>137.31</v>
      </c>
    </row>
    <row r="7389" customFormat="false" ht="25.5" hidden="false" customHeight="true" outlineLevel="0" collapsed="false">
      <c r="A7389" s="479" t="s">
        <v>656</v>
      </c>
      <c r="B7389" s="480" t="n">
        <v>88248</v>
      </c>
      <c r="C7389" s="481" t="s">
        <v>42</v>
      </c>
      <c r="D7389" s="481" t="s">
        <v>910</v>
      </c>
      <c r="E7389" s="481" t="s">
        <v>1382</v>
      </c>
      <c r="F7389" s="481"/>
      <c r="G7389" s="482" t="s">
        <v>469</v>
      </c>
      <c r="H7389" s="483" t="n">
        <v>0.209</v>
      </c>
      <c r="I7389" s="484" t="n">
        <v>20.92</v>
      </c>
      <c r="J7389" s="485" t="n">
        <v>4.37</v>
      </c>
    </row>
    <row r="7390" customFormat="false" ht="25.5" hidden="false" customHeight="true" outlineLevel="0" collapsed="false">
      <c r="A7390" s="479" t="s">
        <v>656</v>
      </c>
      <c r="B7390" s="480" t="n">
        <v>88267</v>
      </c>
      <c r="C7390" s="481" t="s">
        <v>42</v>
      </c>
      <c r="D7390" s="481" t="s">
        <v>909</v>
      </c>
      <c r="E7390" s="481" t="s">
        <v>1382</v>
      </c>
      <c r="F7390" s="481"/>
      <c r="G7390" s="482" t="s">
        <v>469</v>
      </c>
      <c r="H7390" s="483" t="n">
        <v>0.209</v>
      </c>
      <c r="I7390" s="484" t="n">
        <v>25.55</v>
      </c>
      <c r="J7390" s="485" t="n">
        <v>5.33</v>
      </c>
    </row>
    <row r="7391" customFormat="false" ht="24" hidden="false" customHeight="true" outlineLevel="0" collapsed="false">
      <c r="A7391" s="501" t="s">
        <v>200</v>
      </c>
      <c r="B7391" s="502" t="n">
        <v>122</v>
      </c>
      <c r="C7391" s="503" t="s">
        <v>42</v>
      </c>
      <c r="D7391" s="503" t="s">
        <v>3553</v>
      </c>
      <c r="E7391" s="503" t="s">
        <v>669</v>
      </c>
      <c r="F7391" s="503"/>
      <c r="G7391" s="504" t="s">
        <v>120</v>
      </c>
      <c r="H7391" s="505" t="n">
        <v>0.06</v>
      </c>
      <c r="I7391" s="506" t="n">
        <v>76.94</v>
      </c>
      <c r="J7391" s="507" t="n">
        <v>4.61</v>
      </c>
    </row>
    <row r="7392" customFormat="false" ht="25.5" hidden="false" customHeight="true" outlineLevel="0" collapsed="false">
      <c r="A7392" s="501" t="s">
        <v>200</v>
      </c>
      <c r="B7392" s="502" t="n">
        <v>20083</v>
      </c>
      <c r="C7392" s="503" t="s">
        <v>42</v>
      </c>
      <c r="D7392" s="503" t="s">
        <v>3554</v>
      </c>
      <c r="E7392" s="503" t="s">
        <v>669</v>
      </c>
      <c r="F7392" s="503"/>
      <c r="G7392" s="504" t="s">
        <v>120</v>
      </c>
      <c r="H7392" s="505" t="n">
        <v>0.078</v>
      </c>
      <c r="I7392" s="506" t="n">
        <v>87.17</v>
      </c>
      <c r="J7392" s="507" t="n">
        <v>6.79</v>
      </c>
    </row>
    <row r="7393" customFormat="false" ht="24" hidden="false" customHeight="true" outlineLevel="0" collapsed="false">
      <c r="A7393" s="501" t="s">
        <v>200</v>
      </c>
      <c r="B7393" s="502" t="n">
        <v>38383</v>
      </c>
      <c r="C7393" s="503" t="s">
        <v>42</v>
      </c>
      <c r="D7393" s="503" t="s">
        <v>3555</v>
      </c>
      <c r="E7393" s="503" t="s">
        <v>669</v>
      </c>
      <c r="F7393" s="503"/>
      <c r="G7393" s="504" t="s">
        <v>120</v>
      </c>
      <c r="H7393" s="505" t="n">
        <v>0.053</v>
      </c>
      <c r="I7393" s="506" t="n">
        <v>2.62</v>
      </c>
      <c r="J7393" s="507" t="n">
        <v>0.13</v>
      </c>
    </row>
    <row r="7394" customFormat="false" ht="25.5" hidden="false" customHeight="true" outlineLevel="0" collapsed="false">
      <c r="A7394" s="501" t="s">
        <v>200</v>
      </c>
      <c r="B7394" s="502" t="s">
        <v>3679</v>
      </c>
      <c r="C7394" s="503" t="s">
        <v>36</v>
      </c>
      <c r="D7394" s="503" t="s">
        <v>3680</v>
      </c>
      <c r="E7394" s="503" t="s">
        <v>669</v>
      </c>
      <c r="F7394" s="503"/>
      <c r="G7394" s="504" t="s">
        <v>120</v>
      </c>
      <c r="H7394" s="505" t="n">
        <v>1</v>
      </c>
      <c r="I7394" s="506" t="n">
        <v>116.08</v>
      </c>
      <c r="J7394" s="507" t="n">
        <v>116.08</v>
      </c>
    </row>
    <row r="7395" customFormat="false" ht="15" hidden="false" customHeight="false" outlineLevel="0" collapsed="false">
      <c r="A7395" s="486"/>
      <c r="B7395" s="487"/>
      <c r="C7395" s="487"/>
      <c r="D7395" s="487"/>
      <c r="E7395" s="487" t="s">
        <v>1388</v>
      </c>
      <c r="F7395" s="488" t="n">
        <v>7.75</v>
      </c>
      <c r="G7395" s="487" t="s">
        <v>1389</v>
      </c>
      <c r="H7395" s="488" t="n">
        <v>0</v>
      </c>
      <c r="I7395" s="489" t="s">
        <v>1390</v>
      </c>
      <c r="J7395" s="490" t="n">
        <v>7.75</v>
      </c>
    </row>
    <row r="7396" customFormat="false" ht="15" hidden="false" customHeight="true" outlineLevel="0" collapsed="false">
      <c r="A7396" s="486"/>
      <c r="B7396" s="487"/>
      <c r="C7396" s="487"/>
      <c r="D7396" s="487"/>
      <c r="E7396" s="487" t="s">
        <v>1391</v>
      </c>
      <c r="F7396" s="488" t="n">
        <v>32.67</v>
      </c>
      <c r="G7396" s="487"/>
      <c r="H7396" s="491" t="s">
        <v>1392</v>
      </c>
      <c r="I7396" s="491"/>
      <c r="J7396" s="490" t="n">
        <v>169.98</v>
      </c>
    </row>
    <row r="7397" customFormat="false" ht="49.5" hidden="false" customHeight="true" outlineLevel="0" collapsed="false">
      <c r="A7397" s="492"/>
      <c r="B7397" s="493"/>
      <c r="C7397" s="493"/>
      <c r="D7397" s="493"/>
      <c r="E7397" s="493"/>
      <c r="F7397" s="493"/>
      <c r="G7397" s="493" t="s">
        <v>1393</v>
      </c>
      <c r="H7397" s="494" t="n">
        <v>2</v>
      </c>
      <c r="I7397" s="495" t="s">
        <v>1394</v>
      </c>
      <c r="J7397" s="496" t="n">
        <v>339.96</v>
      </c>
    </row>
    <row r="7398" customFormat="false" ht="0.75" hidden="false" customHeight="true" outlineLevel="0" collapsed="false">
      <c r="A7398" s="497"/>
      <c r="B7398" s="498"/>
      <c r="C7398" s="498"/>
      <c r="D7398" s="498"/>
      <c r="E7398" s="498"/>
      <c r="F7398" s="498"/>
      <c r="G7398" s="498"/>
      <c r="H7398" s="498"/>
      <c r="I7398" s="499"/>
      <c r="J7398" s="500"/>
    </row>
    <row r="7399" customFormat="false" ht="18" hidden="false" customHeight="true" outlineLevel="0" collapsed="false">
      <c r="A7399" s="466" t="s">
        <v>3681</v>
      </c>
      <c r="B7399" s="467" t="s">
        <v>27</v>
      </c>
      <c r="C7399" s="468" t="s">
        <v>26</v>
      </c>
      <c r="D7399" s="468" t="s">
        <v>18</v>
      </c>
      <c r="E7399" s="468" t="s">
        <v>25</v>
      </c>
      <c r="F7399" s="468"/>
      <c r="G7399" s="469" t="s">
        <v>1375</v>
      </c>
      <c r="H7399" s="467" t="s">
        <v>1376</v>
      </c>
      <c r="I7399" s="470" t="s">
        <v>1377</v>
      </c>
      <c r="J7399" s="471" t="s">
        <v>19</v>
      </c>
    </row>
    <row r="7400" customFormat="false" ht="39" hidden="false" customHeight="true" outlineLevel="0" collapsed="false">
      <c r="A7400" s="472" t="s">
        <v>35</v>
      </c>
      <c r="B7400" s="473" t="n">
        <v>89632</v>
      </c>
      <c r="C7400" s="474" t="s">
        <v>42</v>
      </c>
      <c r="D7400" s="474" t="s">
        <v>3682</v>
      </c>
      <c r="E7400" s="474" t="s">
        <v>1422</v>
      </c>
      <c r="F7400" s="474"/>
      <c r="G7400" s="475" t="s">
        <v>120</v>
      </c>
      <c r="H7400" s="476" t="n">
        <v>1</v>
      </c>
      <c r="I7400" s="477" t="n">
        <v>112.72</v>
      </c>
      <c r="J7400" s="478" t="n">
        <v>112.72</v>
      </c>
    </row>
    <row r="7401" customFormat="false" ht="25.5" hidden="false" customHeight="true" outlineLevel="0" collapsed="false">
      <c r="A7401" s="479" t="s">
        <v>656</v>
      </c>
      <c r="B7401" s="480" t="n">
        <v>88248</v>
      </c>
      <c r="C7401" s="481" t="s">
        <v>42</v>
      </c>
      <c r="D7401" s="481" t="s">
        <v>910</v>
      </c>
      <c r="E7401" s="481" t="s">
        <v>1382</v>
      </c>
      <c r="F7401" s="481"/>
      <c r="G7401" s="482" t="s">
        <v>469</v>
      </c>
      <c r="H7401" s="483" t="n">
        <v>0.2383</v>
      </c>
      <c r="I7401" s="484" t="n">
        <v>20.92</v>
      </c>
      <c r="J7401" s="485" t="n">
        <v>4.98</v>
      </c>
    </row>
    <row r="7402" customFormat="false" ht="25.5" hidden="false" customHeight="true" outlineLevel="0" collapsed="false">
      <c r="A7402" s="479" t="s">
        <v>656</v>
      </c>
      <c r="B7402" s="480" t="n">
        <v>88267</v>
      </c>
      <c r="C7402" s="481" t="s">
        <v>42</v>
      </c>
      <c r="D7402" s="481" t="s">
        <v>909</v>
      </c>
      <c r="E7402" s="481" t="s">
        <v>1382</v>
      </c>
      <c r="F7402" s="481"/>
      <c r="G7402" s="482" t="s">
        <v>469</v>
      </c>
      <c r="H7402" s="483" t="n">
        <v>0.2383</v>
      </c>
      <c r="I7402" s="484" t="n">
        <v>25.55</v>
      </c>
      <c r="J7402" s="485" t="n">
        <v>6.08</v>
      </c>
    </row>
    <row r="7403" customFormat="false" ht="24" hidden="false" customHeight="true" outlineLevel="0" collapsed="false">
      <c r="A7403" s="501" t="s">
        <v>200</v>
      </c>
      <c r="B7403" s="502" t="n">
        <v>122</v>
      </c>
      <c r="C7403" s="503" t="s">
        <v>42</v>
      </c>
      <c r="D7403" s="503" t="s">
        <v>3553</v>
      </c>
      <c r="E7403" s="503" t="s">
        <v>669</v>
      </c>
      <c r="F7403" s="503"/>
      <c r="G7403" s="504" t="s">
        <v>120</v>
      </c>
      <c r="H7403" s="505" t="n">
        <v>0.0424</v>
      </c>
      <c r="I7403" s="506" t="n">
        <v>76.94</v>
      </c>
      <c r="J7403" s="507" t="n">
        <v>3.26</v>
      </c>
    </row>
    <row r="7404" customFormat="false" ht="25.5" hidden="false" customHeight="true" outlineLevel="0" collapsed="false">
      <c r="A7404" s="501" t="s">
        <v>200</v>
      </c>
      <c r="B7404" s="502" t="n">
        <v>7133</v>
      </c>
      <c r="C7404" s="503" t="s">
        <v>42</v>
      </c>
      <c r="D7404" s="503" t="s">
        <v>3683</v>
      </c>
      <c r="E7404" s="503" t="s">
        <v>669</v>
      </c>
      <c r="F7404" s="503"/>
      <c r="G7404" s="504" t="s">
        <v>120</v>
      </c>
      <c r="H7404" s="505" t="n">
        <v>1</v>
      </c>
      <c r="I7404" s="506" t="n">
        <v>92.42</v>
      </c>
      <c r="J7404" s="507" t="n">
        <v>92.42</v>
      </c>
    </row>
    <row r="7405" customFormat="false" ht="25.5" hidden="false" customHeight="true" outlineLevel="0" collapsed="false">
      <c r="A7405" s="501" t="s">
        <v>200</v>
      </c>
      <c r="B7405" s="502" t="n">
        <v>20083</v>
      </c>
      <c r="C7405" s="503" t="s">
        <v>42</v>
      </c>
      <c r="D7405" s="503" t="s">
        <v>3554</v>
      </c>
      <c r="E7405" s="503" t="s">
        <v>669</v>
      </c>
      <c r="F7405" s="503"/>
      <c r="G7405" s="504" t="s">
        <v>120</v>
      </c>
      <c r="H7405" s="505" t="n">
        <v>0.0675</v>
      </c>
      <c r="I7405" s="506" t="n">
        <v>87.17</v>
      </c>
      <c r="J7405" s="507" t="n">
        <v>5.88</v>
      </c>
    </row>
    <row r="7406" customFormat="false" ht="24" hidden="false" customHeight="true" outlineLevel="0" collapsed="false">
      <c r="A7406" s="501" t="s">
        <v>200</v>
      </c>
      <c r="B7406" s="502" t="n">
        <v>38383</v>
      </c>
      <c r="C7406" s="503" t="s">
        <v>42</v>
      </c>
      <c r="D7406" s="503" t="s">
        <v>3555</v>
      </c>
      <c r="E7406" s="503" t="s">
        <v>669</v>
      </c>
      <c r="F7406" s="503"/>
      <c r="G7406" s="504" t="s">
        <v>120</v>
      </c>
      <c r="H7406" s="505" t="n">
        <v>0.0418</v>
      </c>
      <c r="I7406" s="506" t="n">
        <v>2.62</v>
      </c>
      <c r="J7406" s="507" t="n">
        <v>0.1</v>
      </c>
    </row>
    <row r="7407" customFormat="false" ht="15" hidden="false" customHeight="false" outlineLevel="0" collapsed="false">
      <c r="A7407" s="486"/>
      <c r="B7407" s="487"/>
      <c r="C7407" s="487"/>
      <c r="D7407" s="487"/>
      <c r="E7407" s="487" t="s">
        <v>1388</v>
      </c>
      <c r="F7407" s="488" t="n">
        <v>8.84</v>
      </c>
      <c r="G7407" s="487" t="s">
        <v>1389</v>
      </c>
      <c r="H7407" s="488" t="n">
        <v>0</v>
      </c>
      <c r="I7407" s="489" t="s">
        <v>1390</v>
      </c>
      <c r="J7407" s="490" t="n">
        <v>8.84</v>
      </c>
    </row>
    <row r="7408" customFormat="false" ht="15" hidden="false" customHeight="true" outlineLevel="0" collapsed="false">
      <c r="A7408" s="486"/>
      <c r="B7408" s="487"/>
      <c r="C7408" s="487"/>
      <c r="D7408" s="487"/>
      <c r="E7408" s="487" t="s">
        <v>1391</v>
      </c>
      <c r="F7408" s="488" t="n">
        <v>26.82</v>
      </c>
      <c r="G7408" s="487"/>
      <c r="H7408" s="491" t="s">
        <v>1392</v>
      </c>
      <c r="I7408" s="491"/>
      <c r="J7408" s="490" t="n">
        <v>139.54</v>
      </c>
    </row>
    <row r="7409" customFormat="false" ht="49.5" hidden="false" customHeight="true" outlineLevel="0" collapsed="false">
      <c r="A7409" s="492"/>
      <c r="B7409" s="493"/>
      <c r="C7409" s="493"/>
      <c r="D7409" s="493"/>
      <c r="E7409" s="493"/>
      <c r="F7409" s="493"/>
      <c r="G7409" s="493" t="s">
        <v>1393</v>
      </c>
      <c r="H7409" s="494" t="n">
        <v>4</v>
      </c>
      <c r="I7409" s="495" t="s">
        <v>1394</v>
      </c>
      <c r="J7409" s="496" t="n">
        <v>558.16</v>
      </c>
    </row>
    <row r="7410" customFormat="false" ht="0.75" hidden="false" customHeight="true" outlineLevel="0" collapsed="false">
      <c r="A7410" s="497"/>
      <c r="B7410" s="498"/>
      <c r="C7410" s="498"/>
      <c r="D7410" s="498"/>
      <c r="E7410" s="498"/>
      <c r="F7410" s="498"/>
      <c r="G7410" s="498"/>
      <c r="H7410" s="498"/>
      <c r="I7410" s="499"/>
      <c r="J7410" s="500"/>
    </row>
    <row r="7411" customFormat="false" ht="18" hidden="false" customHeight="true" outlineLevel="0" collapsed="false">
      <c r="A7411" s="466" t="s">
        <v>3684</v>
      </c>
      <c r="B7411" s="467" t="s">
        <v>27</v>
      </c>
      <c r="C7411" s="468" t="s">
        <v>26</v>
      </c>
      <c r="D7411" s="468" t="s">
        <v>18</v>
      </c>
      <c r="E7411" s="468" t="s">
        <v>25</v>
      </c>
      <c r="F7411" s="468"/>
      <c r="G7411" s="469" t="s">
        <v>1375</v>
      </c>
      <c r="H7411" s="467" t="s">
        <v>1376</v>
      </c>
      <c r="I7411" s="470" t="s">
        <v>1377</v>
      </c>
      <c r="J7411" s="471" t="s">
        <v>19</v>
      </c>
    </row>
    <row r="7412" customFormat="false" ht="39" hidden="false" customHeight="true" outlineLevel="0" collapsed="false">
      <c r="A7412" s="472" t="s">
        <v>35</v>
      </c>
      <c r="B7412" s="473" t="s">
        <v>3685</v>
      </c>
      <c r="C7412" s="474" t="s">
        <v>36</v>
      </c>
      <c r="D7412" s="474" t="s">
        <v>3686</v>
      </c>
      <c r="E7412" s="474" t="s">
        <v>1422</v>
      </c>
      <c r="F7412" s="474"/>
      <c r="G7412" s="475" t="s">
        <v>120</v>
      </c>
      <c r="H7412" s="476" t="n">
        <v>1</v>
      </c>
      <c r="I7412" s="477" t="n">
        <v>258.25</v>
      </c>
      <c r="J7412" s="478" t="n">
        <v>258.25</v>
      </c>
    </row>
    <row r="7413" customFormat="false" ht="25.5" hidden="false" customHeight="true" outlineLevel="0" collapsed="false">
      <c r="A7413" s="479" t="s">
        <v>656</v>
      </c>
      <c r="B7413" s="480" t="n">
        <v>88248</v>
      </c>
      <c r="C7413" s="481" t="s">
        <v>42</v>
      </c>
      <c r="D7413" s="481" t="s">
        <v>910</v>
      </c>
      <c r="E7413" s="481" t="s">
        <v>1382</v>
      </c>
      <c r="F7413" s="481"/>
      <c r="G7413" s="482" t="s">
        <v>469</v>
      </c>
      <c r="H7413" s="483" t="n">
        <v>0.235</v>
      </c>
      <c r="I7413" s="484" t="n">
        <v>20.92</v>
      </c>
      <c r="J7413" s="485" t="n">
        <v>4.91</v>
      </c>
    </row>
    <row r="7414" customFormat="false" ht="25.5" hidden="false" customHeight="true" outlineLevel="0" collapsed="false">
      <c r="A7414" s="479" t="s">
        <v>656</v>
      </c>
      <c r="B7414" s="480" t="n">
        <v>88267</v>
      </c>
      <c r="C7414" s="481" t="s">
        <v>42</v>
      </c>
      <c r="D7414" s="481" t="s">
        <v>909</v>
      </c>
      <c r="E7414" s="481" t="s">
        <v>1382</v>
      </c>
      <c r="F7414" s="481"/>
      <c r="G7414" s="482" t="s">
        <v>469</v>
      </c>
      <c r="H7414" s="483" t="n">
        <v>0.235</v>
      </c>
      <c r="I7414" s="484" t="n">
        <v>25.55</v>
      </c>
      <c r="J7414" s="485" t="n">
        <v>6</v>
      </c>
    </row>
    <row r="7415" customFormat="false" ht="24" hidden="false" customHeight="true" outlineLevel="0" collapsed="false">
      <c r="A7415" s="501" t="s">
        <v>200</v>
      </c>
      <c r="B7415" s="502" t="n">
        <v>122</v>
      </c>
      <c r="C7415" s="503" t="s">
        <v>42</v>
      </c>
      <c r="D7415" s="503" t="s">
        <v>3553</v>
      </c>
      <c r="E7415" s="503" t="s">
        <v>669</v>
      </c>
      <c r="F7415" s="503"/>
      <c r="G7415" s="504" t="s">
        <v>120</v>
      </c>
      <c r="H7415" s="505" t="n">
        <v>0.071</v>
      </c>
      <c r="I7415" s="506" t="n">
        <v>76.94</v>
      </c>
      <c r="J7415" s="507" t="n">
        <v>5.46</v>
      </c>
    </row>
    <row r="7416" customFormat="false" ht="24" hidden="false" customHeight="true" outlineLevel="0" collapsed="false">
      <c r="A7416" s="501" t="s">
        <v>200</v>
      </c>
      <c r="B7416" s="502" t="s">
        <v>3687</v>
      </c>
      <c r="C7416" s="503" t="s">
        <v>36</v>
      </c>
      <c r="D7416" s="503" t="s">
        <v>3688</v>
      </c>
      <c r="E7416" s="503" t="s">
        <v>669</v>
      </c>
      <c r="F7416" s="503"/>
      <c r="G7416" s="504" t="s">
        <v>120</v>
      </c>
      <c r="H7416" s="505" t="n">
        <v>1</v>
      </c>
      <c r="I7416" s="506" t="n">
        <v>233.89</v>
      </c>
      <c r="J7416" s="507" t="n">
        <v>233.89</v>
      </c>
    </row>
    <row r="7417" customFormat="false" ht="25.5" hidden="false" customHeight="true" outlineLevel="0" collapsed="false">
      <c r="A7417" s="501" t="s">
        <v>200</v>
      </c>
      <c r="B7417" s="502" t="n">
        <v>20083</v>
      </c>
      <c r="C7417" s="503" t="s">
        <v>42</v>
      </c>
      <c r="D7417" s="503" t="s">
        <v>3554</v>
      </c>
      <c r="E7417" s="503" t="s">
        <v>669</v>
      </c>
      <c r="F7417" s="503"/>
      <c r="G7417" s="504" t="s">
        <v>120</v>
      </c>
      <c r="H7417" s="505" t="n">
        <v>0.09</v>
      </c>
      <c r="I7417" s="506" t="n">
        <v>87.17</v>
      </c>
      <c r="J7417" s="507" t="n">
        <v>7.84</v>
      </c>
    </row>
    <row r="7418" customFormat="false" ht="24" hidden="false" customHeight="true" outlineLevel="0" collapsed="false">
      <c r="A7418" s="501" t="s">
        <v>200</v>
      </c>
      <c r="B7418" s="502" t="n">
        <v>38383</v>
      </c>
      <c r="C7418" s="503" t="s">
        <v>42</v>
      </c>
      <c r="D7418" s="503" t="s">
        <v>3555</v>
      </c>
      <c r="E7418" s="503" t="s">
        <v>669</v>
      </c>
      <c r="F7418" s="503"/>
      <c r="G7418" s="504" t="s">
        <v>120</v>
      </c>
      <c r="H7418" s="505" t="n">
        <v>0.059</v>
      </c>
      <c r="I7418" s="506" t="n">
        <v>2.62</v>
      </c>
      <c r="J7418" s="507" t="n">
        <v>0.15</v>
      </c>
    </row>
    <row r="7419" customFormat="false" ht="15" hidden="false" customHeight="false" outlineLevel="0" collapsed="false">
      <c r="A7419" s="486"/>
      <c r="B7419" s="487"/>
      <c r="C7419" s="487"/>
      <c r="D7419" s="487"/>
      <c r="E7419" s="487" t="s">
        <v>1388</v>
      </c>
      <c r="F7419" s="488" t="n">
        <v>8.72</v>
      </c>
      <c r="G7419" s="487" t="s">
        <v>1389</v>
      </c>
      <c r="H7419" s="488" t="n">
        <v>0</v>
      </c>
      <c r="I7419" s="489" t="s">
        <v>1390</v>
      </c>
      <c r="J7419" s="490" t="n">
        <v>8.72</v>
      </c>
    </row>
    <row r="7420" customFormat="false" ht="15" hidden="false" customHeight="true" outlineLevel="0" collapsed="false">
      <c r="A7420" s="486"/>
      <c r="B7420" s="487"/>
      <c r="C7420" s="487"/>
      <c r="D7420" s="487"/>
      <c r="E7420" s="487" t="s">
        <v>1391</v>
      </c>
      <c r="F7420" s="488" t="n">
        <v>61.46</v>
      </c>
      <c r="G7420" s="487"/>
      <c r="H7420" s="491" t="s">
        <v>1392</v>
      </c>
      <c r="I7420" s="491"/>
      <c r="J7420" s="490" t="n">
        <v>319.71</v>
      </c>
    </row>
    <row r="7421" customFormat="false" ht="49.5" hidden="false" customHeight="true" outlineLevel="0" collapsed="false">
      <c r="A7421" s="492"/>
      <c r="B7421" s="493"/>
      <c r="C7421" s="493"/>
      <c r="D7421" s="493"/>
      <c r="E7421" s="493"/>
      <c r="F7421" s="493"/>
      <c r="G7421" s="493" t="s">
        <v>1393</v>
      </c>
      <c r="H7421" s="494" t="n">
        <v>10</v>
      </c>
      <c r="I7421" s="495" t="s">
        <v>1394</v>
      </c>
      <c r="J7421" s="496" t="n">
        <v>3197.1</v>
      </c>
    </row>
    <row r="7422" customFormat="false" ht="0.75" hidden="false" customHeight="true" outlineLevel="0" collapsed="false">
      <c r="A7422" s="497"/>
      <c r="B7422" s="498"/>
      <c r="C7422" s="498"/>
      <c r="D7422" s="498"/>
      <c r="E7422" s="498"/>
      <c r="F7422" s="498"/>
      <c r="G7422" s="498"/>
      <c r="H7422" s="498"/>
      <c r="I7422" s="499"/>
      <c r="J7422" s="500"/>
    </row>
    <row r="7423" customFormat="false" ht="18" hidden="false" customHeight="true" outlineLevel="0" collapsed="false">
      <c r="A7423" s="466" t="s">
        <v>3689</v>
      </c>
      <c r="B7423" s="467" t="s">
        <v>27</v>
      </c>
      <c r="C7423" s="468" t="s">
        <v>26</v>
      </c>
      <c r="D7423" s="468" t="s">
        <v>18</v>
      </c>
      <c r="E7423" s="468" t="s">
        <v>25</v>
      </c>
      <c r="F7423" s="468"/>
      <c r="G7423" s="469" t="s">
        <v>1375</v>
      </c>
      <c r="H7423" s="467" t="s">
        <v>1376</v>
      </c>
      <c r="I7423" s="470" t="s">
        <v>1377</v>
      </c>
      <c r="J7423" s="471" t="s">
        <v>19</v>
      </c>
    </row>
    <row r="7424" customFormat="false" ht="39" hidden="false" customHeight="true" outlineLevel="0" collapsed="false">
      <c r="A7424" s="472" t="s">
        <v>35</v>
      </c>
      <c r="B7424" s="473" t="n">
        <v>103996</v>
      </c>
      <c r="C7424" s="474" t="s">
        <v>42</v>
      </c>
      <c r="D7424" s="474" t="s">
        <v>3690</v>
      </c>
      <c r="E7424" s="474" t="s">
        <v>1422</v>
      </c>
      <c r="F7424" s="474"/>
      <c r="G7424" s="475" t="s">
        <v>120</v>
      </c>
      <c r="H7424" s="476" t="n">
        <v>1</v>
      </c>
      <c r="I7424" s="477" t="n">
        <v>37.22</v>
      </c>
      <c r="J7424" s="478" t="n">
        <v>37.22</v>
      </c>
    </row>
    <row r="7425" customFormat="false" ht="25.5" hidden="false" customHeight="true" outlineLevel="0" collapsed="false">
      <c r="A7425" s="479" t="s">
        <v>656</v>
      </c>
      <c r="B7425" s="480" t="n">
        <v>88248</v>
      </c>
      <c r="C7425" s="481" t="s">
        <v>42</v>
      </c>
      <c r="D7425" s="481" t="s">
        <v>910</v>
      </c>
      <c r="E7425" s="481" t="s">
        <v>1382</v>
      </c>
      <c r="F7425" s="481"/>
      <c r="G7425" s="482" t="s">
        <v>469</v>
      </c>
      <c r="H7425" s="483" t="n">
        <v>0.153</v>
      </c>
      <c r="I7425" s="484" t="n">
        <v>20.92</v>
      </c>
      <c r="J7425" s="485" t="n">
        <v>3.2</v>
      </c>
    </row>
    <row r="7426" customFormat="false" ht="25.5" hidden="false" customHeight="true" outlineLevel="0" collapsed="false">
      <c r="A7426" s="479" t="s">
        <v>656</v>
      </c>
      <c r="B7426" s="480" t="n">
        <v>88267</v>
      </c>
      <c r="C7426" s="481" t="s">
        <v>42</v>
      </c>
      <c r="D7426" s="481" t="s">
        <v>909</v>
      </c>
      <c r="E7426" s="481" t="s">
        <v>1382</v>
      </c>
      <c r="F7426" s="481"/>
      <c r="G7426" s="482" t="s">
        <v>469</v>
      </c>
      <c r="H7426" s="483" t="n">
        <v>0.153</v>
      </c>
      <c r="I7426" s="484" t="n">
        <v>25.55</v>
      </c>
      <c r="J7426" s="485" t="n">
        <v>3.9</v>
      </c>
    </row>
    <row r="7427" customFormat="false" ht="24" hidden="false" customHeight="true" outlineLevel="0" collapsed="false">
      <c r="A7427" s="501" t="s">
        <v>200</v>
      </c>
      <c r="B7427" s="502" t="n">
        <v>122</v>
      </c>
      <c r="C7427" s="503" t="s">
        <v>42</v>
      </c>
      <c r="D7427" s="503" t="s">
        <v>3553</v>
      </c>
      <c r="E7427" s="503" t="s">
        <v>669</v>
      </c>
      <c r="F7427" s="503"/>
      <c r="G7427" s="504" t="s">
        <v>120</v>
      </c>
      <c r="H7427" s="505" t="n">
        <v>0.0165</v>
      </c>
      <c r="I7427" s="506" t="n">
        <v>76.94</v>
      </c>
      <c r="J7427" s="507" t="n">
        <v>1.26</v>
      </c>
    </row>
    <row r="7428" customFormat="false" ht="25.5" hidden="false" customHeight="true" outlineLevel="0" collapsed="false">
      <c r="A7428" s="501" t="s">
        <v>200</v>
      </c>
      <c r="B7428" s="502" t="n">
        <v>3847</v>
      </c>
      <c r="C7428" s="503" t="s">
        <v>42</v>
      </c>
      <c r="D7428" s="503" t="s">
        <v>3691</v>
      </c>
      <c r="E7428" s="503" t="s">
        <v>669</v>
      </c>
      <c r="F7428" s="503"/>
      <c r="G7428" s="504" t="s">
        <v>120</v>
      </c>
      <c r="H7428" s="505" t="n">
        <v>1</v>
      </c>
      <c r="I7428" s="506" t="n">
        <v>26.82</v>
      </c>
      <c r="J7428" s="507" t="n">
        <v>26.82</v>
      </c>
    </row>
    <row r="7429" customFormat="false" ht="25.5" hidden="false" customHeight="true" outlineLevel="0" collapsed="false">
      <c r="A7429" s="501" t="s">
        <v>200</v>
      </c>
      <c r="B7429" s="502" t="n">
        <v>20083</v>
      </c>
      <c r="C7429" s="503" t="s">
        <v>42</v>
      </c>
      <c r="D7429" s="503" t="s">
        <v>3554</v>
      </c>
      <c r="E7429" s="503" t="s">
        <v>669</v>
      </c>
      <c r="F7429" s="503"/>
      <c r="G7429" s="504" t="s">
        <v>120</v>
      </c>
      <c r="H7429" s="505" t="n">
        <v>0.022</v>
      </c>
      <c r="I7429" s="506" t="n">
        <v>87.17</v>
      </c>
      <c r="J7429" s="507" t="n">
        <v>1.91</v>
      </c>
    </row>
    <row r="7430" customFormat="false" ht="24" hidden="false" customHeight="true" outlineLevel="0" collapsed="false">
      <c r="A7430" s="501" t="s">
        <v>200</v>
      </c>
      <c r="B7430" s="502" t="n">
        <v>38383</v>
      </c>
      <c r="C7430" s="503" t="s">
        <v>42</v>
      </c>
      <c r="D7430" s="503" t="s">
        <v>3555</v>
      </c>
      <c r="E7430" s="503" t="s">
        <v>669</v>
      </c>
      <c r="F7430" s="503"/>
      <c r="G7430" s="504" t="s">
        <v>120</v>
      </c>
      <c r="H7430" s="505" t="n">
        <v>0.051</v>
      </c>
      <c r="I7430" s="506" t="n">
        <v>2.62</v>
      </c>
      <c r="J7430" s="507" t="n">
        <v>0.13</v>
      </c>
    </row>
    <row r="7431" customFormat="false" ht="15" hidden="false" customHeight="false" outlineLevel="0" collapsed="false">
      <c r="A7431" s="486"/>
      <c r="B7431" s="487"/>
      <c r="C7431" s="487"/>
      <c r="D7431" s="487"/>
      <c r="E7431" s="487" t="s">
        <v>1388</v>
      </c>
      <c r="F7431" s="488" t="n">
        <v>5.67</v>
      </c>
      <c r="G7431" s="487" t="s">
        <v>1389</v>
      </c>
      <c r="H7431" s="488" t="n">
        <v>0</v>
      </c>
      <c r="I7431" s="489" t="s">
        <v>1390</v>
      </c>
      <c r="J7431" s="490" t="n">
        <v>5.67</v>
      </c>
    </row>
    <row r="7432" customFormat="false" ht="15" hidden="false" customHeight="true" outlineLevel="0" collapsed="false">
      <c r="A7432" s="486"/>
      <c r="B7432" s="487"/>
      <c r="C7432" s="487"/>
      <c r="D7432" s="487"/>
      <c r="E7432" s="487" t="s">
        <v>1391</v>
      </c>
      <c r="F7432" s="488" t="n">
        <v>8.85</v>
      </c>
      <c r="G7432" s="487"/>
      <c r="H7432" s="491" t="s">
        <v>1392</v>
      </c>
      <c r="I7432" s="491"/>
      <c r="J7432" s="490" t="n">
        <v>46.07</v>
      </c>
    </row>
    <row r="7433" customFormat="false" ht="49.5" hidden="false" customHeight="true" outlineLevel="0" collapsed="false">
      <c r="A7433" s="492"/>
      <c r="B7433" s="493"/>
      <c r="C7433" s="493"/>
      <c r="D7433" s="493"/>
      <c r="E7433" s="493"/>
      <c r="F7433" s="493"/>
      <c r="G7433" s="493" t="s">
        <v>1393</v>
      </c>
      <c r="H7433" s="494" t="n">
        <v>9</v>
      </c>
      <c r="I7433" s="495" t="s">
        <v>1394</v>
      </c>
      <c r="J7433" s="496" t="n">
        <v>414.63</v>
      </c>
    </row>
    <row r="7434" customFormat="false" ht="0.75" hidden="false" customHeight="true" outlineLevel="0" collapsed="false">
      <c r="A7434" s="497"/>
      <c r="B7434" s="498"/>
      <c r="C7434" s="498"/>
      <c r="D7434" s="498"/>
      <c r="E7434" s="498"/>
      <c r="F7434" s="498"/>
      <c r="G7434" s="498"/>
      <c r="H7434" s="498"/>
      <c r="I7434" s="499"/>
      <c r="J7434" s="500"/>
    </row>
    <row r="7435" customFormat="false" ht="18" hidden="false" customHeight="true" outlineLevel="0" collapsed="false">
      <c r="A7435" s="466" t="s">
        <v>3692</v>
      </c>
      <c r="B7435" s="467" t="s">
        <v>27</v>
      </c>
      <c r="C7435" s="468" t="s">
        <v>26</v>
      </c>
      <c r="D7435" s="468" t="s">
        <v>18</v>
      </c>
      <c r="E7435" s="468" t="s">
        <v>25</v>
      </c>
      <c r="F7435" s="468"/>
      <c r="G7435" s="469" t="s">
        <v>1375</v>
      </c>
      <c r="H7435" s="467" t="s">
        <v>1376</v>
      </c>
      <c r="I7435" s="470" t="s">
        <v>1377</v>
      </c>
      <c r="J7435" s="471" t="s">
        <v>19</v>
      </c>
    </row>
    <row r="7436" customFormat="false" ht="39" hidden="false" customHeight="true" outlineLevel="0" collapsed="false">
      <c r="A7436" s="472" t="s">
        <v>35</v>
      </c>
      <c r="B7436" s="473" t="n">
        <v>89598</v>
      </c>
      <c r="C7436" s="474" t="s">
        <v>42</v>
      </c>
      <c r="D7436" s="474" t="s">
        <v>3693</v>
      </c>
      <c r="E7436" s="474" t="s">
        <v>1422</v>
      </c>
      <c r="F7436" s="474"/>
      <c r="G7436" s="475" t="s">
        <v>120</v>
      </c>
      <c r="H7436" s="476" t="n">
        <v>1</v>
      </c>
      <c r="I7436" s="477" t="n">
        <v>45.79</v>
      </c>
      <c r="J7436" s="478" t="n">
        <v>45.79</v>
      </c>
    </row>
    <row r="7437" customFormat="false" ht="25.5" hidden="false" customHeight="true" outlineLevel="0" collapsed="false">
      <c r="A7437" s="479" t="s">
        <v>656</v>
      </c>
      <c r="B7437" s="480" t="n">
        <v>88248</v>
      </c>
      <c r="C7437" s="481" t="s">
        <v>42</v>
      </c>
      <c r="D7437" s="481" t="s">
        <v>910</v>
      </c>
      <c r="E7437" s="481" t="s">
        <v>1382</v>
      </c>
      <c r="F7437" s="481"/>
      <c r="G7437" s="482" t="s">
        <v>469</v>
      </c>
      <c r="H7437" s="483" t="n">
        <v>0.1</v>
      </c>
      <c r="I7437" s="484" t="n">
        <v>20.92</v>
      </c>
      <c r="J7437" s="485" t="n">
        <v>2.09</v>
      </c>
    </row>
    <row r="7438" customFormat="false" ht="25.5" hidden="false" customHeight="true" outlineLevel="0" collapsed="false">
      <c r="A7438" s="479" t="s">
        <v>656</v>
      </c>
      <c r="B7438" s="480" t="n">
        <v>88267</v>
      </c>
      <c r="C7438" s="481" t="s">
        <v>42</v>
      </c>
      <c r="D7438" s="481" t="s">
        <v>909</v>
      </c>
      <c r="E7438" s="481" t="s">
        <v>1382</v>
      </c>
      <c r="F7438" s="481"/>
      <c r="G7438" s="482" t="s">
        <v>469</v>
      </c>
      <c r="H7438" s="483" t="n">
        <v>0.1</v>
      </c>
      <c r="I7438" s="484" t="n">
        <v>25.55</v>
      </c>
      <c r="J7438" s="485" t="n">
        <v>2.55</v>
      </c>
    </row>
    <row r="7439" customFormat="false" ht="24" hidden="false" customHeight="true" outlineLevel="0" collapsed="false">
      <c r="A7439" s="501" t="s">
        <v>200</v>
      </c>
      <c r="B7439" s="502" t="n">
        <v>122</v>
      </c>
      <c r="C7439" s="503" t="s">
        <v>42</v>
      </c>
      <c r="D7439" s="503" t="s">
        <v>3553</v>
      </c>
      <c r="E7439" s="503" t="s">
        <v>669</v>
      </c>
      <c r="F7439" s="503"/>
      <c r="G7439" s="504" t="s">
        <v>120</v>
      </c>
      <c r="H7439" s="505" t="n">
        <v>0.0212</v>
      </c>
      <c r="I7439" s="506" t="n">
        <v>76.94</v>
      </c>
      <c r="J7439" s="507" t="n">
        <v>1.63</v>
      </c>
    </row>
    <row r="7440" customFormat="false" ht="25.5" hidden="false" customHeight="true" outlineLevel="0" collapsed="false">
      <c r="A7440" s="501" t="s">
        <v>200</v>
      </c>
      <c r="B7440" s="502" t="n">
        <v>20083</v>
      </c>
      <c r="C7440" s="503" t="s">
        <v>42</v>
      </c>
      <c r="D7440" s="503" t="s">
        <v>3554</v>
      </c>
      <c r="E7440" s="503" t="s">
        <v>669</v>
      </c>
      <c r="F7440" s="503"/>
      <c r="G7440" s="504" t="s">
        <v>120</v>
      </c>
      <c r="H7440" s="505" t="n">
        <v>0.03</v>
      </c>
      <c r="I7440" s="506" t="n">
        <v>87.17</v>
      </c>
      <c r="J7440" s="507" t="n">
        <v>2.61</v>
      </c>
    </row>
    <row r="7441" customFormat="false" ht="25.5" hidden="false" customHeight="true" outlineLevel="0" collapsed="false">
      <c r="A7441" s="501" t="s">
        <v>200</v>
      </c>
      <c r="B7441" s="502" t="n">
        <v>38022</v>
      </c>
      <c r="C7441" s="503" t="s">
        <v>42</v>
      </c>
      <c r="D7441" s="503" t="s">
        <v>3694</v>
      </c>
      <c r="E7441" s="503" t="s">
        <v>669</v>
      </c>
      <c r="F7441" s="503"/>
      <c r="G7441" s="504" t="s">
        <v>120</v>
      </c>
      <c r="H7441" s="505" t="n">
        <v>1</v>
      </c>
      <c r="I7441" s="506" t="n">
        <v>36.86</v>
      </c>
      <c r="J7441" s="507" t="n">
        <v>36.86</v>
      </c>
    </row>
    <row r="7442" customFormat="false" ht="24" hidden="false" customHeight="true" outlineLevel="0" collapsed="false">
      <c r="A7442" s="501" t="s">
        <v>200</v>
      </c>
      <c r="B7442" s="502" t="n">
        <v>38383</v>
      </c>
      <c r="C7442" s="503" t="s">
        <v>42</v>
      </c>
      <c r="D7442" s="503" t="s">
        <v>3555</v>
      </c>
      <c r="E7442" s="503" t="s">
        <v>669</v>
      </c>
      <c r="F7442" s="503"/>
      <c r="G7442" s="504" t="s">
        <v>120</v>
      </c>
      <c r="H7442" s="505" t="n">
        <v>0.0222</v>
      </c>
      <c r="I7442" s="506" t="n">
        <v>2.62</v>
      </c>
      <c r="J7442" s="507" t="n">
        <v>0.05</v>
      </c>
    </row>
    <row r="7443" customFormat="false" ht="15" hidden="false" customHeight="false" outlineLevel="0" collapsed="false">
      <c r="A7443" s="486"/>
      <c r="B7443" s="487"/>
      <c r="C7443" s="487"/>
      <c r="D7443" s="487"/>
      <c r="E7443" s="487" t="s">
        <v>1388</v>
      </c>
      <c r="F7443" s="488" t="n">
        <v>3.7</v>
      </c>
      <c r="G7443" s="487" t="s">
        <v>1389</v>
      </c>
      <c r="H7443" s="488" t="n">
        <v>0</v>
      </c>
      <c r="I7443" s="489" t="s">
        <v>1390</v>
      </c>
      <c r="J7443" s="490" t="n">
        <v>3.7</v>
      </c>
    </row>
    <row r="7444" customFormat="false" ht="15" hidden="false" customHeight="true" outlineLevel="0" collapsed="false">
      <c r="A7444" s="486"/>
      <c r="B7444" s="487"/>
      <c r="C7444" s="487"/>
      <c r="D7444" s="487"/>
      <c r="E7444" s="487" t="s">
        <v>1391</v>
      </c>
      <c r="F7444" s="488" t="n">
        <v>10.89</v>
      </c>
      <c r="G7444" s="487"/>
      <c r="H7444" s="491" t="s">
        <v>1392</v>
      </c>
      <c r="I7444" s="491"/>
      <c r="J7444" s="490" t="n">
        <v>56.68</v>
      </c>
    </row>
    <row r="7445" customFormat="false" ht="49.5" hidden="false" customHeight="true" outlineLevel="0" collapsed="false">
      <c r="A7445" s="492"/>
      <c r="B7445" s="493"/>
      <c r="C7445" s="493"/>
      <c r="D7445" s="493"/>
      <c r="E7445" s="493"/>
      <c r="F7445" s="493"/>
      <c r="G7445" s="493" t="s">
        <v>1393</v>
      </c>
      <c r="H7445" s="494" t="n">
        <v>6</v>
      </c>
      <c r="I7445" s="495" t="s">
        <v>1394</v>
      </c>
      <c r="J7445" s="496" t="n">
        <v>340.08</v>
      </c>
    </row>
    <row r="7446" customFormat="false" ht="0.75" hidden="false" customHeight="true" outlineLevel="0" collapsed="false">
      <c r="A7446" s="497"/>
      <c r="B7446" s="498"/>
      <c r="C7446" s="498"/>
      <c r="D7446" s="498"/>
      <c r="E7446" s="498"/>
      <c r="F7446" s="498"/>
      <c r="G7446" s="498"/>
      <c r="H7446" s="498"/>
      <c r="I7446" s="499"/>
      <c r="J7446" s="500"/>
    </row>
    <row r="7447" customFormat="false" ht="18" hidden="false" customHeight="true" outlineLevel="0" collapsed="false">
      <c r="A7447" s="466" t="s">
        <v>3695</v>
      </c>
      <c r="B7447" s="467" t="s">
        <v>27</v>
      </c>
      <c r="C7447" s="468" t="s">
        <v>26</v>
      </c>
      <c r="D7447" s="468" t="s">
        <v>18</v>
      </c>
      <c r="E7447" s="468" t="s">
        <v>25</v>
      </c>
      <c r="F7447" s="468"/>
      <c r="G7447" s="469" t="s">
        <v>1375</v>
      </c>
      <c r="H7447" s="467" t="s">
        <v>1376</v>
      </c>
      <c r="I7447" s="470" t="s">
        <v>1377</v>
      </c>
      <c r="J7447" s="471" t="s">
        <v>19</v>
      </c>
    </row>
    <row r="7448" customFormat="false" ht="39" hidden="false" customHeight="true" outlineLevel="0" collapsed="false">
      <c r="A7448" s="472" t="s">
        <v>35</v>
      </c>
      <c r="B7448" s="473" t="n">
        <v>94672</v>
      </c>
      <c r="C7448" s="474" t="s">
        <v>42</v>
      </c>
      <c r="D7448" s="474" t="s">
        <v>962</v>
      </c>
      <c r="E7448" s="474" t="s">
        <v>1422</v>
      </c>
      <c r="F7448" s="474"/>
      <c r="G7448" s="475" t="s">
        <v>120</v>
      </c>
      <c r="H7448" s="476" t="n">
        <v>1</v>
      </c>
      <c r="I7448" s="477" t="n">
        <v>5.62</v>
      </c>
      <c r="J7448" s="478" t="n">
        <v>5.62</v>
      </c>
    </row>
    <row r="7449" customFormat="false" ht="25.5" hidden="false" customHeight="true" outlineLevel="0" collapsed="false">
      <c r="A7449" s="479" t="s">
        <v>656</v>
      </c>
      <c r="B7449" s="480" t="n">
        <v>88248</v>
      </c>
      <c r="C7449" s="481" t="s">
        <v>42</v>
      </c>
      <c r="D7449" s="481" t="s">
        <v>910</v>
      </c>
      <c r="E7449" s="481" t="s">
        <v>1382</v>
      </c>
      <c r="F7449" s="481"/>
      <c r="G7449" s="482" t="s">
        <v>469</v>
      </c>
      <c r="H7449" s="483" t="n">
        <v>0.0576</v>
      </c>
      <c r="I7449" s="484" t="n">
        <v>20.92</v>
      </c>
      <c r="J7449" s="485" t="n">
        <v>1.2</v>
      </c>
    </row>
    <row r="7450" customFormat="false" ht="25.5" hidden="false" customHeight="true" outlineLevel="0" collapsed="false">
      <c r="A7450" s="479" t="s">
        <v>656</v>
      </c>
      <c r="B7450" s="480" t="n">
        <v>88267</v>
      </c>
      <c r="C7450" s="481" t="s">
        <v>42</v>
      </c>
      <c r="D7450" s="481" t="s">
        <v>909</v>
      </c>
      <c r="E7450" s="481" t="s">
        <v>1382</v>
      </c>
      <c r="F7450" s="481"/>
      <c r="G7450" s="482" t="s">
        <v>469</v>
      </c>
      <c r="H7450" s="483" t="n">
        <v>0.0576</v>
      </c>
      <c r="I7450" s="484" t="n">
        <v>25.55</v>
      </c>
      <c r="J7450" s="485" t="n">
        <v>1.47</v>
      </c>
    </row>
    <row r="7451" customFormat="false" ht="24" hidden="false" customHeight="true" outlineLevel="0" collapsed="false">
      <c r="A7451" s="501" t="s">
        <v>200</v>
      </c>
      <c r="B7451" s="502" t="n">
        <v>122</v>
      </c>
      <c r="C7451" s="503" t="s">
        <v>42</v>
      </c>
      <c r="D7451" s="503" t="s">
        <v>3553</v>
      </c>
      <c r="E7451" s="503" t="s">
        <v>669</v>
      </c>
      <c r="F7451" s="503"/>
      <c r="G7451" s="504" t="s">
        <v>120</v>
      </c>
      <c r="H7451" s="505" t="n">
        <v>0.0035</v>
      </c>
      <c r="I7451" s="506" t="n">
        <v>76.94</v>
      </c>
      <c r="J7451" s="507" t="n">
        <v>0.26</v>
      </c>
    </row>
    <row r="7452" customFormat="false" ht="24" hidden="false" customHeight="true" outlineLevel="0" collapsed="false">
      <c r="A7452" s="501" t="s">
        <v>200</v>
      </c>
      <c r="B7452" s="502" t="n">
        <v>3148</v>
      </c>
      <c r="C7452" s="503" t="s">
        <v>42</v>
      </c>
      <c r="D7452" s="503" t="s">
        <v>1423</v>
      </c>
      <c r="E7452" s="503" t="s">
        <v>669</v>
      </c>
      <c r="F7452" s="503"/>
      <c r="G7452" s="504" t="s">
        <v>120</v>
      </c>
      <c r="H7452" s="505" t="n">
        <v>0.0053</v>
      </c>
      <c r="I7452" s="506" t="n">
        <v>14.45</v>
      </c>
      <c r="J7452" s="507" t="n">
        <v>0.07</v>
      </c>
    </row>
    <row r="7453" customFormat="false" ht="25.5" hidden="false" customHeight="true" outlineLevel="0" collapsed="false">
      <c r="A7453" s="501" t="s">
        <v>200</v>
      </c>
      <c r="B7453" s="502" t="n">
        <v>3522</v>
      </c>
      <c r="C7453" s="503" t="s">
        <v>42</v>
      </c>
      <c r="D7453" s="503" t="s">
        <v>1263</v>
      </c>
      <c r="E7453" s="503" t="s">
        <v>669</v>
      </c>
      <c r="F7453" s="503"/>
      <c r="G7453" s="504" t="s">
        <v>120</v>
      </c>
      <c r="H7453" s="505" t="n">
        <v>1</v>
      </c>
      <c r="I7453" s="506" t="n">
        <v>2.28</v>
      </c>
      <c r="J7453" s="507" t="n">
        <v>2.28</v>
      </c>
    </row>
    <row r="7454" customFormat="false" ht="25.5" hidden="false" customHeight="true" outlineLevel="0" collapsed="false">
      <c r="A7454" s="501" t="s">
        <v>200</v>
      </c>
      <c r="B7454" s="502" t="n">
        <v>20083</v>
      </c>
      <c r="C7454" s="503" t="s">
        <v>42</v>
      </c>
      <c r="D7454" s="503" t="s">
        <v>3554</v>
      </c>
      <c r="E7454" s="503" t="s">
        <v>669</v>
      </c>
      <c r="F7454" s="503"/>
      <c r="G7454" s="504" t="s">
        <v>120</v>
      </c>
      <c r="H7454" s="505" t="n">
        <v>0.004</v>
      </c>
      <c r="I7454" s="506" t="n">
        <v>87.17</v>
      </c>
      <c r="J7454" s="507" t="n">
        <v>0.34</v>
      </c>
    </row>
    <row r="7455" customFormat="false" ht="15" hidden="false" customHeight="false" outlineLevel="0" collapsed="false">
      <c r="A7455" s="486"/>
      <c r="B7455" s="487"/>
      <c r="C7455" s="487"/>
      <c r="D7455" s="487"/>
      <c r="E7455" s="487" t="s">
        <v>1388</v>
      </c>
      <c r="F7455" s="488" t="n">
        <v>2.13</v>
      </c>
      <c r="G7455" s="487" t="s">
        <v>1389</v>
      </c>
      <c r="H7455" s="488" t="n">
        <v>0</v>
      </c>
      <c r="I7455" s="489" t="s">
        <v>1390</v>
      </c>
      <c r="J7455" s="490" t="n">
        <v>2.13</v>
      </c>
    </row>
    <row r="7456" customFormat="false" ht="15" hidden="false" customHeight="true" outlineLevel="0" collapsed="false">
      <c r="A7456" s="486"/>
      <c r="B7456" s="487"/>
      <c r="C7456" s="487"/>
      <c r="D7456" s="487"/>
      <c r="E7456" s="487" t="s">
        <v>1391</v>
      </c>
      <c r="F7456" s="488" t="n">
        <v>1.33</v>
      </c>
      <c r="G7456" s="487"/>
      <c r="H7456" s="491" t="s">
        <v>1392</v>
      </c>
      <c r="I7456" s="491"/>
      <c r="J7456" s="490" t="n">
        <v>6.95</v>
      </c>
    </row>
    <row r="7457" customFormat="false" ht="49.5" hidden="false" customHeight="true" outlineLevel="0" collapsed="false">
      <c r="A7457" s="492"/>
      <c r="B7457" s="493"/>
      <c r="C7457" s="493"/>
      <c r="D7457" s="493"/>
      <c r="E7457" s="493"/>
      <c r="F7457" s="493"/>
      <c r="G7457" s="493" t="s">
        <v>1393</v>
      </c>
      <c r="H7457" s="494" t="n">
        <v>44</v>
      </c>
      <c r="I7457" s="495" t="s">
        <v>1394</v>
      </c>
      <c r="J7457" s="496" t="n">
        <v>305.8</v>
      </c>
    </row>
    <row r="7458" customFormat="false" ht="0.75" hidden="false" customHeight="true" outlineLevel="0" collapsed="false">
      <c r="A7458" s="497"/>
      <c r="B7458" s="498"/>
      <c r="C7458" s="498"/>
      <c r="D7458" s="498"/>
      <c r="E7458" s="498"/>
      <c r="F7458" s="498"/>
      <c r="G7458" s="498"/>
      <c r="H7458" s="498"/>
      <c r="I7458" s="499"/>
      <c r="J7458" s="500"/>
    </row>
    <row r="7459" customFormat="false" ht="18" hidden="false" customHeight="true" outlineLevel="0" collapsed="false">
      <c r="A7459" s="466" t="s">
        <v>3696</v>
      </c>
      <c r="B7459" s="467" t="s">
        <v>27</v>
      </c>
      <c r="C7459" s="468" t="s">
        <v>26</v>
      </c>
      <c r="D7459" s="468" t="s">
        <v>18</v>
      </c>
      <c r="E7459" s="468" t="s">
        <v>25</v>
      </c>
      <c r="F7459" s="468"/>
      <c r="G7459" s="469" t="s">
        <v>1375</v>
      </c>
      <c r="H7459" s="467" t="s">
        <v>1376</v>
      </c>
      <c r="I7459" s="470" t="s">
        <v>1377</v>
      </c>
      <c r="J7459" s="471" t="s">
        <v>19</v>
      </c>
    </row>
    <row r="7460" customFormat="false" ht="39" hidden="false" customHeight="true" outlineLevel="0" collapsed="false">
      <c r="A7460" s="472" t="s">
        <v>35</v>
      </c>
      <c r="B7460" s="473" t="n">
        <v>90373</v>
      </c>
      <c r="C7460" s="474" t="s">
        <v>42</v>
      </c>
      <c r="D7460" s="474" t="s">
        <v>3697</v>
      </c>
      <c r="E7460" s="474" t="s">
        <v>1422</v>
      </c>
      <c r="F7460" s="474"/>
      <c r="G7460" s="475" t="s">
        <v>120</v>
      </c>
      <c r="H7460" s="476" t="n">
        <v>1</v>
      </c>
      <c r="I7460" s="477" t="n">
        <v>12.26</v>
      </c>
      <c r="J7460" s="478" t="n">
        <v>12.26</v>
      </c>
    </row>
    <row r="7461" customFormat="false" ht="25.5" hidden="false" customHeight="true" outlineLevel="0" collapsed="false">
      <c r="A7461" s="479" t="s">
        <v>656</v>
      </c>
      <c r="B7461" s="480" t="n">
        <v>88248</v>
      </c>
      <c r="C7461" s="481" t="s">
        <v>42</v>
      </c>
      <c r="D7461" s="481" t="s">
        <v>910</v>
      </c>
      <c r="E7461" s="481" t="s">
        <v>1382</v>
      </c>
      <c r="F7461" s="481"/>
      <c r="G7461" s="482" t="s">
        <v>469</v>
      </c>
      <c r="H7461" s="483" t="n">
        <v>0.1312</v>
      </c>
      <c r="I7461" s="484" t="n">
        <v>20.92</v>
      </c>
      <c r="J7461" s="485" t="n">
        <v>2.74</v>
      </c>
    </row>
    <row r="7462" customFormat="false" ht="25.5" hidden="false" customHeight="true" outlineLevel="0" collapsed="false">
      <c r="A7462" s="479" t="s">
        <v>656</v>
      </c>
      <c r="B7462" s="480" t="n">
        <v>88267</v>
      </c>
      <c r="C7462" s="481" t="s">
        <v>42</v>
      </c>
      <c r="D7462" s="481" t="s">
        <v>909</v>
      </c>
      <c r="E7462" s="481" t="s">
        <v>1382</v>
      </c>
      <c r="F7462" s="481"/>
      <c r="G7462" s="482" t="s">
        <v>469</v>
      </c>
      <c r="H7462" s="483" t="n">
        <v>0.1312</v>
      </c>
      <c r="I7462" s="484" t="n">
        <v>25.55</v>
      </c>
      <c r="J7462" s="485" t="n">
        <v>3.35</v>
      </c>
    </row>
    <row r="7463" customFormat="false" ht="24" hidden="false" customHeight="true" outlineLevel="0" collapsed="false">
      <c r="A7463" s="501" t="s">
        <v>200</v>
      </c>
      <c r="B7463" s="502" t="n">
        <v>122</v>
      </c>
      <c r="C7463" s="503" t="s">
        <v>42</v>
      </c>
      <c r="D7463" s="503" t="s">
        <v>3553</v>
      </c>
      <c r="E7463" s="503" t="s">
        <v>669</v>
      </c>
      <c r="F7463" s="503"/>
      <c r="G7463" s="504" t="s">
        <v>120</v>
      </c>
      <c r="H7463" s="505" t="n">
        <v>0.0059</v>
      </c>
      <c r="I7463" s="506" t="n">
        <v>76.94</v>
      </c>
      <c r="J7463" s="507" t="n">
        <v>0.45</v>
      </c>
    </row>
    <row r="7464" customFormat="false" ht="25.5" hidden="false" customHeight="true" outlineLevel="0" collapsed="false">
      <c r="A7464" s="501" t="s">
        <v>200</v>
      </c>
      <c r="B7464" s="502" t="n">
        <v>20083</v>
      </c>
      <c r="C7464" s="503" t="s">
        <v>42</v>
      </c>
      <c r="D7464" s="503" t="s">
        <v>3554</v>
      </c>
      <c r="E7464" s="503" t="s">
        <v>669</v>
      </c>
      <c r="F7464" s="503"/>
      <c r="G7464" s="504" t="s">
        <v>120</v>
      </c>
      <c r="H7464" s="505" t="n">
        <v>0.007</v>
      </c>
      <c r="I7464" s="506" t="n">
        <v>87.17</v>
      </c>
      <c r="J7464" s="507" t="n">
        <v>0.61</v>
      </c>
    </row>
    <row r="7465" customFormat="false" ht="25.5" hidden="false" customHeight="true" outlineLevel="0" collapsed="false">
      <c r="A7465" s="501" t="s">
        <v>200</v>
      </c>
      <c r="B7465" s="502" t="n">
        <v>20147</v>
      </c>
      <c r="C7465" s="503" t="s">
        <v>42</v>
      </c>
      <c r="D7465" s="503" t="s">
        <v>3698</v>
      </c>
      <c r="E7465" s="503" t="s">
        <v>669</v>
      </c>
      <c r="F7465" s="503"/>
      <c r="G7465" s="504" t="s">
        <v>120</v>
      </c>
      <c r="H7465" s="505" t="n">
        <v>1</v>
      </c>
      <c r="I7465" s="506" t="n">
        <v>5.03</v>
      </c>
      <c r="J7465" s="507" t="n">
        <v>5.03</v>
      </c>
    </row>
    <row r="7466" customFormat="false" ht="24" hidden="false" customHeight="true" outlineLevel="0" collapsed="false">
      <c r="A7466" s="501" t="s">
        <v>200</v>
      </c>
      <c r="B7466" s="502" t="n">
        <v>38383</v>
      </c>
      <c r="C7466" s="503" t="s">
        <v>42</v>
      </c>
      <c r="D7466" s="503" t="s">
        <v>3555</v>
      </c>
      <c r="E7466" s="503" t="s">
        <v>669</v>
      </c>
      <c r="F7466" s="503"/>
      <c r="G7466" s="504" t="s">
        <v>120</v>
      </c>
      <c r="H7466" s="505" t="n">
        <v>0.0315</v>
      </c>
      <c r="I7466" s="506" t="n">
        <v>2.62</v>
      </c>
      <c r="J7466" s="507" t="n">
        <v>0.08</v>
      </c>
    </row>
    <row r="7467" customFormat="false" ht="15" hidden="false" customHeight="false" outlineLevel="0" collapsed="false">
      <c r="A7467" s="486"/>
      <c r="B7467" s="487"/>
      <c r="C7467" s="487"/>
      <c r="D7467" s="487"/>
      <c r="E7467" s="487" t="s">
        <v>1388</v>
      </c>
      <c r="F7467" s="488" t="n">
        <v>4.87</v>
      </c>
      <c r="G7467" s="487" t="s">
        <v>1389</v>
      </c>
      <c r="H7467" s="488" t="n">
        <v>0</v>
      </c>
      <c r="I7467" s="489" t="s">
        <v>1390</v>
      </c>
      <c r="J7467" s="490" t="n">
        <v>4.87</v>
      </c>
    </row>
    <row r="7468" customFormat="false" ht="15" hidden="false" customHeight="true" outlineLevel="0" collapsed="false">
      <c r="A7468" s="486"/>
      <c r="B7468" s="487"/>
      <c r="C7468" s="487"/>
      <c r="D7468" s="487"/>
      <c r="E7468" s="487" t="s">
        <v>1391</v>
      </c>
      <c r="F7468" s="488" t="n">
        <v>2.91</v>
      </c>
      <c r="G7468" s="487"/>
      <c r="H7468" s="491" t="s">
        <v>1392</v>
      </c>
      <c r="I7468" s="491"/>
      <c r="J7468" s="490" t="n">
        <v>15.17</v>
      </c>
    </row>
    <row r="7469" customFormat="false" ht="49.5" hidden="false" customHeight="true" outlineLevel="0" collapsed="false">
      <c r="A7469" s="492"/>
      <c r="B7469" s="493"/>
      <c r="C7469" s="493"/>
      <c r="D7469" s="493"/>
      <c r="E7469" s="493"/>
      <c r="F7469" s="493"/>
      <c r="G7469" s="493" t="s">
        <v>1393</v>
      </c>
      <c r="H7469" s="494" t="n">
        <v>106</v>
      </c>
      <c r="I7469" s="495" t="s">
        <v>1394</v>
      </c>
      <c r="J7469" s="496" t="n">
        <v>1608.02</v>
      </c>
    </row>
    <row r="7470" customFormat="false" ht="0.75" hidden="false" customHeight="true" outlineLevel="0" collapsed="false">
      <c r="A7470" s="497"/>
      <c r="B7470" s="498"/>
      <c r="C7470" s="498"/>
      <c r="D7470" s="498"/>
      <c r="E7470" s="498"/>
      <c r="F7470" s="498"/>
      <c r="G7470" s="498"/>
      <c r="H7470" s="498"/>
      <c r="I7470" s="499"/>
      <c r="J7470" s="500"/>
    </row>
    <row r="7471" customFormat="false" ht="18" hidden="false" customHeight="true" outlineLevel="0" collapsed="false">
      <c r="A7471" s="466" t="s">
        <v>3699</v>
      </c>
      <c r="B7471" s="467" t="s">
        <v>27</v>
      </c>
      <c r="C7471" s="468" t="s">
        <v>26</v>
      </c>
      <c r="D7471" s="468" t="s">
        <v>18</v>
      </c>
      <c r="E7471" s="468" t="s">
        <v>25</v>
      </c>
      <c r="F7471" s="468"/>
      <c r="G7471" s="469" t="s">
        <v>1375</v>
      </c>
      <c r="H7471" s="467" t="s">
        <v>1376</v>
      </c>
      <c r="I7471" s="470" t="s">
        <v>1377</v>
      </c>
      <c r="J7471" s="471" t="s">
        <v>19</v>
      </c>
    </row>
    <row r="7472" customFormat="false" ht="39" hidden="false" customHeight="true" outlineLevel="0" collapsed="false">
      <c r="A7472" s="472" t="s">
        <v>35</v>
      </c>
      <c r="B7472" s="473" t="s">
        <v>3700</v>
      </c>
      <c r="C7472" s="474" t="s">
        <v>36</v>
      </c>
      <c r="D7472" s="474" t="s">
        <v>3701</v>
      </c>
      <c r="E7472" s="474" t="s">
        <v>1422</v>
      </c>
      <c r="F7472" s="474"/>
      <c r="G7472" s="475" t="s">
        <v>120</v>
      </c>
      <c r="H7472" s="476" t="n">
        <v>1</v>
      </c>
      <c r="I7472" s="477" t="n">
        <v>25.8</v>
      </c>
      <c r="J7472" s="478" t="n">
        <v>25.8</v>
      </c>
    </row>
    <row r="7473" customFormat="false" ht="25.5" hidden="false" customHeight="true" outlineLevel="0" collapsed="false">
      <c r="A7473" s="479" t="s">
        <v>656</v>
      </c>
      <c r="B7473" s="480" t="n">
        <v>88248</v>
      </c>
      <c r="C7473" s="481" t="s">
        <v>42</v>
      </c>
      <c r="D7473" s="481" t="s">
        <v>910</v>
      </c>
      <c r="E7473" s="481" t="s">
        <v>1382</v>
      </c>
      <c r="F7473" s="481"/>
      <c r="G7473" s="482" t="s">
        <v>469</v>
      </c>
      <c r="H7473" s="483" t="n">
        <v>0.15</v>
      </c>
      <c r="I7473" s="484" t="n">
        <v>20.92</v>
      </c>
      <c r="J7473" s="485" t="n">
        <v>3.13</v>
      </c>
    </row>
    <row r="7474" customFormat="false" ht="25.5" hidden="false" customHeight="true" outlineLevel="0" collapsed="false">
      <c r="A7474" s="479" t="s">
        <v>656</v>
      </c>
      <c r="B7474" s="480" t="n">
        <v>88267</v>
      </c>
      <c r="C7474" s="481" t="s">
        <v>42</v>
      </c>
      <c r="D7474" s="481" t="s">
        <v>909</v>
      </c>
      <c r="E7474" s="481" t="s">
        <v>1382</v>
      </c>
      <c r="F7474" s="481"/>
      <c r="G7474" s="482" t="s">
        <v>469</v>
      </c>
      <c r="H7474" s="483" t="n">
        <v>0.15</v>
      </c>
      <c r="I7474" s="484" t="n">
        <v>25.55</v>
      </c>
      <c r="J7474" s="485" t="n">
        <v>3.83</v>
      </c>
    </row>
    <row r="7475" customFormat="false" ht="24" hidden="false" customHeight="true" outlineLevel="0" collapsed="false">
      <c r="A7475" s="501" t="s">
        <v>200</v>
      </c>
      <c r="B7475" s="502" t="n">
        <v>122</v>
      </c>
      <c r="C7475" s="503" t="s">
        <v>42</v>
      </c>
      <c r="D7475" s="503" t="s">
        <v>3553</v>
      </c>
      <c r="E7475" s="503" t="s">
        <v>669</v>
      </c>
      <c r="F7475" s="503"/>
      <c r="G7475" s="504" t="s">
        <v>120</v>
      </c>
      <c r="H7475" s="505" t="n">
        <v>0.007</v>
      </c>
      <c r="I7475" s="506" t="n">
        <v>76.94</v>
      </c>
      <c r="J7475" s="507" t="n">
        <v>0.53</v>
      </c>
    </row>
    <row r="7476" customFormat="false" ht="25.5" hidden="false" customHeight="true" outlineLevel="0" collapsed="false">
      <c r="A7476" s="501" t="s">
        <v>200</v>
      </c>
      <c r="B7476" s="502" t="n">
        <v>20083</v>
      </c>
      <c r="C7476" s="503" t="s">
        <v>42</v>
      </c>
      <c r="D7476" s="503" t="s">
        <v>3554</v>
      </c>
      <c r="E7476" s="503" t="s">
        <v>669</v>
      </c>
      <c r="F7476" s="503"/>
      <c r="G7476" s="504" t="s">
        <v>120</v>
      </c>
      <c r="H7476" s="505" t="n">
        <v>0.008</v>
      </c>
      <c r="I7476" s="506" t="n">
        <v>87.17</v>
      </c>
      <c r="J7476" s="507" t="n">
        <v>0.69</v>
      </c>
    </row>
    <row r="7477" customFormat="false" ht="24" hidden="false" customHeight="true" outlineLevel="0" collapsed="false">
      <c r="A7477" s="501" t="s">
        <v>200</v>
      </c>
      <c r="B7477" s="502" t="n">
        <v>38383</v>
      </c>
      <c r="C7477" s="503" t="s">
        <v>42</v>
      </c>
      <c r="D7477" s="503" t="s">
        <v>3555</v>
      </c>
      <c r="E7477" s="503" t="s">
        <v>669</v>
      </c>
      <c r="F7477" s="503"/>
      <c r="G7477" s="504" t="s">
        <v>120</v>
      </c>
      <c r="H7477" s="505" t="n">
        <v>0.05</v>
      </c>
      <c r="I7477" s="506" t="n">
        <v>2.62</v>
      </c>
      <c r="J7477" s="507" t="n">
        <v>0.13</v>
      </c>
    </row>
    <row r="7478" customFormat="false" ht="25.5" hidden="false" customHeight="true" outlineLevel="0" collapsed="false">
      <c r="A7478" s="501" t="s">
        <v>200</v>
      </c>
      <c r="B7478" s="502" t="n">
        <v>3532</v>
      </c>
      <c r="C7478" s="503" t="s">
        <v>42</v>
      </c>
      <c r="D7478" s="503" t="s">
        <v>3702</v>
      </c>
      <c r="E7478" s="503" t="s">
        <v>669</v>
      </c>
      <c r="F7478" s="503"/>
      <c r="G7478" s="504" t="s">
        <v>120</v>
      </c>
      <c r="H7478" s="505" t="n">
        <v>1</v>
      </c>
      <c r="I7478" s="506" t="n">
        <v>17.49</v>
      </c>
      <c r="J7478" s="507" t="n">
        <v>17.49</v>
      </c>
    </row>
    <row r="7479" customFormat="false" ht="15" hidden="false" customHeight="false" outlineLevel="0" collapsed="false">
      <c r="A7479" s="486"/>
      <c r="B7479" s="487"/>
      <c r="C7479" s="487"/>
      <c r="D7479" s="487"/>
      <c r="E7479" s="487" t="s">
        <v>1388</v>
      </c>
      <c r="F7479" s="488" t="n">
        <v>5.56</v>
      </c>
      <c r="G7479" s="487" t="s">
        <v>1389</v>
      </c>
      <c r="H7479" s="488" t="n">
        <v>0</v>
      </c>
      <c r="I7479" s="489" t="s">
        <v>1390</v>
      </c>
      <c r="J7479" s="490" t="n">
        <v>5.56</v>
      </c>
    </row>
    <row r="7480" customFormat="false" ht="15" hidden="false" customHeight="true" outlineLevel="0" collapsed="false">
      <c r="A7480" s="486"/>
      <c r="B7480" s="487"/>
      <c r="C7480" s="487"/>
      <c r="D7480" s="487"/>
      <c r="E7480" s="487" t="s">
        <v>1391</v>
      </c>
      <c r="F7480" s="488" t="n">
        <v>6.14</v>
      </c>
      <c r="G7480" s="487"/>
      <c r="H7480" s="491" t="s">
        <v>1392</v>
      </c>
      <c r="I7480" s="491"/>
      <c r="J7480" s="490" t="n">
        <v>31.94</v>
      </c>
    </row>
    <row r="7481" customFormat="false" ht="49.5" hidden="false" customHeight="true" outlineLevel="0" collapsed="false">
      <c r="A7481" s="492"/>
      <c r="B7481" s="493"/>
      <c r="C7481" s="493"/>
      <c r="D7481" s="493"/>
      <c r="E7481" s="493"/>
      <c r="F7481" s="493"/>
      <c r="G7481" s="493" t="s">
        <v>1393</v>
      </c>
      <c r="H7481" s="494" t="n">
        <v>2</v>
      </c>
      <c r="I7481" s="495" t="s">
        <v>1394</v>
      </c>
      <c r="J7481" s="496" t="n">
        <v>63.88</v>
      </c>
    </row>
    <row r="7482" customFormat="false" ht="0.75" hidden="false" customHeight="true" outlineLevel="0" collapsed="false">
      <c r="A7482" s="497"/>
      <c r="B7482" s="498"/>
      <c r="C7482" s="498"/>
      <c r="D7482" s="498"/>
      <c r="E7482" s="498"/>
      <c r="F7482" s="498"/>
      <c r="G7482" s="498"/>
      <c r="H7482" s="498"/>
      <c r="I7482" s="499"/>
      <c r="J7482" s="500"/>
    </row>
    <row r="7483" customFormat="false" ht="18" hidden="false" customHeight="true" outlineLevel="0" collapsed="false">
      <c r="A7483" s="466" t="s">
        <v>3703</v>
      </c>
      <c r="B7483" s="467" t="s">
        <v>27</v>
      </c>
      <c r="C7483" s="468" t="s">
        <v>26</v>
      </c>
      <c r="D7483" s="468" t="s">
        <v>18</v>
      </c>
      <c r="E7483" s="468" t="s">
        <v>25</v>
      </c>
      <c r="F7483" s="468"/>
      <c r="G7483" s="469" t="s">
        <v>1375</v>
      </c>
      <c r="H7483" s="467" t="s">
        <v>1376</v>
      </c>
      <c r="I7483" s="470" t="s">
        <v>1377</v>
      </c>
      <c r="J7483" s="471" t="s">
        <v>19</v>
      </c>
    </row>
    <row r="7484" customFormat="false" ht="39" hidden="false" customHeight="true" outlineLevel="0" collapsed="false">
      <c r="A7484" s="472" t="s">
        <v>35</v>
      </c>
      <c r="B7484" s="473" t="n">
        <v>89385</v>
      </c>
      <c r="C7484" s="474" t="s">
        <v>42</v>
      </c>
      <c r="D7484" s="474" t="s">
        <v>3704</v>
      </c>
      <c r="E7484" s="474" t="s">
        <v>1422</v>
      </c>
      <c r="F7484" s="474"/>
      <c r="G7484" s="475" t="s">
        <v>120</v>
      </c>
      <c r="H7484" s="476" t="n">
        <v>1</v>
      </c>
      <c r="I7484" s="477" t="n">
        <v>6.94</v>
      </c>
      <c r="J7484" s="478" t="n">
        <v>6.94</v>
      </c>
    </row>
    <row r="7485" customFormat="false" ht="25.5" hidden="false" customHeight="true" outlineLevel="0" collapsed="false">
      <c r="A7485" s="479" t="s">
        <v>656</v>
      </c>
      <c r="B7485" s="480" t="n">
        <v>88248</v>
      </c>
      <c r="C7485" s="481" t="s">
        <v>42</v>
      </c>
      <c r="D7485" s="481" t="s">
        <v>910</v>
      </c>
      <c r="E7485" s="481" t="s">
        <v>1382</v>
      </c>
      <c r="F7485" s="481"/>
      <c r="G7485" s="482" t="s">
        <v>469</v>
      </c>
      <c r="H7485" s="483" t="n">
        <v>0.0944</v>
      </c>
      <c r="I7485" s="484" t="n">
        <v>20.92</v>
      </c>
      <c r="J7485" s="485" t="n">
        <v>1.97</v>
      </c>
    </row>
    <row r="7486" customFormat="false" ht="25.5" hidden="false" customHeight="true" outlineLevel="0" collapsed="false">
      <c r="A7486" s="479" t="s">
        <v>656</v>
      </c>
      <c r="B7486" s="480" t="n">
        <v>88267</v>
      </c>
      <c r="C7486" s="481" t="s">
        <v>42</v>
      </c>
      <c r="D7486" s="481" t="s">
        <v>909</v>
      </c>
      <c r="E7486" s="481" t="s">
        <v>1382</v>
      </c>
      <c r="F7486" s="481"/>
      <c r="G7486" s="482" t="s">
        <v>469</v>
      </c>
      <c r="H7486" s="483" t="n">
        <v>0.0944</v>
      </c>
      <c r="I7486" s="484" t="n">
        <v>25.55</v>
      </c>
      <c r="J7486" s="485" t="n">
        <v>2.41</v>
      </c>
    </row>
    <row r="7487" customFormat="false" ht="24" hidden="false" customHeight="true" outlineLevel="0" collapsed="false">
      <c r="A7487" s="501" t="s">
        <v>200</v>
      </c>
      <c r="B7487" s="502" t="n">
        <v>122</v>
      </c>
      <c r="C7487" s="503" t="s">
        <v>42</v>
      </c>
      <c r="D7487" s="503" t="s">
        <v>3553</v>
      </c>
      <c r="E7487" s="503" t="s">
        <v>669</v>
      </c>
      <c r="F7487" s="503"/>
      <c r="G7487" s="504" t="s">
        <v>120</v>
      </c>
      <c r="H7487" s="505" t="n">
        <v>0.0059</v>
      </c>
      <c r="I7487" s="506" t="n">
        <v>76.94</v>
      </c>
      <c r="J7487" s="507" t="n">
        <v>0.45</v>
      </c>
    </row>
    <row r="7488" customFormat="false" ht="25.5" hidden="false" customHeight="true" outlineLevel="0" collapsed="false">
      <c r="A7488" s="501" t="s">
        <v>200</v>
      </c>
      <c r="B7488" s="502" t="n">
        <v>3906</v>
      </c>
      <c r="C7488" s="503" t="s">
        <v>42</v>
      </c>
      <c r="D7488" s="503" t="s">
        <v>3705</v>
      </c>
      <c r="E7488" s="503" t="s">
        <v>669</v>
      </c>
      <c r="F7488" s="503"/>
      <c r="G7488" s="504" t="s">
        <v>120</v>
      </c>
      <c r="H7488" s="505" t="n">
        <v>1</v>
      </c>
      <c r="I7488" s="506" t="n">
        <v>1.42</v>
      </c>
      <c r="J7488" s="507" t="n">
        <v>1.42</v>
      </c>
    </row>
    <row r="7489" customFormat="false" ht="25.5" hidden="false" customHeight="true" outlineLevel="0" collapsed="false">
      <c r="A7489" s="501" t="s">
        <v>200</v>
      </c>
      <c r="B7489" s="502" t="n">
        <v>20083</v>
      </c>
      <c r="C7489" s="503" t="s">
        <v>42</v>
      </c>
      <c r="D7489" s="503" t="s">
        <v>3554</v>
      </c>
      <c r="E7489" s="503" t="s">
        <v>669</v>
      </c>
      <c r="F7489" s="503"/>
      <c r="G7489" s="504" t="s">
        <v>120</v>
      </c>
      <c r="H7489" s="505" t="n">
        <v>0.007</v>
      </c>
      <c r="I7489" s="506" t="n">
        <v>87.17</v>
      </c>
      <c r="J7489" s="507" t="n">
        <v>0.61</v>
      </c>
    </row>
    <row r="7490" customFormat="false" ht="24" hidden="false" customHeight="true" outlineLevel="0" collapsed="false">
      <c r="A7490" s="501" t="s">
        <v>200</v>
      </c>
      <c r="B7490" s="502" t="n">
        <v>38383</v>
      </c>
      <c r="C7490" s="503" t="s">
        <v>42</v>
      </c>
      <c r="D7490" s="503" t="s">
        <v>3555</v>
      </c>
      <c r="E7490" s="503" t="s">
        <v>669</v>
      </c>
      <c r="F7490" s="503"/>
      <c r="G7490" s="504" t="s">
        <v>120</v>
      </c>
      <c r="H7490" s="505" t="n">
        <v>0.0315</v>
      </c>
      <c r="I7490" s="506" t="n">
        <v>2.62</v>
      </c>
      <c r="J7490" s="507" t="n">
        <v>0.08</v>
      </c>
    </row>
    <row r="7491" customFormat="false" ht="15" hidden="false" customHeight="false" outlineLevel="0" collapsed="false">
      <c r="A7491" s="486"/>
      <c r="B7491" s="487"/>
      <c r="C7491" s="487"/>
      <c r="D7491" s="487"/>
      <c r="E7491" s="487" t="s">
        <v>1388</v>
      </c>
      <c r="F7491" s="488" t="n">
        <v>3.5</v>
      </c>
      <c r="G7491" s="487" t="s">
        <v>1389</v>
      </c>
      <c r="H7491" s="488" t="n">
        <v>0</v>
      </c>
      <c r="I7491" s="489" t="s">
        <v>1390</v>
      </c>
      <c r="J7491" s="490" t="n">
        <v>3.5</v>
      </c>
    </row>
    <row r="7492" customFormat="false" ht="15" hidden="false" customHeight="true" outlineLevel="0" collapsed="false">
      <c r="A7492" s="486"/>
      <c r="B7492" s="487"/>
      <c r="C7492" s="487"/>
      <c r="D7492" s="487"/>
      <c r="E7492" s="487" t="s">
        <v>1391</v>
      </c>
      <c r="F7492" s="488" t="n">
        <v>1.65</v>
      </c>
      <c r="G7492" s="487"/>
      <c r="H7492" s="491" t="s">
        <v>1392</v>
      </c>
      <c r="I7492" s="491"/>
      <c r="J7492" s="490" t="n">
        <v>8.59</v>
      </c>
    </row>
    <row r="7493" customFormat="false" ht="49.5" hidden="false" customHeight="true" outlineLevel="0" collapsed="false">
      <c r="A7493" s="492"/>
      <c r="B7493" s="493"/>
      <c r="C7493" s="493"/>
      <c r="D7493" s="493"/>
      <c r="E7493" s="493"/>
      <c r="F7493" s="493"/>
      <c r="G7493" s="493" t="s">
        <v>1393</v>
      </c>
      <c r="H7493" s="494" t="n">
        <v>25</v>
      </c>
      <c r="I7493" s="495" t="s">
        <v>1394</v>
      </c>
      <c r="J7493" s="496" t="n">
        <v>214.75</v>
      </c>
    </row>
    <row r="7494" customFormat="false" ht="0.75" hidden="false" customHeight="true" outlineLevel="0" collapsed="false">
      <c r="A7494" s="497"/>
      <c r="B7494" s="498"/>
      <c r="C7494" s="498"/>
      <c r="D7494" s="498"/>
      <c r="E7494" s="498"/>
      <c r="F7494" s="498"/>
      <c r="G7494" s="498"/>
      <c r="H7494" s="498"/>
      <c r="I7494" s="499"/>
      <c r="J7494" s="500"/>
    </row>
    <row r="7495" customFormat="false" ht="18" hidden="false" customHeight="true" outlineLevel="0" collapsed="false">
      <c r="A7495" s="466" t="s">
        <v>3706</v>
      </c>
      <c r="B7495" s="467" t="s">
        <v>27</v>
      </c>
      <c r="C7495" s="468" t="s">
        <v>26</v>
      </c>
      <c r="D7495" s="468" t="s">
        <v>18</v>
      </c>
      <c r="E7495" s="468" t="s">
        <v>25</v>
      </c>
      <c r="F7495" s="468"/>
      <c r="G7495" s="469" t="s">
        <v>1375</v>
      </c>
      <c r="H7495" s="467" t="s">
        <v>1376</v>
      </c>
      <c r="I7495" s="470" t="s">
        <v>1377</v>
      </c>
      <c r="J7495" s="471" t="s">
        <v>19</v>
      </c>
    </row>
    <row r="7496" customFormat="false" ht="39" hidden="false" customHeight="true" outlineLevel="0" collapsed="false">
      <c r="A7496" s="472" t="s">
        <v>35</v>
      </c>
      <c r="B7496" s="473" t="n">
        <v>90466</v>
      </c>
      <c r="C7496" s="474" t="s">
        <v>42</v>
      </c>
      <c r="D7496" s="474" t="s">
        <v>555</v>
      </c>
      <c r="E7496" s="474" t="s">
        <v>1422</v>
      </c>
      <c r="F7496" s="474"/>
      <c r="G7496" s="475" t="s">
        <v>47</v>
      </c>
      <c r="H7496" s="476" t="n">
        <v>1</v>
      </c>
      <c r="I7496" s="477" t="n">
        <v>14.82</v>
      </c>
      <c r="J7496" s="478" t="n">
        <v>14.82</v>
      </c>
    </row>
    <row r="7497" customFormat="false" ht="25.5" hidden="false" customHeight="true" outlineLevel="0" collapsed="false">
      <c r="A7497" s="479" t="s">
        <v>656</v>
      </c>
      <c r="B7497" s="480" t="n">
        <v>88248</v>
      </c>
      <c r="C7497" s="481" t="s">
        <v>42</v>
      </c>
      <c r="D7497" s="481" t="s">
        <v>910</v>
      </c>
      <c r="E7497" s="481" t="s">
        <v>1382</v>
      </c>
      <c r="F7497" s="481"/>
      <c r="G7497" s="482" t="s">
        <v>469</v>
      </c>
      <c r="H7497" s="483" t="n">
        <v>0.083</v>
      </c>
      <c r="I7497" s="484" t="n">
        <v>20.92</v>
      </c>
      <c r="J7497" s="485" t="n">
        <v>1.73</v>
      </c>
    </row>
    <row r="7498" customFormat="false" ht="25.5" hidden="false" customHeight="true" outlineLevel="0" collapsed="false">
      <c r="A7498" s="479" t="s">
        <v>656</v>
      </c>
      <c r="B7498" s="480" t="n">
        <v>88267</v>
      </c>
      <c r="C7498" s="481" t="s">
        <v>42</v>
      </c>
      <c r="D7498" s="481" t="s">
        <v>909</v>
      </c>
      <c r="E7498" s="481" t="s">
        <v>1382</v>
      </c>
      <c r="F7498" s="481"/>
      <c r="G7498" s="482" t="s">
        <v>469</v>
      </c>
      <c r="H7498" s="483" t="n">
        <v>0.365</v>
      </c>
      <c r="I7498" s="484" t="n">
        <v>25.55</v>
      </c>
      <c r="J7498" s="485" t="n">
        <v>9.32</v>
      </c>
    </row>
    <row r="7499" customFormat="false" ht="25.5" hidden="false" customHeight="true" outlineLevel="0" collapsed="false">
      <c r="A7499" s="479" t="s">
        <v>656</v>
      </c>
      <c r="B7499" s="480" t="n">
        <v>88629</v>
      </c>
      <c r="C7499" s="481" t="s">
        <v>42</v>
      </c>
      <c r="D7499" s="481" t="s">
        <v>1042</v>
      </c>
      <c r="E7499" s="481" t="s">
        <v>1382</v>
      </c>
      <c r="F7499" s="481"/>
      <c r="G7499" s="482" t="s">
        <v>388</v>
      </c>
      <c r="H7499" s="483" t="n">
        <v>0.0051</v>
      </c>
      <c r="I7499" s="484" t="n">
        <v>740.91</v>
      </c>
      <c r="J7499" s="485" t="n">
        <v>3.77</v>
      </c>
    </row>
    <row r="7500" customFormat="false" ht="15" hidden="false" customHeight="false" outlineLevel="0" collapsed="false">
      <c r="A7500" s="486"/>
      <c r="B7500" s="487"/>
      <c r="C7500" s="487"/>
      <c r="D7500" s="487"/>
      <c r="E7500" s="487" t="s">
        <v>1388</v>
      </c>
      <c r="F7500" s="488" t="n">
        <v>9.61</v>
      </c>
      <c r="G7500" s="487" t="s">
        <v>1389</v>
      </c>
      <c r="H7500" s="488" t="n">
        <v>0</v>
      </c>
      <c r="I7500" s="489" t="s">
        <v>1390</v>
      </c>
      <c r="J7500" s="490" t="n">
        <v>9.61</v>
      </c>
    </row>
    <row r="7501" customFormat="false" ht="15" hidden="false" customHeight="true" outlineLevel="0" collapsed="false">
      <c r="A7501" s="486"/>
      <c r="B7501" s="487"/>
      <c r="C7501" s="487"/>
      <c r="D7501" s="487"/>
      <c r="E7501" s="487" t="s">
        <v>1391</v>
      </c>
      <c r="F7501" s="488" t="n">
        <v>3.52</v>
      </c>
      <c r="G7501" s="487"/>
      <c r="H7501" s="491" t="s">
        <v>1392</v>
      </c>
      <c r="I7501" s="491"/>
      <c r="J7501" s="490" t="n">
        <v>18.34</v>
      </c>
    </row>
    <row r="7502" customFormat="false" ht="49.5" hidden="false" customHeight="true" outlineLevel="0" collapsed="false">
      <c r="A7502" s="492"/>
      <c r="B7502" s="493"/>
      <c r="C7502" s="493"/>
      <c r="D7502" s="493"/>
      <c r="E7502" s="493"/>
      <c r="F7502" s="493"/>
      <c r="G7502" s="493" t="s">
        <v>1393</v>
      </c>
      <c r="H7502" s="494" t="n">
        <v>120.5</v>
      </c>
      <c r="I7502" s="495" t="s">
        <v>1394</v>
      </c>
      <c r="J7502" s="496" t="n">
        <v>2209.97</v>
      </c>
    </row>
    <row r="7503" customFormat="false" ht="0.75" hidden="false" customHeight="true" outlineLevel="0" collapsed="false">
      <c r="A7503" s="497"/>
      <c r="B7503" s="498"/>
      <c r="C7503" s="498"/>
      <c r="D7503" s="498"/>
      <c r="E7503" s="498"/>
      <c r="F7503" s="498"/>
      <c r="G7503" s="498"/>
      <c r="H7503" s="498"/>
      <c r="I7503" s="499"/>
      <c r="J7503" s="500"/>
    </row>
    <row r="7504" customFormat="false" ht="18" hidden="false" customHeight="true" outlineLevel="0" collapsed="false">
      <c r="A7504" s="466" t="s">
        <v>3707</v>
      </c>
      <c r="B7504" s="467" t="s">
        <v>27</v>
      </c>
      <c r="C7504" s="468" t="s">
        <v>26</v>
      </c>
      <c r="D7504" s="468" t="s">
        <v>18</v>
      </c>
      <c r="E7504" s="468" t="s">
        <v>25</v>
      </c>
      <c r="F7504" s="468"/>
      <c r="G7504" s="469" t="s">
        <v>1375</v>
      </c>
      <c r="H7504" s="467" t="s">
        <v>1376</v>
      </c>
      <c r="I7504" s="470" t="s">
        <v>1377</v>
      </c>
      <c r="J7504" s="471" t="s">
        <v>19</v>
      </c>
    </row>
    <row r="7505" customFormat="false" ht="51.75" hidden="false" customHeight="true" outlineLevel="0" collapsed="false">
      <c r="A7505" s="472" t="s">
        <v>35</v>
      </c>
      <c r="B7505" s="473" t="n">
        <v>90467</v>
      </c>
      <c r="C7505" s="474" t="s">
        <v>42</v>
      </c>
      <c r="D7505" s="474" t="s">
        <v>3708</v>
      </c>
      <c r="E7505" s="474" t="s">
        <v>1422</v>
      </c>
      <c r="F7505" s="474"/>
      <c r="G7505" s="475" t="s">
        <v>47</v>
      </c>
      <c r="H7505" s="476" t="n">
        <v>1</v>
      </c>
      <c r="I7505" s="477" t="n">
        <v>22.32</v>
      </c>
      <c r="J7505" s="478" t="n">
        <v>22.32</v>
      </c>
    </row>
    <row r="7506" customFormat="false" ht="25.5" hidden="false" customHeight="true" outlineLevel="0" collapsed="false">
      <c r="A7506" s="479" t="s">
        <v>656</v>
      </c>
      <c r="B7506" s="480" t="n">
        <v>88248</v>
      </c>
      <c r="C7506" s="481" t="s">
        <v>42</v>
      </c>
      <c r="D7506" s="481" t="s">
        <v>910</v>
      </c>
      <c r="E7506" s="481" t="s">
        <v>1382</v>
      </c>
      <c r="F7506" s="481"/>
      <c r="G7506" s="482" t="s">
        <v>469</v>
      </c>
      <c r="H7506" s="483" t="n">
        <v>0.1236</v>
      </c>
      <c r="I7506" s="484" t="n">
        <v>20.92</v>
      </c>
      <c r="J7506" s="485" t="n">
        <v>2.58</v>
      </c>
    </row>
    <row r="7507" customFormat="false" ht="25.5" hidden="false" customHeight="true" outlineLevel="0" collapsed="false">
      <c r="A7507" s="479" t="s">
        <v>656</v>
      </c>
      <c r="B7507" s="480" t="n">
        <v>88267</v>
      </c>
      <c r="C7507" s="481" t="s">
        <v>42</v>
      </c>
      <c r="D7507" s="481" t="s">
        <v>909</v>
      </c>
      <c r="E7507" s="481" t="s">
        <v>1382</v>
      </c>
      <c r="F7507" s="481"/>
      <c r="G7507" s="482" t="s">
        <v>469</v>
      </c>
      <c r="H7507" s="483" t="n">
        <v>0.5439</v>
      </c>
      <c r="I7507" s="484" t="n">
        <v>25.55</v>
      </c>
      <c r="J7507" s="485" t="n">
        <v>13.89</v>
      </c>
    </row>
    <row r="7508" customFormat="false" ht="25.5" hidden="false" customHeight="true" outlineLevel="0" collapsed="false">
      <c r="A7508" s="479" t="s">
        <v>656</v>
      </c>
      <c r="B7508" s="480" t="n">
        <v>88629</v>
      </c>
      <c r="C7508" s="481" t="s">
        <v>42</v>
      </c>
      <c r="D7508" s="481" t="s">
        <v>1042</v>
      </c>
      <c r="E7508" s="481" t="s">
        <v>1382</v>
      </c>
      <c r="F7508" s="481"/>
      <c r="G7508" s="482" t="s">
        <v>388</v>
      </c>
      <c r="H7508" s="483" t="n">
        <v>0.0079</v>
      </c>
      <c r="I7508" s="484" t="n">
        <v>740.91</v>
      </c>
      <c r="J7508" s="485" t="n">
        <v>5.85</v>
      </c>
    </row>
    <row r="7509" customFormat="false" ht="15" hidden="false" customHeight="false" outlineLevel="0" collapsed="false">
      <c r="A7509" s="486"/>
      <c r="B7509" s="487"/>
      <c r="C7509" s="487"/>
      <c r="D7509" s="487"/>
      <c r="E7509" s="487" t="s">
        <v>1388</v>
      </c>
      <c r="F7509" s="488" t="n">
        <v>14.38</v>
      </c>
      <c r="G7509" s="487" t="s">
        <v>1389</v>
      </c>
      <c r="H7509" s="488" t="n">
        <v>0</v>
      </c>
      <c r="I7509" s="489" t="s">
        <v>1390</v>
      </c>
      <c r="J7509" s="490" t="n">
        <v>14.38</v>
      </c>
    </row>
    <row r="7510" customFormat="false" ht="15" hidden="false" customHeight="true" outlineLevel="0" collapsed="false">
      <c r="A7510" s="486"/>
      <c r="B7510" s="487"/>
      <c r="C7510" s="487"/>
      <c r="D7510" s="487"/>
      <c r="E7510" s="487" t="s">
        <v>1391</v>
      </c>
      <c r="F7510" s="488" t="n">
        <v>5.31</v>
      </c>
      <c r="G7510" s="487"/>
      <c r="H7510" s="491" t="s">
        <v>1392</v>
      </c>
      <c r="I7510" s="491"/>
      <c r="J7510" s="490" t="n">
        <v>27.63</v>
      </c>
    </row>
    <row r="7511" customFormat="false" ht="49.5" hidden="false" customHeight="true" outlineLevel="0" collapsed="false">
      <c r="A7511" s="492"/>
      <c r="B7511" s="493"/>
      <c r="C7511" s="493"/>
      <c r="D7511" s="493"/>
      <c r="E7511" s="493"/>
      <c r="F7511" s="493"/>
      <c r="G7511" s="493" t="s">
        <v>1393</v>
      </c>
      <c r="H7511" s="494" t="n">
        <v>60.3</v>
      </c>
      <c r="I7511" s="495" t="s">
        <v>1394</v>
      </c>
      <c r="J7511" s="496" t="n">
        <v>1666.08</v>
      </c>
    </row>
    <row r="7512" customFormat="false" ht="0.75" hidden="false" customHeight="true" outlineLevel="0" collapsed="false">
      <c r="A7512" s="497"/>
      <c r="B7512" s="498"/>
      <c r="C7512" s="498"/>
      <c r="D7512" s="498"/>
      <c r="E7512" s="498"/>
      <c r="F7512" s="498"/>
      <c r="G7512" s="498"/>
      <c r="H7512" s="498"/>
      <c r="I7512" s="499"/>
      <c r="J7512" s="500"/>
    </row>
    <row r="7513" customFormat="false" ht="18" hidden="false" customHeight="true" outlineLevel="0" collapsed="false">
      <c r="A7513" s="466" t="s">
        <v>3709</v>
      </c>
      <c r="B7513" s="467" t="s">
        <v>27</v>
      </c>
      <c r="C7513" s="468" t="s">
        <v>26</v>
      </c>
      <c r="D7513" s="468" t="s">
        <v>18</v>
      </c>
      <c r="E7513" s="468" t="s">
        <v>25</v>
      </c>
      <c r="F7513" s="468"/>
      <c r="G7513" s="469" t="s">
        <v>1375</v>
      </c>
      <c r="H7513" s="467" t="s">
        <v>1376</v>
      </c>
      <c r="I7513" s="470" t="s">
        <v>1377</v>
      </c>
      <c r="J7513" s="471" t="s">
        <v>19</v>
      </c>
    </row>
    <row r="7514" customFormat="false" ht="39" hidden="false" customHeight="true" outlineLevel="0" collapsed="false">
      <c r="A7514" s="472" t="s">
        <v>35</v>
      </c>
      <c r="B7514" s="473" t="n">
        <v>90443</v>
      </c>
      <c r="C7514" s="474" t="s">
        <v>42</v>
      </c>
      <c r="D7514" s="474" t="s">
        <v>235</v>
      </c>
      <c r="E7514" s="474" t="s">
        <v>1422</v>
      </c>
      <c r="F7514" s="474"/>
      <c r="G7514" s="475" t="s">
        <v>47</v>
      </c>
      <c r="H7514" s="476" t="n">
        <v>1</v>
      </c>
      <c r="I7514" s="477" t="n">
        <v>7.37</v>
      </c>
      <c r="J7514" s="478" t="n">
        <v>7.37</v>
      </c>
    </row>
    <row r="7515" customFormat="false" ht="25.5" hidden="false" customHeight="true" outlineLevel="0" collapsed="false">
      <c r="A7515" s="479" t="s">
        <v>656</v>
      </c>
      <c r="B7515" s="480" t="n">
        <v>88248</v>
      </c>
      <c r="C7515" s="481" t="s">
        <v>42</v>
      </c>
      <c r="D7515" s="481" t="s">
        <v>910</v>
      </c>
      <c r="E7515" s="481" t="s">
        <v>1382</v>
      </c>
      <c r="F7515" s="481"/>
      <c r="G7515" s="482" t="s">
        <v>469</v>
      </c>
      <c r="H7515" s="483" t="n">
        <v>0.066</v>
      </c>
      <c r="I7515" s="484" t="n">
        <v>20.92</v>
      </c>
      <c r="J7515" s="485" t="n">
        <v>1.38</v>
      </c>
    </row>
    <row r="7516" customFormat="false" ht="25.5" hidden="false" customHeight="true" outlineLevel="0" collapsed="false">
      <c r="A7516" s="479" t="s">
        <v>656</v>
      </c>
      <c r="B7516" s="480" t="n">
        <v>88267</v>
      </c>
      <c r="C7516" s="481" t="s">
        <v>42</v>
      </c>
      <c r="D7516" s="481" t="s">
        <v>909</v>
      </c>
      <c r="E7516" s="481" t="s">
        <v>1382</v>
      </c>
      <c r="F7516" s="481"/>
      <c r="G7516" s="482" t="s">
        <v>469</v>
      </c>
      <c r="H7516" s="483" t="n">
        <v>0.2348</v>
      </c>
      <c r="I7516" s="484" t="n">
        <v>25.55</v>
      </c>
      <c r="J7516" s="485" t="n">
        <v>5.99</v>
      </c>
    </row>
    <row r="7517" customFormat="false" ht="15" hidden="false" customHeight="false" outlineLevel="0" collapsed="false">
      <c r="A7517" s="486"/>
      <c r="B7517" s="487"/>
      <c r="C7517" s="487"/>
      <c r="D7517" s="487"/>
      <c r="E7517" s="487" t="s">
        <v>1388</v>
      </c>
      <c r="F7517" s="488" t="n">
        <v>5.97</v>
      </c>
      <c r="G7517" s="487" t="s">
        <v>1389</v>
      </c>
      <c r="H7517" s="488" t="n">
        <v>0</v>
      </c>
      <c r="I7517" s="489" t="s">
        <v>1390</v>
      </c>
      <c r="J7517" s="490" t="n">
        <v>5.97</v>
      </c>
    </row>
    <row r="7518" customFormat="false" ht="15" hidden="false" customHeight="true" outlineLevel="0" collapsed="false">
      <c r="A7518" s="486"/>
      <c r="B7518" s="487"/>
      <c r="C7518" s="487"/>
      <c r="D7518" s="487"/>
      <c r="E7518" s="487" t="s">
        <v>1391</v>
      </c>
      <c r="F7518" s="488" t="n">
        <v>1.75</v>
      </c>
      <c r="G7518" s="487"/>
      <c r="H7518" s="491" t="s">
        <v>1392</v>
      </c>
      <c r="I7518" s="491"/>
      <c r="J7518" s="490" t="n">
        <v>9.12</v>
      </c>
    </row>
    <row r="7519" customFormat="false" ht="49.5" hidden="false" customHeight="true" outlineLevel="0" collapsed="false">
      <c r="A7519" s="492"/>
      <c r="B7519" s="493"/>
      <c r="C7519" s="493"/>
      <c r="D7519" s="493"/>
      <c r="E7519" s="493"/>
      <c r="F7519" s="493"/>
      <c r="G7519" s="493" t="s">
        <v>1393</v>
      </c>
      <c r="H7519" s="494" t="n">
        <v>120.5</v>
      </c>
      <c r="I7519" s="495" t="s">
        <v>1394</v>
      </c>
      <c r="J7519" s="496" t="n">
        <v>1098.96</v>
      </c>
    </row>
    <row r="7520" customFormat="false" ht="0.75" hidden="false" customHeight="true" outlineLevel="0" collapsed="false">
      <c r="A7520" s="497"/>
      <c r="B7520" s="498"/>
      <c r="C7520" s="498"/>
      <c r="D7520" s="498"/>
      <c r="E7520" s="498"/>
      <c r="F7520" s="498"/>
      <c r="G7520" s="498"/>
      <c r="H7520" s="498"/>
      <c r="I7520" s="499"/>
      <c r="J7520" s="500"/>
    </row>
    <row r="7521" customFormat="false" ht="18" hidden="false" customHeight="true" outlineLevel="0" collapsed="false">
      <c r="A7521" s="466" t="s">
        <v>3710</v>
      </c>
      <c r="B7521" s="467" t="s">
        <v>27</v>
      </c>
      <c r="C7521" s="468" t="s">
        <v>26</v>
      </c>
      <c r="D7521" s="468" t="s">
        <v>18</v>
      </c>
      <c r="E7521" s="468" t="s">
        <v>25</v>
      </c>
      <c r="F7521" s="468"/>
      <c r="G7521" s="469" t="s">
        <v>1375</v>
      </c>
      <c r="H7521" s="467" t="s">
        <v>1376</v>
      </c>
      <c r="I7521" s="470" t="s">
        <v>1377</v>
      </c>
      <c r="J7521" s="471" t="s">
        <v>19</v>
      </c>
    </row>
    <row r="7522" customFormat="false" ht="51.75" hidden="false" customHeight="true" outlineLevel="0" collapsed="false">
      <c r="A7522" s="472" t="s">
        <v>35</v>
      </c>
      <c r="B7522" s="473" t="n">
        <v>91222</v>
      </c>
      <c r="C7522" s="474" t="s">
        <v>42</v>
      </c>
      <c r="D7522" s="474" t="s">
        <v>3711</v>
      </c>
      <c r="E7522" s="474" t="s">
        <v>1422</v>
      </c>
      <c r="F7522" s="474"/>
      <c r="G7522" s="475" t="s">
        <v>47</v>
      </c>
      <c r="H7522" s="476" t="n">
        <v>1</v>
      </c>
      <c r="I7522" s="477" t="n">
        <v>8.19</v>
      </c>
      <c r="J7522" s="478" t="n">
        <v>8.19</v>
      </c>
    </row>
    <row r="7523" customFormat="false" ht="25.5" hidden="false" customHeight="true" outlineLevel="0" collapsed="false">
      <c r="A7523" s="479" t="s">
        <v>656</v>
      </c>
      <c r="B7523" s="480" t="n">
        <v>88248</v>
      </c>
      <c r="C7523" s="481" t="s">
        <v>42</v>
      </c>
      <c r="D7523" s="481" t="s">
        <v>910</v>
      </c>
      <c r="E7523" s="481" t="s">
        <v>1382</v>
      </c>
      <c r="F7523" s="481"/>
      <c r="G7523" s="482" t="s">
        <v>469</v>
      </c>
      <c r="H7523" s="483" t="n">
        <v>0.0734</v>
      </c>
      <c r="I7523" s="484" t="n">
        <v>20.92</v>
      </c>
      <c r="J7523" s="485" t="n">
        <v>1.53</v>
      </c>
    </row>
    <row r="7524" customFormat="false" ht="25.5" hidden="false" customHeight="true" outlineLevel="0" collapsed="false">
      <c r="A7524" s="479" t="s">
        <v>656</v>
      </c>
      <c r="B7524" s="480" t="n">
        <v>88267</v>
      </c>
      <c r="C7524" s="481" t="s">
        <v>42</v>
      </c>
      <c r="D7524" s="481" t="s">
        <v>909</v>
      </c>
      <c r="E7524" s="481" t="s">
        <v>1382</v>
      </c>
      <c r="F7524" s="481"/>
      <c r="G7524" s="482" t="s">
        <v>469</v>
      </c>
      <c r="H7524" s="483" t="n">
        <v>0.2609</v>
      </c>
      <c r="I7524" s="484" t="n">
        <v>25.55</v>
      </c>
      <c r="J7524" s="485" t="n">
        <v>6.66</v>
      </c>
    </row>
    <row r="7525" customFormat="false" ht="15" hidden="false" customHeight="false" outlineLevel="0" collapsed="false">
      <c r="A7525" s="486"/>
      <c r="B7525" s="487"/>
      <c r="C7525" s="487"/>
      <c r="D7525" s="487"/>
      <c r="E7525" s="487" t="s">
        <v>1388</v>
      </c>
      <c r="F7525" s="488" t="n">
        <v>6.64</v>
      </c>
      <c r="G7525" s="487" t="s">
        <v>1389</v>
      </c>
      <c r="H7525" s="488" t="n">
        <v>0</v>
      </c>
      <c r="I7525" s="489" t="s">
        <v>1390</v>
      </c>
      <c r="J7525" s="490" t="n">
        <v>6.64</v>
      </c>
    </row>
    <row r="7526" customFormat="false" ht="15" hidden="false" customHeight="true" outlineLevel="0" collapsed="false">
      <c r="A7526" s="486"/>
      <c r="B7526" s="487"/>
      <c r="C7526" s="487"/>
      <c r="D7526" s="487"/>
      <c r="E7526" s="487" t="s">
        <v>1391</v>
      </c>
      <c r="F7526" s="488" t="n">
        <v>1.94</v>
      </c>
      <c r="G7526" s="487"/>
      <c r="H7526" s="491" t="s">
        <v>1392</v>
      </c>
      <c r="I7526" s="491"/>
      <c r="J7526" s="490" t="n">
        <v>10.13</v>
      </c>
    </row>
    <row r="7527" customFormat="false" ht="49.5" hidden="false" customHeight="true" outlineLevel="0" collapsed="false">
      <c r="A7527" s="492"/>
      <c r="B7527" s="493"/>
      <c r="C7527" s="493"/>
      <c r="D7527" s="493"/>
      <c r="E7527" s="493"/>
      <c r="F7527" s="493"/>
      <c r="G7527" s="493" t="s">
        <v>1393</v>
      </c>
      <c r="H7527" s="494" t="n">
        <v>60.3</v>
      </c>
      <c r="I7527" s="495" t="s">
        <v>1394</v>
      </c>
      <c r="J7527" s="496" t="n">
        <v>610.83</v>
      </c>
    </row>
    <row r="7528" customFormat="false" ht="0.75" hidden="false" customHeight="true" outlineLevel="0" collapsed="false">
      <c r="A7528" s="497"/>
      <c r="B7528" s="498"/>
      <c r="C7528" s="498"/>
      <c r="D7528" s="498"/>
      <c r="E7528" s="498"/>
      <c r="F7528" s="498"/>
      <c r="G7528" s="498"/>
      <c r="H7528" s="498"/>
      <c r="I7528" s="499"/>
      <c r="J7528" s="500"/>
    </row>
    <row r="7529" customFormat="false" ht="18" hidden="false" customHeight="true" outlineLevel="0" collapsed="false">
      <c r="A7529" s="466" t="s">
        <v>3712</v>
      </c>
      <c r="B7529" s="467" t="s">
        <v>27</v>
      </c>
      <c r="C7529" s="468" t="s">
        <v>26</v>
      </c>
      <c r="D7529" s="468" t="s">
        <v>18</v>
      </c>
      <c r="E7529" s="468" t="s">
        <v>25</v>
      </c>
      <c r="F7529" s="468"/>
      <c r="G7529" s="469" t="s">
        <v>1375</v>
      </c>
      <c r="H7529" s="467" t="s">
        <v>1376</v>
      </c>
      <c r="I7529" s="470" t="s">
        <v>1377</v>
      </c>
      <c r="J7529" s="471" t="s">
        <v>19</v>
      </c>
    </row>
    <row r="7530" customFormat="false" ht="25.5" hidden="false" customHeight="true" outlineLevel="0" collapsed="false">
      <c r="A7530" s="472" t="s">
        <v>35</v>
      </c>
      <c r="B7530" s="473" t="n">
        <v>86886</v>
      </c>
      <c r="C7530" s="474" t="s">
        <v>42</v>
      </c>
      <c r="D7530" s="474" t="s">
        <v>3713</v>
      </c>
      <c r="E7530" s="474" t="s">
        <v>1422</v>
      </c>
      <c r="F7530" s="474"/>
      <c r="G7530" s="475" t="s">
        <v>120</v>
      </c>
      <c r="H7530" s="476" t="n">
        <v>1</v>
      </c>
      <c r="I7530" s="477" t="n">
        <v>51.14</v>
      </c>
      <c r="J7530" s="478" t="n">
        <v>51.14</v>
      </c>
    </row>
    <row r="7531" customFormat="false" ht="25.5" hidden="false" customHeight="true" outlineLevel="0" collapsed="false">
      <c r="A7531" s="479" t="s">
        <v>656</v>
      </c>
      <c r="B7531" s="480" t="n">
        <v>88267</v>
      </c>
      <c r="C7531" s="481" t="s">
        <v>42</v>
      </c>
      <c r="D7531" s="481" t="s">
        <v>909</v>
      </c>
      <c r="E7531" s="481" t="s">
        <v>1382</v>
      </c>
      <c r="F7531" s="481"/>
      <c r="G7531" s="482" t="s">
        <v>469</v>
      </c>
      <c r="H7531" s="483" t="n">
        <v>0.1525</v>
      </c>
      <c r="I7531" s="484" t="n">
        <v>25.55</v>
      </c>
      <c r="J7531" s="485" t="n">
        <v>3.89</v>
      </c>
    </row>
    <row r="7532" customFormat="false" ht="24" hidden="false" customHeight="true" outlineLevel="0" collapsed="false">
      <c r="A7532" s="479" t="s">
        <v>656</v>
      </c>
      <c r="B7532" s="480" t="n">
        <v>88316</v>
      </c>
      <c r="C7532" s="481" t="s">
        <v>42</v>
      </c>
      <c r="D7532" s="481" t="s">
        <v>667</v>
      </c>
      <c r="E7532" s="481" t="s">
        <v>1382</v>
      </c>
      <c r="F7532" s="481"/>
      <c r="G7532" s="482" t="s">
        <v>469</v>
      </c>
      <c r="H7532" s="483" t="n">
        <v>0.0481</v>
      </c>
      <c r="I7532" s="484" t="n">
        <v>20.32</v>
      </c>
      <c r="J7532" s="485" t="n">
        <v>0.97</v>
      </c>
    </row>
    <row r="7533" customFormat="false" ht="24" hidden="false" customHeight="true" outlineLevel="0" collapsed="false">
      <c r="A7533" s="501" t="s">
        <v>200</v>
      </c>
      <c r="B7533" s="502" t="n">
        <v>3146</v>
      </c>
      <c r="C7533" s="503" t="s">
        <v>42</v>
      </c>
      <c r="D7533" s="503" t="s">
        <v>3714</v>
      </c>
      <c r="E7533" s="503" t="s">
        <v>669</v>
      </c>
      <c r="F7533" s="503"/>
      <c r="G7533" s="504" t="s">
        <v>120</v>
      </c>
      <c r="H7533" s="505" t="n">
        <v>0.021</v>
      </c>
      <c r="I7533" s="506" t="n">
        <v>3.92</v>
      </c>
      <c r="J7533" s="507" t="n">
        <v>0.08</v>
      </c>
    </row>
    <row r="7534" customFormat="false" ht="24" hidden="false" customHeight="true" outlineLevel="0" collapsed="false">
      <c r="A7534" s="501" t="s">
        <v>200</v>
      </c>
      <c r="B7534" s="502" t="n">
        <v>11683</v>
      </c>
      <c r="C7534" s="503" t="s">
        <v>42</v>
      </c>
      <c r="D7534" s="503" t="s">
        <v>3715</v>
      </c>
      <c r="E7534" s="503" t="s">
        <v>669</v>
      </c>
      <c r="F7534" s="503"/>
      <c r="G7534" s="504" t="s">
        <v>120</v>
      </c>
      <c r="H7534" s="505" t="n">
        <v>1</v>
      </c>
      <c r="I7534" s="506" t="n">
        <v>46.2</v>
      </c>
      <c r="J7534" s="507" t="n">
        <v>46.2</v>
      </c>
    </row>
    <row r="7535" customFormat="false" ht="15" hidden="false" customHeight="false" outlineLevel="0" collapsed="false">
      <c r="A7535" s="486"/>
      <c r="B7535" s="487"/>
      <c r="C7535" s="487"/>
      <c r="D7535" s="487"/>
      <c r="E7535" s="487" t="s">
        <v>1388</v>
      </c>
      <c r="F7535" s="488" t="n">
        <v>3.9</v>
      </c>
      <c r="G7535" s="487" t="s">
        <v>1389</v>
      </c>
      <c r="H7535" s="488" t="n">
        <v>0</v>
      </c>
      <c r="I7535" s="489" t="s">
        <v>1390</v>
      </c>
      <c r="J7535" s="490" t="n">
        <v>3.9</v>
      </c>
    </row>
    <row r="7536" customFormat="false" ht="15" hidden="false" customHeight="true" outlineLevel="0" collapsed="false">
      <c r="A7536" s="486"/>
      <c r="B7536" s="487"/>
      <c r="C7536" s="487"/>
      <c r="D7536" s="487"/>
      <c r="E7536" s="487" t="s">
        <v>1391</v>
      </c>
      <c r="F7536" s="488" t="n">
        <v>12.17</v>
      </c>
      <c r="G7536" s="487"/>
      <c r="H7536" s="491" t="s">
        <v>1392</v>
      </c>
      <c r="I7536" s="491"/>
      <c r="J7536" s="490" t="n">
        <v>63.31</v>
      </c>
    </row>
    <row r="7537" customFormat="false" ht="49.5" hidden="false" customHeight="true" outlineLevel="0" collapsed="false">
      <c r="A7537" s="492"/>
      <c r="B7537" s="493"/>
      <c r="C7537" s="493"/>
      <c r="D7537" s="493"/>
      <c r="E7537" s="493"/>
      <c r="F7537" s="493"/>
      <c r="G7537" s="493" t="s">
        <v>1393</v>
      </c>
      <c r="H7537" s="494" t="n">
        <v>82</v>
      </c>
      <c r="I7537" s="495" t="s">
        <v>1394</v>
      </c>
      <c r="J7537" s="496" t="n">
        <v>5191.42</v>
      </c>
    </row>
    <row r="7538" customFormat="false" ht="0.75" hidden="false" customHeight="true" outlineLevel="0" collapsed="false">
      <c r="A7538" s="497"/>
      <c r="B7538" s="498"/>
      <c r="C7538" s="498"/>
      <c r="D7538" s="498"/>
      <c r="E7538" s="498"/>
      <c r="F7538" s="498"/>
      <c r="G7538" s="498"/>
      <c r="H7538" s="498"/>
      <c r="I7538" s="499"/>
      <c r="J7538" s="500"/>
    </row>
    <row r="7539" customFormat="false" ht="25.5" hidden="false" customHeight="true" outlineLevel="0" collapsed="false">
      <c r="A7539" s="461" t="s">
        <v>3716</v>
      </c>
      <c r="B7539" s="462"/>
      <c r="C7539" s="462"/>
      <c r="D7539" s="462" t="s">
        <v>3717</v>
      </c>
      <c r="E7539" s="462"/>
      <c r="F7539" s="462"/>
      <c r="G7539" s="462"/>
      <c r="H7539" s="463"/>
      <c r="I7539" s="464"/>
      <c r="J7539" s="465" t="n">
        <v>18043.33</v>
      </c>
    </row>
    <row r="7540" customFormat="false" ht="18" hidden="false" customHeight="true" outlineLevel="0" collapsed="false">
      <c r="A7540" s="466" t="s">
        <v>3718</v>
      </c>
      <c r="B7540" s="467" t="s">
        <v>27</v>
      </c>
      <c r="C7540" s="468" t="s">
        <v>26</v>
      </c>
      <c r="D7540" s="468" t="s">
        <v>18</v>
      </c>
      <c r="E7540" s="468" t="s">
        <v>25</v>
      </c>
      <c r="F7540" s="468"/>
      <c r="G7540" s="469" t="s">
        <v>1375</v>
      </c>
      <c r="H7540" s="467" t="s">
        <v>1376</v>
      </c>
      <c r="I7540" s="470" t="s">
        <v>1377</v>
      </c>
      <c r="J7540" s="471" t="s">
        <v>19</v>
      </c>
    </row>
    <row r="7541" customFormat="false" ht="39" hidden="false" customHeight="true" outlineLevel="0" collapsed="false">
      <c r="A7541" s="472" t="s">
        <v>35</v>
      </c>
      <c r="B7541" s="473" t="n">
        <v>103984</v>
      </c>
      <c r="C7541" s="474" t="s">
        <v>42</v>
      </c>
      <c r="D7541" s="474" t="s">
        <v>3719</v>
      </c>
      <c r="E7541" s="474" t="s">
        <v>1422</v>
      </c>
      <c r="F7541" s="474"/>
      <c r="G7541" s="475" t="s">
        <v>120</v>
      </c>
      <c r="H7541" s="476" t="n">
        <v>1</v>
      </c>
      <c r="I7541" s="477" t="n">
        <v>18.64</v>
      </c>
      <c r="J7541" s="478" t="n">
        <v>18.64</v>
      </c>
    </row>
    <row r="7542" customFormat="false" ht="25.5" hidden="false" customHeight="true" outlineLevel="0" collapsed="false">
      <c r="A7542" s="479" t="s">
        <v>656</v>
      </c>
      <c r="B7542" s="480" t="n">
        <v>88248</v>
      </c>
      <c r="C7542" s="481" t="s">
        <v>42</v>
      </c>
      <c r="D7542" s="481" t="s">
        <v>910</v>
      </c>
      <c r="E7542" s="481" t="s">
        <v>1382</v>
      </c>
      <c r="F7542" s="481"/>
      <c r="G7542" s="482" t="s">
        <v>469</v>
      </c>
      <c r="H7542" s="483" t="n">
        <v>0.2294</v>
      </c>
      <c r="I7542" s="484" t="n">
        <v>20.92</v>
      </c>
      <c r="J7542" s="485" t="n">
        <v>4.79</v>
      </c>
    </row>
    <row r="7543" customFormat="false" ht="25.5" hidden="false" customHeight="true" outlineLevel="0" collapsed="false">
      <c r="A7543" s="479" t="s">
        <v>656</v>
      </c>
      <c r="B7543" s="480" t="n">
        <v>88267</v>
      </c>
      <c r="C7543" s="481" t="s">
        <v>42</v>
      </c>
      <c r="D7543" s="481" t="s">
        <v>909</v>
      </c>
      <c r="E7543" s="481" t="s">
        <v>1382</v>
      </c>
      <c r="F7543" s="481"/>
      <c r="G7543" s="482" t="s">
        <v>469</v>
      </c>
      <c r="H7543" s="483" t="n">
        <v>0.2294</v>
      </c>
      <c r="I7543" s="484" t="n">
        <v>25.55</v>
      </c>
      <c r="J7543" s="485" t="n">
        <v>5.86</v>
      </c>
    </row>
    <row r="7544" customFormat="false" ht="24" hidden="false" customHeight="true" outlineLevel="0" collapsed="false">
      <c r="A7544" s="501" t="s">
        <v>200</v>
      </c>
      <c r="B7544" s="502" t="n">
        <v>122</v>
      </c>
      <c r="C7544" s="503" t="s">
        <v>42</v>
      </c>
      <c r="D7544" s="503" t="s">
        <v>3553</v>
      </c>
      <c r="E7544" s="503" t="s">
        <v>669</v>
      </c>
      <c r="F7544" s="503"/>
      <c r="G7544" s="504" t="s">
        <v>120</v>
      </c>
      <c r="H7544" s="505" t="n">
        <v>0.0165</v>
      </c>
      <c r="I7544" s="506" t="n">
        <v>76.94</v>
      </c>
      <c r="J7544" s="507" t="n">
        <v>1.26</v>
      </c>
    </row>
    <row r="7545" customFormat="false" ht="25.5" hidden="false" customHeight="true" outlineLevel="0" collapsed="false">
      <c r="A7545" s="501" t="s">
        <v>200</v>
      </c>
      <c r="B7545" s="502" t="n">
        <v>3540</v>
      </c>
      <c r="C7545" s="503" t="s">
        <v>42</v>
      </c>
      <c r="D7545" s="503" t="s">
        <v>3618</v>
      </c>
      <c r="E7545" s="503" t="s">
        <v>669</v>
      </c>
      <c r="F7545" s="503"/>
      <c r="G7545" s="504" t="s">
        <v>120</v>
      </c>
      <c r="H7545" s="505" t="n">
        <v>1</v>
      </c>
      <c r="I7545" s="506" t="n">
        <v>4.69</v>
      </c>
      <c r="J7545" s="507" t="n">
        <v>4.69</v>
      </c>
    </row>
    <row r="7546" customFormat="false" ht="25.5" hidden="false" customHeight="true" outlineLevel="0" collapsed="false">
      <c r="A7546" s="501" t="s">
        <v>200</v>
      </c>
      <c r="B7546" s="502" t="n">
        <v>20083</v>
      </c>
      <c r="C7546" s="503" t="s">
        <v>42</v>
      </c>
      <c r="D7546" s="503" t="s">
        <v>3554</v>
      </c>
      <c r="E7546" s="503" t="s">
        <v>669</v>
      </c>
      <c r="F7546" s="503"/>
      <c r="G7546" s="504" t="s">
        <v>120</v>
      </c>
      <c r="H7546" s="505" t="n">
        <v>0.022</v>
      </c>
      <c r="I7546" s="506" t="n">
        <v>87.17</v>
      </c>
      <c r="J7546" s="507" t="n">
        <v>1.91</v>
      </c>
    </row>
    <row r="7547" customFormat="false" ht="24" hidden="false" customHeight="true" outlineLevel="0" collapsed="false">
      <c r="A7547" s="501" t="s">
        <v>200</v>
      </c>
      <c r="B7547" s="502" t="n">
        <v>38383</v>
      </c>
      <c r="C7547" s="503" t="s">
        <v>42</v>
      </c>
      <c r="D7547" s="503" t="s">
        <v>3555</v>
      </c>
      <c r="E7547" s="503" t="s">
        <v>669</v>
      </c>
      <c r="F7547" s="503"/>
      <c r="G7547" s="504" t="s">
        <v>120</v>
      </c>
      <c r="H7547" s="505" t="n">
        <v>0.051</v>
      </c>
      <c r="I7547" s="506" t="n">
        <v>2.62</v>
      </c>
      <c r="J7547" s="507" t="n">
        <v>0.13</v>
      </c>
    </row>
    <row r="7548" customFormat="false" ht="15" hidden="false" customHeight="false" outlineLevel="0" collapsed="false">
      <c r="A7548" s="486"/>
      <c r="B7548" s="487"/>
      <c r="C7548" s="487"/>
      <c r="D7548" s="487"/>
      <c r="E7548" s="487" t="s">
        <v>1388</v>
      </c>
      <c r="F7548" s="488" t="n">
        <v>8.52</v>
      </c>
      <c r="G7548" s="487" t="s">
        <v>1389</v>
      </c>
      <c r="H7548" s="488" t="n">
        <v>0</v>
      </c>
      <c r="I7548" s="489" t="s">
        <v>1390</v>
      </c>
      <c r="J7548" s="490" t="n">
        <v>8.52</v>
      </c>
    </row>
    <row r="7549" customFormat="false" ht="15" hidden="false" customHeight="true" outlineLevel="0" collapsed="false">
      <c r="A7549" s="486"/>
      <c r="B7549" s="487"/>
      <c r="C7549" s="487"/>
      <c r="D7549" s="487"/>
      <c r="E7549" s="487" t="s">
        <v>1391</v>
      </c>
      <c r="F7549" s="488" t="n">
        <v>4.43</v>
      </c>
      <c r="G7549" s="487"/>
      <c r="H7549" s="491" t="s">
        <v>1392</v>
      </c>
      <c r="I7549" s="491"/>
      <c r="J7549" s="490" t="n">
        <v>23.07</v>
      </c>
    </row>
    <row r="7550" customFormat="false" ht="49.5" hidden="false" customHeight="true" outlineLevel="0" collapsed="false">
      <c r="A7550" s="492"/>
      <c r="B7550" s="493"/>
      <c r="C7550" s="493"/>
      <c r="D7550" s="493"/>
      <c r="E7550" s="493"/>
      <c r="F7550" s="493"/>
      <c r="G7550" s="493" t="s">
        <v>1393</v>
      </c>
      <c r="H7550" s="494" t="n">
        <v>2</v>
      </c>
      <c r="I7550" s="495" t="s">
        <v>1394</v>
      </c>
      <c r="J7550" s="496" t="n">
        <v>46.14</v>
      </c>
    </row>
    <row r="7551" customFormat="false" ht="0.75" hidden="false" customHeight="true" outlineLevel="0" collapsed="false">
      <c r="A7551" s="497"/>
      <c r="B7551" s="498"/>
      <c r="C7551" s="498"/>
      <c r="D7551" s="498"/>
      <c r="E7551" s="498"/>
      <c r="F7551" s="498"/>
      <c r="G7551" s="498"/>
      <c r="H7551" s="498"/>
      <c r="I7551" s="499"/>
      <c r="J7551" s="500"/>
    </row>
    <row r="7552" customFormat="false" ht="18" hidden="false" customHeight="true" outlineLevel="0" collapsed="false">
      <c r="A7552" s="466" t="s">
        <v>3720</v>
      </c>
      <c r="B7552" s="467" t="s">
        <v>27</v>
      </c>
      <c r="C7552" s="468" t="s">
        <v>26</v>
      </c>
      <c r="D7552" s="468" t="s">
        <v>18</v>
      </c>
      <c r="E7552" s="468" t="s">
        <v>25</v>
      </c>
      <c r="F7552" s="468"/>
      <c r="G7552" s="469" t="s">
        <v>1375</v>
      </c>
      <c r="H7552" s="467" t="s">
        <v>1376</v>
      </c>
      <c r="I7552" s="470" t="s">
        <v>1377</v>
      </c>
      <c r="J7552" s="471" t="s">
        <v>19</v>
      </c>
    </row>
    <row r="7553" customFormat="false" ht="39" hidden="false" customHeight="true" outlineLevel="0" collapsed="false">
      <c r="A7553" s="472" t="s">
        <v>35</v>
      </c>
      <c r="B7553" s="473" t="n">
        <v>89505</v>
      </c>
      <c r="C7553" s="474" t="s">
        <v>42</v>
      </c>
      <c r="D7553" s="474" t="s">
        <v>3620</v>
      </c>
      <c r="E7553" s="474" t="s">
        <v>1422</v>
      </c>
      <c r="F7553" s="474"/>
      <c r="G7553" s="475" t="s">
        <v>120</v>
      </c>
      <c r="H7553" s="476" t="n">
        <v>1</v>
      </c>
      <c r="I7553" s="477" t="n">
        <v>38.46</v>
      </c>
      <c r="J7553" s="478" t="n">
        <v>38.46</v>
      </c>
    </row>
    <row r="7554" customFormat="false" ht="25.5" hidden="false" customHeight="true" outlineLevel="0" collapsed="false">
      <c r="A7554" s="479" t="s">
        <v>656</v>
      </c>
      <c r="B7554" s="480" t="n">
        <v>88248</v>
      </c>
      <c r="C7554" s="481" t="s">
        <v>42</v>
      </c>
      <c r="D7554" s="481" t="s">
        <v>910</v>
      </c>
      <c r="E7554" s="481" t="s">
        <v>1382</v>
      </c>
      <c r="F7554" s="481"/>
      <c r="G7554" s="482" t="s">
        <v>469</v>
      </c>
      <c r="H7554" s="483" t="n">
        <v>0.1506</v>
      </c>
      <c r="I7554" s="484" t="n">
        <v>20.92</v>
      </c>
      <c r="J7554" s="485" t="n">
        <v>3.15</v>
      </c>
    </row>
    <row r="7555" customFormat="false" ht="25.5" hidden="false" customHeight="true" outlineLevel="0" collapsed="false">
      <c r="A7555" s="479" t="s">
        <v>656</v>
      </c>
      <c r="B7555" s="480" t="n">
        <v>88267</v>
      </c>
      <c r="C7555" s="481" t="s">
        <v>42</v>
      </c>
      <c r="D7555" s="481" t="s">
        <v>909</v>
      </c>
      <c r="E7555" s="481" t="s">
        <v>1382</v>
      </c>
      <c r="F7555" s="481"/>
      <c r="G7555" s="482" t="s">
        <v>469</v>
      </c>
      <c r="H7555" s="483" t="n">
        <v>0.1506</v>
      </c>
      <c r="I7555" s="484" t="n">
        <v>25.55</v>
      </c>
      <c r="J7555" s="485" t="n">
        <v>3.84</v>
      </c>
    </row>
    <row r="7556" customFormat="false" ht="24" hidden="false" customHeight="true" outlineLevel="0" collapsed="false">
      <c r="A7556" s="501" t="s">
        <v>200</v>
      </c>
      <c r="B7556" s="502" t="n">
        <v>122</v>
      </c>
      <c r="C7556" s="503" t="s">
        <v>42</v>
      </c>
      <c r="D7556" s="503" t="s">
        <v>3553</v>
      </c>
      <c r="E7556" s="503" t="s">
        <v>669</v>
      </c>
      <c r="F7556" s="503"/>
      <c r="G7556" s="504" t="s">
        <v>120</v>
      </c>
      <c r="H7556" s="505" t="n">
        <v>0.0212</v>
      </c>
      <c r="I7556" s="506" t="n">
        <v>76.94</v>
      </c>
      <c r="J7556" s="507" t="n">
        <v>1.63</v>
      </c>
    </row>
    <row r="7557" customFormat="false" ht="25.5" hidden="false" customHeight="true" outlineLevel="0" collapsed="false">
      <c r="A7557" s="501" t="s">
        <v>200</v>
      </c>
      <c r="B7557" s="502" t="n">
        <v>3539</v>
      </c>
      <c r="C7557" s="503" t="s">
        <v>42</v>
      </c>
      <c r="D7557" s="503" t="s">
        <v>3621</v>
      </c>
      <c r="E7557" s="503" t="s">
        <v>669</v>
      </c>
      <c r="F7557" s="503"/>
      <c r="G7557" s="504" t="s">
        <v>120</v>
      </c>
      <c r="H7557" s="505" t="n">
        <v>1</v>
      </c>
      <c r="I7557" s="506" t="n">
        <v>27.18</v>
      </c>
      <c r="J7557" s="507" t="n">
        <v>27.18</v>
      </c>
    </row>
    <row r="7558" customFormat="false" ht="25.5" hidden="false" customHeight="true" outlineLevel="0" collapsed="false">
      <c r="A7558" s="501" t="s">
        <v>200</v>
      </c>
      <c r="B7558" s="502" t="n">
        <v>20083</v>
      </c>
      <c r="C7558" s="503" t="s">
        <v>42</v>
      </c>
      <c r="D7558" s="503" t="s">
        <v>3554</v>
      </c>
      <c r="E7558" s="503" t="s">
        <v>669</v>
      </c>
      <c r="F7558" s="503"/>
      <c r="G7558" s="504" t="s">
        <v>120</v>
      </c>
      <c r="H7558" s="505" t="n">
        <v>0.03</v>
      </c>
      <c r="I7558" s="506" t="n">
        <v>87.17</v>
      </c>
      <c r="J7558" s="507" t="n">
        <v>2.61</v>
      </c>
    </row>
    <row r="7559" customFormat="false" ht="24" hidden="false" customHeight="true" outlineLevel="0" collapsed="false">
      <c r="A7559" s="501" t="s">
        <v>200</v>
      </c>
      <c r="B7559" s="502" t="n">
        <v>38383</v>
      </c>
      <c r="C7559" s="503" t="s">
        <v>42</v>
      </c>
      <c r="D7559" s="503" t="s">
        <v>3555</v>
      </c>
      <c r="E7559" s="503" t="s">
        <v>669</v>
      </c>
      <c r="F7559" s="503"/>
      <c r="G7559" s="504" t="s">
        <v>120</v>
      </c>
      <c r="H7559" s="505" t="n">
        <v>0.0222</v>
      </c>
      <c r="I7559" s="506" t="n">
        <v>2.62</v>
      </c>
      <c r="J7559" s="507" t="n">
        <v>0.05</v>
      </c>
    </row>
    <row r="7560" customFormat="false" ht="15" hidden="false" customHeight="false" outlineLevel="0" collapsed="false">
      <c r="A7560" s="486"/>
      <c r="B7560" s="487"/>
      <c r="C7560" s="487"/>
      <c r="D7560" s="487"/>
      <c r="E7560" s="487" t="s">
        <v>1388</v>
      </c>
      <c r="F7560" s="488" t="n">
        <v>5.58</v>
      </c>
      <c r="G7560" s="487" t="s">
        <v>1389</v>
      </c>
      <c r="H7560" s="488" t="n">
        <v>0</v>
      </c>
      <c r="I7560" s="489" t="s">
        <v>1390</v>
      </c>
      <c r="J7560" s="490" t="n">
        <v>5.58</v>
      </c>
    </row>
    <row r="7561" customFormat="false" ht="15" hidden="false" customHeight="true" outlineLevel="0" collapsed="false">
      <c r="A7561" s="486"/>
      <c r="B7561" s="487"/>
      <c r="C7561" s="487"/>
      <c r="D7561" s="487"/>
      <c r="E7561" s="487" t="s">
        <v>1391</v>
      </c>
      <c r="F7561" s="488" t="n">
        <v>9.15</v>
      </c>
      <c r="G7561" s="487"/>
      <c r="H7561" s="491" t="s">
        <v>1392</v>
      </c>
      <c r="I7561" s="491"/>
      <c r="J7561" s="490" t="n">
        <v>47.61</v>
      </c>
    </row>
    <row r="7562" customFormat="false" ht="49.5" hidden="false" customHeight="true" outlineLevel="0" collapsed="false">
      <c r="A7562" s="492"/>
      <c r="B7562" s="493"/>
      <c r="C7562" s="493"/>
      <c r="D7562" s="493"/>
      <c r="E7562" s="493"/>
      <c r="F7562" s="493"/>
      <c r="G7562" s="493" t="s">
        <v>1393</v>
      </c>
      <c r="H7562" s="494" t="n">
        <v>2</v>
      </c>
      <c r="I7562" s="495" t="s">
        <v>1394</v>
      </c>
      <c r="J7562" s="496" t="n">
        <v>95.22</v>
      </c>
    </row>
    <row r="7563" customFormat="false" ht="0.75" hidden="false" customHeight="true" outlineLevel="0" collapsed="false">
      <c r="A7563" s="497"/>
      <c r="B7563" s="498"/>
      <c r="C7563" s="498"/>
      <c r="D7563" s="498"/>
      <c r="E7563" s="498"/>
      <c r="F7563" s="498"/>
      <c r="G7563" s="498"/>
      <c r="H7563" s="498"/>
      <c r="I7563" s="499"/>
      <c r="J7563" s="500"/>
    </row>
    <row r="7564" customFormat="false" ht="18" hidden="false" customHeight="true" outlineLevel="0" collapsed="false">
      <c r="A7564" s="466" t="s">
        <v>3721</v>
      </c>
      <c r="B7564" s="467" t="s">
        <v>27</v>
      </c>
      <c r="C7564" s="468" t="s">
        <v>26</v>
      </c>
      <c r="D7564" s="468" t="s">
        <v>18</v>
      </c>
      <c r="E7564" s="468" t="s">
        <v>25</v>
      </c>
      <c r="F7564" s="468"/>
      <c r="G7564" s="469" t="s">
        <v>1375</v>
      </c>
      <c r="H7564" s="467" t="s">
        <v>1376</v>
      </c>
      <c r="I7564" s="470" t="s">
        <v>1377</v>
      </c>
      <c r="J7564" s="471" t="s">
        <v>19</v>
      </c>
    </row>
    <row r="7565" customFormat="false" ht="39" hidden="false" customHeight="true" outlineLevel="0" collapsed="false">
      <c r="A7565" s="472" t="s">
        <v>35</v>
      </c>
      <c r="B7565" s="473" t="n">
        <v>104004</v>
      </c>
      <c r="C7565" s="474" t="s">
        <v>42</v>
      </c>
      <c r="D7565" s="474" t="s">
        <v>3722</v>
      </c>
      <c r="E7565" s="474" t="s">
        <v>1422</v>
      </c>
      <c r="F7565" s="474"/>
      <c r="G7565" s="475" t="s">
        <v>120</v>
      </c>
      <c r="H7565" s="476" t="n">
        <v>1</v>
      </c>
      <c r="I7565" s="477" t="n">
        <v>28.22</v>
      </c>
      <c r="J7565" s="478" t="n">
        <v>28.22</v>
      </c>
    </row>
    <row r="7566" customFormat="false" ht="25.5" hidden="false" customHeight="true" outlineLevel="0" collapsed="false">
      <c r="A7566" s="479" t="s">
        <v>656</v>
      </c>
      <c r="B7566" s="480" t="n">
        <v>88248</v>
      </c>
      <c r="C7566" s="481" t="s">
        <v>42</v>
      </c>
      <c r="D7566" s="481" t="s">
        <v>910</v>
      </c>
      <c r="E7566" s="481" t="s">
        <v>1382</v>
      </c>
      <c r="F7566" s="481"/>
      <c r="G7566" s="482" t="s">
        <v>469</v>
      </c>
      <c r="H7566" s="483" t="n">
        <v>0.3059</v>
      </c>
      <c r="I7566" s="484" t="n">
        <v>20.92</v>
      </c>
      <c r="J7566" s="485" t="n">
        <v>6.39</v>
      </c>
    </row>
    <row r="7567" customFormat="false" ht="25.5" hidden="false" customHeight="true" outlineLevel="0" collapsed="false">
      <c r="A7567" s="479" t="s">
        <v>656</v>
      </c>
      <c r="B7567" s="480" t="n">
        <v>88267</v>
      </c>
      <c r="C7567" s="481" t="s">
        <v>42</v>
      </c>
      <c r="D7567" s="481" t="s">
        <v>909</v>
      </c>
      <c r="E7567" s="481" t="s">
        <v>1382</v>
      </c>
      <c r="F7567" s="481"/>
      <c r="G7567" s="482" t="s">
        <v>469</v>
      </c>
      <c r="H7567" s="483" t="n">
        <v>0.3059</v>
      </c>
      <c r="I7567" s="484" t="n">
        <v>25.55</v>
      </c>
      <c r="J7567" s="485" t="n">
        <v>7.81</v>
      </c>
    </row>
    <row r="7568" customFormat="false" ht="24" hidden="false" customHeight="true" outlineLevel="0" collapsed="false">
      <c r="A7568" s="501" t="s">
        <v>200</v>
      </c>
      <c r="B7568" s="502" t="n">
        <v>122</v>
      </c>
      <c r="C7568" s="503" t="s">
        <v>42</v>
      </c>
      <c r="D7568" s="503" t="s">
        <v>3553</v>
      </c>
      <c r="E7568" s="503" t="s">
        <v>669</v>
      </c>
      <c r="F7568" s="503"/>
      <c r="G7568" s="504" t="s">
        <v>120</v>
      </c>
      <c r="H7568" s="505" t="n">
        <v>0.0247</v>
      </c>
      <c r="I7568" s="506" t="n">
        <v>76.94</v>
      </c>
      <c r="J7568" s="507" t="n">
        <v>1.9</v>
      </c>
    </row>
    <row r="7569" customFormat="false" ht="25.5" hidden="false" customHeight="true" outlineLevel="0" collapsed="false">
      <c r="A7569" s="501" t="s">
        <v>200</v>
      </c>
      <c r="B7569" s="502" t="n">
        <v>7142</v>
      </c>
      <c r="C7569" s="503" t="s">
        <v>42</v>
      </c>
      <c r="D7569" s="503" t="s">
        <v>3652</v>
      </c>
      <c r="E7569" s="503" t="s">
        <v>669</v>
      </c>
      <c r="F7569" s="503"/>
      <c r="G7569" s="504" t="s">
        <v>120</v>
      </c>
      <c r="H7569" s="505" t="n">
        <v>1</v>
      </c>
      <c r="I7569" s="506" t="n">
        <v>9.05</v>
      </c>
      <c r="J7569" s="507" t="n">
        <v>9.05</v>
      </c>
    </row>
    <row r="7570" customFormat="false" ht="25.5" hidden="false" customHeight="true" outlineLevel="0" collapsed="false">
      <c r="A7570" s="501" t="s">
        <v>200</v>
      </c>
      <c r="B7570" s="502" t="n">
        <v>20083</v>
      </c>
      <c r="C7570" s="503" t="s">
        <v>42</v>
      </c>
      <c r="D7570" s="503" t="s">
        <v>3554</v>
      </c>
      <c r="E7570" s="503" t="s">
        <v>669</v>
      </c>
      <c r="F7570" s="503"/>
      <c r="G7570" s="504" t="s">
        <v>120</v>
      </c>
      <c r="H7570" s="505" t="n">
        <v>0.033</v>
      </c>
      <c r="I7570" s="506" t="n">
        <v>87.17</v>
      </c>
      <c r="J7570" s="507" t="n">
        <v>2.87</v>
      </c>
    </row>
    <row r="7571" customFormat="false" ht="24" hidden="false" customHeight="true" outlineLevel="0" collapsed="false">
      <c r="A7571" s="501" t="s">
        <v>200</v>
      </c>
      <c r="B7571" s="502" t="n">
        <v>38383</v>
      </c>
      <c r="C7571" s="503" t="s">
        <v>42</v>
      </c>
      <c r="D7571" s="503" t="s">
        <v>3555</v>
      </c>
      <c r="E7571" s="503" t="s">
        <v>669</v>
      </c>
      <c r="F7571" s="503"/>
      <c r="G7571" s="504" t="s">
        <v>120</v>
      </c>
      <c r="H7571" s="505" t="n">
        <v>0.0765</v>
      </c>
      <c r="I7571" s="506" t="n">
        <v>2.62</v>
      </c>
      <c r="J7571" s="507" t="n">
        <v>0.2</v>
      </c>
    </row>
    <row r="7572" customFormat="false" ht="15" hidden="false" customHeight="false" outlineLevel="0" collapsed="false">
      <c r="A7572" s="486"/>
      <c r="B7572" s="487"/>
      <c r="C7572" s="487"/>
      <c r="D7572" s="487"/>
      <c r="E7572" s="487" t="s">
        <v>1388</v>
      </c>
      <c r="F7572" s="488" t="n">
        <v>11.36</v>
      </c>
      <c r="G7572" s="487" t="s">
        <v>1389</v>
      </c>
      <c r="H7572" s="488" t="n">
        <v>0</v>
      </c>
      <c r="I7572" s="489" t="s">
        <v>1390</v>
      </c>
      <c r="J7572" s="490" t="n">
        <v>11.36</v>
      </c>
    </row>
    <row r="7573" customFormat="false" ht="15" hidden="false" customHeight="true" outlineLevel="0" collapsed="false">
      <c r="A7573" s="486"/>
      <c r="B7573" s="487"/>
      <c r="C7573" s="487"/>
      <c r="D7573" s="487"/>
      <c r="E7573" s="487" t="s">
        <v>1391</v>
      </c>
      <c r="F7573" s="488" t="n">
        <v>6.71</v>
      </c>
      <c r="G7573" s="487"/>
      <c r="H7573" s="491" t="s">
        <v>1392</v>
      </c>
      <c r="I7573" s="491"/>
      <c r="J7573" s="490" t="n">
        <v>34.93</v>
      </c>
    </row>
    <row r="7574" customFormat="false" ht="49.5" hidden="false" customHeight="true" outlineLevel="0" collapsed="false">
      <c r="A7574" s="492"/>
      <c r="B7574" s="493"/>
      <c r="C7574" s="493"/>
      <c r="D7574" s="493"/>
      <c r="E7574" s="493"/>
      <c r="F7574" s="493"/>
      <c r="G7574" s="493" t="s">
        <v>1393</v>
      </c>
      <c r="H7574" s="494" t="n">
        <v>1</v>
      </c>
      <c r="I7574" s="495" t="s">
        <v>1394</v>
      </c>
      <c r="J7574" s="496" t="n">
        <v>34.93</v>
      </c>
    </row>
    <row r="7575" customFormat="false" ht="0.75" hidden="false" customHeight="true" outlineLevel="0" collapsed="false">
      <c r="A7575" s="497"/>
      <c r="B7575" s="498"/>
      <c r="C7575" s="498"/>
      <c r="D7575" s="498"/>
      <c r="E7575" s="498"/>
      <c r="F7575" s="498"/>
      <c r="G7575" s="498"/>
      <c r="H7575" s="498"/>
      <c r="I7575" s="499"/>
      <c r="J7575" s="500"/>
    </row>
    <row r="7576" customFormat="false" ht="18" hidden="false" customHeight="true" outlineLevel="0" collapsed="false">
      <c r="A7576" s="466" t="s">
        <v>3723</v>
      </c>
      <c r="B7576" s="467" t="s">
        <v>27</v>
      </c>
      <c r="C7576" s="468" t="s">
        <v>26</v>
      </c>
      <c r="D7576" s="468" t="s">
        <v>18</v>
      </c>
      <c r="E7576" s="468" t="s">
        <v>25</v>
      </c>
      <c r="F7576" s="468"/>
      <c r="G7576" s="469" t="s">
        <v>1375</v>
      </c>
      <c r="H7576" s="467" t="s">
        <v>1376</v>
      </c>
      <c r="I7576" s="470" t="s">
        <v>1377</v>
      </c>
      <c r="J7576" s="471" t="s">
        <v>19</v>
      </c>
    </row>
    <row r="7577" customFormat="false" ht="25.5" hidden="false" customHeight="true" outlineLevel="0" collapsed="false">
      <c r="A7577" s="472" t="s">
        <v>35</v>
      </c>
      <c r="B7577" s="473" t="n">
        <v>89628</v>
      </c>
      <c r="C7577" s="474" t="s">
        <v>42</v>
      </c>
      <c r="D7577" s="474" t="s">
        <v>3654</v>
      </c>
      <c r="E7577" s="474" t="s">
        <v>1422</v>
      </c>
      <c r="F7577" s="474"/>
      <c r="G7577" s="475" t="s">
        <v>120</v>
      </c>
      <c r="H7577" s="476" t="n">
        <v>1</v>
      </c>
      <c r="I7577" s="477" t="n">
        <v>44.8</v>
      </c>
      <c r="J7577" s="478" t="n">
        <v>44.8</v>
      </c>
    </row>
    <row r="7578" customFormat="false" ht="25.5" hidden="false" customHeight="true" outlineLevel="0" collapsed="false">
      <c r="A7578" s="479" t="s">
        <v>656</v>
      </c>
      <c r="B7578" s="480" t="n">
        <v>88248</v>
      </c>
      <c r="C7578" s="481" t="s">
        <v>42</v>
      </c>
      <c r="D7578" s="481" t="s">
        <v>910</v>
      </c>
      <c r="E7578" s="481" t="s">
        <v>1382</v>
      </c>
      <c r="F7578" s="481"/>
      <c r="G7578" s="482" t="s">
        <v>469</v>
      </c>
      <c r="H7578" s="483" t="n">
        <v>0.2</v>
      </c>
      <c r="I7578" s="484" t="n">
        <v>20.92</v>
      </c>
      <c r="J7578" s="485" t="n">
        <v>4.18</v>
      </c>
    </row>
    <row r="7579" customFormat="false" ht="25.5" hidden="false" customHeight="true" outlineLevel="0" collapsed="false">
      <c r="A7579" s="479" t="s">
        <v>656</v>
      </c>
      <c r="B7579" s="480" t="n">
        <v>88267</v>
      </c>
      <c r="C7579" s="481" t="s">
        <v>42</v>
      </c>
      <c r="D7579" s="481" t="s">
        <v>909</v>
      </c>
      <c r="E7579" s="481" t="s">
        <v>1382</v>
      </c>
      <c r="F7579" s="481"/>
      <c r="G7579" s="482" t="s">
        <v>469</v>
      </c>
      <c r="H7579" s="483" t="n">
        <v>0.2</v>
      </c>
      <c r="I7579" s="484" t="n">
        <v>25.55</v>
      </c>
      <c r="J7579" s="485" t="n">
        <v>5.11</v>
      </c>
    </row>
    <row r="7580" customFormat="false" ht="24" hidden="false" customHeight="true" outlineLevel="0" collapsed="false">
      <c r="A7580" s="501" t="s">
        <v>200</v>
      </c>
      <c r="B7580" s="502" t="n">
        <v>122</v>
      </c>
      <c r="C7580" s="503" t="s">
        <v>42</v>
      </c>
      <c r="D7580" s="503" t="s">
        <v>3553</v>
      </c>
      <c r="E7580" s="503" t="s">
        <v>669</v>
      </c>
      <c r="F7580" s="503"/>
      <c r="G7580" s="504" t="s">
        <v>120</v>
      </c>
      <c r="H7580" s="505" t="n">
        <v>0.0318</v>
      </c>
      <c r="I7580" s="506" t="n">
        <v>76.94</v>
      </c>
      <c r="J7580" s="507" t="n">
        <v>2.44</v>
      </c>
    </row>
    <row r="7581" customFormat="false" ht="25.5" hidden="false" customHeight="true" outlineLevel="0" collapsed="false">
      <c r="A7581" s="501" t="s">
        <v>200</v>
      </c>
      <c r="B7581" s="502" t="n">
        <v>7143</v>
      </c>
      <c r="C7581" s="503" t="s">
        <v>42</v>
      </c>
      <c r="D7581" s="503" t="s">
        <v>3655</v>
      </c>
      <c r="E7581" s="503" t="s">
        <v>669</v>
      </c>
      <c r="F7581" s="503"/>
      <c r="G7581" s="504" t="s">
        <v>120</v>
      </c>
      <c r="H7581" s="505" t="n">
        <v>1</v>
      </c>
      <c r="I7581" s="506" t="n">
        <v>29.07</v>
      </c>
      <c r="J7581" s="507" t="n">
        <v>29.07</v>
      </c>
    </row>
    <row r="7582" customFormat="false" ht="25.5" hidden="false" customHeight="true" outlineLevel="0" collapsed="false">
      <c r="A7582" s="501" t="s">
        <v>200</v>
      </c>
      <c r="B7582" s="502" t="n">
        <v>20083</v>
      </c>
      <c r="C7582" s="503" t="s">
        <v>42</v>
      </c>
      <c r="D7582" s="503" t="s">
        <v>3554</v>
      </c>
      <c r="E7582" s="503" t="s">
        <v>669</v>
      </c>
      <c r="F7582" s="503"/>
      <c r="G7582" s="504" t="s">
        <v>120</v>
      </c>
      <c r="H7582" s="505" t="n">
        <v>0.045</v>
      </c>
      <c r="I7582" s="506" t="n">
        <v>87.17</v>
      </c>
      <c r="J7582" s="507" t="n">
        <v>3.92</v>
      </c>
    </row>
    <row r="7583" customFormat="false" ht="24" hidden="false" customHeight="true" outlineLevel="0" collapsed="false">
      <c r="A7583" s="501" t="s">
        <v>200</v>
      </c>
      <c r="B7583" s="502" t="n">
        <v>38383</v>
      </c>
      <c r="C7583" s="503" t="s">
        <v>42</v>
      </c>
      <c r="D7583" s="503" t="s">
        <v>3555</v>
      </c>
      <c r="E7583" s="503" t="s">
        <v>669</v>
      </c>
      <c r="F7583" s="503"/>
      <c r="G7583" s="504" t="s">
        <v>120</v>
      </c>
      <c r="H7583" s="505" t="n">
        <v>0.0333</v>
      </c>
      <c r="I7583" s="506" t="n">
        <v>2.62</v>
      </c>
      <c r="J7583" s="507" t="n">
        <v>0.08</v>
      </c>
    </row>
    <row r="7584" customFormat="false" ht="15" hidden="false" customHeight="false" outlineLevel="0" collapsed="false">
      <c r="A7584" s="486"/>
      <c r="B7584" s="487"/>
      <c r="C7584" s="487"/>
      <c r="D7584" s="487"/>
      <c r="E7584" s="487" t="s">
        <v>1388</v>
      </c>
      <c r="F7584" s="488" t="n">
        <v>7.42</v>
      </c>
      <c r="G7584" s="487" t="s">
        <v>1389</v>
      </c>
      <c r="H7584" s="488" t="n">
        <v>0</v>
      </c>
      <c r="I7584" s="489" t="s">
        <v>1390</v>
      </c>
      <c r="J7584" s="490" t="n">
        <v>7.42</v>
      </c>
    </row>
    <row r="7585" customFormat="false" ht="15" hidden="false" customHeight="true" outlineLevel="0" collapsed="false">
      <c r="A7585" s="486"/>
      <c r="B7585" s="487"/>
      <c r="C7585" s="487"/>
      <c r="D7585" s="487"/>
      <c r="E7585" s="487" t="s">
        <v>1391</v>
      </c>
      <c r="F7585" s="488" t="n">
        <v>10.66</v>
      </c>
      <c r="G7585" s="487"/>
      <c r="H7585" s="491" t="s">
        <v>1392</v>
      </c>
      <c r="I7585" s="491"/>
      <c r="J7585" s="490" t="n">
        <v>55.46</v>
      </c>
    </row>
    <row r="7586" customFormat="false" ht="49.5" hidden="false" customHeight="true" outlineLevel="0" collapsed="false">
      <c r="A7586" s="492"/>
      <c r="B7586" s="493"/>
      <c r="C7586" s="493"/>
      <c r="D7586" s="493"/>
      <c r="E7586" s="493"/>
      <c r="F7586" s="493"/>
      <c r="G7586" s="493" t="s">
        <v>1393</v>
      </c>
      <c r="H7586" s="494" t="n">
        <v>1</v>
      </c>
      <c r="I7586" s="495" t="s">
        <v>1394</v>
      </c>
      <c r="J7586" s="496" t="n">
        <v>55.46</v>
      </c>
    </row>
    <row r="7587" customFormat="false" ht="0.75" hidden="false" customHeight="true" outlineLevel="0" collapsed="false">
      <c r="A7587" s="497"/>
      <c r="B7587" s="498"/>
      <c r="C7587" s="498"/>
      <c r="D7587" s="498"/>
      <c r="E7587" s="498"/>
      <c r="F7587" s="498"/>
      <c r="G7587" s="498"/>
      <c r="H7587" s="498"/>
      <c r="I7587" s="499"/>
      <c r="J7587" s="500"/>
    </row>
    <row r="7588" customFormat="false" ht="18" hidden="false" customHeight="true" outlineLevel="0" collapsed="false">
      <c r="A7588" s="466" t="s">
        <v>3724</v>
      </c>
      <c r="B7588" s="467" t="s">
        <v>27</v>
      </c>
      <c r="C7588" s="468" t="s">
        <v>26</v>
      </c>
      <c r="D7588" s="468" t="s">
        <v>18</v>
      </c>
      <c r="E7588" s="468" t="s">
        <v>25</v>
      </c>
      <c r="F7588" s="468"/>
      <c r="G7588" s="469" t="s">
        <v>1375</v>
      </c>
      <c r="H7588" s="467" t="s">
        <v>1376</v>
      </c>
      <c r="I7588" s="470" t="s">
        <v>1377</v>
      </c>
      <c r="J7588" s="471" t="s">
        <v>19</v>
      </c>
    </row>
    <row r="7589" customFormat="false" ht="25.5" hidden="false" customHeight="true" outlineLevel="0" collapsed="false">
      <c r="A7589" s="472" t="s">
        <v>35</v>
      </c>
      <c r="B7589" s="473" t="n">
        <v>94497</v>
      </c>
      <c r="C7589" s="474" t="s">
        <v>42</v>
      </c>
      <c r="D7589" s="474" t="s">
        <v>3725</v>
      </c>
      <c r="E7589" s="474" t="s">
        <v>1422</v>
      </c>
      <c r="F7589" s="474"/>
      <c r="G7589" s="475" t="s">
        <v>120</v>
      </c>
      <c r="H7589" s="476" t="n">
        <v>1</v>
      </c>
      <c r="I7589" s="477" t="n">
        <v>93.75</v>
      </c>
      <c r="J7589" s="478" t="n">
        <v>93.75</v>
      </c>
    </row>
    <row r="7590" customFormat="false" ht="25.5" hidden="false" customHeight="true" outlineLevel="0" collapsed="false">
      <c r="A7590" s="479" t="s">
        <v>656</v>
      </c>
      <c r="B7590" s="480" t="n">
        <v>88248</v>
      </c>
      <c r="C7590" s="481" t="s">
        <v>42</v>
      </c>
      <c r="D7590" s="481" t="s">
        <v>910</v>
      </c>
      <c r="E7590" s="481" t="s">
        <v>1382</v>
      </c>
      <c r="F7590" s="481"/>
      <c r="G7590" s="482" t="s">
        <v>469</v>
      </c>
      <c r="H7590" s="483" t="n">
        <v>0.2633</v>
      </c>
      <c r="I7590" s="484" t="n">
        <v>20.92</v>
      </c>
      <c r="J7590" s="485" t="n">
        <v>5.5</v>
      </c>
    </row>
    <row r="7591" customFormat="false" ht="25.5" hidden="false" customHeight="true" outlineLevel="0" collapsed="false">
      <c r="A7591" s="479" t="s">
        <v>656</v>
      </c>
      <c r="B7591" s="480" t="n">
        <v>88267</v>
      </c>
      <c r="C7591" s="481" t="s">
        <v>42</v>
      </c>
      <c r="D7591" s="481" t="s">
        <v>909</v>
      </c>
      <c r="E7591" s="481" t="s">
        <v>1382</v>
      </c>
      <c r="F7591" s="481"/>
      <c r="G7591" s="482" t="s">
        <v>469</v>
      </c>
      <c r="H7591" s="483" t="n">
        <v>0.2633</v>
      </c>
      <c r="I7591" s="484" t="n">
        <v>25.55</v>
      </c>
      <c r="J7591" s="485" t="n">
        <v>6.72</v>
      </c>
    </row>
    <row r="7592" customFormat="false" ht="24" hidden="false" customHeight="true" outlineLevel="0" collapsed="false">
      <c r="A7592" s="501" t="s">
        <v>200</v>
      </c>
      <c r="B7592" s="502" t="n">
        <v>3148</v>
      </c>
      <c r="C7592" s="503" t="s">
        <v>42</v>
      </c>
      <c r="D7592" s="503" t="s">
        <v>1423</v>
      </c>
      <c r="E7592" s="503" t="s">
        <v>669</v>
      </c>
      <c r="F7592" s="503"/>
      <c r="G7592" s="504" t="s">
        <v>120</v>
      </c>
      <c r="H7592" s="505" t="n">
        <v>0.0192</v>
      </c>
      <c r="I7592" s="506" t="n">
        <v>14.45</v>
      </c>
      <c r="J7592" s="507" t="n">
        <v>0.27</v>
      </c>
    </row>
    <row r="7593" customFormat="false" ht="25.5" hidden="false" customHeight="true" outlineLevel="0" collapsed="false">
      <c r="A7593" s="501" t="s">
        <v>200</v>
      </c>
      <c r="B7593" s="502" t="n">
        <v>6010</v>
      </c>
      <c r="C7593" s="503" t="s">
        <v>42</v>
      </c>
      <c r="D7593" s="503" t="s">
        <v>3726</v>
      </c>
      <c r="E7593" s="503" t="s">
        <v>669</v>
      </c>
      <c r="F7593" s="503"/>
      <c r="G7593" s="504" t="s">
        <v>120</v>
      </c>
      <c r="H7593" s="505" t="n">
        <v>1</v>
      </c>
      <c r="I7593" s="506" t="n">
        <v>81.26</v>
      </c>
      <c r="J7593" s="507" t="n">
        <v>81.26</v>
      </c>
    </row>
    <row r="7594" customFormat="false" ht="15" hidden="false" customHeight="false" outlineLevel="0" collapsed="false">
      <c r="A7594" s="486"/>
      <c r="B7594" s="487"/>
      <c r="C7594" s="487"/>
      <c r="D7594" s="487"/>
      <c r="E7594" s="487" t="s">
        <v>1388</v>
      </c>
      <c r="F7594" s="488" t="n">
        <v>9.78</v>
      </c>
      <c r="G7594" s="487" t="s">
        <v>1389</v>
      </c>
      <c r="H7594" s="488" t="n">
        <v>0</v>
      </c>
      <c r="I7594" s="489" t="s">
        <v>1390</v>
      </c>
      <c r="J7594" s="490" t="n">
        <v>9.78</v>
      </c>
    </row>
    <row r="7595" customFormat="false" ht="15" hidden="false" customHeight="true" outlineLevel="0" collapsed="false">
      <c r="A7595" s="486"/>
      <c r="B7595" s="487"/>
      <c r="C7595" s="487"/>
      <c r="D7595" s="487"/>
      <c r="E7595" s="487" t="s">
        <v>1391</v>
      </c>
      <c r="F7595" s="488" t="n">
        <v>22.31</v>
      </c>
      <c r="G7595" s="487"/>
      <c r="H7595" s="491" t="s">
        <v>1392</v>
      </c>
      <c r="I7595" s="491"/>
      <c r="J7595" s="490" t="n">
        <v>116.06</v>
      </c>
    </row>
    <row r="7596" customFormat="false" ht="49.5" hidden="false" customHeight="true" outlineLevel="0" collapsed="false">
      <c r="A7596" s="492"/>
      <c r="B7596" s="493"/>
      <c r="C7596" s="493"/>
      <c r="D7596" s="493"/>
      <c r="E7596" s="493"/>
      <c r="F7596" s="493"/>
      <c r="G7596" s="493" t="s">
        <v>1393</v>
      </c>
      <c r="H7596" s="494" t="n">
        <v>2</v>
      </c>
      <c r="I7596" s="495" t="s">
        <v>1394</v>
      </c>
      <c r="J7596" s="496" t="n">
        <v>232.12</v>
      </c>
    </row>
    <row r="7597" customFormat="false" ht="0.75" hidden="false" customHeight="true" outlineLevel="0" collapsed="false">
      <c r="A7597" s="497"/>
      <c r="B7597" s="498"/>
      <c r="C7597" s="498"/>
      <c r="D7597" s="498"/>
      <c r="E7597" s="498"/>
      <c r="F7597" s="498"/>
      <c r="G7597" s="498"/>
      <c r="H7597" s="498"/>
      <c r="I7597" s="499"/>
      <c r="J7597" s="500"/>
    </row>
    <row r="7598" customFormat="false" ht="18" hidden="false" customHeight="true" outlineLevel="0" collapsed="false">
      <c r="A7598" s="466" t="s">
        <v>3727</v>
      </c>
      <c r="B7598" s="467" t="s">
        <v>27</v>
      </c>
      <c r="C7598" s="468" t="s">
        <v>26</v>
      </c>
      <c r="D7598" s="468" t="s">
        <v>18</v>
      </c>
      <c r="E7598" s="468" t="s">
        <v>25</v>
      </c>
      <c r="F7598" s="468"/>
      <c r="G7598" s="469" t="s">
        <v>1375</v>
      </c>
      <c r="H7598" s="467" t="s">
        <v>1376</v>
      </c>
      <c r="I7598" s="470" t="s">
        <v>1377</v>
      </c>
      <c r="J7598" s="471" t="s">
        <v>19</v>
      </c>
    </row>
    <row r="7599" customFormat="false" ht="25.5" hidden="false" customHeight="true" outlineLevel="0" collapsed="false">
      <c r="A7599" s="472" t="s">
        <v>35</v>
      </c>
      <c r="B7599" s="473" t="n">
        <v>94498</v>
      </c>
      <c r="C7599" s="474" t="s">
        <v>42</v>
      </c>
      <c r="D7599" s="474" t="s">
        <v>3533</v>
      </c>
      <c r="E7599" s="474" t="s">
        <v>1422</v>
      </c>
      <c r="F7599" s="474"/>
      <c r="G7599" s="475" t="s">
        <v>120</v>
      </c>
      <c r="H7599" s="476" t="n">
        <v>1</v>
      </c>
      <c r="I7599" s="477" t="n">
        <v>129.3</v>
      </c>
      <c r="J7599" s="478" t="n">
        <v>129.3</v>
      </c>
    </row>
    <row r="7600" customFormat="false" ht="25.5" hidden="false" customHeight="true" outlineLevel="0" collapsed="false">
      <c r="A7600" s="479" t="s">
        <v>656</v>
      </c>
      <c r="B7600" s="480" t="n">
        <v>88248</v>
      </c>
      <c r="C7600" s="481" t="s">
        <v>42</v>
      </c>
      <c r="D7600" s="481" t="s">
        <v>910</v>
      </c>
      <c r="E7600" s="481" t="s">
        <v>1382</v>
      </c>
      <c r="F7600" s="481"/>
      <c r="G7600" s="482" t="s">
        <v>469</v>
      </c>
      <c r="H7600" s="483" t="n">
        <v>0.3398</v>
      </c>
      <c r="I7600" s="484" t="n">
        <v>20.92</v>
      </c>
      <c r="J7600" s="485" t="n">
        <v>7.1</v>
      </c>
    </row>
    <row r="7601" customFormat="false" ht="25.5" hidden="false" customHeight="true" outlineLevel="0" collapsed="false">
      <c r="A7601" s="479" t="s">
        <v>656</v>
      </c>
      <c r="B7601" s="480" t="n">
        <v>88267</v>
      </c>
      <c r="C7601" s="481" t="s">
        <v>42</v>
      </c>
      <c r="D7601" s="481" t="s">
        <v>909</v>
      </c>
      <c r="E7601" s="481" t="s">
        <v>1382</v>
      </c>
      <c r="F7601" s="481"/>
      <c r="G7601" s="482" t="s">
        <v>469</v>
      </c>
      <c r="H7601" s="483" t="n">
        <v>0.3398</v>
      </c>
      <c r="I7601" s="484" t="n">
        <v>25.55</v>
      </c>
      <c r="J7601" s="485" t="n">
        <v>8.68</v>
      </c>
    </row>
    <row r="7602" customFormat="false" ht="24" hidden="false" customHeight="true" outlineLevel="0" collapsed="false">
      <c r="A7602" s="501" t="s">
        <v>200</v>
      </c>
      <c r="B7602" s="502" t="n">
        <v>3148</v>
      </c>
      <c r="C7602" s="503" t="s">
        <v>42</v>
      </c>
      <c r="D7602" s="503" t="s">
        <v>1423</v>
      </c>
      <c r="E7602" s="503" t="s">
        <v>669</v>
      </c>
      <c r="F7602" s="503"/>
      <c r="G7602" s="504" t="s">
        <v>120</v>
      </c>
      <c r="H7602" s="505" t="n">
        <v>0.024</v>
      </c>
      <c r="I7602" s="506" t="n">
        <v>14.45</v>
      </c>
      <c r="J7602" s="507" t="n">
        <v>0.34</v>
      </c>
    </row>
    <row r="7603" customFormat="false" ht="25.5" hidden="false" customHeight="true" outlineLevel="0" collapsed="false">
      <c r="A7603" s="501" t="s">
        <v>200</v>
      </c>
      <c r="B7603" s="502" t="n">
        <v>6028</v>
      </c>
      <c r="C7603" s="503" t="s">
        <v>42</v>
      </c>
      <c r="D7603" s="503" t="s">
        <v>3534</v>
      </c>
      <c r="E7603" s="503" t="s">
        <v>669</v>
      </c>
      <c r="F7603" s="503"/>
      <c r="G7603" s="504" t="s">
        <v>120</v>
      </c>
      <c r="H7603" s="505" t="n">
        <v>1</v>
      </c>
      <c r="I7603" s="506" t="n">
        <v>113.18</v>
      </c>
      <c r="J7603" s="507" t="n">
        <v>113.18</v>
      </c>
    </row>
    <row r="7604" customFormat="false" ht="15" hidden="false" customHeight="false" outlineLevel="0" collapsed="false">
      <c r="A7604" s="486"/>
      <c r="B7604" s="487"/>
      <c r="C7604" s="487"/>
      <c r="D7604" s="487"/>
      <c r="E7604" s="487" t="s">
        <v>1388</v>
      </c>
      <c r="F7604" s="488" t="n">
        <v>12.61</v>
      </c>
      <c r="G7604" s="487" t="s">
        <v>1389</v>
      </c>
      <c r="H7604" s="488" t="n">
        <v>0</v>
      </c>
      <c r="I7604" s="489" t="s">
        <v>1390</v>
      </c>
      <c r="J7604" s="490" t="n">
        <v>12.61</v>
      </c>
    </row>
    <row r="7605" customFormat="false" ht="15" hidden="false" customHeight="true" outlineLevel="0" collapsed="false">
      <c r="A7605" s="486"/>
      <c r="B7605" s="487"/>
      <c r="C7605" s="487"/>
      <c r="D7605" s="487"/>
      <c r="E7605" s="487" t="s">
        <v>1391</v>
      </c>
      <c r="F7605" s="488" t="n">
        <v>30.77</v>
      </c>
      <c r="G7605" s="487"/>
      <c r="H7605" s="491" t="s">
        <v>1392</v>
      </c>
      <c r="I7605" s="491"/>
      <c r="J7605" s="490" t="n">
        <v>160.07</v>
      </c>
    </row>
    <row r="7606" customFormat="false" ht="49.5" hidden="false" customHeight="true" outlineLevel="0" collapsed="false">
      <c r="A7606" s="492"/>
      <c r="B7606" s="493"/>
      <c r="C7606" s="493"/>
      <c r="D7606" s="493"/>
      <c r="E7606" s="493"/>
      <c r="F7606" s="493"/>
      <c r="G7606" s="493" t="s">
        <v>1393</v>
      </c>
      <c r="H7606" s="494" t="n">
        <v>2</v>
      </c>
      <c r="I7606" s="495" t="s">
        <v>1394</v>
      </c>
      <c r="J7606" s="496" t="n">
        <v>320.14</v>
      </c>
    </row>
    <row r="7607" customFormat="false" ht="0.75" hidden="false" customHeight="true" outlineLevel="0" collapsed="false">
      <c r="A7607" s="497"/>
      <c r="B7607" s="498"/>
      <c r="C7607" s="498"/>
      <c r="D7607" s="498"/>
      <c r="E7607" s="498"/>
      <c r="F7607" s="498"/>
      <c r="G7607" s="498"/>
      <c r="H7607" s="498"/>
      <c r="I7607" s="499"/>
      <c r="J7607" s="500"/>
    </row>
    <row r="7608" customFormat="false" ht="18" hidden="false" customHeight="true" outlineLevel="0" collapsed="false">
      <c r="A7608" s="466" t="s">
        <v>3728</v>
      </c>
      <c r="B7608" s="467" t="s">
        <v>27</v>
      </c>
      <c r="C7608" s="468" t="s">
        <v>26</v>
      </c>
      <c r="D7608" s="468" t="s">
        <v>18</v>
      </c>
      <c r="E7608" s="468" t="s">
        <v>25</v>
      </c>
      <c r="F7608" s="468"/>
      <c r="G7608" s="469" t="s">
        <v>1375</v>
      </c>
      <c r="H7608" s="467" t="s">
        <v>1376</v>
      </c>
      <c r="I7608" s="470" t="s">
        <v>1377</v>
      </c>
      <c r="J7608" s="471" t="s">
        <v>19</v>
      </c>
    </row>
    <row r="7609" customFormat="false" ht="51.75" hidden="false" customHeight="true" outlineLevel="0" collapsed="false">
      <c r="A7609" s="472" t="s">
        <v>35</v>
      </c>
      <c r="B7609" s="473" t="n">
        <v>104001</v>
      </c>
      <c r="C7609" s="474" t="s">
        <v>42</v>
      </c>
      <c r="D7609" s="474" t="s">
        <v>3729</v>
      </c>
      <c r="E7609" s="474" t="s">
        <v>1422</v>
      </c>
      <c r="F7609" s="474"/>
      <c r="G7609" s="475" t="s">
        <v>120</v>
      </c>
      <c r="H7609" s="476" t="n">
        <v>1</v>
      </c>
      <c r="I7609" s="477" t="n">
        <v>13.18</v>
      </c>
      <c r="J7609" s="478" t="n">
        <v>13.18</v>
      </c>
    </row>
    <row r="7610" customFormat="false" ht="25.5" hidden="false" customHeight="true" outlineLevel="0" collapsed="false">
      <c r="A7610" s="479" t="s">
        <v>656</v>
      </c>
      <c r="B7610" s="480" t="n">
        <v>88248</v>
      </c>
      <c r="C7610" s="481" t="s">
        <v>42</v>
      </c>
      <c r="D7610" s="481" t="s">
        <v>910</v>
      </c>
      <c r="E7610" s="481" t="s">
        <v>1382</v>
      </c>
      <c r="F7610" s="481"/>
      <c r="G7610" s="482" t="s">
        <v>469</v>
      </c>
      <c r="H7610" s="483" t="n">
        <v>0.1343</v>
      </c>
      <c r="I7610" s="484" t="n">
        <v>20.92</v>
      </c>
      <c r="J7610" s="485" t="n">
        <v>2.8</v>
      </c>
    </row>
    <row r="7611" customFormat="false" ht="25.5" hidden="false" customHeight="true" outlineLevel="0" collapsed="false">
      <c r="A7611" s="479" t="s">
        <v>656</v>
      </c>
      <c r="B7611" s="480" t="n">
        <v>88267</v>
      </c>
      <c r="C7611" s="481" t="s">
        <v>42</v>
      </c>
      <c r="D7611" s="481" t="s">
        <v>909</v>
      </c>
      <c r="E7611" s="481" t="s">
        <v>1382</v>
      </c>
      <c r="F7611" s="481"/>
      <c r="G7611" s="482" t="s">
        <v>469</v>
      </c>
      <c r="H7611" s="483" t="n">
        <v>0.1343</v>
      </c>
      <c r="I7611" s="484" t="n">
        <v>25.55</v>
      </c>
      <c r="J7611" s="485" t="n">
        <v>3.43</v>
      </c>
    </row>
    <row r="7612" customFormat="false" ht="25.5" hidden="false" customHeight="true" outlineLevel="0" collapsed="false">
      <c r="A7612" s="501" t="s">
        <v>200</v>
      </c>
      <c r="B7612" s="502" t="n">
        <v>112</v>
      </c>
      <c r="C7612" s="503" t="s">
        <v>42</v>
      </c>
      <c r="D7612" s="503" t="s">
        <v>3730</v>
      </c>
      <c r="E7612" s="503" t="s">
        <v>669</v>
      </c>
      <c r="F7612" s="503"/>
      <c r="G7612" s="504" t="s">
        <v>120</v>
      </c>
      <c r="H7612" s="505" t="n">
        <v>1</v>
      </c>
      <c r="I7612" s="506" t="n">
        <v>4.19</v>
      </c>
      <c r="J7612" s="507" t="n">
        <v>4.19</v>
      </c>
    </row>
    <row r="7613" customFormat="false" ht="24" hidden="false" customHeight="true" outlineLevel="0" collapsed="false">
      <c r="A7613" s="501" t="s">
        <v>200</v>
      </c>
      <c r="B7613" s="502" t="n">
        <v>122</v>
      </c>
      <c r="C7613" s="503" t="s">
        <v>42</v>
      </c>
      <c r="D7613" s="503" t="s">
        <v>3553</v>
      </c>
      <c r="E7613" s="503" t="s">
        <v>669</v>
      </c>
      <c r="F7613" s="503"/>
      <c r="G7613" s="504" t="s">
        <v>120</v>
      </c>
      <c r="H7613" s="505" t="n">
        <v>0.0141</v>
      </c>
      <c r="I7613" s="506" t="n">
        <v>76.94</v>
      </c>
      <c r="J7613" s="507" t="n">
        <v>1.08</v>
      </c>
    </row>
    <row r="7614" customFormat="false" ht="25.5" hidden="false" customHeight="true" outlineLevel="0" collapsed="false">
      <c r="A7614" s="501" t="s">
        <v>200</v>
      </c>
      <c r="B7614" s="502" t="n">
        <v>20083</v>
      </c>
      <c r="C7614" s="503" t="s">
        <v>42</v>
      </c>
      <c r="D7614" s="503" t="s">
        <v>3554</v>
      </c>
      <c r="E7614" s="503" t="s">
        <v>669</v>
      </c>
      <c r="F7614" s="503"/>
      <c r="G7614" s="504" t="s">
        <v>120</v>
      </c>
      <c r="H7614" s="505" t="n">
        <v>0.018</v>
      </c>
      <c r="I7614" s="506" t="n">
        <v>87.17</v>
      </c>
      <c r="J7614" s="507" t="n">
        <v>1.56</v>
      </c>
    </row>
    <row r="7615" customFormat="false" ht="24" hidden="false" customHeight="true" outlineLevel="0" collapsed="false">
      <c r="A7615" s="501" t="s">
        <v>200</v>
      </c>
      <c r="B7615" s="502" t="n">
        <v>38383</v>
      </c>
      <c r="C7615" s="503" t="s">
        <v>42</v>
      </c>
      <c r="D7615" s="503" t="s">
        <v>3555</v>
      </c>
      <c r="E7615" s="503" t="s">
        <v>669</v>
      </c>
      <c r="F7615" s="503"/>
      <c r="G7615" s="504" t="s">
        <v>120</v>
      </c>
      <c r="H7615" s="505" t="n">
        <v>0.0469</v>
      </c>
      <c r="I7615" s="506" t="n">
        <v>2.62</v>
      </c>
      <c r="J7615" s="507" t="n">
        <v>0.12</v>
      </c>
    </row>
    <row r="7616" customFormat="false" ht="15" hidden="false" customHeight="false" outlineLevel="0" collapsed="false">
      <c r="A7616" s="486"/>
      <c r="B7616" s="487"/>
      <c r="C7616" s="487"/>
      <c r="D7616" s="487"/>
      <c r="E7616" s="487" t="s">
        <v>1388</v>
      </c>
      <c r="F7616" s="488" t="n">
        <v>4.98</v>
      </c>
      <c r="G7616" s="487" t="s">
        <v>1389</v>
      </c>
      <c r="H7616" s="488" t="n">
        <v>0</v>
      </c>
      <c r="I7616" s="489" t="s">
        <v>1390</v>
      </c>
      <c r="J7616" s="490" t="n">
        <v>4.98</v>
      </c>
    </row>
    <row r="7617" customFormat="false" ht="15" hidden="false" customHeight="true" outlineLevel="0" collapsed="false">
      <c r="A7617" s="486"/>
      <c r="B7617" s="487"/>
      <c r="C7617" s="487"/>
      <c r="D7617" s="487"/>
      <c r="E7617" s="487" t="s">
        <v>1391</v>
      </c>
      <c r="F7617" s="488" t="n">
        <v>3.13</v>
      </c>
      <c r="G7617" s="487"/>
      <c r="H7617" s="491" t="s">
        <v>1392</v>
      </c>
      <c r="I7617" s="491"/>
      <c r="J7617" s="490" t="n">
        <v>16.31</v>
      </c>
    </row>
    <row r="7618" customFormat="false" ht="49.5" hidden="false" customHeight="true" outlineLevel="0" collapsed="false">
      <c r="A7618" s="492"/>
      <c r="B7618" s="493"/>
      <c r="C7618" s="493"/>
      <c r="D7618" s="493"/>
      <c r="E7618" s="493"/>
      <c r="F7618" s="493"/>
      <c r="G7618" s="493" t="s">
        <v>1393</v>
      </c>
      <c r="H7618" s="494" t="n">
        <v>2</v>
      </c>
      <c r="I7618" s="495" t="s">
        <v>1394</v>
      </c>
      <c r="J7618" s="496" t="n">
        <v>32.62</v>
      </c>
    </row>
    <row r="7619" customFormat="false" ht="0.75" hidden="false" customHeight="true" outlineLevel="0" collapsed="false">
      <c r="A7619" s="497"/>
      <c r="B7619" s="498"/>
      <c r="C7619" s="498"/>
      <c r="D7619" s="498"/>
      <c r="E7619" s="498"/>
      <c r="F7619" s="498"/>
      <c r="G7619" s="498"/>
      <c r="H7619" s="498"/>
      <c r="I7619" s="499"/>
      <c r="J7619" s="500"/>
    </row>
    <row r="7620" customFormat="false" ht="18" hidden="false" customHeight="true" outlineLevel="0" collapsed="false">
      <c r="A7620" s="466" t="s">
        <v>3731</v>
      </c>
      <c r="B7620" s="467" t="s">
        <v>27</v>
      </c>
      <c r="C7620" s="468" t="s">
        <v>26</v>
      </c>
      <c r="D7620" s="468" t="s">
        <v>18</v>
      </c>
      <c r="E7620" s="468" t="s">
        <v>25</v>
      </c>
      <c r="F7620" s="468"/>
      <c r="G7620" s="469" t="s">
        <v>1375</v>
      </c>
      <c r="H7620" s="467" t="s">
        <v>1376</v>
      </c>
      <c r="I7620" s="470" t="s">
        <v>1377</v>
      </c>
      <c r="J7620" s="471" t="s">
        <v>19</v>
      </c>
    </row>
    <row r="7621" customFormat="false" ht="39" hidden="false" customHeight="true" outlineLevel="0" collapsed="false">
      <c r="A7621" s="472" t="s">
        <v>35</v>
      </c>
      <c r="B7621" s="473" t="n">
        <v>89610</v>
      </c>
      <c r="C7621" s="474" t="s">
        <v>42</v>
      </c>
      <c r="D7621" s="474" t="s">
        <v>3563</v>
      </c>
      <c r="E7621" s="474" t="s">
        <v>1422</v>
      </c>
      <c r="F7621" s="474"/>
      <c r="G7621" s="475" t="s">
        <v>120</v>
      </c>
      <c r="H7621" s="476" t="n">
        <v>1</v>
      </c>
      <c r="I7621" s="477" t="n">
        <v>18.53</v>
      </c>
      <c r="J7621" s="478" t="n">
        <v>18.53</v>
      </c>
    </row>
    <row r="7622" customFormat="false" ht="25.5" hidden="false" customHeight="true" outlineLevel="0" collapsed="false">
      <c r="A7622" s="479" t="s">
        <v>656</v>
      </c>
      <c r="B7622" s="480" t="n">
        <v>88248</v>
      </c>
      <c r="C7622" s="481" t="s">
        <v>42</v>
      </c>
      <c r="D7622" s="481" t="s">
        <v>910</v>
      </c>
      <c r="E7622" s="481" t="s">
        <v>1382</v>
      </c>
      <c r="F7622" s="481"/>
      <c r="G7622" s="482" t="s">
        <v>469</v>
      </c>
      <c r="H7622" s="483" t="n">
        <v>0.0924</v>
      </c>
      <c r="I7622" s="484" t="n">
        <v>20.92</v>
      </c>
      <c r="J7622" s="485" t="n">
        <v>1.93</v>
      </c>
    </row>
    <row r="7623" customFormat="false" ht="25.5" hidden="false" customHeight="true" outlineLevel="0" collapsed="false">
      <c r="A7623" s="479" t="s">
        <v>656</v>
      </c>
      <c r="B7623" s="480" t="n">
        <v>88267</v>
      </c>
      <c r="C7623" s="481" t="s">
        <v>42</v>
      </c>
      <c r="D7623" s="481" t="s">
        <v>909</v>
      </c>
      <c r="E7623" s="481" t="s">
        <v>1382</v>
      </c>
      <c r="F7623" s="481"/>
      <c r="G7623" s="482" t="s">
        <v>469</v>
      </c>
      <c r="H7623" s="483" t="n">
        <v>0.0924</v>
      </c>
      <c r="I7623" s="484" t="n">
        <v>25.55</v>
      </c>
      <c r="J7623" s="485" t="n">
        <v>2.36</v>
      </c>
    </row>
    <row r="7624" customFormat="false" ht="25.5" hidden="false" customHeight="true" outlineLevel="0" collapsed="false">
      <c r="A7624" s="501" t="s">
        <v>200</v>
      </c>
      <c r="B7624" s="502" t="n">
        <v>113</v>
      </c>
      <c r="C7624" s="503" t="s">
        <v>42</v>
      </c>
      <c r="D7624" s="503" t="s">
        <v>3564</v>
      </c>
      <c r="E7624" s="503" t="s">
        <v>669</v>
      </c>
      <c r="F7624" s="503"/>
      <c r="G7624" s="504" t="s">
        <v>120</v>
      </c>
      <c r="H7624" s="505" t="n">
        <v>1</v>
      </c>
      <c r="I7624" s="506" t="n">
        <v>10.49</v>
      </c>
      <c r="J7624" s="507" t="n">
        <v>10.49</v>
      </c>
    </row>
    <row r="7625" customFormat="false" ht="24" hidden="false" customHeight="true" outlineLevel="0" collapsed="false">
      <c r="A7625" s="501" t="s">
        <v>200</v>
      </c>
      <c r="B7625" s="502" t="n">
        <v>122</v>
      </c>
      <c r="C7625" s="503" t="s">
        <v>42</v>
      </c>
      <c r="D7625" s="503" t="s">
        <v>3553</v>
      </c>
      <c r="E7625" s="503" t="s">
        <v>669</v>
      </c>
      <c r="F7625" s="503"/>
      <c r="G7625" s="504" t="s">
        <v>120</v>
      </c>
      <c r="H7625" s="505" t="n">
        <v>0.0188</v>
      </c>
      <c r="I7625" s="506" t="n">
        <v>76.94</v>
      </c>
      <c r="J7625" s="507" t="n">
        <v>1.44</v>
      </c>
    </row>
    <row r="7626" customFormat="false" ht="25.5" hidden="false" customHeight="true" outlineLevel="0" collapsed="false">
      <c r="A7626" s="501" t="s">
        <v>200</v>
      </c>
      <c r="B7626" s="502" t="n">
        <v>20083</v>
      </c>
      <c r="C7626" s="503" t="s">
        <v>42</v>
      </c>
      <c r="D7626" s="503" t="s">
        <v>3554</v>
      </c>
      <c r="E7626" s="503" t="s">
        <v>669</v>
      </c>
      <c r="F7626" s="503"/>
      <c r="G7626" s="504" t="s">
        <v>120</v>
      </c>
      <c r="H7626" s="505" t="n">
        <v>0.026</v>
      </c>
      <c r="I7626" s="506" t="n">
        <v>87.17</v>
      </c>
      <c r="J7626" s="507" t="n">
        <v>2.26</v>
      </c>
    </row>
    <row r="7627" customFormat="false" ht="24" hidden="false" customHeight="true" outlineLevel="0" collapsed="false">
      <c r="A7627" s="501" t="s">
        <v>200</v>
      </c>
      <c r="B7627" s="502" t="n">
        <v>38383</v>
      </c>
      <c r="C7627" s="503" t="s">
        <v>42</v>
      </c>
      <c r="D7627" s="503" t="s">
        <v>3555</v>
      </c>
      <c r="E7627" s="503" t="s">
        <v>669</v>
      </c>
      <c r="F7627" s="503"/>
      <c r="G7627" s="504" t="s">
        <v>120</v>
      </c>
      <c r="H7627" s="505" t="n">
        <v>0.0206</v>
      </c>
      <c r="I7627" s="506" t="n">
        <v>2.62</v>
      </c>
      <c r="J7627" s="507" t="n">
        <v>0.05</v>
      </c>
    </row>
    <row r="7628" customFormat="false" ht="15" hidden="false" customHeight="false" outlineLevel="0" collapsed="false">
      <c r="A7628" s="486"/>
      <c r="B7628" s="487"/>
      <c r="C7628" s="487"/>
      <c r="D7628" s="487"/>
      <c r="E7628" s="487" t="s">
        <v>1388</v>
      </c>
      <c r="F7628" s="488" t="n">
        <v>3.43</v>
      </c>
      <c r="G7628" s="487" t="s">
        <v>1389</v>
      </c>
      <c r="H7628" s="488" t="n">
        <v>0</v>
      </c>
      <c r="I7628" s="489" t="s">
        <v>1390</v>
      </c>
      <c r="J7628" s="490" t="n">
        <v>3.43</v>
      </c>
    </row>
    <row r="7629" customFormat="false" ht="15" hidden="false" customHeight="true" outlineLevel="0" collapsed="false">
      <c r="A7629" s="486"/>
      <c r="B7629" s="487"/>
      <c r="C7629" s="487"/>
      <c r="D7629" s="487"/>
      <c r="E7629" s="487" t="s">
        <v>1391</v>
      </c>
      <c r="F7629" s="488" t="n">
        <v>4.41</v>
      </c>
      <c r="G7629" s="487"/>
      <c r="H7629" s="491" t="s">
        <v>1392</v>
      </c>
      <c r="I7629" s="491"/>
      <c r="J7629" s="490" t="n">
        <v>22.94</v>
      </c>
    </row>
    <row r="7630" customFormat="false" ht="49.5" hidden="false" customHeight="true" outlineLevel="0" collapsed="false">
      <c r="A7630" s="492"/>
      <c r="B7630" s="493"/>
      <c r="C7630" s="493"/>
      <c r="D7630" s="493"/>
      <c r="E7630" s="493"/>
      <c r="F7630" s="493"/>
      <c r="G7630" s="493" t="s">
        <v>1393</v>
      </c>
      <c r="H7630" s="494" t="n">
        <v>2</v>
      </c>
      <c r="I7630" s="495" t="s">
        <v>1394</v>
      </c>
      <c r="J7630" s="496" t="n">
        <v>45.88</v>
      </c>
    </row>
    <row r="7631" customFormat="false" ht="0.75" hidden="false" customHeight="true" outlineLevel="0" collapsed="false">
      <c r="A7631" s="497"/>
      <c r="B7631" s="498"/>
      <c r="C7631" s="498"/>
      <c r="D7631" s="498"/>
      <c r="E7631" s="498"/>
      <c r="F7631" s="498"/>
      <c r="G7631" s="498"/>
      <c r="H7631" s="498"/>
      <c r="I7631" s="499"/>
      <c r="J7631" s="500"/>
    </row>
    <row r="7632" customFormat="false" ht="18" hidden="false" customHeight="true" outlineLevel="0" collapsed="false">
      <c r="A7632" s="466" t="s">
        <v>3732</v>
      </c>
      <c r="B7632" s="467" t="s">
        <v>27</v>
      </c>
      <c r="C7632" s="468" t="s">
        <v>26</v>
      </c>
      <c r="D7632" s="468" t="s">
        <v>18</v>
      </c>
      <c r="E7632" s="468" t="s">
        <v>25</v>
      </c>
      <c r="F7632" s="468"/>
      <c r="G7632" s="469" t="s">
        <v>1375</v>
      </c>
      <c r="H7632" s="467" t="s">
        <v>1376</v>
      </c>
      <c r="I7632" s="470" t="s">
        <v>1377</v>
      </c>
      <c r="J7632" s="471" t="s">
        <v>19</v>
      </c>
    </row>
    <row r="7633" customFormat="false" ht="24" hidden="false" customHeight="true" outlineLevel="0" collapsed="false">
      <c r="A7633" s="472" t="s">
        <v>35</v>
      </c>
      <c r="B7633" s="473" t="s">
        <v>3733</v>
      </c>
      <c r="C7633" s="474" t="s">
        <v>36</v>
      </c>
      <c r="D7633" s="474" t="s">
        <v>3734</v>
      </c>
      <c r="E7633" s="474" t="s">
        <v>1751</v>
      </c>
      <c r="F7633" s="474"/>
      <c r="G7633" s="475" t="s">
        <v>120</v>
      </c>
      <c r="H7633" s="476" t="n">
        <v>1</v>
      </c>
      <c r="I7633" s="477" t="n">
        <v>3985.34</v>
      </c>
      <c r="J7633" s="478" t="n">
        <v>3985.34</v>
      </c>
    </row>
    <row r="7634" customFormat="false" ht="25.5" hidden="false" customHeight="true" outlineLevel="0" collapsed="false">
      <c r="A7634" s="479" t="s">
        <v>656</v>
      </c>
      <c r="B7634" s="480" t="n">
        <v>88243</v>
      </c>
      <c r="C7634" s="481" t="s">
        <v>42</v>
      </c>
      <c r="D7634" s="481" t="s">
        <v>987</v>
      </c>
      <c r="E7634" s="481" t="s">
        <v>1382</v>
      </c>
      <c r="F7634" s="481"/>
      <c r="G7634" s="482" t="s">
        <v>469</v>
      </c>
      <c r="H7634" s="483" t="n">
        <v>6.1</v>
      </c>
      <c r="I7634" s="484" t="n">
        <v>21.21</v>
      </c>
      <c r="J7634" s="485" t="n">
        <v>129.38</v>
      </c>
    </row>
    <row r="7635" customFormat="false" ht="25.5" hidden="false" customHeight="true" outlineLevel="0" collapsed="false">
      <c r="A7635" s="479" t="s">
        <v>656</v>
      </c>
      <c r="B7635" s="480" t="n">
        <v>88279</v>
      </c>
      <c r="C7635" s="481" t="s">
        <v>42</v>
      </c>
      <c r="D7635" s="481" t="s">
        <v>3735</v>
      </c>
      <c r="E7635" s="481" t="s">
        <v>1382</v>
      </c>
      <c r="F7635" s="481"/>
      <c r="G7635" s="482" t="s">
        <v>469</v>
      </c>
      <c r="H7635" s="483" t="n">
        <v>6.1</v>
      </c>
      <c r="I7635" s="484" t="n">
        <v>19.34</v>
      </c>
      <c r="J7635" s="485" t="n">
        <v>117.97</v>
      </c>
    </row>
    <row r="7636" customFormat="false" ht="51.75" hidden="false" customHeight="true" outlineLevel="0" collapsed="false">
      <c r="A7636" s="501" t="s">
        <v>200</v>
      </c>
      <c r="B7636" s="502" t="n">
        <v>738</v>
      </c>
      <c r="C7636" s="503" t="s">
        <v>42</v>
      </c>
      <c r="D7636" s="503" t="s">
        <v>3736</v>
      </c>
      <c r="E7636" s="503" t="s">
        <v>3737</v>
      </c>
      <c r="F7636" s="503"/>
      <c r="G7636" s="504" t="s">
        <v>120</v>
      </c>
      <c r="H7636" s="505" t="n">
        <v>1</v>
      </c>
      <c r="I7636" s="506" t="n">
        <v>3737.99</v>
      </c>
      <c r="J7636" s="507" t="n">
        <v>3737.99</v>
      </c>
    </row>
    <row r="7637" customFormat="false" ht="15" hidden="false" customHeight="false" outlineLevel="0" collapsed="false">
      <c r="A7637" s="486"/>
      <c r="B7637" s="487"/>
      <c r="C7637" s="487"/>
      <c r="D7637" s="487"/>
      <c r="E7637" s="487" t="s">
        <v>1388</v>
      </c>
      <c r="F7637" s="488" t="n">
        <v>182.87</v>
      </c>
      <c r="G7637" s="487" t="s">
        <v>1389</v>
      </c>
      <c r="H7637" s="488" t="n">
        <v>0</v>
      </c>
      <c r="I7637" s="489" t="s">
        <v>1390</v>
      </c>
      <c r="J7637" s="490" t="n">
        <v>182.87</v>
      </c>
    </row>
    <row r="7638" customFormat="false" ht="15" hidden="false" customHeight="true" outlineLevel="0" collapsed="false">
      <c r="A7638" s="486"/>
      <c r="B7638" s="487"/>
      <c r="C7638" s="487"/>
      <c r="D7638" s="487"/>
      <c r="E7638" s="487" t="s">
        <v>1391</v>
      </c>
      <c r="F7638" s="488" t="n">
        <v>948.51</v>
      </c>
      <c r="G7638" s="487"/>
      <c r="H7638" s="491" t="s">
        <v>1392</v>
      </c>
      <c r="I7638" s="491"/>
      <c r="J7638" s="490" t="n">
        <v>4933.85</v>
      </c>
    </row>
    <row r="7639" customFormat="false" ht="49.5" hidden="false" customHeight="true" outlineLevel="0" collapsed="false">
      <c r="A7639" s="492"/>
      <c r="B7639" s="493"/>
      <c r="C7639" s="493"/>
      <c r="D7639" s="493"/>
      <c r="E7639" s="493"/>
      <c r="F7639" s="493"/>
      <c r="G7639" s="493" t="s">
        <v>1393</v>
      </c>
      <c r="H7639" s="494" t="n">
        <v>2</v>
      </c>
      <c r="I7639" s="495" t="s">
        <v>1394</v>
      </c>
      <c r="J7639" s="496" t="n">
        <v>9867.7</v>
      </c>
    </row>
    <row r="7640" customFormat="false" ht="0.75" hidden="false" customHeight="true" outlineLevel="0" collapsed="false">
      <c r="A7640" s="497"/>
      <c r="B7640" s="498"/>
      <c r="C7640" s="498"/>
      <c r="D7640" s="498"/>
      <c r="E7640" s="498"/>
      <c r="F7640" s="498"/>
      <c r="G7640" s="498"/>
      <c r="H7640" s="498"/>
      <c r="I7640" s="499"/>
      <c r="J7640" s="500"/>
    </row>
    <row r="7641" customFormat="false" ht="18" hidden="false" customHeight="true" outlineLevel="0" collapsed="false">
      <c r="A7641" s="466" t="s">
        <v>3738</v>
      </c>
      <c r="B7641" s="467" t="s">
        <v>27</v>
      </c>
      <c r="C7641" s="468" t="s">
        <v>26</v>
      </c>
      <c r="D7641" s="468" t="s">
        <v>18</v>
      </c>
      <c r="E7641" s="468" t="s">
        <v>25</v>
      </c>
      <c r="F7641" s="468"/>
      <c r="G7641" s="469" t="s">
        <v>1375</v>
      </c>
      <c r="H7641" s="467" t="s">
        <v>1376</v>
      </c>
      <c r="I7641" s="470" t="s">
        <v>1377</v>
      </c>
      <c r="J7641" s="471" t="s">
        <v>19</v>
      </c>
    </row>
    <row r="7642" customFormat="false" ht="25.5" hidden="false" customHeight="true" outlineLevel="0" collapsed="false">
      <c r="A7642" s="472" t="s">
        <v>35</v>
      </c>
      <c r="B7642" s="473" t="n">
        <v>94797</v>
      </c>
      <c r="C7642" s="474" t="s">
        <v>42</v>
      </c>
      <c r="D7642" s="474" t="s">
        <v>3739</v>
      </c>
      <c r="E7642" s="474" t="s">
        <v>1422</v>
      </c>
      <c r="F7642" s="474"/>
      <c r="G7642" s="475" t="s">
        <v>120</v>
      </c>
      <c r="H7642" s="476" t="n">
        <v>1</v>
      </c>
      <c r="I7642" s="477" t="n">
        <v>82.55</v>
      </c>
      <c r="J7642" s="478" t="n">
        <v>82.55</v>
      </c>
    </row>
    <row r="7643" customFormat="false" ht="25.5" hidden="false" customHeight="true" outlineLevel="0" collapsed="false">
      <c r="A7643" s="479" t="s">
        <v>656</v>
      </c>
      <c r="B7643" s="480" t="n">
        <v>88248</v>
      </c>
      <c r="C7643" s="481" t="s">
        <v>42</v>
      </c>
      <c r="D7643" s="481" t="s">
        <v>910</v>
      </c>
      <c r="E7643" s="481" t="s">
        <v>1382</v>
      </c>
      <c r="F7643" s="481"/>
      <c r="G7643" s="482" t="s">
        <v>469</v>
      </c>
      <c r="H7643" s="483" t="n">
        <v>0.2565</v>
      </c>
      <c r="I7643" s="484" t="n">
        <v>20.92</v>
      </c>
      <c r="J7643" s="485" t="n">
        <v>5.36</v>
      </c>
    </row>
    <row r="7644" customFormat="false" ht="25.5" hidden="false" customHeight="true" outlineLevel="0" collapsed="false">
      <c r="A7644" s="479" t="s">
        <v>656</v>
      </c>
      <c r="B7644" s="480" t="n">
        <v>88267</v>
      </c>
      <c r="C7644" s="481" t="s">
        <v>42</v>
      </c>
      <c r="D7644" s="481" t="s">
        <v>909</v>
      </c>
      <c r="E7644" s="481" t="s">
        <v>1382</v>
      </c>
      <c r="F7644" s="481"/>
      <c r="G7644" s="482" t="s">
        <v>469</v>
      </c>
      <c r="H7644" s="483" t="n">
        <v>0.2565</v>
      </c>
      <c r="I7644" s="484" t="n">
        <v>25.55</v>
      </c>
      <c r="J7644" s="485" t="n">
        <v>6.55</v>
      </c>
    </row>
    <row r="7645" customFormat="false" ht="24" hidden="false" customHeight="true" outlineLevel="0" collapsed="false">
      <c r="A7645" s="501" t="s">
        <v>200</v>
      </c>
      <c r="B7645" s="502" t="n">
        <v>3148</v>
      </c>
      <c r="C7645" s="503" t="s">
        <v>42</v>
      </c>
      <c r="D7645" s="503" t="s">
        <v>1423</v>
      </c>
      <c r="E7645" s="503" t="s">
        <v>669</v>
      </c>
      <c r="F7645" s="503"/>
      <c r="G7645" s="504" t="s">
        <v>120</v>
      </c>
      <c r="H7645" s="505" t="n">
        <v>0.0066</v>
      </c>
      <c r="I7645" s="506" t="n">
        <v>14.45</v>
      </c>
      <c r="J7645" s="507" t="n">
        <v>0.09</v>
      </c>
    </row>
    <row r="7646" customFormat="false" ht="39" hidden="false" customHeight="true" outlineLevel="0" collapsed="false">
      <c r="A7646" s="501" t="s">
        <v>200</v>
      </c>
      <c r="B7646" s="502" t="n">
        <v>11825</v>
      </c>
      <c r="C7646" s="503" t="s">
        <v>42</v>
      </c>
      <c r="D7646" s="503" t="s">
        <v>3740</v>
      </c>
      <c r="E7646" s="503" t="s">
        <v>669</v>
      </c>
      <c r="F7646" s="503"/>
      <c r="G7646" s="504" t="s">
        <v>120</v>
      </c>
      <c r="H7646" s="505" t="n">
        <v>1</v>
      </c>
      <c r="I7646" s="506" t="n">
        <v>70.55</v>
      </c>
      <c r="J7646" s="507" t="n">
        <v>70.55</v>
      </c>
    </row>
    <row r="7647" customFormat="false" ht="15" hidden="false" customHeight="false" outlineLevel="0" collapsed="false">
      <c r="A7647" s="486"/>
      <c r="B7647" s="487"/>
      <c r="C7647" s="487"/>
      <c r="D7647" s="487"/>
      <c r="E7647" s="487" t="s">
        <v>1388</v>
      </c>
      <c r="F7647" s="488" t="n">
        <v>9.52</v>
      </c>
      <c r="G7647" s="487" t="s">
        <v>1389</v>
      </c>
      <c r="H7647" s="488" t="n">
        <v>0</v>
      </c>
      <c r="I7647" s="489" t="s">
        <v>1390</v>
      </c>
      <c r="J7647" s="490" t="n">
        <v>9.52</v>
      </c>
    </row>
    <row r="7648" customFormat="false" ht="15" hidden="false" customHeight="true" outlineLevel="0" collapsed="false">
      <c r="A7648" s="486"/>
      <c r="B7648" s="487"/>
      <c r="C7648" s="487"/>
      <c r="D7648" s="487"/>
      <c r="E7648" s="487" t="s">
        <v>1391</v>
      </c>
      <c r="F7648" s="488" t="n">
        <v>19.64</v>
      </c>
      <c r="G7648" s="487"/>
      <c r="H7648" s="491" t="s">
        <v>1392</v>
      </c>
      <c r="I7648" s="491"/>
      <c r="J7648" s="490" t="n">
        <v>102.19</v>
      </c>
    </row>
    <row r="7649" customFormat="false" ht="49.5" hidden="false" customHeight="true" outlineLevel="0" collapsed="false">
      <c r="A7649" s="492"/>
      <c r="B7649" s="493"/>
      <c r="C7649" s="493"/>
      <c r="D7649" s="493"/>
      <c r="E7649" s="493"/>
      <c r="F7649" s="493"/>
      <c r="G7649" s="493" t="s">
        <v>1393</v>
      </c>
      <c r="H7649" s="494" t="n">
        <v>2</v>
      </c>
      <c r="I7649" s="495" t="s">
        <v>1394</v>
      </c>
      <c r="J7649" s="496" t="n">
        <v>204.38</v>
      </c>
    </row>
    <row r="7650" customFormat="false" ht="0.75" hidden="false" customHeight="true" outlineLevel="0" collapsed="false">
      <c r="A7650" s="497"/>
      <c r="B7650" s="498"/>
      <c r="C7650" s="498"/>
      <c r="D7650" s="498"/>
      <c r="E7650" s="498"/>
      <c r="F7650" s="498"/>
      <c r="G7650" s="498"/>
      <c r="H7650" s="498"/>
      <c r="I7650" s="499"/>
      <c r="J7650" s="500"/>
    </row>
    <row r="7651" customFormat="false" ht="18" hidden="false" customHeight="true" outlineLevel="0" collapsed="false">
      <c r="A7651" s="466" t="s">
        <v>3741</v>
      </c>
      <c r="B7651" s="467" t="s">
        <v>27</v>
      </c>
      <c r="C7651" s="468" t="s">
        <v>26</v>
      </c>
      <c r="D7651" s="468" t="s">
        <v>18</v>
      </c>
      <c r="E7651" s="468" t="s">
        <v>25</v>
      </c>
      <c r="F7651" s="468"/>
      <c r="G7651" s="469" t="s">
        <v>1375</v>
      </c>
      <c r="H7651" s="467" t="s">
        <v>1376</v>
      </c>
      <c r="I7651" s="470" t="s">
        <v>1377</v>
      </c>
      <c r="J7651" s="471" t="s">
        <v>19</v>
      </c>
    </row>
    <row r="7652" customFormat="false" ht="25.5" hidden="false" customHeight="true" outlineLevel="0" collapsed="false">
      <c r="A7652" s="472" t="s">
        <v>35</v>
      </c>
      <c r="B7652" s="473" t="n">
        <v>102137</v>
      </c>
      <c r="C7652" s="474" t="s">
        <v>42</v>
      </c>
      <c r="D7652" s="474" t="s">
        <v>3742</v>
      </c>
      <c r="E7652" s="474" t="s">
        <v>1422</v>
      </c>
      <c r="F7652" s="474"/>
      <c r="G7652" s="475" t="s">
        <v>120</v>
      </c>
      <c r="H7652" s="476" t="n">
        <v>1</v>
      </c>
      <c r="I7652" s="477" t="n">
        <v>82.86</v>
      </c>
      <c r="J7652" s="478" t="n">
        <v>82.86</v>
      </c>
    </row>
    <row r="7653" customFormat="false" ht="25.5" hidden="false" customHeight="true" outlineLevel="0" collapsed="false">
      <c r="A7653" s="479" t="s">
        <v>656</v>
      </c>
      <c r="B7653" s="480" t="n">
        <v>88247</v>
      </c>
      <c r="C7653" s="481" t="s">
        <v>42</v>
      </c>
      <c r="D7653" s="481" t="s">
        <v>852</v>
      </c>
      <c r="E7653" s="481" t="s">
        <v>1382</v>
      </c>
      <c r="F7653" s="481"/>
      <c r="G7653" s="482" t="s">
        <v>469</v>
      </c>
      <c r="H7653" s="483" t="n">
        <v>0.633</v>
      </c>
      <c r="I7653" s="484" t="n">
        <v>21.96</v>
      </c>
      <c r="J7653" s="485" t="n">
        <v>13.9</v>
      </c>
    </row>
    <row r="7654" customFormat="false" ht="24" hidden="false" customHeight="true" outlineLevel="0" collapsed="false">
      <c r="A7654" s="479" t="s">
        <v>656</v>
      </c>
      <c r="B7654" s="480" t="n">
        <v>88264</v>
      </c>
      <c r="C7654" s="481" t="s">
        <v>42</v>
      </c>
      <c r="D7654" s="481" t="s">
        <v>468</v>
      </c>
      <c r="E7654" s="481" t="s">
        <v>1382</v>
      </c>
      <c r="F7654" s="481"/>
      <c r="G7654" s="482" t="s">
        <v>469</v>
      </c>
      <c r="H7654" s="483" t="n">
        <v>0.633</v>
      </c>
      <c r="I7654" s="484" t="n">
        <v>26.68</v>
      </c>
      <c r="J7654" s="485" t="n">
        <v>16.88</v>
      </c>
    </row>
    <row r="7655" customFormat="false" ht="25.5" hidden="false" customHeight="true" outlineLevel="0" collapsed="false">
      <c r="A7655" s="501" t="s">
        <v>200</v>
      </c>
      <c r="B7655" s="502" t="n">
        <v>7588</v>
      </c>
      <c r="C7655" s="503" t="s">
        <v>42</v>
      </c>
      <c r="D7655" s="503" t="s">
        <v>3743</v>
      </c>
      <c r="E7655" s="503" t="s">
        <v>669</v>
      </c>
      <c r="F7655" s="503"/>
      <c r="G7655" s="504" t="s">
        <v>120</v>
      </c>
      <c r="H7655" s="505" t="n">
        <v>1</v>
      </c>
      <c r="I7655" s="506" t="n">
        <v>52.08</v>
      </c>
      <c r="J7655" s="507" t="n">
        <v>52.08</v>
      </c>
    </row>
    <row r="7656" customFormat="false" ht="15" hidden="false" customHeight="false" outlineLevel="0" collapsed="false">
      <c r="A7656" s="486"/>
      <c r="B7656" s="487"/>
      <c r="C7656" s="487"/>
      <c r="D7656" s="487"/>
      <c r="E7656" s="487" t="s">
        <v>1388</v>
      </c>
      <c r="F7656" s="488" t="n">
        <v>24.02</v>
      </c>
      <c r="G7656" s="487" t="s">
        <v>1389</v>
      </c>
      <c r="H7656" s="488" t="n">
        <v>0</v>
      </c>
      <c r="I7656" s="489" t="s">
        <v>1390</v>
      </c>
      <c r="J7656" s="490" t="n">
        <v>24.02</v>
      </c>
    </row>
    <row r="7657" customFormat="false" ht="15" hidden="false" customHeight="true" outlineLevel="0" collapsed="false">
      <c r="A7657" s="486"/>
      <c r="B7657" s="487"/>
      <c r="C7657" s="487"/>
      <c r="D7657" s="487"/>
      <c r="E7657" s="487" t="s">
        <v>1391</v>
      </c>
      <c r="F7657" s="488" t="n">
        <v>19.72</v>
      </c>
      <c r="G7657" s="487"/>
      <c r="H7657" s="491" t="s">
        <v>1392</v>
      </c>
      <c r="I7657" s="491"/>
      <c r="J7657" s="490" t="n">
        <v>102.58</v>
      </c>
    </row>
    <row r="7658" customFormat="false" ht="49.5" hidden="false" customHeight="true" outlineLevel="0" collapsed="false">
      <c r="A7658" s="492"/>
      <c r="B7658" s="493"/>
      <c r="C7658" s="493"/>
      <c r="D7658" s="493"/>
      <c r="E7658" s="493"/>
      <c r="F7658" s="493"/>
      <c r="G7658" s="493" t="s">
        <v>1393</v>
      </c>
      <c r="H7658" s="494" t="n">
        <v>2</v>
      </c>
      <c r="I7658" s="495" t="s">
        <v>1394</v>
      </c>
      <c r="J7658" s="496" t="n">
        <v>205.16</v>
      </c>
    </row>
    <row r="7659" customFormat="false" ht="0.75" hidden="false" customHeight="true" outlineLevel="0" collapsed="false">
      <c r="A7659" s="497"/>
      <c r="B7659" s="498"/>
      <c r="C7659" s="498"/>
      <c r="D7659" s="498"/>
      <c r="E7659" s="498"/>
      <c r="F7659" s="498"/>
      <c r="G7659" s="498"/>
      <c r="H7659" s="498"/>
      <c r="I7659" s="499"/>
      <c r="J7659" s="500"/>
    </row>
    <row r="7660" customFormat="false" ht="18" hidden="false" customHeight="true" outlineLevel="0" collapsed="false">
      <c r="A7660" s="466" t="s">
        <v>3744</v>
      </c>
      <c r="B7660" s="467" t="s">
        <v>27</v>
      </c>
      <c r="C7660" s="468" t="s">
        <v>26</v>
      </c>
      <c r="D7660" s="468" t="s">
        <v>18</v>
      </c>
      <c r="E7660" s="468" t="s">
        <v>25</v>
      </c>
      <c r="F7660" s="468"/>
      <c r="G7660" s="469" t="s">
        <v>1375</v>
      </c>
      <c r="H7660" s="467" t="s">
        <v>1376</v>
      </c>
      <c r="I7660" s="470" t="s">
        <v>1377</v>
      </c>
      <c r="J7660" s="471" t="s">
        <v>19</v>
      </c>
    </row>
    <row r="7661" customFormat="false" ht="39" hidden="false" customHeight="true" outlineLevel="0" collapsed="false">
      <c r="A7661" s="472" t="s">
        <v>35</v>
      </c>
      <c r="B7661" s="473" t="s">
        <v>3745</v>
      </c>
      <c r="C7661" s="474" t="s">
        <v>36</v>
      </c>
      <c r="D7661" s="474" t="s">
        <v>3746</v>
      </c>
      <c r="E7661" s="474" t="s">
        <v>1554</v>
      </c>
      <c r="F7661" s="474"/>
      <c r="G7661" s="475" t="s">
        <v>120</v>
      </c>
      <c r="H7661" s="476" t="n">
        <v>1</v>
      </c>
      <c r="I7661" s="477" t="n">
        <v>2996.23</v>
      </c>
      <c r="J7661" s="478" t="n">
        <v>2996.23</v>
      </c>
    </row>
    <row r="7662" customFormat="false" ht="51.75" hidden="false" customHeight="true" outlineLevel="0" collapsed="false">
      <c r="A7662" s="479" t="s">
        <v>656</v>
      </c>
      <c r="B7662" s="480" t="n">
        <v>101964</v>
      </c>
      <c r="C7662" s="481" t="s">
        <v>42</v>
      </c>
      <c r="D7662" s="481" t="s">
        <v>2750</v>
      </c>
      <c r="E7662" s="481" t="s">
        <v>1399</v>
      </c>
      <c r="F7662" s="481"/>
      <c r="G7662" s="482" t="s">
        <v>400</v>
      </c>
      <c r="H7662" s="483" t="n">
        <v>4</v>
      </c>
      <c r="I7662" s="484" t="n">
        <v>180.18</v>
      </c>
      <c r="J7662" s="485" t="n">
        <v>720.72</v>
      </c>
    </row>
    <row r="7663" customFormat="false" ht="25.5" hidden="false" customHeight="true" outlineLevel="0" collapsed="false">
      <c r="A7663" s="479" t="s">
        <v>656</v>
      </c>
      <c r="B7663" s="480" t="n">
        <v>100701</v>
      </c>
      <c r="C7663" s="481" t="s">
        <v>42</v>
      </c>
      <c r="D7663" s="481" t="s">
        <v>3747</v>
      </c>
      <c r="E7663" s="481" t="s">
        <v>811</v>
      </c>
      <c r="F7663" s="481"/>
      <c r="G7663" s="482" t="s">
        <v>400</v>
      </c>
      <c r="H7663" s="483" t="n">
        <v>1.5</v>
      </c>
      <c r="I7663" s="484" t="n">
        <v>759.66</v>
      </c>
      <c r="J7663" s="485" t="n">
        <v>1139.49</v>
      </c>
    </row>
    <row r="7664" customFormat="false" ht="39" hidden="false" customHeight="true" outlineLevel="0" collapsed="false">
      <c r="A7664" s="479" t="s">
        <v>656</v>
      </c>
      <c r="B7664" s="480" t="n">
        <v>103316</v>
      </c>
      <c r="C7664" s="481" t="s">
        <v>42</v>
      </c>
      <c r="D7664" s="481" t="s">
        <v>3748</v>
      </c>
      <c r="E7664" s="481" t="s">
        <v>1815</v>
      </c>
      <c r="F7664" s="481"/>
      <c r="G7664" s="482" t="s">
        <v>400</v>
      </c>
      <c r="H7664" s="483" t="n">
        <v>6.3</v>
      </c>
      <c r="I7664" s="484" t="n">
        <v>78.83</v>
      </c>
      <c r="J7664" s="485" t="n">
        <v>496.62</v>
      </c>
    </row>
    <row r="7665" customFormat="false" ht="25.5" hidden="false" customHeight="true" outlineLevel="0" collapsed="false">
      <c r="A7665" s="479" t="s">
        <v>656</v>
      </c>
      <c r="B7665" s="480" t="n">
        <v>98557</v>
      </c>
      <c r="C7665" s="481" t="s">
        <v>42</v>
      </c>
      <c r="D7665" s="481" t="s">
        <v>501</v>
      </c>
      <c r="E7665" s="481" t="s">
        <v>1670</v>
      </c>
      <c r="F7665" s="481"/>
      <c r="G7665" s="482" t="s">
        <v>400</v>
      </c>
      <c r="H7665" s="483" t="n">
        <v>4.65</v>
      </c>
      <c r="I7665" s="484" t="n">
        <v>41.06</v>
      </c>
      <c r="J7665" s="485" t="n">
        <v>190.92</v>
      </c>
    </row>
    <row r="7666" customFormat="false" ht="39" hidden="false" customHeight="true" outlineLevel="0" collapsed="false">
      <c r="A7666" s="479" t="s">
        <v>656</v>
      </c>
      <c r="B7666" s="480" t="n">
        <v>94995</v>
      </c>
      <c r="C7666" s="481" t="s">
        <v>42</v>
      </c>
      <c r="D7666" s="481" t="s">
        <v>3749</v>
      </c>
      <c r="E7666" s="481" t="s">
        <v>1852</v>
      </c>
      <c r="F7666" s="481"/>
      <c r="G7666" s="482" t="s">
        <v>400</v>
      </c>
      <c r="H7666" s="483" t="n">
        <v>4</v>
      </c>
      <c r="I7666" s="484" t="n">
        <v>112.12</v>
      </c>
      <c r="J7666" s="485" t="n">
        <v>448.48</v>
      </c>
    </row>
    <row r="7667" customFormat="false" ht="15" hidden="false" customHeight="false" outlineLevel="0" collapsed="false">
      <c r="A7667" s="486"/>
      <c r="B7667" s="487"/>
      <c r="C7667" s="487"/>
      <c r="D7667" s="487"/>
      <c r="E7667" s="487" t="s">
        <v>1388</v>
      </c>
      <c r="F7667" s="488" t="n">
        <v>324.23</v>
      </c>
      <c r="G7667" s="487" t="s">
        <v>1389</v>
      </c>
      <c r="H7667" s="488" t="n">
        <v>0</v>
      </c>
      <c r="I7667" s="489" t="s">
        <v>1390</v>
      </c>
      <c r="J7667" s="490" t="n">
        <v>324.23</v>
      </c>
    </row>
    <row r="7668" customFormat="false" ht="15" hidden="false" customHeight="true" outlineLevel="0" collapsed="false">
      <c r="A7668" s="486"/>
      <c r="B7668" s="487"/>
      <c r="C7668" s="487"/>
      <c r="D7668" s="487"/>
      <c r="E7668" s="487" t="s">
        <v>1391</v>
      </c>
      <c r="F7668" s="488" t="n">
        <v>713.1</v>
      </c>
      <c r="G7668" s="487"/>
      <c r="H7668" s="491" t="s">
        <v>1392</v>
      </c>
      <c r="I7668" s="491"/>
      <c r="J7668" s="490" t="n">
        <v>3709.33</v>
      </c>
    </row>
    <row r="7669" customFormat="false" ht="49.5" hidden="false" customHeight="true" outlineLevel="0" collapsed="false">
      <c r="A7669" s="492"/>
      <c r="B7669" s="493"/>
      <c r="C7669" s="493"/>
      <c r="D7669" s="493"/>
      <c r="E7669" s="493"/>
      <c r="F7669" s="493"/>
      <c r="G7669" s="493" t="s">
        <v>1393</v>
      </c>
      <c r="H7669" s="494" t="n">
        <v>1</v>
      </c>
      <c r="I7669" s="495" t="s">
        <v>1394</v>
      </c>
      <c r="J7669" s="496" t="n">
        <v>3709.33</v>
      </c>
    </row>
    <row r="7670" customFormat="false" ht="0.75" hidden="false" customHeight="true" outlineLevel="0" collapsed="false">
      <c r="A7670" s="497"/>
      <c r="B7670" s="498"/>
      <c r="C7670" s="498"/>
      <c r="D7670" s="498"/>
      <c r="E7670" s="498"/>
      <c r="F7670" s="498"/>
      <c r="G7670" s="498"/>
      <c r="H7670" s="498"/>
      <c r="I7670" s="499"/>
      <c r="J7670" s="500"/>
    </row>
    <row r="7671" customFormat="false" ht="18" hidden="false" customHeight="true" outlineLevel="0" collapsed="false">
      <c r="A7671" s="466" t="s">
        <v>3750</v>
      </c>
      <c r="B7671" s="467" t="s">
        <v>27</v>
      </c>
      <c r="C7671" s="468" t="s">
        <v>26</v>
      </c>
      <c r="D7671" s="468" t="s">
        <v>18</v>
      </c>
      <c r="E7671" s="468" t="s">
        <v>25</v>
      </c>
      <c r="F7671" s="468"/>
      <c r="G7671" s="469" t="s">
        <v>1375</v>
      </c>
      <c r="H7671" s="467" t="s">
        <v>1376</v>
      </c>
      <c r="I7671" s="470" t="s">
        <v>1377</v>
      </c>
      <c r="J7671" s="471" t="s">
        <v>19</v>
      </c>
    </row>
    <row r="7672" customFormat="false" ht="25.5" hidden="false" customHeight="true" outlineLevel="0" collapsed="false">
      <c r="A7672" s="472" t="s">
        <v>35</v>
      </c>
      <c r="B7672" s="473" t="s">
        <v>3437</v>
      </c>
      <c r="C7672" s="474" t="s">
        <v>36</v>
      </c>
      <c r="D7672" s="474" t="s">
        <v>3438</v>
      </c>
      <c r="E7672" s="474" t="s">
        <v>1751</v>
      </c>
      <c r="F7672" s="474"/>
      <c r="G7672" s="475" t="s">
        <v>120</v>
      </c>
      <c r="H7672" s="476" t="n">
        <v>1</v>
      </c>
      <c r="I7672" s="477" t="n">
        <v>1208.43</v>
      </c>
      <c r="J7672" s="478" t="n">
        <v>1208.43</v>
      </c>
    </row>
    <row r="7673" customFormat="false" ht="39" hidden="false" customHeight="true" outlineLevel="0" collapsed="false">
      <c r="A7673" s="479" t="s">
        <v>656</v>
      </c>
      <c r="B7673" s="480" t="n">
        <v>102136</v>
      </c>
      <c r="C7673" s="481" t="s">
        <v>42</v>
      </c>
      <c r="D7673" s="481" t="s">
        <v>3433</v>
      </c>
      <c r="E7673" s="481" t="s">
        <v>1422</v>
      </c>
      <c r="F7673" s="481"/>
      <c r="G7673" s="482" t="s">
        <v>120</v>
      </c>
      <c r="H7673" s="483" t="n">
        <v>1</v>
      </c>
      <c r="I7673" s="484" t="n">
        <v>69.07</v>
      </c>
      <c r="J7673" s="485" t="n">
        <v>69.07</v>
      </c>
    </row>
    <row r="7674" customFormat="false" ht="24" hidden="false" customHeight="true" outlineLevel="0" collapsed="false">
      <c r="A7674" s="501" t="s">
        <v>200</v>
      </c>
      <c r="B7674" s="502" t="s">
        <v>3439</v>
      </c>
      <c r="C7674" s="503" t="s">
        <v>36</v>
      </c>
      <c r="D7674" s="503" t="s">
        <v>3440</v>
      </c>
      <c r="E7674" s="503" t="s">
        <v>669</v>
      </c>
      <c r="F7674" s="503"/>
      <c r="G7674" s="504" t="s">
        <v>120</v>
      </c>
      <c r="H7674" s="505" t="n">
        <v>1</v>
      </c>
      <c r="I7674" s="506" t="n">
        <v>1139.36</v>
      </c>
      <c r="J7674" s="507" t="n">
        <v>1139.36</v>
      </c>
    </row>
    <row r="7675" customFormat="false" ht="15" hidden="false" customHeight="false" outlineLevel="0" collapsed="false">
      <c r="A7675" s="486"/>
      <c r="B7675" s="487"/>
      <c r="C7675" s="487"/>
      <c r="D7675" s="487"/>
      <c r="E7675" s="487" t="s">
        <v>1388</v>
      </c>
      <c r="F7675" s="488" t="n">
        <v>53.27</v>
      </c>
      <c r="G7675" s="487" t="s">
        <v>1389</v>
      </c>
      <c r="H7675" s="488" t="n">
        <v>0</v>
      </c>
      <c r="I7675" s="489" t="s">
        <v>1390</v>
      </c>
      <c r="J7675" s="490" t="n">
        <v>53.27</v>
      </c>
    </row>
    <row r="7676" customFormat="false" ht="15" hidden="false" customHeight="true" outlineLevel="0" collapsed="false">
      <c r="A7676" s="486"/>
      <c r="B7676" s="487"/>
      <c r="C7676" s="487"/>
      <c r="D7676" s="487"/>
      <c r="E7676" s="487" t="s">
        <v>1391</v>
      </c>
      <c r="F7676" s="488" t="n">
        <v>287.6</v>
      </c>
      <c r="G7676" s="487"/>
      <c r="H7676" s="491" t="s">
        <v>1392</v>
      </c>
      <c r="I7676" s="491"/>
      <c r="J7676" s="490" t="n">
        <v>1496.03</v>
      </c>
    </row>
    <row r="7677" customFormat="false" ht="49.5" hidden="false" customHeight="true" outlineLevel="0" collapsed="false">
      <c r="A7677" s="492"/>
      <c r="B7677" s="493"/>
      <c r="C7677" s="493"/>
      <c r="D7677" s="493"/>
      <c r="E7677" s="493"/>
      <c r="F7677" s="493"/>
      <c r="G7677" s="493" t="s">
        <v>1393</v>
      </c>
      <c r="H7677" s="494" t="n">
        <v>1</v>
      </c>
      <c r="I7677" s="495" t="s">
        <v>1394</v>
      </c>
      <c r="J7677" s="496" t="n">
        <v>1496.03</v>
      </c>
    </row>
    <row r="7678" customFormat="false" ht="0.75" hidden="false" customHeight="true" outlineLevel="0" collapsed="false">
      <c r="A7678" s="497"/>
      <c r="B7678" s="498"/>
      <c r="C7678" s="498"/>
      <c r="D7678" s="498"/>
      <c r="E7678" s="498"/>
      <c r="F7678" s="498"/>
      <c r="G7678" s="498"/>
      <c r="H7678" s="498"/>
      <c r="I7678" s="499"/>
      <c r="J7678" s="500"/>
    </row>
    <row r="7679" customFormat="false" ht="18" hidden="false" customHeight="true" outlineLevel="0" collapsed="false">
      <c r="A7679" s="466" t="s">
        <v>3751</v>
      </c>
      <c r="B7679" s="467" t="s">
        <v>27</v>
      </c>
      <c r="C7679" s="468" t="s">
        <v>26</v>
      </c>
      <c r="D7679" s="468" t="s">
        <v>18</v>
      </c>
      <c r="E7679" s="468" t="s">
        <v>25</v>
      </c>
      <c r="F7679" s="468"/>
      <c r="G7679" s="469" t="s">
        <v>1375</v>
      </c>
      <c r="H7679" s="467" t="s">
        <v>1376</v>
      </c>
      <c r="I7679" s="470" t="s">
        <v>1377</v>
      </c>
      <c r="J7679" s="471" t="s">
        <v>19</v>
      </c>
    </row>
    <row r="7680" customFormat="false" ht="25.5" hidden="false" customHeight="true" outlineLevel="0" collapsed="false">
      <c r="A7680" s="472" t="s">
        <v>35</v>
      </c>
      <c r="B7680" s="473" t="n">
        <v>99623</v>
      </c>
      <c r="C7680" s="474" t="s">
        <v>42</v>
      </c>
      <c r="D7680" s="474" t="s">
        <v>3752</v>
      </c>
      <c r="E7680" s="474" t="s">
        <v>1422</v>
      </c>
      <c r="F7680" s="474"/>
      <c r="G7680" s="475" t="s">
        <v>120</v>
      </c>
      <c r="H7680" s="476" t="n">
        <v>1</v>
      </c>
      <c r="I7680" s="477" t="n">
        <v>388.79</v>
      </c>
      <c r="J7680" s="478" t="n">
        <v>388.79</v>
      </c>
    </row>
    <row r="7681" customFormat="false" ht="25.5" hidden="false" customHeight="true" outlineLevel="0" collapsed="false">
      <c r="A7681" s="479" t="s">
        <v>656</v>
      </c>
      <c r="B7681" s="480" t="n">
        <v>88248</v>
      </c>
      <c r="C7681" s="481" t="s">
        <v>42</v>
      </c>
      <c r="D7681" s="481" t="s">
        <v>910</v>
      </c>
      <c r="E7681" s="481" t="s">
        <v>1382</v>
      </c>
      <c r="F7681" s="481"/>
      <c r="G7681" s="482" t="s">
        <v>469</v>
      </c>
      <c r="H7681" s="483" t="n">
        <v>0.3398</v>
      </c>
      <c r="I7681" s="484" t="n">
        <v>20.92</v>
      </c>
      <c r="J7681" s="485" t="n">
        <v>7.1</v>
      </c>
    </row>
    <row r="7682" customFormat="false" ht="25.5" hidden="false" customHeight="true" outlineLevel="0" collapsed="false">
      <c r="A7682" s="479" t="s">
        <v>656</v>
      </c>
      <c r="B7682" s="480" t="n">
        <v>88267</v>
      </c>
      <c r="C7682" s="481" t="s">
        <v>42</v>
      </c>
      <c r="D7682" s="481" t="s">
        <v>909</v>
      </c>
      <c r="E7682" s="481" t="s">
        <v>1382</v>
      </c>
      <c r="F7682" s="481"/>
      <c r="G7682" s="482" t="s">
        <v>469</v>
      </c>
      <c r="H7682" s="483" t="n">
        <v>0.3398</v>
      </c>
      <c r="I7682" s="484" t="n">
        <v>25.55</v>
      </c>
      <c r="J7682" s="485" t="n">
        <v>8.68</v>
      </c>
    </row>
    <row r="7683" customFormat="false" ht="24" hidden="false" customHeight="true" outlineLevel="0" collapsed="false">
      <c r="A7683" s="501" t="s">
        <v>200</v>
      </c>
      <c r="B7683" s="502" t="n">
        <v>3148</v>
      </c>
      <c r="C7683" s="503" t="s">
        <v>42</v>
      </c>
      <c r="D7683" s="503" t="s">
        <v>1423</v>
      </c>
      <c r="E7683" s="503" t="s">
        <v>669</v>
      </c>
      <c r="F7683" s="503"/>
      <c r="G7683" s="504" t="s">
        <v>120</v>
      </c>
      <c r="H7683" s="505" t="n">
        <v>0.024</v>
      </c>
      <c r="I7683" s="506" t="n">
        <v>14.45</v>
      </c>
      <c r="J7683" s="507" t="n">
        <v>0.34</v>
      </c>
    </row>
    <row r="7684" customFormat="false" ht="39" hidden="false" customHeight="true" outlineLevel="0" collapsed="false">
      <c r="A7684" s="501" t="s">
        <v>200</v>
      </c>
      <c r="B7684" s="502" t="n">
        <v>10408</v>
      </c>
      <c r="C7684" s="503" t="s">
        <v>42</v>
      </c>
      <c r="D7684" s="503" t="s">
        <v>3753</v>
      </c>
      <c r="E7684" s="503" t="s">
        <v>669</v>
      </c>
      <c r="F7684" s="503"/>
      <c r="G7684" s="504" t="s">
        <v>120</v>
      </c>
      <c r="H7684" s="505" t="n">
        <v>1</v>
      </c>
      <c r="I7684" s="506" t="n">
        <v>372.67</v>
      </c>
      <c r="J7684" s="507" t="n">
        <v>372.67</v>
      </c>
    </row>
    <row r="7685" customFormat="false" ht="15" hidden="false" customHeight="false" outlineLevel="0" collapsed="false">
      <c r="A7685" s="486"/>
      <c r="B7685" s="487"/>
      <c r="C7685" s="487"/>
      <c r="D7685" s="487"/>
      <c r="E7685" s="487" t="s">
        <v>1388</v>
      </c>
      <c r="F7685" s="488" t="n">
        <v>12.61</v>
      </c>
      <c r="G7685" s="487" t="s">
        <v>1389</v>
      </c>
      <c r="H7685" s="488" t="n">
        <v>0</v>
      </c>
      <c r="I7685" s="489" t="s">
        <v>1390</v>
      </c>
      <c r="J7685" s="490" t="n">
        <v>12.61</v>
      </c>
    </row>
    <row r="7686" customFormat="false" ht="15" hidden="false" customHeight="true" outlineLevel="0" collapsed="false">
      <c r="A7686" s="486"/>
      <c r="B7686" s="487"/>
      <c r="C7686" s="487"/>
      <c r="D7686" s="487"/>
      <c r="E7686" s="487" t="s">
        <v>1391</v>
      </c>
      <c r="F7686" s="488" t="n">
        <v>92.53</v>
      </c>
      <c r="G7686" s="487"/>
      <c r="H7686" s="491" t="s">
        <v>1392</v>
      </c>
      <c r="I7686" s="491"/>
      <c r="J7686" s="490" t="n">
        <v>481.32</v>
      </c>
    </row>
    <row r="7687" customFormat="false" ht="49.5" hidden="false" customHeight="true" outlineLevel="0" collapsed="false">
      <c r="A7687" s="492"/>
      <c r="B7687" s="493"/>
      <c r="C7687" s="493"/>
      <c r="D7687" s="493"/>
      <c r="E7687" s="493"/>
      <c r="F7687" s="493"/>
      <c r="G7687" s="493" t="s">
        <v>1393</v>
      </c>
      <c r="H7687" s="494" t="n">
        <v>2</v>
      </c>
      <c r="I7687" s="495" t="s">
        <v>1394</v>
      </c>
      <c r="J7687" s="496" t="n">
        <v>962.64</v>
      </c>
    </row>
    <row r="7688" customFormat="false" ht="0.75" hidden="false" customHeight="true" outlineLevel="0" collapsed="false">
      <c r="A7688" s="497"/>
      <c r="B7688" s="498"/>
      <c r="C7688" s="498"/>
      <c r="D7688" s="498"/>
      <c r="E7688" s="498"/>
      <c r="F7688" s="498"/>
      <c r="G7688" s="498"/>
      <c r="H7688" s="498"/>
      <c r="I7688" s="499"/>
      <c r="J7688" s="500"/>
    </row>
    <row r="7689" customFormat="false" ht="18" hidden="false" customHeight="true" outlineLevel="0" collapsed="false">
      <c r="A7689" s="466" t="s">
        <v>3754</v>
      </c>
      <c r="B7689" s="467" t="s">
        <v>27</v>
      </c>
      <c r="C7689" s="468" t="s">
        <v>26</v>
      </c>
      <c r="D7689" s="468" t="s">
        <v>18</v>
      </c>
      <c r="E7689" s="468" t="s">
        <v>25</v>
      </c>
      <c r="F7689" s="468"/>
      <c r="G7689" s="469" t="s">
        <v>1375</v>
      </c>
      <c r="H7689" s="467" t="s">
        <v>1376</v>
      </c>
      <c r="I7689" s="470" t="s">
        <v>1377</v>
      </c>
      <c r="J7689" s="471" t="s">
        <v>19</v>
      </c>
    </row>
    <row r="7690" customFormat="false" ht="39" hidden="false" customHeight="true" outlineLevel="0" collapsed="false">
      <c r="A7690" s="472" t="s">
        <v>35</v>
      </c>
      <c r="B7690" s="473" t="n">
        <v>103013</v>
      </c>
      <c r="C7690" s="474" t="s">
        <v>42</v>
      </c>
      <c r="D7690" s="474" t="s">
        <v>3755</v>
      </c>
      <c r="E7690" s="474" t="s">
        <v>1422</v>
      </c>
      <c r="F7690" s="474"/>
      <c r="G7690" s="475" t="s">
        <v>120</v>
      </c>
      <c r="H7690" s="476" t="n">
        <v>1</v>
      </c>
      <c r="I7690" s="477" t="n">
        <v>143.34</v>
      </c>
      <c r="J7690" s="478" t="n">
        <v>143.34</v>
      </c>
    </row>
    <row r="7691" customFormat="false" ht="25.5" hidden="false" customHeight="true" outlineLevel="0" collapsed="false">
      <c r="A7691" s="479" t="s">
        <v>656</v>
      </c>
      <c r="B7691" s="480" t="n">
        <v>88248</v>
      </c>
      <c r="C7691" s="481" t="s">
        <v>42</v>
      </c>
      <c r="D7691" s="481" t="s">
        <v>910</v>
      </c>
      <c r="E7691" s="481" t="s">
        <v>1382</v>
      </c>
      <c r="F7691" s="481"/>
      <c r="G7691" s="482" t="s">
        <v>469</v>
      </c>
      <c r="H7691" s="483" t="n">
        <v>0.1316</v>
      </c>
      <c r="I7691" s="484" t="n">
        <v>20.92</v>
      </c>
      <c r="J7691" s="485" t="n">
        <v>2.75</v>
      </c>
    </row>
    <row r="7692" customFormat="false" ht="25.5" hidden="false" customHeight="true" outlineLevel="0" collapsed="false">
      <c r="A7692" s="479" t="s">
        <v>656</v>
      </c>
      <c r="B7692" s="480" t="n">
        <v>88267</v>
      </c>
      <c r="C7692" s="481" t="s">
        <v>42</v>
      </c>
      <c r="D7692" s="481" t="s">
        <v>909</v>
      </c>
      <c r="E7692" s="481" t="s">
        <v>1382</v>
      </c>
      <c r="F7692" s="481"/>
      <c r="G7692" s="482" t="s">
        <v>469</v>
      </c>
      <c r="H7692" s="483" t="n">
        <v>0.1316</v>
      </c>
      <c r="I7692" s="484" t="n">
        <v>25.55</v>
      </c>
      <c r="J7692" s="485" t="n">
        <v>3.36</v>
      </c>
    </row>
    <row r="7693" customFormat="false" ht="24" hidden="false" customHeight="true" outlineLevel="0" collapsed="false">
      <c r="A7693" s="501" t="s">
        <v>200</v>
      </c>
      <c r="B7693" s="502" t="n">
        <v>3148</v>
      </c>
      <c r="C7693" s="503" t="s">
        <v>42</v>
      </c>
      <c r="D7693" s="503" t="s">
        <v>1423</v>
      </c>
      <c r="E7693" s="503" t="s">
        <v>669</v>
      </c>
      <c r="F7693" s="503"/>
      <c r="G7693" s="504" t="s">
        <v>120</v>
      </c>
      <c r="H7693" s="505" t="n">
        <v>0.0096</v>
      </c>
      <c r="I7693" s="506" t="n">
        <v>14.45</v>
      </c>
      <c r="J7693" s="507" t="n">
        <v>0.13</v>
      </c>
    </row>
    <row r="7694" customFormat="false" ht="25.5" hidden="false" customHeight="true" outlineLevel="0" collapsed="false">
      <c r="A7694" s="501" t="s">
        <v>200</v>
      </c>
      <c r="B7694" s="502" t="n">
        <v>10236</v>
      </c>
      <c r="C7694" s="503" t="s">
        <v>42</v>
      </c>
      <c r="D7694" s="503" t="s">
        <v>3756</v>
      </c>
      <c r="E7694" s="503" t="s">
        <v>669</v>
      </c>
      <c r="F7694" s="503"/>
      <c r="G7694" s="504" t="s">
        <v>120</v>
      </c>
      <c r="H7694" s="505" t="n">
        <v>1</v>
      </c>
      <c r="I7694" s="506" t="n">
        <v>137.1</v>
      </c>
      <c r="J7694" s="507" t="n">
        <v>137.1</v>
      </c>
    </row>
    <row r="7695" customFormat="false" ht="15" hidden="false" customHeight="false" outlineLevel="0" collapsed="false">
      <c r="A7695" s="486"/>
      <c r="B7695" s="487"/>
      <c r="C7695" s="487"/>
      <c r="D7695" s="487"/>
      <c r="E7695" s="487" t="s">
        <v>1388</v>
      </c>
      <c r="F7695" s="488" t="n">
        <v>4.87</v>
      </c>
      <c r="G7695" s="487" t="s">
        <v>1389</v>
      </c>
      <c r="H7695" s="488" t="n">
        <v>0</v>
      </c>
      <c r="I7695" s="489" t="s">
        <v>1390</v>
      </c>
      <c r="J7695" s="490" t="n">
        <v>4.87</v>
      </c>
    </row>
    <row r="7696" customFormat="false" ht="15" hidden="false" customHeight="true" outlineLevel="0" collapsed="false">
      <c r="A7696" s="486"/>
      <c r="B7696" s="487"/>
      <c r="C7696" s="487"/>
      <c r="D7696" s="487"/>
      <c r="E7696" s="487" t="s">
        <v>1391</v>
      </c>
      <c r="F7696" s="488" t="n">
        <v>34.11</v>
      </c>
      <c r="G7696" s="487"/>
      <c r="H7696" s="491" t="s">
        <v>1392</v>
      </c>
      <c r="I7696" s="491"/>
      <c r="J7696" s="490" t="n">
        <v>177.45</v>
      </c>
    </row>
    <row r="7697" customFormat="false" ht="49.5" hidden="false" customHeight="true" outlineLevel="0" collapsed="false">
      <c r="A7697" s="492"/>
      <c r="B7697" s="493"/>
      <c r="C7697" s="493"/>
      <c r="D7697" s="493"/>
      <c r="E7697" s="493"/>
      <c r="F7697" s="493"/>
      <c r="G7697" s="493" t="s">
        <v>1393</v>
      </c>
      <c r="H7697" s="494" t="n">
        <v>1</v>
      </c>
      <c r="I7697" s="495" t="s">
        <v>1394</v>
      </c>
      <c r="J7697" s="496" t="n">
        <v>177.45</v>
      </c>
    </row>
    <row r="7698" customFormat="false" ht="0.75" hidden="false" customHeight="true" outlineLevel="0" collapsed="false">
      <c r="A7698" s="497"/>
      <c r="B7698" s="498"/>
      <c r="C7698" s="498"/>
      <c r="D7698" s="498"/>
      <c r="E7698" s="498"/>
      <c r="F7698" s="498"/>
      <c r="G7698" s="498"/>
      <c r="H7698" s="498"/>
      <c r="I7698" s="499"/>
      <c r="J7698" s="500"/>
    </row>
    <row r="7699" customFormat="false" ht="18" hidden="false" customHeight="true" outlineLevel="0" collapsed="false">
      <c r="A7699" s="466" t="s">
        <v>3757</v>
      </c>
      <c r="B7699" s="467" t="s">
        <v>27</v>
      </c>
      <c r="C7699" s="468" t="s">
        <v>26</v>
      </c>
      <c r="D7699" s="468" t="s">
        <v>18</v>
      </c>
      <c r="E7699" s="468" t="s">
        <v>25</v>
      </c>
      <c r="F7699" s="468"/>
      <c r="G7699" s="469" t="s">
        <v>1375</v>
      </c>
      <c r="H7699" s="467" t="s">
        <v>1376</v>
      </c>
      <c r="I7699" s="470" t="s">
        <v>1377</v>
      </c>
      <c r="J7699" s="471" t="s">
        <v>19</v>
      </c>
    </row>
    <row r="7700" customFormat="false" ht="25.5" hidden="false" customHeight="true" outlineLevel="0" collapsed="false">
      <c r="A7700" s="472" t="s">
        <v>35</v>
      </c>
      <c r="B7700" s="473" t="n">
        <v>89609</v>
      </c>
      <c r="C7700" s="474" t="s">
        <v>42</v>
      </c>
      <c r="D7700" s="474" t="s">
        <v>3758</v>
      </c>
      <c r="E7700" s="474" t="s">
        <v>1422</v>
      </c>
      <c r="F7700" s="474"/>
      <c r="G7700" s="475" t="s">
        <v>120</v>
      </c>
      <c r="H7700" s="476" t="n">
        <v>1</v>
      </c>
      <c r="I7700" s="477" t="n">
        <v>76.44</v>
      </c>
      <c r="J7700" s="478" t="n">
        <v>76.44</v>
      </c>
    </row>
    <row r="7701" customFormat="false" ht="25.5" hidden="false" customHeight="true" outlineLevel="0" collapsed="false">
      <c r="A7701" s="479" t="s">
        <v>656</v>
      </c>
      <c r="B7701" s="480" t="n">
        <v>88248</v>
      </c>
      <c r="C7701" s="481" t="s">
        <v>42</v>
      </c>
      <c r="D7701" s="481" t="s">
        <v>910</v>
      </c>
      <c r="E7701" s="481" t="s">
        <v>1382</v>
      </c>
      <c r="F7701" s="481"/>
      <c r="G7701" s="482" t="s">
        <v>469</v>
      </c>
      <c r="H7701" s="483" t="n">
        <v>0.1</v>
      </c>
      <c r="I7701" s="484" t="n">
        <v>20.92</v>
      </c>
      <c r="J7701" s="485" t="n">
        <v>2.09</v>
      </c>
    </row>
    <row r="7702" customFormat="false" ht="25.5" hidden="false" customHeight="true" outlineLevel="0" collapsed="false">
      <c r="A7702" s="479" t="s">
        <v>656</v>
      </c>
      <c r="B7702" s="480" t="n">
        <v>88267</v>
      </c>
      <c r="C7702" s="481" t="s">
        <v>42</v>
      </c>
      <c r="D7702" s="481" t="s">
        <v>909</v>
      </c>
      <c r="E7702" s="481" t="s">
        <v>1382</v>
      </c>
      <c r="F7702" s="481"/>
      <c r="G7702" s="482" t="s">
        <v>469</v>
      </c>
      <c r="H7702" s="483" t="n">
        <v>0.1</v>
      </c>
      <c r="I7702" s="484" t="n">
        <v>25.55</v>
      </c>
      <c r="J7702" s="485" t="n">
        <v>2.55</v>
      </c>
    </row>
    <row r="7703" customFormat="false" ht="24" hidden="false" customHeight="true" outlineLevel="0" collapsed="false">
      <c r="A7703" s="501" t="s">
        <v>200</v>
      </c>
      <c r="B7703" s="502" t="n">
        <v>122</v>
      </c>
      <c r="C7703" s="503" t="s">
        <v>42</v>
      </c>
      <c r="D7703" s="503" t="s">
        <v>3553</v>
      </c>
      <c r="E7703" s="503" t="s">
        <v>669</v>
      </c>
      <c r="F7703" s="503"/>
      <c r="G7703" s="504" t="s">
        <v>120</v>
      </c>
      <c r="H7703" s="505" t="n">
        <v>0.0212</v>
      </c>
      <c r="I7703" s="506" t="n">
        <v>76.94</v>
      </c>
      <c r="J7703" s="507" t="n">
        <v>1.63</v>
      </c>
    </row>
    <row r="7704" customFormat="false" ht="25.5" hidden="false" customHeight="true" outlineLevel="0" collapsed="false">
      <c r="A7704" s="501" t="s">
        <v>200</v>
      </c>
      <c r="B7704" s="502" t="n">
        <v>9910</v>
      </c>
      <c r="C7704" s="503" t="s">
        <v>42</v>
      </c>
      <c r="D7704" s="503" t="s">
        <v>3759</v>
      </c>
      <c r="E7704" s="503" t="s">
        <v>669</v>
      </c>
      <c r="F7704" s="503"/>
      <c r="G7704" s="504" t="s">
        <v>120</v>
      </c>
      <c r="H7704" s="505" t="n">
        <v>1</v>
      </c>
      <c r="I7704" s="506" t="n">
        <v>67.51</v>
      </c>
      <c r="J7704" s="507" t="n">
        <v>67.51</v>
      </c>
    </row>
    <row r="7705" customFormat="false" ht="25.5" hidden="false" customHeight="true" outlineLevel="0" collapsed="false">
      <c r="A7705" s="501" t="s">
        <v>200</v>
      </c>
      <c r="B7705" s="502" t="n">
        <v>20083</v>
      </c>
      <c r="C7705" s="503" t="s">
        <v>42</v>
      </c>
      <c r="D7705" s="503" t="s">
        <v>3554</v>
      </c>
      <c r="E7705" s="503" t="s">
        <v>669</v>
      </c>
      <c r="F7705" s="503"/>
      <c r="G7705" s="504" t="s">
        <v>120</v>
      </c>
      <c r="H7705" s="505" t="n">
        <v>0.03</v>
      </c>
      <c r="I7705" s="506" t="n">
        <v>87.17</v>
      </c>
      <c r="J7705" s="507" t="n">
        <v>2.61</v>
      </c>
    </row>
    <row r="7706" customFormat="false" ht="24" hidden="false" customHeight="true" outlineLevel="0" collapsed="false">
      <c r="A7706" s="501" t="s">
        <v>200</v>
      </c>
      <c r="B7706" s="502" t="n">
        <v>38383</v>
      </c>
      <c r="C7706" s="503" t="s">
        <v>42</v>
      </c>
      <c r="D7706" s="503" t="s">
        <v>3555</v>
      </c>
      <c r="E7706" s="503" t="s">
        <v>669</v>
      </c>
      <c r="F7706" s="503"/>
      <c r="G7706" s="504" t="s">
        <v>120</v>
      </c>
      <c r="H7706" s="505" t="n">
        <v>0.0222</v>
      </c>
      <c r="I7706" s="506" t="n">
        <v>2.62</v>
      </c>
      <c r="J7706" s="507" t="n">
        <v>0.05</v>
      </c>
    </row>
    <row r="7707" customFormat="false" ht="15" hidden="false" customHeight="false" outlineLevel="0" collapsed="false">
      <c r="A7707" s="486"/>
      <c r="B7707" s="487"/>
      <c r="C7707" s="487"/>
      <c r="D7707" s="487"/>
      <c r="E7707" s="487" t="s">
        <v>1388</v>
      </c>
      <c r="F7707" s="488" t="n">
        <v>3.7</v>
      </c>
      <c r="G7707" s="487" t="s">
        <v>1389</v>
      </c>
      <c r="H7707" s="488" t="n">
        <v>0</v>
      </c>
      <c r="I7707" s="489" t="s">
        <v>1390</v>
      </c>
      <c r="J7707" s="490" t="n">
        <v>3.7</v>
      </c>
    </row>
    <row r="7708" customFormat="false" ht="15" hidden="false" customHeight="true" outlineLevel="0" collapsed="false">
      <c r="A7708" s="486"/>
      <c r="B7708" s="487"/>
      <c r="C7708" s="487"/>
      <c r="D7708" s="487"/>
      <c r="E7708" s="487" t="s">
        <v>1391</v>
      </c>
      <c r="F7708" s="488" t="n">
        <v>18.19</v>
      </c>
      <c r="G7708" s="487"/>
      <c r="H7708" s="491" t="s">
        <v>1392</v>
      </c>
      <c r="I7708" s="491"/>
      <c r="J7708" s="490" t="n">
        <v>94.63</v>
      </c>
    </row>
    <row r="7709" customFormat="false" ht="49.5" hidden="false" customHeight="true" outlineLevel="0" collapsed="false">
      <c r="A7709" s="492"/>
      <c r="B7709" s="493"/>
      <c r="C7709" s="493"/>
      <c r="D7709" s="493"/>
      <c r="E7709" s="493"/>
      <c r="F7709" s="493"/>
      <c r="G7709" s="493" t="s">
        <v>1393</v>
      </c>
      <c r="H7709" s="494" t="n">
        <v>2</v>
      </c>
      <c r="I7709" s="495" t="s">
        <v>1394</v>
      </c>
      <c r="J7709" s="496" t="n">
        <v>189.26</v>
      </c>
    </row>
    <row r="7710" customFormat="false" ht="0.75" hidden="false" customHeight="true" outlineLevel="0" collapsed="false">
      <c r="A7710" s="497"/>
      <c r="B7710" s="498"/>
      <c r="C7710" s="498"/>
      <c r="D7710" s="498"/>
      <c r="E7710" s="498"/>
      <c r="F7710" s="498"/>
      <c r="G7710" s="498"/>
      <c r="H7710" s="498"/>
      <c r="I7710" s="499"/>
      <c r="J7710" s="500"/>
    </row>
    <row r="7711" customFormat="false" ht="18" hidden="false" customHeight="true" outlineLevel="0" collapsed="false">
      <c r="A7711" s="466" t="s">
        <v>3760</v>
      </c>
      <c r="B7711" s="467" t="s">
        <v>27</v>
      </c>
      <c r="C7711" s="468" t="s">
        <v>26</v>
      </c>
      <c r="D7711" s="468" t="s">
        <v>18</v>
      </c>
      <c r="E7711" s="468" t="s">
        <v>25</v>
      </c>
      <c r="F7711" s="468"/>
      <c r="G7711" s="469" t="s">
        <v>1375</v>
      </c>
      <c r="H7711" s="467" t="s">
        <v>1376</v>
      </c>
      <c r="I7711" s="470" t="s">
        <v>1377</v>
      </c>
      <c r="J7711" s="471" t="s">
        <v>19</v>
      </c>
    </row>
    <row r="7712" customFormat="false" ht="25.5" hidden="false" customHeight="true" outlineLevel="0" collapsed="false">
      <c r="A7712" s="472" t="s">
        <v>35</v>
      </c>
      <c r="B7712" s="473" t="n">
        <v>89594</v>
      </c>
      <c r="C7712" s="474" t="s">
        <v>42</v>
      </c>
      <c r="D7712" s="474" t="s">
        <v>3761</v>
      </c>
      <c r="E7712" s="474" t="s">
        <v>1422</v>
      </c>
      <c r="F7712" s="474"/>
      <c r="G7712" s="475" t="s">
        <v>120</v>
      </c>
      <c r="H7712" s="476" t="n">
        <v>1</v>
      </c>
      <c r="I7712" s="477" t="n">
        <v>33.09</v>
      </c>
      <c r="J7712" s="478" t="n">
        <v>33.09</v>
      </c>
    </row>
    <row r="7713" customFormat="false" ht="25.5" hidden="false" customHeight="true" outlineLevel="0" collapsed="false">
      <c r="A7713" s="479" t="s">
        <v>656</v>
      </c>
      <c r="B7713" s="480" t="n">
        <v>88248</v>
      </c>
      <c r="C7713" s="481" t="s">
        <v>42</v>
      </c>
      <c r="D7713" s="481" t="s">
        <v>910</v>
      </c>
      <c r="E7713" s="481" t="s">
        <v>1382</v>
      </c>
      <c r="F7713" s="481"/>
      <c r="G7713" s="482" t="s">
        <v>469</v>
      </c>
      <c r="H7713" s="483" t="n">
        <v>0.0847</v>
      </c>
      <c r="I7713" s="484" t="n">
        <v>20.92</v>
      </c>
      <c r="J7713" s="485" t="n">
        <v>1.77</v>
      </c>
    </row>
    <row r="7714" customFormat="false" ht="25.5" hidden="false" customHeight="true" outlineLevel="0" collapsed="false">
      <c r="A7714" s="479" t="s">
        <v>656</v>
      </c>
      <c r="B7714" s="480" t="n">
        <v>88267</v>
      </c>
      <c r="C7714" s="481" t="s">
        <v>42</v>
      </c>
      <c r="D7714" s="481" t="s">
        <v>909</v>
      </c>
      <c r="E7714" s="481" t="s">
        <v>1382</v>
      </c>
      <c r="F7714" s="481"/>
      <c r="G7714" s="482" t="s">
        <v>469</v>
      </c>
      <c r="H7714" s="483" t="n">
        <v>0.0847</v>
      </c>
      <c r="I7714" s="484" t="n">
        <v>25.55</v>
      </c>
      <c r="J7714" s="485" t="n">
        <v>2.16</v>
      </c>
    </row>
    <row r="7715" customFormat="false" ht="24" hidden="false" customHeight="true" outlineLevel="0" collapsed="false">
      <c r="A7715" s="501" t="s">
        <v>200</v>
      </c>
      <c r="B7715" s="502" t="n">
        <v>122</v>
      </c>
      <c r="C7715" s="503" t="s">
        <v>42</v>
      </c>
      <c r="D7715" s="503" t="s">
        <v>3553</v>
      </c>
      <c r="E7715" s="503" t="s">
        <v>669</v>
      </c>
      <c r="F7715" s="503"/>
      <c r="G7715" s="504" t="s">
        <v>120</v>
      </c>
      <c r="H7715" s="505" t="n">
        <v>0.0165</v>
      </c>
      <c r="I7715" s="506" t="n">
        <v>76.94</v>
      </c>
      <c r="J7715" s="507" t="n">
        <v>1.26</v>
      </c>
    </row>
    <row r="7716" customFormat="false" ht="25.5" hidden="false" customHeight="true" outlineLevel="0" collapsed="false">
      <c r="A7716" s="501" t="s">
        <v>200</v>
      </c>
      <c r="B7716" s="502" t="n">
        <v>9897</v>
      </c>
      <c r="C7716" s="503" t="s">
        <v>42</v>
      </c>
      <c r="D7716" s="503" t="s">
        <v>3762</v>
      </c>
      <c r="E7716" s="503" t="s">
        <v>669</v>
      </c>
      <c r="F7716" s="503"/>
      <c r="G7716" s="504" t="s">
        <v>120</v>
      </c>
      <c r="H7716" s="505" t="n">
        <v>1</v>
      </c>
      <c r="I7716" s="506" t="n">
        <v>25.95</v>
      </c>
      <c r="J7716" s="507" t="n">
        <v>25.95</v>
      </c>
    </row>
    <row r="7717" customFormat="false" ht="25.5" hidden="false" customHeight="true" outlineLevel="0" collapsed="false">
      <c r="A7717" s="501" t="s">
        <v>200</v>
      </c>
      <c r="B7717" s="502" t="n">
        <v>20083</v>
      </c>
      <c r="C7717" s="503" t="s">
        <v>42</v>
      </c>
      <c r="D7717" s="503" t="s">
        <v>3554</v>
      </c>
      <c r="E7717" s="503" t="s">
        <v>669</v>
      </c>
      <c r="F7717" s="503"/>
      <c r="G7717" s="504" t="s">
        <v>120</v>
      </c>
      <c r="H7717" s="505" t="n">
        <v>0.022</v>
      </c>
      <c r="I7717" s="506" t="n">
        <v>87.17</v>
      </c>
      <c r="J7717" s="507" t="n">
        <v>1.91</v>
      </c>
    </row>
    <row r="7718" customFormat="false" ht="24" hidden="false" customHeight="true" outlineLevel="0" collapsed="false">
      <c r="A7718" s="501" t="s">
        <v>200</v>
      </c>
      <c r="B7718" s="502" t="n">
        <v>38383</v>
      </c>
      <c r="C7718" s="503" t="s">
        <v>42</v>
      </c>
      <c r="D7718" s="503" t="s">
        <v>3555</v>
      </c>
      <c r="E7718" s="503" t="s">
        <v>669</v>
      </c>
      <c r="F7718" s="503"/>
      <c r="G7718" s="504" t="s">
        <v>120</v>
      </c>
      <c r="H7718" s="505" t="n">
        <v>0.019</v>
      </c>
      <c r="I7718" s="506" t="n">
        <v>2.62</v>
      </c>
      <c r="J7718" s="507" t="n">
        <v>0.04</v>
      </c>
    </row>
    <row r="7719" customFormat="false" ht="15" hidden="false" customHeight="false" outlineLevel="0" collapsed="false">
      <c r="A7719" s="486"/>
      <c r="B7719" s="487"/>
      <c r="C7719" s="487"/>
      <c r="D7719" s="487"/>
      <c r="E7719" s="487" t="s">
        <v>1388</v>
      </c>
      <c r="F7719" s="488" t="n">
        <v>3.13</v>
      </c>
      <c r="G7719" s="487" t="s">
        <v>1389</v>
      </c>
      <c r="H7719" s="488" t="n">
        <v>0</v>
      </c>
      <c r="I7719" s="489" t="s">
        <v>1390</v>
      </c>
      <c r="J7719" s="490" t="n">
        <v>3.13</v>
      </c>
    </row>
    <row r="7720" customFormat="false" ht="15" hidden="false" customHeight="true" outlineLevel="0" collapsed="false">
      <c r="A7720" s="486"/>
      <c r="B7720" s="487"/>
      <c r="C7720" s="487"/>
      <c r="D7720" s="487"/>
      <c r="E7720" s="487" t="s">
        <v>1391</v>
      </c>
      <c r="F7720" s="488" t="n">
        <v>7.87</v>
      </c>
      <c r="G7720" s="487"/>
      <c r="H7720" s="491" t="s">
        <v>1392</v>
      </c>
      <c r="I7720" s="491"/>
      <c r="J7720" s="490" t="n">
        <v>40.96</v>
      </c>
    </row>
    <row r="7721" customFormat="false" ht="49.5" hidden="false" customHeight="true" outlineLevel="0" collapsed="false">
      <c r="A7721" s="492"/>
      <c r="B7721" s="493"/>
      <c r="C7721" s="493"/>
      <c r="D7721" s="493"/>
      <c r="E7721" s="493"/>
      <c r="F7721" s="493"/>
      <c r="G7721" s="493" t="s">
        <v>1393</v>
      </c>
      <c r="H7721" s="494" t="n">
        <v>2</v>
      </c>
      <c r="I7721" s="495" t="s">
        <v>1394</v>
      </c>
      <c r="J7721" s="496" t="n">
        <v>81.92</v>
      </c>
    </row>
    <row r="7722" customFormat="false" ht="0.75" hidden="false" customHeight="true" outlineLevel="0" collapsed="false">
      <c r="A7722" s="497"/>
      <c r="B7722" s="498"/>
      <c r="C7722" s="498"/>
      <c r="D7722" s="498"/>
      <c r="E7722" s="498"/>
      <c r="F7722" s="498"/>
      <c r="G7722" s="498"/>
      <c r="H7722" s="498"/>
      <c r="I7722" s="499"/>
      <c r="J7722" s="500"/>
    </row>
    <row r="7723" customFormat="false" ht="18" hidden="false" customHeight="true" outlineLevel="0" collapsed="false">
      <c r="A7723" s="466" t="s">
        <v>3763</v>
      </c>
      <c r="B7723" s="467" t="s">
        <v>27</v>
      </c>
      <c r="C7723" s="468" t="s">
        <v>26</v>
      </c>
      <c r="D7723" s="468" t="s">
        <v>18</v>
      </c>
      <c r="E7723" s="468" t="s">
        <v>25</v>
      </c>
      <c r="F7723" s="468"/>
      <c r="G7723" s="469" t="s">
        <v>1375</v>
      </c>
      <c r="H7723" s="467" t="s">
        <v>1376</v>
      </c>
      <c r="I7723" s="470" t="s">
        <v>1377</v>
      </c>
      <c r="J7723" s="471" t="s">
        <v>19</v>
      </c>
    </row>
    <row r="7724" customFormat="false" ht="25.5" hidden="false" customHeight="true" outlineLevel="0" collapsed="false">
      <c r="A7724" s="472" t="s">
        <v>35</v>
      </c>
      <c r="B7724" s="473" t="n">
        <v>89450</v>
      </c>
      <c r="C7724" s="474" t="s">
        <v>42</v>
      </c>
      <c r="D7724" s="474" t="s">
        <v>3636</v>
      </c>
      <c r="E7724" s="474" t="s">
        <v>1422</v>
      </c>
      <c r="F7724" s="474"/>
      <c r="G7724" s="475" t="s">
        <v>47</v>
      </c>
      <c r="H7724" s="476" t="n">
        <v>1</v>
      </c>
      <c r="I7724" s="477" t="n">
        <v>26.89</v>
      </c>
      <c r="J7724" s="478" t="n">
        <v>26.89</v>
      </c>
    </row>
    <row r="7725" customFormat="false" ht="25.5" hidden="false" customHeight="true" outlineLevel="0" collapsed="false">
      <c r="A7725" s="479" t="s">
        <v>656</v>
      </c>
      <c r="B7725" s="480" t="n">
        <v>88248</v>
      </c>
      <c r="C7725" s="481" t="s">
        <v>42</v>
      </c>
      <c r="D7725" s="481" t="s">
        <v>910</v>
      </c>
      <c r="E7725" s="481" t="s">
        <v>1382</v>
      </c>
      <c r="F7725" s="481"/>
      <c r="G7725" s="482" t="s">
        <v>469</v>
      </c>
      <c r="H7725" s="483" t="n">
        <v>0.04</v>
      </c>
      <c r="I7725" s="484" t="n">
        <v>20.92</v>
      </c>
      <c r="J7725" s="485" t="n">
        <v>0.83</v>
      </c>
    </row>
    <row r="7726" customFormat="false" ht="25.5" hidden="false" customHeight="true" outlineLevel="0" collapsed="false">
      <c r="A7726" s="479" t="s">
        <v>656</v>
      </c>
      <c r="B7726" s="480" t="n">
        <v>88267</v>
      </c>
      <c r="C7726" s="481" t="s">
        <v>42</v>
      </c>
      <c r="D7726" s="481" t="s">
        <v>909</v>
      </c>
      <c r="E7726" s="481" t="s">
        <v>1382</v>
      </c>
      <c r="F7726" s="481"/>
      <c r="G7726" s="482" t="s">
        <v>469</v>
      </c>
      <c r="H7726" s="483" t="n">
        <v>0.04</v>
      </c>
      <c r="I7726" s="484" t="n">
        <v>25.55</v>
      </c>
      <c r="J7726" s="485" t="n">
        <v>1.02</v>
      </c>
    </row>
    <row r="7727" customFormat="false" ht="25.5" hidden="false" customHeight="true" outlineLevel="0" collapsed="false">
      <c r="A7727" s="501" t="s">
        <v>200</v>
      </c>
      <c r="B7727" s="502" t="n">
        <v>9873</v>
      </c>
      <c r="C7727" s="503" t="s">
        <v>42</v>
      </c>
      <c r="D7727" s="503" t="s">
        <v>3637</v>
      </c>
      <c r="E7727" s="503" t="s">
        <v>669</v>
      </c>
      <c r="F7727" s="503"/>
      <c r="G7727" s="504" t="s">
        <v>47</v>
      </c>
      <c r="H7727" s="505" t="n">
        <v>1.0493</v>
      </c>
      <c r="I7727" s="506" t="n">
        <v>23.85</v>
      </c>
      <c r="J7727" s="507" t="n">
        <v>25.02</v>
      </c>
    </row>
    <row r="7728" customFormat="false" ht="24" hidden="false" customHeight="true" outlineLevel="0" collapsed="false">
      <c r="A7728" s="501" t="s">
        <v>200</v>
      </c>
      <c r="B7728" s="502" t="n">
        <v>38383</v>
      </c>
      <c r="C7728" s="503" t="s">
        <v>42</v>
      </c>
      <c r="D7728" s="503" t="s">
        <v>3555</v>
      </c>
      <c r="E7728" s="503" t="s">
        <v>669</v>
      </c>
      <c r="F7728" s="503"/>
      <c r="G7728" s="504" t="s">
        <v>120</v>
      </c>
      <c r="H7728" s="505" t="n">
        <v>0.0093</v>
      </c>
      <c r="I7728" s="506" t="n">
        <v>2.62</v>
      </c>
      <c r="J7728" s="507" t="n">
        <v>0.02</v>
      </c>
    </row>
    <row r="7729" customFormat="false" ht="15" hidden="false" customHeight="false" outlineLevel="0" collapsed="false">
      <c r="A7729" s="486"/>
      <c r="B7729" s="487"/>
      <c r="C7729" s="487"/>
      <c r="D7729" s="487"/>
      <c r="E7729" s="487" t="s">
        <v>1388</v>
      </c>
      <c r="F7729" s="488" t="n">
        <v>1.48</v>
      </c>
      <c r="G7729" s="487" t="s">
        <v>1389</v>
      </c>
      <c r="H7729" s="488" t="n">
        <v>0</v>
      </c>
      <c r="I7729" s="489" t="s">
        <v>1390</v>
      </c>
      <c r="J7729" s="490" t="n">
        <v>1.48</v>
      </c>
    </row>
    <row r="7730" customFormat="false" ht="15" hidden="false" customHeight="true" outlineLevel="0" collapsed="false">
      <c r="A7730" s="486"/>
      <c r="B7730" s="487"/>
      <c r="C7730" s="487"/>
      <c r="D7730" s="487"/>
      <c r="E7730" s="487" t="s">
        <v>1391</v>
      </c>
      <c r="F7730" s="488" t="n">
        <v>6.39</v>
      </c>
      <c r="G7730" s="487"/>
      <c r="H7730" s="491" t="s">
        <v>1392</v>
      </c>
      <c r="I7730" s="491"/>
      <c r="J7730" s="490" t="n">
        <v>33.28</v>
      </c>
    </row>
    <row r="7731" customFormat="false" ht="49.5" hidden="false" customHeight="true" outlineLevel="0" collapsed="false">
      <c r="A7731" s="492"/>
      <c r="B7731" s="493"/>
      <c r="C7731" s="493"/>
      <c r="D7731" s="493"/>
      <c r="E7731" s="493"/>
      <c r="F7731" s="493"/>
      <c r="G7731" s="493" t="s">
        <v>1393</v>
      </c>
      <c r="H7731" s="494" t="n">
        <v>3</v>
      </c>
      <c r="I7731" s="495" t="s">
        <v>1394</v>
      </c>
      <c r="J7731" s="496" t="n">
        <v>99.84</v>
      </c>
    </row>
    <row r="7732" customFormat="false" ht="0.75" hidden="false" customHeight="true" outlineLevel="0" collapsed="false">
      <c r="A7732" s="497"/>
      <c r="B7732" s="498"/>
      <c r="C7732" s="498"/>
      <c r="D7732" s="498"/>
      <c r="E7732" s="498"/>
      <c r="F7732" s="498"/>
      <c r="G7732" s="498"/>
      <c r="H7732" s="498"/>
      <c r="I7732" s="499"/>
      <c r="J7732" s="500"/>
    </row>
    <row r="7733" customFormat="false" ht="18" hidden="false" customHeight="true" outlineLevel="0" collapsed="false">
      <c r="A7733" s="466" t="s">
        <v>3764</v>
      </c>
      <c r="B7733" s="467" t="s">
        <v>27</v>
      </c>
      <c r="C7733" s="468" t="s">
        <v>26</v>
      </c>
      <c r="D7733" s="468" t="s">
        <v>18</v>
      </c>
      <c r="E7733" s="468" t="s">
        <v>25</v>
      </c>
      <c r="F7733" s="468"/>
      <c r="G7733" s="469" t="s">
        <v>1375</v>
      </c>
      <c r="H7733" s="467" t="s">
        <v>1376</v>
      </c>
      <c r="I7733" s="470" t="s">
        <v>1377</v>
      </c>
      <c r="J7733" s="471" t="s">
        <v>19</v>
      </c>
    </row>
    <row r="7734" customFormat="false" ht="25.5" hidden="false" customHeight="true" outlineLevel="0" collapsed="false">
      <c r="A7734" s="472" t="s">
        <v>35</v>
      </c>
      <c r="B7734" s="473" t="n">
        <v>89449</v>
      </c>
      <c r="C7734" s="474" t="s">
        <v>42</v>
      </c>
      <c r="D7734" s="474" t="s">
        <v>3633</v>
      </c>
      <c r="E7734" s="474" t="s">
        <v>1422</v>
      </c>
      <c r="F7734" s="474"/>
      <c r="G7734" s="475" t="s">
        <v>47</v>
      </c>
      <c r="H7734" s="476" t="n">
        <v>1</v>
      </c>
      <c r="I7734" s="477" t="n">
        <v>16.8</v>
      </c>
      <c r="J7734" s="478" t="n">
        <v>16.8</v>
      </c>
    </row>
    <row r="7735" customFormat="false" ht="25.5" hidden="false" customHeight="true" outlineLevel="0" collapsed="false">
      <c r="A7735" s="479" t="s">
        <v>656</v>
      </c>
      <c r="B7735" s="480" t="n">
        <v>88248</v>
      </c>
      <c r="C7735" s="481" t="s">
        <v>42</v>
      </c>
      <c r="D7735" s="481" t="s">
        <v>910</v>
      </c>
      <c r="E7735" s="481" t="s">
        <v>1382</v>
      </c>
      <c r="F7735" s="481"/>
      <c r="G7735" s="482" t="s">
        <v>469</v>
      </c>
      <c r="H7735" s="483" t="n">
        <v>0.0341</v>
      </c>
      <c r="I7735" s="484" t="n">
        <v>20.92</v>
      </c>
      <c r="J7735" s="485" t="n">
        <v>0.71</v>
      </c>
    </row>
    <row r="7736" customFormat="false" ht="25.5" hidden="false" customHeight="true" outlineLevel="0" collapsed="false">
      <c r="A7736" s="479" t="s">
        <v>656</v>
      </c>
      <c r="B7736" s="480" t="n">
        <v>88267</v>
      </c>
      <c r="C7736" s="481" t="s">
        <v>42</v>
      </c>
      <c r="D7736" s="481" t="s">
        <v>909</v>
      </c>
      <c r="E7736" s="481" t="s">
        <v>1382</v>
      </c>
      <c r="F7736" s="481"/>
      <c r="G7736" s="482" t="s">
        <v>469</v>
      </c>
      <c r="H7736" s="483" t="n">
        <v>0.0341</v>
      </c>
      <c r="I7736" s="484" t="n">
        <v>25.55</v>
      </c>
      <c r="J7736" s="485" t="n">
        <v>0.87</v>
      </c>
    </row>
    <row r="7737" customFormat="false" ht="25.5" hidden="false" customHeight="true" outlineLevel="0" collapsed="false">
      <c r="A7737" s="501" t="s">
        <v>200</v>
      </c>
      <c r="B7737" s="502" t="n">
        <v>9875</v>
      </c>
      <c r="C7737" s="503" t="s">
        <v>42</v>
      </c>
      <c r="D7737" s="503" t="s">
        <v>3634</v>
      </c>
      <c r="E7737" s="503" t="s">
        <v>669</v>
      </c>
      <c r="F7737" s="503"/>
      <c r="G7737" s="504" t="s">
        <v>47</v>
      </c>
      <c r="H7737" s="505" t="n">
        <v>1.0493</v>
      </c>
      <c r="I7737" s="506" t="n">
        <v>14.49</v>
      </c>
      <c r="J7737" s="507" t="n">
        <v>15.2</v>
      </c>
    </row>
    <row r="7738" customFormat="false" ht="24" hidden="false" customHeight="true" outlineLevel="0" collapsed="false">
      <c r="A7738" s="501" t="s">
        <v>200</v>
      </c>
      <c r="B7738" s="502" t="n">
        <v>38383</v>
      </c>
      <c r="C7738" s="503" t="s">
        <v>42</v>
      </c>
      <c r="D7738" s="503" t="s">
        <v>3555</v>
      </c>
      <c r="E7738" s="503" t="s">
        <v>669</v>
      </c>
      <c r="F7738" s="503"/>
      <c r="G7738" s="504" t="s">
        <v>120</v>
      </c>
      <c r="H7738" s="505" t="n">
        <v>0.008</v>
      </c>
      <c r="I7738" s="506" t="n">
        <v>2.62</v>
      </c>
      <c r="J7738" s="507" t="n">
        <v>0.02</v>
      </c>
    </row>
    <row r="7739" customFormat="false" ht="15" hidden="false" customHeight="false" outlineLevel="0" collapsed="false">
      <c r="A7739" s="486"/>
      <c r="B7739" s="487"/>
      <c r="C7739" s="487"/>
      <c r="D7739" s="487"/>
      <c r="E7739" s="487" t="s">
        <v>1388</v>
      </c>
      <c r="F7739" s="488" t="n">
        <v>1.26</v>
      </c>
      <c r="G7739" s="487" t="s">
        <v>1389</v>
      </c>
      <c r="H7739" s="488" t="n">
        <v>0</v>
      </c>
      <c r="I7739" s="489" t="s">
        <v>1390</v>
      </c>
      <c r="J7739" s="490" t="n">
        <v>1.26</v>
      </c>
    </row>
    <row r="7740" customFormat="false" ht="15" hidden="false" customHeight="true" outlineLevel="0" collapsed="false">
      <c r="A7740" s="486"/>
      <c r="B7740" s="487"/>
      <c r="C7740" s="487"/>
      <c r="D7740" s="487"/>
      <c r="E7740" s="487" t="s">
        <v>1391</v>
      </c>
      <c r="F7740" s="488" t="n">
        <v>3.99</v>
      </c>
      <c r="G7740" s="487"/>
      <c r="H7740" s="491" t="s">
        <v>1392</v>
      </c>
      <c r="I7740" s="491"/>
      <c r="J7740" s="490" t="n">
        <v>20.79</v>
      </c>
    </row>
    <row r="7741" customFormat="false" ht="49.5" hidden="false" customHeight="true" outlineLevel="0" collapsed="false">
      <c r="A7741" s="492"/>
      <c r="B7741" s="493"/>
      <c r="C7741" s="493"/>
      <c r="D7741" s="493"/>
      <c r="E7741" s="493"/>
      <c r="F7741" s="493"/>
      <c r="G7741" s="493" t="s">
        <v>1393</v>
      </c>
      <c r="H7741" s="494" t="n">
        <v>9</v>
      </c>
      <c r="I7741" s="495" t="s">
        <v>1394</v>
      </c>
      <c r="J7741" s="496" t="n">
        <v>187.11</v>
      </c>
    </row>
    <row r="7742" customFormat="false" ht="0.75" hidden="false" customHeight="true" outlineLevel="0" collapsed="false">
      <c r="A7742" s="497"/>
      <c r="B7742" s="498"/>
      <c r="C7742" s="498"/>
      <c r="D7742" s="498"/>
      <c r="E7742" s="498"/>
      <c r="F7742" s="498"/>
      <c r="G7742" s="498"/>
      <c r="H7742" s="498"/>
      <c r="I7742" s="499"/>
      <c r="J7742" s="500"/>
    </row>
    <row r="7743" customFormat="false" ht="24" hidden="false" customHeight="true" outlineLevel="0" collapsed="false">
      <c r="A7743" s="461" t="s">
        <v>3765</v>
      </c>
      <c r="B7743" s="462"/>
      <c r="C7743" s="462"/>
      <c r="D7743" s="462" t="s">
        <v>3766</v>
      </c>
      <c r="E7743" s="462"/>
      <c r="F7743" s="462"/>
      <c r="G7743" s="462"/>
      <c r="H7743" s="463"/>
      <c r="I7743" s="464"/>
      <c r="J7743" s="465" t="n">
        <v>11622.32</v>
      </c>
    </row>
    <row r="7744" customFormat="false" ht="18" hidden="false" customHeight="true" outlineLevel="0" collapsed="false">
      <c r="A7744" s="466" t="s">
        <v>3767</v>
      </c>
      <c r="B7744" s="467" t="s">
        <v>27</v>
      </c>
      <c r="C7744" s="468" t="s">
        <v>26</v>
      </c>
      <c r="D7744" s="468" t="s">
        <v>18</v>
      </c>
      <c r="E7744" s="468" t="s">
        <v>25</v>
      </c>
      <c r="F7744" s="468"/>
      <c r="G7744" s="469" t="s">
        <v>1375</v>
      </c>
      <c r="H7744" s="467" t="s">
        <v>1376</v>
      </c>
      <c r="I7744" s="470" t="s">
        <v>1377</v>
      </c>
      <c r="J7744" s="471" t="s">
        <v>19</v>
      </c>
    </row>
    <row r="7745" customFormat="false" ht="39" hidden="false" customHeight="true" outlineLevel="0" collapsed="false">
      <c r="A7745" s="472" t="s">
        <v>35</v>
      </c>
      <c r="B7745" s="473" t="n">
        <v>89497</v>
      </c>
      <c r="C7745" s="474" t="s">
        <v>42</v>
      </c>
      <c r="D7745" s="474" t="s">
        <v>3768</v>
      </c>
      <c r="E7745" s="474" t="s">
        <v>1422</v>
      </c>
      <c r="F7745" s="474"/>
      <c r="G7745" s="475" t="s">
        <v>120</v>
      </c>
      <c r="H7745" s="476" t="n">
        <v>1</v>
      </c>
      <c r="I7745" s="477" t="n">
        <v>12.56</v>
      </c>
      <c r="J7745" s="478" t="n">
        <v>12.56</v>
      </c>
    </row>
    <row r="7746" customFormat="false" ht="25.5" hidden="false" customHeight="true" outlineLevel="0" collapsed="false">
      <c r="A7746" s="479" t="s">
        <v>656</v>
      </c>
      <c r="B7746" s="480" t="n">
        <v>88248</v>
      </c>
      <c r="C7746" s="481" t="s">
        <v>42</v>
      </c>
      <c r="D7746" s="481" t="s">
        <v>910</v>
      </c>
      <c r="E7746" s="481" t="s">
        <v>1382</v>
      </c>
      <c r="F7746" s="481"/>
      <c r="G7746" s="482" t="s">
        <v>469</v>
      </c>
      <c r="H7746" s="483" t="n">
        <v>0.1047</v>
      </c>
      <c r="I7746" s="484" t="n">
        <v>20.92</v>
      </c>
      <c r="J7746" s="485" t="n">
        <v>2.19</v>
      </c>
    </row>
    <row r="7747" customFormat="false" ht="25.5" hidden="false" customHeight="true" outlineLevel="0" collapsed="false">
      <c r="A7747" s="479" t="s">
        <v>656</v>
      </c>
      <c r="B7747" s="480" t="n">
        <v>88267</v>
      </c>
      <c r="C7747" s="481" t="s">
        <v>42</v>
      </c>
      <c r="D7747" s="481" t="s">
        <v>909</v>
      </c>
      <c r="E7747" s="481" t="s">
        <v>1382</v>
      </c>
      <c r="F7747" s="481"/>
      <c r="G7747" s="482" t="s">
        <v>469</v>
      </c>
      <c r="H7747" s="483" t="n">
        <v>0.1047</v>
      </c>
      <c r="I7747" s="484" t="n">
        <v>25.55</v>
      </c>
      <c r="J7747" s="485" t="n">
        <v>2.67</v>
      </c>
    </row>
    <row r="7748" customFormat="false" ht="24" hidden="false" customHeight="true" outlineLevel="0" collapsed="false">
      <c r="A7748" s="501" t="s">
        <v>200</v>
      </c>
      <c r="B7748" s="502" t="n">
        <v>122</v>
      </c>
      <c r="C7748" s="503" t="s">
        <v>42</v>
      </c>
      <c r="D7748" s="503" t="s">
        <v>3553</v>
      </c>
      <c r="E7748" s="503" t="s">
        <v>669</v>
      </c>
      <c r="F7748" s="503"/>
      <c r="G7748" s="504" t="s">
        <v>120</v>
      </c>
      <c r="H7748" s="505" t="n">
        <v>0.0118</v>
      </c>
      <c r="I7748" s="506" t="n">
        <v>76.94</v>
      </c>
      <c r="J7748" s="507" t="n">
        <v>0.9</v>
      </c>
    </row>
    <row r="7749" customFormat="false" ht="25.5" hidden="false" customHeight="true" outlineLevel="0" collapsed="false">
      <c r="A7749" s="501" t="s">
        <v>200</v>
      </c>
      <c r="B7749" s="502" t="n">
        <v>3535</v>
      </c>
      <c r="C7749" s="503" t="s">
        <v>42</v>
      </c>
      <c r="D7749" s="503" t="s">
        <v>1265</v>
      </c>
      <c r="E7749" s="503" t="s">
        <v>669</v>
      </c>
      <c r="F7749" s="503"/>
      <c r="G7749" s="504" t="s">
        <v>120</v>
      </c>
      <c r="H7749" s="505" t="n">
        <v>1</v>
      </c>
      <c r="I7749" s="506" t="n">
        <v>5.54</v>
      </c>
      <c r="J7749" s="507" t="n">
        <v>5.54</v>
      </c>
    </row>
    <row r="7750" customFormat="false" ht="25.5" hidden="false" customHeight="true" outlineLevel="0" collapsed="false">
      <c r="A7750" s="501" t="s">
        <v>200</v>
      </c>
      <c r="B7750" s="502" t="n">
        <v>20083</v>
      </c>
      <c r="C7750" s="503" t="s">
        <v>42</v>
      </c>
      <c r="D7750" s="503" t="s">
        <v>3554</v>
      </c>
      <c r="E7750" s="503" t="s">
        <v>669</v>
      </c>
      <c r="F7750" s="503"/>
      <c r="G7750" s="504" t="s">
        <v>120</v>
      </c>
      <c r="H7750" s="505" t="n">
        <v>0.014</v>
      </c>
      <c r="I7750" s="506" t="n">
        <v>87.17</v>
      </c>
      <c r="J7750" s="507" t="n">
        <v>1.22</v>
      </c>
    </row>
    <row r="7751" customFormat="false" ht="24" hidden="false" customHeight="true" outlineLevel="0" collapsed="false">
      <c r="A7751" s="501" t="s">
        <v>200</v>
      </c>
      <c r="B7751" s="502" t="n">
        <v>38383</v>
      </c>
      <c r="C7751" s="503" t="s">
        <v>42</v>
      </c>
      <c r="D7751" s="503" t="s">
        <v>3555</v>
      </c>
      <c r="E7751" s="503" t="s">
        <v>669</v>
      </c>
      <c r="F7751" s="503"/>
      <c r="G7751" s="504" t="s">
        <v>120</v>
      </c>
      <c r="H7751" s="505" t="n">
        <v>0.0157</v>
      </c>
      <c r="I7751" s="506" t="n">
        <v>2.62</v>
      </c>
      <c r="J7751" s="507" t="n">
        <v>0.04</v>
      </c>
    </row>
    <row r="7752" customFormat="false" ht="15" hidden="false" customHeight="false" outlineLevel="0" collapsed="false">
      <c r="A7752" s="486"/>
      <c r="B7752" s="487"/>
      <c r="C7752" s="487"/>
      <c r="D7752" s="487"/>
      <c r="E7752" s="487" t="s">
        <v>1388</v>
      </c>
      <c r="F7752" s="488" t="n">
        <v>3.88</v>
      </c>
      <c r="G7752" s="487" t="s">
        <v>1389</v>
      </c>
      <c r="H7752" s="488" t="n">
        <v>0</v>
      </c>
      <c r="I7752" s="489" t="s">
        <v>1390</v>
      </c>
      <c r="J7752" s="490" t="n">
        <v>3.88</v>
      </c>
    </row>
    <row r="7753" customFormat="false" ht="15" hidden="false" customHeight="true" outlineLevel="0" collapsed="false">
      <c r="A7753" s="486"/>
      <c r="B7753" s="487"/>
      <c r="C7753" s="487"/>
      <c r="D7753" s="487"/>
      <c r="E7753" s="487" t="s">
        <v>1391</v>
      </c>
      <c r="F7753" s="488" t="n">
        <v>2.98</v>
      </c>
      <c r="G7753" s="487"/>
      <c r="H7753" s="491" t="s">
        <v>1392</v>
      </c>
      <c r="I7753" s="491"/>
      <c r="J7753" s="490" t="n">
        <v>15.54</v>
      </c>
    </row>
    <row r="7754" customFormat="false" ht="49.5" hidden="false" customHeight="true" outlineLevel="0" collapsed="false">
      <c r="A7754" s="492"/>
      <c r="B7754" s="493"/>
      <c r="C7754" s="493"/>
      <c r="D7754" s="493"/>
      <c r="E7754" s="493"/>
      <c r="F7754" s="493"/>
      <c r="G7754" s="493" t="s">
        <v>1393</v>
      </c>
      <c r="H7754" s="494" t="n">
        <v>2</v>
      </c>
      <c r="I7754" s="495" t="s">
        <v>1394</v>
      </c>
      <c r="J7754" s="496" t="n">
        <v>31.08</v>
      </c>
    </row>
    <row r="7755" customFormat="false" ht="0.75" hidden="false" customHeight="true" outlineLevel="0" collapsed="false">
      <c r="A7755" s="497"/>
      <c r="B7755" s="498"/>
      <c r="C7755" s="498"/>
      <c r="D7755" s="498"/>
      <c r="E7755" s="498"/>
      <c r="F7755" s="498"/>
      <c r="G7755" s="498"/>
      <c r="H7755" s="498"/>
      <c r="I7755" s="499"/>
      <c r="J7755" s="500"/>
    </row>
    <row r="7756" customFormat="false" ht="18" hidden="false" customHeight="true" outlineLevel="0" collapsed="false">
      <c r="A7756" s="466" t="s">
        <v>3769</v>
      </c>
      <c r="B7756" s="467" t="s">
        <v>27</v>
      </c>
      <c r="C7756" s="468" t="s">
        <v>26</v>
      </c>
      <c r="D7756" s="468" t="s">
        <v>18</v>
      </c>
      <c r="E7756" s="468" t="s">
        <v>25</v>
      </c>
      <c r="F7756" s="468"/>
      <c r="G7756" s="469" t="s">
        <v>1375</v>
      </c>
      <c r="H7756" s="467" t="s">
        <v>1376</v>
      </c>
      <c r="I7756" s="470" t="s">
        <v>1377</v>
      </c>
      <c r="J7756" s="471" t="s">
        <v>19</v>
      </c>
    </row>
    <row r="7757" customFormat="false" ht="39" hidden="false" customHeight="true" outlineLevel="0" collapsed="false">
      <c r="A7757" s="472" t="s">
        <v>35</v>
      </c>
      <c r="B7757" s="473" t="n">
        <v>89501</v>
      </c>
      <c r="C7757" s="474" t="s">
        <v>42</v>
      </c>
      <c r="D7757" s="474" t="s">
        <v>3617</v>
      </c>
      <c r="E7757" s="474" t="s">
        <v>1422</v>
      </c>
      <c r="F7757" s="474"/>
      <c r="G7757" s="475" t="s">
        <v>120</v>
      </c>
      <c r="H7757" s="476" t="n">
        <v>1</v>
      </c>
      <c r="I7757" s="477" t="n">
        <v>13.79</v>
      </c>
      <c r="J7757" s="478" t="n">
        <v>13.79</v>
      </c>
    </row>
    <row r="7758" customFormat="false" ht="25.5" hidden="false" customHeight="true" outlineLevel="0" collapsed="false">
      <c r="A7758" s="479" t="s">
        <v>656</v>
      </c>
      <c r="B7758" s="480" t="n">
        <v>88248</v>
      </c>
      <c r="C7758" s="481" t="s">
        <v>42</v>
      </c>
      <c r="D7758" s="481" t="s">
        <v>910</v>
      </c>
      <c r="E7758" s="481" t="s">
        <v>1382</v>
      </c>
      <c r="F7758" s="481"/>
      <c r="G7758" s="482" t="s">
        <v>469</v>
      </c>
      <c r="H7758" s="483" t="n">
        <v>0.1271</v>
      </c>
      <c r="I7758" s="484" t="n">
        <v>20.92</v>
      </c>
      <c r="J7758" s="485" t="n">
        <v>2.65</v>
      </c>
    </row>
    <row r="7759" customFormat="false" ht="25.5" hidden="false" customHeight="true" outlineLevel="0" collapsed="false">
      <c r="A7759" s="479" t="s">
        <v>656</v>
      </c>
      <c r="B7759" s="480" t="n">
        <v>88267</v>
      </c>
      <c r="C7759" s="481" t="s">
        <v>42</v>
      </c>
      <c r="D7759" s="481" t="s">
        <v>909</v>
      </c>
      <c r="E7759" s="481" t="s">
        <v>1382</v>
      </c>
      <c r="F7759" s="481"/>
      <c r="G7759" s="482" t="s">
        <v>469</v>
      </c>
      <c r="H7759" s="483" t="n">
        <v>0.1271</v>
      </c>
      <c r="I7759" s="484" t="n">
        <v>25.55</v>
      </c>
      <c r="J7759" s="485" t="n">
        <v>3.24</v>
      </c>
    </row>
    <row r="7760" customFormat="false" ht="24" hidden="false" customHeight="true" outlineLevel="0" collapsed="false">
      <c r="A7760" s="501" t="s">
        <v>200</v>
      </c>
      <c r="B7760" s="502" t="n">
        <v>122</v>
      </c>
      <c r="C7760" s="503" t="s">
        <v>42</v>
      </c>
      <c r="D7760" s="503" t="s">
        <v>3553</v>
      </c>
      <c r="E7760" s="503" t="s">
        <v>669</v>
      </c>
      <c r="F7760" s="503"/>
      <c r="G7760" s="504" t="s">
        <v>120</v>
      </c>
      <c r="H7760" s="505" t="n">
        <v>0.0165</v>
      </c>
      <c r="I7760" s="506" t="n">
        <v>76.94</v>
      </c>
      <c r="J7760" s="507" t="n">
        <v>1.26</v>
      </c>
    </row>
    <row r="7761" customFormat="false" ht="25.5" hidden="false" customHeight="true" outlineLevel="0" collapsed="false">
      <c r="A7761" s="501" t="s">
        <v>200</v>
      </c>
      <c r="B7761" s="502" t="n">
        <v>3540</v>
      </c>
      <c r="C7761" s="503" t="s">
        <v>42</v>
      </c>
      <c r="D7761" s="503" t="s">
        <v>3618</v>
      </c>
      <c r="E7761" s="503" t="s">
        <v>669</v>
      </c>
      <c r="F7761" s="503"/>
      <c r="G7761" s="504" t="s">
        <v>120</v>
      </c>
      <c r="H7761" s="505" t="n">
        <v>1</v>
      </c>
      <c r="I7761" s="506" t="n">
        <v>4.69</v>
      </c>
      <c r="J7761" s="507" t="n">
        <v>4.69</v>
      </c>
    </row>
    <row r="7762" customFormat="false" ht="25.5" hidden="false" customHeight="true" outlineLevel="0" collapsed="false">
      <c r="A7762" s="501" t="s">
        <v>200</v>
      </c>
      <c r="B7762" s="502" t="n">
        <v>20083</v>
      </c>
      <c r="C7762" s="503" t="s">
        <v>42</v>
      </c>
      <c r="D7762" s="503" t="s">
        <v>3554</v>
      </c>
      <c r="E7762" s="503" t="s">
        <v>669</v>
      </c>
      <c r="F7762" s="503"/>
      <c r="G7762" s="504" t="s">
        <v>120</v>
      </c>
      <c r="H7762" s="505" t="n">
        <v>0.022</v>
      </c>
      <c r="I7762" s="506" t="n">
        <v>87.17</v>
      </c>
      <c r="J7762" s="507" t="n">
        <v>1.91</v>
      </c>
    </row>
    <row r="7763" customFormat="false" ht="24" hidden="false" customHeight="true" outlineLevel="0" collapsed="false">
      <c r="A7763" s="501" t="s">
        <v>200</v>
      </c>
      <c r="B7763" s="502" t="n">
        <v>38383</v>
      </c>
      <c r="C7763" s="503" t="s">
        <v>42</v>
      </c>
      <c r="D7763" s="503" t="s">
        <v>3555</v>
      </c>
      <c r="E7763" s="503" t="s">
        <v>669</v>
      </c>
      <c r="F7763" s="503"/>
      <c r="G7763" s="504" t="s">
        <v>120</v>
      </c>
      <c r="H7763" s="505" t="n">
        <v>0.019</v>
      </c>
      <c r="I7763" s="506" t="n">
        <v>2.62</v>
      </c>
      <c r="J7763" s="507" t="n">
        <v>0.04</v>
      </c>
    </row>
    <row r="7764" customFormat="false" ht="15" hidden="false" customHeight="false" outlineLevel="0" collapsed="false">
      <c r="A7764" s="486"/>
      <c r="B7764" s="487"/>
      <c r="C7764" s="487"/>
      <c r="D7764" s="487"/>
      <c r="E7764" s="487" t="s">
        <v>1388</v>
      </c>
      <c r="F7764" s="488" t="n">
        <v>4.71</v>
      </c>
      <c r="G7764" s="487" t="s">
        <v>1389</v>
      </c>
      <c r="H7764" s="488" t="n">
        <v>0</v>
      </c>
      <c r="I7764" s="489" t="s">
        <v>1390</v>
      </c>
      <c r="J7764" s="490" t="n">
        <v>4.71</v>
      </c>
    </row>
    <row r="7765" customFormat="false" ht="15" hidden="false" customHeight="true" outlineLevel="0" collapsed="false">
      <c r="A7765" s="486"/>
      <c r="B7765" s="487"/>
      <c r="C7765" s="487"/>
      <c r="D7765" s="487"/>
      <c r="E7765" s="487" t="s">
        <v>1391</v>
      </c>
      <c r="F7765" s="488" t="n">
        <v>3.28</v>
      </c>
      <c r="G7765" s="487"/>
      <c r="H7765" s="491" t="s">
        <v>1392</v>
      </c>
      <c r="I7765" s="491"/>
      <c r="J7765" s="490" t="n">
        <v>17.07</v>
      </c>
    </row>
    <row r="7766" customFormat="false" ht="49.5" hidden="false" customHeight="true" outlineLevel="0" collapsed="false">
      <c r="A7766" s="492"/>
      <c r="B7766" s="493"/>
      <c r="C7766" s="493"/>
      <c r="D7766" s="493"/>
      <c r="E7766" s="493"/>
      <c r="F7766" s="493"/>
      <c r="G7766" s="493" t="s">
        <v>1393</v>
      </c>
      <c r="H7766" s="494" t="n">
        <v>2</v>
      </c>
      <c r="I7766" s="495" t="s">
        <v>1394</v>
      </c>
      <c r="J7766" s="496" t="n">
        <v>34.14</v>
      </c>
    </row>
    <row r="7767" customFormat="false" ht="0.75" hidden="false" customHeight="true" outlineLevel="0" collapsed="false">
      <c r="A7767" s="497"/>
      <c r="B7767" s="498"/>
      <c r="C7767" s="498"/>
      <c r="D7767" s="498"/>
      <c r="E7767" s="498"/>
      <c r="F7767" s="498"/>
      <c r="G7767" s="498"/>
      <c r="H7767" s="498"/>
      <c r="I7767" s="499"/>
      <c r="J7767" s="500"/>
    </row>
    <row r="7768" customFormat="false" ht="18" hidden="false" customHeight="true" outlineLevel="0" collapsed="false">
      <c r="A7768" s="466" t="s">
        <v>3770</v>
      </c>
      <c r="B7768" s="467" t="s">
        <v>27</v>
      </c>
      <c r="C7768" s="468" t="s">
        <v>26</v>
      </c>
      <c r="D7768" s="468" t="s">
        <v>18</v>
      </c>
      <c r="E7768" s="468" t="s">
        <v>25</v>
      </c>
      <c r="F7768" s="468"/>
      <c r="G7768" s="469" t="s">
        <v>1375</v>
      </c>
      <c r="H7768" s="467" t="s">
        <v>1376</v>
      </c>
      <c r="I7768" s="470" t="s">
        <v>1377</v>
      </c>
      <c r="J7768" s="471" t="s">
        <v>19</v>
      </c>
    </row>
    <row r="7769" customFormat="false" ht="25.5" hidden="false" customHeight="true" outlineLevel="0" collapsed="false">
      <c r="A7769" s="472" t="s">
        <v>35</v>
      </c>
      <c r="B7769" s="473" t="n">
        <v>89623</v>
      </c>
      <c r="C7769" s="474" t="s">
        <v>42</v>
      </c>
      <c r="D7769" s="474" t="s">
        <v>3771</v>
      </c>
      <c r="E7769" s="474" t="s">
        <v>1422</v>
      </c>
      <c r="F7769" s="474"/>
      <c r="G7769" s="475" t="s">
        <v>120</v>
      </c>
      <c r="H7769" s="476" t="n">
        <v>1</v>
      </c>
      <c r="I7769" s="477" t="n">
        <v>18.39</v>
      </c>
      <c r="J7769" s="478" t="n">
        <v>18.39</v>
      </c>
    </row>
    <row r="7770" customFormat="false" ht="25.5" hidden="false" customHeight="true" outlineLevel="0" collapsed="false">
      <c r="A7770" s="479" t="s">
        <v>656</v>
      </c>
      <c r="B7770" s="480" t="n">
        <v>88248</v>
      </c>
      <c r="C7770" s="481" t="s">
        <v>42</v>
      </c>
      <c r="D7770" s="481" t="s">
        <v>910</v>
      </c>
      <c r="E7770" s="481" t="s">
        <v>1382</v>
      </c>
      <c r="F7770" s="481"/>
      <c r="G7770" s="482" t="s">
        <v>469</v>
      </c>
      <c r="H7770" s="483" t="n">
        <v>0.14</v>
      </c>
      <c r="I7770" s="484" t="n">
        <v>20.92</v>
      </c>
      <c r="J7770" s="485" t="n">
        <v>2.92</v>
      </c>
    </row>
    <row r="7771" customFormat="false" ht="25.5" hidden="false" customHeight="true" outlineLevel="0" collapsed="false">
      <c r="A7771" s="479" t="s">
        <v>656</v>
      </c>
      <c r="B7771" s="480" t="n">
        <v>88267</v>
      </c>
      <c r="C7771" s="481" t="s">
        <v>42</v>
      </c>
      <c r="D7771" s="481" t="s">
        <v>909</v>
      </c>
      <c r="E7771" s="481" t="s">
        <v>1382</v>
      </c>
      <c r="F7771" s="481"/>
      <c r="G7771" s="482" t="s">
        <v>469</v>
      </c>
      <c r="H7771" s="483" t="n">
        <v>0.14</v>
      </c>
      <c r="I7771" s="484" t="n">
        <v>25.55</v>
      </c>
      <c r="J7771" s="485" t="n">
        <v>3.57</v>
      </c>
    </row>
    <row r="7772" customFormat="false" ht="24" hidden="false" customHeight="true" outlineLevel="0" collapsed="false">
      <c r="A7772" s="501" t="s">
        <v>200</v>
      </c>
      <c r="B7772" s="502" t="n">
        <v>122</v>
      </c>
      <c r="C7772" s="503" t="s">
        <v>42</v>
      </c>
      <c r="D7772" s="503" t="s">
        <v>3553</v>
      </c>
      <c r="E7772" s="503" t="s">
        <v>669</v>
      </c>
      <c r="F7772" s="503"/>
      <c r="G7772" s="504" t="s">
        <v>120</v>
      </c>
      <c r="H7772" s="505" t="n">
        <v>0.0176</v>
      </c>
      <c r="I7772" s="506" t="n">
        <v>76.94</v>
      </c>
      <c r="J7772" s="507" t="n">
        <v>1.35</v>
      </c>
    </row>
    <row r="7773" customFormat="false" ht="25.5" hidden="false" customHeight="true" outlineLevel="0" collapsed="false">
      <c r="A7773" s="501" t="s">
        <v>200</v>
      </c>
      <c r="B7773" s="502" t="n">
        <v>7141</v>
      </c>
      <c r="C7773" s="503" t="s">
        <v>42</v>
      </c>
      <c r="D7773" s="503" t="s">
        <v>3772</v>
      </c>
      <c r="E7773" s="503" t="s">
        <v>669</v>
      </c>
      <c r="F7773" s="503"/>
      <c r="G7773" s="504" t="s">
        <v>120</v>
      </c>
      <c r="H7773" s="505" t="n">
        <v>1</v>
      </c>
      <c r="I7773" s="506" t="n">
        <v>8.66</v>
      </c>
      <c r="J7773" s="507" t="n">
        <v>8.66</v>
      </c>
    </row>
    <row r="7774" customFormat="false" ht="25.5" hidden="false" customHeight="true" outlineLevel="0" collapsed="false">
      <c r="A7774" s="501" t="s">
        <v>200</v>
      </c>
      <c r="B7774" s="502" t="n">
        <v>20083</v>
      </c>
      <c r="C7774" s="503" t="s">
        <v>42</v>
      </c>
      <c r="D7774" s="503" t="s">
        <v>3554</v>
      </c>
      <c r="E7774" s="503" t="s">
        <v>669</v>
      </c>
      <c r="F7774" s="503"/>
      <c r="G7774" s="504" t="s">
        <v>120</v>
      </c>
      <c r="H7774" s="505" t="n">
        <v>0.021</v>
      </c>
      <c r="I7774" s="506" t="n">
        <v>87.17</v>
      </c>
      <c r="J7774" s="507" t="n">
        <v>1.83</v>
      </c>
    </row>
    <row r="7775" customFormat="false" ht="24" hidden="false" customHeight="true" outlineLevel="0" collapsed="false">
      <c r="A7775" s="501" t="s">
        <v>200</v>
      </c>
      <c r="B7775" s="502" t="n">
        <v>38383</v>
      </c>
      <c r="C7775" s="503" t="s">
        <v>42</v>
      </c>
      <c r="D7775" s="503" t="s">
        <v>3555</v>
      </c>
      <c r="E7775" s="503" t="s">
        <v>669</v>
      </c>
      <c r="F7775" s="503"/>
      <c r="G7775" s="504" t="s">
        <v>120</v>
      </c>
      <c r="H7775" s="505" t="n">
        <v>0.0236</v>
      </c>
      <c r="I7775" s="506" t="n">
        <v>2.62</v>
      </c>
      <c r="J7775" s="507" t="n">
        <v>0.06</v>
      </c>
    </row>
    <row r="7776" customFormat="false" ht="15" hidden="false" customHeight="false" outlineLevel="0" collapsed="false">
      <c r="A7776" s="486"/>
      <c r="B7776" s="487"/>
      <c r="C7776" s="487"/>
      <c r="D7776" s="487"/>
      <c r="E7776" s="487" t="s">
        <v>1388</v>
      </c>
      <c r="F7776" s="488" t="n">
        <v>5.19</v>
      </c>
      <c r="G7776" s="487" t="s">
        <v>1389</v>
      </c>
      <c r="H7776" s="488" t="n">
        <v>0</v>
      </c>
      <c r="I7776" s="489" t="s">
        <v>1390</v>
      </c>
      <c r="J7776" s="490" t="n">
        <v>5.19</v>
      </c>
    </row>
    <row r="7777" customFormat="false" ht="15" hidden="false" customHeight="true" outlineLevel="0" collapsed="false">
      <c r="A7777" s="486"/>
      <c r="B7777" s="487"/>
      <c r="C7777" s="487"/>
      <c r="D7777" s="487"/>
      <c r="E7777" s="487" t="s">
        <v>1391</v>
      </c>
      <c r="F7777" s="488" t="n">
        <v>4.37</v>
      </c>
      <c r="G7777" s="487"/>
      <c r="H7777" s="491" t="s">
        <v>1392</v>
      </c>
      <c r="I7777" s="491"/>
      <c r="J7777" s="490" t="n">
        <v>22.76</v>
      </c>
    </row>
    <row r="7778" customFormat="false" ht="49.5" hidden="false" customHeight="true" outlineLevel="0" collapsed="false">
      <c r="A7778" s="492"/>
      <c r="B7778" s="493"/>
      <c r="C7778" s="493"/>
      <c r="D7778" s="493"/>
      <c r="E7778" s="493"/>
      <c r="F7778" s="493"/>
      <c r="G7778" s="493" t="s">
        <v>1393</v>
      </c>
      <c r="H7778" s="494" t="n">
        <v>1</v>
      </c>
      <c r="I7778" s="495" t="s">
        <v>1394</v>
      </c>
      <c r="J7778" s="496" t="n">
        <v>22.76</v>
      </c>
    </row>
    <row r="7779" customFormat="false" ht="0.75" hidden="false" customHeight="true" outlineLevel="0" collapsed="false">
      <c r="A7779" s="497"/>
      <c r="B7779" s="498"/>
      <c r="C7779" s="498"/>
      <c r="D7779" s="498"/>
      <c r="E7779" s="498"/>
      <c r="F7779" s="498"/>
      <c r="G7779" s="498"/>
      <c r="H7779" s="498"/>
      <c r="I7779" s="499"/>
      <c r="J7779" s="500"/>
    </row>
    <row r="7780" customFormat="false" ht="18" hidden="false" customHeight="true" outlineLevel="0" collapsed="false">
      <c r="A7780" s="466" t="s">
        <v>3773</v>
      </c>
      <c r="B7780" s="467" t="s">
        <v>27</v>
      </c>
      <c r="C7780" s="468" t="s">
        <v>26</v>
      </c>
      <c r="D7780" s="468" t="s">
        <v>18</v>
      </c>
      <c r="E7780" s="468" t="s">
        <v>25</v>
      </c>
      <c r="F7780" s="468"/>
      <c r="G7780" s="469" t="s">
        <v>1375</v>
      </c>
      <c r="H7780" s="467" t="s">
        <v>1376</v>
      </c>
      <c r="I7780" s="470" t="s">
        <v>1377</v>
      </c>
      <c r="J7780" s="471" t="s">
        <v>19</v>
      </c>
    </row>
    <row r="7781" customFormat="false" ht="25.5" hidden="false" customHeight="true" outlineLevel="0" collapsed="false">
      <c r="A7781" s="472" t="s">
        <v>35</v>
      </c>
      <c r="B7781" s="473" t="n">
        <v>89625</v>
      </c>
      <c r="C7781" s="474" t="s">
        <v>42</v>
      </c>
      <c r="D7781" s="474" t="s">
        <v>3774</v>
      </c>
      <c r="E7781" s="474" t="s">
        <v>1422</v>
      </c>
      <c r="F7781" s="474"/>
      <c r="G7781" s="475" t="s">
        <v>120</v>
      </c>
      <c r="H7781" s="476" t="n">
        <v>1</v>
      </c>
      <c r="I7781" s="477" t="n">
        <v>21.75</v>
      </c>
      <c r="J7781" s="478" t="n">
        <v>21.75</v>
      </c>
    </row>
    <row r="7782" customFormat="false" ht="25.5" hidden="false" customHeight="true" outlineLevel="0" collapsed="false">
      <c r="A7782" s="479" t="s">
        <v>656</v>
      </c>
      <c r="B7782" s="480" t="n">
        <v>88248</v>
      </c>
      <c r="C7782" s="481" t="s">
        <v>42</v>
      </c>
      <c r="D7782" s="481" t="s">
        <v>910</v>
      </c>
      <c r="E7782" s="481" t="s">
        <v>1382</v>
      </c>
      <c r="F7782" s="481"/>
      <c r="G7782" s="482" t="s">
        <v>469</v>
      </c>
      <c r="H7782" s="483" t="n">
        <v>0.1694</v>
      </c>
      <c r="I7782" s="484" t="n">
        <v>20.92</v>
      </c>
      <c r="J7782" s="485" t="n">
        <v>3.54</v>
      </c>
    </row>
    <row r="7783" customFormat="false" ht="25.5" hidden="false" customHeight="true" outlineLevel="0" collapsed="false">
      <c r="A7783" s="479" t="s">
        <v>656</v>
      </c>
      <c r="B7783" s="480" t="n">
        <v>88267</v>
      </c>
      <c r="C7783" s="481" t="s">
        <v>42</v>
      </c>
      <c r="D7783" s="481" t="s">
        <v>909</v>
      </c>
      <c r="E7783" s="481" t="s">
        <v>1382</v>
      </c>
      <c r="F7783" s="481"/>
      <c r="G7783" s="482" t="s">
        <v>469</v>
      </c>
      <c r="H7783" s="483" t="n">
        <v>0.1694</v>
      </c>
      <c r="I7783" s="484" t="n">
        <v>25.55</v>
      </c>
      <c r="J7783" s="485" t="n">
        <v>4.32</v>
      </c>
    </row>
    <row r="7784" customFormat="false" ht="24" hidden="false" customHeight="true" outlineLevel="0" collapsed="false">
      <c r="A7784" s="501" t="s">
        <v>200</v>
      </c>
      <c r="B7784" s="502" t="n">
        <v>122</v>
      </c>
      <c r="C7784" s="503" t="s">
        <v>42</v>
      </c>
      <c r="D7784" s="503" t="s">
        <v>3553</v>
      </c>
      <c r="E7784" s="503" t="s">
        <v>669</v>
      </c>
      <c r="F7784" s="503"/>
      <c r="G7784" s="504" t="s">
        <v>120</v>
      </c>
      <c r="H7784" s="505" t="n">
        <v>0.0247</v>
      </c>
      <c r="I7784" s="506" t="n">
        <v>76.94</v>
      </c>
      <c r="J7784" s="507" t="n">
        <v>1.9</v>
      </c>
    </row>
    <row r="7785" customFormat="false" ht="25.5" hidden="false" customHeight="true" outlineLevel="0" collapsed="false">
      <c r="A7785" s="501" t="s">
        <v>200</v>
      </c>
      <c r="B7785" s="502" t="n">
        <v>7142</v>
      </c>
      <c r="C7785" s="503" t="s">
        <v>42</v>
      </c>
      <c r="D7785" s="503" t="s">
        <v>3652</v>
      </c>
      <c r="E7785" s="503" t="s">
        <v>669</v>
      </c>
      <c r="F7785" s="503"/>
      <c r="G7785" s="504" t="s">
        <v>120</v>
      </c>
      <c r="H7785" s="505" t="n">
        <v>1</v>
      </c>
      <c r="I7785" s="506" t="n">
        <v>9.05</v>
      </c>
      <c r="J7785" s="507" t="n">
        <v>9.05</v>
      </c>
    </row>
    <row r="7786" customFormat="false" ht="25.5" hidden="false" customHeight="true" outlineLevel="0" collapsed="false">
      <c r="A7786" s="501" t="s">
        <v>200</v>
      </c>
      <c r="B7786" s="502" t="n">
        <v>20083</v>
      </c>
      <c r="C7786" s="503" t="s">
        <v>42</v>
      </c>
      <c r="D7786" s="503" t="s">
        <v>3554</v>
      </c>
      <c r="E7786" s="503" t="s">
        <v>669</v>
      </c>
      <c r="F7786" s="503"/>
      <c r="G7786" s="504" t="s">
        <v>120</v>
      </c>
      <c r="H7786" s="505" t="n">
        <v>0.033</v>
      </c>
      <c r="I7786" s="506" t="n">
        <v>87.17</v>
      </c>
      <c r="J7786" s="507" t="n">
        <v>2.87</v>
      </c>
    </row>
    <row r="7787" customFormat="false" ht="24" hidden="false" customHeight="true" outlineLevel="0" collapsed="false">
      <c r="A7787" s="501" t="s">
        <v>200</v>
      </c>
      <c r="B7787" s="502" t="n">
        <v>38383</v>
      </c>
      <c r="C7787" s="503" t="s">
        <v>42</v>
      </c>
      <c r="D7787" s="503" t="s">
        <v>3555</v>
      </c>
      <c r="E7787" s="503" t="s">
        <v>669</v>
      </c>
      <c r="F7787" s="503"/>
      <c r="G7787" s="504" t="s">
        <v>120</v>
      </c>
      <c r="H7787" s="505" t="n">
        <v>0.0285</v>
      </c>
      <c r="I7787" s="506" t="n">
        <v>2.62</v>
      </c>
      <c r="J7787" s="507" t="n">
        <v>0.07</v>
      </c>
    </row>
    <row r="7788" customFormat="false" ht="15" hidden="false" customHeight="false" outlineLevel="0" collapsed="false">
      <c r="A7788" s="486"/>
      <c r="B7788" s="487"/>
      <c r="C7788" s="487"/>
      <c r="D7788" s="487"/>
      <c r="E7788" s="487" t="s">
        <v>1388</v>
      </c>
      <c r="F7788" s="488" t="n">
        <v>6.28</v>
      </c>
      <c r="G7788" s="487" t="s">
        <v>1389</v>
      </c>
      <c r="H7788" s="488" t="n">
        <v>0</v>
      </c>
      <c r="I7788" s="489" t="s">
        <v>1390</v>
      </c>
      <c r="J7788" s="490" t="n">
        <v>6.28</v>
      </c>
    </row>
    <row r="7789" customFormat="false" ht="15" hidden="false" customHeight="true" outlineLevel="0" collapsed="false">
      <c r="A7789" s="486"/>
      <c r="B7789" s="487"/>
      <c r="C7789" s="487"/>
      <c r="D7789" s="487"/>
      <c r="E7789" s="487" t="s">
        <v>1391</v>
      </c>
      <c r="F7789" s="488" t="n">
        <v>5.17</v>
      </c>
      <c r="G7789" s="487"/>
      <c r="H7789" s="491" t="s">
        <v>1392</v>
      </c>
      <c r="I7789" s="491"/>
      <c r="J7789" s="490" t="n">
        <v>26.92</v>
      </c>
    </row>
    <row r="7790" customFormat="false" ht="49.5" hidden="false" customHeight="true" outlineLevel="0" collapsed="false">
      <c r="A7790" s="492"/>
      <c r="B7790" s="493"/>
      <c r="C7790" s="493"/>
      <c r="D7790" s="493"/>
      <c r="E7790" s="493"/>
      <c r="F7790" s="493"/>
      <c r="G7790" s="493" t="s">
        <v>1393</v>
      </c>
      <c r="H7790" s="494" t="n">
        <v>1</v>
      </c>
      <c r="I7790" s="495" t="s">
        <v>1394</v>
      </c>
      <c r="J7790" s="496" t="n">
        <v>26.92</v>
      </c>
    </row>
    <row r="7791" customFormat="false" ht="0.75" hidden="false" customHeight="true" outlineLevel="0" collapsed="false">
      <c r="A7791" s="497"/>
      <c r="B7791" s="498"/>
      <c r="C7791" s="498"/>
      <c r="D7791" s="498"/>
      <c r="E7791" s="498"/>
      <c r="F7791" s="498"/>
      <c r="G7791" s="498"/>
      <c r="H7791" s="498"/>
      <c r="I7791" s="499"/>
      <c r="J7791" s="500"/>
    </row>
    <row r="7792" customFormat="false" ht="18" hidden="false" customHeight="true" outlineLevel="0" collapsed="false">
      <c r="A7792" s="466" t="s">
        <v>3775</v>
      </c>
      <c r="B7792" s="467" t="s">
        <v>27</v>
      </c>
      <c r="C7792" s="468" t="s">
        <v>26</v>
      </c>
      <c r="D7792" s="468" t="s">
        <v>18</v>
      </c>
      <c r="E7792" s="468" t="s">
        <v>25</v>
      </c>
      <c r="F7792" s="468"/>
      <c r="G7792" s="469" t="s">
        <v>1375</v>
      </c>
      <c r="H7792" s="467" t="s">
        <v>1376</v>
      </c>
      <c r="I7792" s="470" t="s">
        <v>1377</v>
      </c>
      <c r="J7792" s="471" t="s">
        <v>19</v>
      </c>
    </row>
    <row r="7793" customFormat="false" ht="25.5" hidden="false" customHeight="true" outlineLevel="0" collapsed="false">
      <c r="A7793" s="472" t="s">
        <v>35</v>
      </c>
      <c r="B7793" s="473" t="n">
        <v>94496</v>
      </c>
      <c r="C7793" s="474" t="s">
        <v>42</v>
      </c>
      <c r="D7793" s="474" t="s">
        <v>3776</v>
      </c>
      <c r="E7793" s="474" t="s">
        <v>1422</v>
      </c>
      <c r="F7793" s="474"/>
      <c r="G7793" s="475" t="s">
        <v>120</v>
      </c>
      <c r="H7793" s="476" t="n">
        <v>1</v>
      </c>
      <c r="I7793" s="477" t="n">
        <v>73.98</v>
      </c>
      <c r="J7793" s="478" t="n">
        <v>73.98</v>
      </c>
    </row>
    <row r="7794" customFormat="false" ht="25.5" hidden="false" customHeight="true" outlineLevel="0" collapsed="false">
      <c r="A7794" s="479" t="s">
        <v>656</v>
      </c>
      <c r="B7794" s="480" t="n">
        <v>88248</v>
      </c>
      <c r="C7794" s="481" t="s">
        <v>42</v>
      </c>
      <c r="D7794" s="481" t="s">
        <v>910</v>
      </c>
      <c r="E7794" s="481" t="s">
        <v>1382</v>
      </c>
      <c r="F7794" s="481"/>
      <c r="G7794" s="482" t="s">
        <v>469</v>
      </c>
      <c r="H7794" s="483" t="n">
        <v>0.2021</v>
      </c>
      <c r="I7794" s="484" t="n">
        <v>20.92</v>
      </c>
      <c r="J7794" s="485" t="n">
        <v>4.22</v>
      </c>
    </row>
    <row r="7795" customFormat="false" ht="25.5" hidden="false" customHeight="true" outlineLevel="0" collapsed="false">
      <c r="A7795" s="479" t="s">
        <v>656</v>
      </c>
      <c r="B7795" s="480" t="n">
        <v>88267</v>
      </c>
      <c r="C7795" s="481" t="s">
        <v>42</v>
      </c>
      <c r="D7795" s="481" t="s">
        <v>909</v>
      </c>
      <c r="E7795" s="481" t="s">
        <v>1382</v>
      </c>
      <c r="F7795" s="481"/>
      <c r="G7795" s="482" t="s">
        <v>469</v>
      </c>
      <c r="H7795" s="483" t="n">
        <v>0.2021</v>
      </c>
      <c r="I7795" s="484" t="n">
        <v>25.55</v>
      </c>
      <c r="J7795" s="485" t="n">
        <v>5.16</v>
      </c>
    </row>
    <row r="7796" customFormat="false" ht="24" hidden="false" customHeight="true" outlineLevel="0" collapsed="false">
      <c r="A7796" s="501" t="s">
        <v>200</v>
      </c>
      <c r="B7796" s="502" t="n">
        <v>3148</v>
      </c>
      <c r="C7796" s="503" t="s">
        <v>42</v>
      </c>
      <c r="D7796" s="503" t="s">
        <v>1423</v>
      </c>
      <c r="E7796" s="503" t="s">
        <v>669</v>
      </c>
      <c r="F7796" s="503"/>
      <c r="G7796" s="504" t="s">
        <v>120</v>
      </c>
      <c r="H7796" s="505" t="n">
        <v>0.0168</v>
      </c>
      <c r="I7796" s="506" t="n">
        <v>14.45</v>
      </c>
      <c r="J7796" s="507" t="n">
        <v>0.24</v>
      </c>
    </row>
    <row r="7797" customFormat="false" ht="25.5" hidden="false" customHeight="true" outlineLevel="0" collapsed="false">
      <c r="A7797" s="501" t="s">
        <v>200</v>
      </c>
      <c r="B7797" s="502" t="n">
        <v>6017</v>
      </c>
      <c r="C7797" s="503" t="s">
        <v>42</v>
      </c>
      <c r="D7797" s="503" t="s">
        <v>3777</v>
      </c>
      <c r="E7797" s="503" t="s">
        <v>669</v>
      </c>
      <c r="F7797" s="503"/>
      <c r="G7797" s="504" t="s">
        <v>120</v>
      </c>
      <c r="H7797" s="505" t="n">
        <v>1</v>
      </c>
      <c r="I7797" s="506" t="n">
        <v>64.36</v>
      </c>
      <c r="J7797" s="507" t="n">
        <v>64.36</v>
      </c>
    </row>
    <row r="7798" customFormat="false" ht="15" hidden="false" customHeight="false" outlineLevel="0" collapsed="false">
      <c r="A7798" s="486"/>
      <c r="B7798" s="487"/>
      <c r="C7798" s="487"/>
      <c r="D7798" s="487"/>
      <c r="E7798" s="487" t="s">
        <v>1388</v>
      </c>
      <c r="F7798" s="488" t="n">
        <v>7.5</v>
      </c>
      <c r="G7798" s="487" t="s">
        <v>1389</v>
      </c>
      <c r="H7798" s="488" t="n">
        <v>0</v>
      </c>
      <c r="I7798" s="489" t="s">
        <v>1390</v>
      </c>
      <c r="J7798" s="490" t="n">
        <v>7.5</v>
      </c>
    </row>
    <row r="7799" customFormat="false" ht="15" hidden="false" customHeight="true" outlineLevel="0" collapsed="false">
      <c r="A7799" s="486"/>
      <c r="B7799" s="487"/>
      <c r="C7799" s="487"/>
      <c r="D7799" s="487"/>
      <c r="E7799" s="487" t="s">
        <v>1391</v>
      </c>
      <c r="F7799" s="488" t="n">
        <v>17.6</v>
      </c>
      <c r="G7799" s="487"/>
      <c r="H7799" s="491" t="s">
        <v>1392</v>
      </c>
      <c r="I7799" s="491"/>
      <c r="J7799" s="490" t="n">
        <v>91.58</v>
      </c>
    </row>
    <row r="7800" customFormat="false" ht="49.5" hidden="false" customHeight="true" outlineLevel="0" collapsed="false">
      <c r="A7800" s="492"/>
      <c r="B7800" s="493"/>
      <c r="C7800" s="493"/>
      <c r="D7800" s="493"/>
      <c r="E7800" s="493"/>
      <c r="F7800" s="493"/>
      <c r="G7800" s="493" t="s">
        <v>1393</v>
      </c>
      <c r="H7800" s="494" t="n">
        <v>2</v>
      </c>
      <c r="I7800" s="495" t="s">
        <v>1394</v>
      </c>
      <c r="J7800" s="496" t="n">
        <v>183.16</v>
      </c>
    </row>
    <row r="7801" customFormat="false" ht="0.75" hidden="false" customHeight="true" outlineLevel="0" collapsed="false">
      <c r="A7801" s="497"/>
      <c r="B7801" s="498"/>
      <c r="C7801" s="498"/>
      <c r="D7801" s="498"/>
      <c r="E7801" s="498"/>
      <c r="F7801" s="498"/>
      <c r="G7801" s="498"/>
      <c r="H7801" s="498"/>
      <c r="I7801" s="499"/>
      <c r="J7801" s="500"/>
    </row>
    <row r="7802" customFormat="false" ht="18" hidden="false" customHeight="true" outlineLevel="0" collapsed="false">
      <c r="A7802" s="466" t="s">
        <v>3778</v>
      </c>
      <c r="B7802" s="467" t="s">
        <v>27</v>
      </c>
      <c r="C7802" s="468" t="s">
        <v>26</v>
      </c>
      <c r="D7802" s="468" t="s">
        <v>18</v>
      </c>
      <c r="E7802" s="468" t="s">
        <v>25</v>
      </c>
      <c r="F7802" s="468"/>
      <c r="G7802" s="469" t="s">
        <v>1375</v>
      </c>
      <c r="H7802" s="467" t="s">
        <v>1376</v>
      </c>
      <c r="I7802" s="470" t="s">
        <v>1377</v>
      </c>
      <c r="J7802" s="471" t="s">
        <v>19</v>
      </c>
    </row>
    <row r="7803" customFormat="false" ht="25.5" hidden="false" customHeight="true" outlineLevel="0" collapsed="false">
      <c r="A7803" s="472" t="s">
        <v>35</v>
      </c>
      <c r="B7803" s="473" t="n">
        <v>94497</v>
      </c>
      <c r="C7803" s="474" t="s">
        <v>42</v>
      </c>
      <c r="D7803" s="474" t="s">
        <v>3725</v>
      </c>
      <c r="E7803" s="474" t="s">
        <v>1422</v>
      </c>
      <c r="F7803" s="474"/>
      <c r="G7803" s="475" t="s">
        <v>120</v>
      </c>
      <c r="H7803" s="476" t="n">
        <v>1</v>
      </c>
      <c r="I7803" s="477" t="n">
        <v>93.75</v>
      </c>
      <c r="J7803" s="478" t="n">
        <v>93.75</v>
      </c>
    </row>
    <row r="7804" customFormat="false" ht="25.5" hidden="false" customHeight="true" outlineLevel="0" collapsed="false">
      <c r="A7804" s="479" t="s">
        <v>656</v>
      </c>
      <c r="B7804" s="480" t="n">
        <v>88248</v>
      </c>
      <c r="C7804" s="481" t="s">
        <v>42</v>
      </c>
      <c r="D7804" s="481" t="s">
        <v>910</v>
      </c>
      <c r="E7804" s="481" t="s">
        <v>1382</v>
      </c>
      <c r="F7804" s="481"/>
      <c r="G7804" s="482" t="s">
        <v>469</v>
      </c>
      <c r="H7804" s="483" t="n">
        <v>0.2633</v>
      </c>
      <c r="I7804" s="484" t="n">
        <v>20.92</v>
      </c>
      <c r="J7804" s="485" t="n">
        <v>5.5</v>
      </c>
    </row>
    <row r="7805" customFormat="false" ht="25.5" hidden="false" customHeight="true" outlineLevel="0" collapsed="false">
      <c r="A7805" s="479" t="s">
        <v>656</v>
      </c>
      <c r="B7805" s="480" t="n">
        <v>88267</v>
      </c>
      <c r="C7805" s="481" t="s">
        <v>42</v>
      </c>
      <c r="D7805" s="481" t="s">
        <v>909</v>
      </c>
      <c r="E7805" s="481" t="s">
        <v>1382</v>
      </c>
      <c r="F7805" s="481"/>
      <c r="G7805" s="482" t="s">
        <v>469</v>
      </c>
      <c r="H7805" s="483" t="n">
        <v>0.2633</v>
      </c>
      <c r="I7805" s="484" t="n">
        <v>25.55</v>
      </c>
      <c r="J7805" s="485" t="n">
        <v>6.72</v>
      </c>
    </row>
    <row r="7806" customFormat="false" ht="24" hidden="false" customHeight="true" outlineLevel="0" collapsed="false">
      <c r="A7806" s="501" t="s">
        <v>200</v>
      </c>
      <c r="B7806" s="502" t="n">
        <v>3148</v>
      </c>
      <c r="C7806" s="503" t="s">
        <v>42</v>
      </c>
      <c r="D7806" s="503" t="s">
        <v>1423</v>
      </c>
      <c r="E7806" s="503" t="s">
        <v>669</v>
      </c>
      <c r="F7806" s="503"/>
      <c r="G7806" s="504" t="s">
        <v>120</v>
      </c>
      <c r="H7806" s="505" t="n">
        <v>0.0192</v>
      </c>
      <c r="I7806" s="506" t="n">
        <v>14.45</v>
      </c>
      <c r="J7806" s="507" t="n">
        <v>0.27</v>
      </c>
    </row>
    <row r="7807" customFormat="false" ht="25.5" hidden="false" customHeight="true" outlineLevel="0" collapsed="false">
      <c r="A7807" s="501" t="s">
        <v>200</v>
      </c>
      <c r="B7807" s="502" t="n">
        <v>6010</v>
      </c>
      <c r="C7807" s="503" t="s">
        <v>42</v>
      </c>
      <c r="D7807" s="503" t="s">
        <v>3726</v>
      </c>
      <c r="E7807" s="503" t="s">
        <v>669</v>
      </c>
      <c r="F7807" s="503"/>
      <c r="G7807" s="504" t="s">
        <v>120</v>
      </c>
      <c r="H7807" s="505" t="n">
        <v>1</v>
      </c>
      <c r="I7807" s="506" t="n">
        <v>81.26</v>
      </c>
      <c r="J7807" s="507" t="n">
        <v>81.26</v>
      </c>
    </row>
    <row r="7808" customFormat="false" ht="15" hidden="false" customHeight="false" outlineLevel="0" collapsed="false">
      <c r="A7808" s="486"/>
      <c r="B7808" s="487"/>
      <c r="C7808" s="487"/>
      <c r="D7808" s="487"/>
      <c r="E7808" s="487" t="s">
        <v>1388</v>
      </c>
      <c r="F7808" s="488" t="n">
        <v>9.78</v>
      </c>
      <c r="G7808" s="487" t="s">
        <v>1389</v>
      </c>
      <c r="H7808" s="488" t="n">
        <v>0</v>
      </c>
      <c r="I7808" s="489" t="s">
        <v>1390</v>
      </c>
      <c r="J7808" s="490" t="n">
        <v>9.78</v>
      </c>
    </row>
    <row r="7809" customFormat="false" ht="15" hidden="false" customHeight="true" outlineLevel="0" collapsed="false">
      <c r="A7809" s="486"/>
      <c r="B7809" s="487"/>
      <c r="C7809" s="487"/>
      <c r="D7809" s="487"/>
      <c r="E7809" s="487" t="s">
        <v>1391</v>
      </c>
      <c r="F7809" s="488" t="n">
        <v>22.31</v>
      </c>
      <c r="G7809" s="487"/>
      <c r="H7809" s="491" t="s">
        <v>1392</v>
      </c>
      <c r="I7809" s="491"/>
      <c r="J7809" s="490" t="n">
        <v>116.06</v>
      </c>
    </row>
    <row r="7810" customFormat="false" ht="49.5" hidden="false" customHeight="true" outlineLevel="0" collapsed="false">
      <c r="A7810" s="492"/>
      <c r="B7810" s="493"/>
      <c r="C7810" s="493"/>
      <c r="D7810" s="493"/>
      <c r="E7810" s="493"/>
      <c r="F7810" s="493"/>
      <c r="G7810" s="493" t="s">
        <v>1393</v>
      </c>
      <c r="H7810" s="494" t="n">
        <v>2</v>
      </c>
      <c r="I7810" s="495" t="s">
        <v>1394</v>
      </c>
      <c r="J7810" s="496" t="n">
        <v>232.12</v>
      </c>
    </row>
    <row r="7811" customFormat="false" ht="0.75" hidden="false" customHeight="true" outlineLevel="0" collapsed="false">
      <c r="A7811" s="497"/>
      <c r="B7811" s="498"/>
      <c r="C7811" s="498"/>
      <c r="D7811" s="498"/>
      <c r="E7811" s="498"/>
      <c r="F7811" s="498"/>
      <c r="G7811" s="498"/>
      <c r="H7811" s="498"/>
      <c r="I7811" s="499"/>
      <c r="J7811" s="500"/>
    </row>
    <row r="7812" customFormat="false" ht="18" hidden="false" customHeight="true" outlineLevel="0" collapsed="false">
      <c r="A7812" s="466" t="s">
        <v>3779</v>
      </c>
      <c r="B7812" s="467" t="s">
        <v>27</v>
      </c>
      <c r="C7812" s="468" t="s">
        <v>26</v>
      </c>
      <c r="D7812" s="468" t="s">
        <v>18</v>
      </c>
      <c r="E7812" s="468" t="s">
        <v>25</v>
      </c>
      <c r="F7812" s="468"/>
      <c r="G7812" s="469" t="s">
        <v>1375</v>
      </c>
      <c r="H7812" s="467" t="s">
        <v>1376</v>
      </c>
      <c r="I7812" s="470" t="s">
        <v>1377</v>
      </c>
      <c r="J7812" s="471" t="s">
        <v>19</v>
      </c>
    </row>
    <row r="7813" customFormat="false" ht="51.75" hidden="false" customHeight="true" outlineLevel="0" collapsed="false">
      <c r="A7813" s="472" t="s">
        <v>35</v>
      </c>
      <c r="B7813" s="473" t="n">
        <v>89570</v>
      </c>
      <c r="C7813" s="474" t="s">
        <v>42</v>
      </c>
      <c r="D7813" s="474" t="s">
        <v>3780</v>
      </c>
      <c r="E7813" s="474" t="s">
        <v>1422</v>
      </c>
      <c r="F7813" s="474"/>
      <c r="G7813" s="475" t="s">
        <v>120</v>
      </c>
      <c r="H7813" s="476" t="n">
        <v>1</v>
      </c>
      <c r="I7813" s="477" t="n">
        <v>10.82</v>
      </c>
      <c r="J7813" s="478" t="n">
        <v>10.82</v>
      </c>
    </row>
    <row r="7814" customFormat="false" ht="25.5" hidden="false" customHeight="true" outlineLevel="0" collapsed="false">
      <c r="A7814" s="479" t="s">
        <v>656</v>
      </c>
      <c r="B7814" s="480" t="n">
        <v>88248</v>
      </c>
      <c r="C7814" s="481" t="s">
        <v>42</v>
      </c>
      <c r="D7814" s="481" t="s">
        <v>910</v>
      </c>
      <c r="E7814" s="481" t="s">
        <v>1382</v>
      </c>
      <c r="F7814" s="481"/>
      <c r="G7814" s="482" t="s">
        <v>469</v>
      </c>
      <c r="H7814" s="483" t="n">
        <v>0.0659</v>
      </c>
      <c r="I7814" s="484" t="n">
        <v>20.92</v>
      </c>
      <c r="J7814" s="485" t="n">
        <v>1.37</v>
      </c>
    </row>
    <row r="7815" customFormat="false" ht="25.5" hidden="false" customHeight="true" outlineLevel="0" collapsed="false">
      <c r="A7815" s="479" t="s">
        <v>656</v>
      </c>
      <c r="B7815" s="480" t="n">
        <v>88267</v>
      </c>
      <c r="C7815" s="481" t="s">
        <v>42</v>
      </c>
      <c r="D7815" s="481" t="s">
        <v>909</v>
      </c>
      <c r="E7815" s="481" t="s">
        <v>1382</v>
      </c>
      <c r="F7815" s="481"/>
      <c r="G7815" s="482" t="s">
        <v>469</v>
      </c>
      <c r="H7815" s="483" t="n">
        <v>0.0659</v>
      </c>
      <c r="I7815" s="484" t="n">
        <v>25.55</v>
      </c>
      <c r="J7815" s="485" t="n">
        <v>1.68</v>
      </c>
    </row>
    <row r="7816" customFormat="false" ht="25.5" hidden="false" customHeight="true" outlineLevel="0" collapsed="false">
      <c r="A7816" s="501" t="s">
        <v>200</v>
      </c>
      <c r="B7816" s="502" t="n">
        <v>110</v>
      </c>
      <c r="C7816" s="503" t="s">
        <v>42</v>
      </c>
      <c r="D7816" s="503" t="s">
        <v>3781</v>
      </c>
      <c r="E7816" s="503" t="s">
        <v>669</v>
      </c>
      <c r="F7816" s="503"/>
      <c r="G7816" s="504" t="s">
        <v>120</v>
      </c>
      <c r="H7816" s="505" t="n">
        <v>1</v>
      </c>
      <c r="I7816" s="506" t="n">
        <v>5.84</v>
      </c>
      <c r="J7816" s="507" t="n">
        <v>5.84</v>
      </c>
    </row>
    <row r="7817" customFormat="false" ht="24" hidden="false" customHeight="true" outlineLevel="0" collapsed="false">
      <c r="A7817" s="501" t="s">
        <v>200</v>
      </c>
      <c r="B7817" s="502" t="n">
        <v>122</v>
      </c>
      <c r="C7817" s="503" t="s">
        <v>42</v>
      </c>
      <c r="D7817" s="503" t="s">
        <v>3553</v>
      </c>
      <c r="E7817" s="503" t="s">
        <v>669</v>
      </c>
      <c r="F7817" s="503"/>
      <c r="G7817" s="504" t="s">
        <v>120</v>
      </c>
      <c r="H7817" s="505" t="n">
        <v>0.0106</v>
      </c>
      <c r="I7817" s="506" t="n">
        <v>76.94</v>
      </c>
      <c r="J7817" s="507" t="n">
        <v>0.81</v>
      </c>
    </row>
    <row r="7818" customFormat="false" ht="25.5" hidden="false" customHeight="true" outlineLevel="0" collapsed="false">
      <c r="A7818" s="501" t="s">
        <v>200</v>
      </c>
      <c r="B7818" s="502" t="n">
        <v>20083</v>
      </c>
      <c r="C7818" s="503" t="s">
        <v>42</v>
      </c>
      <c r="D7818" s="503" t="s">
        <v>3554</v>
      </c>
      <c r="E7818" s="503" t="s">
        <v>669</v>
      </c>
      <c r="F7818" s="503"/>
      <c r="G7818" s="504" t="s">
        <v>120</v>
      </c>
      <c r="H7818" s="505" t="n">
        <v>0.0125</v>
      </c>
      <c r="I7818" s="506" t="n">
        <v>87.17</v>
      </c>
      <c r="J7818" s="507" t="n">
        <v>1.08</v>
      </c>
    </row>
    <row r="7819" customFormat="false" ht="24" hidden="false" customHeight="true" outlineLevel="0" collapsed="false">
      <c r="A7819" s="501" t="s">
        <v>200</v>
      </c>
      <c r="B7819" s="502" t="n">
        <v>38383</v>
      </c>
      <c r="C7819" s="503" t="s">
        <v>42</v>
      </c>
      <c r="D7819" s="503" t="s">
        <v>3555</v>
      </c>
      <c r="E7819" s="503" t="s">
        <v>669</v>
      </c>
      <c r="F7819" s="503"/>
      <c r="G7819" s="504" t="s">
        <v>120</v>
      </c>
      <c r="H7819" s="505" t="n">
        <v>0.0157</v>
      </c>
      <c r="I7819" s="506" t="n">
        <v>2.62</v>
      </c>
      <c r="J7819" s="507" t="n">
        <v>0.04</v>
      </c>
    </row>
    <row r="7820" customFormat="false" ht="15" hidden="false" customHeight="false" outlineLevel="0" collapsed="false">
      <c r="A7820" s="486"/>
      <c r="B7820" s="487"/>
      <c r="C7820" s="487"/>
      <c r="D7820" s="487"/>
      <c r="E7820" s="487" t="s">
        <v>1388</v>
      </c>
      <c r="F7820" s="488" t="n">
        <v>2.44</v>
      </c>
      <c r="G7820" s="487" t="s">
        <v>1389</v>
      </c>
      <c r="H7820" s="488" t="n">
        <v>0</v>
      </c>
      <c r="I7820" s="489" t="s">
        <v>1390</v>
      </c>
      <c r="J7820" s="490" t="n">
        <v>2.44</v>
      </c>
    </row>
    <row r="7821" customFormat="false" ht="15" hidden="false" customHeight="true" outlineLevel="0" collapsed="false">
      <c r="A7821" s="486"/>
      <c r="B7821" s="487"/>
      <c r="C7821" s="487"/>
      <c r="D7821" s="487"/>
      <c r="E7821" s="487" t="s">
        <v>1391</v>
      </c>
      <c r="F7821" s="488" t="n">
        <v>2.57</v>
      </c>
      <c r="G7821" s="487"/>
      <c r="H7821" s="491" t="s">
        <v>1392</v>
      </c>
      <c r="I7821" s="491"/>
      <c r="J7821" s="490" t="n">
        <v>13.39</v>
      </c>
    </row>
    <row r="7822" customFormat="false" ht="49.5" hidden="false" customHeight="true" outlineLevel="0" collapsed="false">
      <c r="A7822" s="492"/>
      <c r="B7822" s="493"/>
      <c r="C7822" s="493"/>
      <c r="D7822" s="493"/>
      <c r="E7822" s="493"/>
      <c r="F7822" s="493"/>
      <c r="G7822" s="493" t="s">
        <v>1393</v>
      </c>
      <c r="H7822" s="494" t="n">
        <v>2</v>
      </c>
      <c r="I7822" s="495" t="s">
        <v>1394</v>
      </c>
      <c r="J7822" s="496" t="n">
        <v>26.78</v>
      </c>
    </row>
    <row r="7823" customFormat="false" ht="0.75" hidden="false" customHeight="true" outlineLevel="0" collapsed="false">
      <c r="A7823" s="497"/>
      <c r="B7823" s="498"/>
      <c r="C7823" s="498"/>
      <c r="D7823" s="498"/>
      <c r="E7823" s="498"/>
      <c r="F7823" s="498"/>
      <c r="G7823" s="498"/>
      <c r="H7823" s="498"/>
      <c r="I7823" s="499"/>
      <c r="J7823" s="500"/>
    </row>
    <row r="7824" customFormat="false" ht="18" hidden="false" customHeight="true" outlineLevel="0" collapsed="false">
      <c r="A7824" s="466" t="s">
        <v>3782</v>
      </c>
      <c r="B7824" s="467" t="s">
        <v>27</v>
      </c>
      <c r="C7824" s="468" t="s">
        <v>26</v>
      </c>
      <c r="D7824" s="468" t="s">
        <v>18</v>
      </c>
      <c r="E7824" s="468" t="s">
        <v>25</v>
      </c>
      <c r="F7824" s="468"/>
      <c r="G7824" s="469" t="s">
        <v>1375</v>
      </c>
      <c r="H7824" s="467" t="s">
        <v>1376</v>
      </c>
      <c r="I7824" s="470" t="s">
        <v>1377</v>
      </c>
      <c r="J7824" s="471" t="s">
        <v>19</v>
      </c>
    </row>
    <row r="7825" customFormat="false" ht="51.75" hidden="false" customHeight="true" outlineLevel="0" collapsed="false">
      <c r="A7825" s="472" t="s">
        <v>35</v>
      </c>
      <c r="B7825" s="473" t="n">
        <v>94662</v>
      </c>
      <c r="C7825" s="474" t="s">
        <v>42</v>
      </c>
      <c r="D7825" s="474" t="s">
        <v>3783</v>
      </c>
      <c r="E7825" s="474" t="s">
        <v>1422</v>
      </c>
      <c r="F7825" s="474"/>
      <c r="G7825" s="475" t="s">
        <v>120</v>
      </c>
      <c r="H7825" s="476" t="n">
        <v>1</v>
      </c>
      <c r="I7825" s="477" t="n">
        <v>10.25</v>
      </c>
      <c r="J7825" s="478" t="n">
        <v>10.25</v>
      </c>
    </row>
    <row r="7826" customFormat="false" ht="25.5" hidden="false" customHeight="true" outlineLevel="0" collapsed="false">
      <c r="A7826" s="479" t="s">
        <v>656</v>
      </c>
      <c r="B7826" s="480" t="n">
        <v>88248</v>
      </c>
      <c r="C7826" s="481" t="s">
        <v>42</v>
      </c>
      <c r="D7826" s="481" t="s">
        <v>910</v>
      </c>
      <c r="E7826" s="481" t="s">
        <v>1382</v>
      </c>
      <c r="F7826" s="481"/>
      <c r="G7826" s="482" t="s">
        <v>469</v>
      </c>
      <c r="H7826" s="483" t="n">
        <v>0.0934</v>
      </c>
      <c r="I7826" s="484" t="n">
        <v>20.92</v>
      </c>
      <c r="J7826" s="485" t="n">
        <v>1.95</v>
      </c>
    </row>
    <row r="7827" customFormat="false" ht="25.5" hidden="false" customHeight="true" outlineLevel="0" collapsed="false">
      <c r="A7827" s="479" t="s">
        <v>656</v>
      </c>
      <c r="B7827" s="480" t="n">
        <v>88267</v>
      </c>
      <c r="C7827" s="481" t="s">
        <v>42</v>
      </c>
      <c r="D7827" s="481" t="s">
        <v>909</v>
      </c>
      <c r="E7827" s="481" t="s">
        <v>1382</v>
      </c>
      <c r="F7827" s="481"/>
      <c r="G7827" s="482" t="s">
        <v>469</v>
      </c>
      <c r="H7827" s="483" t="n">
        <v>0.0934</v>
      </c>
      <c r="I7827" s="484" t="n">
        <v>25.55</v>
      </c>
      <c r="J7827" s="485" t="n">
        <v>2.38</v>
      </c>
    </row>
    <row r="7828" customFormat="false" ht="25.5" hidden="false" customHeight="true" outlineLevel="0" collapsed="false">
      <c r="A7828" s="501" t="s">
        <v>200</v>
      </c>
      <c r="B7828" s="502" t="n">
        <v>112</v>
      </c>
      <c r="C7828" s="503" t="s">
        <v>42</v>
      </c>
      <c r="D7828" s="503" t="s">
        <v>3730</v>
      </c>
      <c r="E7828" s="503" t="s">
        <v>669</v>
      </c>
      <c r="F7828" s="503"/>
      <c r="G7828" s="504" t="s">
        <v>120</v>
      </c>
      <c r="H7828" s="505" t="n">
        <v>1</v>
      </c>
      <c r="I7828" s="506" t="n">
        <v>4.19</v>
      </c>
      <c r="J7828" s="507" t="n">
        <v>4.19</v>
      </c>
    </row>
    <row r="7829" customFormat="false" ht="24" hidden="false" customHeight="true" outlineLevel="0" collapsed="false">
      <c r="A7829" s="501" t="s">
        <v>200</v>
      </c>
      <c r="B7829" s="502" t="n">
        <v>122</v>
      </c>
      <c r="C7829" s="503" t="s">
        <v>42</v>
      </c>
      <c r="D7829" s="503" t="s">
        <v>3553</v>
      </c>
      <c r="E7829" s="503" t="s">
        <v>669</v>
      </c>
      <c r="F7829" s="503"/>
      <c r="G7829" s="504" t="s">
        <v>120</v>
      </c>
      <c r="H7829" s="505" t="n">
        <v>0.0082</v>
      </c>
      <c r="I7829" s="506" t="n">
        <v>76.94</v>
      </c>
      <c r="J7829" s="507" t="n">
        <v>0.63</v>
      </c>
    </row>
    <row r="7830" customFormat="false" ht="24" hidden="false" customHeight="true" outlineLevel="0" collapsed="false">
      <c r="A7830" s="501" t="s">
        <v>200</v>
      </c>
      <c r="B7830" s="502" t="n">
        <v>3148</v>
      </c>
      <c r="C7830" s="503" t="s">
        <v>42</v>
      </c>
      <c r="D7830" s="503" t="s">
        <v>1423</v>
      </c>
      <c r="E7830" s="503" t="s">
        <v>669</v>
      </c>
      <c r="F7830" s="503"/>
      <c r="G7830" s="504" t="s">
        <v>120</v>
      </c>
      <c r="H7830" s="505" t="n">
        <v>0.0096</v>
      </c>
      <c r="I7830" s="506" t="n">
        <v>14.45</v>
      </c>
      <c r="J7830" s="507" t="n">
        <v>0.13</v>
      </c>
    </row>
    <row r="7831" customFormat="false" ht="25.5" hidden="false" customHeight="true" outlineLevel="0" collapsed="false">
      <c r="A7831" s="501" t="s">
        <v>200</v>
      </c>
      <c r="B7831" s="502" t="n">
        <v>20083</v>
      </c>
      <c r="C7831" s="503" t="s">
        <v>42</v>
      </c>
      <c r="D7831" s="503" t="s">
        <v>3554</v>
      </c>
      <c r="E7831" s="503" t="s">
        <v>669</v>
      </c>
      <c r="F7831" s="503"/>
      <c r="G7831" s="504" t="s">
        <v>120</v>
      </c>
      <c r="H7831" s="505" t="n">
        <v>0.011</v>
      </c>
      <c r="I7831" s="506" t="n">
        <v>87.17</v>
      </c>
      <c r="J7831" s="507" t="n">
        <v>0.95</v>
      </c>
    </row>
    <row r="7832" customFormat="false" ht="24" hidden="false" customHeight="true" outlineLevel="0" collapsed="false">
      <c r="A7832" s="501" t="s">
        <v>200</v>
      </c>
      <c r="B7832" s="502" t="n">
        <v>38383</v>
      </c>
      <c r="C7832" s="503" t="s">
        <v>42</v>
      </c>
      <c r="D7832" s="503" t="s">
        <v>3555</v>
      </c>
      <c r="E7832" s="503" t="s">
        <v>669</v>
      </c>
      <c r="F7832" s="503"/>
      <c r="G7832" s="504" t="s">
        <v>120</v>
      </c>
      <c r="H7832" s="505" t="n">
        <v>0.0078</v>
      </c>
      <c r="I7832" s="506" t="n">
        <v>2.62</v>
      </c>
      <c r="J7832" s="507" t="n">
        <v>0.02</v>
      </c>
    </row>
    <row r="7833" customFormat="false" ht="15" hidden="false" customHeight="false" outlineLevel="0" collapsed="false">
      <c r="A7833" s="486"/>
      <c r="B7833" s="487"/>
      <c r="C7833" s="487"/>
      <c r="D7833" s="487"/>
      <c r="E7833" s="487" t="s">
        <v>1388</v>
      </c>
      <c r="F7833" s="488" t="n">
        <v>3.46</v>
      </c>
      <c r="G7833" s="487" t="s">
        <v>1389</v>
      </c>
      <c r="H7833" s="488" t="n">
        <v>0</v>
      </c>
      <c r="I7833" s="489" t="s">
        <v>1390</v>
      </c>
      <c r="J7833" s="490" t="n">
        <v>3.46</v>
      </c>
    </row>
    <row r="7834" customFormat="false" ht="15" hidden="false" customHeight="true" outlineLevel="0" collapsed="false">
      <c r="A7834" s="486"/>
      <c r="B7834" s="487"/>
      <c r="C7834" s="487"/>
      <c r="D7834" s="487"/>
      <c r="E7834" s="487" t="s">
        <v>1391</v>
      </c>
      <c r="F7834" s="488" t="n">
        <v>2.43</v>
      </c>
      <c r="G7834" s="487"/>
      <c r="H7834" s="491" t="s">
        <v>1392</v>
      </c>
      <c r="I7834" s="491"/>
      <c r="J7834" s="490" t="n">
        <v>12.68</v>
      </c>
    </row>
    <row r="7835" customFormat="false" ht="49.5" hidden="false" customHeight="true" outlineLevel="0" collapsed="false">
      <c r="A7835" s="492"/>
      <c r="B7835" s="493"/>
      <c r="C7835" s="493"/>
      <c r="D7835" s="493"/>
      <c r="E7835" s="493"/>
      <c r="F7835" s="493"/>
      <c r="G7835" s="493" t="s">
        <v>1393</v>
      </c>
      <c r="H7835" s="494" t="n">
        <v>2</v>
      </c>
      <c r="I7835" s="495" t="s">
        <v>1394</v>
      </c>
      <c r="J7835" s="496" t="n">
        <v>25.36</v>
      </c>
    </row>
    <row r="7836" customFormat="false" ht="0.75" hidden="false" customHeight="true" outlineLevel="0" collapsed="false">
      <c r="A7836" s="497"/>
      <c r="B7836" s="498"/>
      <c r="C7836" s="498"/>
      <c r="D7836" s="498"/>
      <c r="E7836" s="498"/>
      <c r="F7836" s="498"/>
      <c r="G7836" s="498"/>
      <c r="H7836" s="498"/>
      <c r="I7836" s="499"/>
      <c r="J7836" s="500"/>
    </row>
    <row r="7837" customFormat="false" ht="18" hidden="false" customHeight="true" outlineLevel="0" collapsed="false">
      <c r="A7837" s="466" t="s">
        <v>3784</v>
      </c>
      <c r="B7837" s="467" t="s">
        <v>27</v>
      </c>
      <c r="C7837" s="468" t="s">
        <v>26</v>
      </c>
      <c r="D7837" s="468" t="s">
        <v>18</v>
      </c>
      <c r="E7837" s="468" t="s">
        <v>25</v>
      </c>
      <c r="F7837" s="468"/>
      <c r="G7837" s="469" t="s">
        <v>1375</v>
      </c>
      <c r="H7837" s="467" t="s">
        <v>1376</v>
      </c>
      <c r="I7837" s="470" t="s">
        <v>1377</v>
      </c>
      <c r="J7837" s="471" t="s">
        <v>19</v>
      </c>
    </row>
    <row r="7838" customFormat="false" ht="39" hidden="false" customHeight="true" outlineLevel="0" collapsed="false">
      <c r="A7838" s="472" t="s">
        <v>35</v>
      </c>
      <c r="B7838" s="473" t="n">
        <v>102113</v>
      </c>
      <c r="C7838" s="474" t="s">
        <v>42</v>
      </c>
      <c r="D7838" s="474" t="s">
        <v>3785</v>
      </c>
      <c r="E7838" s="474" t="s">
        <v>1422</v>
      </c>
      <c r="F7838" s="474"/>
      <c r="G7838" s="475" t="s">
        <v>120</v>
      </c>
      <c r="H7838" s="476" t="n">
        <v>1</v>
      </c>
      <c r="I7838" s="477" t="n">
        <v>1574.16</v>
      </c>
      <c r="J7838" s="478" t="n">
        <v>1574.16</v>
      </c>
    </row>
    <row r="7839" customFormat="false" ht="25.5" hidden="false" customHeight="true" outlineLevel="0" collapsed="false">
      <c r="A7839" s="479" t="s">
        <v>656</v>
      </c>
      <c r="B7839" s="480" t="n">
        <v>88247</v>
      </c>
      <c r="C7839" s="481" t="s">
        <v>42</v>
      </c>
      <c r="D7839" s="481" t="s">
        <v>852</v>
      </c>
      <c r="E7839" s="481" t="s">
        <v>1382</v>
      </c>
      <c r="F7839" s="481"/>
      <c r="G7839" s="482" t="s">
        <v>469</v>
      </c>
      <c r="H7839" s="483" t="n">
        <v>0.633</v>
      </c>
      <c r="I7839" s="484" t="n">
        <v>21.96</v>
      </c>
      <c r="J7839" s="485" t="n">
        <v>13.9</v>
      </c>
    </row>
    <row r="7840" customFormat="false" ht="25.5" hidden="false" customHeight="true" outlineLevel="0" collapsed="false">
      <c r="A7840" s="479" t="s">
        <v>656</v>
      </c>
      <c r="B7840" s="480" t="n">
        <v>88248</v>
      </c>
      <c r="C7840" s="481" t="s">
        <v>42</v>
      </c>
      <c r="D7840" s="481" t="s">
        <v>910</v>
      </c>
      <c r="E7840" s="481" t="s">
        <v>1382</v>
      </c>
      <c r="F7840" s="481"/>
      <c r="G7840" s="482" t="s">
        <v>469</v>
      </c>
      <c r="H7840" s="483" t="n">
        <v>2.1146</v>
      </c>
      <c r="I7840" s="484" t="n">
        <v>20.92</v>
      </c>
      <c r="J7840" s="485" t="n">
        <v>44.23</v>
      </c>
    </row>
    <row r="7841" customFormat="false" ht="24" hidden="false" customHeight="true" outlineLevel="0" collapsed="false">
      <c r="A7841" s="479" t="s">
        <v>656</v>
      </c>
      <c r="B7841" s="480" t="n">
        <v>88264</v>
      </c>
      <c r="C7841" s="481" t="s">
        <v>42</v>
      </c>
      <c r="D7841" s="481" t="s">
        <v>468</v>
      </c>
      <c r="E7841" s="481" t="s">
        <v>1382</v>
      </c>
      <c r="F7841" s="481"/>
      <c r="G7841" s="482" t="s">
        <v>469</v>
      </c>
      <c r="H7841" s="483" t="n">
        <v>0.633</v>
      </c>
      <c r="I7841" s="484" t="n">
        <v>26.68</v>
      </c>
      <c r="J7841" s="485" t="n">
        <v>16.88</v>
      </c>
    </row>
    <row r="7842" customFormat="false" ht="25.5" hidden="false" customHeight="true" outlineLevel="0" collapsed="false">
      <c r="A7842" s="479" t="s">
        <v>656</v>
      </c>
      <c r="B7842" s="480" t="n">
        <v>88267</v>
      </c>
      <c r="C7842" s="481" t="s">
        <v>42</v>
      </c>
      <c r="D7842" s="481" t="s">
        <v>909</v>
      </c>
      <c r="E7842" s="481" t="s">
        <v>1382</v>
      </c>
      <c r="F7842" s="481"/>
      <c r="G7842" s="482" t="s">
        <v>469</v>
      </c>
      <c r="H7842" s="483" t="n">
        <v>2.1146</v>
      </c>
      <c r="I7842" s="484" t="n">
        <v>25.55</v>
      </c>
      <c r="J7842" s="485" t="n">
        <v>54.02</v>
      </c>
    </row>
    <row r="7843" customFormat="false" ht="51.75" hidden="false" customHeight="true" outlineLevel="0" collapsed="false">
      <c r="A7843" s="501" t="s">
        <v>200</v>
      </c>
      <c r="B7843" s="502" t="n">
        <v>732</v>
      </c>
      <c r="C7843" s="503" t="s">
        <v>42</v>
      </c>
      <c r="D7843" s="503" t="s">
        <v>3786</v>
      </c>
      <c r="E7843" s="503" t="s">
        <v>3737</v>
      </c>
      <c r="F7843" s="503"/>
      <c r="G7843" s="504" t="s">
        <v>120</v>
      </c>
      <c r="H7843" s="505" t="n">
        <v>1</v>
      </c>
      <c r="I7843" s="506" t="n">
        <v>1437.55</v>
      </c>
      <c r="J7843" s="507" t="n">
        <v>1437.55</v>
      </c>
    </row>
    <row r="7844" customFormat="false" ht="39" hidden="false" customHeight="true" outlineLevel="0" collapsed="false">
      <c r="A7844" s="501" t="s">
        <v>200</v>
      </c>
      <c r="B7844" s="502" t="n">
        <v>11267</v>
      </c>
      <c r="C7844" s="503" t="s">
        <v>42</v>
      </c>
      <c r="D7844" s="503" t="s">
        <v>1417</v>
      </c>
      <c r="E7844" s="503" t="s">
        <v>669</v>
      </c>
      <c r="F7844" s="503"/>
      <c r="G7844" s="504" t="s">
        <v>120</v>
      </c>
      <c r="H7844" s="505" t="n">
        <v>4</v>
      </c>
      <c r="I7844" s="506" t="n">
        <v>1.43</v>
      </c>
      <c r="J7844" s="507" t="n">
        <v>5.72</v>
      </c>
    </row>
    <row r="7845" customFormat="false" ht="24" hidden="false" customHeight="true" outlineLevel="0" collapsed="false">
      <c r="A7845" s="501" t="s">
        <v>200</v>
      </c>
      <c r="B7845" s="502" t="n">
        <v>39996</v>
      </c>
      <c r="C7845" s="503" t="s">
        <v>42</v>
      </c>
      <c r="D7845" s="503" t="s">
        <v>3787</v>
      </c>
      <c r="E7845" s="503" t="s">
        <v>669</v>
      </c>
      <c r="F7845" s="503"/>
      <c r="G7845" s="504" t="s">
        <v>47</v>
      </c>
      <c r="H7845" s="505" t="n">
        <v>0.2</v>
      </c>
      <c r="I7845" s="506" t="n">
        <v>3.11</v>
      </c>
      <c r="J7845" s="507" t="n">
        <v>0.62</v>
      </c>
    </row>
    <row r="7846" customFormat="false" ht="24" hidden="false" customHeight="true" outlineLevel="0" collapsed="false">
      <c r="A7846" s="501" t="s">
        <v>200</v>
      </c>
      <c r="B7846" s="502" t="n">
        <v>39997</v>
      </c>
      <c r="C7846" s="503" t="s">
        <v>42</v>
      </c>
      <c r="D7846" s="503" t="s">
        <v>2936</v>
      </c>
      <c r="E7846" s="503" t="s">
        <v>669</v>
      </c>
      <c r="F7846" s="503"/>
      <c r="G7846" s="504" t="s">
        <v>120</v>
      </c>
      <c r="H7846" s="505" t="n">
        <v>4</v>
      </c>
      <c r="I7846" s="506" t="n">
        <v>0.31</v>
      </c>
      <c r="J7846" s="507" t="n">
        <v>1.24</v>
      </c>
    </row>
    <row r="7847" customFormat="false" ht="15" hidden="false" customHeight="false" outlineLevel="0" collapsed="false">
      <c r="A7847" s="486"/>
      <c r="B7847" s="487"/>
      <c r="C7847" s="487"/>
      <c r="D7847" s="487"/>
      <c r="E7847" s="487" t="s">
        <v>1388</v>
      </c>
      <c r="F7847" s="488" t="n">
        <v>102.57</v>
      </c>
      <c r="G7847" s="487" t="s">
        <v>1389</v>
      </c>
      <c r="H7847" s="488" t="n">
        <v>0</v>
      </c>
      <c r="I7847" s="489" t="s">
        <v>1390</v>
      </c>
      <c r="J7847" s="490" t="n">
        <v>102.57</v>
      </c>
    </row>
    <row r="7848" customFormat="false" ht="15" hidden="false" customHeight="true" outlineLevel="0" collapsed="false">
      <c r="A7848" s="486"/>
      <c r="B7848" s="487"/>
      <c r="C7848" s="487"/>
      <c r="D7848" s="487"/>
      <c r="E7848" s="487" t="s">
        <v>1391</v>
      </c>
      <c r="F7848" s="488" t="n">
        <v>374.65</v>
      </c>
      <c r="G7848" s="487"/>
      <c r="H7848" s="491" t="s">
        <v>1392</v>
      </c>
      <c r="I7848" s="491"/>
      <c r="J7848" s="490" t="n">
        <v>1948.81</v>
      </c>
    </row>
    <row r="7849" customFormat="false" ht="49.5" hidden="false" customHeight="true" outlineLevel="0" collapsed="false">
      <c r="A7849" s="492"/>
      <c r="B7849" s="493"/>
      <c r="C7849" s="493"/>
      <c r="D7849" s="493"/>
      <c r="E7849" s="493"/>
      <c r="F7849" s="493"/>
      <c r="G7849" s="493" t="s">
        <v>1393</v>
      </c>
      <c r="H7849" s="494" t="n">
        <v>2</v>
      </c>
      <c r="I7849" s="495" t="s">
        <v>1394</v>
      </c>
      <c r="J7849" s="496" t="n">
        <v>3897.62</v>
      </c>
    </row>
    <row r="7850" customFormat="false" ht="0.75" hidden="false" customHeight="true" outlineLevel="0" collapsed="false">
      <c r="A7850" s="497"/>
      <c r="B7850" s="498"/>
      <c r="C7850" s="498"/>
      <c r="D7850" s="498"/>
      <c r="E7850" s="498"/>
      <c r="F7850" s="498"/>
      <c r="G7850" s="498"/>
      <c r="H7850" s="498"/>
      <c r="I7850" s="499"/>
      <c r="J7850" s="500"/>
    </row>
    <row r="7851" customFormat="false" ht="18" hidden="false" customHeight="true" outlineLevel="0" collapsed="false">
      <c r="A7851" s="466" t="s">
        <v>3788</v>
      </c>
      <c r="B7851" s="467" t="s">
        <v>27</v>
      </c>
      <c r="C7851" s="468" t="s">
        <v>26</v>
      </c>
      <c r="D7851" s="468" t="s">
        <v>18</v>
      </c>
      <c r="E7851" s="468" t="s">
        <v>25</v>
      </c>
      <c r="F7851" s="468"/>
      <c r="G7851" s="469" t="s">
        <v>1375</v>
      </c>
      <c r="H7851" s="467" t="s">
        <v>1376</v>
      </c>
      <c r="I7851" s="470" t="s">
        <v>1377</v>
      </c>
      <c r="J7851" s="471" t="s">
        <v>19</v>
      </c>
    </row>
    <row r="7852" customFormat="false" ht="25.5" hidden="false" customHeight="true" outlineLevel="0" collapsed="false">
      <c r="A7852" s="472" t="s">
        <v>35</v>
      </c>
      <c r="B7852" s="473" t="n">
        <v>94797</v>
      </c>
      <c r="C7852" s="474" t="s">
        <v>42</v>
      </c>
      <c r="D7852" s="474" t="s">
        <v>3739</v>
      </c>
      <c r="E7852" s="474" t="s">
        <v>1422</v>
      </c>
      <c r="F7852" s="474"/>
      <c r="G7852" s="475" t="s">
        <v>120</v>
      </c>
      <c r="H7852" s="476" t="n">
        <v>1</v>
      </c>
      <c r="I7852" s="477" t="n">
        <v>82.55</v>
      </c>
      <c r="J7852" s="478" t="n">
        <v>82.55</v>
      </c>
    </row>
    <row r="7853" customFormat="false" ht="25.5" hidden="false" customHeight="true" outlineLevel="0" collapsed="false">
      <c r="A7853" s="479" t="s">
        <v>656</v>
      </c>
      <c r="B7853" s="480" t="n">
        <v>88248</v>
      </c>
      <c r="C7853" s="481" t="s">
        <v>42</v>
      </c>
      <c r="D7853" s="481" t="s">
        <v>910</v>
      </c>
      <c r="E7853" s="481" t="s">
        <v>1382</v>
      </c>
      <c r="F7853" s="481"/>
      <c r="G7853" s="482" t="s">
        <v>469</v>
      </c>
      <c r="H7853" s="483" t="n">
        <v>0.2565</v>
      </c>
      <c r="I7853" s="484" t="n">
        <v>20.92</v>
      </c>
      <c r="J7853" s="485" t="n">
        <v>5.36</v>
      </c>
    </row>
    <row r="7854" customFormat="false" ht="25.5" hidden="false" customHeight="true" outlineLevel="0" collapsed="false">
      <c r="A7854" s="479" t="s">
        <v>656</v>
      </c>
      <c r="B7854" s="480" t="n">
        <v>88267</v>
      </c>
      <c r="C7854" s="481" t="s">
        <v>42</v>
      </c>
      <c r="D7854" s="481" t="s">
        <v>909</v>
      </c>
      <c r="E7854" s="481" t="s">
        <v>1382</v>
      </c>
      <c r="F7854" s="481"/>
      <c r="G7854" s="482" t="s">
        <v>469</v>
      </c>
      <c r="H7854" s="483" t="n">
        <v>0.2565</v>
      </c>
      <c r="I7854" s="484" t="n">
        <v>25.55</v>
      </c>
      <c r="J7854" s="485" t="n">
        <v>6.55</v>
      </c>
    </row>
    <row r="7855" customFormat="false" ht="24" hidden="false" customHeight="true" outlineLevel="0" collapsed="false">
      <c r="A7855" s="501" t="s">
        <v>200</v>
      </c>
      <c r="B7855" s="502" t="n">
        <v>3148</v>
      </c>
      <c r="C7855" s="503" t="s">
        <v>42</v>
      </c>
      <c r="D7855" s="503" t="s">
        <v>1423</v>
      </c>
      <c r="E7855" s="503" t="s">
        <v>669</v>
      </c>
      <c r="F7855" s="503"/>
      <c r="G7855" s="504" t="s">
        <v>120</v>
      </c>
      <c r="H7855" s="505" t="n">
        <v>0.0066</v>
      </c>
      <c r="I7855" s="506" t="n">
        <v>14.45</v>
      </c>
      <c r="J7855" s="507" t="n">
        <v>0.09</v>
      </c>
    </row>
    <row r="7856" customFormat="false" ht="39" hidden="false" customHeight="true" outlineLevel="0" collapsed="false">
      <c r="A7856" s="501" t="s">
        <v>200</v>
      </c>
      <c r="B7856" s="502" t="n">
        <v>11825</v>
      </c>
      <c r="C7856" s="503" t="s">
        <v>42</v>
      </c>
      <c r="D7856" s="503" t="s">
        <v>3740</v>
      </c>
      <c r="E7856" s="503" t="s">
        <v>669</v>
      </c>
      <c r="F7856" s="503"/>
      <c r="G7856" s="504" t="s">
        <v>120</v>
      </c>
      <c r="H7856" s="505" t="n">
        <v>1</v>
      </c>
      <c r="I7856" s="506" t="n">
        <v>70.55</v>
      </c>
      <c r="J7856" s="507" t="n">
        <v>70.55</v>
      </c>
    </row>
    <row r="7857" customFormat="false" ht="15" hidden="false" customHeight="false" outlineLevel="0" collapsed="false">
      <c r="A7857" s="486"/>
      <c r="B7857" s="487"/>
      <c r="C7857" s="487"/>
      <c r="D7857" s="487"/>
      <c r="E7857" s="487" t="s">
        <v>1388</v>
      </c>
      <c r="F7857" s="488" t="n">
        <v>9.52</v>
      </c>
      <c r="G7857" s="487" t="s">
        <v>1389</v>
      </c>
      <c r="H7857" s="488" t="n">
        <v>0</v>
      </c>
      <c r="I7857" s="489" t="s">
        <v>1390</v>
      </c>
      <c r="J7857" s="490" t="n">
        <v>9.52</v>
      </c>
    </row>
    <row r="7858" customFormat="false" ht="15" hidden="false" customHeight="true" outlineLevel="0" collapsed="false">
      <c r="A7858" s="486"/>
      <c r="B7858" s="487"/>
      <c r="C7858" s="487"/>
      <c r="D7858" s="487"/>
      <c r="E7858" s="487" t="s">
        <v>1391</v>
      </c>
      <c r="F7858" s="488" t="n">
        <v>19.64</v>
      </c>
      <c r="G7858" s="487"/>
      <c r="H7858" s="491" t="s">
        <v>1392</v>
      </c>
      <c r="I7858" s="491"/>
      <c r="J7858" s="490" t="n">
        <v>102.19</v>
      </c>
    </row>
    <row r="7859" customFormat="false" ht="49.5" hidden="false" customHeight="true" outlineLevel="0" collapsed="false">
      <c r="A7859" s="492"/>
      <c r="B7859" s="493"/>
      <c r="C7859" s="493"/>
      <c r="D7859" s="493"/>
      <c r="E7859" s="493"/>
      <c r="F7859" s="493"/>
      <c r="G7859" s="493" t="s">
        <v>1393</v>
      </c>
      <c r="H7859" s="494" t="n">
        <v>2</v>
      </c>
      <c r="I7859" s="495" t="s">
        <v>1394</v>
      </c>
      <c r="J7859" s="496" t="n">
        <v>204.38</v>
      </c>
    </row>
    <row r="7860" customFormat="false" ht="0.75" hidden="false" customHeight="true" outlineLevel="0" collapsed="false">
      <c r="A7860" s="497"/>
      <c r="B7860" s="498"/>
      <c r="C7860" s="498"/>
      <c r="D7860" s="498"/>
      <c r="E7860" s="498"/>
      <c r="F7860" s="498"/>
      <c r="G7860" s="498"/>
      <c r="H7860" s="498"/>
      <c r="I7860" s="499"/>
      <c r="J7860" s="500"/>
    </row>
    <row r="7861" customFormat="false" ht="18" hidden="false" customHeight="true" outlineLevel="0" collapsed="false">
      <c r="A7861" s="466" t="s">
        <v>3789</v>
      </c>
      <c r="B7861" s="467" t="s">
        <v>27</v>
      </c>
      <c r="C7861" s="468" t="s">
        <v>26</v>
      </c>
      <c r="D7861" s="468" t="s">
        <v>18</v>
      </c>
      <c r="E7861" s="468" t="s">
        <v>25</v>
      </c>
      <c r="F7861" s="468"/>
      <c r="G7861" s="469" t="s">
        <v>1375</v>
      </c>
      <c r="H7861" s="467" t="s">
        <v>1376</v>
      </c>
      <c r="I7861" s="470" t="s">
        <v>1377</v>
      </c>
      <c r="J7861" s="471" t="s">
        <v>19</v>
      </c>
    </row>
    <row r="7862" customFormat="false" ht="25.5" hidden="false" customHeight="true" outlineLevel="0" collapsed="false">
      <c r="A7862" s="472" t="s">
        <v>35</v>
      </c>
      <c r="B7862" s="473" t="n">
        <v>102137</v>
      </c>
      <c r="C7862" s="474" t="s">
        <v>42</v>
      </c>
      <c r="D7862" s="474" t="s">
        <v>3742</v>
      </c>
      <c r="E7862" s="474" t="s">
        <v>1422</v>
      </c>
      <c r="F7862" s="474"/>
      <c r="G7862" s="475" t="s">
        <v>120</v>
      </c>
      <c r="H7862" s="476" t="n">
        <v>1</v>
      </c>
      <c r="I7862" s="477" t="n">
        <v>82.86</v>
      </c>
      <c r="J7862" s="478" t="n">
        <v>82.86</v>
      </c>
    </row>
    <row r="7863" customFormat="false" ht="25.5" hidden="false" customHeight="true" outlineLevel="0" collapsed="false">
      <c r="A7863" s="479" t="s">
        <v>656</v>
      </c>
      <c r="B7863" s="480" t="n">
        <v>88247</v>
      </c>
      <c r="C7863" s="481" t="s">
        <v>42</v>
      </c>
      <c r="D7863" s="481" t="s">
        <v>852</v>
      </c>
      <c r="E7863" s="481" t="s">
        <v>1382</v>
      </c>
      <c r="F7863" s="481"/>
      <c r="G7863" s="482" t="s">
        <v>469</v>
      </c>
      <c r="H7863" s="483" t="n">
        <v>0.633</v>
      </c>
      <c r="I7863" s="484" t="n">
        <v>21.96</v>
      </c>
      <c r="J7863" s="485" t="n">
        <v>13.9</v>
      </c>
    </row>
    <row r="7864" customFormat="false" ht="24" hidden="false" customHeight="true" outlineLevel="0" collapsed="false">
      <c r="A7864" s="479" t="s">
        <v>656</v>
      </c>
      <c r="B7864" s="480" t="n">
        <v>88264</v>
      </c>
      <c r="C7864" s="481" t="s">
        <v>42</v>
      </c>
      <c r="D7864" s="481" t="s">
        <v>468</v>
      </c>
      <c r="E7864" s="481" t="s">
        <v>1382</v>
      </c>
      <c r="F7864" s="481"/>
      <c r="G7864" s="482" t="s">
        <v>469</v>
      </c>
      <c r="H7864" s="483" t="n">
        <v>0.633</v>
      </c>
      <c r="I7864" s="484" t="n">
        <v>26.68</v>
      </c>
      <c r="J7864" s="485" t="n">
        <v>16.88</v>
      </c>
    </row>
    <row r="7865" customFormat="false" ht="25.5" hidden="false" customHeight="true" outlineLevel="0" collapsed="false">
      <c r="A7865" s="501" t="s">
        <v>200</v>
      </c>
      <c r="B7865" s="502" t="n">
        <v>7588</v>
      </c>
      <c r="C7865" s="503" t="s">
        <v>42</v>
      </c>
      <c r="D7865" s="503" t="s">
        <v>3743</v>
      </c>
      <c r="E7865" s="503" t="s">
        <v>669</v>
      </c>
      <c r="F7865" s="503"/>
      <c r="G7865" s="504" t="s">
        <v>120</v>
      </c>
      <c r="H7865" s="505" t="n">
        <v>1</v>
      </c>
      <c r="I7865" s="506" t="n">
        <v>52.08</v>
      </c>
      <c r="J7865" s="507" t="n">
        <v>52.08</v>
      </c>
    </row>
    <row r="7866" customFormat="false" ht="15" hidden="false" customHeight="false" outlineLevel="0" collapsed="false">
      <c r="A7866" s="486"/>
      <c r="B7866" s="487"/>
      <c r="C7866" s="487"/>
      <c r="D7866" s="487"/>
      <c r="E7866" s="487" t="s">
        <v>1388</v>
      </c>
      <c r="F7866" s="488" t="n">
        <v>24.02</v>
      </c>
      <c r="G7866" s="487" t="s">
        <v>1389</v>
      </c>
      <c r="H7866" s="488" t="n">
        <v>0</v>
      </c>
      <c r="I7866" s="489" t="s">
        <v>1390</v>
      </c>
      <c r="J7866" s="490" t="n">
        <v>24.02</v>
      </c>
    </row>
    <row r="7867" customFormat="false" ht="15" hidden="false" customHeight="true" outlineLevel="0" collapsed="false">
      <c r="A7867" s="486"/>
      <c r="B7867" s="487"/>
      <c r="C7867" s="487"/>
      <c r="D7867" s="487"/>
      <c r="E7867" s="487" t="s">
        <v>1391</v>
      </c>
      <c r="F7867" s="488" t="n">
        <v>19.72</v>
      </c>
      <c r="G7867" s="487"/>
      <c r="H7867" s="491" t="s">
        <v>1392</v>
      </c>
      <c r="I7867" s="491"/>
      <c r="J7867" s="490" t="n">
        <v>102.58</v>
      </c>
    </row>
    <row r="7868" customFormat="false" ht="49.5" hidden="false" customHeight="true" outlineLevel="0" collapsed="false">
      <c r="A7868" s="492"/>
      <c r="B7868" s="493"/>
      <c r="C7868" s="493"/>
      <c r="D7868" s="493"/>
      <c r="E7868" s="493"/>
      <c r="F7868" s="493"/>
      <c r="G7868" s="493" t="s">
        <v>1393</v>
      </c>
      <c r="H7868" s="494" t="n">
        <v>2</v>
      </c>
      <c r="I7868" s="495" t="s">
        <v>1394</v>
      </c>
      <c r="J7868" s="496" t="n">
        <v>205.16</v>
      </c>
    </row>
    <row r="7869" customFormat="false" ht="0.75" hidden="false" customHeight="true" outlineLevel="0" collapsed="false">
      <c r="A7869" s="497"/>
      <c r="B7869" s="498"/>
      <c r="C7869" s="498"/>
      <c r="D7869" s="498"/>
      <c r="E7869" s="498"/>
      <c r="F7869" s="498"/>
      <c r="G7869" s="498"/>
      <c r="H7869" s="498"/>
      <c r="I7869" s="499"/>
      <c r="J7869" s="500"/>
    </row>
    <row r="7870" customFormat="false" ht="18" hidden="false" customHeight="true" outlineLevel="0" collapsed="false">
      <c r="A7870" s="466" t="s">
        <v>3790</v>
      </c>
      <c r="B7870" s="467" t="s">
        <v>27</v>
      </c>
      <c r="C7870" s="468" t="s">
        <v>26</v>
      </c>
      <c r="D7870" s="468" t="s">
        <v>18</v>
      </c>
      <c r="E7870" s="468" t="s">
        <v>25</v>
      </c>
      <c r="F7870" s="468"/>
      <c r="G7870" s="469" t="s">
        <v>1375</v>
      </c>
      <c r="H7870" s="467" t="s">
        <v>1376</v>
      </c>
      <c r="I7870" s="470" t="s">
        <v>1377</v>
      </c>
      <c r="J7870" s="471" t="s">
        <v>19</v>
      </c>
    </row>
    <row r="7871" customFormat="false" ht="39" hidden="false" customHeight="true" outlineLevel="0" collapsed="false">
      <c r="A7871" s="472" t="s">
        <v>35</v>
      </c>
      <c r="B7871" s="473" t="s">
        <v>3745</v>
      </c>
      <c r="C7871" s="474" t="s">
        <v>36</v>
      </c>
      <c r="D7871" s="474" t="s">
        <v>3746</v>
      </c>
      <c r="E7871" s="474" t="s">
        <v>1554</v>
      </c>
      <c r="F7871" s="474"/>
      <c r="G7871" s="475" t="s">
        <v>120</v>
      </c>
      <c r="H7871" s="476" t="n">
        <v>1</v>
      </c>
      <c r="I7871" s="477" t="n">
        <v>2996.23</v>
      </c>
      <c r="J7871" s="478" t="n">
        <v>2996.23</v>
      </c>
    </row>
    <row r="7872" customFormat="false" ht="51.75" hidden="false" customHeight="true" outlineLevel="0" collapsed="false">
      <c r="A7872" s="479" t="s">
        <v>656</v>
      </c>
      <c r="B7872" s="480" t="n">
        <v>101964</v>
      </c>
      <c r="C7872" s="481" t="s">
        <v>42</v>
      </c>
      <c r="D7872" s="481" t="s">
        <v>2750</v>
      </c>
      <c r="E7872" s="481" t="s">
        <v>1399</v>
      </c>
      <c r="F7872" s="481"/>
      <c r="G7872" s="482" t="s">
        <v>400</v>
      </c>
      <c r="H7872" s="483" t="n">
        <v>4</v>
      </c>
      <c r="I7872" s="484" t="n">
        <v>180.18</v>
      </c>
      <c r="J7872" s="485" t="n">
        <v>720.72</v>
      </c>
    </row>
    <row r="7873" customFormat="false" ht="25.5" hidden="false" customHeight="true" outlineLevel="0" collapsed="false">
      <c r="A7873" s="479" t="s">
        <v>656</v>
      </c>
      <c r="B7873" s="480" t="n">
        <v>100701</v>
      </c>
      <c r="C7873" s="481" t="s">
        <v>42</v>
      </c>
      <c r="D7873" s="481" t="s">
        <v>3747</v>
      </c>
      <c r="E7873" s="481" t="s">
        <v>811</v>
      </c>
      <c r="F7873" s="481"/>
      <c r="G7873" s="482" t="s">
        <v>400</v>
      </c>
      <c r="H7873" s="483" t="n">
        <v>1.5</v>
      </c>
      <c r="I7873" s="484" t="n">
        <v>759.66</v>
      </c>
      <c r="J7873" s="485" t="n">
        <v>1139.49</v>
      </c>
    </row>
    <row r="7874" customFormat="false" ht="39" hidden="false" customHeight="true" outlineLevel="0" collapsed="false">
      <c r="A7874" s="479" t="s">
        <v>656</v>
      </c>
      <c r="B7874" s="480" t="n">
        <v>103316</v>
      </c>
      <c r="C7874" s="481" t="s">
        <v>42</v>
      </c>
      <c r="D7874" s="481" t="s">
        <v>3748</v>
      </c>
      <c r="E7874" s="481" t="s">
        <v>1815</v>
      </c>
      <c r="F7874" s="481"/>
      <c r="G7874" s="482" t="s">
        <v>400</v>
      </c>
      <c r="H7874" s="483" t="n">
        <v>6.3</v>
      </c>
      <c r="I7874" s="484" t="n">
        <v>78.83</v>
      </c>
      <c r="J7874" s="485" t="n">
        <v>496.62</v>
      </c>
    </row>
    <row r="7875" customFormat="false" ht="25.5" hidden="false" customHeight="true" outlineLevel="0" collapsed="false">
      <c r="A7875" s="479" t="s">
        <v>656</v>
      </c>
      <c r="B7875" s="480" t="n">
        <v>98557</v>
      </c>
      <c r="C7875" s="481" t="s">
        <v>42</v>
      </c>
      <c r="D7875" s="481" t="s">
        <v>501</v>
      </c>
      <c r="E7875" s="481" t="s">
        <v>1670</v>
      </c>
      <c r="F7875" s="481"/>
      <c r="G7875" s="482" t="s">
        <v>400</v>
      </c>
      <c r="H7875" s="483" t="n">
        <v>4.65</v>
      </c>
      <c r="I7875" s="484" t="n">
        <v>41.06</v>
      </c>
      <c r="J7875" s="485" t="n">
        <v>190.92</v>
      </c>
    </row>
    <row r="7876" customFormat="false" ht="39" hidden="false" customHeight="true" outlineLevel="0" collapsed="false">
      <c r="A7876" s="479" t="s">
        <v>656</v>
      </c>
      <c r="B7876" s="480" t="n">
        <v>94995</v>
      </c>
      <c r="C7876" s="481" t="s">
        <v>42</v>
      </c>
      <c r="D7876" s="481" t="s">
        <v>3749</v>
      </c>
      <c r="E7876" s="481" t="s">
        <v>1852</v>
      </c>
      <c r="F7876" s="481"/>
      <c r="G7876" s="482" t="s">
        <v>400</v>
      </c>
      <c r="H7876" s="483" t="n">
        <v>4</v>
      </c>
      <c r="I7876" s="484" t="n">
        <v>112.12</v>
      </c>
      <c r="J7876" s="485" t="n">
        <v>448.48</v>
      </c>
    </row>
    <row r="7877" customFormat="false" ht="15" hidden="false" customHeight="false" outlineLevel="0" collapsed="false">
      <c r="A7877" s="486"/>
      <c r="B7877" s="487"/>
      <c r="C7877" s="487"/>
      <c r="D7877" s="487"/>
      <c r="E7877" s="487" t="s">
        <v>1388</v>
      </c>
      <c r="F7877" s="488" t="n">
        <v>324.23</v>
      </c>
      <c r="G7877" s="487" t="s">
        <v>1389</v>
      </c>
      <c r="H7877" s="488" t="n">
        <v>0</v>
      </c>
      <c r="I7877" s="489" t="s">
        <v>1390</v>
      </c>
      <c r="J7877" s="490" t="n">
        <v>324.23</v>
      </c>
    </row>
    <row r="7878" customFormat="false" ht="15" hidden="false" customHeight="true" outlineLevel="0" collapsed="false">
      <c r="A7878" s="486"/>
      <c r="B7878" s="487"/>
      <c r="C7878" s="487"/>
      <c r="D7878" s="487"/>
      <c r="E7878" s="487" t="s">
        <v>1391</v>
      </c>
      <c r="F7878" s="488" t="n">
        <v>713.1</v>
      </c>
      <c r="G7878" s="487"/>
      <c r="H7878" s="491" t="s">
        <v>1392</v>
      </c>
      <c r="I7878" s="491"/>
      <c r="J7878" s="490" t="n">
        <v>3709.33</v>
      </c>
    </row>
    <row r="7879" customFormat="false" ht="49.5" hidden="false" customHeight="true" outlineLevel="0" collapsed="false">
      <c r="A7879" s="492"/>
      <c r="B7879" s="493"/>
      <c r="C7879" s="493"/>
      <c r="D7879" s="493"/>
      <c r="E7879" s="493"/>
      <c r="F7879" s="493"/>
      <c r="G7879" s="493" t="s">
        <v>1393</v>
      </c>
      <c r="H7879" s="494" t="n">
        <v>1</v>
      </c>
      <c r="I7879" s="495" t="s">
        <v>1394</v>
      </c>
      <c r="J7879" s="496" t="n">
        <v>3709.33</v>
      </c>
    </row>
    <row r="7880" customFormat="false" ht="0.75" hidden="false" customHeight="true" outlineLevel="0" collapsed="false">
      <c r="A7880" s="497"/>
      <c r="B7880" s="498"/>
      <c r="C7880" s="498"/>
      <c r="D7880" s="498"/>
      <c r="E7880" s="498"/>
      <c r="F7880" s="498"/>
      <c r="G7880" s="498"/>
      <c r="H7880" s="498"/>
      <c r="I7880" s="499"/>
      <c r="J7880" s="500"/>
    </row>
    <row r="7881" customFormat="false" ht="18" hidden="false" customHeight="true" outlineLevel="0" collapsed="false">
      <c r="A7881" s="466" t="s">
        <v>3791</v>
      </c>
      <c r="B7881" s="467" t="s">
        <v>27</v>
      </c>
      <c r="C7881" s="468" t="s">
        <v>26</v>
      </c>
      <c r="D7881" s="468" t="s">
        <v>18</v>
      </c>
      <c r="E7881" s="468" t="s">
        <v>25</v>
      </c>
      <c r="F7881" s="468"/>
      <c r="G7881" s="469" t="s">
        <v>1375</v>
      </c>
      <c r="H7881" s="467" t="s">
        <v>1376</v>
      </c>
      <c r="I7881" s="470" t="s">
        <v>1377</v>
      </c>
      <c r="J7881" s="471" t="s">
        <v>19</v>
      </c>
    </row>
    <row r="7882" customFormat="false" ht="25.5" hidden="false" customHeight="true" outlineLevel="0" collapsed="false">
      <c r="A7882" s="472" t="s">
        <v>35</v>
      </c>
      <c r="B7882" s="473" t="s">
        <v>3447</v>
      </c>
      <c r="C7882" s="474" t="s">
        <v>36</v>
      </c>
      <c r="D7882" s="474" t="s">
        <v>3448</v>
      </c>
      <c r="E7882" s="474" t="s">
        <v>1422</v>
      </c>
      <c r="F7882" s="474"/>
      <c r="G7882" s="475" t="s">
        <v>120</v>
      </c>
      <c r="H7882" s="476" t="n">
        <v>1</v>
      </c>
      <c r="I7882" s="477" t="n">
        <v>1539.32</v>
      </c>
      <c r="J7882" s="478" t="n">
        <v>1539.32</v>
      </c>
    </row>
    <row r="7883" customFormat="false" ht="39" hidden="false" customHeight="true" outlineLevel="0" collapsed="false">
      <c r="A7883" s="479" t="s">
        <v>656</v>
      </c>
      <c r="B7883" s="480" t="n">
        <v>102136</v>
      </c>
      <c r="C7883" s="481" t="s">
        <v>42</v>
      </c>
      <c r="D7883" s="481" t="s">
        <v>3433</v>
      </c>
      <c r="E7883" s="481" t="s">
        <v>1422</v>
      </c>
      <c r="F7883" s="481"/>
      <c r="G7883" s="482" t="s">
        <v>120</v>
      </c>
      <c r="H7883" s="483" t="n">
        <v>1</v>
      </c>
      <c r="I7883" s="484" t="n">
        <v>69.07</v>
      </c>
      <c r="J7883" s="485" t="n">
        <v>69.07</v>
      </c>
    </row>
    <row r="7884" customFormat="false" ht="24" hidden="false" customHeight="true" outlineLevel="0" collapsed="false">
      <c r="A7884" s="501" t="s">
        <v>200</v>
      </c>
      <c r="B7884" s="502" t="s">
        <v>3449</v>
      </c>
      <c r="C7884" s="503" t="s">
        <v>36</v>
      </c>
      <c r="D7884" s="503" t="s">
        <v>3450</v>
      </c>
      <c r="E7884" s="503" t="s">
        <v>669</v>
      </c>
      <c r="F7884" s="503"/>
      <c r="G7884" s="504" t="s">
        <v>120</v>
      </c>
      <c r="H7884" s="505" t="n">
        <v>1</v>
      </c>
      <c r="I7884" s="506" t="n">
        <v>1470.25</v>
      </c>
      <c r="J7884" s="507" t="n">
        <v>1470.25</v>
      </c>
    </row>
    <row r="7885" customFormat="false" ht="15" hidden="false" customHeight="false" outlineLevel="0" collapsed="false">
      <c r="A7885" s="486"/>
      <c r="B7885" s="487"/>
      <c r="C7885" s="487"/>
      <c r="D7885" s="487"/>
      <c r="E7885" s="487" t="s">
        <v>1388</v>
      </c>
      <c r="F7885" s="488" t="n">
        <v>53.27</v>
      </c>
      <c r="G7885" s="487" t="s">
        <v>1389</v>
      </c>
      <c r="H7885" s="488" t="n">
        <v>0</v>
      </c>
      <c r="I7885" s="489" t="s">
        <v>1390</v>
      </c>
      <c r="J7885" s="490" t="n">
        <v>53.27</v>
      </c>
    </row>
    <row r="7886" customFormat="false" ht="15" hidden="false" customHeight="true" outlineLevel="0" collapsed="false">
      <c r="A7886" s="486"/>
      <c r="B7886" s="487"/>
      <c r="C7886" s="487"/>
      <c r="D7886" s="487"/>
      <c r="E7886" s="487" t="s">
        <v>1391</v>
      </c>
      <c r="F7886" s="488" t="n">
        <v>366.35</v>
      </c>
      <c r="G7886" s="487"/>
      <c r="H7886" s="491" t="s">
        <v>1392</v>
      </c>
      <c r="I7886" s="491"/>
      <c r="J7886" s="490" t="n">
        <v>1905.67</v>
      </c>
    </row>
    <row r="7887" customFormat="false" ht="49.5" hidden="false" customHeight="true" outlineLevel="0" collapsed="false">
      <c r="A7887" s="492"/>
      <c r="B7887" s="493"/>
      <c r="C7887" s="493"/>
      <c r="D7887" s="493"/>
      <c r="E7887" s="493"/>
      <c r="F7887" s="493"/>
      <c r="G7887" s="493" t="s">
        <v>1393</v>
      </c>
      <c r="H7887" s="494" t="n">
        <v>1</v>
      </c>
      <c r="I7887" s="495" t="s">
        <v>1394</v>
      </c>
      <c r="J7887" s="496" t="n">
        <v>1905.67</v>
      </c>
    </row>
    <row r="7888" customFormat="false" ht="0.75" hidden="false" customHeight="true" outlineLevel="0" collapsed="false">
      <c r="A7888" s="497"/>
      <c r="B7888" s="498"/>
      <c r="C7888" s="498"/>
      <c r="D7888" s="498"/>
      <c r="E7888" s="498"/>
      <c r="F7888" s="498"/>
      <c r="G7888" s="498"/>
      <c r="H7888" s="498"/>
      <c r="I7888" s="499"/>
      <c r="J7888" s="500"/>
    </row>
    <row r="7889" customFormat="false" ht="18" hidden="false" customHeight="true" outlineLevel="0" collapsed="false">
      <c r="A7889" s="466" t="s">
        <v>3792</v>
      </c>
      <c r="B7889" s="467" t="s">
        <v>27</v>
      </c>
      <c r="C7889" s="468" t="s">
        <v>26</v>
      </c>
      <c r="D7889" s="468" t="s">
        <v>18</v>
      </c>
      <c r="E7889" s="468" t="s">
        <v>25</v>
      </c>
      <c r="F7889" s="468"/>
      <c r="G7889" s="469" t="s">
        <v>1375</v>
      </c>
      <c r="H7889" s="467" t="s">
        <v>1376</v>
      </c>
      <c r="I7889" s="470" t="s">
        <v>1377</v>
      </c>
      <c r="J7889" s="471" t="s">
        <v>19</v>
      </c>
    </row>
    <row r="7890" customFormat="false" ht="39" hidden="false" customHeight="true" outlineLevel="0" collapsed="false">
      <c r="A7890" s="472" t="s">
        <v>35</v>
      </c>
      <c r="B7890" s="473" t="n">
        <v>99622</v>
      </c>
      <c r="C7890" s="474" t="s">
        <v>42</v>
      </c>
      <c r="D7890" s="474" t="s">
        <v>3793</v>
      </c>
      <c r="E7890" s="474" t="s">
        <v>1422</v>
      </c>
      <c r="F7890" s="474"/>
      <c r="G7890" s="475" t="s">
        <v>120</v>
      </c>
      <c r="H7890" s="476" t="n">
        <v>1</v>
      </c>
      <c r="I7890" s="477" t="n">
        <v>278.49</v>
      </c>
      <c r="J7890" s="478" t="n">
        <v>278.49</v>
      </c>
    </row>
    <row r="7891" customFormat="false" ht="25.5" hidden="false" customHeight="true" outlineLevel="0" collapsed="false">
      <c r="A7891" s="479" t="s">
        <v>656</v>
      </c>
      <c r="B7891" s="480" t="n">
        <v>88248</v>
      </c>
      <c r="C7891" s="481" t="s">
        <v>42</v>
      </c>
      <c r="D7891" s="481" t="s">
        <v>910</v>
      </c>
      <c r="E7891" s="481" t="s">
        <v>1382</v>
      </c>
      <c r="F7891" s="481"/>
      <c r="G7891" s="482" t="s">
        <v>469</v>
      </c>
      <c r="H7891" s="483" t="n">
        <v>0.2633</v>
      </c>
      <c r="I7891" s="484" t="n">
        <v>20.92</v>
      </c>
      <c r="J7891" s="485" t="n">
        <v>5.5</v>
      </c>
    </row>
    <row r="7892" customFormat="false" ht="25.5" hidden="false" customHeight="true" outlineLevel="0" collapsed="false">
      <c r="A7892" s="479" t="s">
        <v>656</v>
      </c>
      <c r="B7892" s="480" t="n">
        <v>88267</v>
      </c>
      <c r="C7892" s="481" t="s">
        <v>42</v>
      </c>
      <c r="D7892" s="481" t="s">
        <v>909</v>
      </c>
      <c r="E7892" s="481" t="s">
        <v>1382</v>
      </c>
      <c r="F7892" s="481"/>
      <c r="G7892" s="482" t="s">
        <v>469</v>
      </c>
      <c r="H7892" s="483" t="n">
        <v>0.2633</v>
      </c>
      <c r="I7892" s="484" t="n">
        <v>25.55</v>
      </c>
      <c r="J7892" s="485" t="n">
        <v>6.72</v>
      </c>
    </row>
    <row r="7893" customFormat="false" ht="24" hidden="false" customHeight="true" outlineLevel="0" collapsed="false">
      <c r="A7893" s="501" t="s">
        <v>200</v>
      </c>
      <c r="B7893" s="502" t="n">
        <v>3148</v>
      </c>
      <c r="C7893" s="503" t="s">
        <v>42</v>
      </c>
      <c r="D7893" s="503" t="s">
        <v>1423</v>
      </c>
      <c r="E7893" s="503" t="s">
        <v>669</v>
      </c>
      <c r="F7893" s="503"/>
      <c r="G7893" s="504" t="s">
        <v>120</v>
      </c>
      <c r="H7893" s="505" t="n">
        <v>0.0192</v>
      </c>
      <c r="I7893" s="506" t="n">
        <v>14.45</v>
      </c>
      <c r="J7893" s="507" t="n">
        <v>0.27</v>
      </c>
    </row>
    <row r="7894" customFormat="false" ht="39" hidden="false" customHeight="true" outlineLevel="0" collapsed="false">
      <c r="A7894" s="501" t="s">
        <v>200</v>
      </c>
      <c r="B7894" s="502" t="n">
        <v>10409</v>
      </c>
      <c r="C7894" s="503" t="s">
        <v>42</v>
      </c>
      <c r="D7894" s="503" t="s">
        <v>3794</v>
      </c>
      <c r="E7894" s="503" t="s">
        <v>669</v>
      </c>
      <c r="F7894" s="503"/>
      <c r="G7894" s="504" t="s">
        <v>120</v>
      </c>
      <c r="H7894" s="505" t="n">
        <v>1</v>
      </c>
      <c r="I7894" s="506" t="n">
        <v>266</v>
      </c>
      <c r="J7894" s="507" t="n">
        <v>266</v>
      </c>
    </row>
    <row r="7895" customFormat="false" ht="15" hidden="false" customHeight="false" outlineLevel="0" collapsed="false">
      <c r="A7895" s="486"/>
      <c r="B7895" s="487"/>
      <c r="C7895" s="487"/>
      <c r="D7895" s="487"/>
      <c r="E7895" s="487" t="s">
        <v>1388</v>
      </c>
      <c r="F7895" s="488" t="n">
        <v>9.78</v>
      </c>
      <c r="G7895" s="487" t="s">
        <v>1389</v>
      </c>
      <c r="H7895" s="488" t="n">
        <v>0</v>
      </c>
      <c r="I7895" s="489" t="s">
        <v>1390</v>
      </c>
      <c r="J7895" s="490" t="n">
        <v>9.78</v>
      </c>
    </row>
    <row r="7896" customFormat="false" ht="15" hidden="false" customHeight="true" outlineLevel="0" collapsed="false">
      <c r="A7896" s="486"/>
      <c r="B7896" s="487"/>
      <c r="C7896" s="487"/>
      <c r="D7896" s="487"/>
      <c r="E7896" s="487" t="s">
        <v>1391</v>
      </c>
      <c r="F7896" s="488" t="n">
        <v>66.28</v>
      </c>
      <c r="G7896" s="487"/>
      <c r="H7896" s="491" t="s">
        <v>1392</v>
      </c>
      <c r="I7896" s="491"/>
      <c r="J7896" s="490" t="n">
        <v>344.77</v>
      </c>
    </row>
    <row r="7897" customFormat="false" ht="49.5" hidden="false" customHeight="true" outlineLevel="0" collapsed="false">
      <c r="A7897" s="492"/>
      <c r="B7897" s="493"/>
      <c r="C7897" s="493"/>
      <c r="D7897" s="493"/>
      <c r="E7897" s="493"/>
      <c r="F7897" s="493"/>
      <c r="G7897" s="493" t="s">
        <v>1393</v>
      </c>
      <c r="H7897" s="494" t="n">
        <v>2</v>
      </c>
      <c r="I7897" s="495" t="s">
        <v>1394</v>
      </c>
      <c r="J7897" s="496" t="n">
        <v>689.54</v>
      </c>
    </row>
    <row r="7898" customFormat="false" ht="0.75" hidden="false" customHeight="true" outlineLevel="0" collapsed="false">
      <c r="A7898" s="497"/>
      <c r="B7898" s="498"/>
      <c r="C7898" s="498"/>
      <c r="D7898" s="498"/>
      <c r="E7898" s="498"/>
      <c r="F7898" s="498"/>
      <c r="G7898" s="498"/>
      <c r="H7898" s="498"/>
      <c r="I7898" s="499"/>
      <c r="J7898" s="500"/>
    </row>
    <row r="7899" customFormat="false" ht="18" hidden="false" customHeight="true" outlineLevel="0" collapsed="false">
      <c r="A7899" s="466" t="s">
        <v>3795</v>
      </c>
      <c r="B7899" s="467" t="s">
        <v>27</v>
      </c>
      <c r="C7899" s="468" t="s">
        <v>26</v>
      </c>
      <c r="D7899" s="468" t="s">
        <v>18</v>
      </c>
      <c r="E7899" s="468" t="s">
        <v>25</v>
      </c>
      <c r="F7899" s="468"/>
      <c r="G7899" s="469" t="s">
        <v>1375</v>
      </c>
      <c r="H7899" s="467" t="s">
        <v>1376</v>
      </c>
      <c r="I7899" s="470" t="s">
        <v>1377</v>
      </c>
      <c r="J7899" s="471" t="s">
        <v>19</v>
      </c>
    </row>
    <row r="7900" customFormat="false" ht="39" hidden="false" customHeight="true" outlineLevel="0" collapsed="false">
      <c r="A7900" s="472" t="s">
        <v>35</v>
      </c>
      <c r="B7900" s="473" t="n">
        <v>103013</v>
      </c>
      <c r="C7900" s="474" t="s">
        <v>42</v>
      </c>
      <c r="D7900" s="474" t="s">
        <v>3755</v>
      </c>
      <c r="E7900" s="474" t="s">
        <v>1422</v>
      </c>
      <c r="F7900" s="474"/>
      <c r="G7900" s="475" t="s">
        <v>120</v>
      </c>
      <c r="H7900" s="476" t="n">
        <v>1</v>
      </c>
      <c r="I7900" s="477" t="n">
        <v>143.34</v>
      </c>
      <c r="J7900" s="478" t="n">
        <v>143.34</v>
      </c>
    </row>
    <row r="7901" customFormat="false" ht="25.5" hidden="false" customHeight="true" outlineLevel="0" collapsed="false">
      <c r="A7901" s="479" t="s">
        <v>656</v>
      </c>
      <c r="B7901" s="480" t="n">
        <v>88248</v>
      </c>
      <c r="C7901" s="481" t="s">
        <v>42</v>
      </c>
      <c r="D7901" s="481" t="s">
        <v>910</v>
      </c>
      <c r="E7901" s="481" t="s">
        <v>1382</v>
      </c>
      <c r="F7901" s="481"/>
      <c r="G7901" s="482" t="s">
        <v>469</v>
      </c>
      <c r="H7901" s="483" t="n">
        <v>0.1316</v>
      </c>
      <c r="I7901" s="484" t="n">
        <v>20.92</v>
      </c>
      <c r="J7901" s="485" t="n">
        <v>2.75</v>
      </c>
    </row>
    <row r="7902" customFormat="false" ht="25.5" hidden="false" customHeight="true" outlineLevel="0" collapsed="false">
      <c r="A7902" s="479" t="s">
        <v>656</v>
      </c>
      <c r="B7902" s="480" t="n">
        <v>88267</v>
      </c>
      <c r="C7902" s="481" t="s">
        <v>42</v>
      </c>
      <c r="D7902" s="481" t="s">
        <v>909</v>
      </c>
      <c r="E7902" s="481" t="s">
        <v>1382</v>
      </c>
      <c r="F7902" s="481"/>
      <c r="G7902" s="482" t="s">
        <v>469</v>
      </c>
      <c r="H7902" s="483" t="n">
        <v>0.1316</v>
      </c>
      <c r="I7902" s="484" t="n">
        <v>25.55</v>
      </c>
      <c r="J7902" s="485" t="n">
        <v>3.36</v>
      </c>
    </row>
    <row r="7903" customFormat="false" ht="24" hidden="false" customHeight="true" outlineLevel="0" collapsed="false">
      <c r="A7903" s="501" t="s">
        <v>200</v>
      </c>
      <c r="B7903" s="502" t="n">
        <v>3148</v>
      </c>
      <c r="C7903" s="503" t="s">
        <v>42</v>
      </c>
      <c r="D7903" s="503" t="s">
        <v>1423</v>
      </c>
      <c r="E7903" s="503" t="s">
        <v>669</v>
      </c>
      <c r="F7903" s="503"/>
      <c r="G7903" s="504" t="s">
        <v>120</v>
      </c>
      <c r="H7903" s="505" t="n">
        <v>0.0096</v>
      </c>
      <c r="I7903" s="506" t="n">
        <v>14.45</v>
      </c>
      <c r="J7903" s="507" t="n">
        <v>0.13</v>
      </c>
    </row>
    <row r="7904" customFormat="false" ht="25.5" hidden="false" customHeight="true" outlineLevel="0" collapsed="false">
      <c r="A7904" s="501" t="s">
        <v>200</v>
      </c>
      <c r="B7904" s="502" t="n">
        <v>10236</v>
      </c>
      <c r="C7904" s="503" t="s">
        <v>42</v>
      </c>
      <c r="D7904" s="503" t="s">
        <v>3756</v>
      </c>
      <c r="E7904" s="503" t="s">
        <v>669</v>
      </c>
      <c r="F7904" s="503"/>
      <c r="G7904" s="504" t="s">
        <v>120</v>
      </c>
      <c r="H7904" s="505" t="n">
        <v>1</v>
      </c>
      <c r="I7904" s="506" t="n">
        <v>137.1</v>
      </c>
      <c r="J7904" s="507" t="n">
        <v>137.1</v>
      </c>
    </row>
    <row r="7905" customFormat="false" ht="15" hidden="false" customHeight="false" outlineLevel="0" collapsed="false">
      <c r="A7905" s="486"/>
      <c r="B7905" s="487"/>
      <c r="C7905" s="487"/>
      <c r="D7905" s="487"/>
      <c r="E7905" s="487" t="s">
        <v>1388</v>
      </c>
      <c r="F7905" s="488" t="n">
        <v>4.87</v>
      </c>
      <c r="G7905" s="487" t="s">
        <v>1389</v>
      </c>
      <c r="H7905" s="488" t="n">
        <v>0</v>
      </c>
      <c r="I7905" s="489" t="s">
        <v>1390</v>
      </c>
      <c r="J7905" s="490" t="n">
        <v>4.87</v>
      </c>
    </row>
    <row r="7906" customFormat="false" ht="15" hidden="false" customHeight="true" outlineLevel="0" collapsed="false">
      <c r="A7906" s="486"/>
      <c r="B7906" s="487"/>
      <c r="C7906" s="487"/>
      <c r="D7906" s="487"/>
      <c r="E7906" s="487" t="s">
        <v>1391</v>
      </c>
      <c r="F7906" s="488" t="n">
        <v>34.11</v>
      </c>
      <c r="G7906" s="487"/>
      <c r="H7906" s="491" t="s">
        <v>1392</v>
      </c>
      <c r="I7906" s="491"/>
      <c r="J7906" s="490" t="n">
        <v>177.45</v>
      </c>
    </row>
    <row r="7907" customFormat="false" ht="49.5" hidden="false" customHeight="true" outlineLevel="0" collapsed="false">
      <c r="A7907" s="492"/>
      <c r="B7907" s="493"/>
      <c r="C7907" s="493"/>
      <c r="D7907" s="493"/>
      <c r="E7907" s="493"/>
      <c r="F7907" s="493"/>
      <c r="G7907" s="493" t="s">
        <v>1393</v>
      </c>
      <c r="H7907" s="494" t="n">
        <v>1</v>
      </c>
      <c r="I7907" s="495" t="s">
        <v>1394</v>
      </c>
      <c r="J7907" s="496" t="n">
        <v>177.45</v>
      </c>
    </row>
    <row r="7908" customFormat="false" ht="0.75" hidden="false" customHeight="true" outlineLevel="0" collapsed="false">
      <c r="A7908" s="497"/>
      <c r="B7908" s="498"/>
      <c r="C7908" s="498"/>
      <c r="D7908" s="498"/>
      <c r="E7908" s="498"/>
      <c r="F7908" s="498"/>
      <c r="G7908" s="498"/>
      <c r="H7908" s="498"/>
      <c r="I7908" s="499"/>
      <c r="J7908" s="500"/>
    </row>
    <row r="7909" customFormat="false" ht="18" hidden="false" customHeight="true" outlineLevel="0" collapsed="false">
      <c r="A7909" s="466" t="s">
        <v>3796</v>
      </c>
      <c r="B7909" s="467" t="s">
        <v>27</v>
      </c>
      <c r="C7909" s="468" t="s">
        <v>26</v>
      </c>
      <c r="D7909" s="468" t="s">
        <v>18</v>
      </c>
      <c r="E7909" s="468" t="s">
        <v>25</v>
      </c>
      <c r="F7909" s="468"/>
      <c r="G7909" s="469" t="s">
        <v>1375</v>
      </c>
      <c r="H7909" s="467" t="s">
        <v>1376</v>
      </c>
      <c r="I7909" s="470" t="s">
        <v>1377</v>
      </c>
      <c r="J7909" s="471" t="s">
        <v>19</v>
      </c>
    </row>
    <row r="7910" customFormat="false" ht="39" hidden="false" customHeight="true" outlineLevel="0" collapsed="false">
      <c r="A7910" s="472" t="s">
        <v>35</v>
      </c>
      <c r="B7910" s="473" t="n">
        <v>103990</v>
      </c>
      <c r="C7910" s="474" t="s">
        <v>42</v>
      </c>
      <c r="D7910" s="474" t="s">
        <v>3797</v>
      </c>
      <c r="E7910" s="474" t="s">
        <v>1422</v>
      </c>
      <c r="F7910" s="474"/>
      <c r="G7910" s="475" t="s">
        <v>120</v>
      </c>
      <c r="H7910" s="476" t="n">
        <v>1</v>
      </c>
      <c r="I7910" s="477" t="n">
        <v>32.47</v>
      </c>
      <c r="J7910" s="478" t="n">
        <v>32.47</v>
      </c>
    </row>
    <row r="7911" customFormat="false" ht="25.5" hidden="false" customHeight="true" outlineLevel="0" collapsed="false">
      <c r="A7911" s="479" t="s">
        <v>656</v>
      </c>
      <c r="B7911" s="480" t="n">
        <v>88248</v>
      </c>
      <c r="C7911" s="481" t="s">
        <v>42</v>
      </c>
      <c r="D7911" s="481" t="s">
        <v>910</v>
      </c>
      <c r="E7911" s="481" t="s">
        <v>1382</v>
      </c>
      <c r="F7911" s="481"/>
      <c r="G7911" s="482" t="s">
        <v>469</v>
      </c>
      <c r="H7911" s="483" t="n">
        <v>0.128</v>
      </c>
      <c r="I7911" s="484" t="n">
        <v>20.92</v>
      </c>
      <c r="J7911" s="485" t="n">
        <v>2.67</v>
      </c>
    </row>
    <row r="7912" customFormat="false" ht="25.5" hidden="false" customHeight="true" outlineLevel="0" collapsed="false">
      <c r="A7912" s="479" t="s">
        <v>656</v>
      </c>
      <c r="B7912" s="480" t="n">
        <v>88267</v>
      </c>
      <c r="C7912" s="481" t="s">
        <v>42</v>
      </c>
      <c r="D7912" s="481" t="s">
        <v>909</v>
      </c>
      <c r="E7912" s="481" t="s">
        <v>1382</v>
      </c>
      <c r="F7912" s="481"/>
      <c r="G7912" s="482" t="s">
        <v>469</v>
      </c>
      <c r="H7912" s="483" t="n">
        <v>0.128</v>
      </c>
      <c r="I7912" s="484" t="n">
        <v>25.55</v>
      </c>
      <c r="J7912" s="485" t="n">
        <v>3.27</v>
      </c>
    </row>
    <row r="7913" customFormat="false" ht="24" hidden="false" customHeight="true" outlineLevel="0" collapsed="false">
      <c r="A7913" s="501" t="s">
        <v>200</v>
      </c>
      <c r="B7913" s="502" t="n">
        <v>122</v>
      </c>
      <c r="C7913" s="503" t="s">
        <v>42</v>
      </c>
      <c r="D7913" s="503" t="s">
        <v>3553</v>
      </c>
      <c r="E7913" s="503" t="s">
        <v>669</v>
      </c>
      <c r="F7913" s="503"/>
      <c r="G7913" s="504" t="s">
        <v>120</v>
      </c>
      <c r="H7913" s="505" t="n">
        <v>0.0118</v>
      </c>
      <c r="I7913" s="506" t="n">
        <v>76.94</v>
      </c>
      <c r="J7913" s="507" t="n">
        <v>0.9</v>
      </c>
    </row>
    <row r="7914" customFormat="false" ht="25.5" hidden="false" customHeight="true" outlineLevel="0" collapsed="false">
      <c r="A7914" s="501" t="s">
        <v>200</v>
      </c>
      <c r="B7914" s="502" t="n">
        <v>9894</v>
      </c>
      <c r="C7914" s="503" t="s">
        <v>42</v>
      </c>
      <c r="D7914" s="503" t="s">
        <v>3798</v>
      </c>
      <c r="E7914" s="503" t="s">
        <v>669</v>
      </c>
      <c r="F7914" s="503"/>
      <c r="G7914" s="504" t="s">
        <v>120</v>
      </c>
      <c r="H7914" s="505" t="n">
        <v>1</v>
      </c>
      <c r="I7914" s="506" t="n">
        <v>24.3</v>
      </c>
      <c r="J7914" s="507" t="n">
        <v>24.3</v>
      </c>
    </row>
    <row r="7915" customFormat="false" ht="25.5" hidden="false" customHeight="true" outlineLevel="0" collapsed="false">
      <c r="A7915" s="501" t="s">
        <v>200</v>
      </c>
      <c r="B7915" s="502" t="n">
        <v>20083</v>
      </c>
      <c r="C7915" s="503" t="s">
        <v>42</v>
      </c>
      <c r="D7915" s="503" t="s">
        <v>3554</v>
      </c>
      <c r="E7915" s="503" t="s">
        <v>669</v>
      </c>
      <c r="F7915" s="503"/>
      <c r="G7915" s="504" t="s">
        <v>120</v>
      </c>
      <c r="H7915" s="505" t="n">
        <v>0.014</v>
      </c>
      <c r="I7915" s="506" t="n">
        <v>87.17</v>
      </c>
      <c r="J7915" s="507" t="n">
        <v>1.22</v>
      </c>
    </row>
    <row r="7916" customFormat="false" ht="24" hidden="false" customHeight="true" outlineLevel="0" collapsed="false">
      <c r="A7916" s="501" t="s">
        <v>200</v>
      </c>
      <c r="B7916" s="502" t="n">
        <v>38383</v>
      </c>
      <c r="C7916" s="503" t="s">
        <v>42</v>
      </c>
      <c r="D7916" s="503" t="s">
        <v>3555</v>
      </c>
      <c r="E7916" s="503" t="s">
        <v>669</v>
      </c>
      <c r="F7916" s="503"/>
      <c r="G7916" s="504" t="s">
        <v>120</v>
      </c>
      <c r="H7916" s="505" t="n">
        <v>0.0427</v>
      </c>
      <c r="I7916" s="506" t="n">
        <v>2.62</v>
      </c>
      <c r="J7916" s="507" t="n">
        <v>0.11</v>
      </c>
    </row>
    <row r="7917" customFormat="false" ht="15" hidden="false" customHeight="false" outlineLevel="0" collapsed="false">
      <c r="A7917" s="486"/>
      <c r="B7917" s="487"/>
      <c r="C7917" s="487"/>
      <c r="D7917" s="487"/>
      <c r="E7917" s="487" t="s">
        <v>1388</v>
      </c>
      <c r="F7917" s="488" t="n">
        <v>4.75</v>
      </c>
      <c r="G7917" s="487" t="s">
        <v>1389</v>
      </c>
      <c r="H7917" s="488" t="n">
        <v>0</v>
      </c>
      <c r="I7917" s="489" t="s">
        <v>1390</v>
      </c>
      <c r="J7917" s="490" t="n">
        <v>4.75</v>
      </c>
    </row>
    <row r="7918" customFormat="false" ht="15" hidden="false" customHeight="true" outlineLevel="0" collapsed="false">
      <c r="A7918" s="486"/>
      <c r="B7918" s="487"/>
      <c r="C7918" s="487"/>
      <c r="D7918" s="487"/>
      <c r="E7918" s="487" t="s">
        <v>1391</v>
      </c>
      <c r="F7918" s="488" t="n">
        <v>7.72</v>
      </c>
      <c r="G7918" s="487"/>
      <c r="H7918" s="491" t="s">
        <v>1392</v>
      </c>
      <c r="I7918" s="491"/>
      <c r="J7918" s="490" t="n">
        <v>40.19</v>
      </c>
    </row>
    <row r="7919" customFormat="false" ht="49.5" hidden="false" customHeight="true" outlineLevel="0" collapsed="false">
      <c r="A7919" s="492"/>
      <c r="B7919" s="493"/>
      <c r="C7919" s="493"/>
      <c r="D7919" s="493"/>
      <c r="E7919" s="493"/>
      <c r="F7919" s="493"/>
      <c r="G7919" s="493" t="s">
        <v>1393</v>
      </c>
      <c r="H7919" s="494" t="n">
        <v>2</v>
      </c>
      <c r="I7919" s="495" t="s">
        <v>1394</v>
      </c>
      <c r="J7919" s="496" t="n">
        <v>80.38</v>
      </c>
    </row>
    <row r="7920" customFormat="false" ht="0.75" hidden="false" customHeight="true" outlineLevel="0" collapsed="false">
      <c r="A7920" s="497"/>
      <c r="B7920" s="498"/>
      <c r="C7920" s="498"/>
      <c r="D7920" s="498"/>
      <c r="E7920" s="498"/>
      <c r="F7920" s="498"/>
      <c r="G7920" s="498"/>
      <c r="H7920" s="498"/>
      <c r="I7920" s="499"/>
      <c r="J7920" s="500"/>
    </row>
    <row r="7921" customFormat="false" ht="18" hidden="false" customHeight="true" outlineLevel="0" collapsed="false">
      <c r="A7921" s="466" t="s">
        <v>3799</v>
      </c>
      <c r="B7921" s="467" t="s">
        <v>27</v>
      </c>
      <c r="C7921" s="468" t="s">
        <v>26</v>
      </c>
      <c r="D7921" s="468" t="s">
        <v>18</v>
      </c>
      <c r="E7921" s="468" t="s">
        <v>25</v>
      </c>
      <c r="F7921" s="468"/>
      <c r="G7921" s="469" t="s">
        <v>1375</v>
      </c>
      <c r="H7921" s="467" t="s">
        <v>1376</v>
      </c>
      <c r="I7921" s="470" t="s">
        <v>1377</v>
      </c>
      <c r="J7921" s="471" t="s">
        <v>19</v>
      </c>
    </row>
    <row r="7922" customFormat="false" ht="25.5" hidden="false" customHeight="true" outlineLevel="0" collapsed="false">
      <c r="A7922" s="472" t="s">
        <v>35</v>
      </c>
      <c r="B7922" s="473" t="n">
        <v>89594</v>
      </c>
      <c r="C7922" s="474" t="s">
        <v>42</v>
      </c>
      <c r="D7922" s="474" t="s">
        <v>3761</v>
      </c>
      <c r="E7922" s="474" t="s">
        <v>1422</v>
      </c>
      <c r="F7922" s="474"/>
      <c r="G7922" s="475" t="s">
        <v>120</v>
      </c>
      <c r="H7922" s="476" t="n">
        <v>1</v>
      </c>
      <c r="I7922" s="477" t="n">
        <v>33.09</v>
      </c>
      <c r="J7922" s="478" t="n">
        <v>33.09</v>
      </c>
    </row>
    <row r="7923" customFormat="false" ht="25.5" hidden="false" customHeight="true" outlineLevel="0" collapsed="false">
      <c r="A7923" s="479" t="s">
        <v>656</v>
      </c>
      <c r="B7923" s="480" t="n">
        <v>88248</v>
      </c>
      <c r="C7923" s="481" t="s">
        <v>42</v>
      </c>
      <c r="D7923" s="481" t="s">
        <v>910</v>
      </c>
      <c r="E7923" s="481" t="s">
        <v>1382</v>
      </c>
      <c r="F7923" s="481"/>
      <c r="G7923" s="482" t="s">
        <v>469</v>
      </c>
      <c r="H7923" s="483" t="n">
        <v>0.0847</v>
      </c>
      <c r="I7923" s="484" t="n">
        <v>20.92</v>
      </c>
      <c r="J7923" s="485" t="n">
        <v>1.77</v>
      </c>
    </row>
    <row r="7924" customFormat="false" ht="25.5" hidden="false" customHeight="true" outlineLevel="0" collapsed="false">
      <c r="A7924" s="479" t="s">
        <v>656</v>
      </c>
      <c r="B7924" s="480" t="n">
        <v>88267</v>
      </c>
      <c r="C7924" s="481" t="s">
        <v>42</v>
      </c>
      <c r="D7924" s="481" t="s">
        <v>909</v>
      </c>
      <c r="E7924" s="481" t="s">
        <v>1382</v>
      </c>
      <c r="F7924" s="481"/>
      <c r="G7924" s="482" t="s">
        <v>469</v>
      </c>
      <c r="H7924" s="483" t="n">
        <v>0.0847</v>
      </c>
      <c r="I7924" s="484" t="n">
        <v>25.55</v>
      </c>
      <c r="J7924" s="485" t="n">
        <v>2.16</v>
      </c>
    </row>
    <row r="7925" customFormat="false" ht="24" hidden="false" customHeight="true" outlineLevel="0" collapsed="false">
      <c r="A7925" s="501" t="s">
        <v>200</v>
      </c>
      <c r="B7925" s="502" t="n">
        <v>122</v>
      </c>
      <c r="C7925" s="503" t="s">
        <v>42</v>
      </c>
      <c r="D7925" s="503" t="s">
        <v>3553</v>
      </c>
      <c r="E7925" s="503" t="s">
        <v>669</v>
      </c>
      <c r="F7925" s="503"/>
      <c r="G7925" s="504" t="s">
        <v>120</v>
      </c>
      <c r="H7925" s="505" t="n">
        <v>0.0165</v>
      </c>
      <c r="I7925" s="506" t="n">
        <v>76.94</v>
      </c>
      <c r="J7925" s="507" t="n">
        <v>1.26</v>
      </c>
    </row>
    <row r="7926" customFormat="false" ht="25.5" hidden="false" customHeight="true" outlineLevel="0" collapsed="false">
      <c r="A7926" s="501" t="s">
        <v>200</v>
      </c>
      <c r="B7926" s="502" t="n">
        <v>9897</v>
      </c>
      <c r="C7926" s="503" t="s">
        <v>42</v>
      </c>
      <c r="D7926" s="503" t="s">
        <v>3762</v>
      </c>
      <c r="E7926" s="503" t="s">
        <v>669</v>
      </c>
      <c r="F7926" s="503"/>
      <c r="G7926" s="504" t="s">
        <v>120</v>
      </c>
      <c r="H7926" s="505" t="n">
        <v>1</v>
      </c>
      <c r="I7926" s="506" t="n">
        <v>25.95</v>
      </c>
      <c r="J7926" s="507" t="n">
        <v>25.95</v>
      </c>
    </row>
    <row r="7927" customFormat="false" ht="25.5" hidden="false" customHeight="true" outlineLevel="0" collapsed="false">
      <c r="A7927" s="501" t="s">
        <v>200</v>
      </c>
      <c r="B7927" s="502" t="n">
        <v>20083</v>
      </c>
      <c r="C7927" s="503" t="s">
        <v>42</v>
      </c>
      <c r="D7927" s="503" t="s">
        <v>3554</v>
      </c>
      <c r="E7927" s="503" t="s">
        <v>669</v>
      </c>
      <c r="F7927" s="503"/>
      <c r="G7927" s="504" t="s">
        <v>120</v>
      </c>
      <c r="H7927" s="505" t="n">
        <v>0.022</v>
      </c>
      <c r="I7927" s="506" t="n">
        <v>87.17</v>
      </c>
      <c r="J7927" s="507" t="n">
        <v>1.91</v>
      </c>
    </row>
    <row r="7928" customFormat="false" ht="24" hidden="false" customHeight="true" outlineLevel="0" collapsed="false">
      <c r="A7928" s="501" t="s">
        <v>200</v>
      </c>
      <c r="B7928" s="502" t="n">
        <v>38383</v>
      </c>
      <c r="C7928" s="503" t="s">
        <v>42</v>
      </c>
      <c r="D7928" s="503" t="s">
        <v>3555</v>
      </c>
      <c r="E7928" s="503" t="s">
        <v>669</v>
      </c>
      <c r="F7928" s="503"/>
      <c r="G7928" s="504" t="s">
        <v>120</v>
      </c>
      <c r="H7928" s="505" t="n">
        <v>0.019</v>
      </c>
      <c r="I7928" s="506" t="n">
        <v>2.62</v>
      </c>
      <c r="J7928" s="507" t="n">
        <v>0.04</v>
      </c>
    </row>
    <row r="7929" customFormat="false" ht="15" hidden="false" customHeight="false" outlineLevel="0" collapsed="false">
      <c r="A7929" s="486"/>
      <c r="B7929" s="487"/>
      <c r="C7929" s="487"/>
      <c r="D7929" s="487"/>
      <c r="E7929" s="487" t="s">
        <v>1388</v>
      </c>
      <c r="F7929" s="488" t="n">
        <v>3.13</v>
      </c>
      <c r="G7929" s="487" t="s">
        <v>1389</v>
      </c>
      <c r="H7929" s="488" t="n">
        <v>0</v>
      </c>
      <c r="I7929" s="489" t="s">
        <v>1390</v>
      </c>
      <c r="J7929" s="490" t="n">
        <v>3.13</v>
      </c>
    </row>
    <row r="7930" customFormat="false" ht="15" hidden="false" customHeight="true" outlineLevel="0" collapsed="false">
      <c r="A7930" s="486"/>
      <c r="B7930" s="487"/>
      <c r="C7930" s="487"/>
      <c r="D7930" s="487"/>
      <c r="E7930" s="487" t="s">
        <v>1391</v>
      </c>
      <c r="F7930" s="488" t="n">
        <v>7.87</v>
      </c>
      <c r="G7930" s="487"/>
      <c r="H7930" s="491" t="s">
        <v>1392</v>
      </c>
      <c r="I7930" s="491"/>
      <c r="J7930" s="490" t="n">
        <v>40.96</v>
      </c>
    </row>
    <row r="7931" customFormat="false" ht="49.5" hidden="false" customHeight="true" outlineLevel="0" collapsed="false">
      <c r="A7931" s="492"/>
      <c r="B7931" s="493"/>
      <c r="C7931" s="493"/>
      <c r="D7931" s="493"/>
      <c r="E7931" s="493"/>
      <c r="F7931" s="493"/>
      <c r="G7931" s="493" t="s">
        <v>1393</v>
      </c>
      <c r="H7931" s="494" t="n">
        <v>2</v>
      </c>
      <c r="I7931" s="495" t="s">
        <v>1394</v>
      </c>
      <c r="J7931" s="496" t="n">
        <v>81.92</v>
      </c>
    </row>
    <row r="7932" customFormat="false" ht="0.75" hidden="false" customHeight="true" outlineLevel="0" collapsed="false">
      <c r="A7932" s="497"/>
      <c r="B7932" s="498"/>
      <c r="C7932" s="498"/>
      <c r="D7932" s="498"/>
      <c r="E7932" s="498"/>
      <c r="F7932" s="498"/>
      <c r="G7932" s="498"/>
      <c r="H7932" s="498"/>
      <c r="I7932" s="499"/>
      <c r="J7932" s="500"/>
    </row>
    <row r="7933" customFormat="false" ht="18" hidden="false" customHeight="true" outlineLevel="0" collapsed="false">
      <c r="A7933" s="466" t="s">
        <v>3800</v>
      </c>
      <c r="B7933" s="467" t="s">
        <v>27</v>
      </c>
      <c r="C7933" s="468" t="s">
        <v>26</v>
      </c>
      <c r="D7933" s="468" t="s">
        <v>18</v>
      </c>
      <c r="E7933" s="468" t="s">
        <v>25</v>
      </c>
      <c r="F7933" s="468"/>
      <c r="G7933" s="469" t="s">
        <v>1375</v>
      </c>
      <c r="H7933" s="467" t="s">
        <v>1376</v>
      </c>
      <c r="I7933" s="470" t="s">
        <v>1377</v>
      </c>
      <c r="J7933" s="471" t="s">
        <v>19</v>
      </c>
    </row>
    <row r="7934" customFormat="false" ht="25.5" hidden="false" customHeight="true" outlineLevel="0" collapsed="false">
      <c r="A7934" s="472" t="s">
        <v>35</v>
      </c>
      <c r="B7934" s="473" t="n">
        <v>89448</v>
      </c>
      <c r="C7934" s="474" t="s">
        <v>42</v>
      </c>
      <c r="D7934" s="474" t="s">
        <v>3801</v>
      </c>
      <c r="E7934" s="474" t="s">
        <v>1422</v>
      </c>
      <c r="F7934" s="474"/>
      <c r="G7934" s="475" t="s">
        <v>47</v>
      </c>
      <c r="H7934" s="476" t="n">
        <v>1</v>
      </c>
      <c r="I7934" s="477" t="n">
        <v>15.18</v>
      </c>
      <c r="J7934" s="478" t="n">
        <v>15.18</v>
      </c>
    </row>
    <row r="7935" customFormat="false" ht="25.5" hidden="false" customHeight="true" outlineLevel="0" collapsed="false">
      <c r="A7935" s="479" t="s">
        <v>656</v>
      </c>
      <c r="B7935" s="480" t="n">
        <v>88248</v>
      </c>
      <c r="C7935" s="481" t="s">
        <v>42</v>
      </c>
      <c r="D7935" s="481" t="s">
        <v>910</v>
      </c>
      <c r="E7935" s="481" t="s">
        <v>1382</v>
      </c>
      <c r="F7935" s="481"/>
      <c r="G7935" s="482" t="s">
        <v>469</v>
      </c>
      <c r="H7935" s="483" t="n">
        <v>0.0282</v>
      </c>
      <c r="I7935" s="484" t="n">
        <v>20.92</v>
      </c>
      <c r="J7935" s="485" t="n">
        <v>0.58</v>
      </c>
    </row>
    <row r="7936" customFormat="false" ht="25.5" hidden="false" customHeight="true" outlineLevel="0" collapsed="false">
      <c r="A7936" s="479" t="s">
        <v>656</v>
      </c>
      <c r="B7936" s="480" t="n">
        <v>88267</v>
      </c>
      <c r="C7936" s="481" t="s">
        <v>42</v>
      </c>
      <c r="D7936" s="481" t="s">
        <v>909</v>
      </c>
      <c r="E7936" s="481" t="s">
        <v>1382</v>
      </c>
      <c r="F7936" s="481"/>
      <c r="G7936" s="482" t="s">
        <v>469</v>
      </c>
      <c r="H7936" s="483" t="n">
        <v>0.0282</v>
      </c>
      <c r="I7936" s="484" t="n">
        <v>25.55</v>
      </c>
      <c r="J7936" s="485" t="n">
        <v>0.72</v>
      </c>
    </row>
    <row r="7937" customFormat="false" ht="25.5" hidden="false" customHeight="true" outlineLevel="0" collapsed="false">
      <c r="A7937" s="501" t="s">
        <v>200</v>
      </c>
      <c r="B7937" s="502" t="n">
        <v>9874</v>
      </c>
      <c r="C7937" s="503" t="s">
        <v>42</v>
      </c>
      <c r="D7937" s="503" t="s">
        <v>1351</v>
      </c>
      <c r="E7937" s="503" t="s">
        <v>669</v>
      </c>
      <c r="F7937" s="503"/>
      <c r="G7937" s="504" t="s">
        <v>47</v>
      </c>
      <c r="H7937" s="505" t="n">
        <v>1.0493</v>
      </c>
      <c r="I7937" s="506" t="n">
        <v>13.22</v>
      </c>
      <c r="J7937" s="507" t="n">
        <v>13.87</v>
      </c>
    </row>
    <row r="7938" customFormat="false" ht="24" hidden="false" customHeight="true" outlineLevel="0" collapsed="false">
      <c r="A7938" s="501" t="s">
        <v>200</v>
      </c>
      <c r="B7938" s="502" t="n">
        <v>38383</v>
      </c>
      <c r="C7938" s="503" t="s">
        <v>42</v>
      </c>
      <c r="D7938" s="503" t="s">
        <v>3555</v>
      </c>
      <c r="E7938" s="503" t="s">
        <v>669</v>
      </c>
      <c r="F7938" s="503"/>
      <c r="G7938" s="504" t="s">
        <v>120</v>
      </c>
      <c r="H7938" s="505" t="n">
        <v>0.0066</v>
      </c>
      <c r="I7938" s="506" t="n">
        <v>2.62</v>
      </c>
      <c r="J7938" s="507" t="n">
        <v>0.01</v>
      </c>
    </row>
    <row r="7939" customFormat="false" ht="15" hidden="false" customHeight="false" outlineLevel="0" collapsed="false">
      <c r="A7939" s="486"/>
      <c r="B7939" s="487"/>
      <c r="C7939" s="487"/>
      <c r="D7939" s="487"/>
      <c r="E7939" s="487" t="s">
        <v>1388</v>
      </c>
      <c r="F7939" s="488" t="n">
        <v>1.03</v>
      </c>
      <c r="G7939" s="487" t="s">
        <v>1389</v>
      </c>
      <c r="H7939" s="488" t="n">
        <v>0</v>
      </c>
      <c r="I7939" s="489" t="s">
        <v>1390</v>
      </c>
      <c r="J7939" s="490" t="n">
        <v>1.03</v>
      </c>
    </row>
    <row r="7940" customFormat="false" ht="15" hidden="false" customHeight="true" outlineLevel="0" collapsed="false">
      <c r="A7940" s="486"/>
      <c r="B7940" s="487"/>
      <c r="C7940" s="487"/>
      <c r="D7940" s="487"/>
      <c r="E7940" s="487" t="s">
        <v>1391</v>
      </c>
      <c r="F7940" s="488" t="n">
        <v>3.61</v>
      </c>
      <c r="G7940" s="487"/>
      <c r="H7940" s="491" t="s">
        <v>1392</v>
      </c>
      <c r="I7940" s="491"/>
      <c r="J7940" s="490" t="n">
        <v>18.79</v>
      </c>
    </row>
    <row r="7941" customFormat="false" ht="49.5" hidden="false" customHeight="true" outlineLevel="0" collapsed="false">
      <c r="A7941" s="492"/>
      <c r="B7941" s="493"/>
      <c r="C7941" s="493"/>
      <c r="D7941" s="493"/>
      <c r="E7941" s="493"/>
      <c r="F7941" s="493"/>
      <c r="G7941" s="493" t="s">
        <v>1393</v>
      </c>
      <c r="H7941" s="494" t="n">
        <v>2.5</v>
      </c>
      <c r="I7941" s="495" t="s">
        <v>1394</v>
      </c>
      <c r="J7941" s="496" t="n">
        <v>46.97</v>
      </c>
    </row>
    <row r="7942" customFormat="false" ht="0.75" hidden="false" customHeight="true" outlineLevel="0" collapsed="false">
      <c r="A7942" s="497"/>
      <c r="B7942" s="498"/>
      <c r="C7942" s="498"/>
      <c r="D7942" s="498"/>
      <c r="E7942" s="498"/>
      <c r="F7942" s="498"/>
      <c r="G7942" s="498"/>
      <c r="H7942" s="498"/>
      <c r="I7942" s="499"/>
      <c r="J7942" s="500"/>
    </row>
    <row r="7943" customFormat="false" ht="18" hidden="false" customHeight="true" outlineLevel="0" collapsed="false">
      <c r="A7943" s="466" t="s">
        <v>3802</v>
      </c>
      <c r="B7943" s="467" t="s">
        <v>27</v>
      </c>
      <c r="C7943" s="468" t="s">
        <v>26</v>
      </c>
      <c r="D7943" s="468" t="s">
        <v>18</v>
      </c>
      <c r="E7943" s="468" t="s">
        <v>25</v>
      </c>
      <c r="F7943" s="468"/>
      <c r="G7943" s="469" t="s">
        <v>1375</v>
      </c>
      <c r="H7943" s="467" t="s">
        <v>1376</v>
      </c>
      <c r="I7943" s="470" t="s">
        <v>1377</v>
      </c>
      <c r="J7943" s="471" t="s">
        <v>19</v>
      </c>
    </row>
    <row r="7944" customFormat="false" ht="25.5" hidden="false" customHeight="true" outlineLevel="0" collapsed="false">
      <c r="A7944" s="472" t="s">
        <v>35</v>
      </c>
      <c r="B7944" s="473" t="n">
        <v>89449</v>
      </c>
      <c r="C7944" s="474" t="s">
        <v>42</v>
      </c>
      <c r="D7944" s="474" t="s">
        <v>3633</v>
      </c>
      <c r="E7944" s="474" t="s">
        <v>1422</v>
      </c>
      <c r="F7944" s="474"/>
      <c r="G7944" s="475" t="s">
        <v>47</v>
      </c>
      <c r="H7944" s="476" t="n">
        <v>1</v>
      </c>
      <c r="I7944" s="477" t="n">
        <v>16.8</v>
      </c>
      <c r="J7944" s="478" t="n">
        <v>16.8</v>
      </c>
    </row>
    <row r="7945" customFormat="false" ht="25.5" hidden="false" customHeight="true" outlineLevel="0" collapsed="false">
      <c r="A7945" s="479" t="s">
        <v>656</v>
      </c>
      <c r="B7945" s="480" t="n">
        <v>88248</v>
      </c>
      <c r="C7945" s="481" t="s">
        <v>42</v>
      </c>
      <c r="D7945" s="481" t="s">
        <v>910</v>
      </c>
      <c r="E7945" s="481" t="s">
        <v>1382</v>
      </c>
      <c r="F7945" s="481"/>
      <c r="G7945" s="482" t="s">
        <v>469</v>
      </c>
      <c r="H7945" s="483" t="n">
        <v>0.0341</v>
      </c>
      <c r="I7945" s="484" t="n">
        <v>20.92</v>
      </c>
      <c r="J7945" s="485" t="n">
        <v>0.71</v>
      </c>
    </row>
    <row r="7946" customFormat="false" ht="25.5" hidden="false" customHeight="true" outlineLevel="0" collapsed="false">
      <c r="A7946" s="479" t="s">
        <v>656</v>
      </c>
      <c r="B7946" s="480" t="n">
        <v>88267</v>
      </c>
      <c r="C7946" s="481" t="s">
        <v>42</v>
      </c>
      <c r="D7946" s="481" t="s">
        <v>909</v>
      </c>
      <c r="E7946" s="481" t="s">
        <v>1382</v>
      </c>
      <c r="F7946" s="481"/>
      <c r="G7946" s="482" t="s">
        <v>469</v>
      </c>
      <c r="H7946" s="483" t="n">
        <v>0.0341</v>
      </c>
      <c r="I7946" s="484" t="n">
        <v>25.55</v>
      </c>
      <c r="J7946" s="485" t="n">
        <v>0.87</v>
      </c>
    </row>
    <row r="7947" customFormat="false" ht="25.5" hidden="false" customHeight="true" outlineLevel="0" collapsed="false">
      <c r="A7947" s="501" t="s">
        <v>200</v>
      </c>
      <c r="B7947" s="502" t="n">
        <v>9875</v>
      </c>
      <c r="C7947" s="503" t="s">
        <v>42</v>
      </c>
      <c r="D7947" s="503" t="s">
        <v>3634</v>
      </c>
      <c r="E7947" s="503" t="s">
        <v>669</v>
      </c>
      <c r="F7947" s="503"/>
      <c r="G7947" s="504" t="s">
        <v>47</v>
      </c>
      <c r="H7947" s="505" t="n">
        <v>1.0493</v>
      </c>
      <c r="I7947" s="506" t="n">
        <v>14.49</v>
      </c>
      <c r="J7947" s="507" t="n">
        <v>15.2</v>
      </c>
    </row>
    <row r="7948" customFormat="false" ht="24" hidden="false" customHeight="true" outlineLevel="0" collapsed="false">
      <c r="A7948" s="501" t="s">
        <v>200</v>
      </c>
      <c r="B7948" s="502" t="n">
        <v>38383</v>
      </c>
      <c r="C7948" s="503" t="s">
        <v>42</v>
      </c>
      <c r="D7948" s="503" t="s">
        <v>3555</v>
      </c>
      <c r="E7948" s="503" t="s">
        <v>669</v>
      </c>
      <c r="F7948" s="503"/>
      <c r="G7948" s="504" t="s">
        <v>120</v>
      </c>
      <c r="H7948" s="505" t="n">
        <v>0.008</v>
      </c>
      <c r="I7948" s="506" t="n">
        <v>2.62</v>
      </c>
      <c r="J7948" s="507" t="n">
        <v>0.02</v>
      </c>
    </row>
    <row r="7949" customFormat="false" ht="15" hidden="false" customHeight="false" outlineLevel="0" collapsed="false">
      <c r="A7949" s="486"/>
      <c r="B7949" s="487"/>
      <c r="C7949" s="487"/>
      <c r="D7949" s="487"/>
      <c r="E7949" s="487" t="s">
        <v>1388</v>
      </c>
      <c r="F7949" s="488" t="n">
        <v>1.26</v>
      </c>
      <c r="G7949" s="487" t="s">
        <v>1389</v>
      </c>
      <c r="H7949" s="488" t="n">
        <v>0</v>
      </c>
      <c r="I7949" s="489" t="s">
        <v>1390</v>
      </c>
      <c r="J7949" s="490" t="n">
        <v>1.26</v>
      </c>
    </row>
    <row r="7950" customFormat="false" ht="15" hidden="false" customHeight="true" outlineLevel="0" collapsed="false">
      <c r="A7950" s="486"/>
      <c r="B7950" s="487"/>
      <c r="C7950" s="487"/>
      <c r="D7950" s="487"/>
      <c r="E7950" s="487" t="s">
        <v>1391</v>
      </c>
      <c r="F7950" s="488" t="n">
        <v>3.99</v>
      </c>
      <c r="G7950" s="487"/>
      <c r="H7950" s="491" t="s">
        <v>1392</v>
      </c>
      <c r="I7950" s="491"/>
      <c r="J7950" s="490" t="n">
        <v>20.79</v>
      </c>
    </row>
    <row r="7951" customFormat="false" ht="49.5" hidden="false" customHeight="true" outlineLevel="0" collapsed="false">
      <c r="A7951" s="492"/>
      <c r="B7951" s="493"/>
      <c r="C7951" s="493"/>
      <c r="D7951" s="493"/>
      <c r="E7951" s="493"/>
      <c r="F7951" s="493"/>
      <c r="G7951" s="493" t="s">
        <v>1393</v>
      </c>
      <c r="H7951" s="494" t="n">
        <v>2</v>
      </c>
      <c r="I7951" s="495" t="s">
        <v>1394</v>
      </c>
      <c r="J7951" s="496" t="n">
        <v>41.58</v>
      </c>
    </row>
    <row r="7952" customFormat="false" ht="0.75" hidden="false" customHeight="true" outlineLevel="0" collapsed="false">
      <c r="A7952" s="497"/>
      <c r="B7952" s="498"/>
      <c r="C7952" s="498"/>
      <c r="D7952" s="498"/>
      <c r="E7952" s="498"/>
      <c r="F7952" s="498"/>
      <c r="G7952" s="498"/>
      <c r="H7952" s="498"/>
      <c r="I7952" s="499"/>
      <c r="J7952" s="500"/>
    </row>
    <row r="7953" customFormat="false" ht="24" hidden="false" customHeight="true" outlineLevel="0" collapsed="false">
      <c r="A7953" s="461" t="s">
        <v>3803</v>
      </c>
      <c r="B7953" s="462"/>
      <c r="C7953" s="462"/>
      <c r="D7953" s="462" t="s">
        <v>509</v>
      </c>
      <c r="E7953" s="462"/>
      <c r="F7953" s="462"/>
      <c r="G7953" s="462"/>
      <c r="H7953" s="463"/>
      <c r="I7953" s="464"/>
      <c r="J7953" s="465" t="n">
        <v>98503.09</v>
      </c>
    </row>
    <row r="7954" customFormat="false" ht="18" hidden="false" customHeight="true" outlineLevel="0" collapsed="false">
      <c r="A7954" s="466" t="s">
        <v>3804</v>
      </c>
      <c r="B7954" s="467" t="s">
        <v>27</v>
      </c>
      <c r="C7954" s="468" t="s">
        <v>26</v>
      </c>
      <c r="D7954" s="468" t="s">
        <v>18</v>
      </c>
      <c r="E7954" s="468" t="s">
        <v>25</v>
      </c>
      <c r="F7954" s="468"/>
      <c r="G7954" s="469" t="s">
        <v>1375</v>
      </c>
      <c r="H7954" s="467" t="s">
        <v>1376</v>
      </c>
      <c r="I7954" s="470" t="s">
        <v>1377</v>
      </c>
      <c r="J7954" s="471" t="s">
        <v>19</v>
      </c>
    </row>
    <row r="7955" customFormat="false" ht="39" hidden="false" customHeight="true" outlineLevel="0" collapsed="false">
      <c r="A7955" s="472" t="s">
        <v>35</v>
      </c>
      <c r="B7955" s="473" t="n">
        <v>97902</v>
      </c>
      <c r="C7955" s="474" t="s">
        <v>42</v>
      </c>
      <c r="D7955" s="474" t="s">
        <v>3805</v>
      </c>
      <c r="E7955" s="474" t="s">
        <v>1422</v>
      </c>
      <c r="F7955" s="474"/>
      <c r="G7955" s="475" t="s">
        <v>120</v>
      </c>
      <c r="H7955" s="476" t="n">
        <v>1</v>
      </c>
      <c r="I7955" s="477" t="n">
        <v>602.31</v>
      </c>
      <c r="J7955" s="478" t="n">
        <v>602.31</v>
      </c>
    </row>
    <row r="7956" customFormat="false" ht="39" hidden="false" customHeight="true" outlineLevel="0" collapsed="false">
      <c r="A7956" s="479" t="s">
        <v>656</v>
      </c>
      <c r="B7956" s="480" t="n">
        <v>100475</v>
      </c>
      <c r="C7956" s="481" t="s">
        <v>42</v>
      </c>
      <c r="D7956" s="481" t="s">
        <v>915</v>
      </c>
      <c r="E7956" s="481" t="s">
        <v>1382</v>
      </c>
      <c r="F7956" s="481"/>
      <c r="G7956" s="482" t="s">
        <v>388</v>
      </c>
      <c r="H7956" s="483" t="n">
        <v>0.1156</v>
      </c>
      <c r="I7956" s="484" t="n">
        <v>799.38</v>
      </c>
      <c r="J7956" s="485" t="n">
        <v>92.4</v>
      </c>
    </row>
    <row r="7957" customFormat="false" ht="25.5" hidden="false" customHeight="true" outlineLevel="0" collapsed="false">
      <c r="A7957" s="479" t="s">
        <v>656</v>
      </c>
      <c r="B7957" s="480" t="n">
        <v>101616</v>
      </c>
      <c r="C7957" s="481" t="s">
        <v>42</v>
      </c>
      <c r="D7957" s="481" t="s">
        <v>913</v>
      </c>
      <c r="E7957" s="481" t="s">
        <v>914</v>
      </c>
      <c r="F7957" s="481"/>
      <c r="G7957" s="482" t="s">
        <v>400</v>
      </c>
      <c r="H7957" s="483" t="n">
        <v>0.81</v>
      </c>
      <c r="I7957" s="484" t="n">
        <v>5.9</v>
      </c>
      <c r="J7957" s="485" t="n">
        <v>4.77</v>
      </c>
    </row>
    <row r="7958" customFormat="false" ht="64.5" hidden="false" customHeight="true" outlineLevel="0" collapsed="false">
      <c r="A7958" s="479" t="s">
        <v>656</v>
      </c>
      <c r="B7958" s="480" t="n">
        <v>5678</v>
      </c>
      <c r="C7958" s="481" t="s">
        <v>42</v>
      </c>
      <c r="D7958" s="481" t="s">
        <v>931</v>
      </c>
      <c r="E7958" s="481" t="s">
        <v>683</v>
      </c>
      <c r="F7958" s="481"/>
      <c r="G7958" s="482" t="s">
        <v>688</v>
      </c>
      <c r="H7958" s="483" t="n">
        <v>0.0087</v>
      </c>
      <c r="I7958" s="484" t="n">
        <v>139.68</v>
      </c>
      <c r="J7958" s="485" t="n">
        <v>1.21</v>
      </c>
    </row>
    <row r="7959" customFormat="false" ht="64.5" hidden="false" customHeight="true" outlineLevel="0" collapsed="false">
      <c r="A7959" s="479" t="s">
        <v>656</v>
      </c>
      <c r="B7959" s="480" t="n">
        <v>5679</v>
      </c>
      <c r="C7959" s="481" t="s">
        <v>42</v>
      </c>
      <c r="D7959" s="481" t="s">
        <v>929</v>
      </c>
      <c r="E7959" s="481" t="s">
        <v>683</v>
      </c>
      <c r="F7959" s="481"/>
      <c r="G7959" s="482" t="s">
        <v>684</v>
      </c>
      <c r="H7959" s="483" t="n">
        <v>0.0178</v>
      </c>
      <c r="I7959" s="484" t="n">
        <v>56.5</v>
      </c>
      <c r="J7959" s="485" t="n">
        <v>1</v>
      </c>
    </row>
    <row r="7960" customFormat="false" ht="39" hidden="false" customHeight="true" outlineLevel="0" collapsed="false">
      <c r="A7960" s="479" t="s">
        <v>656</v>
      </c>
      <c r="B7960" s="480" t="n">
        <v>87316</v>
      </c>
      <c r="C7960" s="481" t="s">
        <v>42</v>
      </c>
      <c r="D7960" s="481" t="s">
        <v>916</v>
      </c>
      <c r="E7960" s="481" t="s">
        <v>1382</v>
      </c>
      <c r="F7960" s="481"/>
      <c r="G7960" s="482" t="s">
        <v>388</v>
      </c>
      <c r="H7960" s="483" t="n">
        <v>0.0148</v>
      </c>
      <c r="I7960" s="484" t="n">
        <v>533.72</v>
      </c>
      <c r="J7960" s="485" t="n">
        <v>7.89</v>
      </c>
    </row>
    <row r="7961" customFormat="false" ht="24" hidden="false" customHeight="true" outlineLevel="0" collapsed="false">
      <c r="A7961" s="479" t="s">
        <v>656</v>
      </c>
      <c r="B7961" s="480" t="n">
        <v>88309</v>
      </c>
      <c r="C7961" s="481" t="s">
        <v>42</v>
      </c>
      <c r="D7961" s="481" t="s">
        <v>696</v>
      </c>
      <c r="E7961" s="481" t="s">
        <v>1382</v>
      </c>
      <c r="F7961" s="481"/>
      <c r="G7961" s="482" t="s">
        <v>469</v>
      </c>
      <c r="H7961" s="483" t="n">
        <v>5.0944</v>
      </c>
      <c r="I7961" s="484" t="n">
        <v>25.62</v>
      </c>
      <c r="J7961" s="485" t="n">
        <v>130.51</v>
      </c>
    </row>
    <row r="7962" customFormat="false" ht="24" hidden="false" customHeight="true" outlineLevel="0" collapsed="false">
      <c r="A7962" s="479" t="s">
        <v>656</v>
      </c>
      <c r="B7962" s="480" t="n">
        <v>88316</v>
      </c>
      <c r="C7962" s="481" t="s">
        <v>42</v>
      </c>
      <c r="D7962" s="481" t="s">
        <v>667</v>
      </c>
      <c r="E7962" s="481" t="s">
        <v>1382</v>
      </c>
      <c r="F7962" s="481"/>
      <c r="G7962" s="482" t="s">
        <v>469</v>
      </c>
      <c r="H7962" s="483" t="n">
        <v>4.0028</v>
      </c>
      <c r="I7962" s="484" t="n">
        <v>20.32</v>
      </c>
      <c r="J7962" s="485" t="n">
        <v>81.33</v>
      </c>
    </row>
    <row r="7963" customFormat="false" ht="39" hidden="false" customHeight="true" outlineLevel="0" collapsed="false">
      <c r="A7963" s="479" t="s">
        <v>656</v>
      </c>
      <c r="B7963" s="480" t="n">
        <v>94970</v>
      </c>
      <c r="C7963" s="481" t="s">
        <v>42</v>
      </c>
      <c r="D7963" s="481" t="s">
        <v>919</v>
      </c>
      <c r="E7963" s="481" t="s">
        <v>1399</v>
      </c>
      <c r="F7963" s="481"/>
      <c r="G7963" s="482" t="s">
        <v>388</v>
      </c>
      <c r="H7963" s="483" t="n">
        <v>0.0744</v>
      </c>
      <c r="I7963" s="484" t="n">
        <v>551.97</v>
      </c>
      <c r="J7963" s="485" t="n">
        <v>41.06</v>
      </c>
    </row>
    <row r="7964" customFormat="false" ht="39" hidden="false" customHeight="true" outlineLevel="0" collapsed="false">
      <c r="A7964" s="479" t="s">
        <v>656</v>
      </c>
      <c r="B7964" s="480" t="n">
        <v>97735</v>
      </c>
      <c r="C7964" s="481" t="s">
        <v>42</v>
      </c>
      <c r="D7964" s="481" t="s">
        <v>3050</v>
      </c>
      <c r="E7964" s="481" t="s">
        <v>1399</v>
      </c>
      <c r="F7964" s="481"/>
      <c r="G7964" s="482" t="s">
        <v>388</v>
      </c>
      <c r="H7964" s="483" t="n">
        <v>0.0448</v>
      </c>
      <c r="I7964" s="484" t="n">
        <v>2484.38</v>
      </c>
      <c r="J7964" s="485" t="n">
        <v>111.3</v>
      </c>
    </row>
    <row r="7965" customFormat="false" ht="25.5" hidden="false" customHeight="true" outlineLevel="0" collapsed="false">
      <c r="A7965" s="501" t="s">
        <v>200</v>
      </c>
      <c r="B7965" s="502" t="n">
        <v>2692</v>
      </c>
      <c r="C7965" s="503" t="s">
        <v>42</v>
      </c>
      <c r="D7965" s="503" t="s">
        <v>724</v>
      </c>
      <c r="E7965" s="503" t="s">
        <v>669</v>
      </c>
      <c r="F7965" s="503"/>
      <c r="G7965" s="504" t="s">
        <v>686</v>
      </c>
      <c r="H7965" s="505" t="n">
        <v>0.0054</v>
      </c>
      <c r="I7965" s="506" t="n">
        <v>7.52</v>
      </c>
      <c r="J7965" s="507" t="n">
        <v>0.04</v>
      </c>
    </row>
    <row r="7966" customFormat="false" ht="25.5" hidden="false" customHeight="true" outlineLevel="0" collapsed="false">
      <c r="A7966" s="501" t="s">
        <v>200</v>
      </c>
      <c r="B7966" s="502" t="n">
        <v>4491</v>
      </c>
      <c r="C7966" s="503" t="s">
        <v>42</v>
      </c>
      <c r="D7966" s="503" t="s">
        <v>738</v>
      </c>
      <c r="E7966" s="503" t="s">
        <v>669</v>
      </c>
      <c r="F7966" s="503"/>
      <c r="G7966" s="504" t="s">
        <v>47</v>
      </c>
      <c r="H7966" s="505" t="n">
        <v>0.1184</v>
      </c>
      <c r="I7966" s="506" t="n">
        <v>11.53</v>
      </c>
      <c r="J7966" s="507" t="n">
        <v>1.36</v>
      </c>
    </row>
    <row r="7967" customFormat="false" ht="25.5" hidden="false" customHeight="true" outlineLevel="0" collapsed="false">
      <c r="A7967" s="501" t="s">
        <v>200</v>
      </c>
      <c r="B7967" s="502" t="n">
        <v>4517</v>
      </c>
      <c r="C7967" s="503" t="s">
        <v>42</v>
      </c>
      <c r="D7967" s="503" t="s">
        <v>737</v>
      </c>
      <c r="E7967" s="503" t="s">
        <v>669</v>
      </c>
      <c r="F7967" s="503"/>
      <c r="G7967" s="504" t="s">
        <v>47</v>
      </c>
      <c r="H7967" s="505" t="n">
        <v>0.1408</v>
      </c>
      <c r="I7967" s="506" t="n">
        <v>4.03</v>
      </c>
      <c r="J7967" s="507" t="n">
        <v>0.56</v>
      </c>
    </row>
    <row r="7968" customFormat="false" ht="25.5" hidden="false" customHeight="true" outlineLevel="0" collapsed="false">
      <c r="A7968" s="501" t="s">
        <v>200</v>
      </c>
      <c r="B7968" s="502" t="n">
        <v>5069</v>
      </c>
      <c r="C7968" s="503" t="s">
        <v>42</v>
      </c>
      <c r="D7968" s="503" t="s">
        <v>3806</v>
      </c>
      <c r="E7968" s="503" t="s">
        <v>669</v>
      </c>
      <c r="F7968" s="503"/>
      <c r="G7968" s="504" t="s">
        <v>66</v>
      </c>
      <c r="H7968" s="505" t="n">
        <v>0.0125</v>
      </c>
      <c r="I7968" s="506" t="n">
        <v>20.63</v>
      </c>
      <c r="J7968" s="507" t="n">
        <v>0.25</v>
      </c>
    </row>
    <row r="7969" customFormat="false" ht="39" hidden="false" customHeight="true" outlineLevel="0" collapsed="false">
      <c r="A7969" s="501" t="s">
        <v>200</v>
      </c>
      <c r="B7969" s="502" t="n">
        <v>6193</v>
      </c>
      <c r="C7969" s="503" t="s">
        <v>42</v>
      </c>
      <c r="D7969" s="503" t="s">
        <v>752</v>
      </c>
      <c r="E7969" s="503" t="s">
        <v>669</v>
      </c>
      <c r="F7969" s="503"/>
      <c r="G7969" s="504" t="s">
        <v>47</v>
      </c>
      <c r="H7969" s="505" t="n">
        <v>0.4416</v>
      </c>
      <c r="I7969" s="506" t="n">
        <v>16.67</v>
      </c>
      <c r="J7969" s="507" t="n">
        <v>7.36</v>
      </c>
    </row>
    <row r="7970" customFormat="false" ht="25.5" hidden="false" customHeight="true" outlineLevel="0" collapsed="false">
      <c r="A7970" s="501" t="s">
        <v>200</v>
      </c>
      <c r="B7970" s="502" t="n">
        <v>7258</v>
      </c>
      <c r="C7970" s="503" t="s">
        <v>42</v>
      </c>
      <c r="D7970" s="503" t="s">
        <v>918</v>
      </c>
      <c r="E7970" s="503" t="s">
        <v>669</v>
      </c>
      <c r="F7970" s="503"/>
      <c r="G7970" s="504" t="s">
        <v>120</v>
      </c>
      <c r="H7970" s="505" t="n">
        <v>131.8188</v>
      </c>
      <c r="I7970" s="506" t="n">
        <v>0.92</v>
      </c>
      <c r="J7970" s="507" t="n">
        <v>121.27</v>
      </c>
    </row>
    <row r="7971" customFormat="false" ht="15" hidden="false" customHeight="false" outlineLevel="0" collapsed="false">
      <c r="A7971" s="486"/>
      <c r="B7971" s="487"/>
      <c r="C7971" s="487"/>
      <c r="D7971" s="487"/>
      <c r="E7971" s="487" t="s">
        <v>1388</v>
      </c>
      <c r="F7971" s="488" t="n">
        <v>227.61</v>
      </c>
      <c r="G7971" s="487" t="s">
        <v>1389</v>
      </c>
      <c r="H7971" s="488" t="n">
        <v>0</v>
      </c>
      <c r="I7971" s="489" t="s">
        <v>1390</v>
      </c>
      <c r="J7971" s="490" t="n">
        <v>227.61</v>
      </c>
    </row>
    <row r="7972" customFormat="false" ht="15" hidden="false" customHeight="true" outlineLevel="0" collapsed="false">
      <c r="A7972" s="486"/>
      <c r="B7972" s="487"/>
      <c r="C7972" s="487"/>
      <c r="D7972" s="487"/>
      <c r="E7972" s="487" t="s">
        <v>1391</v>
      </c>
      <c r="F7972" s="488" t="n">
        <v>143.34</v>
      </c>
      <c r="G7972" s="487"/>
      <c r="H7972" s="491" t="s">
        <v>1392</v>
      </c>
      <c r="I7972" s="491"/>
      <c r="J7972" s="490" t="n">
        <v>745.65</v>
      </c>
    </row>
    <row r="7973" customFormat="false" ht="49.5" hidden="false" customHeight="true" outlineLevel="0" collapsed="false">
      <c r="A7973" s="492"/>
      <c r="B7973" s="493"/>
      <c r="C7973" s="493"/>
      <c r="D7973" s="493"/>
      <c r="E7973" s="493"/>
      <c r="F7973" s="493"/>
      <c r="G7973" s="493" t="s">
        <v>1393</v>
      </c>
      <c r="H7973" s="494" t="n">
        <v>13</v>
      </c>
      <c r="I7973" s="495" t="s">
        <v>1394</v>
      </c>
      <c r="J7973" s="496" t="n">
        <v>9693.45</v>
      </c>
    </row>
    <row r="7974" customFormat="false" ht="0.75" hidden="false" customHeight="true" outlineLevel="0" collapsed="false">
      <c r="A7974" s="497"/>
      <c r="B7974" s="498"/>
      <c r="C7974" s="498"/>
      <c r="D7974" s="498"/>
      <c r="E7974" s="498"/>
      <c r="F7974" s="498"/>
      <c r="G7974" s="498"/>
      <c r="H7974" s="498"/>
      <c r="I7974" s="499"/>
      <c r="J7974" s="500"/>
    </row>
    <row r="7975" customFormat="false" ht="18" hidden="false" customHeight="true" outlineLevel="0" collapsed="false">
      <c r="A7975" s="466" t="s">
        <v>3807</v>
      </c>
      <c r="B7975" s="467" t="s">
        <v>27</v>
      </c>
      <c r="C7975" s="468" t="s">
        <v>26</v>
      </c>
      <c r="D7975" s="468" t="s">
        <v>18</v>
      </c>
      <c r="E7975" s="468" t="s">
        <v>25</v>
      </c>
      <c r="F7975" s="468"/>
      <c r="G7975" s="469" t="s">
        <v>1375</v>
      </c>
      <c r="H7975" s="467" t="s">
        <v>1376</v>
      </c>
      <c r="I7975" s="470" t="s">
        <v>1377</v>
      </c>
      <c r="J7975" s="471" t="s">
        <v>19</v>
      </c>
    </row>
    <row r="7976" customFormat="false" ht="51.75" hidden="false" customHeight="true" outlineLevel="0" collapsed="false">
      <c r="A7976" s="472" t="s">
        <v>35</v>
      </c>
      <c r="B7976" s="473" t="s">
        <v>3808</v>
      </c>
      <c r="C7976" s="474" t="s">
        <v>36</v>
      </c>
      <c r="D7976" s="474" t="s">
        <v>3809</v>
      </c>
      <c r="E7976" s="474" t="s">
        <v>1554</v>
      </c>
      <c r="F7976" s="474"/>
      <c r="G7976" s="475" t="s">
        <v>120</v>
      </c>
      <c r="H7976" s="476" t="n">
        <v>1</v>
      </c>
      <c r="I7976" s="477" t="n">
        <v>992.54</v>
      </c>
      <c r="J7976" s="478" t="n">
        <v>992.54</v>
      </c>
    </row>
    <row r="7977" customFormat="false" ht="64.5" hidden="false" customHeight="true" outlineLevel="0" collapsed="false">
      <c r="A7977" s="479" t="s">
        <v>656</v>
      </c>
      <c r="B7977" s="480" t="n">
        <v>5678</v>
      </c>
      <c r="C7977" s="481" t="s">
        <v>42</v>
      </c>
      <c r="D7977" s="481" t="s">
        <v>931</v>
      </c>
      <c r="E7977" s="481" t="s">
        <v>683</v>
      </c>
      <c r="F7977" s="481"/>
      <c r="G7977" s="482" t="s">
        <v>688</v>
      </c>
      <c r="H7977" s="483" t="n">
        <v>0.01599</v>
      </c>
      <c r="I7977" s="484" t="n">
        <v>139.68</v>
      </c>
      <c r="J7977" s="485" t="n">
        <v>2.23</v>
      </c>
    </row>
    <row r="7978" customFormat="false" ht="64.5" hidden="false" customHeight="true" outlineLevel="0" collapsed="false">
      <c r="A7978" s="479" t="s">
        <v>656</v>
      </c>
      <c r="B7978" s="480" t="n">
        <v>5679</v>
      </c>
      <c r="C7978" s="481" t="s">
        <v>42</v>
      </c>
      <c r="D7978" s="481" t="s">
        <v>929</v>
      </c>
      <c r="E7978" s="481" t="s">
        <v>683</v>
      </c>
      <c r="F7978" s="481"/>
      <c r="G7978" s="482" t="s">
        <v>684</v>
      </c>
      <c r="H7978" s="483" t="n">
        <v>0.0328</v>
      </c>
      <c r="I7978" s="484" t="n">
        <v>56.5</v>
      </c>
      <c r="J7978" s="485" t="n">
        <v>1.85</v>
      </c>
    </row>
    <row r="7979" customFormat="false" ht="39" hidden="false" customHeight="true" outlineLevel="0" collapsed="false">
      <c r="A7979" s="479" t="s">
        <v>656</v>
      </c>
      <c r="B7979" s="480" t="n">
        <v>87316</v>
      </c>
      <c r="C7979" s="481" t="s">
        <v>42</v>
      </c>
      <c r="D7979" s="481" t="s">
        <v>916</v>
      </c>
      <c r="E7979" s="481" t="s">
        <v>1382</v>
      </c>
      <c r="F7979" s="481"/>
      <c r="G7979" s="482" t="s">
        <v>388</v>
      </c>
      <c r="H7979" s="483" t="n">
        <v>0.1912</v>
      </c>
      <c r="I7979" s="484" t="n">
        <v>533.72</v>
      </c>
      <c r="J7979" s="485" t="n">
        <v>102.04</v>
      </c>
    </row>
    <row r="7980" customFormat="false" ht="24" hidden="false" customHeight="true" outlineLevel="0" collapsed="false">
      <c r="A7980" s="479" t="s">
        <v>656</v>
      </c>
      <c r="B7980" s="480" t="n">
        <v>88309</v>
      </c>
      <c r="C7980" s="481" t="s">
        <v>42</v>
      </c>
      <c r="D7980" s="481" t="s">
        <v>696</v>
      </c>
      <c r="E7980" s="481" t="s">
        <v>1382</v>
      </c>
      <c r="F7980" s="481"/>
      <c r="G7980" s="482" t="s">
        <v>469</v>
      </c>
      <c r="H7980" s="483" t="n">
        <v>7.9062</v>
      </c>
      <c r="I7980" s="484" t="n">
        <v>25.62</v>
      </c>
      <c r="J7980" s="485" t="n">
        <v>202.55</v>
      </c>
    </row>
    <row r="7981" customFormat="false" ht="24" hidden="false" customHeight="true" outlineLevel="0" collapsed="false">
      <c r="A7981" s="479" t="s">
        <v>656</v>
      </c>
      <c r="B7981" s="480" t="n">
        <v>88316</v>
      </c>
      <c r="C7981" s="481" t="s">
        <v>42</v>
      </c>
      <c r="D7981" s="481" t="s">
        <v>667</v>
      </c>
      <c r="E7981" s="481" t="s">
        <v>1382</v>
      </c>
      <c r="F7981" s="481"/>
      <c r="G7981" s="482" t="s">
        <v>469</v>
      </c>
      <c r="H7981" s="483" t="n">
        <v>12.424</v>
      </c>
      <c r="I7981" s="484" t="n">
        <v>20.32</v>
      </c>
      <c r="J7981" s="485" t="n">
        <v>252.45</v>
      </c>
    </row>
    <row r="7982" customFormat="false" ht="39" hidden="false" customHeight="true" outlineLevel="0" collapsed="false">
      <c r="A7982" s="479" t="s">
        <v>656</v>
      </c>
      <c r="B7982" s="480" t="n">
        <v>94970</v>
      </c>
      <c r="C7982" s="481" t="s">
        <v>42</v>
      </c>
      <c r="D7982" s="481" t="s">
        <v>919</v>
      </c>
      <c r="E7982" s="481" t="s">
        <v>1399</v>
      </c>
      <c r="F7982" s="481"/>
      <c r="G7982" s="482" t="s">
        <v>388</v>
      </c>
      <c r="H7982" s="483" t="n">
        <v>0.2639</v>
      </c>
      <c r="I7982" s="484" t="n">
        <v>551.97</v>
      </c>
      <c r="J7982" s="485" t="n">
        <v>145.66</v>
      </c>
    </row>
    <row r="7983" customFormat="false" ht="39" hidden="false" customHeight="true" outlineLevel="0" collapsed="false">
      <c r="A7983" s="479" t="s">
        <v>656</v>
      </c>
      <c r="B7983" s="480" t="n">
        <v>101617</v>
      </c>
      <c r="C7983" s="481" t="s">
        <v>42</v>
      </c>
      <c r="D7983" s="481" t="s">
        <v>1796</v>
      </c>
      <c r="E7983" s="481" t="s">
        <v>914</v>
      </c>
      <c r="F7983" s="481"/>
      <c r="G7983" s="482" t="s">
        <v>400</v>
      </c>
      <c r="H7983" s="483" t="n">
        <v>3.5427</v>
      </c>
      <c r="I7983" s="484" t="n">
        <v>2.9</v>
      </c>
      <c r="J7983" s="485" t="n">
        <v>10.27</v>
      </c>
    </row>
    <row r="7984" customFormat="false" ht="25.5" hidden="false" customHeight="true" outlineLevel="0" collapsed="false">
      <c r="A7984" s="501" t="s">
        <v>200</v>
      </c>
      <c r="B7984" s="502" t="n">
        <v>650</v>
      </c>
      <c r="C7984" s="503" t="s">
        <v>42</v>
      </c>
      <c r="D7984" s="503" t="s">
        <v>3047</v>
      </c>
      <c r="E7984" s="503" t="s">
        <v>669</v>
      </c>
      <c r="F7984" s="503"/>
      <c r="G7984" s="504" t="s">
        <v>120</v>
      </c>
      <c r="H7984" s="505" t="n">
        <v>45.5056</v>
      </c>
      <c r="I7984" s="506" t="n">
        <v>3.4</v>
      </c>
      <c r="J7984" s="507" t="n">
        <v>154.71</v>
      </c>
    </row>
    <row r="7985" customFormat="false" ht="24" hidden="false" customHeight="true" outlineLevel="0" collapsed="false">
      <c r="A7985" s="501" t="s">
        <v>200</v>
      </c>
      <c r="B7985" s="502" t="n">
        <v>34</v>
      </c>
      <c r="C7985" s="503" t="s">
        <v>42</v>
      </c>
      <c r="D7985" s="503" t="s">
        <v>1683</v>
      </c>
      <c r="E7985" s="503" t="s">
        <v>669</v>
      </c>
      <c r="F7985" s="503"/>
      <c r="G7985" s="504" t="s">
        <v>66</v>
      </c>
      <c r="H7985" s="505" t="n">
        <v>10.557</v>
      </c>
      <c r="I7985" s="506" t="n">
        <v>9.41</v>
      </c>
      <c r="J7985" s="507" t="n">
        <v>99.34</v>
      </c>
    </row>
    <row r="7986" customFormat="false" ht="25.5" hidden="false" customHeight="true" outlineLevel="0" collapsed="false">
      <c r="A7986" s="501" t="s">
        <v>200</v>
      </c>
      <c r="B7986" s="502" t="n">
        <v>43059</v>
      </c>
      <c r="C7986" s="503" t="s">
        <v>42</v>
      </c>
      <c r="D7986" s="503" t="s">
        <v>1148</v>
      </c>
      <c r="E7986" s="503" t="s">
        <v>669</v>
      </c>
      <c r="F7986" s="503"/>
      <c r="G7986" s="504" t="s">
        <v>66</v>
      </c>
      <c r="H7986" s="505" t="n">
        <v>1.3196</v>
      </c>
      <c r="I7986" s="506" t="n">
        <v>8.9</v>
      </c>
      <c r="J7986" s="507" t="n">
        <v>11.74</v>
      </c>
    </row>
    <row r="7987" customFormat="false" ht="25.5" hidden="false" customHeight="true" outlineLevel="0" collapsed="false">
      <c r="A7987" s="501" t="s">
        <v>200</v>
      </c>
      <c r="B7987" s="502" t="n">
        <v>2692</v>
      </c>
      <c r="C7987" s="503" t="s">
        <v>42</v>
      </c>
      <c r="D7987" s="503" t="s">
        <v>724</v>
      </c>
      <c r="E7987" s="503" t="s">
        <v>669</v>
      </c>
      <c r="F7987" s="503"/>
      <c r="G7987" s="504" t="s">
        <v>686</v>
      </c>
      <c r="H7987" s="505" t="n">
        <v>0.0055</v>
      </c>
      <c r="I7987" s="506" t="n">
        <v>7.52</v>
      </c>
      <c r="J7987" s="507" t="n">
        <v>0.04</v>
      </c>
    </row>
    <row r="7988" customFormat="false" ht="25.5" hidden="false" customHeight="true" outlineLevel="0" collapsed="false">
      <c r="A7988" s="501" t="s">
        <v>200</v>
      </c>
      <c r="B7988" s="502" t="n">
        <v>4491</v>
      </c>
      <c r="C7988" s="503" t="s">
        <v>42</v>
      </c>
      <c r="D7988" s="503" t="s">
        <v>738</v>
      </c>
      <c r="E7988" s="503" t="s">
        <v>669</v>
      </c>
      <c r="F7988" s="503"/>
      <c r="G7988" s="504" t="s">
        <v>47</v>
      </c>
      <c r="H7988" s="505" t="n">
        <v>0.1199</v>
      </c>
      <c r="I7988" s="506" t="n">
        <v>11.53</v>
      </c>
      <c r="J7988" s="507" t="n">
        <v>1.38</v>
      </c>
    </row>
    <row r="7989" customFormat="false" ht="25.5" hidden="false" customHeight="true" outlineLevel="0" collapsed="false">
      <c r="A7989" s="501" t="s">
        <v>200</v>
      </c>
      <c r="B7989" s="502" t="n">
        <v>4517</v>
      </c>
      <c r="C7989" s="503" t="s">
        <v>42</v>
      </c>
      <c r="D7989" s="503" t="s">
        <v>737</v>
      </c>
      <c r="E7989" s="503" t="s">
        <v>669</v>
      </c>
      <c r="F7989" s="503"/>
      <c r="G7989" s="504" t="s">
        <v>47</v>
      </c>
      <c r="H7989" s="505" t="n">
        <v>0.14256</v>
      </c>
      <c r="I7989" s="506" t="n">
        <v>4.03</v>
      </c>
      <c r="J7989" s="507" t="n">
        <v>0.57</v>
      </c>
    </row>
    <row r="7990" customFormat="false" ht="25.5" hidden="false" customHeight="true" outlineLevel="0" collapsed="false">
      <c r="A7990" s="501" t="s">
        <v>200</v>
      </c>
      <c r="B7990" s="502" t="n">
        <v>5069</v>
      </c>
      <c r="C7990" s="503" t="s">
        <v>42</v>
      </c>
      <c r="D7990" s="503" t="s">
        <v>3806</v>
      </c>
      <c r="E7990" s="503" t="s">
        <v>669</v>
      </c>
      <c r="F7990" s="503"/>
      <c r="G7990" s="504" t="s">
        <v>66</v>
      </c>
      <c r="H7990" s="505" t="n">
        <v>0.012656</v>
      </c>
      <c r="I7990" s="506" t="n">
        <v>20.63</v>
      </c>
      <c r="J7990" s="507" t="n">
        <v>0.26</v>
      </c>
    </row>
    <row r="7991" customFormat="false" ht="39" hidden="false" customHeight="true" outlineLevel="0" collapsed="false">
      <c r="A7991" s="501" t="s">
        <v>200</v>
      </c>
      <c r="B7991" s="502" t="n">
        <v>6193</v>
      </c>
      <c r="C7991" s="503" t="s">
        <v>42</v>
      </c>
      <c r="D7991" s="503" t="s">
        <v>752</v>
      </c>
      <c r="E7991" s="503" t="s">
        <v>669</v>
      </c>
      <c r="F7991" s="503"/>
      <c r="G7991" s="504" t="s">
        <v>47</v>
      </c>
      <c r="H7991" s="505" t="n">
        <v>0.44712</v>
      </c>
      <c r="I7991" s="506" t="n">
        <v>16.67</v>
      </c>
      <c r="J7991" s="507" t="n">
        <v>7.45</v>
      </c>
    </row>
    <row r="7992" customFormat="false" ht="15" hidden="false" customHeight="false" outlineLevel="0" collapsed="false">
      <c r="A7992" s="486"/>
      <c r="B7992" s="487"/>
      <c r="C7992" s="487"/>
      <c r="D7992" s="487"/>
      <c r="E7992" s="487" t="s">
        <v>1388</v>
      </c>
      <c r="F7992" s="488" t="n">
        <v>383.44</v>
      </c>
      <c r="G7992" s="487" t="s">
        <v>1389</v>
      </c>
      <c r="H7992" s="488" t="n">
        <v>0</v>
      </c>
      <c r="I7992" s="489" t="s">
        <v>1390</v>
      </c>
      <c r="J7992" s="490" t="n">
        <v>383.44</v>
      </c>
    </row>
    <row r="7993" customFormat="false" ht="15" hidden="false" customHeight="true" outlineLevel="0" collapsed="false">
      <c r="A7993" s="486"/>
      <c r="B7993" s="487"/>
      <c r="C7993" s="487"/>
      <c r="D7993" s="487"/>
      <c r="E7993" s="487" t="s">
        <v>1391</v>
      </c>
      <c r="F7993" s="488" t="n">
        <v>236.22</v>
      </c>
      <c r="G7993" s="487"/>
      <c r="H7993" s="491" t="s">
        <v>1392</v>
      </c>
      <c r="I7993" s="491"/>
      <c r="J7993" s="490" t="n">
        <v>1228.76</v>
      </c>
    </row>
    <row r="7994" customFormat="false" ht="49.5" hidden="false" customHeight="true" outlineLevel="0" collapsed="false">
      <c r="A7994" s="492"/>
      <c r="B7994" s="493"/>
      <c r="C7994" s="493"/>
      <c r="D7994" s="493"/>
      <c r="E7994" s="493"/>
      <c r="F7994" s="493"/>
      <c r="G7994" s="493" t="s">
        <v>1393</v>
      </c>
      <c r="H7994" s="494" t="n">
        <v>1</v>
      </c>
      <c r="I7994" s="495" t="s">
        <v>1394</v>
      </c>
      <c r="J7994" s="496" t="n">
        <v>1228.76</v>
      </c>
    </row>
    <row r="7995" customFormat="false" ht="0.75" hidden="false" customHeight="true" outlineLevel="0" collapsed="false">
      <c r="A7995" s="497"/>
      <c r="B7995" s="498"/>
      <c r="C7995" s="498"/>
      <c r="D7995" s="498"/>
      <c r="E7995" s="498"/>
      <c r="F7995" s="498"/>
      <c r="G7995" s="498"/>
      <c r="H7995" s="498"/>
      <c r="I7995" s="499"/>
      <c r="J7995" s="500"/>
    </row>
    <row r="7996" customFormat="false" ht="18" hidden="false" customHeight="true" outlineLevel="0" collapsed="false">
      <c r="A7996" s="466" t="s">
        <v>3810</v>
      </c>
      <c r="B7996" s="467" t="s">
        <v>27</v>
      </c>
      <c r="C7996" s="468" t="s">
        <v>26</v>
      </c>
      <c r="D7996" s="468" t="s">
        <v>18</v>
      </c>
      <c r="E7996" s="468" t="s">
        <v>25</v>
      </c>
      <c r="F7996" s="468"/>
      <c r="G7996" s="469" t="s">
        <v>1375</v>
      </c>
      <c r="H7996" s="467" t="s">
        <v>1376</v>
      </c>
      <c r="I7996" s="470" t="s">
        <v>1377</v>
      </c>
      <c r="J7996" s="471" t="s">
        <v>19</v>
      </c>
    </row>
    <row r="7997" customFormat="false" ht="39" hidden="false" customHeight="true" outlineLevel="0" collapsed="false">
      <c r="A7997" s="472" t="s">
        <v>35</v>
      </c>
      <c r="B7997" s="473" t="s">
        <v>3811</v>
      </c>
      <c r="C7997" s="474" t="s">
        <v>36</v>
      </c>
      <c r="D7997" s="474" t="s">
        <v>3812</v>
      </c>
      <c r="E7997" s="474" t="s">
        <v>1422</v>
      </c>
      <c r="F7997" s="474"/>
      <c r="G7997" s="475" t="s">
        <v>120</v>
      </c>
      <c r="H7997" s="476" t="n">
        <v>1</v>
      </c>
      <c r="I7997" s="477" t="n">
        <v>59.32</v>
      </c>
      <c r="J7997" s="478" t="n">
        <v>59.32</v>
      </c>
    </row>
    <row r="7998" customFormat="false" ht="25.5" hidden="false" customHeight="true" outlineLevel="0" collapsed="false">
      <c r="A7998" s="479" t="s">
        <v>656</v>
      </c>
      <c r="B7998" s="480" t="n">
        <v>88248</v>
      </c>
      <c r="C7998" s="481" t="s">
        <v>42</v>
      </c>
      <c r="D7998" s="481" t="s">
        <v>910</v>
      </c>
      <c r="E7998" s="481" t="s">
        <v>1382</v>
      </c>
      <c r="F7998" s="481"/>
      <c r="G7998" s="482" t="s">
        <v>469</v>
      </c>
      <c r="H7998" s="483" t="n">
        <v>0.25</v>
      </c>
      <c r="I7998" s="484" t="n">
        <v>20.92</v>
      </c>
      <c r="J7998" s="485" t="n">
        <v>5.23</v>
      </c>
    </row>
    <row r="7999" customFormat="false" ht="25.5" hidden="false" customHeight="true" outlineLevel="0" collapsed="false">
      <c r="A7999" s="479" t="s">
        <v>656</v>
      </c>
      <c r="B7999" s="480" t="n">
        <v>88267</v>
      </c>
      <c r="C7999" s="481" t="s">
        <v>42</v>
      </c>
      <c r="D7999" s="481" t="s">
        <v>909</v>
      </c>
      <c r="E7999" s="481" t="s">
        <v>1382</v>
      </c>
      <c r="F7999" s="481"/>
      <c r="G7999" s="482" t="s">
        <v>469</v>
      </c>
      <c r="H7999" s="483" t="n">
        <v>0.25</v>
      </c>
      <c r="I7999" s="484" t="n">
        <v>25.55</v>
      </c>
      <c r="J7999" s="485" t="n">
        <v>6.38</v>
      </c>
    </row>
    <row r="8000" customFormat="false" ht="24" hidden="false" customHeight="true" outlineLevel="0" collapsed="false">
      <c r="A8000" s="501" t="s">
        <v>200</v>
      </c>
      <c r="B8000" s="502" t="n">
        <v>122</v>
      </c>
      <c r="C8000" s="503" t="s">
        <v>42</v>
      </c>
      <c r="D8000" s="503" t="s">
        <v>3553</v>
      </c>
      <c r="E8000" s="503" t="s">
        <v>669</v>
      </c>
      <c r="F8000" s="503"/>
      <c r="G8000" s="504" t="s">
        <v>120</v>
      </c>
      <c r="H8000" s="505" t="n">
        <v>0.0148</v>
      </c>
      <c r="I8000" s="506" t="n">
        <v>76.94</v>
      </c>
      <c r="J8000" s="507" t="n">
        <v>1.13</v>
      </c>
    </row>
    <row r="8001" customFormat="false" ht="25.5" hidden="false" customHeight="true" outlineLevel="0" collapsed="false">
      <c r="A8001" s="501" t="s">
        <v>200</v>
      </c>
      <c r="B8001" s="502" t="n">
        <v>296</v>
      </c>
      <c r="C8001" s="503" t="s">
        <v>42</v>
      </c>
      <c r="D8001" s="503" t="s">
        <v>3813</v>
      </c>
      <c r="E8001" s="503" t="s">
        <v>669</v>
      </c>
      <c r="F8001" s="503"/>
      <c r="G8001" s="504" t="s">
        <v>120</v>
      </c>
      <c r="H8001" s="505" t="n">
        <v>1</v>
      </c>
      <c r="I8001" s="506" t="n">
        <v>1.83</v>
      </c>
      <c r="J8001" s="507" t="n">
        <v>1.83</v>
      </c>
    </row>
    <row r="8002" customFormat="false" ht="39" hidden="false" customHeight="true" outlineLevel="0" collapsed="false">
      <c r="A8002" s="501" t="s">
        <v>200</v>
      </c>
      <c r="B8002" s="502" t="n">
        <v>20078</v>
      </c>
      <c r="C8002" s="503" t="s">
        <v>42</v>
      </c>
      <c r="D8002" s="503" t="s">
        <v>3814</v>
      </c>
      <c r="E8002" s="503" t="s">
        <v>669</v>
      </c>
      <c r="F8002" s="503"/>
      <c r="G8002" s="504" t="s">
        <v>120</v>
      </c>
      <c r="H8002" s="505" t="n">
        <v>0.02</v>
      </c>
      <c r="I8002" s="506" t="n">
        <v>31.75</v>
      </c>
      <c r="J8002" s="507" t="n">
        <v>0.63</v>
      </c>
    </row>
    <row r="8003" customFormat="false" ht="25.5" hidden="false" customHeight="true" outlineLevel="0" collapsed="false">
      <c r="A8003" s="501" t="s">
        <v>200</v>
      </c>
      <c r="B8003" s="502" t="n">
        <v>20083</v>
      </c>
      <c r="C8003" s="503" t="s">
        <v>42</v>
      </c>
      <c r="D8003" s="503" t="s">
        <v>3554</v>
      </c>
      <c r="E8003" s="503" t="s">
        <v>669</v>
      </c>
      <c r="F8003" s="503"/>
      <c r="G8003" s="504" t="s">
        <v>120</v>
      </c>
      <c r="H8003" s="505" t="n">
        <v>0.0225</v>
      </c>
      <c r="I8003" s="506" t="n">
        <v>87.17</v>
      </c>
      <c r="J8003" s="507" t="n">
        <v>1.96</v>
      </c>
    </row>
    <row r="8004" customFormat="false" ht="24" hidden="false" customHeight="true" outlineLevel="0" collapsed="false">
      <c r="A8004" s="501" t="s">
        <v>200</v>
      </c>
      <c r="B8004" s="502" t="n">
        <v>38383</v>
      </c>
      <c r="C8004" s="503" t="s">
        <v>42</v>
      </c>
      <c r="D8004" s="503" t="s">
        <v>3555</v>
      </c>
      <c r="E8004" s="503" t="s">
        <v>669</v>
      </c>
      <c r="F8004" s="503"/>
      <c r="G8004" s="504" t="s">
        <v>120</v>
      </c>
      <c r="H8004" s="505" t="n">
        <v>0.064</v>
      </c>
      <c r="I8004" s="506" t="n">
        <v>2.62</v>
      </c>
      <c r="J8004" s="507" t="n">
        <v>0.16</v>
      </c>
    </row>
    <row r="8005" customFormat="false" ht="25.5" hidden="false" customHeight="true" outlineLevel="0" collapsed="false">
      <c r="A8005" s="501" t="s">
        <v>200</v>
      </c>
      <c r="B8005" s="502" t="n">
        <v>11712</v>
      </c>
      <c r="C8005" s="503" t="s">
        <v>42</v>
      </c>
      <c r="D8005" s="503" t="s">
        <v>3815</v>
      </c>
      <c r="E8005" s="503" t="s">
        <v>669</v>
      </c>
      <c r="F8005" s="503"/>
      <c r="G8005" s="504" t="s">
        <v>120</v>
      </c>
      <c r="H8005" s="505" t="n">
        <v>1</v>
      </c>
      <c r="I8005" s="506" t="n">
        <v>42</v>
      </c>
      <c r="J8005" s="507" t="n">
        <v>42</v>
      </c>
    </row>
    <row r="8006" customFormat="false" ht="15" hidden="false" customHeight="false" outlineLevel="0" collapsed="false">
      <c r="A8006" s="486"/>
      <c r="B8006" s="487"/>
      <c r="C8006" s="487"/>
      <c r="D8006" s="487"/>
      <c r="E8006" s="487" t="s">
        <v>1388</v>
      </c>
      <c r="F8006" s="488" t="n">
        <v>9.28</v>
      </c>
      <c r="G8006" s="487" t="s">
        <v>1389</v>
      </c>
      <c r="H8006" s="488" t="n">
        <v>0</v>
      </c>
      <c r="I8006" s="489" t="s">
        <v>1390</v>
      </c>
      <c r="J8006" s="490" t="n">
        <v>9.28</v>
      </c>
    </row>
    <row r="8007" customFormat="false" ht="15" hidden="false" customHeight="true" outlineLevel="0" collapsed="false">
      <c r="A8007" s="486"/>
      <c r="B8007" s="487"/>
      <c r="C8007" s="487"/>
      <c r="D8007" s="487"/>
      <c r="E8007" s="487" t="s">
        <v>1391</v>
      </c>
      <c r="F8007" s="488" t="n">
        <v>14.11</v>
      </c>
      <c r="G8007" s="487"/>
      <c r="H8007" s="491" t="s">
        <v>1392</v>
      </c>
      <c r="I8007" s="491"/>
      <c r="J8007" s="490" t="n">
        <v>73.43</v>
      </c>
    </row>
    <row r="8008" customFormat="false" ht="49.5" hidden="false" customHeight="true" outlineLevel="0" collapsed="false">
      <c r="A8008" s="492"/>
      <c r="B8008" s="493"/>
      <c r="C8008" s="493"/>
      <c r="D8008" s="493"/>
      <c r="E8008" s="493"/>
      <c r="F8008" s="493"/>
      <c r="G8008" s="493" t="s">
        <v>1393</v>
      </c>
      <c r="H8008" s="494" t="n">
        <v>53</v>
      </c>
      <c r="I8008" s="495" t="s">
        <v>1394</v>
      </c>
      <c r="J8008" s="496" t="n">
        <v>3891.79</v>
      </c>
    </row>
    <row r="8009" customFormat="false" ht="0.75" hidden="false" customHeight="true" outlineLevel="0" collapsed="false">
      <c r="A8009" s="497"/>
      <c r="B8009" s="498"/>
      <c r="C8009" s="498"/>
      <c r="D8009" s="498"/>
      <c r="E8009" s="498"/>
      <c r="F8009" s="498"/>
      <c r="G8009" s="498"/>
      <c r="H8009" s="498"/>
      <c r="I8009" s="499"/>
      <c r="J8009" s="500"/>
    </row>
    <row r="8010" customFormat="false" ht="18" hidden="false" customHeight="true" outlineLevel="0" collapsed="false">
      <c r="A8010" s="466" t="s">
        <v>3816</v>
      </c>
      <c r="B8010" s="467" t="s">
        <v>27</v>
      </c>
      <c r="C8010" s="468" t="s">
        <v>26</v>
      </c>
      <c r="D8010" s="468" t="s">
        <v>18</v>
      </c>
      <c r="E8010" s="468" t="s">
        <v>25</v>
      </c>
      <c r="F8010" s="468"/>
      <c r="G8010" s="469" t="s">
        <v>1375</v>
      </c>
      <c r="H8010" s="467" t="s">
        <v>1376</v>
      </c>
      <c r="I8010" s="470" t="s">
        <v>1377</v>
      </c>
      <c r="J8010" s="471" t="s">
        <v>19</v>
      </c>
    </row>
    <row r="8011" customFormat="false" ht="39" hidden="false" customHeight="true" outlineLevel="0" collapsed="false">
      <c r="A8011" s="472" t="s">
        <v>35</v>
      </c>
      <c r="B8011" s="473" t="n">
        <v>89707</v>
      </c>
      <c r="C8011" s="474" t="s">
        <v>42</v>
      </c>
      <c r="D8011" s="474" t="s">
        <v>3817</v>
      </c>
      <c r="E8011" s="474" t="s">
        <v>1422</v>
      </c>
      <c r="F8011" s="474"/>
      <c r="G8011" s="475" t="s">
        <v>120</v>
      </c>
      <c r="H8011" s="476" t="n">
        <v>1</v>
      </c>
      <c r="I8011" s="477" t="n">
        <v>47.07</v>
      </c>
      <c r="J8011" s="478" t="n">
        <v>47.07</v>
      </c>
    </row>
    <row r="8012" customFormat="false" ht="25.5" hidden="false" customHeight="true" outlineLevel="0" collapsed="false">
      <c r="A8012" s="479" t="s">
        <v>656</v>
      </c>
      <c r="B8012" s="480" t="n">
        <v>88248</v>
      </c>
      <c r="C8012" s="481" t="s">
        <v>42</v>
      </c>
      <c r="D8012" s="481" t="s">
        <v>910</v>
      </c>
      <c r="E8012" s="481" t="s">
        <v>1382</v>
      </c>
      <c r="F8012" s="481"/>
      <c r="G8012" s="482" t="s">
        <v>469</v>
      </c>
      <c r="H8012" s="483" t="n">
        <v>0.3987</v>
      </c>
      <c r="I8012" s="484" t="n">
        <v>20.92</v>
      </c>
      <c r="J8012" s="485" t="n">
        <v>8.34</v>
      </c>
    </row>
    <row r="8013" customFormat="false" ht="25.5" hidden="false" customHeight="true" outlineLevel="0" collapsed="false">
      <c r="A8013" s="479" t="s">
        <v>656</v>
      </c>
      <c r="B8013" s="480" t="n">
        <v>88267</v>
      </c>
      <c r="C8013" s="481" t="s">
        <v>42</v>
      </c>
      <c r="D8013" s="481" t="s">
        <v>909</v>
      </c>
      <c r="E8013" s="481" t="s">
        <v>1382</v>
      </c>
      <c r="F8013" s="481"/>
      <c r="G8013" s="482" t="s">
        <v>469</v>
      </c>
      <c r="H8013" s="483" t="n">
        <v>0.3987</v>
      </c>
      <c r="I8013" s="484" t="n">
        <v>25.55</v>
      </c>
      <c r="J8013" s="485" t="n">
        <v>10.18</v>
      </c>
    </row>
    <row r="8014" customFormat="false" ht="24" hidden="false" customHeight="true" outlineLevel="0" collapsed="false">
      <c r="A8014" s="501" t="s">
        <v>200</v>
      </c>
      <c r="B8014" s="502" t="n">
        <v>122</v>
      </c>
      <c r="C8014" s="503" t="s">
        <v>42</v>
      </c>
      <c r="D8014" s="503" t="s">
        <v>3553</v>
      </c>
      <c r="E8014" s="503" t="s">
        <v>669</v>
      </c>
      <c r="F8014" s="503"/>
      <c r="G8014" s="504" t="s">
        <v>120</v>
      </c>
      <c r="H8014" s="505" t="n">
        <v>0.0292</v>
      </c>
      <c r="I8014" s="506" t="n">
        <v>76.94</v>
      </c>
      <c r="J8014" s="507" t="n">
        <v>2.24</v>
      </c>
    </row>
    <row r="8015" customFormat="false" ht="25.5" hidden="false" customHeight="true" outlineLevel="0" collapsed="false">
      <c r="A8015" s="501" t="s">
        <v>200</v>
      </c>
      <c r="B8015" s="502" t="n">
        <v>5103</v>
      </c>
      <c r="C8015" s="503" t="s">
        <v>42</v>
      </c>
      <c r="D8015" s="503" t="s">
        <v>3818</v>
      </c>
      <c r="E8015" s="503" t="s">
        <v>669</v>
      </c>
      <c r="F8015" s="503"/>
      <c r="G8015" s="504" t="s">
        <v>120</v>
      </c>
      <c r="H8015" s="505" t="n">
        <v>1</v>
      </c>
      <c r="I8015" s="506" t="n">
        <v>22.44</v>
      </c>
      <c r="J8015" s="507" t="n">
        <v>22.44</v>
      </c>
    </row>
    <row r="8016" customFormat="false" ht="25.5" hidden="false" customHeight="true" outlineLevel="0" collapsed="false">
      <c r="A8016" s="501" t="s">
        <v>200</v>
      </c>
      <c r="B8016" s="502" t="n">
        <v>20083</v>
      </c>
      <c r="C8016" s="503" t="s">
        <v>42</v>
      </c>
      <c r="D8016" s="503" t="s">
        <v>3554</v>
      </c>
      <c r="E8016" s="503" t="s">
        <v>669</v>
      </c>
      <c r="F8016" s="503"/>
      <c r="G8016" s="504" t="s">
        <v>120</v>
      </c>
      <c r="H8016" s="505" t="n">
        <v>0.044</v>
      </c>
      <c r="I8016" s="506" t="n">
        <v>87.17</v>
      </c>
      <c r="J8016" s="507" t="n">
        <v>3.83</v>
      </c>
    </row>
    <row r="8017" customFormat="false" ht="24" hidden="false" customHeight="true" outlineLevel="0" collapsed="false">
      <c r="A8017" s="501" t="s">
        <v>200</v>
      </c>
      <c r="B8017" s="502" t="n">
        <v>38383</v>
      </c>
      <c r="C8017" s="503" t="s">
        <v>42</v>
      </c>
      <c r="D8017" s="503" t="s">
        <v>3555</v>
      </c>
      <c r="E8017" s="503" t="s">
        <v>669</v>
      </c>
      <c r="F8017" s="503"/>
      <c r="G8017" s="504" t="s">
        <v>120</v>
      </c>
      <c r="H8017" s="505" t="n">
        <v>0.0154</v>
      </c>
      <c r="I8017" s="506" t="n">
        <v>2.62</v>
      </c>
      <c r="J8017" s="507" t="n">
        <v>0.04</v>
      </c>
    </row>
    <row r="8018" customFormat="false" ht="15" hidden="false" customHeight="false" outlineLevel="0" collapsed="false">
      <c r="A8018" s="486"/>
      <c r="B8018" s="487"/>
      <c r="C8018" s="487"/>
      <c r="D8018" s="487"/>
      <c r="E8018" s="487" t="s">
        <v>1388</v>
      </c>
      <c r="F8018" s="488" t="n">
        <v>14.8</v>
      </c>
      <c r="G8018" s="487" t="s">
        <v>1389</v>
      </c>
      <c r="H8018" s="488" t="n">
        <v>0</v>
      </c>
      <c r="I8018" s="489" t="s">
        <v>1390</v>
      </c>
      <c r="J8018" s="490" t="n">
        <v>14.8</v>
      </c>
    </row>
    <row r="8019" customFormat="false" ht="15" hidden="false" customHeight="true" outlineLevel="0" collapsed="false">
      <c r="A8019" s="486"/>
      <c r="B8019" s="487"/>
      <c r="C8019" s="487"/>
      <c r="D8019" s="487"/>
      <c r="E8019" s="487" t="s">
        <v>1391</v>
      </c>
      <c r="F8019" s="488" t="n">
        <v>11.2</v>
      </c>
      <c r="G8019" s="487"/>
      <c r="H8019" s="491" t="s">
        <v>1392</v>
      </c>
      <c r="I8019" s="491"/>
      <c r="J8019" s="490" t="n">
        <v>58.27</v>
      </c>
    </row>
    <row r="8020" customFormat="false" ht="49.5" hidden="false" customHeight="true" outlineLevel="0" collapsed="false">
      <c r="A8020" s="492"/>
      <c r="B8020" s="493"/>
      <c r="C8020" s="493"/>
      <c r="D8020" s="493"/>
      <c r="E8020" s="493"/>
      <c r="F8020" s="493"/>
      <c r="G8020" s="493" t="s">
        <v>1393</v>
      </c>
      <c r="H8020" s="494" t="n">
        <v>10</v>
      </c>
      <c r="I8020" s="495" t="s">
        <v>1394</v>
      </c>
      <c r="J8020" s="496" t="n">
        <v>582.7</v>
      </c>
    </row>
    <row r="8021" customFormat="false" ht="0.75" hidden="false" customHeight="true" outlineLevel="0" collapsed="false">
      <c r="A8021" s="497"/>
      <c r="B8021" s="498"/>
      <c r="C8021" s="498"/>
      <c r="D8021" s="498"/>
      <c r="E8021" s="498"/>
      <c r="F8021" s="498"/>
      <c r="G8021" s="498"/>
      <c r="H8021" s="498"/>
      <c r="I8021" s="499"/>
      <c r="J8021" s="500"/>
    </row>
    <row r="8022" customFormat="false" ht="18" hidden="false" customHeight="true" outlineLevel="0" collapsed="false">
      <c r="A8022" s="466" t="s">
        <v>3819</v>
      </c>
      <c r="B8022" s="467" t="s">
        <v>27</v>
      </c>
      <c r="C8022" s="468" t="s">
        <v>26</v>
      </c>
      <c r="D8022" s="468" t="s">
        <v>18</v>
      </c>
      <c r="E8022" s="468" t="s">
        <v>25</v>
      </c>
      <c r="F8022" s="468"/>
      <c r="G8022" s="469" t="s">
        <v>1375</v>
      </c>
      <c r="H8022" s="467" t="s">
        <v>1376</v>
      </c>
      <c r="I8022" s="470" t="s">
        <v>1377</v>
      </c>
      <c r="J8022" s="471" t="s">
        <v>19</v>
      </c>
    </row>
    <row r="8023" customFormat="false" ht="39" hidden="false" customHeight="true" outlineLevel="0" collapsed="false">
      <c r="A8023" s="472" t="s">
        <v>35</v>
      </c>
      <c r="B8023" s="473" t="n">
        <v>89708</v>
      </c>
      <c r="C8023" s="474" t="s">
        <v>42</v>
      </c>
      <c r="D8023" s="474" t="s">
        <v>3820</v>
      </c>
      <c r="E8023" s="474" t="s">
        <v>1422</v>
      </c>
      <c r="F8023" s="474"/>
      <c r="G8023" s="475" t="s">
        <v>120</v>
      </c>
      <c r="H8023" s="476" t="n">
        <v>1</v>
      </c>
      <c r="I8023" s="477" t="n">
        <v>100.74</v>
      </c>
      <c r="J8023" s="478" t="n">
        <v>100.74</v>
      </c>
    </row>
    <row r="8024" customFormat="false" ht="25.5" hidden="false" customHeight="true" outlineLevel="0" collapsed="false">
      <c r="A8024" s="479" t="s">
        <v>656</v>
      </c>
      <c r="B8024" s="480" t="n">
        <v>88248</v>
      </c>
      <c r="C8024" s="481" t="s">
        <v>42</v>
      </c>
      <c r="D8024" s="481" t="s">
        <v>910</v>
      </c>
      <c r="E8024" s="481" t="s">
        <v>1382</v>
      </c>
      <c r="F8024" s="481"/>
      <c r="G8024" s="482" t="s">
        <v>469</v>
      </c>
      <c r="H8024" s="483" t="n">
        <v>0.4777</v>
      </c>
      <c r="I8024" s="484" t="n">
        <v>20.92</v>
      </c>
      <c r="J8024" s="485" t="n">
        <v>9.99</v>
      </c>
    </row>
    <row r="8025" customFormat="false" ht="25.5" hidden="false" customHeight="true" outlineLevel="0" collapsed="false">
      <c r="A8025" s="479" t="s">
        <v>656</v>
      </c>
      <c r="B8025" s="480" t="n">
        <v>88267</v>
      </c>
      <c r="C8025" s="481" t="s">
        <v>42</v>
      </c>
      <c r="D8025" s="481" t="s">
        <v>909</v>
      </c>
      <c r="E8025" s="481" t="s">
        <v>1382</v>
      </c>
      <c r="F8025" s="481"/>
      <c r="G8025" s="482" t="s">
        <v>469</v>
      </c>
      <c r="H8025" s="483" t="n">
        <v>0.4777</v>
      </c>
      <c r="I8025" s="484" t="n">
        <v>25.55</v>
      </c>
      <c r="J8025" s="485" t="n">
        <v>12.2</v>
      </c>
    </row>
    <row r="8026" customFormat="false" ht="24" hidden="false" customHeight="true" outlineLevel="0" collapsed="false">
      <c r="A8026" s="501" t="s">
        <v>200</v>
      </c>
      <c r="B8026" s="502" t="n">
        <v>122</v>
      </c>
      <c r="C8026" s="503" t="s">
        <v>42</v>
      </c>
      <c r="D8026" s="503" t="s">
        <v>3553</v>
      </c>
      <c r="E8026" s="503" t="s">
        <v>669</v>
      </c>
      <c r="F8026" s="503"/>
      <c r="G8026" s="504" t="s">
        <v>120</v>
      </c>
      <c r="H8026" s="505" t="n">
        <v>0.0668</v>
      </c>
      <c r="I8026" s="506" t="n">
        <v>76.94</v>
      </c>
      <c r="J8026" s="507" t="n">
        <v>5.13</v>
      </c>
    </row>
    <row r="8027" customFormat="false" ht="25.5" hidden="false" customHeight="true" outlineLevel="0" collapsed="false">
      <c r="A8027" s="501" t="s">
        <v>200</v>
      </c>
      <c r="B8027" s="502" t="n">
        <v>11714</v>
      </c>
      <c r="C8027" s="503" t="s">
        <v>42</v>
      </c>
      <c r="D8027" s="503" t="s">
        <v>3821</v>
      </c>
      <c r="E8027" s="503" t="s">
        <v>669</v>
      </c>
      <c r="F8027" s="503"/>
      <c r="G8027" s="504" t="s">
        <v>120</v>
      </c>
      <c r="H8027" s="505" t="n">
        <v>1</v>
      </c>
      <c r="I8027" s="506" t="n">
        <v>64.32</v>
      </c>
      <c r="J8027" s="507" t="n">
        <v>64.32</v>
      </c>
    </row>
    <row r="8028" customFormat="false" ht="25.5" hidden="false" customHeight="true" outlineLevel="0" collapsed="false">
      <c r="A8028" s="501" t="s">
        <v>200</v>
      </c>
      <c r="B8028" s="502" t="n">
        <v>20083</v>
      </c>
      <c r="C8028" s="503" t="s">
        <v>42</v>
      </c>
      <c r="D8028" s="503" t="s">
        <v>3554</v>
      </c>
      <c r="E8028" s="503" t="s">
        <v>669</v>
      </c>
      <c r="F8028" s="503"/>
      <c r="G8028" s="504" t="s">
        <v>120</v>
      </c>
      <c r="H8028" s="505" t="n">
        <v>0.104</v>
      </c>
      <c r="I8028" s="506" t="n">
        <v>87.17</v>
      </c>
      <c r="J8028" s="507" t="n">
        <v>9.06</v>
      </c>
    </row>
    <row r="8029" customFormat="false" ht="24" hidden="false" customHeight="true" outlineLevel="0" collapsed="false">
      <c r="A8029" s="501" t="s">
        <v>200</v>
      </c>
      <c r="B8029" s="502" t="n">
        <v>38383</v>
      </c>
      <c r="C8029" s="503" t="s">
        <v>42</v>
      </c>
      <c r="D8029" s="503" t="s">
        <v>3555</v>
      </c>
      <c r="E8029" s="503" t="s">
        <v>669</v>
      </c>
      <c r="F8029" s="503"/>
      <c r="G8029" s="504" t="s">
        <v>120</v>
      </c>
      <c r="H8029" s="505" t="n">
        <v>0.0184</v>
      </c>
      <c r="I8029" s="506" t="n">
        <v>2.62</v>
      </c>
      <c r="J8029" s="507" t="n">
        <v>0.04</v>
      </c>
    </row>
    <row r="8030" customFormat="false" ht="15" hidden="false" customHeight="false" outlineLevel="0" collapsed="false">
      <c r="A8030" s="486"/>
      <c r="B8030" s="487"/>
      <c r="C8030" s="487"/>
      <c r="D8030" s="487"/>
      <c r="E8030" s="487" t="s">
        <v>1388</v>
      </c>
      <c r="F8030" s="488" t="n">
        <v>17.73</v>
      </c>
      <c r="G8030" s="487" t="s">
        <v>1389</v>
      </c>
      <c r="H8030" s="488" t="n">
        <v>0</v>
      </c>
      <c r="I8030" s="489" t="s">
        <v>1390</v>
      </c>
      <c r="J8030" s="490" t="n">
        <v>17.73</v>
      </c>
    </row>
    <row r="8031" customFormat="false" ht="15" hidden="false" customHeight="true" outlineLevel="0" collapsed="false">
      <c r="A8031" s="486"/>
      <c r="B8031" s="487"/>
      <c r="C8031" s="487"/>
      <c r="D8031" s="487"/>
      <c r="E8031" s="487" t="s">
        <v>1391</v>
      </c>
      <c r="F8031" s="488" t="n">
        <v>23.97</v>
      </c>
      <c r="G8031" s="487"/>
      <c r="H8031" s="491" t="s">
        <v>1392</v>
      </c>
      <c r="I8031" s="491"/>
      <c r="J8031" s="490" t="n">
        <v>124.71</v>
      </c>
    </row>
    <row r="8032" customFormat="false" ht="49.5" hidden="false" customHeight="true" outlineLevel="0" collapsed="false">
      <c r="A8032" s="492"/>
      <c r="B8032" s="493"/>
      <c r="C8032" s="493"/>
      <c r="D8032" s="493"/>
      <c r="E8032" s="493"/>
      <c r="F8032" s="493"/>
      <c r="G8032" s="493" t="s">
        <v>1393</v>
      </c>
      <c r="H8032" s="494" t="n">
        <v>4</v>
      </c>
      <c r="I8032" s="495" t="s">
        <v>1394</v>
      </c>
      <c r="J8032" s="496" t="n">
        <v>498.84</v>
      </c>
    </row>
    <row r="8033" customFormat="false" ht="0.75" hidden="false" customHeight="true" outlineLevel="0" collapsed="false">
      <c r="A8033" s="497"/>
      <c r="B8033" s="498"/>
      <c r="C8033" s="498"/>
      <c r="D8033" s="498"/>
      <c r="E8033" s="498"/>
      <c r="F8033" s="498"/>
      <c r="G8033" s="498"/>
      <c r="H8033" s="498"/>
      <c r="I8033" s="499"/>
      <c r="J8033" s="500"/>
    </row>
    <row r="8034" customFormat="false" ht="18" hidden="false" customHeight="true" outlineLevel="0" collapsed="false">
      <c r="A8034" s="466" t="s">
        <v>3822</v>
      </c>
      <c r="B8034" s="467" t="s">
        <v>27</v>
      </c>
      <c r="C8034" s="468" t="s">
        <v>26</v>
      </c>
      <c r="D8034" s="468" t="s">
        <v>18</v>
      </c>
      <c r="E8034" s="468" t="s">
        <v>25</v>
      </c>
      <c r="F8034" s="468"/>
      <c r="G8034" s="469" t="s">
        <v>1375</v>
      </c>
      <c r="H8034" s="467" t="s">
        <v>1376</v>
      </c>
      <c r="I8034" s="470" t="s">
        <v>1377</v>
      </c>
      <c r="J8034" s="471" t="s">
        <v>19</v>
      </c>
    </row>
    <row r="8035" customFormat="false" ht="25.5" hidden="false" customHeight="true" outlineLevel="0" collapsed="false">
      <c r="A8035" s="472" t="s">
        <v>35</v>
      </c>
      <c r="B8035" s="473" t="s">
        <v>3823</v>
      </c>
      <c r="C8035" s="474" t="s">
        <v>36</v>
      </c>
      <c r="D8035" s="474" t="s">
        <v>3824</v>
      </c>
      <c r="E8035" s="474" t="s">
        <v>1422</v>
      </c>
      <c r="F8035" s="474"/>
      <c r="G8035" s="475" t="s">
        <v>120</v>
      </c>
      <c r="H8035" s="476" t="n">
        <v>1</v>
      </c>
      <c r="I8035" s="477" t="n">
        <v>247.7</v>
      </c>
      <c r="J8035" s="478" t="n">
        <v>247.7</v>
      </c>
    </row>
    <row r="8036" customFormat="false" ht="25.5" hidden="false" customHeight="true" outlineLevel="0" collapsed="false">
      <c r="A8036" s="479" t="s">
        <v>656</v>
      </c>
      <c r="B8036" s="480" t="n">
        <v>88248</v>
      </c>
      <c r="C8036" s="481" t="s">
        <v>42</v>
      </c>
      <c r="D8036" s="481" t="s">
        <v>910</v>
      </c>
      <c r="E8036" s="481" t="s">
        <v>1382</v>
      </c>
      <c r="F8036" s="481"/>
      <c r="G8036" s="482" t="s">
        <v>469</v>
      </c>
      <c r="H8036" s="483" t="n">
        <v>0.425</v>
      </c>
      <c r="I8036" s="484" t="n">
        <v>20.92</v>
      </c>
      <c r="J8036" s="485" t="n">
        <v>8.89</v>
      </c>
    </row>
    <row r="8037" customFormat="false" ht="25.5" hidden="false" customHeight="true" outlineLevel="0" collapsed="false">
      <c r="A8037" s="479" t="s">
        <v>656</v>
      </c>
      <c r="B8037" s="480" t="n">
        <v>88267</v>
      </c>
      <c r="C8037" s="481" t="s">
        <v>42</v>
      </c>
      <c r="D8037" s="481" t="s">
        <v>909</v>
      </c>
      <c r="E8037" s="481" t="s">
        <v>1382</v>
      </c>
      <c r="F8037" s="481"/>
      <c r="G8037" s="482" t="s">
        <v>469</v>
      </c>
      <c r="H8037" s="483" t="n">
        <v>0.425</v>
      </c>
      <c r="I8037" s="484" t="n">
        <v>25.55</v>
      </c>
      <c r="J8037" s="485" t="n">
        <v>10.85</v>
      </c>
    </row>
    <row r="8038" customFormat="false" ht="24" hidden="false" customHeight="true" outlineLevel="0" collapsed="false">
      <c r="A8038" s="501" t="s">
        <v>200</v>
      </c>
      <c r="B8038" s="502" t="s">
        <v>3825</v>
      </c>
      <c r="C8038" s="503" t="s">
        <v>36</v>
      </c>
      <c r="D8038" s="503" t="s">
        <v>3826</v>
      </c>
      <c r="E8038" s="503" t="s">
        <v>669</v>
      </c>
      <c r="F8038" s="503"/>
      <c r="G8038" s="504" t="s">
        <v>120</v>
      </c>
      <c r="H8038" s="505" t="n">
        <v>1</v>
      </c>
      <c r="I8038" s="506" t="n">
        <v>227.96</v>
      </c>
      <c r="J8038" s="507" t="n">
        <v>227.96</v>
      </c>
    </row>
    <row r="8039" customFormat="false" ht="15" hidden="false" customHeight="false" outlineLevel="0" collapsed="false">
      <c r="A8039" s="486"/>
      <c r="B8039" s="487"/>
      <c r="C8039" s="487"/>
      <c r="D8039" s="487"/>
      <c r="E8039" s="487" t="s">
        <v>1388</v>
      </c>
      <c r="F8039" s="488" t="n">
        <v>15.78</v>
      </c>
      <c r="G8039" s="487" t="s">
        <v>1389</v>
      </c>
      <c r="H8039" s="488" t="n">
        <v>0</v>
      </c>
      <c r="I8039" s="489" t="s">
        <v>1390</v>
      </c>
      <c r="J8039" s="490" t="n">
        <v>15.78</v>
      </c>
    </row>
    <row r="8040" customFormat="false" ht="15" hidden="false" customHeight="true" outlineLevel="0" collapsed="false">
      <c r="A8040" s="486"/>
      <c r="B8040" s="487"/>
      <c r="C8040" s="487"/>
      <c r="D8040" s="487"/>
      <c r="E8040" s="487" t="s">
        <v>1391</v>
      </c>
      <c r="F8040" s="488" t="n">
        <v>58.95</v>
      </c>
      <c r="G8040" s="487"/>
      <c r="H8040" s="491" t="s">
        <v>1392</v>
      </c>
      <c r="I8040" s="491"/>
      <c r="J8040" s="490" t="n">
        <v>306.65</v>
      </c>
    </row>
    <row r="8041" customFormat="false" ht="49.5" hidden="false" customHeight="true" outlineLevel="0" collapsed="false">
      <c r="A8041" s="492"/>
      <c r="B8041" s="493"/>
      <c r="C8041" s="493"/>
      <c r="D8041" s="493"/>
      <c r="E8041" s="493"/>
      <c r="F8041" s="493"/>
      <c r="G8041" s="493" t="s">
        <v>1393</v>
      </c>
      <c r="H8041" s="494" t="n">
        <v>6</v>
      </c>
      <c r="I8041" s="495" t="s">
        <v>1394</v>
      </c>
      <c r="J8041" s="496" t="n">
        <v>1839.9</v>
      </c>
    </row>
    <row r="8042" customFormat="false" ht="0.75" hidden="false" customHeight="true" outlineLevel="0" collapsed="false">
      <c r="A8042" s="497"/>
      <c r="B8042" s="498"/>
      <c r="C8042" s="498"/>
      <c r="D8042" s="498"/>
      <c r="E8042" s="498"/>
      <c r="F8042" s="498"/>
      <c r="G8042" s="498"/>
      <c r="H8042" s="498"/>
      <c r="I8042" s="499"/>
      <c r="J8042" s="500"/>
    </row>
    <row r="8043" customFormat="false" ht="18" hidden="false" customHeight="true" outlineLevel="0" collapsed="false">
      <c r="A8043" s="466" t="s">
        <v>3827</v>
      </c>
      <c r="B8043" s="467" t="s">
        <v>27</v>
      </c>
      <c r="C8043" s="468" t="s">
        <v>26</v>
      </c>
      <c r="D8043" s="468" t="s">
        <v>18</v>
      </c>
      <c r="E8043" s="468" t="s">
        <v>25</v>
      </c>
      <c r="F8043" s="468"/>
      <c r="G8043" s="469" t="s">
        <v>1375</v>
      </c>
      <c r="H8043" s="467" t="s">
        <v>1376</v>
      </c>
      <c r="I8043" s="470" t="s">
        <v>1377</v>
      </c>
      <c r="J8043" s="471" t="s">
        <v>19</v>
      </c>
    </row>
    <row r="8044" customFormat="false" ht="39" hidden="false" customHeight="true" outlineLevel="0" collapsed="false">
      <c r="A8044" s="472" t="s">
        <v>35</v>
      </c>
      <c r="B8044" s="473" t="n">
        <v>89709</v>
      </c>
      <c r="C8044" s="474" t="s">
        <v>42</v>
      </c>
      <c r="D8044" s="474" t="s">
        <v>2745</v>
      </c>
      <c r="E8044" s="474" t="s">
        <v>1422</v>
      </c>
      <c r="F8044" s="474"/>
      <c r="G8044" s="475" t="s">
        <v>120</v>
      </c>
      <c r="H8044" s="476" t="n">
        <v>1</v>
      </c>
      <c r="I8044" s="477" t="n">
        <v>20.04</v>
      </c>
      <c r="J8044" s="478" t="n">
        <v>20.04</v>
      </c>
    </row>
    <row r="8045" customFormat="false" ht="25.5" hidden="false" customHeight="true" outlineLevel="0" collapsed="false">
      <c r="A8045" s="479" t="s">
        <v>656</v>
      </c>
      <c r="B8045" s="480" t="n">
        <v>88248</v>
      </c>
      <c r="C8045" s="481" t="s">
        <v>42</v>
      </c>
      <c r="D8045" s="481" t="s">
        <v>910</v>
      </c>
      <c r="E8045" s="481" t="s">
        <v>1382</v>
      </c>
      <c r="F8045" s="481"/>
      <c r="G8045" s="482" t="s">
        <v>469</v>
      </c>
      <c r="H8045" s="483" t="n">
        <v>0.1652</v>
      </c>
      <c r="I8045" s="484" t="n">
        <v>20.92</v>
      </c>
      <c r="J8045" s="485" t="n">
        <v>3.45</v>
      </c>
    </row>
    <row r="8046" customFormat="false" ht="25.5" hidden="false" customHeight="true" outlineLevel="0" collapsed="false">
      <c r="A8046" s="479" t="s">
        <v>656</v>
      </c>
      <c r="B8046" s="480" t="n">
        <v>88267</v>
      </c>
      <c r="C8046" s="481" t="s">
        <v>42</v>
      </c>
      <c r="D8046" s="481" t="s">
        <v>909</v>
      </c>
      <c r="E8046" s="481" t="s">
        <v>1382</v>
      </c>
      <c r="F8046" s="481"/>
      <c r="G8046" s="482" t="s">
        <v>469</v>
      </c>
      <c r="H8046" s="483" t="n">
        <v>0.1652</v>
      </c>
      <c r="I8046" s="484" t="n">
        <v>25.55</v>
      </c>
      <c r="J8046" s="485" t="n">
        <v>4.22</v>
      </c>
    </row>
    <row r="8047" customFormat="false" ht="24" hidden="false" customHeight="true" outlineLevel="0" collapsed="false">
      <c r="A8047" s="501" t="s">
        <v>200</v>
      </c>
      <c r="B8047" s="502" t="n">
        <v>122</v>
      </c>
      <c r="C8047" s="503" t="s">
        <v>42</v>
      </c>
      <c r="D8047" s="503" t="s">
        <v>3553</v>
      </c>
      <c r="E8047" s="503" t="s">
        <v>669</v>
      </c>
      <c r="F8047" s="503"/>
      <c r="G8047" s="504" t="s">
        <v>120</v>
      </c>
      <c r="H8047" s="505" t="n">
        <v>0.0049</v>
      </c>
      <c r="I8047" s="506" t="n">
        <v>76.94</v>
      </c>
      <c r="J8047" s="507" t="n">
        <v>0.37</v>
      </c>
    </row>
    <row r="8048" customFormat="false" ht="25.5" hidden="false" customHeight="true" outlineLevel="0" collapsed="false">
      <c r="A8048" s="501" t="s">
        <v>200</v>
      </c>
      <c r="B8048" s="502" t="n">
        <v>11741</v>
      </c>
      <c r="C8048" s="503" t="s">
        <v>42</v>
      </c>
      <c r="D8048" s="503" t="s">
        <v>3828</v>
      </c>
      <c r="E8048" s="503" t="s">
        <v>669</v>
      </c>
      <c r="F8048" s="503"/>
      <c r="G8048" s="504" t="s">
        <v>120</v>
      </c>
      <c r="H8048" s="505" t="n">
        <v>1</v>
      </c>
      <c r="I8048" s="506" t="n">
        <v>11.26</v>
      </c>
      <c r="J8048" s="507" t="n">
        <v>11.26</v>
      </c>
    </row>
    <row r="8049" customFormat="false" ht="25.5" hidden="false" customHeight="true" outlineLevel="0" collapsed="false">
      <c r="A8049" s="501" t="s">
        <v>200</v>
      </c>
      <c r="B8049" s="502" t="n">
        <v>20083</v>
      </c>
      <c r="C8049" s="503" t="s">
        <v>42</v>
      </c>
      <c r="D8049" s="503" t="s">
        <v>3554</v>
      </c>
      <c r="E8049" s="503" t="s">
        <v>669</v>
      </c>
      <c r="F8049" s="503"/>
      <c r="G8049" s="504" t="s">
        <v>120</v>
      </c>
      <c r="H8049" s="505" t="n">
        <v>0.0075</v>
      </c>
      <c r="I8049" s="506" t="n">
        <v>87.17</v>
      </c>
      <c r="J8049" s="507" t="n">
        <v>0.65</v>
      </c>
    </row>
    <row r="8050" customFormat="false" ht="24" hidden="false" customHeight="true" outlineLevel="0" collapsed="false">
      <c r="A8050" s="501" t="s">
        <v>200</v>
      </c>
      <c r="B8050" s="502" t="n">
        <v>38383</v>
      </c>
      <c r="C8050" s="503" t="s">
        <v>42</v>
      </c>
      <c r="D8050" s="503" t="s">
        <v>3555</v>
      </c>
      <c r="E8050" s="503" t="s">
        <v>669</v>
      </c>
      <c r="F8050" s="503"/>
      <c r="G8050" s="504" t="s">
        <v>120</v>
      </c>
      <c r="H8050" s="505" t="n">
        <v>0.036</v>
      </c>
      <c r="I8050" s="506" t="n">
        <v>2.62</v>
      </c>
      <c r="J8050" s="507" t="n">
        <v>0.09</v>
      </c>
    </row>
    <row r="8051" customFormat="false" ht="15" hidden="false" customHeight="false" outlineLevel="0" collapsed="false">
      <c r="A8051" s="486"/>
      <c r="B8051" s="487"/>
      <c r="C8051" s="487"/>
      <c r="D8051" s="487"/>
      <c r="E8051" s="487" t="s">
        <v>1388</v>
      </c>
      <c r="F8051" s="488" t="n">
        <v>6.13</v>
      </c>
      <c r="G8051" s="487" t="s">
        <v>1389</v>
      </c>
      <c r="H8051" s="488" t="n">
        <v>0</v>
      </c>
      <c r="I8051" s="489" t="s">
        <v>1390</v>
      </c>
      <c r="J8051" s="490" t="n">
        <v>6.13</v>
      </c>
    </row>
    <row r="8052" customFormat="false" ht="15" hidden="false" customHeight="true" outlineLevel="0" collapsed="false">
      <c r="A8052" s="486"/>
      <c r="B8052" s="487"/>
      <c r="C8052" s="487"/>
      <c r="D8052" s="487"/>
      <c r="E8052" s="487" t="s">
        <v>1391</v>
      </c>
      <c r="F8052" s="488" t="n">
        <v>4.76</v>
      </c>
      <c r="G8052" s="487"/>
      <c r="H8052" s="491" t="s">
        <v>1392</v>
      </c>
      <c r="I8052" s="491"/>
      <c r="J8052" s="490" t="n">
        <v>24.8</v>
      </c>
    </row>
    <row r="8053" customFormat="false" ht="49.5" hidden="false" customHeight="true" outlineLevel="0" collapsed="false">
      <c r="A8053" s="492"/>
      <c r="B8053" s="493"/>
      <c r="C8053" s="493"/>
      <c r="D8053" s="493"/>
      <c r="E8053" s="493"/>
      <c r="F8053" s="493"/>
      <c r="G8053" s="493" t="s">
        <v>1393</v>
      </c>
      <c r="H8053" s="494" t="n">
        <v>5</v>
      </c>
      <c r="I8053" s="495" t="s">
        <v>1394</v>
      </c>
      <c r="J8053" s="496" t="n">
        <v>124</v>
      </c>
    </row>
    <row r="8054" customFormat="false" ht="0.75" hidden="false" customHeight="true" outlineLevel="0" collapsed="false">
      <c r="A8054" s="497"/>
      <c r="B8054" s="498"/>
      <c r="C8054" s="498"/>
      <c r="D8054" s="498"/>
      <c r="E8054" s="498"/>
      <c r="F8054" s="498"/>
      <c r="G8054" s="498"/>
      <c r="H8054" s="498"/>
      <c r="I8054" s="499"/>
      <c r="J8054" s="500"/>
    </row>
    <row r="8055" customFormat="false" ht="18" hidden="false" customHeight="true" outlineLevel="0" collapsed="false">
      <c r="A8055" s="466" t="s">
        <v>3829</v>
      </c>
      <c r="B8055" s="467" t="s">
        <v>27</v>
      </c>
      <c r="C8055" s="468" t="s">
        <v>26</v>
      </c>
      <c r="D8055" s="468" t="s">
        <v>18</v>
      </c>
      <c r="E8055" s="468" t="s">
        <v>25</v>
      </c>
      <c r="F8055" s="468"/>
      <c r="G8055" s="469" t="s">
        <v>1375</v>
      </c>
      <c r="H8055" s="467" t="s">
        <v>1376</v>
      </c>
      <c r="I8055" s="470" t="s">
        <v>1377</v>
      </c>
      <c r="J8055" s="471" t="s">
        <v>19</v>
      </c>
    </row>
    <row r="8056" customFormat="false" ht="51.75" hidden="false" customHeight="true" outlineLevel="0" collapsed="false">
      <c r="A8056" s="472" t="s">
        <v>35</v>
      </c>
      <c r="B8056" s="473" t="n">
        <v>89811</v>
      </c>
      <c r="C8056" s="474" t="s">
        <v>42</v>
      </c>
      <c r="D8056" s="474" t="s">
        <v>3830</v>
      </c>
      <c r="E8056" s="474" t="s">
        <v>1422</v>
      </c>
      <c r="F8056" s="474"/>
      <c r="G8056" s="475" t="s">
        <v>120</v>
      </c>
      <c r="H8056" s="476" t="n">
        <v>1</v>
      </c>
      <c r="I8056" s="477" t="n">
        <v>43.56</v>
      </c>
      <c r="J8056" s="478" t="n">
        <v>43.56</v>
      </c>
    </row>
    <row r="8057" customFormat="false" ht="25.5" hidden="false" customHeight="true" outlineLevel="0" collapsed="false">
      <c r="A8057" s="479" t="s">
        <v>656</v>
      </c>
      <c r="B8057" s="480" t="n">
        <v>88248</v>
      </c>
      <c r="C8057" s="481" t="s">
        <v>42</v>
      </c>
      <c r="D8057" s="481" t="s">
        <v>910</v>
      </c>
      <c r="E8057" s="481" t="s">
        <v>1382</v>
      </c>
      <c r="F8057" s="481"/>
      <c r="G8057" s="482" t="s">
        <v>469</v>
      </c>
      <c r="H8057" s="483" t="n">
        <v>0.2172</v>
      </c>
      <c r="I8057" s="484" t="n">
        <v>20.92</v>
      </c>
      <c r="J8057" s="485" t="n">
        <v>4.54</v>
      </c>
    </row>
    <row r="8058" customFormat="false" ht="25.5" hidden="false" customHeight="true" outlineLevel="0" collapsed="false">
      <c r="A8058" s="479" t="s">
        <v>656</v>
      </c>
      <c r="B8058" s="480" t="n">
        <v>88267</v>
      </c>
      <c r="C8058" s="481" t="s">
        <v>42</v>
      </c>
      <c r="D8058" s="481" t="s">
        <v>909</v>
      </c>
      <c r="E8058" s="481" t="s">
        <v>1382</v>
      </c>
      <c r="F8058" s="481"/>
      <c r="G8058" s="482" t="s">
        <v>469</v>
      </c>
      <c r="H8058" s="483" t="n">
        <v>0.2172</v>
      </c>
      <c r="I8058" s="484" t="n">
        <v>25.55</v>
      </c>
      <c r="J8058" s="485" t="n">
        <v>5.54</v>
      </c>
    </row>
    <row r="8059" customFormat="false" ht="25.5" hidden="false" customHeight="true" outlineLevel="0" collapsed="false">
      <c r="A8059" s="501" t="s">
        <v>200</v>
      </c>
      <c r="B8059" s="502" t="n">
        <v>301</v>
      </c>
      <c r="C8059" s="503" t="s">
        <v>42</v>
      </c>
      <c r="D8059" s="503" t="s">
        <v>3831</v>
      </c>
      <c r="E8059" s="503" t="s">
        <v>669</v>
      </c>
      <c r="F8059" s="503"/>
      <c r="G8059" s="504" t="s">
        <v>120</v>
      </c>
      <c r="H8059" s="505" t="n">
        <v>2</v>
      </c>
      <c r="I8059" s="506" t="n">
        <v>3.25</v>
      </c>
      <c r="J8059" s="507" t="n">
        <v>6.5</v>
      </c>
    </row>
    <row r="8060" customFormat="false" ht="25.5" hidden="false" customHeight="true" outlineLevel="0" collapsed="false">
      <c r="A8060" s="501" t="s">
        <v>200</v>
      </c>
      <c r="B8060" s="502" t="n">
        <v>1966</v>
      </c>
      <c r="C8060" s="503" t="s">
        <v>42</v>
      </c>
      <c r="D8060" s="503" t="s">
        <v>3832</v>
      </c>
      <c r="E8060" s="503" t="s">
        <v>669</v>
      </c>
      <c r="F8060" s="503"/>
      <c r="G8060" s="504" t="s">
        <v>120</v>
      </c>
      <c r="H8060" s="505" t="n">
        <v>1</v>
      </c>
      <c r="I8060" s="506" t="n">
        <v>23.33</v>
      </c>
      <c r="J8060" s="507" t="n">
        <v>23.33</v>
      </c>
    </row>
    <row r="8061" customFormat="false" ht="39" hidden="false" customHeight="true" outlineLevel="0" collapsed="false">
      <c r="A8061" s="501" t="s">
        <v>200</v>
      </c>
      <c r="B8061" s="502" t="n">
        <v>20078</v>
      </c>
      <c r="C8061" s="503" t="s">
        <v>42</v>
      </c>
      <c r="D8061" s="503" t="s">
        <v>3814</v>
      </c>
      <c r="E8061" s="503" t="s">
        <v>669</v>
      </c>
      <c r="F8061" s="503"/>
      <c r="G8061" s="504" t="s">
        <v>120</v>
      </c>
      <c r="H8061" s="505" t="n">
        <v>0.115</v>
      </c>
      <c r="I8061" s="506" t="n">
        <v>31.75</v>
      </c>
      <c r="J8061" s="507" t="n">
        <v>3.65</v>
      </c>
    </row>
    <row r="8062" customFormat="false" ht="15" hidden="false" customHeight="false" outlineLevel="0" collapsed="false">
      <c r="A8062" s="486"/>
      <c r="B8062" s="487"/>
      <c r="C8062" s="487"/>
      <c r="D8062" s="487"/>
      <c r="E8062" s="487" t="s">
        <v>1388</v>
      </c>
      <c r="F8062" s="488" t="n">
        <v>8.06</v>
      </c>
      <c r="G8062" s="487" t="s">
        <v>1389</v>
      </c>
      <c r="H8062" s="488" t="n">
        <v>0</v>
      </c>
      <c r="I8062" s="489" t="s">
        <v>1390</v>
      </c>
      <c r="J8062" s="490" t="n">
        <v>8.06</v>
      </c>
    </row>
    <row r="8063" customFormat="false" ht="15" hidden="false" customHeight="true" outlineLevel="0" collapsed="false">
      <c r="A8063" s="486"/>
      <c r="B8063" s="487"/>
      <c r="C8063" s="487"/>
      <c r="D8063" s="487"/>
      <c r="E8063" s="487" t="s">
        <v>1391</v>
      </c>
      <c r="F8063" s="488" t="n">
        <v>10.36</v>
      </c>
      <c r="G8063" s="487"/>
      <c r="H8063" s="491" t="s">
        <v>1392</v>
      </c>
      <c r="I8063" s="491"/>
      <c r="J8063" s="490" t="n">
        <v>53.92</v>
      </c>
    </row>
    <row r="8064" customFormat="false" ht="49.5" hidden="false" customHeight="true" outlineLevel="0" collapsed="false">
      <c r="A8064" s="492"/>
      <c r="B8064" s="493"/>
      <c r="C8064" s="493"/>
      <c r="D8064" s="493"/>
      <c r="E8064" s="493"/>
      <c r="F8064" s="493"/>
      <c r="G8064" s="493" t="s">
        <v>1393</v>
      </c>
      <c r="H8064" s="494" t="n">
        <v>52</v>
      </c>
      <c r="I8064" s="495" t="s">
        <v>1394</v>
      </c>
      <c r="J8064" s="496" t="n">
        <v>2803.84</v>
      </c>
    </row>
    <row r="8065" customFormat="false" ht="0.75" hidden="false" customHeight="true" outlineLevel="0" collapsed="false">
      <c r="A8065" s="497"/>
      <c r="B8065" s="498"/>
      <c r="C8065" s="498"/>
      <c r="D8065" s="498"/>
      <c r="E8065" s="498"/>
      <c r="F8065" s="498"/>
      <c r="G8065" s="498"/>
      <c r="H8065" s="498"/>
      <c r="I8065" s="499"/>
      <c r="J8065" s="500"/>
    </row>
    <row r="8066" customFormat="false" ht="18" hidden="false" customHeight="true" outlineLevel="0" collapsed="false">
      <c r="A8066" s="466" t="s">
        <v>3833</v>
      </c>
      <c r="B8066" s="467" t="s">
        <v>27</v>
      </c>
      <c r="C8066" s="468" t="s">
        <v>26</v>
      </c>
      <c r="D8066" s="468" t="s">
        <v>18</v>
      </c>
      <c r="E8066" s="468" t="s">
        <v>25</v>
      </c>
      <c r="F8066" s="468"/>
      <c r="G8066" s="469" t="s">
        <v>1375</v>
      </c>
      <c r="H8066" s="467" t="s">
        <v>1376</v>
      </c>
      <c r="I8066" s="470" t="s">
        <v>1377</v>
      </c>
      <c r="J8066" s="471" t="s">
        <v>19</v>
      </c>
    </row>
    <row r="8067" customFormat="false" ht="51.75" hidden="false" customHeight="true" outlineLevel="0" collapsed="false">
      <c r="A8067" s="472" t="s">
        <v>35</v>
      </c>
      <c r="B8067" s="473" t="n">
        <v>89728</v>
      </c>
      <c r="C8067" s="474" t="s">
        <v>42</v>
      </c>
      <c r="D8067" s="474" t="s">
        <v>3834</v>
      </c>
      <c r="E8067" s="474" t="s">
        <v>1422</v>
      </c>
      <c r="F8067" s="474"/>
      <c r="G8067" s="475" t="s">
        <v>120</v>
      </c>
      <c r="H8067" s="476" t="n">
        <v>1</v>
      </c>
      <c r="I8067" s="477" t="n">
        <v>12.99</v>
      </c>
      <c r="J8067" s="478" t="n">
        <v>12.99</v>
      </c>
    </row>
    <row r="8068" customFormat="false" ht="25.5" hidden="false" customHeight="true" outlineLevel="0" collapsed="false">
      <c r="A8068" s="479" t="s">
        <v>656</v>
      </c>
      <c r="B8068" s="480" t="n">
        <v>88248</v>
      </c>
      <c r="C8068" s="481" t="s">
        <v>42</v>
      </c>
      <c r="D8068" s="481" t="s">
        <v>910</v>
      </c>
      <c r="E8068" s="481" t="s">
        <v>1382</v>
      </c>
      <c r="F8068" s="481"/>
      <c r="G8068" s="482" t="s">
        <v>469</v>
      </c>
      <c r="H8068" s="483" t="n">
        <v>0.127</v>
      </c>
      <c r="I8068" s="484" t="n">
        <v>20.92</v>
      </c>
      <c r="J8068" s="485" t="n">
        <v>2.65</v>
      </c>
    </row>
    <row r="8069" customFormat="false" ht="25.5" hidden="false" customHeight="true" outlineLevel="0" collapsed="false">
      <c r="A8069" s="479" t="s">
        <v>656</v>
      </c>
      <c r="B8069" s="480" t="n">
        <v>88267</v>
      </c>
      <c r="C8069" s="481" t="s">
        <v>42</v>
      </c>
      <c r="D8069" s="481" t="s">
        <v>909</v>
      </c>
      <c r="E8069" s="481" t="s">
        <v>1382</v>
      </c>
      <c r="F8069" s="481"/>
      <c r="G8069" s="482" t="s">
        <v>469</v>
      </c>
      <c r="H8069" s="483" t="n">
        <v>0.127</v>
      </c>
      <c r="I8069" s="484" t="n">
        <v>25.55</v>
      </c>
      <c r="J8069" s="485" t="n">
        <v>3.24</v>
      </c>
    </row>
    <row r="8070" customFormat="false" ht="24" hidden="false" customHeight="true" outlineLevel="0" collapsed="false">
      <c r="A8070" s="501" t="s">
        <v>200</v>
      </c>
      <c r="B8070" s="502" t="n">
        <v>122</v>
      </c>
      <c r="C8070" s="503" t="s">
        <v>42</v>
      </c>
      <c r="D8070" s="503" t="s">
        <v>3553</v>
      </c>
      <c r="E8070" s="503" t="s">
        <v>669</v>
      </c>
      <c r="F8070" s="503"/>
      <c r="G8070" s="504" t="s">
        <v>120</v>
      </c>
      <c r="H8070" s="505" t="n">
        <v>0.0099</v>
      </c>
      <c r="I8070" s="506" t="n">
        <v>76.94</v>
      </c>
      <c r="J8070" s="507" t="n">
        <v>0.76</v>
      </c>
    </row>
    <row r="8071" customFormat="false" ht="25.5" hidden="false" customHeight="true" outlineLevel="0" collapsed="false">
      <c r="A8071" s="501" t="s">
        <v>200</v>
      </c>
      <c r="B8071" s="502" t="n">
        <v>1933</v>
      </c>
      <c r="C8071" s="503" t="s">
        <v>42</v>
      </c>
      <c r="D8071" s="503" t="s">
        <v>3835</v>
      </c>
      <c r="E8071" s="503" t="s">
        <v>669</v>
      </c>
      <c r="F8071" s="503"/>
      <c r="G8071" s="504" t="s">
        <v>120</v>
      </c>
      <c r="H8071" s="505" t="n">
        <v>1</v>
      </c>
      <c r="I8071" s="506" t="n">
        <v>5.03</v>
      </c>
      <c r="J8071" s="507" t="n">
        <v>5.03</v>
      </c>
    </row>
    <row r="8072" customFormat="false" ht="25.5" hidden="false" customHeight="true" outlineLevel="0" collapsed="false">
      <c r="A8072" s="501" t="s">
        <v>200</v>
      </c>
      <c r="B8072" s="502" t="n">
        <v>20083</v>
      </c>
      <c r="C8072" s="503" t="s">
        <v>42</v>
      </c>
      <c r="D8072" s="503" t="s">
        <v>3554</v>
      </c>
      <c r="E8072" s="503" t="s">
        <v>669</v>
      </c>
      <c r="F8072" s="503"/>
      <c r="G8072" s="504" t="s">
        <v>120</v>
      </c>
      <c r="H8072" s="505" t="n">
        <v>0.015</v>
      </c>
      <c r="I8072" s="506" t="n">
        <v>87.17</v>
      </c>
      <c r="J8072" s="507" t="n">
        <v>1.3</v>
      </c>
    </row>
    <row r="8073" customFormat="false" ht="24" hidden="false" customHeight="true" outlineLevel="0" collapsed="false">
      <c r="A8073" s="501" t="s">
        <v>200</v>
      </c>
      <c r="B8073" s="502" t="n">
        <v>38383</v>
      </c>
      <c r="C8073" s="503" t="s">
        <v>42</v>
      </c>
      <c r="D8073" s="503" t="s">
        <v>3555</v>
      </c>
      <c r="E8073" s="503" t="s">
        <v>669</v>
      </c>
      <c r="F8073" s="503"/>
      <c r="G8073" s="504" t="s">
        <v>120</v>
      </c>
      <c r="H8073" s="505" t="n">
        <v>0.0071</v>
      </c>
      <c r="I8073" s="506" t="n">
        <v>2.62</v>
      </c>
      <c r="J8073" s="507" t="n">
        <v>0.01</v>
      </c>
    </row>
    <row r="8074" customFormat="false" ht="15" hidden="false" customHeight="false" outlineLevel="0" collapsed="false">
      <c r="A8074" s="486"/>
      <c r="B8074" s="487"/>
      <c r="C8074" s="487"/>
      <c r="D8074" s="487"/>
      <c r="E8074" s="487" t="s">
        <v>1388</v>
      </c>
      <c r="F8074" s="488" t="n">
        <v>4.71</v>
      </c>
      <c r="G8074" s="487" t="s">
        <v>1389</v>
      </c>
      <c r="H8074" s="488" t="n">
        <v>0</v>
      </c>
      <c r="I8074" s="489" t="s">
        <v>1390</v>
      </c>
      <c r="J8074" s="490" t="n">
        <v>4.71</v>
      </c>
    </row>
    <row r="8075" customFormat="false" ht="15" hidden="false" customHeight="true" outlineLevel="0" collapsed="false">
      <c r="A8075" s="486"/>
      <c r="B8075" s="487"/>
      <c r="C8075" s="487"/>
      <c r="D8075" s="487"/>
      <c r="E8075" s="487" t="s">
        <v>1391</v>
      </c>
      <c r="F8075" s="488" t="n">
        <v>3.09</v>
      </c>
      <c r="G8075" s="487"/>
      <c r="H8075" s="491" t="s">
        <v>1392</v>
      </c>
      <c r="I8075" s="491"/>
      <c r="J8075" s="490" t="n">
        <v>16.08</v>
      </c>
    </row>
    <row r="8076" customFormat="false" ht="49.5" hidden="false" customHeight="true" outlineLevel="0" collapsed="false">
      <c r="A8076" s="492"/>
      <c r="B8076" s="493"/>
      <c r="C8076" s="493"/>
      <c r="D8076" s="493"/>
      <c r="E8076" s="493"/>
      <c r="F8076" s="493"/>
      <c r="G8076" s="493" t="s">
        <v>1393</v>
      </c>
      <c r="H8076" s="494" t="n">
        <v>85</v>
      </c>
      <c r="I8076" s="495" t="s">
        <v>1394</v>
      </c>
      <c r="J8076" s="496" t="n">
        <v>1366.8</v>
      </c>
    </row>
    <row r="8077" customFormat="false" ht="0.75" hidden="false" customHeight="true" outlineLevel="0" collapsed="false">
      <c r="A8077" s="497"/>
      <c r="B8077" s="498"/>
      <c r="C8077" s="498"/>
      <c r="D8077" s="498"/>
      <c r="E8077" s="498"/>
      <c r="F8077" s="498"/>
      <c r="G8077" s="498"/>
      <c r="H8077" s="498"/>
      <c r="I8077" s="499"/>
      <c r="J8077" s="500"/>
    </row>
    <row r="8078" customFormat="false" ht="18" hidden="false" customHeight="true" outlineLevel="0" collapsed="false">
      <c r="A8078" s="466" t="s">
        <v>3836</v>
      </c>
      <c r="B8078" s="467" t="s">
        <v>27</v>
      </c>
      <c r="C8078" s="468" t="s">
        <v>26</v>
      </c>
      <c r="D8078" s="468" t="s">
        <v>18</v>
      </c>
      <c r="E8078" s="468" t="s">
        <v>25</v>
      </c>
      <c r="F8078" s="468"/>
      <c r="G8078" s="469" t="s">
        <v>1375</v>
      </c>
      <c r="H8078" s="467" t="s">
        <v>1376</v>
      </c>
      <c r="I8078" s="470" t="s">
        <v>1377</v>
      </c>
      <c r="J8078" s="471" t="s">
        <v>19</v>
      </c>
    </row>
    <row r="8079" customFormat="false" ht="51.75" hidden="false" customHeight="true" outlineLevel="0" collapsed="false">
      <c r="A8079" s="472" t="s">
        <v>35</v>
      </c>
      <c r="B8079" s="473" t="n">
        <v>89750</v>
      </c>
      <c r="C8079" s="474" t="s">
        <v>42</v>
      </c>
      <c r="D8079" s="474" t="s">
        <v>3837</v>
      </c>
      <c r="E8079" s="474" t="s">
        <v>1422</v>
      </c>
      <c r="F8079" s="474"/>
      <c r="G8079" s="475" t="s">
        <v>120</v>
      </c>
      <c r="H8079" s="476" t="n">
        <v>1</v>
      </c>
      <c r="I8079" s="477" t="n">
        <v>77.4</v>
      </c>
      <c r="J8079" s="478" t="n">
        <v>77.4</v>
      </c>
    </row>
    <row r="8080" customFormat="false" ht="25.5" hidden="false" customHeight="true" outlineLevel="0" collapsed="false">
      <c r="A8080" s="479" t="s">
        <v>656</v>
      </c>
      <c r="B8080" s="480" t="n">
        <v>88248</v>
      </c>
      <c r="C8080" s="481" t="s">
        <v>42</v>
      </c>
      <c r="D8080" s="481" t="s">
        <v>910</v>
      </c>
      <c r="E8080" s="481" t="s">
        <v>1382</v>
      </c>
      <c r="F8080" s="481"/>
      <c r="G8080" s="482" t="s">
        <v>469</v>
      </c>
      <c r="H8080" s="483" t="n">
        <v>0.1926</v>
      </c>
      <c r="I8080" s="484" t="n">
        <v>20.92</v>
      </c>
      <c r="J8080" s="485" t="n">
        <v>4.02</v>
      </c>
    </row>
    <row r="8081" customFormat="false" ht="25.5" hidden="false" customHeight="true" outlineLevel="0" collapsed="false">
      <c r="A8081" s="479" t="s">
        <v>656</v>
      </c>
      <c r="B8081" s="480" t="n">
        <v>88267</v>
      </c>
      <c r="C8081" s="481" t="s">
        <v>42</v>
      </c>
      <c r="D8081" s="481" t="s">
        <v>909</v>
      </c>
      <c r="E8081" s="481" t="s">
        <v>1382</v>
      </c>
      <c r="F8081" s="481"/>
      <c r="G8081" s="482" t="s">
        <v>469</v>
      </c>
      <c r="H8081" s="483" t="n">
        <v>0.1926</v>
      </c>
      <c r="I8081" s="484" t="n">
        <v>25.55</v>
      </c>
      <c r="J8081" s="485" t="n">
        <v>4.92</v>
      </c>
    </row>
    <row r="8082" customFormat="false" ht="25.5" hidden="false" customHeight="true" outlineLevel="0" collapsed="false">
      <c r="A8082" s="501" t="s">
        <v>200</v>
      </c>
      <c r="B8082" s="502" t="n">
        <v>301</v>
      </c>
      <c r="C8082" s="503" t="s">
        <v>42</v>
      </c>
      <c r="D8082" s="503" t="s">
        <v>3831</v>
      </c>
      <c r="E8082" s="503" t="s">
        <v>669</v>
      </c>
      <c r="F8082" s="503"/>
      <c r="G8082" s="504" t="s">
        <v>120</v>
      </c>
      <c r="H8082" s="505" t="n">
        <v>2</v>
      </c>
      <c r="I8082" s="506" t="n">
        <v>3.25</v>
      </c>
      <c r="J8082" s="507" t="n">
        <v>6.5</v>
      </c>
    </row>
    <row r="8083" customFormat="false" ht="25.5" hidden="false" customHeight="true" outlineLevel="0" collapsed="false">
      <c r="A8083" s="501" t="s">
        <v>200</v>
      </c>
      <c r="B8083" s="502" t="n">
        <v>1970</v>
      </c>
      <c r="C8083" s="503" t="s">
        <v>42</v>
      </c>
      <c r="D8083" s="503" t="s">
        <v>3838</v>
      </c>
      <c r="E8083" s="503" t="s">
        <v>669</v>
      </c>
      <c r="F8083" s="503"/>
      <c r="G8083" s="504" t="s">
        <v>120</v>
      </c>
      <c r="H8083" s="505" t="n">
        <v>1</v>
      </c>
      <c r="I8083" s="506" t="n">
        <v>58.31</v>
      </c>
      <c r="J8083" s="507" t="n">
        <v>58.31</v>
      </c>
    </row>
    <row r="8084" customFormat="false" ht="39" hidden="false" customHeight="true" outlineLevel="0" collapsed="false">
      <c r="A8084" s="501" t="s">
        <v>200</v>
      </c>
      <c r="B8084" s="502" t="n">
        <v>20078</v>
      </c>
      <c r="C8084" s="503" t="s">
        <v>42</v>
      </c>
      <c r="D8084" s="503" t="s">
        <v>3814</v>
      </c>
      <c r="E8084" s="503" t="s">
        <v>669</v>
      </c>
      <c r="F8084" s="503"/>
      <c r="G8084" s="504" t="s">
        <v>120</v>
      </c>
      <c r="H8084" s="505" t="n">
        <v>0.115</v>
      </c>
      <c r="I8084" s="506" t="n">
        <v>31.75</v>
      </c>
      <c r="J8084" s="507" t="n">
        <v>3.65</v>
      </c>
    </row>
    <row r="8085" customFormat="false" ht="15" hidden="false" customHeight="false" outlineLevel="0" collapsed="false">
      <c r="A8085" s="486"/>
      <c r="B8085" s="487"/>
      <c r="C8085" s="487"/>
      <c r="D8085" s="487"/>
      <c r="E8085" s="487" t="s">
        <v>1388</v>
      </c>
      <c r="F8085" s="488" t="n">
        <v>7.15</v>
      </c>
      <c r="G8085" s="487" t="s">
        <v>1389</v>
      </c>
      <c r="H8085" s="488" t="n">
        <v>0</v>
      </c>
      <c r="I8085" s="489" t="s">
        <v>1390</v>
      </c>
      <c r="J8085" s="490" t="n">
        <v>7.15</v>
      </c>
    </row>
    <row r="8086" customFormat="false" ht="15" hidden="false" customHeight="true" outlineLevel="0" collapsed="false">
      <c r="A8086" s="486"/>
      <c r="B8086" s="487"/>
      <c r="C8086" s="487"/>
      <c r="D8086" s="487"/>
      <c r="E8086" s="487" t="s">
        <v>1391</v>
      </c>
      <c r="F8086" s="488" t="n">
        <v>18.42</v>
      </c>
      <c r="G8086" s="487"/>
      <c r="H8086" s="491" t="s">
        <v>1392</v>
      </c>
      <c r="I8086" s="491"/>
      <c r="J8086" s="490" t="n">
        <v>95.82</v>
      </c>
    </row>
    <row r="8087" customFormat="false" ht="49.5" hidden="false" customHeight="true" outlineLevel="0" collapsed="false">
      <c r="A8087" s="492"/>
      <c r="B8087" s="493"/>
      <c r="C8087" s="493"/>
      <c r="D8087" s="493"/>
      <c r="E8087" s="493"/>
      <c r="F8087" s="493"/>
      <c r="G8087" s="493" t="s">
        <v>1393</v>
      </c>
      <c r="H8087" s="494" t="n">
        <v>1</v>
      </c>
      <c r="I8087" s="495" t="s">
        <v>1394</v>
      </c>
      <c r="J8087" s="496" t="n">
        <v>95.82</v>
      </c>
    </row>
    <row r="8088" customFormat="false" ht="0.75" hidden="false" customHeight="true" outlineLevel="0" collapsed="false">
      <c r="A8088" s="497"/>
      <c r="B8088" s="498"/>
      <c r="C8088" s="498"/>
      <c r="D8088" s="498"/>
      <c r="E8088" s="498"/>
      <c r="F8088" s="498"/>
      <c r="G8088" s="498"/>
      <c r="H8088" s="498"/>
      <c r="I8088" s="499"/>
      <c r="J8088" s="500"/>
    </row>
    <row r="8089" customFormat="false" ht="18" hidden="false" customHeight="true" outlineLevel="0" collapsed="false">
      <c r="A8089" s="466" t="s">
        <v>3839</v>
      </c>
      <c r="B8089" s="467" t="s">
        <v>27</v>
      </c>
      <c r="C8089" s="468" t="s">
        <v>26</v>
      </c>
      <c r="D8089" s="468" t="s">
        <v>18</v>
      </c>
      <c r="E8089" s="468" t="s">
        <v>25</v>
      </c>
      <c r="F8089" s="468"/>
      <c r="G8089" s="469" t="s">
        <v>1375</v>
      </c>
      <c r="H8089" s="467" t="s">
        <v>1376</v>
      </c>
      <c r="I8089" s="470" t="s">
        <v>1377</v>
      </c>
      <c r="J8089" s="471" t="s">
        <v>19</v>
      </c>
    </row>
    <row r="8090" customFormat="false" ht="51.75" hidden="false" customHeight="true" outlineLevel="0" collapsed="false">
      <c r="A8090" s="472" t="s">
        <v>35</v>
      </c>
      <c r="B8090" s="473" t="n">
        <v>89733</v>
      </c>
      <c r="C8090" s="474" t="s">
        <v>42</v>
      </c>
      <c r="D8090" s="474" t="s">
        <v>3840</v>
      </c>
      <c r="E8090" s="474" t="s">
        <v>1422</v>
      </c>
      <c r="F8090" s="474"/>
      <c r="G8090" s="475" t="s">
        <v>120</v>
      </c>
      <c r="H8090" s="476" t="n">
        <v>1</v>
      </c>
      <c r="I8090" s="477" t="n">
        <v>23.14</v>
      </c>
      <c r="J8090" s="478" t="n">
        <v>23.14</v>
      </c>
    </row>
    <row r="8091" customFormat="false" ht="25.5" hidden="false" customHeight="true" outlineLevel="0" collapsed="false">
      <c r="A8091" s="479" t="s">
        <v>656</v>
      </c>
      <c r="B8091" s="480" t="n">
        <v>88248</v>
      </c>
      <c r="C8091" s="481" t="s">
        <v>42</v>
      </c>
      <c r="D8091" s="481" t="s">
        <v>910</v>
      </c>
      <c r="E8091" s="481" t="s">
        <v>1382</v>
      </c>
      <c r="F8091" s="481"/>
      <c r="G8091" s="482" t="s">
        <v>469</v>
      </c>
      <c r="H8091" s="483" t="n">
        <v>0.1379</v>
      </c>
      <c r="I8091" s="484" t="n">
        <v>20.92</v>
      </c>
      <c r="J8091" s="485" t="n">
        <v>2.88</v>
      </c>
    </row>
    <row r="8092" customFormat="false" ht="25.5" hidden="false" customHeight="true" outlineLevel="0" collapsed="false">
      <c r="A8092" s="479" t="s">
        <v>656</v>
      </c>
      <c r="B8092" s="480" t="n">
        <v>88267</v>
      </c>
      <c r="C8092" s="481" t="s">
        <v>42</v>
      </c>
      <c r="D8092" s="481" t="s">
        <v>909</v>
      </c>
      <c r="E8092" s="481" t="s">
        <v>1382</v>
      </c>
      <c r="F8092" s="481"/>
      <c r="G8092" s="482" t="s">
        <v>469</v>
      </c>
      <c r="H8092" s="483" t="n">
        <v>0.1379</v>
      </c>
      <c r="I8092" s="484" t="n">
        <v>25.55</v>
      </c>
      <c r="J8092" s="485" t="n">
        <v>3.52</v>
      </c>
    </row>
    <row r="8093" customFormat="false" ht="25.5" hidden="false" customHeight="true" outlineLevel="0" collapsed="false">
      <c r="A8093" s="501" t="s">
        <v>200</v>
      </c>
      <c r="B8093" s="502" t="n">
        <v>296</v>
      </c>
      <c r="C8093" s="503" t="s">
        <v>42</v>
      </c>
      <c r="D8093" s="503" t="s">
        <v>3813</v>
      </c>
      <c r="E8093" s="503" t="s">
        <v>669</v>
      </c>
      <c r="F8093" s="503"/>
      <c r="G8093" s="504" t="s">
        <v>120</v>
      </c>
      <c r="H8093" s="505" t="n">
        <v>2</v>
      </c>
      <c r="I8093" s="506" t="n">
        <v>1.83</v>
      </c>
      <c r="J8093" s="507" t="n">
        <v>3.66</v>
      </c>
    </row>
    <row r="8094" customFormat="false" ht="25.5" hidden="false" customHeight="true" outlineLevel="0" collapsed="false">
      <c r="A8094" s="501" t="s">
        <v>200</v>
      </c>
      <c r="B8094" s="502" t="n">
        <v>1932</v>
      </c>
      <c r="C8094" s="503" t="s">
        <v>42</v>
      </c>
      <c r="D8094" s="503" t="s">
        <v>3841</v>
      </c>
      <c r="E8094" s="503" t="s">
        <v>669</v>
      </c>
      <c r="F8094" s="503"/>
      <c r="G8094" s="504" t="s">
        <v>120</v>
      </c>
      <c r="H8094" s="505" t="n">
        <v>1</v>
      </c>
      <c r="I8094" s="506" t="n">
        <v>11.5</v>
      </c>
      <c r="J8094" s="507" t="n">
        <v>11.5</v>
      </c>
    </row>
    <row r="8095" customFormat="false" ht="39" hidden="false" customHeight="true" outlineLevel="0" collapsed="false">
      <c r="A8095" s="501" t="s">
        <v>200</v>
      </c>
      <c r="B8095" s="502" t="n">
        <v>20078</v>
      </c>
      <c r="C8095" s="503" t="s">
        <v>42</v>
      </c>
      <c r="D8095" s="503" t="s">
        <v>3814</v>
      </c>
      <c r="E8095" s="503" t="s">
        <v>669</v>
      </c>
      <c r="F8095" s="503"/>
      <c r="G8095" s="504" t="s">
        <v>120</v>
      </c>
      <c r="H8095" s="505" t="n">
        <v>0.05</v>
      </c>
      <c r="I8095" s="506" t="n">
        <v>31.75</v>
      </c>
      <c r="J8095" s="507" t="n">
        <v>1.58</v>
      </c>
    </row>
    <row r="8096" customFormat="false" ht="15" hidden="false" customHeight="false" outlineLevel="0" collapsed="false">
      <c r="A8096" s="486"/>
      <c r="B8096" s="487"/>
      <c r="C8096" s="487"/>
      <c r="D8096" s="487"/>
      <c r="E8096" s="487" t="s">
        <v>1388</v>
      </c>
      <c r="F8096" s="488" t="n">
        <v>5.12</v>
      </c>
      <c r="G8096" s="487" t="s">
        <v>1389</v>
      </c>
      <c r="H8096" s="488" t="n">
        <v>0</v>
      </c>
      <c r="I8096" s="489" t="s">
        <v>1390</v>
      </c>
      <c r="J8096" s="490" t="n">
        <v>5.12</v>
      </c>
    </row>
    <row r="8097" customFormat="false" ht="15" hidden="false" customHeight="true" outlineLevel="0" collapsed="false">
      <c r="A8097" s="486"/>
      <c r="B8097" s="487"/>
      <c r="C8097" s="487"/>
      <c r="D8097" s="487"/>
      <c r="E8097" s="487" t="s">
        <v>1391</v>
      </c>
      <c r="F8097" s="488" t="n">
        <v>5.5</v>
      </c>
      <c r="G8097" s="487"/>
      <c r="H8097" s="491" t="s">
        <v>1392</v>
      </c>
      <c r="I8097" s="491"/>
      <c r="J8097" s="490" t="n">
        <v>28.64</v>
      </c>
    </row>
    <row r="8098" customFormat="false" ht="49.5" hidden="false" customHeight="true" outlineLevel="0" collapsed="false">
      <c r="A8098" s="492"/>
      <c r="B8098" s="493"/>
      <c r="C8098" s="493"/>
      <c r="D8098" s="493"/>
      <c r="E8098" s="493"/>
      <c r="F8098" s="493"/>
      <c r="G8098" s="493" t="s">
        <v>1393</v>
      </c>
      <c r="H8098" s="494" t="n">
        <v>1</v>
      </c>
      <c r="I8098" s="495" t="s">
        <v>1394</v>
      </c>
      <c r="J8098" s="496" t="n">
        <v>28.64</v>
      </c>
    </row>
    <row r="8099" customFormat="false" ht="0.75" hidden="false" customHeight="true" outlineLevel="0" collapsed="false">
      <c r="A8099" s="497"/>
      <c r="B8099" s="498"/>
      <c r="C8099" s="498"/>
      <c r="D8099" s="498"/>
      <c r="E8099" s="498"/>
      <c r="F8099" s="498"/>
      <c r="G8099" s="498"/>
      <c r="H8099" s="498"/>
      <c r="I8099" s="499"/>
      <c r="J8099" s="500"/>
    </row>
    <row r="8100" customFormat="false" ht="18" hidden="false" customHeight="true" outlineLevel="0" collapsed="false">
      <c r="A8100" s="466" t="s">
        <v>3842</v>
      </c>
      <c r="B8100" s="467" t="s">
        <v>27</v>
      </c>
      <c r="C8100" s="468" t="s">
        <v>26</v>
      </c>
      <c r="D8100" s="468" t="s">
        <v>18</v>
      </c>
      <c r="E8100" s="468" t="s">
        <v>25</v>
      </c>
      <c r="F8100" s="468"/>
      <c r="G8100" s="469" t="s">
        <v>1375</v>
      </c>
      <c r="H8100" s="467" t="s">
        <v>1376</v>
      </c>
      <c r="I8100" s="470" t="s">
        <v>1377</v>
      </c>
      <c r="J8100" s="471" t="s">
        <v>19</v>
      </c>
    </row>
    <row r="8101" customFormat="false" ht="51.75" hidden="false" customHeight="true" outlineLevel="0" collapsed="false">
      <c r="A8101" s="472" t="s">
        <v>35</v>
      </c>
      <c r="B8101" s="473" t="n">
        <v>89855</v>
      </c>
      <c r="C8101" s="474" t="s">
        <v>42</v>
      </c>
      <c r="D8101" s="474" t="s">
        <v>3843</v>
      </c>
      <c r="E8101" s="474" t="s">
        <v>1422</v>
      </c>
      <c r="F8101" s="474"/>
      <c r="G8101" s="475" t="s">
        <v>120</v>
      </c>
      <c r="H8101" s="476" t="n">
        <v>1</v>
      </c>
      <c r="I8101" s="477" t="n">
        <v>110.49</v>
      </c>
      <c r="J8101" s="478" t="n">
        <v>110.49</v>
      </c>
    </row>
    <row r="8102" customFormat="false" ht="25.5" hidden="false" customHeight="true" outlineLevel="0" collapsed="false">
      <c r="A8102" s="479" t="s">
        <v>656</v>
      </c>
      <c r="B8102" s="480" t="n">
        <v>88248</v>
      </c>
      <c r="C8102" s="481" t="s">
        <v>42</v>
      </c>
      <c r="D8102" s="481" t="s">
        <v>910</v>
      </c>
      <c r="E8102" s="481" t="s">
        <v>1382</v>
      </c>
      <c r="F8102" s="481"/>
      <c r="G8102" s="482" t="s">
        <v>469</v>
      </c>
      <c r="H8102" s="483" t="n">
        <v>0.3605</v>
      </c>
      <c r="I8102" s="484" t="n">
        <v>20.92</v>
      </c>
      <c r="J8102" s="485" t="n">
        <v>7.54</v>
      </c>
    </row>
    <row r="8103" customFormat="false" ht="25.5" hidden="false" customHeight="true" outlineLevel="0" collapsed="false">
      <c r="A8103" s="479" t="s">
        <v>656</v>
      </c>
      <c r="B8103" s="480" t="n">
        <v>88267</v>
      </c>
      <c r="C8103" s="481" t="s">
        <v>42</v>
      </c>
      <c r="D8103" s="481" t="s">
        <v>909</v>
      </c>
      <c r="E8103" s="481" t="s">
        <v>1382</v>
      </c>
      <c r="F8103" s="481"/>
      <c r="G8103" s="482" t="s">
        <v>469</v>
      </c>
      <c r="H8103" s="483" t="n">
        <v>0.3605</v>
      </c>
      <c r="I8103" s="484" t="n">
        <v>25.55</v>
      </c>
      <c r="J8103" s="485" t="n">
        <v>9.21</v>
      </c>
    </row>
    <row r="8104" customFormat="false" ht="25.5" hidden="false" customHeight="true" outlineLevel="0" collapsed="false">
      <c r="A8104" s="501" t="s">
        <v>200</v>
      </c>
      <c r="B8104" s="502" t="n">
        <v>305</v>
      </c>
      <c r="C8104" s="503" t="s">
        <v>42</v>
      </c>
      <c r="D8104" s="503" t="s">
        <v>3844</v>
      </c>
      <c r="E8104" s="503" t="s">
        <v>669</v>
      </c>
      <c r="F8104" s="503"/>
      <c r="G8104" s="504" t="s">
        <v>120</v>
      </c>
      <c r="H8104" s="505" t="n">
        <v>2</v>
      </c>
      <c r="I8104" s="506" t="n">
        <v>11.32</v>
      </c>
      <c r="J8104" s="507" t="n">
        <v>22.64</v>
      </c>
    </row>
    <row r="8105" customFormat="false" ht="39" hidden="false" customHeight="true" outlineLevel="0" collapsed="false">
      <c r="A8105" s="501" t="s">
        <v>200</v>
      </c>
      <c r="B8105" s="502" t="n">
        <v>20078</v>
      </c>
      <c r="C8105" s="503" t="s">
        <v>42</v>
      </c>
      <c r="D8105" s="503" t="s">
        <v>3814</v>
      </c>
      <c r="E8105" s="503" t="s">
        <v>669</v>
      </c>
      <c r="F8105" s="503"/>
      <c r="G8105" s="504" t="s">
        <v>120</v>
      </c>
      <c r="H8105" s="505" t="n">
        <v>0.175</v>
      </c>
      <c r="I8105" s="506" t="n">
        <v>31.75</v>
      </c>
      <c r="J8105" s="507" t="n">
        <v>5.55</v>
      </c>
    </row>
    <row r="8106" customFormat="false" ht="25.5" hidden="false" customHeight="true" outlineLevel="0" collapsed="false">
      <c r="A8106" s="501" t="s">
        <v>200</v>
      </c>
      <c r="B8106" s="502" t="n">
        <v>37952</v>
      </c>
      <c r="C8106" s="503" t="s">
        <v>42</v>
      </c>
      <c r="D8106" s="503" t="s">
        <v>3845</v>
      </c>
      <c r="E8106" s="503" t="s">
        <v>669</v>
      </c>
      <c r="F8106" s="503"/>
      <c r="G8106" s="504" t="s">
        <v>120</v>
      </c>
      <c r="H8106" s="505" t="n">
        <v>1</v>
      </c>
      <c r="I8106" s="506" t="n">
        <v>65.55</v>
      </c>
      <c r="J8106" s="507" t="n">
        <v>65.55</v>
      </c>
    </row>
    <row r="8107" customFormat="false" ht="15" hidden="false" customHeight="false" outlineLevel="0" collapsed="false">
      <c r="A8107" s="486"/>
      <c r="B8107" s="487"/>
      <c r="C8107" s="487"/>
      <c r="D8107" s="487"/>
      <c r="E8107" s="487" t="s">
        <v>1388</v>
      </c>
      <c r="F8107" s="488" t="n">
        <v>13.39</v>
      </c>
      <c r="G8107" s="487" t="s">
        <v>1389</v>
      </c>
      <c r="H8107" s="488" t="n">
        <v>0</v>
      </c>
      <c r="I8107" s="489" t="s">
        <v>1390</v>
      </c>
      <c r="J8107" s="490" t="n">
        <v>13.39</v>
      </c>
    </row>
    <row r="8108" customFormat="false" ht="15" hidden="false" customHeight="true" outlineLevel="0" collapsed="false">
      <c r="A8108" s="486"/>
      <c r="B8108" s="487"/>
      <c r="C8108" s="487"/>
      <c r="D8108" s="487"/>
      <c r="E8108" s="487" t="s">
        <v>1391</v>
      </c>
      <c r="F8108" s="488" t="n">
        <v>26.29</v>
      </c>
      <c r="G8108" s="487"/>
      <c r="H8108" s="491" t="s">
        <v>1392</v>
      </c>
      <c r="I8108" s="491"/>
      <c r="J8108" s="490" t="n">
        <v>136.78</v>
      </c>
    </row>
    <row r="8109" customFormat="false" ht="49.5" hidden="false" customHeight="true" outlineLevel="0" collapsed="false">
      <c r="A8109" s="492"/>
      <c r="B8109" s="493"/>
      <c r="C8109" s="493"/>
      <c r="D8109" s="493"/>
      <c r="E8109" s="493"/>
      <c r="F8109" s="493"/>
      <c r="G8109" s="493" t="s">
        <v>1393</v>
      </c>
      <c r="H8109" s="494" t="n">
        <v>10</v>
      </c>
      <c r="I8109" s="495" t="s">
        <v>1394</v>
      </c>
      <c r="J8109" s="496" t="n">
        <v>1367.8</v>
      </c>
    </row>
    <row r="8110" customFormat="false" ht="0.75" hidden="false" customHeight="true" outlineLevel="0" collapsed="false">
      <c r="A8110" s="497"/>
      <c r="B8110" s="498"/>
      <c r="C8110" s="498"/>
      <c r="D8110" s="498"/>
      <c r="E8110" s="498"/>
      <c r="F8110" s="498"/>
      <c r="G8110" s="498"/>
      <c r="H8110" s="498"/>
      <c r="I8110" s="499"/>
      <c r="J8110" s="500"/>
    </row>
    <row r="8111" customFormat="false" ht="18" hidden="false" customHeight="true" outlineLevel="0" collapsed="false">
      <c r="A8111" s="466" t="s">
        <v>3846</v>
      </c>
      <c r="B8111" s="467" t="s">
        <v>27</v>
      </c>
      <c r="C8111" s="468" t="s">
        <v>26</v>
      </c>
      <c r="D8111" s="468" t="s">
        <v>18</v>
      </c>
      <c r="E8111" s="468" t="s">
        <v>25</v>
      </c>
      <c r="F8111" s="468"/>
      <c r="G8111" s="469" t="s">
        <v>1375</v>
      </c>
      <c r="H8111" s="467" t="s">
        <v>1376</v>
      </c>
      <c r="I8111" s="470" t="s">
        <v>1377</v>
      </c>
      <c r="J8111" s="471" t="s">
        <v>19</v>
      </c>
    </row>
    <row r="8112" customFormat="false" ht="51.75" hidden="false" customHeight="true" outlineLevel="0" collapsed="false">
      <c r="A8112" s="472" t="s">
        <v>35</v>
      </c>
      <c r="B8112" s="473" t="n">
        <v>89746</v>
      </c>
      <c r="C8112" s="474" t="s">
        <v>42</v>
      </c>
      <c r="D8112" s="474" t="s">
        <v>525</v>
      </c>
      <c r="E8112" s="474" t="s">
        <v>1422</v>
      </c>
      <c r="F8112" s="474"/>
      <c r="G8112" s="475" t="s">
        <v>120</v>
      </c>
      <c r="H8112" s="476" t="n">
        <v>1</v>
      </c>
      <c r="I8112" s="477" t="n">
        <v>28.24</v>
      </c>
      <c r="J8112" s="478" t="n">
        <v>28.24</v>
      </c>
    </row>
    <row r="8113" customFormat="false" ht="25.5" hidden="false" customHeight="true" outlineLevel="0" collapsed="false">
      <c r="A8113" s="479" t="s">
        <v>656</v>
      </c>
      <c r="B8113" s="480" t="n">
        <v>88248</v>
      </c>
      <c r="C8113" s="481" t="s">
        <v>42</v>
      </c>
      <c r="D8113" s="481" t="s">
        <v>910</v>
      </c>
      <c r="E8113" s="481" t="s">
        <v>1382</v>
      </c>
      <c r="F8113" s="481"/>
      <c r="G8113" s="482" t="s">
        <v>469</v>
      </c>
      <c r="H8113" s="483" t="n">
        <v>0.1926</v>
      </c>
      <c r="I8113" s="484" t="n">
        <v>20.92</v>
      </c>
      <c r="J8113" s="485" t="n">
        <v>4.02</v>
      </c>
    </row>
    <row r="8114" customFormat="false" ht="25.5" hidden="false" customHeight="true" outlineLevel="0" collapsed="false">
      <c r="A8114" s="479" t="s">
        <v>656</v>
      </c>
      <c r="B8114" s="480" t="n">
        <v>88267</v>
      </c>
      <c r="C8114" s="481" t="s">
        <v>42</v>
      </c>
      <c r="D8114" s="481" t="s">
        <v>909</v>
      </c>
      <c r="E8114" s="481" t="s">
        <v>1382</v>
      </c>
      <c r="F8114" s="481"/>
      <c r="G8114" s="482" t="s">
        <v>469</v>
      </c>
      <c r="H8114" s="483" t="n">
        <v>0.1926</v>
      </c>
      <c r="I8114" s="484" t="n">
        <v>25.55</v>
      </c>
      <c r="J8114" s="485" t="n">
        <v>4.92</v>
      </c>
    </row>
    <row r="8115" customFormat="false" ht="25.5" hidden="false" customHeight="true" outlineLevel="0" collapsed="false">
      <c r="A8115" s="501" t="s">
        <v>200</v>
      </c>
      <c r="B8115" s="502" t="n">
        <v>301</v>
      </c>
      <c r="C8115" s="503" t="s">
        <v>42</v>
      </c>
      <c r="D8115" s="503" t="s">
        <v>3831</v>
      </c>
      <c r="E8115" s="503" t="s">
        <v>669</v>
      </c>
      <c r="F8115" s="503"/>
      <c r="G8115" s="504" t="s">
        <v>120</v>
      </c>
      <c r="H8115" s="505" t="n">
        <v>2</v>
      </c>
      <c r="I8115" s="506" t="n">
        <v>3.25</v>
      </c>
      <c r="J8115" s="507" t="n">
        <v>6.5</v>
      </c>
    </row>
    <row r="8116" customFormat="false" ht="25.5" hidden="false" customHeight="true" outlineLevel="0" collapsed="false">
      <c r="A8116" s="501" t="s">
        <v>200</v>
      </c>
      <c r="B8116" s="502" t="n">
        <v>3528</v>
      </c>
      <c r="C8116" s="503" t="s">
        <v>42</v>
      </c>
      <c r="D8116" s="503" t="s">
        <v>3847</v>
      </c>
      <c r="E8116" s="503" t="s">
        <v>669</v>
      </c>
      <c r="F8116" s="503"/>
      <c r="G8116" s="504" t="s">
        <v>120</v>
      </c>
      <c r="H8116" s="505" t="n">
        <v>1</v>
      </c>
      <c r="I8116" s="506" t="n">
        <v>9.15</v>
      </c>
      <c r="J8116" s="507" t="n">
        <v>9.15</v>
      </c>
    </row>
    <row r="8117" customFormat="false" ht="39" hidden="false" customHeight="true" outlineLevel="0" collapsed="false">
      <c r="A8117" s="501" t="s">
        <v>200</v>
      </c>
      <c r="B8117" s="502" t="n">
        <v>20078</v>
      </c>
      <c r="C8117" s="503" t="s">
        <v>42</v>
      </c>
      <c r="D8117" s="503" t="s">
        <v>3814</v>
      </c>
      <c r="E8117" s="503" t="s">
        <v>669</v>
      </c>
      <c r="F8117" s="503"/>
      <c r="G8117" s="504" t="s">
        <v>120</v>
      </c>
      <c r="H8117" s="505" t="n">
        <v>0.115</v>
      </c>
      <c r="I8117" s="506" t="n">
        <v>31.75</v>
      </c>
      <c r="J8117" s="507" t="n">
        <v>3.65</v>
      </c>
    </row>
    <row r="8118" customFormat="false" ht="15" hidden="false" customHeight="false" outlineLevel="0" collapsed="false">
      <c r="A8118" s="486"/>
      <c r="B8118" s="487"/>
      <c r="C8118" s="487"/>
      <c r="D8118" s="487"/>
      <c r="E8118" s="487" t="s">
        <v>1388</v>
      </c>
      <c r="F8118" s="488" t="n">
        <v>7.15</v>
      </c>
      <c r="G8118" s="487" t="s">
        <v>1389</v>
      </c>
      <c r="H8118" s="488" t="n">
        <v>0</v>
      </c>
      <c r="I8118" s="489" t="s">
        <v>1390</v>
      </c>
      <c r="J8118" s="490" t="n">
        <v>7.15</v>
      </c>
    </row>
    <row r="8119" customFormat="false" ht="15" hidden="false" customHeight="true" outlineLevel="0" collapsed="false">
      <c r="A8119" s="486"/>
      <c r="B8119" s="487"/>
      <c r="C8119" s="487"/>
      <c r="D8119" s="487"/>
      <c r="E8119" s="487" t="s">
        <v>1391</v>
      </c>
      <c r="F8119" s="488" t="n">
        <v>6.72</v>
      </c>
      <c r="G8119" s="487"/>
      <c r="H8119" s="491" t="s">
        <v>1392</v>
      </c>
      <c r="I8119" s="491"/>
      <c r="J8119" s="490" t="n">
        <v>34.96</v>
      </c>
    </row>
    <row r="8120" customFormat="false" ht="49.5" hidden="false" customHeight="true" outlineLevel="0" collapsed="false">
      <c r="A8120" s="492"/>
      <c r="B8120" s="493"/>
      <c r="C8120" s="493"/>
      <c r="D8120" s="493"/>
      <c r="E8120" s="493"/>
      <c r="F8120" s="493"/>
      <c r="G8120" s="493" t="s">
        <v>1393</v>
      </c>
      <c r="H8120" s="494" t="n">
        <v>38</v>
      </c>
      <c r="I8120" s="495" t="s">
        <v>1394</v>
      </c>
      <c r="J8120" s="496" t="n">
        <v>1328.48</v>
      </c>
    </row>
    <row r="8121" customFormat="false" ht="0.75" hidden="false" customHeight="true" outlineLevel="0" collapsed="false">
      <c r="A8121" s="497"/>
      <c r="B8121" s="498"/>
      <c r="C8121" s="498"/>
      <c r="D8121" s="498"/>
      <c r="E8121" s="498"/>
      <c r="F8121" s="498"/>
      <c r="G8121" s="498"/>
      <c r="H8121" s="498"/>
      <c r="I8121" s="499"/>
      <c r="J8121" s="500"/>
    </row>
    <row r="8122" customFormat="false" ht="18" hidden="false" customHeight="true" outlineLevel="0" collapsed="false">
      <c r="A8122" s="466" t="s">
        <v>3848</v>
      </c>
      <c r="B8122" s="467" t="s">
        <v>27</v>
      </c>
      <c r="C8122" s="468" t="s">
        <v>26</v>
      </c>
      <c r="D8122" s="468" t="s">
        <v>18</v>
      </c>
      <c r="E8122" s="468" t="s">
        <v>25</v>
      </c>
      <c r="F8122" s="468"/>
      <c r="G8122" s="469" t="s">
        <v>1375</v>
      </c>
      <c r="H8122" s="467" t="s">
        <v>1376</v>
      </c>
      <c r="I8122" s="470" t="s">
        <v>1377</v>
      </c>
      <c r="J8122" s="471" t="s">
        <v>19</v>
      </c>
    </row>
    <row r="8123" customFormat="false" ht="51.75" hidden="false" customHeight="true" outlineLevel="0" collapsed="false">
      <c r="A8123" s="472" t="s">
        <v>35</v>
      </c>
      <c r="B8123" s="473" t="n">
        <v>89739</v>
      </c>
      <c r="C8123" s="474" t="s">
        <v>42</v>
      </c>
      <c r="D8123" s="474" t="s">
        <v>3849</v>
      </c>
      <c r="E8123" s="474" t="s">
        <v>1422</v>
      </c>
      <c r="F8123" s="474"/>
      <c r="G8123" s="475" t="s">
        <v>120</v>
      </c>
      <c r="H8123" s="476" t="n">
        <v>1</v>
      </c>
      <c r="I8123" s="477" t="n">
        <v>23.38</v>
      </c>
      <c r="J8123" s="478" t="n">
        <v>23.38</v>
      </c>
    </row>
    <row r="8124" customFormat="false" ht="25.5" hidden="false" customHeight="true" outlineLevel="0" collapsed="false">
      <c r="A8124" s="479" t="s">
        <v>656</v>
      </c>
      <c r="B8124" s="480" t="n">
        <v>88248</v>
      </c>
      <c r="C8124" s="481" t="s">
        <v>42</v>
      </c>
      <c r="D8124" s="481" t="s">
        <v>910</v>
      </c>
      <c r="E8124" s="481" t="s">
        <v>1382</v>
      </c>
      <c r="F8124" s="481"/>
      <c r="G8124" s="482" t="s">
        <v>469</v>
      </c>
      <c r="H8124" s="483" t="n">
        <v>0.1652</v>
      </c>
      <c r="I8124" s="484" t="n">
        <v>20.92</v>
      </c>
      <c r="J8124" s="485" t="n">
        <v>3.45</v>
      </c>
    </row>
    <row r="8125" customFormat="false" ht="25.5" hidden="false" customHeight="true" outlineLevel="0" collapsed="false">
      <c r="A8125" s="479" t="s">
        <v>656</v>
      </c>
      <c r="B8125" s="480" t="n">
        <v>88267</v>
      </c>
      <c r="C8125" s="481" t="s">
        <v>42</v>
      </c>
      <c r="D8125" s="481" t="s">
        <v>909</v>
      </c>
      <c r="E8125" s="481" t="s">
        <v>1382</v>
      </c>
      <c r="F8125" s="481"/>
      <c r="G8125" s="482" t="s">
        <v>469</v>
      </c>
      <c r="H8125" s="483" t="n">
        <v>0.1652</v>
      </c>
      <c r="I8125" s="484" t="n">
        <v>25.55</v>
      </c>
      <c r="J8125" s="485" t="n">
        <v>4.22</v>
      </c>
    </row>
    <row r="8126" customFormat="false" ht="25.5" hidden="false" customHeight="true" outlineLevel="0" collapsed="false">
      <c r="A8126" s="501" t="s">
        <v>200</v>
      </c>
      <c r="B8126" s="502" t="n">
        <v>297</v>
      </c>
      <c r="C8126" s="503" t="s">
        <v>42</v>
      </c>
      <c r="D8126" s="503" t="s">
        <v>3850</v>
      </c>
      <c r="E8126" s="503" t="s">
        <v>669</v>
      </c>
      <c r="F8126" s="503"/>
      <c r="G8126" s="504" t="s">
        <v>120</v>
      </c>
      <c r="H8126" s="505" t="n">
        <v>2</v>
      </c>
      <c r="I8126" s="506" t="n">
        <v>2.7</v>
      </c>
      <c r="J8126" s="507" t="n">
        <v>5.4</v>
      </c>
    </row>
    <row r="8127" customFormat="false" ht="25.5" hidden="false" customHeight="true" outlineLevel="0" collapsed="false">
      <c r="A8127" s="501" t="s">
        <v>200</v>
      </c>
      <c r="B8127" s="502" t="n">
        <v>3519</v>
      </c>
      <c r="C8127" s="503" t="s">
        <v>42</v>
      </c>
      <c r="D8127" s="503" t="s">
        <v>3851</v>
      </c>
      <c r="E8127" s="503" t="s">
        <v>669</v>
      </c>
      <c r="F8127" s="503"/>
      <c r="G8127" s="504" t="s">
        <v>120</v>
      </c>
      <c r="H8127" s="505" t="n">
        <v>1</v>
      </c>
      <c r="I8127" s="506" t="n">
        <v>7.93</v>
      </c>
      <c r="J8127" s="507" t="n">
        <v>7.93</v>
      </c>
    </row>
    <row r="8128" customFormat="false" ht="39" hidden="false" customHeight="true" outlineLevel="0" collapsed="false">
      <c r="A8128" s="501" t="s">
        <v>200</v>
      </c>
      <c r="B8128" s="502" t="n">
        <v>20078</v>
      </c>
      <c r="C8128" s="503" t="s">
        <v>42</v>
      </c>
      <c r="D8128" s="503" t="s">
        <v>3814</v>
      </c>
      <c r="E8128" s="503" t="s">
        <v>669</v>
      </c>
      <c r="F8128" s="503"/>
      <c r="G8128" s="504" t="s">
        <v>120</v>
      </c>
      <c r="H8128" s="505" t="n">
        <v>0.075</v>
      </c>
      <c r="I8128" s="506" t="n">
        <v>31.75</v>
      </c>
      <c r="J8128" s="507" t="n">
        <v>2.38</v>
      </c>
    </row>
    <row r="8129" customFormat="false" ht="15" hidden="false" customHeight="false" outlineLevel="0" collapsed="false">
      <c r="A8129" s="486"/>
      <c r="B8129" s="487"/>
      <c r="C8129" s="487"/>
      <c r="D8129" s="487"/>
      <c r="E8129" s="487" t="s">
        <v>1388</v>
      </c>
      <c r="F8129" s="488" t="n">
        <v>6.13</v>
      </c>
      <c r="G8129" s="487" t="s">
        <v>1389</v>
      </c>
      <c r="H8129" s="488" t="n">
        <v>0</v>
      </c>
      <c r="I8129" s="489" t="s">
        <v>1390</v>
      </c>
      <c r="J8129" s="490" t="n">
        <v>6.13</v>
      </c>
    </row>
    <row r="8130" customFormat="false" ht="15" hidden="false" customHeight="true" outlineLevel="0" collapsed="false">
      <c r="A8130" s="486"/>
      <c r="B8130" s="487"/>
      <c r="C8130" s="487"/>
      <c r="D8130" s="487"/>
      <c r="E8130" s="487" t="s">
        <v>1391</v>
      </c>
      <c r="F8130" s="488" t="n">
        <v>5.56</v>
      </c>
      <c r="G8130" s="487"/>
      <c r="H8130" s="491" t="s">
        <v>1392</v>
      </c>
      <c r="I8130" s="491"/>
      <c r="J8130" s="490" t="n">
        <v>28.94</v>
      </c>
    </row>
    <row r="8131" customFormat="false" ht="49.5" hidden="false" customHeight="true" outlineLevel="0" collapsed="false">
      <c r="A8131" s="492"/>
      <c r="B8131" s="493"/>
      <c r="C8131" s="493"/>
      <c r="D8131" s="493"/>
      <c r="E8131" s="493"/>
      <c r="F8131" s="493"/>
      <c r="G8131" s="493" t="s">
        <v>1393</v>
      </c>
      <c r="H8131" s="494" t="n">
        <v>20</v>
      </c>
      <c r="I8131" s="495" t="s">
        <v>1394</v>
      </c>
      <c r="J8131" s="496" t="n">
        <v>578.8</v>
      </c>
    </row>
    <row r="8132" customFormat="false" ht="0.75" hidden="false" customHeight="true" outlineLevel="0" collapsed="false">
      <c r="A8132" s="497"/>
      <c r="B8132" s="498"/>
      <c r="C8132" s="498"/>
      <c r="D8132" s="498"/>
      <c r="E8132" s="498"/>
      <c r="F8132" s="498"/>
      <c r="G8132" s="498"/>
      <c r="H8132" s="498"/>
      <c r="I8132" s="499"/>
      <c r="J8132" s="500"/>
    </row>
    <row r="8133" customFormat="false" ht="18" hidden="false" customHeight="true" outlineLevel="0" collapsed="false">
      <c r="A8133" s="466" t="s">
        <v>3852</v>
      </c>
      <c r="B8133" s="467" t="s">
        <v>27</v>
      </c>
      <c r="C8133" s="468" t="s">
        <v>26</v>
      </c>
      <c r="D8133" s="468" t="s">
        <v>18</v>
      </c>
      <c r="E8133" s="468" t="s">
        <v>25</v>
      </c>
      <c r="F8133" s="468"/>
      <c r="G8133" s="469" t="s">
        <v>1375</v>
      </c>
      <c r="H8133" s="467" t="s">
        <v>1376</v>
      </c>
      <c r="I8133" s="470" t="s">
        <v>1377</v>
      </c>
      <c r="J8133" s="471" t="s">
        <v>19</v>
      </c>
    </row>
    <row r="8134" customFormat="false" ht="51.75" hidden="false" customHeight="true" outlineLevel="0" collapsed="false">
      <c r="A8134" s="472" t="s">
        <v>35</v>
      </c>
      <c r="B8134" s="473" t="n">
        <v>89732</v>
      </c>
      <c r="C8134" s="474" t="s">
        <v>42</v>
      </c>
      <c r="D8134" s="474" t="s">
        <v>523</v>
      </c>
      <c r="E8134" s="474" t="s">
        <v>1422</v>
      </c>
      <c r="F8134" s="474"/>
      <c r="G8134" s="475" t="s">
        <v>120</v>
      </c>
      <c r="H8134" s="476" t="n">
        <v>1</v>
      </c>
      <c r="I8134" s="477" t="n">
        <v>15.43</v>
      </c>
      <c r="J8134" s="478" t="n">
        <v>15.43</v>
      </c>
    </row>
    <row r="8135" customFormat="false" ht="25.5" hidden="false" customHeight="true" outlineLevel="0" collapsed="false">
      <c r="A8135" s="479" t="s">
        <v>656</v>
      </c>
      <c r="B8135" s="480" t="n">
        <v>88248</v>
      </c>
      <c r="C8135" s="481" t="s">
        <v>42</v>
      </c>
      <c r="D8135" s="481" t="s">
        <v>910</v>
      </c>
      <c r="E8135" s="481" t="s">
        <v>1382</v>
      </c>
      <c r="F8135" s="481"/>
      <c r="G8135" s="482" t="s">
        <v>469</v>
      </c>
      <c r="H8135" s="483" t="n">
        <v>0.1379</v>
      </c>
      <c r="I8135" s="484" t="n">
        <v>20.92</v>
      </c>
      <c r="J8135" s="485" t="n">
        <v>2.88</v>
      </c>
    </row>
    <row r="8136" customFormat="false" ht="25.5" hidden="false" customHeight="true" outlineLevel="0" collapsed="false">
      <c r="A8136" s="479" t="s">
        <v>656</v>
      </c>
      <c r="B8136" s="480" t="n">
        <v>88267</v>
      </c>
      <c r="C8136" s="481" t="s">
        <v>42</v>
      </c>
      <c r="D8136" s="481" t="s">
        <v>909</v>
      </c>
      <c r="E8136" s="481" t="s">
        <v>1382</v>
      </c>
      <c r="F8136" s="481"/>
      <c r="G8136" s="482" t="s">
        <v>469</v>
      </c>
      <c r="H8136" s="483" t="n">
        <v>0.1379</v>
      </c>
      <c r="I8136" s="484" t="n">
        <v>25.55</v>
      </c>
      <c r="J8136" s="485" t="n">
        <v>3.52</v>
      </c>
    </row>
    <row r="8137" customFormat="false" ht="25.5" hidden="false" customHeight="true" outlineLevel="0" collapsed="false">
      <c r="A8137" s="501" t="s">
        <v>200</v>
      </c>
      <c r="B8137" s="502" t="n">
        <v>296</v>
      </c>
      <c r="C8137" s="503" t="s">
        <v>42</v>
      </c>
      <c r="D8137" s="503" t="s">
        <v>3813</v>
      </c>
      <c r="E8137" s="503" t="s">
        <v>669</v>
      </c>
      <c r="F8137" s="503"/>
      <c r="G8137" s="504" t="s">
        <v>120</v>
      </c>
      <c r="H8137" s="505" t="n">
        <v>2</v>
      </c>
      <c r="I8137" s="506" t="n">
        <v>1.83</v>
      </c>
      <c r="J8137" s="507" t="n">
        <v>3.66</v>
      </c>
    </row>
    <row r="8138" customFormat="false" ht="25.5" hidden="false" customHeight="true" outlineLevel="0" collapsed="false">
      <c r="A8138" s="501" t="s">
        <v>200</v>
      </c>
      <c r="B8138" s="502" t="n">
        <v>3518</v>
      </c>
      <c r="C8138" s="503" t="s">
        <v>42</v>
      </c>
      <c r="D8138" s="503" t="s">
        <v>3853</v>
      </c>
      <c r="E8138" s="503" t="s">
        <v>669</v>
      </c>
      <c r="F8138" s="503"/>
      <c r="G8138" s="504" t="s">
        <v>120</v>
      </c>
      <c r="H8138" s="505" t="n">
        <v>1</v>
      </c>
      <c r="I8138" s="506" t="n">
        <v>3.79</v>
      </c>
      <c r="J8138" s="507" t="n">
        <v>3.79</v>
      </c>
    </row>
    <row r="8139" customFormat="false" ht="39" hidden="false" customHeight="true" outlineLevel="0" collapsed="false">
      <c r="A8139" s="501" t="s">
        <v>200</v>
      </c>
      <c r="B8139" s="502" t="n">
        <v>20078</v>
      </c>
      <c r="C8139" s="503" t="s">
        <v>42</v>
      </c>
      <c r="D8139" s="503" t="s">
        <v>3814</v>
      </c>
      <c r="E8139" s="503" t="s">
        <v>669</v>
      </c>
      <c r="F8139" s="503"/>
      <c r="G8139" s="504" t="s">
        <v>120</v>
      </c>
      <c r="H8139" s="505" t="n">
        <v>0.05</v>
      </c>
      <c r="I8139" s="506" t="n">
        <v>31.75</v>
      </c>
      <c r="J8139" s="507" t="n">
        <v>1.58</v>
      </c>
    </row>
    <row r="8140" customFormat="false" ht="15" hidden="false" customHeight="false" outlineLevel="0" collapsed="false">
      <c r="A8140" s="486"/>
      <c r="B8140" s="487"/>
      <c r="C8140" s="487"/>
      <c r="D8140" s="487"/>
      <c r="E8140" s="487" t="s">
        <v>1388</v>
      </c>
      <c r="F8140" s="488" t="n">
        <v>5.12</v>
      </c>
      <c r="G8140" s="487" t="s">
        <v>1389</v>
      </c>
      <c r="H8140" s="488" t="n">
        <v>0</v>
      </c>
      <c r="I8140" s="489" t="s">
        <v>1390</v>
      </c>
      <c r="J8140" s="490" t="n">
        <v>5.12</v>
      </c>
    </row>
    <row r="8141" customFormat="false" ht="15" hidden="false" customHeight="true" outlineLevel="0" collapsed="false">
      <c r="A8141" s="486"/>
      <c r="B8141" s="487"/>
      <c r="C8141" s="487"/>
      <c r="D8141" s="487"/>
      <c r="E8141" s="487" t="s">
        <v>1391</v>
      </c>
      <c r="F8141" s="488" t="n">
        <v>3.67</v>
      </c>
      <c r="G8141" s="487"/>
      <c r="H8141" s="491" t="s">
        <v>1392</v>
      </c>
      <c r="I8141" s="491"/>
      <c r="J8141" s="490" t="n">
        <v>19.1</v>
      </c>
    </row>
    <row r="8142" customFormat="false" ht="49.5" hidden="false" customHeight="true" outlineLevel="0" collapsed="false">
      <c r="A8142" s="492"/>
      <c r="B8142" s="493"/>
      <c r="C8142" s="493"/>
      <c r="D8142" s="493"/>
      <c r="E8142" s="493"/>
      <c r="F8142" s="493"/>
      <c r="G8142" s="493" t="s">
        <v>1393</v>
      </c>
      <c r="H8142" s="494" t="n">
        <v>52</v>
      </c>
      <c r="I8142" s="495" t="s">
        <v>1394</v>
      </c>
      <c r="J8142" s="496" t="n">
        <v>993.2</v>
      </c>
    </row>
    <row r="8143" customFormat="false" ht="0.75" hidden="false" customHeight="true" outlineLevel="0" collapsed="false">
      <c r="A8143" s="497"/>
      <c r="B8143" s="498"/>
      <c r="C8143" s="498"/>
      <c r="D8143" s="498"/>
      <c r="E8143" s="498"/>
      <c r="F8143" s="498"/>
      <c r="G8143" s="498"/>
      <c r="H8143" s="498"/>
      <c r="I8143" s="499"/>
      <c r="J8143" s="500"/>
    </row>
    <row r="8144" customFormat="false" ht="18" hidden="false" customHeight="true" outlineLevel="0" collapsed="false">
      <c r="A8144" s="466" t="s">
        <v>3854</v>
      </c>
      <c r="B8144" s="467" t="s">
        <v>27</v>
      </c>
      <c r="C8144" s="468" t="s">
        <v>26</v>
      </c>
      <c r="D8144" s="468" t="s">
        <v>18</v>
      </c>
      <c r="E8144" s="468" t="s">
        <v>25</v>
      </c>
      <c r="F8144" s="468"/>
      <c r="G8144" s="469" t="s">
        <v>1375</v>
      </c>
      <c r="H8144" s="467" t="s">
        <v>1376</v>
      </c>
      <c r="I8144" s="470" t="s">
        <v>1377</v>
      </c>
      <c r="J8144" s="471" t="s">
        <v>19</v>
      </c>
    </row>
    <row r="8145" customFormat="false" ht="39" hidden="false" customHeight="true" outlineLevel="0" collapsed="false">
      <c r="A8145" s="472" t="s">
        <v>35</v>
      </c>
      <c r="B8145" s="473" t="n">
        <v>89498</v>
      </c>
      <c r="C8145" s="474" t="s">
        <v>42</v>
      </c>
      <c r="D8145" s="474" t="s">
        <v>3855</v>
      </c>
      <c r="E8145" s="474" t="s">
        <v>1422</v>
      </c>
      <c r="F8145" s="474"/>
      <c r="G8145" s="475" t="s">
        <v>120</v>
      </c>
      <c r="H8145" s="476" t="n">
        <v>1</v>
      </c>
      <c r="I8145" s="477" t="n">
        <v>12.61</v>
      </c>
      <c r="J8145" s="478" t="n">
        <v>12.61</v>
      </c>
    </row>
    <row r="8146" customFormat="false" ht="25.5" hidden="false" customHeight="true" outlineLevel="0" collapsed="false">
      <c r="A8146" s="479" t="s">
        <v>656</v>
      </c>
      <c r="B8146" s="480" t="n">
        <v>88248</v>
      </c>
      <c r="C8146" s="481" t="s">
        <v>42</v>
      </c>
      <c r="D8146" s="481" t="s">
        <v>910</v>
      </c>
      <c r="E8146" s="481" t="s">
        <v>1382</v>
      </c>
      <c r="F8146" s="481"/>
      <c r="G8146" s="482" t="s">
        <v>469</v>
      </c>
      <c r="H8146" s="483" t="n">
        <v>0.1047</v>
      </c>
      <c r="I8146" s="484" t="n">
        <v>20.92</v>
      </c>
      <c r="J8146" s="485" t="n">
        <v>2.19</v>
      </c>
    </row>
    <row r="8147" customFormat="false" ht="25.5" hidden="false" customHeight="true" outlineLevel="0" collapsed="false">
      <c r="A8147" s="479" t="s">
        <v>656</v>
      </c>
      <c r="B8147" s="480" t="n">
        <v>88267</v>
      </c>
      <c r="C8147" s="481" t="s">
        <v>42</v>
      </c>
      <c r="D8147" s="481" t="s">
        <v>909</v>
      </c>
      <c r="E8147" s="481" t="s">
        <v>1382</v>
      </c>
      <c r="F8147" s="481"/>
      <c r="G8147" s="482" t="s">
        <v>469</v>
      </c>
      <c r="H8147" s="483" t="n">
        <v>0.1047</v>
      </c>
      <c r="I8147" s="484" t="n">
        <v>25.55</v>
      </c>
      <c r="J8147" s="485" t="n">
        <v>2.67</v>
      </c>
    </row>
    <row r="8148" customFormat="false" ht="24" hidden="false" customHeight="true" outlineLevel="0" collapsed="false">
      <c r="A8148" s="501" t="s">
        <v>200</v>
      </c>
      <c r="B8148" s="502" t="n">
        <v>122</v>
      </c>
      <c r="C8148" s="503" t="s">
        <v>42</v>
      </c>
      <c r="D8148" s="503" t="s">
        <v>3553</v>
      </c>
      <c r="E8148" s="503" t="s">
        <v>669</v>
      </c>
      <c r="F8148" s="503"/>
      <c r="G8148" s="504" t="s">
        <v>120</v>
      </c>
      <c r="H8148" s="505" t="n">
        <v>0.0118</v>
      </c>
      <c r="I8148" s="506" t="n">
        <v>76.94</v>
      </c>
      <c r="J8148" s="507" t="n">
        <v>0.9</v>
      </c>
    </row>
    <row r="8149" customFormat="false" ht="25.5" hidden="false" customHeight="true" outlineLevel="0" collapsed="false">
      <c r="A8149" s="501" t="s">
        <v>200</v>
      </c>
      <c r="B8149" s="502" t="n">
        <v>3502</v>
      </c>
      <c r="C8149" s="503" t="s">
        <v>42</v>
      </c>
      <c r="D8149" s="503" t="s">
        <v>3856</v>
      </c>
      <c r="E8149" s="503" t="s">
        <v>669</v>
      </c>
      <c r="F8149" s="503"/>
      <c r="G8149" s="504" t="s">
        <v>120</v>
      </c>
      <c r="H8149" s="505" t="n">
        <v>1</v>
      </c>
      <c r="I8149" s="506" t="n">
        <v>5.59</v>
      </c>
      <c r="J8149" s="507" t="n">
        <v>5.59</v>
      </c>
    </row>
    <row r="8150" customFormat="false" ht="25.5" hidden="false" customHeight="true" outlineLevel="0" collapsed="false">
      <c r="A8150" s="501" t="s">
        <v>200</v>
      </c>
      <c r="B8150" s="502" t="n">
        <v>20083</v>
      </c>
      <c r="C8150" s="503" t="s">
        <v>42</v>
      </c>
      <c r="D8150" s="503" t="s">
        <v>3554</v>
      </c>
      <c r="E8150" s="503" t="s">
        <v>669</v>
      </c>
      <c r="F8150" s="503"/>
      <c r="G8150" s="504" t="s">
        <v>120</v>
      </c>
      <c r="H8150" s="505" t="n">
        <v>0.014</v>
      </c>
      <c r="I8150" s="506" t="n">
        <v>87.17</v>
      </c>
      <c r="J8150" s="507" t="n">
        <v>1.22</v>
      </c>
    </row>
    <row r="8151" customFormat="false" ht="24" hidden="false" customHeight="true" outlineLevel="0" collapsed="false">
      <c r="A8151" s="501" t="s">
        <v>200</v>
      </c>
      <c r="B8151" s="502" t="n">
        <v>38383</v>
      </c>
      <c r="C8151" s="503" t="s">
        <v>42</v>
      </c>
      <c r="D8151" s="503" t="s">
        <v>3555</v>
      </c>
      <c r="E8151" s="503" t="s">
        <v>669</v>
      </c>
      <c r="F8151" s="503"/>
      <c r="G8151" s="504" t="s">
        <v>120</v>
      </c>
      <c r="H8151" s="505" t="n">
        <v>0.0157</v>
      </c>
      <c r="I8151" s="506" t="n">
        <v>2.62</v>
      </c>
      <c r="J8151" s="507" t="n">
        <v>0.04</v>
      </c>
    </row>
    <row r="8152" customFormat="false" ht="15" hidden="false" customHeight="false" outlineLevel="0" collapsed="false">
      <c r="A8152" s="486"/>
      <c r="B8152" s="487"/>
      <c r="C8152" s="487"/>
      <c r="D8152" s="487"/>
      <c r="E8152" s="487" t="s">
        <v>1388</v>
      </c>
      <c r="F8152" s="488" t="n">
        <v>3.88</v>
      </c>
      <c r="G8152" s="487" t="s">
        <v>1389</v>
      </c>
      <c r="H8152" s="488" t="n">
        <v>0</v>
      </c>
      <c r="I8152" s="489" t="s">
        <v>1390</v>
      </c>
      <c r="J8152" s="490" t="n">
        <v>3.88</v>
      </c>
    </row>
    <row r="8153" customFormat="false" ht="15" hidden="false" customHeight="true" outlineLevel="0" collapsed="false">
      <c r="A8153" s="486"/>
      <c r="B8153" s="487"/>
      <c r="C8153" s="487"/>
      <c r="D8153" s="487"/>
      <c r="E8153" s="487" t="s">
        <v>1391</v>
      </c>
      <c r="F8153" s="488" t="n">
        <v>3</v>
      </c>
      <c r="G8153" s="487"/>
      <c r="H8153" s="491" t="s">
        <v>1392</v>
      </c>
      <c r="I8153" s="491"/>
      <c r="J8153" s="490" t="n">
        <v>15.61</v>
      </c>
    </row>
    <row r="8154" customFormat="false" ht="49.5" hidden="false" customHeight="true" outlineLevel="0" collapsed="false">
      <c r="A8154" s="492"/>
      <c r="B8154" s="493"/>
      <c r="C8154" s="493"/>
      <c r="D8154" s="493"/>
      <c r="E8154" s="493"/>
      <c r="F8154" s="493"/>
      <c r="G8154" s="493" t="s">
        <v>1393</v>
      </c>
      <c r="H8154" s="494" t="n">
        <v>124</v>
      </c>
      <c r="I8154" s="495" t="s">
        <v>1394</v>
      </c>
      <c r="J8154" s="496" t="n">
        <v>1935.64</v>
      </c>
    </row>
    <row r="8155" customFormat="false" ht="0.75" hidden="false" customHeight="true" outlineLevel="0" collapsed="false">
      <c r="A8155" s="497"/>
      <c r="B8155" s="498"/>
      <c r="C8155" s="498"/>
      <c r="D8155" s="498"/>
      <c r="E8155" s="498"/>
      <c r="F8155" s="498"/>
      <c r="G8155" s="498"/>
      <c r="H8155" s="498"/>
      <c r="I8155" s="499"/>
      <c r="J8155" s="500"/>
    </row>
    <row r="8156" customFormat="false" ht="18" hidden="false" customHeight="true" outlineLevel="0" collapsed="false">
      <c r="A8156" s="466" t="s">
        <v>3857</v>
      </c>
      <c r="B8156" s="467" t="s">
        <v>27</v>
      </c>
      <c r="C8156" s="468" t="s">
        <v>26</v>
      </c>
      <c r="D8156" s="468" t="s">
        <v>18</v>
      </c>
      <c r="E8156" s="468" t="s">
        <v>25</v>
      </c>
      <c r="F8156" s="468"/>
      <c r="G8156" s="469" t="s">
        <v>1375</v>
      </c>
      <c r="H8156" s="467" t="s">
        <v>1376</v>
      </c>
      <c r="I8156" s="470" t="s">
        <v>1377</v>
      </c>
      <c r="J8156" s="471" t="s">
        <v>19</v>
      </c>
    </row>
    <row r="8157" customFormat="false" ht="51.75" hidden="false" customHeight="true" outlineLevel="0" collapsed="false">
      <c r="A8157" s="472" t="s">
        <v>35</v>
      </c>
      <c r="B8157" s="473" t="n">
        <v>89737</v>
      </c>
      <c r="C8157" s="474" t="s">
        <v>42</v>
      </c>
      <c r="D8157" s="474" t="s">
        <v>3858</v>
      </c>
      <c r="E8157" s="474" t="s">
        <v>1422</v>
      </c>
      <c r="F8157" s="474"/>
      <c r="G8157" s="475" t="s">
        <v>120</v>
      </c>
      <c r="H8157" s="476" t="n">
        <v>1</v>
      </c>
      <c r="I8157" s="477" t="n">
        <v>22.41</v>
      </c>
      <c r="J8157" s="478" t="n">
        <v>22.41</v>
      </c>
    </row>
    <row r="8158" customFormat="false" ht="25.5" hidden="false" customHeight="true" outlineLevel="0" collapsed="false">
      <c r="A8158" s="479" t="s">
        <v>656</v>
      </c>
      <c r="B8158" s="480" t="n">
        <v>88248</v>
      </c>
      <c r="C8158" s="481" t="s">
        <v>42</v>
      </c>
      <c r="D8158" s="481" t="s">
        <v>910</v>
      </c>
      <c r="E8158" s="481" t="s">
        <v>1382</v>
      </c>
      <c r="F8158" s="481"/>
      <c r="G8158" s="482" t="s">
        <v>469</v>
      </c>
      <c r="H8158" s="483" t="n">
        <v>0.1652</v>
      </c>
      <c r="I8158" s="484" t="n">
        <v>20.92</v>
      </c>
      <c r="J8158" s="485" t="n">
        <v>3.45</v>
      </c>
    </row>
    <row r="8159" customFormat="false" ht="25.5" hidden="false" customHeight="true" outlineLevel="0" collapsed="false">
      <c r="A8159" s="479" t="s">
        <v>656</v>
      </c>
      <c r="B8159" s="480" t="n">
        <v>88267</v>
      </c>
      <c r="C8159" s="481" t="s">
        <v>42</v>
      </c>
      <c r="D8159" s="481" t="s">
        <v>909</v>
      </c>
      <c r="E8159" s="481" t="s">
        <v>1382</v>
      </c>
      <c r="F8159" s="481"/>
      <c r="G8159" s="482" t="s">
        <v>469</v>
      </c>
      <c r="H8159" s="483" t="n">
        <v>0.1652</v>
      </c>
      <c r="I8159" s="484" t="n">
        <v>25.55</v>
      </c>
      <c r="J8159" s="485" t="n">
        <v>4.22</v>
      </c>
    </row>
    <row r="8160" customFormat="false" ht="25.5" hidden="false" customHeight="true" outlineLevel="0" collapsed="false">
      <c r="A8160" s="501" t="s">
        <v>200</v>
      </c>
      <c r="B8160" s="502" t="n">
        <v>297</v>
      </c>
      <c r="C8160" s="503" t="s">
        <v>42</v>
      </c>
      <c r="D8160" s="503" t="s">
        <v>3850</v>
      </c>
      <c r="E8160" s="503" t="s">
        <v>669</v>
      </c>
      <c r="F8160" s="503"/>
      <c r="G8160" s="504" t="s">
        <v>120</v>
      </c>
      <c r="H8160" s="505" t="n">
        <v>2</v>
      </c>
      <c r="I8160" s="506" t="n">
        <v>2.7</v>
      </c>
      <c r="J8160" s="507" t="n">
        <v>5.4</v>
      </c>
    </row>
    <row r="8161" customFormat="false" ht="25.5" hidden="false" customHeight="true" outlineLevel="0" collapsed="false">
      <c r="A8161" s="501" t="s">
        <v>200</v>
      </c>
      <c r="B8161" s="502" t="n">
        <v>3509</v>
      </c>
      <c r="C8161" s="503" t="s">
        <v>42</v>
      </c>
      <c r="D8161" s="503" t="s">
        <v>3859</v>
      </c>
      <c r="E8161" s="503" t="s">
        <v>669</v>
      </c>
      <c r="F8161" s="503"/>
      <c r="G8161" s="504" t="s">
        <v>120</v>
      </c>
      <c r="H8161" s="505" t="n">
        <v>1</v>
      </c>
      <c r="I8161" s="506" t="n">
        <v>6.96</v>
      </c>
      <c r="J8161" s="507" t="n">
        <v>6.96</v>
      </c>
    </row>
    <row r="8162" customFormat="false" ht="39" hidden="false" customHeight="true" outlineLevel="0" collapsed="false">
      <c r="A8162" s="501" t="s">
        <v>200</v>
      </c>
      <c r="B8162" s="502" t="n">
        <v>20078</v>
      </c>
      <c r="C8162" s="503" t="s">
        <v>42</v>
      </c>
      <c r="D8162" s="503" t="s">
        <v>3814</v>
      </c>
      <c r="E8162" s="503" t="s">
        <v>669</v>
      </c>
      <c r="F8162" s="503"/>
      <c r="G8162" s="504" t="s">
        <v>120</v>
      </c>
      <c r="H8162" s="505" t="n">
        <v>0.075</v>
      </c>
      <c r="I8162" s="506" t="n">
        <v>31.75</v>
      </c>
      <c r="J8162" s="507" t="n">
        <v>2.38</v>
      </c>
    </row>
    <row r="8163" customFormat="false" ht="15" hidden="false" customHeight="false" outlineLevel="0" collapsed="false">
      <c r="A8163" s="486"/>
      <c r="B8163" s="487"/>
      <c r="C8163" s="487"/>
      <c r="D8163" s="487"/>
      <c r="E8163" s="487" t="s">
        <v>1388</v>
      </c>
      <c r="F8163" s="488" t="n">
        <v>6.13</v>
      </c>
      <c r="G8163" s="487" t="s">
        <v>1389</v>
      </c>
      <c r="H8163" s="488" t="n">
        <v>0</v>
      </c>
      <c r="I8163" s="489" t="s">
        <v>1390</v>
      </c>
      <c r="J8163" s="490" t="n">
        <v>6.13</v>
      </c>
    </row>
    <row r="8164" customFormat="false" ht="15" hidden="false" customHeight="true" outlineLevel="0" collapsed="false">
      <c r="A8164" s="486"/>
      <c r="B8164" s="487"/>
      <c r="C8164" s="487"/>
      <c r="D8164" s="487"/>
      <c r="E8164" s="487" t="s">
        <v>1391</v>
      </c>
      <c r="F8164" s="488" t="n">
        <v>5.33</v>
      </c>
      <c r="G8164" s="487"/>
      <c r="H8164" s="491" t="s">
        <v>1392</v>
      </c>
      <c r="I8164" s="491"/>
      <c r="J8164" s="490" t="n">
        <v>27.74</v>
      </c>
    </row>
    <row r="8165" customFormat="false" ht="49.5" hidden="false" customHeight="true" outlineLevel="0" collapsed="false">
      <c r="A8165" s="492"/>
      <c r="B8165" s="493"/>
      <c r="C8165" s="493"/>
      <c r="D8165" s="493"/>
      <c r="E8165" s="493"/>
      <c r="F8165" s="493"/>
      <c r="G8165" s="493" t="s">
        <v>1393</v>
      </c>
      <c r="H8165" s="494" t="n">
        <v>20</v>
      </c>
      <c r="I8165" s="495" t="s">
        <v>1394</v>
      </c>
      <c r="J8165" s="496" t="n">
        <v>554.8</v>
      </c>
    </row>
    <row r="8166" customFormat="false" ht="0.75" hidden="false" customHeight="true" outlineLevel="0" collapsed="false">
      <c r="A8166" s="497"/>
      <c r="B8166" s="498"/>
      <c r="C8166" s="498"/>
      <c r="D8166" s="498"/>
      <c r="E8166" s="498"/>
      <c r="F8166" s="498"/>
      <c r="G8166" s="498"/>
      <c r="H8166" s="498"/>
      <c r="I8166" s="499"/>
      <c r="J8166" s="500"/>
    </row>
    <row r="8167" customFormat="false" ht="18" hidden="false" customHeight="true" outlineLevel="0" collapsed="false">
      <c r="A8167" s="466" t="s">
        <v>3860</v>
      </c>
      <c r="B8167" s="467" t="s">
        <v>27</v>
      </c>
      <c r="C8167" s="468" t="s">
        <v>26</v>
      </c>
      <c r="D8167" s="468" t="s">
        <v>18</v>
      </c>
      <c r="E8167" s="468" t="s">
        <v>25</v>
      </c>
      <c r="F8167" s="468"/>
      <c r="G8167" s="469" t="s">
        <v>1375</v>
      </c>
      <c r="H8167" s="467" t="s">
        <v>1376</v>
      </c>
      <c r="I8167" s="470" t="s">
        <v>1377</v>
      </c>
      <c r="J8167" s="471" t="s">
        <v>19</v>
      </c>
    </row>
    <row r="8168" customFormat="false" ht="51.75" hidden="false" customHeight="true" outlineLevel="0" collapsed="false">
      <c r="A8168" s="472" t="s">
        <v>35</v>
      </c>
      <c r="B8168" s="473" t="n">
        <v>89731</v>
      </c>
      <c r="C8168" s="474" t="s">
        <v>42</v>
      </c>
      <c r="D8168" s="474" t="s">
        <v>517</v>
      </c>
      <c r="E8168" s="474" t="s">
        <v>1422</v>
      </c>
      <c r="F8168" s="474"/>
      <c r="G8168" s="475" t="s">
        <v>120</v>
      </c>
      <c r="H8168" s="476" t="n">
        <v>1</v>
      </c>
      <c r="I8168" s="477" t="n">
        <v>14.7</v>
      </c>
      <c r="J8168" s="478" t="n">
        <v>14.7</v>
      </c>
    </row>
    <row r="8169" customFormat="false" ht="25.5" hidden="false" customHeight="true" outlineLevel="0" collapsed="false">
      <c r="A8169" s="479" t="s">
        <v>656</v>
      </c>
      <c r="B8169" s="480" t="n">
        <v>88248</v>
      </c>
      <c r="C8169" s="481" t="s">
        <v>42</v>
      </c>
      <c r="D8169" s="481" t="s">
        <v>910</v>
      </c>
      <c r="E8169" s="481" t="s">
        <v>1382</v>
      </c>
      <c r="F8169" s="481"/>
      <c r="G8169" s="482" t="s">
        <v>469</v>
      </c>
      <c r="H8169" s="483" t="n">
        <v>0.1379</v>
      </c>
      <c r="I8169" s="484" t="n">
        <v>20.92</v>
      </c>
      <c r="J8169" s="485" t="n">
        <v>2.88</v>
      </c>
    </row>
    <row r="8170" customFormat="false" ht="25.5" hidden="false" customHeight="true" outlineLevel="0" collapsed="false">
      <c r="A8170" s="479" t="s">
        <v>656</v>
      </c>
      <c r="B8170" s="480" t="n">
        <v>88267</v>
      </c>
      <c r="C8170" s="481" t="s">
        <v>42</v>
      </c>
      <c r="D8170" s="481" t="s">
        <v>909</v>
      </c>
      <c r="E8170" s="481" t="s">
        <v>1382</v>
      </c>
      <c r="F8170" s="481"/>
      <c r="G8170" s="482" t="s">
        <v>469</v>
      </c>
      <c r="H8170" s="483" t="n">
        <v>0.1379</v>
      </c>
      <c r="I8170" s="484" t="n">
        <v>25.55</v>
      </c>
      <c r="J8170" s="485" t="n">
        <v>3.52</v>
      </c>
    </row>
    <row r="8171" customFormat="false" ht="25.5" hidden="false" customHeight="true" outlineLevel="0" collapsed="false">
      <c r="A8171" s="501" t="s">
        <v>200</v>
      </c>
      <c r="B8171" s="502" t="n">
        <v>296</v>
      </c>
      <c r="C8171" s="503" t="s">
        <v>42</v>
      </c>
      <c r="D8171" s="503" t="s">
        <v>3813</v>
      </c>
      <c r="E8171" s="503" t="s">
        <v>669</v>
      </c>
      <c r="F8171" s="503"/>
      <c r="G8171" s="504" t="s">
        <v>120</v>
      </c>
      <c r="H8171" s="505" t="n">
        <v>2</v>
      </c>
      <c r="I8171" s="506" t="n">
        <v>1.83</v>
      </c>
      <c r="J8171" s="507" t="n">
        <v>3.66</v>
      </c>
    </row>
    <row r="8172" customFormat="false" ht="25.5" hidden="false" customHeight="true" outlineLevel="0" collapsed="false">
      <c r="A8172" s="501" t="s">
        <v>200</v>
      </c>
      <c r="B8172" s="502" t="n">
        <v>3526</v>
      </c>
      <c r="C8172" s="503" t="s">
        <v>42</v>
      </c>
      <c r="D8172" s="503" t="s">
        <v>3861</v>
      </c>
      <c r="E8172" s="503" t="s">
        <v>669</v>
      </c>
      <c r="F8172" s="503"/>
      <c r="G8172" s="504" t="s">
        <v>120</v>
      </c>
      <c r="H8172" s="505" t="n">
        <v>1</v>
      </c>
      <c r="I8172" s="506" t="n">
        <v>3.06</v>
      </c>
      <c r="J8172" s="507" t="n">
        <v>3.06</v>
      </c>
    </row>
    <row r="8173" customFormat="false" ht="39" hidden="false" customHeight="true" outlineLevel="0" collapsed="false">
      <c r="A8173" s="501" t="s">
        <v>200</v>
      </c>
      <c r="B8173" s="502" t="n">
        <v>20078</v>
      </c>
      <c r="C8173" s="503" t="s">
        <v>42</v>
      </c>
      <c r="D8173" s="503" t="s">
        <v>3814</v>
      </c>
      <c r="E8173" s="503" t="s">
        <v>669</v>
      </c>
      <c r="F8173" s="503"/>
      <c r="G8173" s="504" t="s">
        <v>120</v>
      </c>
      <c r="H8173" s="505" t="n">
        <v>0.05</v>
      </c>
      <c r="I8173" s="506" t="n">
        <v>31.75</v>
      </c>
      <c r="J8173" s="507" t="n">
        <v>1.58</v>
      </c>
    </row>
    <row r="8174" customFormat="false" ht="15" hidden="false" customHeight="false" outlineLevel="0" collapsed="false">
      <c r="A8174" s="486"/>
      <c r="B8174" s="487"/>
      <c r="C8174" s="487"/>
      <c r="D8174" s="487"/>
      <c r="E8174" s="487" t="s">
        <v>1388</v>
      </c>
      <c r="F8174" s="488" t="n">
        <v>5.12</v>
      </c>
      <c r="G8174" s="487" t="s">
        <v>1389</v>
      </c>
      <c r="H8174" s="488" t="n">
        <v>0</v>
      </c>
      <c r="I8174" s="489" t="s">
        <v>1390</v>
      </c>
      <c r="J8174" s="490" t="n">
        <v>5.12</v>
      </c>
    </row>
    <row r="8175" customFormat="false" ht="15" hidden="false" customHeight="true" outlineLevel="0" collapsed="false">
      <c r="A8175" s="486"/>
      <c r="B8175" s="487"/>
      <c r="C8175" s="487"/>
      <c r="D8175" s="487"/>
      <c r="E8175" s="487" t="s">
        <v>1391</v>
      </c>
      <c r="F8175" s="488" t="n">
        <v>3.49</v>
      </c>
      <c r="G8175" s="487"/>
      <c r="H8175" s="491" t="s">
        <v>1392</v>
      </c>
      <c r="I8175" s="491"/>
      <c r="J8175" s="490" t="n">
        <v>18.19</v>
      </c>
    </row>
    <row r="8176" customFormat="false" ht="49.5" hidden="false" customHeight="true" outlineLevel="0" collapsed="false">
      <c r="A8176" s="492"/>
      <c r="B8176" s="493"/>
      <c r="C8176" s="493"/>
      <c r="D8176" s="493"/>
      <c r="E8176" s="493"/>
      <c r="F8176" s="493"/>
      <c r="G8176" s="493" t="s">
        <v>1393</v>
      </c>
      <c r="H8176" s="494" t="n">
        <v>24</v>
      </c>
      <c r="I8176" s="495" t="s">
        <v>1394</v>
      </c>
      <c r="J8176" s="496" t="n">
        <v>436.56</v>
      </c>
    </row>
    <row r="8177" customFormat="false" ht="0.75" hidden="false" customHeight="true" outlineLevel="0" collapsed="false">
      <c r="A8177" s="497"/>
      <c r="B8177" s="498"/>
      <c r="C8177" s="498"/>
      <c r="D8177" s="498"/>
      <c r="E8177" s="498"/>
      <c r="F8177" s="498"/>
      <c r="G8177" s="498"/>
      <c r="H8177" s="498"/>
      <c r="I8177" s="499"/>
      <c r="J8177" s="500"/>
    </row>
    <row r="8178" customFormat="false" ht="18" hidden="false" customHeight="true" outlineLevel="0" collapsed="false">
      <c r="A8178" s="466" t="s">
        <v>3862</v>
      </c>
      <c r="B8178" s="467" t="s">
        <v>27</v>
      </c>
      <c r="C8178" s="468" t="s">
        <v>26</v>
      </c>
      <c r="D8178" s="468" t="s">
        <v>18</v>
      </c>
      <c r="E8178" s="468" t="s">
        <v>25</v>
      </c>
      <c r="F8178" s="468"/>
      <c r="G8178" s="469" t="s">
        <v>1375</v>
      </c>
      <c r="H8178" s="467" t="s">
        <v>1376</v>
      </c>
      <c r="I8178" s="470" t="s">
        <v>1377</v>
      </c>
      <c r="J8178" s="471" t="s">
        <v>19</v>
      </c>
    </row>
    <row r="8179" customFormat="false" ht="51.75" hidden="false" customHeight="true" outlineLevel="0" collapsed="false">
      <c r="A8179" s="472" t="s">
        <v>35</v>
      </c>
      <c r="B8179" s="473" t="n">
        <v>89724</v>
      </c>
      <c r="C8179" s="474" t="s">
        <v>42</v>
      </c>
      <c r="D8179" s="474" t="s">
        <v>515</v>
      </c>
      <c r="E8179" s="474" t="s">
        <v>1422</v>
      </c>
      <c r="F8179" s="474"/>
      <c r="G8179" s="475" t="s">
        <v>120</v>
      </c>
      <c r="H8179" s="476" t="n">
        <v>1</v>
      </c>
      <c r="I8179" s="477" t="n">
        <v>10.07</v>
      </c>
      <c r="J8179" s="478" t="n">
        <v>10.07</v>
      </c>
    </row>
    <row r="8180" customFormat="false" ht="25.5" hidden="false" customHeight="true" outlineLevel="0" collapsed="false">
      <c r="A8180" s="479" t="s">
        <v>656</v>
      </c>
      <c r="B8180" s="480" t="n">
        <v>88248</v>
      </c>
      <c r="C8180" s="481" t="s">
        <v>42</v>
      </c>
      <c r="D8180" s="481" t="s">
        <v>910</v>
      </c>
      <c r="E8180" s="481" t="s">
        <v>1382</v>
      </c>
      <c r="F8180" s="481"/>
      <c r="G8180" s="482" t="s">
        <v>469</v>
      </c>
      <c r="H8180" s="483" t="n">
        <v>0.127</v>
      </c>
      <c r="I8180" s="484" t="n">
        <v>20.92</v>
      </c>
      <c r="J8180" s="485" t="n">
        <v>2.65</v>
      </c>
    </row>
    <row r="8181" customFormat="false" ht="25.5" hidden="false" customHeight="true" outlineLevel="0" collapsed="false">
      <c r="A8181" s="479" t="s">
        <v>656</v>
      </c>
      <c r="B8181" s="480" t="n">
        <v>88267</v>
      </c>
      <c r="C8181" s="481" t="s">
        <v>42</v>
      </c>
      <c r="D8181" s="481" t="s">
        <v>909</v>
      </c>
      <c r="E8181" s="481" t="s">
        <v>1382</v>
      </c>
      <c r="F8181" s="481"/>
      <c r="G8181" s="482" t="s">
        <v>469</v>
      </c>
      <c r="H8181" s="483" t="n">
        <v>0.127</v>
      </c>
      <c r="I8181" s="484" t="n">
        <v>25.55</v>
      </c>
      <c r="J8181" s="485" t="n">
        <v>3.24</v>
      </c>
    </row>
    <row r="8182" customFormat="false" ht="24" hidden="false" customHeight="true" outlineLevel="0" collapsed="false">
      <c r="A8182" s="501" t="s">
        <v>200</v>
      </c>
      <c r="B8182" s="502" t="n">
        <v>122</v>
      </c>
      <c r="C8182" s="503" t="s">
        <v>42</v>
      </c>
      <c r="D8182" s="503" t="s">
        <v>3553</v>
      </c>
      <c r="E8182" s="503" t="s">
        <v>669</v>
      </c>
      <c r="F8182" s="503"/>
      <c r="G8182" s="504" t="s">
        <v>120</v>
      </c>
      <c r="H8182" s="505" t="n">
        <v>0.0099</v>
      </c>
      <c r="I8182" s="506" t="n">
        <v>76.94</v>
      </c>
      <c r="J8182" s="507" t="n">
        <v>0.76</v>
      </c>
    </row>
    <row r="8183" customFormat="false" ht="25.5" hidden="false" customHeight="true" outlineLevel="0" collapsed="false">
      <c r="A8183" s="501" t="s">
        <v>200</v>
      </c>
      <c r="B8183" s="502" t="n">
        <v>3517</v>
      </c>
      <c r="C8183" s="503" t="s">
        <v>42</v>
      </c>
      <c r="D8183" s="503" t="s">
        <v>3863</v>
      </c>
      <c r="E8183" s="503" t="s">
        <v>669</v>
      </c>
      <c r="F8183" s="503"/>
      <c r="G8183" s="504" t="s">
        <v>120</v>
      </c>
      <c r="H8183" s="505" t="n">
        <v>1</v>
      </c>
      <c r="I8183" s="506" t="n">
        <v>2.11</v>
      </c>
      <c r="J8183" s="507" t="n">
        <v>2.11</v>
      </c>
    </row>
    <row r="8184" customFormat="false" ht="25.5" hidden="false" customHeight="true" outlineLevel="0" collapsed="false">
      <c r="A8184" s="501" t="s">
        <v>200</v>
      </c>
      <c r="B8184" s="502" t="n">
        <v>20083</v>
      </c>
      <c r="C8184" s="503" t="s">
        <v>42</v>
      </c>
      <c r="D8184" s="503" t="s">
        <v>3554</v>
      </c>
      <c r="E8184" s="503" t="s">
        <v>669</v>
      </c>
      <c r="F8184" s="503"/>
      <c r="G8184" s="504" t="s">
        <v>120</v>
      </c>
      <c r="H8184" s="505" t="n">
        <v>0.015</v>
      </c>
      <c r="I8184" s="506" t="n">
        <v>87.17</v>
      </c>
      <c r="J8184" s="507" t="n">
        <v>1.3</v>
      </c>
    </row>
    <row r="8185" customFormat="false" ht="24" hidden="false" customHeight="true" outlineLevel="0" collapsed="false">
      <c r="A8185" s="501" t="s">
        <v>200</v>
      </c>
      <c r="B8185" s="502" t="n">
        <v>38383</v>
      </c>
      <c r="C8185" s="503" t="s">
        <v>42</v>
      </c>
      <c r="D8185" s="503" t="s">
        <v>3555</v>
      </c>
      <c r="E8185" s="503" t="s">
        <v>669</v>
      </c>
      <c r="F8185" s="503"/>
      <c r="G8185" s="504" t="s">
        <v>120</v>
      </c>
      <c r="H8185" s="505" t="n">
        <v>0.0071</v>
      </c>
      <c r="I8185" s="506" t="n">
        <v>2.62</v>
      </c>
      <c r="J8185" s="507" t="n">
        <v>0.01</v>
      </c>
    </row>
    <row r="8186" customFormat="false" ht="15" hidden="false" customHeight="false" outlineLevel="0" collapsed="false">
      <c r="A8186" s="486"/>
      <c r="B8186" s="487"/>
      <c r="C8186" s="487"/>
      <c r="D8186" s="487"/>
      <c r="E8186" s="487" t="s">
        <v>1388</v>
      </c>
      <c r="F8186" s="488" t="n">
        <v>4.71</v>
      </c>
      <c r="G8186" s="487" t="s">
        <v>1389</v>
      </c>
      <c r="H8186" s="488" t="n">
        <v>0</v>
      </c>
      <c r="I8186" s="489" t="s">
        <v>1390</v>
      </c>
      <c r="J8186" s="490" t="n">
        <v>4.71</v>
      </c>
    </row>
    <row r="8187" customFormat="false" ht="15" hidden="false" customHeight="true" outlineLevel="0" collapsed="false">
      <c r="A8187" s="486"/>
      <c r="B8187" s="487"/>
      <c r="C8187" s="487"/>
      <c r="D8187" s="487"/>
      <c r="E8187" s="487" t="s">
        <v>1391</v>
      </c>
      <c r="F8187" s="488" t="n">
        <v>2.39</v>
      </c>
      <c r="G8187" s="487"/>
      <c r="H8187" s="491" t="s">
        <v>1392</v>
      </c>
      <c r="I8187" s="491"/>
      <c r="J8187" s="490" t="n">
        <v>12.46</v>
      </c>
    </row>
    <row r="8188" customFormat="false" ht="49.5" hidden="false" customHeight="true" outlineLevel="0" collapsed="false">
      <c r="A8188" s="492"/>
      <c r="B8188" s="493"/>
      <c r="C8188" s="493"/>
      <c r="D8188" s="493"/>
      <c r="E8188" s="493"/>
      <c r="F8188" s="493"/>
      <c r="G8188" s="493" t="s">
        <v>1393</v>
      </c>
      <c r="H8188" s="494" t="n">
        <v>2</v>
      </c>
      <c r="I8188" s="495" t="s">
        <v>1394</v>
      </c>
      <c r="J8188" s="496" t="n">
        <v>24.92</v>
      </c>
    </row>
    <row r="8189" customFormat="false" ht="0.75" hidden="false" customHeight="true" outlineLevel="0" collapsed="false">
      <c r="A8189" s="497"/>
      <c r="B8189" s="498"/>
      <c r="C8189" s="498"/>
      <c r="D8189" s="498"/>
      <c r="E8189" s="498"/>
      <c r="F8189" s="498"/>
      <c r="G8189" s="498"/>
      <c r="H8189" s="498"/>
      <c r="I8189" s="499"/>
      <c r="J8189" s="500"/>
    </row>
    <row r="8190" customFormat="false" ht="18" hidden="false" customHeight="true" outlineLevel="0" collapsed="false">
      <c r="A8190" s="466" t="s">
        <v>3864</v>
      </c>
      <c r="B8190" s="467" t="s">
        <v>27</v>
      </c>
      <c r="C8190" s="468" t="s">
        <v>26</v>
      </c>
      <c r="D8190" s="468" t="s">
        <v>18</v>
      </c>
      <c r="E8190" s="468" t="s">
        <v>25</v>
      </c>
      <c r="F8190" s="468"/>
      <c r="G8190" s="469" t="s">
        <v>1375</v>
      </c>
      <c r="H8190" s="467" t="s">
        <v>1376</v>
      </c>
      <c r="I8190" s="470" t="s">
        <v>1377</v>
      </c>
      <c r="J8190" s="471" t="s">
        <v>19</v>
      </c>
    </row>
    <row r="8191" customFormat="false" ht="25.5" hidden="false" customHeight="true" outlineLevel="0" collapsed="false">
      <c r="A8191" s="472" t="s">
        <v>35</v>
      </c>
      <c r="B8191" s="473" t="s">
        <v>3865</v>
      </c>
      <c r="C8191" s="474" t="s">
        <v>36</v>
      </c>
      <c r="D8191" s="474" t="s">
        <v>3866</v>
      </c>
      <c r="E8191" s="474" t="s">
        <v>1422</v>
      </c>
      <c r="F8191" s="474"/>
      <c r="G8191" s="475" t="s">
        <v>120</v>
      </c>
      <c r="H8191" s="476" t="n">
        <v>1</v>
      </c>
      <c r="I8191" s="477" t="n">
        <v>16</v>
      </c>
      <c r="J8191" s="478" t="n">
        <v>16</v>
      </c>
    </row>
    <row r="8192" customFormat="false" ht="25.5" hidden="false" customHeight="true" outlineLevel="0" collapsed="false">
      <c r="A8192" s="479" t="s">
        <v>656</v>
      </c>
      <c r="B8192" s="480" t="n">
        <v>88248</v>
      </c>
      <c r="C8192" s="481" t="s">
        <v>42</v>
      </c>
      <c r="D8192" s="481" t="s">
        <v>910</v>
      </c>
      <c r="E8192" s="481" t="s">
        <v>1382</v>
      </c>
      <c r="F8192" s="481"/>
      <c r="G8192" s="482" t="s">
        <v>469</v>
      </c>
      <c r="H8192" s="483" t="n">
        <v>0.106</v>
      </c>
      <c r="I8192" s="484" t="n">
        <v>20.92</v>
      </c>
      <c r="J8192" s="485" t="n">
        <v>2.21</v>
      </c>
    </row>
    <row r="8193" customFormat="false" ht="25.5" hidden="false" customHeight="true" outlineLevel="0" collapsed="false">
      <c r="A8193" s="479" t="s">
        <v>656</v>
      </c>
      <c r="B8193" s="480" t="n">
        <v>88267</v>
      </c>
      <c r="C8193" s="481" t="s">
        <v>42</v>
      </c>
      <c r="D8193" s="481" t="s">
        <v>909</v>
      </c>
      <c r="E8193" s="481" t="s">
        <v>1382</v>
      </c>
      <c r="F8193" s="481"/>
      <c r="G8193" s="482" t="s">
        <v>469</v>
      </c>
      <c r="H8193" s="483" t="n">
        <v>0.318</v>
      </c>
      <c r="I8193" s="484" t="n">
        <v>25.55</v>
      </c>
      <c r="J8193" s="485" t="n">
        <v>8.12</v>
      </c>
    </row>
    <row r="8194" customFormat="false" ht="25.5" hidden="false" customHeight="true" outlineLevel="0" collapsed="false">
      <c r="A8194" s="501" t="s">
        <v>200</v>
      </c>
      <c r="B8194" s="502" t="n">
        <v>10835</v>
      </c>
      <c r="C8194" s="503" t="s">
        <v>42</v>
      </c>
      <c r="D8194" s="503" t="s">
        <v>3867</v>
      </c>
      <c r="E8194" s="503" t="s">
        <v>669</v>
      </c>
      <c r="F8194" s="503"/>
      <c r="G8194" s="504" t="s">
        <v>120</v>
      </c>
      <c r="H8194" s="505" t="n">
        <v>1</v>
      </c>
      <c r="I8194" s="506" t="n">
        <v>5.67</v>
      </c>
      <c r="J8194" s="507" t="n">
        <v>5.67</v>
      </c>
    </row>
    <row r="8195" customFormat="false" ht="15" hidden="false" customHeight="false" outlineLevel="0" collapsed="false">
      <c r="A8195" s="486"/>
      <c r="B8195" s="487"/>
      <c r="C8195" s="487"/>
      <c r="D8195" s="487"/>
      <c r="E8195" s="487" t="s">
        <v>1388</v>
      </c>
      <c r="F8195" s="488" t="n">
        <v>8.36</v>
      </c>
      <c r="G8195" s="487" t="s">
        <v>1389</v>
      </c>
      <c r="H8195" s="488" t="n">
        <v>0</v>
      </c>
      <c r="I8195" s="489" t="s">
        <v>1390</v>
      </c>
      <c r="J8195" s="490" t="n">
        <v>8.36</v>
      </c>
    </row>
    <row r="8196" customFormat="false" ht="15" hidden="false" customHeight="true" outlineLevel="0" collapsed="false">
      <c r="A8196" s="486"/>
      <c r="B8196" s="487"/>
      <c r="C8196" s="487"/>
      <c r="D8196" s="487"/>
      <c r="E8196" s="487" t="s">
        <v>1391</v>
      </c>
      <c r="F8196" s="488" t="n">
        <v>3.8</v>
      </c>
      <c r="G8196" s="487"/>
      <c r="H8196" s="491" t="s">
        <v>1392</v>
      </c>
      <c r="I8196" s="491"/>
      <c r="J8196" s="490" t="n">
        <v>19.8</v>
      </c>
    </row>
    <row r="8197" customFormat="false" ht="49.5" hidden="false" customHeight="true" outlineLevel="0" collapsed="false">
      <c r="A8197" s="492"/>
      <c r="B8197" s="493"/>
      <c r="C8197" s="493"/>
      <c r="D8197" s="493"/>
      <c r="E8197" s="493"/>
      <c r="F8197" s="493"/>
      <c r="G8197" s="493" t="s">
        <v>1393</v>
      </c>
      <c r="H8197" s="494" t="n">
        <v>80</v>
      </c>
      <c r="I8197" s="495" t="s">
        <v>1394</v>
      </c>
      <c r="J8197" s="496" t="n">
        <v>1584</v>
      </c>
    </row>
    <row r="8198" customFormat="false" ht="0.75" hidden="false" customHeight="true" outlineLevel="0" collapsed="false">
      <c r="A8198" s="497"/>
      <c r="B8198" s="498"/>
      <c r="C8198" s="498"/>
      <c r="D8198" s="498"/>
      <c r="E8198" s="498"/>
      <c r="F8198" s="498"/>
      <c r="G8198" s="498"/>
      <c r="H8198" s="498"/>
      <c r="I8198" s="499"/>
      <c r="J8198" s="500"/>
    </row>
    <row r="8199" customFormat="false" ht="18" hidden="false" customHeight="true" outlineLevel="0" collapsed="false">
      <c r="A8199" s="466" t="s">
        <v>3868</v>
      </c>
      <c r="B8199" s="467" t="s">
        <v>27</v>
      </c>
      <c r="C8199" s="468" t="s">
        <v>26</v>
      </c>
      <c r="D8199" s="468" t="s">
        <v>18</v>
      </c>
      <c r="E8199" s="468" t="s">
        <v>25</v>
      </c>
      <c r="F8199" s="468"/>
      <c r="G8199" s="469" t="s">
        <v>1375</v>
      </c>
      <c r="H8199" s="467" t="s">
        <v>1376</v>
      </c>
      <c r="I8199" s="470" t="s">
        <v>1377</v>
      </c>
      <c r="J8199" s="471" t="s">
        <v>19</v>
      </c>
    </row>
    <row r="8200" customFormat="false" ht="51.75" hidden="false" customHeight="true" outlineLevel="0" collapsed="false">
      <c r="A8200" s="472" t="s">
        <v>35</v>
      </c>
      <c r="B8200" s="473" t="s">
        <v>3869</v>
      </c>
      <c r="C8200" s="474" t="s">
        <v>36</v>
      </c>
      <c r="D8200" s="474" t="s">
        <v>3870</v>
      </c>
      <c r="E8200" s="474" t="s">
        <v>1554</v>
      </c>
      <c r="F8200" s="474"/>
      <c r="G8200" s="475" t="s">
        <v>463</v>
      </c>
      <c r="H8200" s="476" t="n">
        <v>1</v>
      </c>
      <c r="I8200" s="477" t="n">
        <v>29.06</v>
      </c>
      <c r="J8200" s="478" t="n">
        <v>29.06</v>
      </c>
    </row>
    <row r="8201" customFormat="false" ht="25.5" hidden="false" customHeight="true" outlineLevel="0" collapsed="false">
      <c r="A8201" s="479" t="s">
        <v>656</v>
      </c>
      <c r="B8201" s="480" t="n">
        <v>88248</v>
      </c>
      <c r="C8201" s="481" t="s">
        <v>42</v>
      </c>
      <c r="D8201" s="481" t="s">
        <v>910</v>
      </c>
      <c r="E8201" s="481" t="s">
        <v>1382</v>
      </c>
      <c r="F8201" s="481"/>
      <c r="G8201" s="482" t="s">
        <v>469</v>
      </c>
      <c r="H8201" s="483" t="n">
        <v>0.16</v>
      </c>
      <c r="I8201" s="484" t="n">
        <v>20.92</v>
      </c>
      <c r="J8201" s="485" t="n">
        <v>3.34</v>
      </c>
    </row>
    <row r="8202" customFormat="false" ht="25.5" hidden="false" customHeight="true" outlineLevel="0" collapsed="false">
      <c r="A8202" s="479" t="s">
        <v>656</v>
      </c>
      <c r="B8202" s="480" t="n">
        <v>88267</v>
      </c>
      <c r="C8202" s="481" t="s">
        <v>42</v>
      </c>
      <c r="D8202" s="481" t="s">
        <v>909</v>
      </c>
      <c r="E8202" s="481" t="s">
        <v>1382</v>
      </c>
      <c r="F8202" s="481"/>
      <c r="G8202" s="482" t="s">
        <v>469</v>
      </c>
      <c r="H8202" s="483" t="n">
        <v>0.16</v>
      </c>
      <c r="I8202" s="484" t="n">
        <v>25.55</v>
      </c>
      <c r="J8202" s="485" t="n">
        <v>4.08</v>
      </c>
    </row>
    <row r="8203" customFormat="false" ht="25.5" hidden="false" customHeight="true" outlineLevel="0" collapsed="false">
      <c r="A8203" s="501" t="s">
        <v>200</v>
      </c>
      <c r="B8203" s="502" t="n">
        <v>3659</v>
      </c>
      <c r="C8203" s="503" t="s">
        <v>42</v>
      </c>
      <c r="D8203" s="503" t="s">
        <v>3871</v>
      </c>
      <c r="E8203" s="503" t="s">
        <v>669</v>
      </c>
      <c r="F8203" s="503"/>
      <c r="G8203" s="504" t="s">
        <v>120</v>
      </c>
      <c r="H8203" s="505" t="n">
        <v>1</v>
      </c>
      <c r="I8203" s="506" t="n">
        <v>18.72</v>
      </c>
      <c r="J8203" s="507" t="n">
        <v>18.72</v>
      </c>
    </row>
    <row r="8204" customFormat="false" ht="39" hidden="false" customHeight="true" outlineLevel="0" collapsed="false">
      <c r="A8204" s="501" t="s">
        <v>200</v>
      </c>
      <c r="B8204" s="502" t="n">
        <v>20078</v>
      </c>
      <c r="C8204" s="503" t="s">
        <v>42</v>
      </c>
      <c r="D8204" s="503" t="s">
        <v>3814</v>
      </c>
      <c r="E8204" s="503" t="s">
        <v>669</v>
      </c>
      <c r="F8204" s="503"/>
      <c r="G8204" s="504" t="s">
        <v>120</v>
      </c>
      <c r="H8204" s="505" t="n">
        <v>0.092</v>
      </c>
      <c r="I8204" s="506" t="n">
        <v>31.75</v>
      </c>
      <c r="J8204" s="507" t="n">
        <v>2.92</v>
      </c>
    </row>
    <row r="8205" customFormat="false" ht="15" hidden="false" customHeight="false" outlineLevel="0" collapsed="false">
      <c r="A8205" s="486"/>
      <c r="B8205" s="487"/>
      <c r="C8205" s="487"/>
      <c r="D8205" s="487"/>
      <c r="E8205" s="487" t="s">
        <v>1388</v>
      </c>
      <c r="F8205" s="488" t="n">
        <v>5.94</v>
      </c>
      <c r="G8205" s="487" t="s">
        <v>1389</v>
      </c>
      <c r="H8205" s="488" t="n">
        <v>0</v>
      </c>
      <c r="I8205" s="489" t="s">
        <v>1390</v>
      </c>
      <c r="J8205" s="490" t="n">
        <v>5.94</v>
      </c>
    </row>
    <row r="8206" customFormat="false" ht="15" hidden="false" customHeight="true" outlineLevel="0" collapsed="false">
      <c r="A8206" s="486"/>
      <c r="B8206" s="487"/>
      <c r="C8206" s="487"/>
      <c r="D8206" s="487"/>
      <c r="E8206" s="487" t="s">
        <v>1391</v>
      </c>
      <c r="F8206" s="488" t="n">
        <v>6.91</v>
      </c>
      <c r="G8206" s="487"/>
      <c r="H8206" s="491" t="s">
        <v>1392</v>
      </c>
      <c r="I8206" s="491"/>
      <c r="J8206" s="490" t="n">
        <v>35.97</v>
      </c>
    </row>
    <row r="8207" customFormat="false" ht="49.5" hidden="false" customHeight="true" outlineLevel="0" collapsed="false">
      <c r="A8207" s="492"/>
      <c r="B8207" s="493"/>
      <c r="C8207" s="493"/>
      <c r="D8207" s="493"/>
      <c r="E8207" s="493"/>
      <c r="F8207" s="493"/>
      <c r="G8207" s="493" t="s">
        <v>1393</v>
      </c>
      <c r="H8207" s="494" t="n">
        <v>2</v>
      </c>
      <c r="I8207" s="495" t="s">
        <v>1394</v>
      </c>
      <c r="J8207" s="496" t="n">
        <v>71.94</v>
      </c>
    </row>
    <row r="8208" customFormat="false" ht="0.75" hidden="false" customHeight="true" outlineLevel="0" collapsed="false">
      <c r="A8208" s="497"/>
      <c r="B8208" s="498"/>
      <c r="C8208" s="498"/>
      <c r="D8208" s="498"/>
      <c r="E8208" s="498"/>
      <c r="F8208" s="498"/>
      <c r="G8208" s="498"/>
      <c r="H8208" s="498"/>
      <c r="I8208" s="499"/>
      <c r="J8208" s="500"/>
    </row>
    <row r="8209" customFormat="false" ht="18" hidden="false" customHeight="true" outlineLevel="0" collapsed="false">
      <c r="A8209" s="466" t="s">
        <v>3872</v>
      </c>
      <c r="B8209" s="467" t="s">
        <v>27</v>
      </c>
      <c r="C8209" s="468" t="s">
        <v>26</v>
      </c>
      <c r="D8209" s="468" t="s">
        <v>18</v>
      </c>
      <c r="E8209" s="468" t="s">
        <v>25</v>
      </c>
      <c r="F8209" s="468"/>
      <c r="G8209" s="469" t="s">
        <v>1375</v>
      </c>
      <c r="H8209" s="467" t="s">
        <v>1376</v>
      </c>
      <c r="I8209" s="470" t="s">
        <v>1377</v>
      </c>
      <c r="J8209" s="471" t="s">
        <v>19</v>
      </c>
    </row>
    <row r="8210" customFormat="false" ht="51.75" hidden="false" customHeight="true" outlineLevel="0" collapsed="false">
      <c r="A8210" s="472" t="s">
        <v>35</v>
      </c>
      <c r="B8210" s="473" t="s">
        <v>3873</v>
      </c>
      <c r="C8210" s="474" t="s">
        <v>36</v>
      </c>
      <c r="D8210" s="474" t="s">
        <v>3874</v>
      </c>
      <c r="E8210" s="474" t="s">
        <v>1422</v>
      </c>
      <c r="F8210" s="474"/>
      <c r="G8210" s="475" t="s">
        <v>120</v>
      </c>
      <c r="H8210" s="476" t="n">
        <v>1</v>
      </c>
      <c r="I8210" s="477" t="n">
        <v>48.4</v>
      </c>
      <c r="J8210" s="478" t="n">
        <v>48.4</v>
      </c>
    </row>
    <row r="8211" customFormat="false" ht="25.5" hidden="false" customHeight="true" outlineLevel="0" collapsed="false">
      <c r="A8211" s="479" t="s">
        <v>656</v>
      </c>
      <c r="B8211" s="480" t="n">
        <v>88248</v>
      </c>
      <c r="C8211" s="481" t="s">
        <v>42</v>
      </c>
      <c r="D8211" s="481" t="s">
        <v>910</v>
      </c>
      <c r="E8211" s="481" t="s">
        <v>1382</v>
      </c>
      <c r="F8211" s="481"/>
      <c r="G8211" s="482" t="s">
        <v>469</v>
      </c>
      <c r="H8211" s="483" t="n">
        <v>0.33</v>
      </c>
      <c r="I8211" s="484" t="n">
        <v>20.92</v>
      </c>
      <c r="J8211" s="485" t="n">
        <v>6.9</v>
      </c>
    </row>
    <row r="8212" customFormat="false" ht="25.5" hidden="false" customHeight="true" outlineLevel="0" collapsed="false">
      <c r="A8212" s="479" t="s">
        <v>656</v>
      </c>
      <c r="B8212" s="480" t="n">
        <v>88267</v>
      </c>
      <c r="C8212" s="481" t="s">
        <v>42</v>
      </c>
      <c r="D8212" s="481" t="s">
        <v>909</v>
      </c>
      <c r="E8212" s="481" t="s">
        <v>1382</v>
      </c>
      <c r="F8212" s="481"/>
      <c r="G8212" s="482" t="s">
        <v>469</v>
      </c>
      <c r="H8212" s="483" t="n">
        <v>0.33</v>
      </c>
      <c r="I8212" s="484" t="n">
        <v>25.55</v>
      </c>
      <c r="J8212" s="485" t="n">
        <v>8.43</v>
      </c>
    </row>
    <row r="8213" customFormat="false" ht="25.5" hidden="false" customHeight="true" outlineLevel="0" collapsed="false">
      <c r="A8213" s="501" t="s">
        <v>200</v>
      </c>
      <c r="B8213" s="502" t="n">
        <v>301</v>
      </c>
      <c r="C8213" s="503" t="s">
        <v>42</v>
      </c>
      <c r="D8213" s="503" t="s">
        <v>3831</v>
      </c>
      <c r="E8213" s="503" t="s">
        <v>669</v>
      </c>
      <c r="F8213" s="503"/>
      <c r="G8213" s="504" t="s">
        <v>120</v>
      </c>
      <c r="H8213" s="505" t="n">
        <v>1</v>
      </c>
      <c r="I8213" s="506" t="n">
        <v>3.25</v>
      </c>
      <c r="J8213" s="507" t="n">
        <v>3.25</v>
      </c>
    </row>
    <row r="8214" customFormat="false" ht="39" hidden="false" customHeight="true" outlineLevel="0" collapsed="false">
      <c r="A8214" s="501" t="s">
        <v>200</v>
      </c>
      <c r="B8214" s="502" t="n">
        <v>20078</v>
      </c>
      <c r="C8214" s="503" t="s">
        <v>42</v>
      </c>
      <c r="D8214" s="503" t="s">
        <v>3814</v>
      </c>
      <c r="E8214" s="503" t="s">
        <v>669</v>
      </c>
      <c r="F8214" s="503"/>
      <c r="G8214" s="504" t="s">
        <v>120</v>
      </c>
      <c r="H8214" s="505" t="n">
        <v>0.092</v>
      </c>
      <c r="I8214" s="506" t="n">
        <v>31.75</v>
      </c>
      <c r="J8214" s="507" t="n">
        <v>2.92</v>
      </c>
    </row>
    <row r="8215" customFormat="false" ht="25.5" hidden="false" customHeight="true" outlineLevel="0" collapsed="false">
      <c r="A8215" s="501" t="s">
        <v>200</v>
      </c>
      <c r="B8215" s="502" t="n">
        <v>3660</v>
      </c>
      <c r="C8215" s="503" t="s">
        <v>42</v>
      </c>
      <c r="D8215" s="503" t="s">
        <v>3875</v>
      </c>
      <c r="E8215" s="503" t="s">
        <v>669</v>
      </c>
      <c r="F8215" s="503"/>
      <c r="G8215" s="504" t="s">
        <v>120</v>
      </c>
      <c r="H8215" s="505" t="n">
        <v>1</v>
      </c>
      <c r="I8215" s="506" t="n">
        <v>24.2</v>
      </c>
      <c r="J8215" s="507" t="n">
        <v>24.2</v>
      </c>
    </row>
    <row r="8216" customFormat="false" ht="25.5" hidden="false" customHeight="true" outlineLevel="0" collapsed="false">
      <c r="A8216" s="501" t="s">
        <v>200</v>
      </c>
      <c r="B8216" s="502" t="n">
        <v>297</v>
      </c>
      <c r="C8216" s="503" t="s">
        <v>42</v>
      </c>
      <c r="D8216" s="503" t="s">
        <v>3850</v>
      </c>
      <c r="E8216" s="503" t="s">
        <v>669</v>
      </c>
      <c r="F8216" s="503"/>
      <c r="G8216" s="504" t="s">
        <v>120</v>
      </c>
      <c r="H8216" s="505" t="n">
        <v>1</v>
      </c>
      <c r="I8216" s="506" t="n">
        <v>2.7</v>
      </c>
      <c r="J8216" s="507" t="n">
        <v>2.7</v>
      </c>
    </row>
    <row r="8217" customFormat="false" ht="15" hidden="false" customHeight="false" outlineLevel="0" collapsed="false">
      <c r="A8217" s="486"/>
      <c r="B8217" s="487"/>
      <c r="C8217" s="487"/>
      <c r="D8217" s="487"/>
      <c r="E8217" s="487" t="s">
        <v>1388</v>
      </c>
      <c r="F8217" s="488" t="n">
        <v>12.25</v>
      </c>
      <c r="G8217" s="487" t="s">
        <v>1389</v>
      </c>
      <c r="H8217" s="488" t="n">
        <v>0</v>
      </c>
      <c r="I8217" s="489" t="s">
        <v>1390</v>
      </c>
      <c r="J8217" s="490" t="n">
        <v>12.25</v>
      </c>
    </row>
    <row r="8218" customFormat="false" ht="15" hidden="false" customHeight="true" outlineLevel="0" collapsed="false">
      <c r="A8218" s="486"/>
      <c r="B8218" s="487"/>
      <c r="C8218" s="487"/>
      <c r="D8218" s="487"/>
      <c r="E8218" s="487" t="s">
        <v>1391</v>
      </c>
      <c r="F8218" s="488" t="n">
        <v>11.51</v>
      </c>
      <c r="G8218" s="487"/>
      <c r="H8218" s="491" t="s">
        <v>1392</v>
      </c>
      <c r="I8218" s="491"/>
      <c r="J8218" s="490" t="n">
        <v>59.91</v>
      </c>
    </row>
    <row r="8219" customFormat="false" ht="49.5" hidden="false" customHeight="true" outlineLevel="0" collapsed="false">
      <c r="A8219" s="492"/>
      <c r="B8219" s="493"/>
      <c r="C8219" s="493"/>
      <c r="D8219" s="493"/>
      <c r="E8219" s="493"/>
      <c r="F8219" s="493"/>
      <c r="G8219" s="493" t="s">
        <v>1393</v>
      </c>
      <c r="H8219" s="494" t="n">
        <v>5</v>
      </c>
      <c r="I8219" s="495" t="s">
        <v>1394</v>
      </c>
      <c r="J8219" s="496" t="n">
        <v>299.55</v>
      </c>
    </row>
    <row r="8220" customFormat="false" ht="0.75" hidden="false" customHeight="true" outlineLevel="0" collapsed="false">
      <c r="A8220" s="497"/>
      <c r="B8220" s="498"/>
      <c r="C8220" s="498"/>
      <c r="D8220" s="498"/>
      <c r="E8220" s="498"/>
      <c r="F8220" s="498"/>
      <c r="G8220" s="498"/>
      <c r="H8220" s="498"/>
      <c r="I8220" s="499"/>
      <c r="J8220" s="500"/>
    </row>
    <row r="8221" customFormat="false" ht="18" hidden="false" customHeight="true" outlineLevel="0" collapsed="false">
      <c r="A8221" s="466" t="s">
        <v>3876</v>
      </c>
      <c r="B8221" s="467" t="s">
        <v>27</v>
      </c>
      <c r="C8221" s="468" t="s">
        <v>26</v>
      </c>
      <c r="D8221" s="468" t="s">
        <v>18</v>
      </c>
      <c r="E8221" s="468" t="s">
        <v>25</v>
      </c>
      <c r="F8221" s="468"/>
      <c r="G8221" s="469" t="s">
        <v>1375</v>
      </c>
      <c r="H8221" s="467" t="s">
        <v>1376</v>
      </c>
      <c r="I8221" s="470" t="s">
        <v>1377</v>
      </c>
      <c r="J8221" s="471" t="s">
        <v>19</v>
      </c>
    </row>
    <row r="8222" customFormat="false" ht="51.75" hidden="false" customHeight="true" outlineLevel="0" collapsed="false">
      <c r="A8222" s="472" t="s">
        <v>35</v>
      </c>
      <c r="B8222" s="473" t="n">
        <v>89797</v>
      </c>
      <c r="C8222" s="474" t="s">
        <v>42</v>
      </c>
      <c r="D8222" s="474" t="s">
        <v>3877</v>
      </c>
      <c r="E8222" s="474" t="s">
        <v>1422</v>
      </c>
      <c r="F8222" s="474"/>
      <c r="G8222" s="475" t="s">
        <v>120</v>
      </c>
      <c r="H8222" s="476" t="n">
        <v>1</v>
      </c>
      <c r="I8222" s="477" t="n">
        <v>51.18</v>
      </c>
      <c r="J8222" s="478" t="n">
        <v>51.18</v>
      </c>
    </row>
    <row r="8223" customFormat="false" ht="25.5" hidden="false" customHeight="true" outlineLevel="0" collapsed="false">
      <c r="A8223" s="479" t="s">
        <v>656</v>
      </c>
      <c r="B8223" s="480" t="n">
        <v>88248</v>
      </c>
      <c r="C8223" s="481" t="s">
        <v>42</v>
      </c>
      <c r="D8223" s="481" t="s">
        <v>910</v>
      </c>
      <c r="E8223" s="481" t="s">
        <v>1382</v>
      </c>
      <c r="F8223" s="481"/>
      <c r="G8223" s="482" t="s">
        <v>469</v>
      </c>
      <c r="H8223" s="483" t="n">
        <v>0.2568</v>
      </c>
      <c r="I8223" s="484" t="n">
        <v>20.92</v>
      </c>
      <c r="J8223" s="485" t="n">
        <v>5.37</v>
      </c>
    </row>
    <row r="8224" customFormat="false" ht="25.5" hidden="false" customHeight="true" outlineLevel="0" collapsed="false">
      <c r="A8224" s="479" t="s">
        <v>656</v>
      </c>
      <c r="B8224" s="480" t="n">
        <v>88267</v>
      </c>
      <c r="C8224" s="481" t="s">
        <v>42</v>
      </c>
      <c r="D8224" s="481" t="s">
        <v>909</v>
      </c>
      <c r="E8224" s="481" t="s">
        <v>1382</v>
      </c>
      <c r="F8224" s="481"/>
      <c r="G8224" s="482" t="s">
        <v>469</v>
      </c>
      <c r="H8224" s="483" t="n">
        <v>0.2568</v>
      </c>
      <c r="I8224" s="484" t="n">
        <v>25.55</v>
      </c>
      <c r="J8224" s="485" t="n">
        <v>6.56</v>
      </c>
    </row>
    <row r="8225" customFormat="false" ht="25.5" hidden="false" customHeight="true" outlineLevel="0" collapsed="false">
      <c r="A8225" s="501" t="s">
        <v>200</v>
      </c>
      <c r="B8225" s="502" t="n">
        <v>301</v>
      </c>
      <c r="C8225" s="503" t="s">
        <v>42</v>
      </c>
      <c r="D8225" s="503" t="s">
        <v>3831</v>
      </c>
      <c r="E8225" s="503" t="s">
        <v>669</v>
      </c>
      <c r="F8225" s="503"/>
      <c r="G8225" s="504" t="s">
        <v>120</v>
      </c>
      <c r="H8225" s="505" t="n">
        <v>3</v>
      </c>
      <c r="I8225" s="506" t="n">
        <v>3.25</v>
      </c>
      <c r="J8225" s="507" t="n">
        <v>9.75</v>
      </c>
    </row>
    <row r="8226" customFormat="false" ht="25.5" hidden="false" customHeight="true" outlineLevel="0" collapsed="false">
      <c r="A8226" s="501" t="s">
        <v>200</v>
      </c>
      <c r="B8226" s="502" t="n">
        <v>3670</v>
      </c>
      <c r="C8226" s="503" t="s">
        <v>42</v>
      </c>
      <c r="D8226" s="503" t="s">
        <v>3878</v>
      </c>
      <c r="E8226" s="503" t="s">
        <v>669</v>
      </c>
      <c r="F8226" s="503"/>
      <c r="G8226" s="504" t="s">
        <v>120</v>
      </c>
      <c r="H8226" s="505" t="n">
        <v>1</v>
      </c>
      <c r="I8226" s="506" t="n">
        <v>24.03</v>
      </c>
      <c r="J8226" s="507" t="n">
        <v>24.03</v>
      </c>
    </row>
    <row r="8227" customFormat="false" ht="39" hidden="false" customHeight="true" outlineLevel="0" collapsed="false">
      <c r="A8227" s="501" t="s">
        <v>200</v>
      </c>
      <c r="B8227" s="502" t="n">
        <v>20078</v>
      </c>
      <c r="C8227" s="503" t="s">
        <v>42</v>
      </c>
      <c r="D8227" s="503" t="s">
        <v>3814</v>
      </c>
      <c r="E8227" s="503" t="s">
        <v>669</v>
      </c>
      <c r="F8227" s="503"/>
      <c r="G8227" s="504" t="s">
        <v>120</v>
      </c>
      <c r="H8227" s="505" t="n">
        <v>0.1725</v>
      </c>
      <c r="I8227" s="506" t="n">
        <v>31.75</v>
      </c>
      <c r="J8227" s="507" t="n">
        <v>5.47</v>
      </c>
    </row>
    <row r="8228" customFormat="false" ht="15" hidden="false" customHeight="false" outlineLevel="0" collapsed="false">
      <c r="A8228" s="486"/>
      <c r="B8228" s="487"/>
      <c r="C8228" s="487"/>
      <c r="D8228" s="487"/>
      <c r="E8228" s="487" t="s">
        <v>1388</v>
      </c>
      <c r="F8228" s="488" t="n">
        <v>9.53</v>
      </c>
      <c r="G8228" s="487" t="s">
        <v>1389</v>
      </c>
      <c r="H8228" s="488" t="n">
        <v>0</v>
      </c>
      <c r="I8228" s="489" t="s">
        <v>1390</v>
      </c>
      <c r="J8228" s="490" t="n">
        <v>9.53</v>
      </c>
    </row>
    <row r="8229" customFormat="false" ht="15" hidden="false" customHeight="true" outlineLevel="0" collapsed="false">
      <c r="A8229" s="486"/>
      <c r="B8229" s="487"/>
      <c r="C8229" s="487"/>
      <c r="D8229" s="487"/>
      <c r="E8229" s="487" t="s">
        <v>1391</v>
      </c>
      <c r="F8229" s="488" t="n">
        <v>12.18</v>
      </c>
      <c r="G8229" s="487"/>
      <c r="H8229" s="491" t="s">
        <v>1392</v>
      </c>
      <c r="I8229" s="491"/>
      <c r="J8229" s="490" t="n">
        <v>63.36</v>
      </c>
    </row>
    <row r="8230" customFormat="false" ht="49.5" hidden="false" customHeight="true" outlineLevel="0" collapsed="false">
      <c r="A8230" s="492"/>
      <c r="B8230" s="493"/>
      <c r="C8230" s="493"/>
      <c r="D8230" s="493"/>
      <c r="E8230" s="493"/>
      <c r="F8230" s="493"/>
      <c r="G8230" s="493" t="s">
        <v>1393</v>
      </c>
      <c r="H8230" s="494" t="n">
        <v>76</v>
      </c>
      <c r="I8230" s="495" t="s">
        <v>1394</v>
      </c>
      <c r="J8230" s="496" t="n">
        <v>4815.36</v>
      </c>
    </row>
    <row r="8231" customFormat="false" ht="0.75" hidden="false" customHeight="true" outlineLevel="0" collapsed="false">
      <c r="A8231" s="497"/>
      <c r="B8231" s="498"/>
      <c r="C8231" s="498"/>
      <c r="D8231" s="498"/>
      <c r="E8231" s="498"/>
      <c r="F8231" s="498"/>
      <c r="G8231" s="498"/>
      <c r="H8231" s="498"/>
      <c r="I8231" s="499"/>
      <c r="J8231" s="500"/>
    </row>
    <row r="8232" customFormat="false" ht="18" hidden="false" customHeight="true" outlineLevel="0" collapsed="false">
      <c r="A8232" s="466" t="s">
        <v>3879</v>
      </c>
      <c r="B8232" s="467" t="s">
        <v>27</v>
      </c>
      <c r="C8232" s="468" t="s">
        <v>26</v>
      </c>
      <c r="D8232" s="468" t="s">
        <v>18</v>
      </c>
      <c r="E8232" s="468" t="s">
        <v>25</v>
      </c>
      <c r="F8232" s="468"/>
      <c r="G8232" s="469" t="s">
        <v>1375</v>
      </c>
      <c r="H8232" s="467" t="s">
        <v>1376</v>
      </c>
      <c r="I8232" s="470" t="s">
        <v>1377</v>
      </c>
      <c r="J8232" s="471" t="s">
        <v>19</v>
      </c>
    </row>
    <row r="8233" customFormat="false" ht="51.75" hidden="false" customHeight="true" outlineLevel="0" collapsed="false">
      <c r="A8233" s="472" t="s">
        <v>35</v>
      </c>
      <c r="B8233" s="473" t="n">
        <v>89827</v>
      </c>
      <c r="C8233" s="474" t="s">
        <v>42</v>
      </c>
      <c r="D8233" s="474" t="s">
        <v>3880</v>
      </c>
      <c r="E8233" s="474" t="s">
        <v>1422</v>
      </c>
      <c r="F8233" s="474"/>
      <c r="G8233" s="475" t="s">
        <v>120</v>
      </c>
      <c r="H8233" s="476" t="n">
        <v>1</v>
      </c>
      <c r="I8233" s="477" t="n">
        <v>19.84</v>
      </c>
      <c r="J8233" s="478" t="n">
        <v>19.84</v>
      </c>
    </row>
    <row r="8234" customFormat="false" ht="25.5" hidden="false" customHeight="true" outlineLevel="0" collapsed="false">
      <c r="A8234" s="479" t="s">
        <v>656</v>
      </c>
      <c r="B8234" s="480" t="n">
        <v>88248</v>
      </c>
      <c r="C8234" s="481" t="s">
        <v>42</v>
      </c>
      <c r="D8234" s="481" t="s">
        <v>910</v>
      </c>
      <c r="E8234" s="481" t="s">
        <v>1382</v>
      </c>
      <c r="F8234" s="481"/>
      <c r="G8234" s="482" t="s">
        <v>469</v>
      </c>
      <c r="H8234" s="483" t="n">
        <v>0.0457</v>
      </c>
      <c r="I8234" s="484" t="n">
        <v>20.92</v>
      </c>
      <c r="J8234" s="485" t="n">
        <v>0.95</v>
      </c>
    </row>
    <row r="8235" customFormat="false" ht="25.5" hidden="false" customHeight="true" outlineLevel="0" collapsed="false">
      <c r="A8235" s="479" t="s">
        <v>656</v>
      </c>
      <c r="B8235" s="480" t="n">
        <v>88267</v>
      </c>
      <c r="C8235" s="481" t="s">
        <v>42</v>
      </c>
      <c r="D8235" s="481" t="s">
        <v>909</v>
      </c>
      <c r="E8235" s="481" t="s">
        <v>1382</v>
      </c>
      <c r="F8235" s="481"/>
      <c r="G8235" s="482" t="s">
        <v>469</v>
      </c>
      <c r="H8235" s="483" t="n">
        <v>0.0457</v>
      </c>
      <c r="I8235" s="484" t="n">
        <v>25.55</v>
      </c>
      <c r="J8235" s="485" t="n">
        <v>1.16</v>
      </c>
    </row>
    <row r="8236" customFormat="false" ht="25.5" hidden="false" customHeight="true" outlineLevel="0" collapsed="false">
      <c r="A8236" s="501" t="s">
        <v>200</v>
      </c>
      <c r="B8236" s="502" t="n">
        <v>296</v>
      </c>
      <c r="C8236" s="503" t="s">
        <v>42</v>
      </c>
      <c r="D8236" s="503" t="s">
        <v>3813</v>
      </c>
      <c r="E8236" s="503" t="s">
        <v>669</v>
      </c>
      <c r="F8236" s="503"/>
      <c r="G8236" s="504" t="s">
        <v>120</v>
      </c>
      <c r="H8236" s="505" t="n">
        <v>3</v>
      </c>
      <c r="I8236" s="506" t="n">
        <v>1.83</v>
      </c>
      <c r="J8236" s="507" t="n">
        <v>5.49</v>
      </c>
    </row>
    <row r="8237" customFormat="false" ht="25.5" hidden="false" customHeight="true" outlineLevel="0" collapsed="false">
      <c r="A8237" s="501" t="s">
        <v>200</v>
      </c>
      <c r="B8237" s="502" t="n">
        <v>3662</v>
      </c>
      <c r="C8237" s="503" t="s">
        <v>42</v>
      </c>
      <c r="D8237" s="503" t="s">
        <v>3881</v>
      </c>
      <c r="E8237" s="503" t="s">
        <v>669</v>
      </c>
      <c r="F8237" s="503"/>
      <c r="G8237" s="504" t="s">
        <v>120</v>
      </c>
      <c r="H8237" s="505" t="n">
        <v>1</v>
      </c>
      <c r="I8237" s="506" t="n">
        <v>9.86</v>
      </c>
      <c r="J8237" s="507" t="n">
        <v>9.86</v>
      </c>
    </row>
    <row r="8238" customFormat="false" ht="39" hidden="false" customHeight="true" outlineLevel="0" collapsed="false">
      <c r="A8238" s="501" t="s">
        <v>200</v>
      </c>
      <c r="B8238" s="502" t="n">
        <v>20078</v>
      </c>
      <c r="C8238" s="503" t="s">
        <v>42</v>
      </c>
      <c r="D8238" s="503" t="s">
        <v>3814</v>
      </c>
      <c r="E8238" s="503" t="s">
        <v>669</v>
      </c>
      <c r="F8238" s="503"/>
      <c r="G8238" s="504" t="s">
        <v>120</v>
      </c>
      <c r="H8238" s="505" t="n">
        <v>0.075</v>
      </c>
      <c r="I8238" s="506" t="n">
        <v>31.75</v>
      </c>
      <c r="J8238" s="507" t="n">
        <v>2.38</v>
      </c>
    </row>
    <row r="8239" customFormat="false" ht="15" hidden="false" customHeight="false" outlineLevel="0" collapsed="false">
      <c r="A8239" s="486"/>
      <c r="B8239" s="487"/>
      <c r="C8239" s="487"/>
      <c r="D8239" s="487"/>
      <c r="E8239" s="487" t="s">
        <v>1388</v>
      </c>
      <c r="F8239" s="488" t="n">
        <v>1.69</v>
      </c>
      <c r="G8239" s="487" t="s">
        <v>1389</v>
      </c>
      <c r="H8239" s="488" t="n">
        <v>0</v>
      </c>
      <c r="I8239" s="489" t="s">
        <v>1390</v>
      </c>
      <c r="J8239" s="490" t="n">
        <v>1.69</v>
      </c>
    </row>
    <row r="8240" customFormat="false" ht="15" hidden="false" customHeight="true" outlineLevel="0" collapsed="false">
      <c r="A8240" s="486"/>
      <c r="B8240" s="487"/>
      <c r="C8240" s="487"/>
      <c r="D8240" s="487"/>
      <c r="E8240" s="487" t="s">
        <v>1391</v>
      </c>
      <c r="F8240" s="488" t="n">
        <v>4.72</v>
      </c>
      <c r="G8240" s="487"/>
      <c r="H8240" s="491" t="s">
        <v>1392</v>
      </c>
      <c r="I8240" s="491"/>
      <c r="J8240" s="490" t="n">
        <v>24.56</v>
      </c>
    </row>
    <row r="8241" customFormat="false" ht="49.5" hidden="false" customHeight="true" outlineLevel="0" collapsed="false">
      <c r="A8241" s="492"/>
      <c r="B8241" s="493"/>
      <c r="C8241" s="493"/>
      <c r="D8241" s="493"/>
      <c r="E8241" s="493"/>
      <c r="F8241" s="493"/>
      <c r="G8241" s="493" t="s">
        <v>1393</v>
      </c>
      <c r="H8241" s="494" t="n">
        <v>21</v>
      </c>
      <c r="I8241" s="495" t="s">
        <v>1394</v>
      </c>
      <c r="J8241" s="496" t="n">
        <v>515.76</v>
      </c>
    </row>
    <row r="8242" customFormat="false" ht="0.75" hidden="false" customHeight="true" outlineLevel="0" collapsed="false">
      <c r="A8242" s="497"/>
      <c r="B8242" s="498"/>
      <c r="C8242" s="498"/>
      <c r="D8242" s="498"/>
      <c r="E8242" s="498"/>
      <c r="F8242" s="498"/>
      <c r="G8242" s="498"/>
      <c r="H8242" s="498"/>
      <c r="I8242" s="499"/>
      <c r="J8242" s="500"/>
    </row>
    <row r="8243" customFormat="false" ht="18" hidden="false" customHeight="true" outlineLevel="0" collapsed="false">
      <c r="A8243" s="466" t="s">
        <v>3882</v>
      </c>
      <c r="B8243" s="467" t="s">
        <v>27</v>
      </c>
      <c r="C8243" s="468" t="s">
        <v>26</v>
      </c>
      <c r="D8243" s="468" t="s">
        <v>18</v>
      </c>
      <c r="E8243" s="468" t="s">
        <v>25</v>
      </c>
      <c r="F8243" s="468"/>
      <c r="G8243" s="469" t="s">
        <v>1375</v>
      </c>
      <c r="H8243" s="467" t="s">
        <v>1376</v>
      </c>
      <c r="I8243" s="470" t="s">
        <v>1377</v>
      </c>
      <c r="J8243" s="471" t="s">
        <v>19</v>
      </c>
    </row>
    <row r="8244" customFormat="false" ht="51.75" hidden="false" customHeight="true" outlineLevel="0" collapsed="false">
      <c r="A8244" s="472" t="s">
        <v>35</v>
      </c>
      <c r="B8244" s="473" t="s">
        <v>3883</v>
      </c>
      <c r="C8244" s="474" t="s">
        <v>36</v>
      </c>
      <c r="D8244" s="474" t="s">
        <v>3884</v>
      </c>
      <c r="E8244" s="474" t="s">
        <v>1422</v>
      </c>
      <c r="F8244" s="474"/>
      <c r="G8244" s="475" t="s">
        <v>120</v>
      </c>
      <c r="H8244" s="476" t="n">
        <v>1</v>
      </c>
      <c r="I8244" s="477" t="n">
        <v>40.71</v>
      </c>
      <c r="J8244" s="478" t="n">
        <v>40.71</v>
      </c>
    </row>
    <row r="8245" customFormat="false" ht="25.5" hidden="false" customHeight="true" outlineLevel="0" collapsed="false">
      <c r="A8245" s="479" t="s">
        <v>656</v>
      </c>
      <c r="B8245" s="480" t="n">
        <v>88248</v>
      </c>
      <c r="C8245" s="481" t="s">
        <v>42</v>
      </c>
      <c r="D8245" s="481" t="s">
        <v>910</v>
      </c>
      <c r="E8245" s="481" t="s">
        <v>1382</v>
      </c>
      <c r="F8245" s="481"/>
      <c r="G8245" s="482" t="s">
        <v>469</v>
      </c>
      <c r="H8245" s="483" t="n">
        <v>0.11</v>
      </c>
      <c r="I8245" s="484" t="n">
        <v>20.92</v>
      </c>
      <c r="J8245" s="485" t="n">
        <v>2.3</v>
      </c>
    </row>
    <row r="8246" customFormat="false" ht="25.5" hidden="false" customHeight="true" outlineLevel="0" collapsed="false">
      <c r="A8246" s="479" t="s">
        <v>656</v>
      </c>
      <c r="B8246" s="480" t="n">
        <v>88267</v>
      </c>
      <c r="C8246" s="481" t="s">
        <v>42</v>
      </c>
      <c r="D8246" s="481" t="s">
        <v>909</v>
      </c>
      <c r="E8246" s="481" t="s">
        <v>1382</v>
      </c>
      <c r="F8246" s="481"/>
      <c r="G8246" s="482" t="s">
        <v>469</v>
      </c>
      <c r="H8246" s="483" t="n">
        <v>0.11</v>
      </c>
      <c r="I8246" s="484" t="n">
        <v>25.55</v>
      </c>
      <c r="J8246" s="485" t="n">
        <v>2.81</v>
      </c>
    </row>
    <row r="8247" customFormat="false" ht="25.5" hidden="false" customHeight="true" outlineLevel="0" collapsed="false">
      <c r="A8247" s="501" t="s">
        <v>200</v>
      </c>
      <c r="B8247" s="502" t="n">
        <v>297</v>
      </c>
      <c r="C8247" s="503" t="s">
        <v>42</v>
      </c>
      <c r="D8247" s="503" t="s">
        <v>3850</v>
      </c>
      <c r="E8247" s="503" t="s">
        <v>669</v>
      </c>
      <c r="F8247" s="503"/>
      <c r="G8247" s="504" t="s">
        <v>120</v>
      </c>
      <c r="H8247" s="505" t="n">
        <v>2</v>
      </c>
      <c r="I8247" s="506" t="n">
        <v>2.7</v>
      </c>
      <c r="J8247" s="507" t="n">
        <v>5.4</v>
      </c>
    </row>
    <row r="8248" customFormat="false" ht="39" hidden="false" customHeight="true" outlineLevel="0" collapsed="false">
      <c r="A8248" s="501" t="s">
        <v>200</v>
      </c>
      <c r="B8248" s="502" t="n">
        <v>20078</v>
      </c>
      <c r="C8248" s="503" t="s">
        <v>42</v>
      </c>
      <c r="D8248" s="503" t="s">
        <v>3814</v>
      </c>
      <c r="E8248" s="503" t="s">
        <v>669</v>
      </c>
      <c r="F8248" s="503"/>
      <c r="G8248" s="504" t="s">
        <v>120</v>
      </c>
      <c r="H8248" s="505" t="n">
        <v>0.06</v>
      </c>
      <c r="I8248" s="506" t="n">
        <v>31.75</v>
      </c>
      <c r="J8248" s="507" t="n">
        <v>1.9</v>
      </c>
    </row>
    <row r="8249" customFormat="false" ht="25.5" hidden="false" customHeight="true" outlineLevel="0" collapsed="false">
      <c r="A8249" s="501" t="s">
        <v>200</v>
      </c>
      <c r="B8249" s="502" t="n">
        <v>3658</v>
      </c>
      <c r="C8249" s="503" t="s">
        <v>42</v>
      </c>
      <c r="D8249" s="503" t="s">
        <v>3885</v>
      </c>
      <c r="E8249" s="503" t="s">
        <v>669</v>
      </c>
      <c r="F8249" s="503"/>
      <c r="G8249" s="504" t="s">
        <v>120</v>
      </c>
      <c r="H8249" s="505" t="n">
        <v>1</v>
      </c>
      <c r="I8249" s="506" t="n">
        <v>18.68</v>
      </c>
      <c r="J8249" s="507" t="n">
        <v>18.68</v>
      </c>
    </row>
    <row r="8250" customFormat="false" ht="25.5" hidden="false" customHeight="true" outlineLevel="0" collapsed="false">
      <c r="A8250" s="501" t="s">
        <v>200</v>
      </c>
      <c r="B8250" s="502" t="n">
        <v>20042</v>
      </c>
      <c r="C8250" s="503" t="s">
        <v>42</v>
      </c>
      <c r="D8250" s="503" t="s">
        <v>3886</v>
      </c>
      <c r="E8250" s="503" t="s">
        <v>669</v>
      </c>
      <c r="F8250" s="503"/>
      <c r="G8250" s="504" t="s">
        <v>120</v>
      </c>
      <c r="H8250" s="505" t="n">
        <v>1</v>
      </c>
      <c r="I8250" s="506" t="n">
        <v>7.79</v>
      </c>
      <c r="J8250" s="507" t="n">
        <v>7.79</v>
      </c>
    </row>
    <row r="8251" customFormat="false" ht="25.5" hidden="false" customHeight="true" outlineLevel="0" collapsed="false">
      <c r="A8251" s="501" t="s">
        <v>200</v>
      </c>
      <c r="B8251" s="502" t="n">
        <v>296</v>
      </c>
      <c r="C8251" s="503" t="s">
        <v>42</v>
      </c>
      <c r="D8251" s="503" t="s">
        <v>3813</v>
      </c>
      <c r="E8251" s="503" t="s">
        <v>669</v>
      </c>
      <c r="F8251" s="503"/>
      <c r="G8251" s="504" t="s">
        <v>120</v>
      </c>
      <c r="H8251" s="505" t="n">
        <v>1</v>
      </c>
      <c r="I8251" s="506" t="n">
        <v>1.83</v>
      </c>
      <c r="J8251" s="507" t="n">
        <v>1.83</v>
      </c>
    </row>
    <row r="8252" customFormat="false" ht="15" hidden="false" customHeight="false" outlineLevel="0" collapsed="false">
      <c r="A8252" s="486"/>
      <c r="B8252" s="487"/>
      <c r="C8252" s="487"/>
      <c r="D8252" s="487"/>
      <c r="E8252" s="487" t="s">
        <v>1388</v>
      </c>
      <c r="F8252" s="488" t="n">
        <v>4.07</v>
      </c>
      <c r="G8252" s="487" t="s">
        <v>1389</v>
      </c>
      <c r="H8252" s="488" t="n">
        <v>0</v>
      </c>
      <c r="I8252" s="489" t="s">
        <v>1390</v>
      </c>
      <c r="J8252" s="490" t="n">
        <v>4.07</v>
      </c>
    </row>
    <row r="8253" customFormat="false" ht="15" hidden="false" customHeight="true" outlineLevel="0" collapsed="false">
      <c r="A8253" s="486"/>
      <c r="B8253" s="487"/>
      <c r="C8253" s="487"/>
      <c r="D8253" s="487"/>
      <c r="E8253" s="487" t="s">
        <v>1391</v>
      </c>
      <c r="F8253" s="488" t="n">
        <v>9.68</v>
      </c>
      <c r="G8253" s="487"/>
      <c r="H8253" s="491" t="s">
        <v>1392</v>
      </c>
      <c r="I8253" s="491"/>
      <c r="J8253" s="490" t="n">
        <v>50.39</v>
      </c>
    </row>
    <row r="8254" customFormat="false" ht="49.5" hidden="false" customHeight="true" outlineLevel="0" collapsed="false">
      <c r="A8254" s="492"/>
      <c r="B8254" s="493"/>
      <c r="C8254" s="493"/>
      <c r="D8254" s="493"/>
      <c r="E8254" s="493"/>
      <c r="F8254" s="493"/>
      <c r="G8254" s="493" t="s">
        <v>1393</v>
      </c>
      <c r="H8254" s="494" t="n">
        <v>7</v>
      </c>
      <c r="I8254" s="495" t="s">
        <v>1394</v>
      </c>
      <c r="J8254" s="496" t="n">
        <v>352.73</v>
      </c>
    </row>
    <row r="8255" customFormat="false" ht="0.75" hidden="false" customHeight="true" outlineLevel="0" collapsed="false">
      <c r="A8255" s="497"/>
      <c r="B8255" s="498"/>
      <c r="C8255" s="498"/>
      <c r="D8255" s="498"/>
      <c r="E8255" s="498"/>
      <c r="F8255" s="498"/>
      <c r="G8255" s="498"/>
      <c r="H8255" s="498"/>
      <c r="I8255" s="499"/>
      <c r="J8255" s="500"/>
    </row>
    <row r="8256" customFormat="false" ht="18" hidden="false" customHeight="true" outlineLevel="0" collapsed="false">
      <c r="A8256" s="466" t="s">
        <v>3887</v>
      </c>
      <c r="B8256" s="467" t="s">
        <v>27</v>
      </c>
      <c r="C8256" s="468" t="s">
        <v>26</v>
      </c>
      <c r="D8256" s="468" t="s">
        <v>18</v>
      </c>
      <c r="E8256" s="468" t="s">
        <v>25</v>
      </c>
      <c r="F8256" s="468"/>
      <c r="G8256" s="469" t="s">
        <v>1375</v>
      </c>
      <c r="H8256" s="467" t="s">
        <v>1376</v>
      </c>
      <c r="I8256" s="470" t="s">
        <v>1377</v>
      </c>
      <c r="J8256" s="471" t="s">
        <v>19</v>
      </c>
    </row>
    <row r="8257" customFormat="false" ht="51.75" hidden="false" customHeight="true" outlineLevel="0" collapsed="false">
      <c r="A8257" s="472" t="s">
        <v>35</v>
      </c>
      <c r="B8257" s="473" t="n">
        <v>89795</v>
      </c>
      <c r="C8257" s="474" t="s">
        <v>42</v>
      </c>
      <c r="D8257" s="474" t="s">
        <v>3888</v>
      </c>
      <c r="E8257" s="474" t="s">
        <v>1422</v>
      </c>
      <c r="F8257" s="474"/>
      <c r="G8257" s="475" t="s">
        <v>120</v>
      </c>
      <c r="H8257" s="476" t="n">
        <v>1</v>
      </c>
      <c r="I8257" s="477" t="n">
        <v>40.57</v>
      </c>
      <c r="J8257" s="478" t="n">
        <v>40.57</v>
      </c>
    </row>
    <row r="8258" customFormat="false" ht="25.5" hidden="false" customHeight="true" outlineLevel="0" collapsed="false">
      <c r="A8258" s="479" t="s">
        <v>656</v>
      </c>
      <c r="B8258" s="480" t="n">
        <v>88248</v>
      </c>
      <c r="C8258" s="481" t="s">
        <v>42</v>
      </c>
      <c r="D8258" s="481" t="s">
        <v>910</v>
      </c>
      <c r="E8258" s="481" t="s">
        <v>1382</v>
      </c>
      <c r="F8258" s="481"/>
      <c r="G8258" s="482" t="s">
        <v>469</v>
      </c>
      <c r="H8258" s="483" t="n">
        <v>0.2203</v>
      </c>
      <c r="I8258" s="484" t="n">
        <v>20.92</v>
      </c>
      <c r="J8258" s="485" t="n">
        <v>4.6</v>
      </c>
    </row>
    <row r="8259" customFormat="false" ht="25.5" hidden="false" customHeight="true" outlineLevel="0" collapsed="false">
      <c r="A8259" s="479" t="s">
        <v>656</v>
      </c>
      <c r="B8259" s="480" t="n">
        <v>88267</v>
      </c>
      <c r="C8259" s="481" t="s">
        <v>42</v>
      </c>
      <c r="D8259" s="481" t="s">
        <v>909</v>
      </c>
      <c r="E8259" s="481" t="s">
        <v>1382</v>
      </c>
      <c r="F8259" s="481"/>
      <c r="G8259" s="482" t="s">
        <v>469</v>
      </c>
      <c r="H8259" s="483" t="n">
        <v>0.2203</v>
      </c>
      <c r="I8259" s="484" t="n">
        <v>25.55</v>
      </c>
      <c r="J8259" s="485" t="n">
        <v>5.62</v>
      </c>
    </row>
    <row r="8260" customFormat="false" ht="25.5" hidden="false" customHeight="true" outlineLevel="0" collapsed="false">
      <c r="A8260" s="501" t="s">
        <v>200</v>
      </c>
      <c r="B8260" s="502" t="n">
        <v>297</v>
      </c>
      <c r="C8260" s="503" t="s">
        <v>42</v>
      </c>
      <c r="D8260" s="503" t="s">
        <v>3850</v>
      </c>
      <c r="E8260" s="503" t="s">
        <v>669</v>
      </c>
      <c r="F8260" s="503"/>
      <c r="G8260" s="504" t="s">
        <v>120</v>
      </c>
      <c r="H8260" s="505" t="n">
        <v>3</v>
      </c>
      <c r="I8260" s="506" t="n">
        <v>2.7</v>
      </c>
      <c r="J8260" s="507" t="n">
        <v>8.1</v>
      </c>
    </row>
    <row r="8261" customFormat="false" ht="25.5" hidden="false" customHeight="true" outlineLevel="0" collapsed="false">
      <c r="A8261" s="501" t="s">
        <v>200</v>
      </c>
      <c r="B8261" s="502" t="n">
        <v>3658</v>
      </c>
      <c r="C8261" s="503" t="s">
        <v>42</v>
      </c>
      <c r="D8261" s="503" t="s">
        <v>3885</v>
      </c>
      <c r="E8261" s="503" t="s">
        <v>669</v>
      </c>
      <c r="F8261" s="503"/>
      <c r="G8261" s="504" t="s">
        <v>120</v>
      </c>
      <c r="H8261" s="505" t="n">
        <v>1</v>
      </c>
      <c r="I8261" s="506" t="n">
        <v>18.68</v>
      </c>
      <c r="J8261" s="507" t="n">
        <v>18.68</v>
      </c>
    </row>
    <row r="8262" customFormat="false" ht="39" hidden="false" customHeight="true" outlineLevel="0" collapsed="false">
      <c r="A8262" s="501" t="s">
        <v>200</v>
      </c>
      <c r="B8262" s="502" t="n">
        <v>20078</v>
      </c>
      <c r="C8262" s="503" t="s">
        <v>42</v>
      </c>
      <c r="D8262" s="503" t="s">
        <v>3814</v>
      </c>
      <c r="E8262" s="503" t="s">
        <v>669</v>
      </c>
      <c r="F8262" s="503"/>
      <c r="G8262" s="504" t="s">
        <v>120</v>
      </c>
      <c r="H8262" s="505" t="n">
        <v>0.1125</v>
      </c>
      <c r="I8262" s="506" t="n">
        <v>31.75</v>
      </c>
      <c r="J8262" s="507" t="n">
        <v>3.57</v>
      </c>
    </row>
    <row r="8263" customFormat="false" ht="15" hidden="false" customHeight="false" outlineLevel="0" collapsed="false">
      <c r="A8263" s="486"/>
      <c r="B8263" s="487"/>
      <c r="C8263" s="487"/>
      <c r="D8263" s="487"/>
      <c r="E8263" s="487" t="s">
        <v>1388</v>
      </c>
      <c r="F8263" s="488" t="n">
        <v>8.18</v>
      </c>
      <c r="G8263" s="487" t="s">
        <v>1389</v>
      </c>
      <c r="H8263" s="488" t="n">
        <v>0</v>
      </c>
      <c r="I8263" s="489" t="s">
        <v>1390</v>
      </c>
      <c r="J8263" s="490" t="n">
        <v>8.18</v>
      </c>
    </row>
    <row r="8264" customFormat="false" ht="15" hidden="false" customHeight="true" outlineLevel="0" collapsed="false">
      <c r="A8264" s="486"/>
      <c r="B8264" s="487"/>
      <c r="C8264" s="487"/>
      <c r="D8264" s="487"/>
      <c r="E8264" s="487" t="s">
        <v>1391</v>
      </c>
      <c r="F8264" s="488" t="n">
        <v>9.65</v>
      </c>
      <c r="G8264" s="487"/>
      <c r="H8264" s="491" t="s">
        <v>1392</v>
      </c>
      <c r="I8264" s="491"/>
      <c r="J8264" s="490" t="n">
        <v>50.22</v>
      </c>
    </row>
    <row r="8265" customFormat="false" ht="49.5" hidden="false" customHeight="true" outlineLevel="0" collapsed="false">
      <c r="A8265" s="492"/>
      <c r="B8265" s="493"/>
      <c r="C8265" s="493"/>
      <c r="D8265" s="493"/>
      <c r="E8265" s="493"/>
      <c r="F8265" s="493"/>
      <c r="G8265" s="493" t="s">
        <v>1393</v>
      </c>
      <c r="H8265" s="494" t="n">
        <v>4</v>
      </c>
      <c r="I8265" s="495" t="s">
        <v>1394</v>
      </c>
      <c r="J8265" s="496" t="n">
        <v>200.88</v>
      </c>
    </row>
    <row r="8266" customFormat="false" ht="0.75" hidden="false" customHeight="true" outlineLevel="0" collapsed="false">
      <c r="A8266" s="497"/>
      <c r="B8266" s="498"/>
      <c r="C8266" s="498"/>
      <c r="D8266" s="498"/>
      <c r="E8266" s="498"/>
      <c r="F8266" s="498"/>
      <c r="G8266" s="498"/>
      <c r="H8266" s="498"/>
      <c r="I8266" s="499"/>
      <c r="J8266" s="500"/>
    </row>
    <row r="8267" customFormat="false" ht="18" hidden="false" customHeight="true" outlineLevel="0" collapsed="false">
      <c r="A8267" s="466" t="s">
        <v>3889</v>
      </c>
      <c r="B8267" s="467" t="s">
        <v>27</v>
      </c>
      <c r="C8267" s="468" t="s">
        <v>26</v>
      </c>
      <c r="D8267" s="468" t="s">
        <v>18</v>
      </c>
      <c r="E8267" s="468" t="s">
        <v>25</v>
      </c>
      <c r="F8267" s="468"/>
      <c r="G8267" s="469" t="s">
        <v>1375</v>
      </c>
      <c r="H8267" s="467" t="s">
        <v>1376</v>
      </c>
      <c r="I8267" s="470" t="s">
        <v>1377</v>
      </c>
      <c r="J8267" s="471" t="s">
        <v>19</v>
      </c>
    </row>
    <row r="8268" customFormat="false" ht="39" hidden="false" customHeight="true" outlineLevel="0" collapsed="false">
      <c r="A8268" s="472" t="s">
        <v>35</v>
      </c>
      <c r="B8268" s="473" t="n">
        <v>95693</v>
      </c>
      <c r="C8268" s="474" t="s">
        <v>42</v>
      </c>
      <c r="D8268" s="474" t="s">
        <v>3890</v>
      </c>
      <c r="E8268" s="474" t="s">
        <v>1422</v>
      </c>
      <c r="F8268" s="474"/>
      <c r="G8268" s="475" t="s">
        <v>120</v>
      </c>
      <c r="H8268" s="476" t="n">
        <v>1</v>
      </c>
      <c r="I8268" s="477" t="n">
        <v>50.68</v>
      </c>
      <c r="J8268" s="478" t="n">
        <v>50.68</v>
      </c>
    </row>
    <row r="8269" customFormat="false" ht="25.5" hidden="false" customHeight="true" outlineLevel="0" collapsed="false">
      <c r="A8269" s="479" t="s">
        <v>656</v>
      </c>
      <c r="B8269" s="480" t="n">
        <v>88248</v>
      </c>
      <c r="C8269" s="481" t="s">
        <v>42</v>
      </c>
      <c r="D8269" s="481" t="s">
        <v>910</v>
      </c>
      <c r="E8269" s="481" t="s">
        <v>1382</v>
      </c>
      <c r="F8269" s="481"/>
      <c r="G8269" s="482" t="s">
        <v>469</v>
      </c>
      <c r="H8269" s="483" t="n">
        <v>0.2403</v>
      </c>
      <c r="I8269" s="484" t="n">
        <v>20.92</v>
      </c>
      <c r="J8269" s="485" t="n">
        <v>5.02</v>
      </c>
    </row>
    <row r="8270" customFormat="false" ht="25.5" hidden="false" customHeight="true" outlineLevel="0" collapsed="false">
      <c r="A8270" s="479" t="s">
        <v>656</v>
      </c>
      <c r="B8270" s="480" t="n">
        <v>88267</v>
      </c>
      <c r="C8270" s="481" t="s">
        <v>42</v>
      </c>
      <c r="D8270" s="481" t="s">
        <v>909</v>
      </c>
      <c r="E8270" s="481" t="s">
        <v>1382</v>
      </c>
      <c r="F8270" s="481"/>
      <c r="G8270" s="482" t="s">
        <v>469</v>
      </c>
      <c r="H8270" s="483" t="n">
        <v>0.2403</v>
      </c>
      <c r="I8270" s="484" t="n">
        <v>25.55</v>
      </c>
      <c r="J8270" s="485" t="n">
        <v>6.13</v>
      </c>
    </row>
    <row r="8271" customFormat="false" ht="24" hidden="false" customHeight="true" outlineLevel="0" collapsed="false">
      <c r="A8271" s="501" t="s">
        <v>200</v>
      </c>
      <c r="B8271" s="502" t="n">
        <v>122</v>
      </c>
      <c r="C8271" s="503" t="s">
        <v>42</v>
      </c>
      <c r="D8271" s="503" t="s">
        <v>3553</v>
      </c>
      <c r="E8271" s="503" t="s">
        <v>669</v>
      </c>
      <c r="F8271" s="503"/>
      <c r="G8271" s="504" t="s">
        <v>120</v>
      </c>
      <c r="H8271" s="505" t="n">
        <v>0.0306</v>
      </c>
      <c r="I8271" s="506" t="n">
        <v>76.94</v>
      </c>
      <c r="J8271" s="507" t="n">
        <v>2.35</v>
      </c>
    </row>
    <row r="8272" customFormat="false" ht="25.5" hidden="false" customHeight="true" outlineLevel="0" collapsed="false">
      <c r="A8272" s="501" t="s">
        <v>200</v>
      </c>
      <c r="B8272" s="502" t="n">
        <v>20083</v>
      </c>
      <c r="C8272" s="503" t="s">
        <v>42</v>
      </c>
      <c r="D8272" s="503" t="s">
        <v>3554</v>
      </c>
      <c r="E8272" s="503" t="s">
        <v>669</v>
      </c>
      <c r="F8272" s="503"/>
      <c r="G8272" s="504" t="s">
        <v>120</v>
      </c>
      <c r="H8272" s="505" t="n">
        <v>0.05</v>
      </c>
      <c r="I8272" s="506" t="n">
        <v>87.17</v>
      </c>
      <c r="J8272" s="507" t="n">
        <v>4.35</v>
      </c>
    </row>
    <row r="8273" customFormat="false" ht="24" hidden="false" customHeight="true" outlineLevel="0" collapsed="false">
      <c r="A8273" s="501" t="s">
        <v>200</v>
      </c>
      <c r="B8273" s="502" t="n">
        <v>38383</v>
      </c>
      <c r="C8273" s="503" t="s">
        <v>42</v>
      </c>
      <c r="D8273" s="503" t="s">
        <v>3555</v>
      </c>
      <c r="E8273" s="503" t="s">
        <v>669</v>
      </c>
      <c r="F8273" s="503"/>
      <c r="G8273" s="504" t="s">
        <v>120</v>
      </c>
      <c r="H8273" s="505" t="n">
        <v>0.01</v>
      </c>
      <c r="I8273" s="506" t="n">
        <v>2.62</v>
      </c>
      <c r="J8273" s="507" t="n">
        <v>0.02</v>
      </c>
    </row>
    <row r="8274" customFormat="false" ht="25.5" hidden="false" customHeight="true" outlineLevel="0" collapsed="false">
      <c r="A8274" s="501" t="s">
        <v>200</v>
      </c>
      <c r="B8274" s="502" t="n">
        <v>38676</v>
      </c>
      <c r="C8274" s="503" t="s">
        <v>42</v>
      </c>
      <c r="D8274" s="503" t="s">
        <v>3891</v>
      </c>
      <c r="E8274" s="503" t="s">
        <v>669</v>
      </c>
      <c r="F8274" s="503"/>
      <c r="G8274" s="504" t="s">
        <v>120</v>
      </c>
      <c r="H8274" s="505" t="n">
        <v>1</v>
      </c>
      <c r="I8274" s="506" t="n">
        <v>32.81</v>
      </c>
      <c r="J8274" s="507" t="n">
        <v>32.81</v>
      </c>
    </row>
    <row r="8275" customFormat="false" ht="15" hidden="false" customHeight="false" outlineLevel="0" collapsed="false">
      <c r="A8275" s="486"/>
      <c r="B8275" s="487"/>
      <c r="C8275" s="487"/>
      <c r="D8275" s="487"/>
      <c r="E8275" s="487" t="s">
        <v>1388</v>
      </c>
      <c r="F8275" s="488" t="n">
        <v>8.91</v>
      </c>
      <c r="G8275" s="487" t="s">
        <v>1389</v>
      </c>
      <c r="H8275" s="488" t="n">
        <v>0</v>
      </c>
      <c r="I8275" s="489" t="s">
        <v>1390</v>
      </c>
      <c r="J8275" s="490" t="n">
        <v>8.91</v>
      </c>
    </row>
    <row r="8276" customFormat="false" ht="15" hidden="false" customHeight="true" outlineLevel="0" collapsed="false">
      <c r="A8276" s="486"/>
      <c r="B8276" s="487"/>
      <c r="C8276" s="487"/>
      <c r="D8276" s="487"/>
      <c r="E8276" s="487" t="s">
        <v>1391</v>
      </c>
      <c r="F8276" s="488" t="n">
        <v>12.06</v>
      </c>
      <c r="G8276" s="487"/>
      <c r="H8276" s="491" t="s">
        <v>1392</v>
      </c>
      <c r="I8276" s="491"/>
      <c r="J8276" s="490" t="n">
        <v>62.74</v>
      </c>
    </row>
    <row r="8277" customFormat="false" ht="49.5" hidden="false" customHeight="true" outlineLevel="0" collapsed="false">
      <c r="A8277" s="492"/>
      <c r="B8277" s="493"/>
      <c r="C8277" s="493"/>
      <c r="D8277" s="493"/>
      <c r="E8277" s="493"/>
      <c r="F8277" s="493"/>
      <c r="G8277" s="493" t="s">
        <v>1393</v>
      </c>
      <c r="H8277" s="494" t="n">
        <v>1</v>
      </c>
      <c r="I8277" s="495" t="s">
        <v>1394</v>
      </c>
      <c r="J8277" s="496" t="n">
        <v>62.74</v>
      </c>
    </row>
    <row r="8278" customFormat="false" ht="0.75" hidden="false" customHeight="true" outlineLevel="0" collapsed="false">
      <c r="A8278" s="497"/>
      <c r="B8278" s="498"/>
      <c r="C8278" s="498"/>
      <c r="D8278" s="498"/>
      <c r="E8278" s="498"/>
      <c r="F8278" s="498"/>
      <c r="G8278" s="498"/>
      <c r="H8278" s="498"/>
      <c r="I8278" s="499"/>
      <c r="J8278" s="500"/>
    </row>
    <row r="8279" customFormat="false" ht="18" hidden="false" customHeight="true" outlineLevel="0" collapsed="false">
      <c r="A8279" s="466" t="s">
        <v>3892</v>
      </c>
      <c r="B8279" s="467" t="s">
        <v>27</v>
      </c>
      <c r="C8279" s="468" t="s">
        <v>26</v>
      </c>
      <c r="D8279" s="468" t="s">
        <v>18</v>
      </c>
      <c r="E8279" s="468" t="s">
        <v>25</v>
      </c>
      <c r="F8279" s="468"/>
      <c r="G8279" s="469" t="s">
        <v>1375</v>
      </c>
      <c r="H8279" s="467" t="s">
        <v>1376</v>
      </c>
      <c r="I8279" s="470" t="s">
        <v>1377</v>
      </c>
      <c r="J8279" s="471" t="s">
        <v>19</v>
      </c>
    </row>
    <row r="8280" customFormat="false" ht="51.75" hidden="false" customHeight="true" outlineLevel="0" collapsed="false">
      <c r="A8280" s="472" t="s">
        <v>35</v>
      </c>
      <c r="B8280" s="473" t="n">
        <v>89821</v>
      </c>
      <c r="C8280" s="474" t="s">
        <v>42</v>
      </c>
      <c r="D8280" s="474" t="s">
        <v>3893</v>
      </c>
      <c r="E8280" s="474" t="s">
        <v>1422</v>
      </c>
      <c r="F8280" s="474"/>
      <c r="G8280" s="475" t="s">
        <v>120</v>
      </c>
      <c r="H8280" s="476" t="n">
        <v>1</v>
      </c>
      <c r="I8280" s="477" t="n">
        <v>18.64</v>
      </c>
      <c r="J8280" s="478" t="n">
        <v>18.64</v>
      </c>
    </row>
    <row r="8281" customFormat="false" ht="25.5" hidden="false" customHeight="true" outlineLevel="0" collapsed="false">
      <c r="A8281" s="479" t="s">
        <v>656</v>
      </c>
      <c r="B8281" s="480" t="n">
        <v>88248</v>
      </c>
      <c r="C8281" s="481" t="s">
        <v>42</v>
      </c>
      <c r="D8281" s="481" t="s">
        <v>910</v>
      </c>
      <c r="E8281" s="481" t="s">
        <v>1382</v>
      </c>
      <c r="F8281" s="481"/>
      <c r="G8281" s="482" t="s">
        <v>469</v>
      </c>
      <c r="H8281" s="483" t="n">
        <v>0.1448</v>
      </c>
      <c r="I8281" s="484" t="n">
        <v>20.92</v>
      </c>
      <c r="J8281" s="485" t="n">
        <v>3.02</v>
      </c>
    </row>
    <row r="8282" customFormat="false" ht="25.5" hidden="false" customHeight="true" outlineLevel="0" collapsed="false">
      <c r="A8282" s="479" t="s">
        <v>656</v>
      </c>
      <c r="B8282" s="480" t="n">
        <v>88267</v>
      </c>
      <c r="C8282" s="481" t="s">
        <v>42</v>
      </c>
      <c r="D8282" s="481" t="s">
        <v>909</v>
      </c>
      <c r="E8282" s="481" t="s">
        <v>1382</v>
      </c>
      <c r="F8282" s="481"/>
      <c r="G8282" s="482" t="s">
        <v>469</v>
      </c>
      <c r="H8282" s="483" t="n">
        <v>0.1448</v>
      </c>
      <c r="I8282" s="484" t="n">
        <v>25.55</v>
      </c>
      <c r="J8282" s="485" t="n">
        <v>3.69</v>
      </c>
    </row>
    <row r="8283" customFormat="false" ht="24" hidden="false" customHeight="true" outlineLevel="0" collapsed="false">
      <c r="A8283" s="501" t="s">
        <v>200</v>
      </c>
      <c r="B8283" s="502" t="n">
        <v>122</v>
      </c>
      <c r="C8283" s="503" t="s">
        <v>42</v>
      </c>
      <c r="D8283" s="503" t="s">
        <v>3553</v>
      </c>
      <c r="E8283" s="503" t="s">
        <v>669</v>
      </c>
      <c r="F8283" s="503"/>
      <c r="G8283" s="504" t="s">
        <v>120</v>
      </c>
      <c r="H8283" s="505" t="n">
        <v>0.0245</v>
      </c>
      <c r="I8283" s="506" t="n">
        <v>76.94</v>
      </c>
      <c r="J8283" s="507" t="n">
        <v>1.88</v>
      </c>
    </row>
    <row r="8284" customFormat="false" ht="25.5" hidden="false" customHeight="true" outlineLevel="0" collapsed="false">
      <c r="A8284" s="501" t="s">
        <v>200</v>
      </c>
      <c r="B8284" s="502" t="n">
        <v>3899</v>
      </c>
      <c r="C8284" s="503" t="s">
        <v>42</v>
      </c>
      <c r="D8284" s="503" t="s">
        <v>3894</v>
      </c>
      <c r="E8284" s="503" t="s">
        <v>669</v>
      </c>
      <c r="F8284" s="503"/>
      <c r="G8284" s="504" t="s">
        <v>120</v>
      </c>
      <c r="H8284" s="505" t="n">
        <v>1</v>
      </c>
      <c r="I8284" s="506" t="n">
        <v>6.56</v>
      </c>
      <c r="J8284" s="507" t="n">
        <v>6.56</v>
      </c>
    </row>
    <row r="8285" customFormat="false" ht="25.5" hidden="false" customHeight="true" outlineLevel="0" collapsed="false">
      <c r="A8285" s="501" t="s">
        <v>200</v>
      </c>
      <c r="B8285" s="502" t="n">
        <v>20083</v>
      </c>
      <c r="C8285" s="503" t="s">
        <v>42</v>
      </c>
      <c r="D8285" s="503" t="s">
        <v>3554</v>
      </c>
      <c r="E8285" s="503" t="s">
        <v>669</v>
      </c>
      <c r="F8285" s="503"/>
      <c r="G8285" s="504" t="s">
        <v>120</v>
      </c>
      <c r="H8285" s="505" t="n">
        <v>0.04</v>
      </c>
      <c r="I8285" s="506" t="n">
        <v>87.17</v>
      </c>
      <c r="J8285" s="507" t="n">
        <v>3.48</v>
      </c>
    </row>
    <row r="8286" customFormat="false" ht="24" hidden="false" customHeight="true" outlineLevel="0" collapsed="false">
      <c r="A8286" s="501" t="s">
        <v>200</v>
      </c>
      <c r="B8286" s="502" t="n">
        <v>38383</v>
      </c>
      <c r="C8286" s="503" t="s">
        <v>42</v>
      </c>
      <c r="D8286" s="503" t="s">
        <v>3555</v>
      </c>
      <c r="E8286" s="503" t="s">
        <v>669</v>
      </c>
      <c r="F8286" s="503"/>
      <c r="G8286" s="504" t="s">
        <v>120</v>
      </c>
      <c r="H8286" s="505" t="n">
        <v>0.0054</v>
      </c>
      <c r="I8286" s="506" t="n">
        <v>2.62</v>
      </c>
      <c r="J8286" s="507" t="n">
        <v>0.01</v>
      </c>
    </row>
    <row r="8287" customFormat="false" ht="15" hidden="false" customHeight="false" outlineLevel="0" collapsed="false">
      <c r="A8287" s="486"/>
      <c r="B8287" s="487"/>
      <c r="C8287" s="487"/>
      <c r="D8287" s="487"/>
      <c r="E8287" s="487" t="s">
        <v>1388</v>
      </c>
      <c r="F8287" s="488" t="n">
        <v>5.37</v>
      </c>
      <c r="G8287" s="487" t="s">
        <v>1389</v>
      </c>
      <c r="H8287" s="488" t="n">
        <v>0</v>
      </c>
      <c r="I8287" s="489" t="s">
        <v>1390</v>
      </c>
      <c r="J8287" s="490" t="n">
        <v>5.37</v>
      </c>
    </row>
    <row r="8288" customFormat="false" ht="15" hidden="false" customHeight="true" outlineLevel="0" collapsed="false">
      <c r="A8288" s="486"/>
      <c r="B8288" s="487"/>
      <c r="C8288" s="487"/>
      <c r="D8288" s="487"/>
      <c r="E8288" s="487" t="s">
        <v>1391</v>
      </c>
      <c r="F8288" s="488" t="n">
        <v>4.43</v>
      </c>
      <c r="G8288" s="487"/>
      <c r="H8288" s="491" t="s">
        <v>1392</v>
      </c>
      <c r="I8288" s="491"/>
      <c r="J8288" s="490" t="n">
        <v>23.07</v>
      </c>
    </row>
    <row r="8289" customFormat="false" ht="49.5" hidden="false" customHeight="true" outlineLevel="0" collapsed="false">
      <c r="A8289" s="492"/>
      <c r="B8289" s="493"/>
      <c r="C8289" s="493"/>
      <c r="D8289" s="493"/>
      <c r="E8289" s="493"/>
      <c r="F8289" s="493"/>
      <c r="G8289" s="493" t="s">
        <v>1393</v>
      </c>
      <c r="H8289" s="494" t="n">
        <v>64</v>
      </c>
      <c r="I8289" s="495" t="s">
        <v>1394</v>
      </c>
      <c r="J8289" s="496" t="n">
        <v>1476.48</v>
      </c>
    </row>
    <row r="8290" customFormat="false" ht="0.75" hidden="false" customHeight="true" outlineLevel="0" collapsed="false">
      <c r="A8290" s="497"/>
      <c r="B8290" s="498"/>
      <c r="C8290" s="498"/>
      <c r="D8290" s="498"/>
      <c r="E8290" s="498"/>
      <c r="F8290" s="498"/>
      <c r="G8290" s="498"/>
      <c r="H8290" s="498"/>
      <c r="I8290" s="499"/>
      <c r="J8290" s="500"/>
    </row>
    <row r="8291" customFormat="false" ht="18" hidden="false" customHeight="true" outlineLevel="0" collapsed="false">
      <c r="A8291" s="466" t="s">
        <v>3895</v>
      </c>
      <c r="B8291" s="467" t="s">
        <v>27</v>
      </c>
      <c r="C8291" s="468" t="s">
        <v>26</v>
      </c>
      <c r="D8291" s="468" t="s">
        <v>18</v>
      </c>
      <c r="E8291" s="468" t="s">
        <v>25</v>
      </c>
      <c r="F8291" s="468"/>
      <c r="G8291" s="469" t="s">
        <v>1375</v>
      </c>
      <c r="H8291" s="467" t="s">
        <v>1376</v>
      </c>
      <c r="I8291" s="470" t="s">
        <v>1377</v>
      </c>
      <c r="J8291" s="471" t="s">
        <v>19</v>
      </c>
    </row>
    <row r="8292" customFormat="false" ht="51.75" hidden="false" customHeight="true" outlineLevel="0" collapsed="false">
      <c r="A8292" s="472" t="s">
        <v>35</v>
      </c>
      <c r="B8292" s="473" t="n">
        <v>89813</v>
      </c>
      <c r="C8292" s="474" t="s">
        <v>42</v>
      </c>
      <c r="D8292" s="474" t="s">
        <v>3896</v>
      </c>
      <c r="E8292" s="474" t="s">
        <v>1422</v>
      </c>
      <c r="F8292" s="474"/>
      <c r="G8292" s="475" t="s">
        <v>120</v>
      </c>
      <c r="H8292" s="476" t="n">
        <v>1</v>
      </c>
      <c r="I8292" s="477" t="n">
        <v>5.89</v>
      </c>
      <c r="J8292" s="478" t="n">
        <v>5.89</v>
      </c>
    </row>
    <row r="8293" customFormat="false" ht="25.5" hidden="false" customHeight="true" outlineLevel="0" collapsed="false">
      <c r="A8293" s="479" t="s">
        <v>656</v>
      </c>
      <c r="B8293" s="480" t="n">
        <v>88248</v>
      </c>
      <c r="C8293" s="481" t="s">
        <v>42</v>
      </c>
      <c r="D8293" s="481" t="s">
        <v>910</v>
      </c>
      <c r="E8293" s="481" t="s">
        <v>1382</v>
      </c>
      <c r="F8293" s="481"/>
      <c r="G8293" s="482" t="s">
        <v>469</v>
      </c>
      <c r="H8293" s="483" t="n">
        <v>0.0228</v>
      </c>
      <c r="I8293" s="484" t="n">
        <v>20.92</v>
      </c>
      <c r="J8293" s="485" t="n">
        <v>0.47</v>
      </c>
    </row>
    <row r="8294" customFormat="false" ht="25.5" hidden="false" customHeight="true" outlineLevel="0" collapsed="false">
      <c r="A8294" s="479" t="s">
        <v>656</v>
      </c>
      <c r="B8294" s="480" t="n">
        <v>88267</v>
      </c>
      <c r="C8294" s="481" t="s">
        <v>42</v>
      </c>
      <c r="D8294" s="481" t="s">
        <v>909</v>
      </c>
      <c r="E8294" s="481" t="s">
        <v>1382</v>
      </c>
      <c r="F8294" s="481"/>
      <c r="G8294" s="482" t="s">
        <v>469</v>
      </c>
      <c r="H8294" s="483" t="n">
        <v>0.0228</v>
      </c>
      <c r="I8294" s="484" t="n">
        <v>25.55</v>
      </c>
      <c r="J8294" s="485" t="n">
        <v>0.58</v>
      </c>
    </row>
    <row r="8295" customFormat="false" ht="24" hidden="false" customHeight="true" outlineLevel="0" collapsed="false">
      <c r="A8295" s="501" t="s">
        <v>200</v>
      </c>
      <c r="B8295" s="502" t="n">
        <v>122</v>
      </c>
      <c r="C8295" s="503" t="s">
        <v>42</v>
      </c>
      <c r="D8295" s="503" t="s">
        <v>3553</v>
      </c>
      <c r="E8295" s="503" t="s">
        <v>669</v>
      </c>
      <c r="F8295" s="503"/>
      <c r="G8295" s="504" t="s">
        <v>120</v>
      </c>
      <c r="H8295" s="505" t="n">
        <v>0.0073</v>
      </c>
      <c r="I8295" s="506" t="n">
        <v>76.94</v>
      </c>
      <c r="J8295" s="507" t="n">
        <v>0.56</v>
      </c>
    </row>
    <row r="8296" customFormat="false" ht="25.5" hidden="false" customHeight="true" outlineLevel="0" collapsed="false">
      <c r="A8296" s="501" t="s">
        <v>200</v>
      </c>
      <c r="B8296" s="502" t="n">
        <v>3875</v>
      </c>
      <c r="C8296" s="503" t="s">
        <v>42</v>
      </c>
      <c r="D8296" s="503" t="s">
        <v>3897</v>
      </c>
      <c r="E8296" s="503" t="s">
        <v>669</v>
      </c>
      <c r="F8296" s="503"/>
      <c r="G8296" s="504" t="s">
        <v>120</v>
      </c>
      <c r="H8296" s="505" t="n">
        <v>1</v>
      </c>
      <c r="I8296" s="506" t="n">
        <v>3.31</v>
      </c>
      <c r="J8296" s="507" t="n">
        <v>3.31</v>
      </c>
    </row>
    <row r="8297" customFormat="false" ht="25.5" hidden="false" customHeight="true" outlineLevel="0" collapsed="false">
      <c r="A8297" s="501" t="s">
        <v>200</v>
      </c>
      <c r="B8297" s="502" t="n">
        <v>20083</v>
      </c>
      <c r="C8297" s="503" t="s">
        <v>42</v>
      </c>
      <c r="D8297" s="503" t="s">
        <v>3554</v>
      </c>
      <c r="E8297" s="503" t="s">
        <v>669</v>
      </c>
      <c r="F8297" s="503"/>
      <c r="G8297" s="504" t="s">
        <v>120</v>
      </c>
      <c r="H8297" s="505" t="n">
        <v>0.011</v>
      </c>
      <c r="I8297" s="506" t="n">
        <v>87.17</v>
      </c>
      <c r="J8297" s="507" t="n">
        <v>0.95</v>
      </c>
    </row>
    <row r="8298" customFormat="false" ht="24" hidden="false" customHeight="true" outlineLevel="0" collapsed="false">
      <c r="A8298" s="501" t="s">
        <v>200</v>
      </c>
      <c r="B8298" s="502" t="n">
        <v>38383</v>
      </c>
      <c r="C8298" s="503" t="s">
        <v>42</v>
      </c>
      <c r="D8298" s="503" t="s">
        <v>3555</v>
      </c>
      <c r="E8298" s="503" t="s">
        <v>669</v>
      </c>
      <c r="F8298" s="503"/>
      <c r="G8298" s="504" t="s">
        <v>120</v>
      </c>
      <c r="H8298" s="505" t="n">
        <v>0.008</v>
      </c>
      <c r="I8298" s="506" t="n">
        <v>2.62</v>
      </c>
      <c r="J8298" s="507" t="n">
        <v>0.02</v>
      </c>
    </row>
    <row r="8299" customFormat="false" ht="15" hidden="false" customHeight="false" outlineLevel="0" collapsed="false">
      <c r="A8299" s="486"/>
      <c r="B8299" s="487"/>
      <c r="C8299" s="487"/>
      <c r="D8299" s="487"/>
      <c r="E8299" s="487" t="s">
        <v>1388</v>
      </c>
      <c r="F8299" s="488" t="n">
        <v>0.84</v>
      </c>
      <c r="G8299" s="487" t="s">
        <v>1389</v>
      </c>
      <c r="H8299" s="488" t="n">
        <v>0</v>
      </c>
      <c r="I8299" s="489" t="s">
        <v>1390</v>
      </c>
      <c r="J8299" s="490" t="n">
        <v>0.84</v>
      </c>
    </row>
    <row r="8300" customFormat="false" ht="15" hidden="false" customHeight="true" outlineLevel="0" collapsed="false">
      <c r="A8300" s="486"/>
      <c r="B8300" s="487"/>
      <c r="C8300" s="487"/>
      <c r="D8300" s="487"/>
      <c r="E8300" s="487" t="s">
        <v>1391</v>
      </c>
      <c r="F8300" s="488" t="n">
        <v>1.4</v>
      </c>
      <c r="G8300" s="487"/>
      <c r="H8300" s="491" t="s">
        <v>1392</v>
      </c>
      <c r="I8300" s="491"/>
      <c r="J8300" s="490" t="n">
        <v>7.29</v>
      </c>
    </row>
    <row r="8301" customFormat="false" ht="49.5" hidden="false" customHeight="true" outlineLevel="0" collapsed="false">
      <c r="A8301" s="492"/>
      <c r="B8301" s="493"/>
      <c r="C8301" s="493"/>
      <c r="D8301" s="493"/>
      <c r="E8301" s="493"/>
      <c r="F8301" s="493"/>
      <c r="G8301" s="493" t="s">
        <v>1393</v>
      </c>
      <c r="H8301" s="494" t="n">
        <v>16</v>
      </c>
      <c r="I8301" s="495" t="s">
        <v>1394</v>
      </c>
      <c r="J8301" s="496" t="n">
        <v>116.64</v>
      </c>
    </row>
    <row r="8302" customFormat="false" ht="0.75" hidden="false" customHeight="true" outlineLevel="0" collapsed="false">
      <c r="A8302" s="497"/>
      <c r="B8302" s="498"/>
      <c r="C8302" s="498"/>
      <c r="D8302" s="498"/>
      <c r="E8302" s="498"/>
      <c r="F8302" s="498"/>
      <c r="G8302" s="498"/>
      <c r="H8302" s="498"/>
      <c r="I8302" s="499"/>
      <c r="J8302" s="500"/>
    </row>
    <row r="8303" customFormat="false" ht="18" hidden="false" customHeight="true" outlineLevel="0" collapsed="false">
      <c r="A8303" s="466" t="s">
        <v>3898</v>
      </c>
      <c r="B8303" s="467" t="s">
        <v>27</v>
      </c>
      <c r="C8303" s="468" t="s">
        <v>26</v>
      </c>
      <c r="D8303" s="468" t="s">
        <v>18</v>
      </c>
      <c r="E8303" s="468" t="s">
        <v>25</v>
      </c>
      <c r="F8303" s="468"/>
      <c r="G8303" s="469" t="s">
        <v>1375</v>
      </c>
      <c r="H8303" s="467" t="s">
        <v>1376</v>
      </c>
      <c r="I8303" s="470" t="s">
        <v>1377</v>
      </c>
      <c r="J8303" s="471" t="s">
        <v>19</v>
      </c>
    </row>
    <row r="8304" customFormat="false" ht="51.75" hidden="false" customHeight="true" outlineLevel="0" collapsed="false">
      <c r="A8304" s="472" t="s">
        <v>35</v>
      </c>
      <c r="B8304" s="473" t="n">
        <v>89752</v>
      </c>
      <c r="C8304" s="474" t="s">
        <v>42</v>
      </c>
      <c r="D8304" s="474" t="s">
        <v>3899</v>
      </c>
      <c r="E8304" s="474" t="s">
        <v>1422</v>
      </c>
      <c r="F8304" s="474"/>
      <c r="G8304" s="475" t="s">
        <v>120</v>
      </c>
      <c r="H8304" s="476" t="n">
        <v>1</v>
      </c>
      <c r="I8304" s="477" t="n">
        <v>7.59</v>
      </c>
      <c r="J8304" s="478" t="n">
        <v>7.59</v>
      </c>
    </row>
    <row r="8305" customFormat="false" ht="25.5" hidden="false" customHeight="true" outlineLevel="0" collapsed="false">
      <c r="A8305" s="479" t="s">
        <v>656</v>
      </c>
      <c r="B8305" s="480" t="n">
        <v>88248</v>
      </c>
      <c r="C8305" s="481" t="s">
        <v>42</v>
      </c>
      <c r="D8305" s="481" t="s">
        <v>910</v>
      </c>
      <c r="E8305" s="481" t="s">
        <v>1382</v>
      </c>
      <c r="F8305" s="481"/>
      <c r="G8305" s="482" t="s">
        <v>469</v>
      </c>
      <c r="H8305" s="483" t="n">
        <v>0.0846</v>
      </c>
      <c r="I8305" s="484" t="n">
        <v>20.92</v>
      </c>
      <c r="J8305" s="485" t="n">
        <v>1.76</v>
      </c>
    </row>
    <row r="8306" customFormat="false" ht="25.5" hidden="false" customHeight="true" outlineLevel="0" collapsed="false">
      <c r="A8306" s="479" t="s">
        <v>656</v>
      </c>
      <c r="B8306" s="480" t="n">
        <v>88267</v>
      </c>
      <c r="C8306" s="481" t="s">
        <v>42</v>
      </c>
      <c r="D8306" s="481" t="s">
        <v>909</v>
      </c>
      <c r="E8306" s="481" t="s">
        <v>1382</v>
      </c>
      <c r="F8306" s="481"/>
      <c r="G8306" s="482" t="s">
        <v>469</v>
      </c>
      <c r="H8306" s="483" t="n">
        <v>0.0846</v>
      </c>
      <c r="I8306" s="484" t="n">
        <v>25.55</v>
      </c>
      <c r="J8306" s="485" t="n">
        <v>2.16</v>
      </c>
    </row>
    <row r="8307" customFormat="false" ht="24" hidden="false" customHeight="true" outlineLevel="0" collapsed="false">
      <c r="A8307" s="501" t="s">
        <v>200</v>
      </c>
      <c r="B8307" s="502" t="n">
        <v>122</v>
      </c>
      <c r="C8307" s="503" t="s">
        <v>42</v>
      </c>
      <c r="D8307" s="503" t="s">
        <v>3553</v>
      </c>
      <c r="E8307" s="503" t="s">
        <v>669</v>
      </c>
      <c r="F8307" s="503"/>
      <c r="G8307" s="504" t="s">
        <v>120</v>
      </c>
      <c r="H8307" s="505" t="n">
        <v>0.0099</v>
      </c>
      <c r="I8307" s="506" t="n">
        <v>76.94</v>
      </c>
      <c r="J8307" s="507" t="n">
        <v>0.76</v>
      </c>
    </row>
    <row r="8308" customFormat="false" ht="25.5" hidden="false" customHeight="true" outlineLevel="0" collapsed="false">
      <c r="A8308" s="501" t="s">
        <v>200</v>
      </c>
      <c r="B8308" s="502" t="n">
        <v>3897</v>
      </c>
      <c r="C8308" s="503" t="s">
        <v>42</v>
      </c>
      <c r="D8308" s="503" t="s">
        <v>3900</v>
      </c>
      <c r="E8308" s="503" t="s">
        <v>669</v>
      </c>
      <c r="F8308" s="503"/>
      <c r="G8308" s="504" t="s">
        <v>120</v>
      </c>
      <c r="H8308" s="505" t="n">
        <v>1</v>
      </c>
      <c r="I8308" s="506" t="n">
        <v>1.6</v>
      </c>
      <c r="J8308" s="507" t="n">
        <v>1.6</v>
      </c>
    </row>
    <row r="8309" customFormat="false" ht="25.5" hidden="false" customHeight="true" outlineLevel="0" collapsed="false">
      <c r="A8309" s="501" t="s">
        <v>200</v>
      </c>
      <c r="B8309" s="502" t="n">
        <v>20083</v>
      </c>
      <c r="C8309" s="503" t="s">
        <v>42</v>
      </c>
      <c r="D8309" s="503" t="s">
        <v>3554</v>
      </c>
      <c r="E8309" s="503" t="s">
        <v>669</v>
      </c>
      <c r="F8309" s="503"/>
      <c r="G8309" s="504" t="s">
        <v>120</v>
      </c>
      <c r="H8309" s="505" t="n">
        <v>0.015</v>
      </c>
      <c r="I8309" s="506" t="n">
        <v>87.17</v>
      </c>
      <c r="J8309" s="507" t="n">
        <v>1.3</v>
      </c>
    </row>
    <row r="8310" customFormat="false" ht="24" hidden="false" customHeight="true" outlineLevel="0" collapsed="false">
      <c r="A8310" s="501" t="s">
        <v>200</v>
      </c>
      <c r="B8310" s="502" t="n">
        <v>38383</v>
      </c>
      <c r="C8310" s="503" t="s">
        <v>42</v>
      </c>
      <c r="D8310" s="503" t="s">
        <v>3555</v>
      </c>
      <c r="E8310" s="503" t="s">
        <v>669</v>
      </c>
      <c r="F8310" s="503"/>
      <c r="G8310" s="504" t="s">
        <v>120</v>
      </c>
      <c r="H8310" s="505" t="n">
        <v>0.0071</v>
      </c>
      <c r="I8310" s="506" t="n">
        <v>2.62</v>
      </c>
      <c r="J8310" s="507" t="n">
        <v>0.01</v>
      </c>
    </row>
    <row r="8311" customFormat="false" ht="15" hidden="false" customHeight="false" outlineLevel="0" collapsed="false">
      <c r="A8311" s="486"/>
      <c r="B8311" s="487"/>
      <c r="C8311" s="487"/>
      <c r="D8311" s="487"/>
      <c r="E8311" s="487" t="s">
        <v>1388</v>
      </c>
      <c r="F8311" s="488" t="n">
        <v>3.13</v>
      </c>
      <c r="G8311" s="487" t="s">
        <v>1389</v>
      </c>
      <c r="H8311" s="488" t="n">
        <v>0</v>
      </c>
      <c r="I8311" s="489" t="s">
        <v>1390</v>
      </c>
      <c r="J8311" s="490" t="n">
        <v>3.13</v>
      </c>
    </row>
    <row r="8312" customFormat="false" ht="15" hidden="false" customHeight="true" outlineLevel="0" collapsed="false">
      <c r="A8312" s="486"/>
      <c r="B8312" s="487"/>
      <c r="C8312" s="487"/>
      <c r="D8312" s="487"/>
      <c r="E8312" s="487" t="s">
        <v>1391</v>
      </c>
      <c r="F8312" s="488" t="n">
        <v>1.8</v>
      </c>
      <c r="G8312" s="487"/>
      <c r="H8312" s="491" t="s">
        <v>1392</v>
      </c>
      <c r="I8312" s="491"/>
      <c r="J8312" s="490" t="n">
        <v>9.39</v>
      </c>
    </row>
    <row r="8313" customFormat="false" ht="49.5" hidden="false" customHeight="true" outlineLevel="0" collapsed="false">
      <c r="A8313" s="492"/>
      <c r="B8313" s="493"/>
      <c r="C8313" s="493"/>
      <c r="D8313" s="493"/>
      <c r="E8313" s="493"/>
      <c r="F8313" s="493"/>
      <c r="G8313" s="493" t="s">
        <v>1393</v>
      </c>
      <c r="H8313" s="494" t="n">
        <v>22</v>
      </c>
      <c r="I8313" s="495" t="s">
        <v>1394</v>
      </c>
      <c r="J8313" s="496" t="n">
        <v>206.58</v>
      </c>
    </row>
    <row r="8314" customFormat="false" ht="0.75" hidden="false" customHeight="true" outlineLevel="0" collapsed="false">
      <c r="A8314" s="497"/>
      <c r="B8314" s="498"/>
      <c r="C8314" s="498"/>
      <c r="D8314" s="498"/>
      <c r="E8314" s="498"/>
      <c r="F8314" s="498"/>
      <c r="G8314" s="498"/>
      <c r="H8314" s="498"/>
      <c r="I8314" s="499"/>
      <c r="J8314" s="500"/>
    </row>
    <row r="8315" customFormat="false" ht="18" hidden="false" customHeight="true" outlineLevel="0" collapsed="false">
      <c r="A8315" s="466" t="s">
        <v>3901</v>
      </c>
      <c r="B8315" s="467" t="s">
        <v>27</v>
      </c>
      <c r="C8315" s="468" t="s">
        <v>26</v>
      </c>
      <c r="D8315" s="468" t="s">
        <v>18</v>
      </c>
      <c r="E8315" s="468" t="s">
        <v>25</v>
      </c>
      <c r="F8315" s="468"/>
      <c r="G8315" s="469" t="s">
        <v>1375</v>
      </c>
      <c r="H8315" s="467" t="s">
        <v>1376</v>
      </c>
      <c r="I8315" s="470" t="s">
        <v>1377</v>
      </c>
      <c r="J8315" s="471" t="s">
        <v>19</v>
      </c>
    </row>
    <row r="8316" customFormat="false" ht="25.5" hidden="false" customHeight="true" outlineLevel="0" collapsed="false">
      <c r="A8316" s="472" t="s">
        <v>35</v>
      </c>
      <c r="B8316" s="473" t="s">
        <v>3902</v>
      </c>
      <c r="C8316" s="474" t="s">
        <v>36</v>
      </c>
      <c r="D8316" s="474" t="s">
        <v>3903</v>
      </c>
      <c r="E8316" s="474" t="s">
        <v>1422</v>
      </c>
      <c r="F8316" s="474"/>
      <c r="G8316" s="475" t="s">
        <v>120</v>
      </c>
      <c r="H8316" s="476" t="n">
        <v>1</v>
      </c>
      <c r="I8316" s="477" t="n">
        <v>16.35</v>
      </c>
      <c r="J8316" s="478" t="n">
        <v>16.35</v>
      </c>
    </row>
    <row r="8317" customFormat="false" ht="25.5" hidden="false" customHeight="true" outlineLevel="0" collapsed="false">
      <c r="A8317" s="479" t="s">
        <v>656</v>
      </c>
      <c r="B8317" s="480" t="n">
        <v>88248</v>
      </c>
      <c r="C8317" s="481" t="s">
        <v>42</v>
      </c>
      <c r="D8317" s="481" t="s">
        <v>910</v>
      </c>
      <c r="E8317" s="481" t="s">
        <v>1382</v>
      </c>
      <c r="F8317" s="481"/>
      <c r="G8317" s="482" t="s">
        <v>469</v>
      </c>
      <c r="H8317" s="483" t="n">
        <v>0.095</v>
      </c>
      <c r="I8317" s="484" t="n">
        <v>20.92</v>
      </c>
      <c r="J8317" s="485" t="n">
        <v>1.98</v>
      </c>
    </row>
    <row r="8318" customFormat="false" ht="25.5" hidden="false" customHeight="true" outlineLevel="0" collapsed="false">
      <c r="A8318" s="479" t="s">
        <v>656</v>
      </c>
      <c r="B8318" s="480" t="n">
        <v>88267</v>
      </c>
      <c r="C8318" s="481" t="s">
        <v>42</v>
      </c>
      <c r="D8318" s="481" t="s">
        <v>909</v>
      </c>
      <c r="E8318" s="481" t="s">
        <v>1382</v>
      </c>
      <c r="F8318" s="481"/>
      <c r="G8318" s="482" t="s">
        <v>469</v>
      </c>
      <c r="H8318" s="483" t="n">
        <v>0.095</v>
      </c>
      <c r="I8318" s="484" t="n">
        <v>25.55</v>
      </c>
      <c r="J8318" s="485" t="n">
        <v>2.42</v>
      </c>
    </row>
    <row r="8319" customFormat="false" ht="39" hidden="false" customHeight="true" outlineLevel="0" collapsed="false">
      <c r="A8319" s="501" t="s">
        <v>200</v>
      </c>
      <c r="B8319" s="502" t="n">
        <v>20078</v>
      </c>
      <c r="C8319" s="503" t="s">
        <v>42</v>
      </c>
      <c r="D8319" s="503" t="s">
        <v>3814</v>
      </c>
      <c r="E8319" s="503" t="s">
        <v>669</v>
      </c>
      <c r="F8319" s="503"/>
      <c r="G8319" s="504" t="s">
        <v>120</v>
      </c>
      <c r="H8319" s="505" t="n">
        <v>0.046</v>
      </c>
      <c r="I8319" s="506" t="n">
        <v>31.75</v>
      </c>
      <c r="J8319" s="507" t="n">
        <v>1.46</v>
      </c>
    </row>
    <row r="8320" customFormat="false" ht="25.5" hidden="false" customHeight="true" outlineLevel="0" collapsed="false">
      <c r="A8320" s="501" t="s">
        <v>200</v>
      </c>
      <c r="B8320" s="502" t="n">
        <v>20042</v>
      </c>
      <c r="C8320" s="503" t="s">
        <v>42</v>
      </c>
      <c r="D8320" s="503" t="s">
        <v>3886</v>
      </c>
      <c r="E8320" s="503" t="s">
        <v>669</v>
      </c>
      <c r="F8320" s="503"/>
      <c r="G8320" s="504" t="s">
        <v>120</v>
      </c>
      <c r="H8320" s="505" t="n">
        <v>1</v>
      </c>
      <c r="I8320" s="506" t="n">
        <v>7.79</v>
      </c>
      <c r="J8320" s="507" t="n">
        <v>7.79</v>
      </c>
    </row>
    <row r="8321" customFormat="false" ht="25.5" hidden="false" customHeight="true" outlineLevel="0" collapsed="false">
      <c r="A8321" s="501" t="s">
        <v>200</v>
      </c>
      <c r="B8321" s="502" t="n">
        <v>297</v>
      </c>
      <c r="C8321" s="503" t="s">
        <v>42</v>
      </c>
      <c r="D8321" s="503" t="s">
        <v>3850</v>
      </c>
      <c r="E8321" s="503" t="s">
        <v>669</v>
      </c>
      <c r="F8321" s="503"/>
      <c r="G8321" s="504" t="s">
        <v>120</v>
      </c>
      <c r="H8321" s="505" t="n">
        <v>1</v>
      </c>
      <c r="I8321" s="506" t="n">
        <v>2.7</v>
      </c>
      <c r="J8321" s="507" t="n">
        <v>2.7</v>
      </c>
    </row>
    <row r="8322" customFormat="false" ht="15" hidden="false" customHeight="false" outlineLevel="0" collapsed="false">
      <c r="A8322" s="486"/>
      <c r="B8322" s="487"/>
      <c r="C8322" s="487"/>
      <c r="D8322" s="487"/>
      <c r="E8322" s="487" t="s">
        <v>1388</v>
      </c>
      <c r="F8322" s="488" t="n">
        <v>3.52</v>
      </c>
      <c r="G8322" s="487" t="s">
        <v>1389</v>
      </c>
      <c r="H8322" s="488" t="n">
        <v>0</v>
      </c>
      <c r="I8322" s="489" t="s">
        <v>1390</v>
      </c>
      <c r="J8322" s="490" t="n">
        <v>3.52</v>
      </c>
    </row>
    <row r="8323" customFormat="false" ht="15" hidden="false" customHeight="true" outlineLevel="0" collapsed="false">
      <c r="A8323" s="486"/>
      <c r="B8323" s="487"/>
      <c r="C8323" s="487"/>
      <c r="D8323" s="487"/>
      <c r="E8323" s="487" t="s">
        <v>1391</v>
      </c>
      <c r="F8323" s="488" t="n">
        <v>3.89</v>
      </c>
      <c r="G8323" s="487"/>
      <c r="H8323" s="491" t="s">
        <v>1392</v>
      </c>
      <c r="I8323" s="491"/>
      <c r="J8323" s="490" t="n">
        <v>20.24</v>
      </c>
    </row>
    <row r="8324" customFormat="false" ht="49.5" hidden="false" customHeight="true" outlineLevel="0" collapsed="false">
      <c r="A8324" s="492"/>
      <c r="B8324" s="493"/>
      <c r="C8324" s="493"/>
      <c r="D8324" s="493"/>
      <c r="E8324" s="493"/>
      <c r="F8324" s="493"/>
      <c r="G8324" s="493" t="s">
        <v>1393</v>
      </c>
      <c r="H8324" s="494" t="n">
        <v>27</v>
      </c>
      <c r="I8324" s="495" t="s">
        <v>1394</v>
      </c>
      <c r="J8324" s="496" t="n">
        <v>546.48</v>
      </c>
    </row>
    <row r="8325" customFormat="false" ht="0.75" hidden="false" customHeight="true" outlineLevel="0" collapsed="false">
      <c r="A8325" s="497"/>
      <c r="B8325" s="498"/>
      <c r="C8325" s="498"/>
      <c r="D8325" s="498"/>
      <c r="E8325" s="498"/>
      <c r="F8325" s="498"/>
      <c r="G8325" s="498"/>
      <c r="H8325" s="498"/>
      <c r="I8325" s="499"/>
      <c r="J8325" s="500"/>
    </row>
    <row r="8326" customFormat="false" ht="18" hidden="false" customHeight="true" outlineLevel="0" collapsed="false">
      <c r="A8326" s="466" t="s">
        <v>3904</v>
      </c>
      <c r="B8326" s="467" t="s">
        <v>27</v>
      </c>
      <c r="C8326" s="468" t="s">
        <v>26</v>
      </c>
      <c r="D8326" s="468" t="s">
        <v>18</v>
      </c>
      <c r="E8326" s="468" t="s">
        <v>25</v>
      </c>
      <c r="F8326" s="468"/>
      <c r="G8326" s="469" t="s">
        <v>1375</v>
      </c>
      <c r="H8326" s="467" t="s">
        <v>1376</v>
      </c>
      <c r="I8326" s="470" t="s">
        <v>1377</v>
      </c>
      <c r="J8326" s="471" t="s">
        <v>19</v>
      </c>
    </row>
    <row r="8327" customFormat="false" ht="39" hidden="false" customHeight="true" outlineLevel="0" collapsed="false">
      <c r="A8327" s="472" t="s">
        <v>35</v>
      </c>
      <c r="B8327" s="473" t="n">
        <v>89557</v>
      </c>
      <c r="C8327" s="474" t="s">
        <v>42</v>
      </c>
      <c r="D8327" s="474" t="s">
        <v>3905</v>
      </c>
      <c r="E8327" s="474" t="s">
        <v>1422</v>
      </c>
      <c r="F8327" s="474"/>
      <c r="G8327" s="475" t="s">
        <v>120</v>
      </c>
      <c r="H8327" s="476" t="n">
        <v>1</v>
      </c>
      <c r="I8327" s="477" t="n">
        <v>31.62</v>
      </c>
      <c r="J8327" s="478" t="n">
        <v>31.62</v>
      </c>
    </row>
    <row r="8328" customFormat="false" ht="25.5" hidden="false" customHeight="true" outlineLevel="0" collapsed="false">
      <c r="A8328" s="479" t="s">
        <v>656</v>
      </c>
      <c r="B8328" s="480" t="n">
        <v>88248</v>
      </c>
      <c r="C8328" s="481" t="s">
        <v>42</v>
      </c>
      <c r="D8328" s="481" t="s">
        <v>910</v>
      </c>
      <c r="E8328" s="481" t="s">
        <v>1382</v>
      </c>
      <c r="F8328" s="481"/>
      <c r="G8328" s="482" t="s">
        <v>469</v>
      </c>
      <c r="H8328" s="483" t="n">
        <v>0.0743</v>
      </c>
      <c r="I8328" s="484" t="n">
        <v>20.92</v>
      </c>
      <c r="J8328" s="485" t="n">
        <v>1.55</v>
      </c>
    </row>
    <row r="8329" customFormat="false" ht="25.5" hidden="false" customHeight="true" outlineLevel="0" collapsed="false">
      <c r="A8329" s="479" t="s">
        <v>656</v>
      </c>
      <c r="B8329" s="480" t="n">
        <v>88267</v>
      </c>
      <c r="C8329" s="481" t="s">
        <v>42</v>
      </c>
      <c r="D8329" s="481" t="s">
        <v>909</v>
      </c>
      <c r="E8329" s="481" t="s">
        <v>1382</v>
      </c>
      <c r="F8329" s="481"/>
      <c r="G8329" s="482" t="s">
        <v>469</v>
      </c>
      <c r="H8329" s="483" t="n">
        <v>0.0743</v>
      </c>
      <c r="I8329" s="484" t="n">
        <v>25.55</v>
      </c>
      <c r="J8329" s="485" t="n">
        <v>1.89</v>
      </c>
    </row>
    <row r="8330" customFormat="false" ht="25.5" hidden="false" customHeight="true" outlineLevel="0" collapsed="false">
      <c r="A8330" s="501" t="s">
        <v>200</v>
      </c>
      <c r="B8330" s="502" t="n">
        <v>298</v>
      </c>
      <c r="C8330" s="503" t="s">
        <v>42</v>
      </c>
      <c r="D8330" s="503" t="s">
        <v>3906</v>
      </c>
      <c r="E8330" s="503" t="s">
        <v>669</v>
      </c>
      <c r="F8330" s="503"/>
      <c r="G8330" s="504" t="s">
        <v>120</v>
      </c>
      <c r="H8330" s="505" t="n">
        <v>1</v>
      </c>
      <c r="I8330" s="506" t="n">
        <v>2.93</v>
      </c>
      <c r="J8330" s="507" t="n">
        <v>2.93</v>
      </c>
    </row>
    <row r="8331" customFormat="false" ht="25.5" hidden="false" customHeight="true" outlineLevel="0" collapsed="false">
      <c r="A8331" s="501" t="s">
        <v>200</v>
      </c>
      <c r="B8331" s="502" t="n">
        <v>299</v>
      </c>
      <c r="C8331" s="503" t="s">
        <v>42</v>
      </c>
      <c r="D8331" s="503" t="s">
        <v>3907</v>
      </c>
      <c r="E8331" s="503" t="s">
        <v>669</v>
      </c>
      <c r="F8331" s="503"/>
      <c r="G8331" s="504" t="s">
        <v>120</v>
      </c>
      <c r="H8331" s="505" t="n">
        <v>1</v>
      </c>
      <c r="I8331" s="506" t="n">
        <v>3.81</v>
      </c>
      <c r="J8331" s="507" t="n">
        <v>3.81</v>
      </c>
    </row>
    <row r="8332" customFormat="false" ht="25.5" hidden="false" customHeight="true" outlineLevel="0" collapsed="false">
      <c r="A8332" s="501" t="s">
        <v>200</v>
      </c>
      <c r="B8332" s="502" t="n">
        <v>20046</v>
      </c>
      <c r="C8332" s="503" t="s">
        <v>42</v>
      </c>
      <c r="D8332" s="503" t="s">
        <v>3908</v>
      </c>
      <c r="E8332" s="503" t="s">
        <v>669</v>
      </c>
      <c r="F8332" s="503"/>
      <c r="G8332" s="504" t="s">
        <v>120</v>
      </c>
      <c r="H8332" s="505" t="n">
        <v>1</v>
      </c>
      <c r="I8332" s="506" t="n">
        <v>18.43</v>
      </c>
      <c r="J8332" s="507" t="n">
        <v>18.43</v>
      </c>
    </row>
    <row r="8333" customFormat="false" ht="39" hidden="false" customHeight="true" outlineLevel="0" collapsed="false">
      <c r="A8333" s="501" t="s">
        <v>200</v>
      </c>
      <c r="B8333" s="502" t="n">
        <v>20078</v>
      </c>
      <c r="C8333" s="503" t="s">
        <v>42</v>
      </c>
      <c r="D8333" s="503" t="s">
        <v>3814</v>
      </c>
      <c r="E8333" s="503" t="s">
        <v>669</v>
      </c>
      <c r="F8333" s="503"/>
      <c r="G8333" s="504" t="s">
        <v>120</v>
      </c>
      <c r="H8333" s="505" t="n">
        <v>0.095</v>
      </c>
      <c r="I8333" s="506" t="n">
        <v>31.75</v>
      </c>
      <c r="J8333" s="507" t="n">
        <v>3.01</v>
      </c>
    </row>
    <row r="8334" customFormat="false" ht="15" hidden="false" customHeight="false" outlineLevel="0" collapsed="false">
      <c r="A8334" s="486"/>
      <c r="B8334" s="487"/>
      <c r="C8334" s="487"/>
      <c r="D8334" s="487"/>
      <c r="E8334" s="487" t="s">
        <v>1388</v>
      </c>
      <c r="F8334" s="488" t="n">
        <v>2.75</v>
      </c>
      <c r="G8334" s="487" t="s">
        <v>1389</v>
      </c>
      <c r="H8334" s="488" t="n">
        <v>0</v>
      </c>
      <c r="I8334" s="489" t="s">
        <v>1390</v>
      </c>
      <c r="J8334" s="490" t="n">
        <v>2.75</v>
      </c>
    </row>
    <row r="8335" customFormat="false" ht="15" hidden="false" customHeight="true" outlineLevel="0" collapsed="false">
      <c r="A8335" s="486"/>
      <c r="B8335" s="487"/>
      <c r="C8335" s="487"/>
      <c r="D8335" s="487"/>
      <c r="E8335" s="487" t="s">
        <v>1391</v>
      </c>
      <c r="F8335" s="488" t="n">
        <v>7.52</v>
      </c>
      <c r="G8335" s="487"/>
      <c r="H8335" s="491" t="s">
        <v>1392</v>
      </c>
      <c r="I8335" s="491"/>
      <c r="J8335" s="490" t="n">
        <v>39.14</v>
      </c>
    </row>
    <row r="8336" customFormat="false" ht="49.5" hidden="false" customHeight="true" outlineLevel="0" collapsed="false">
      <c r="A8336" s="492"/>
      <c r="B8336" s="493"/>
      <c r="C8336" s="493"/>
      <c r="D8336" s="493"/>
      <c r="E8336" s="493"/>
      <c r="F8336" s="493"/>
      <c r="G8336" s="493" t="s">
        <v>1393</v>
      </c>
      <c r="H8336" s="494" t="n">
        <v>8</v>
      </c>
      <c r="I8336" s="495" t="s">
        <v>1394</v>
      </c>
      <c r="J8336" s="496" t="n">
        <v>313.12</v>
      </c>
    </row>
    <row r="8337" customFormat="false" ht="0.75" hidden="false" customHeight="true" outlineLevel="0" collapsed="false">
      <c r="A8337" s="497"/>
      <c r="B8337" s="498"/>
      <c r="C8337" s="498"/>
      <c r="D8337" s="498"/>
      <c r="E8337" s="498"/>
      <c r="F8337" s="498"/>
      <c r="G8337" s="498"/>
      <c r="H8337" s="498"/>
      <c r="I8337" s="499"/>
      <c r="J8337" s="500"/>
    </row>
    <row r="8338" customFormat="false" ht="18" hidden="false" customHeight="true" outlineLevel="0" collapsed="false">
      <c r="A8338" s="466" t="s">
        <v>3909</v>
      </c>
      <c r="B8338" s="467" t="s">
        <v>27</v>
      </c>
      <c r="C8338" s="468" t="s">
        <v>26</v>
      </c>
      <c r="D8338" s="468" t="s">
        <v>18</v>
      </c>
      <c r="E8338" s="468" t="s">
        <v>25</v>
      </c>
      <c r="F8338" s="468"/>
      <c r="G8338" s="469" t="s">
        <v>1375</v>
      </c>
      <c r="H8338" s="467" t="s">
        <v>1376</v>
      </c>
      <c r="I8338" s="470" t="s">
        <v>1377</v>
      </c>
      <c r="J8338" s="471" t="s">
        <v>19</v>
      </c>
    </row>
    <row r="8339" customFormat="false" ht="25.5" hidden="false" customHeight="true" outlineLevel="0" collapsed="false">
      <c r="A8339" s="472" t="s">
        <v>35</v>
      </c>
      <c r="B8339" s="473" t="s">
        <v>3902</v>
      </c>
      <c r="C8339" s="474" t="s">
        <v>36</v>
      </c>
      <c r="D8339" s="474" t="s">
        <v>3903</v>
      </c>
      <c r="E8339" s="474" t="s">
        <v>1422</v>
      </c>
      <c r="F8339" s="474"/>
      <c r="G8339" s="475" t="s">
        <v>120</v>
      </c>
      <c r="H8339" s="476" t="n">
        <v>1</v>
      </c>
      <c r="I8339" s="477" t="n">
        <v>16.35</v>
      </c>
      <c r="J8339" s="478" t="n">
        <v>16.35</v>
      </c>
    </row>
    <row r="8340" customFormat="false" ht="25.5" hidden="false" customHeight="true" outlineLevel="0" collapsed="false">
      <c r="A8340" s="479" t="s">
        <v>656</v>
      </c>
      <c r="B8340" s="480" t="n">
        <v>88248</v>
      </c>
      <c r="C8340" s="481" t="s">
        <v>42</v>
      </c>
      <c r="D8340" s="481" t="s">
        <v>910</v>
      </c>
      <c r="E8340" s="481" t="s">
        <v>1382</v>
      </c>
      <c r="F8340" s="481"/>
      <c r="G8340" s="482" t="s">
        <v>469</v>
      </c>
      <c r="H8340" s="483" t="n">
        <v>0.095</v>
      </c>
      <c r="I8340" s="484" t="n">
        <v>20.92</v>
      </c>
      <c r="J8340" s="485" t="n">
        <v>1.98</v>
      </c>
    </row>
    <row r="8341" customFormat="false" ht="25.5" hidden="false" customHeight="true" outlineLevel="0" collapsed="false">
      <c r="A8341" s="479" t="s">
        <v>656</v>
      </c>
      <c r="B8341" s="480" t="n">
        <v>88267</v>
      </c>
      <c r="C8341" s="481" t="s">
        <v>42</v>
      </c>
      <c r="D8341" s="481" t="s">
        <v>909</v>
      </c>
      <c r="E8341" s="481" t="s">
        <v>1382</v>
      </c>
      <c r="F8341" s="481"/>
      <c r="G8341" s="482" t="s">
        <v>469</v>
      </c>
      <c r="H8341" s="483" t="n">
        <v>0.095</v>
      </c>
      <c r="I8341" s="484" t="n">
        <v>25.55</v>
      </c>
      <c r="J8341" s="485" t="n">
        <v>2.42</v>
      </c>
    </row>
    <row r="8342" customFormat="false" ht="39" hidden="false" customHeight="true" outlineLevel="0" collapsed="false">
      <c r="A8342" s="501" t="s">
        <v>200</v>
      </c>
      <c r="B8342" s="502" t="n">
        <v>20078</v>
      </c>
      <c r="C8342" s="503" t="s">
        <v>42</v>
      </c>
      <c r="D8342" s="503" t="s">
        <v>3814</v>
      </c>
      <c r="E8342" s="503" t="s">
        <v>669</v>
      </c>
      <c r="F8342" s="503"/>
      <c r="G8342" s="504" t="s">
        <v>120</v>
      </c>
      <c r="H8342" s="505" t="n">
        <v>0.046</v>
      </c>
      <c r="I8342" s="506" t="n">
        <v>31.75</v>
      </c>
      <c r="J8342" s="507" t="n">
        <v>1.46</v>
      </c>
    </row>
    <row r="8343" customFormat="false" ht="25.5" hidden="false" customHeight="true" outlineLevel="0" collapsed="false">
      <c r="A8343" s="501" t="s">
        <v>200</v>
      </c>
      <c r="B8343" s="502" t="n">
        <v>20042</v>
      </c>
      <c r="C8343" s="503" t="s">
        <v>42</v>
      </c>
      <c r="D8343" s="503" t="s">
        <v>3886</v>
      </c>
      <c r="E8343" s="503" t="s">
        <v>669</v>
      </c>
      <c r="F8343" s="503"/>
      <c r="G8343" s="504" t="s">
        <v>120</v>
      </c>
      <c r="H8343" s="505" t="n">
        <v>1</v>
      </c>
      <c r="I8343" s="506" t="n">
        <v>7.79</v>
      </c>
      <c r="J8343" s="507" t="n">
        <v>7.79</v>
      </c>
    </row>
    <row r="8344" customFormat="false" ht="25.5" hidden="false" customHeight="true" outlineLevel="0" collapsed="false">
      <c r="A8344" s="501" t="s">
        <v>200</v>
      </c>
      <c r="B8344" s="502" t="n">
        <v>297</v>
      </c>
      <c r="C8344" s="503" t="s">
        <v>42</v>
      </c>
      <c r="D8344" s="503" t="s">
        <v>3850</v>
      </c>
      <c r="E8344" s="503" t="s">
        <v>669</v>
      </c>
      <c r="F8344" s="503"/>
      <c r="G8344" s="504" t="s">
        <v>120</v>
      </c>
      <c r="H8344" s="505" t="n">
        <v>1</v>
      </c>
      <c r="I8344" s="506" t="n">
        <v>2.7</v>
      </c>
      <c r="J8344" s="507" t="n">
        <v>2.7</v>
      </c>
    </row>
    <row r="8345" customFormat="false" ht="15" hidden="false" customHeight="false" outlineLevel="0" collapsed="false">
      <c r="A8345" s="486"/>
      <c r="B8345" s="487"/>
      <c r="C8345" s="487"/>
      <c r="D8345" s="487"/>
      <c r="E8345" s="487" t="s">
        <v>1388</v>
      </c>
      <c r="F8345" s="488" t="n">
        <v>3.52</v>
      </c>
      <c r="G8345" s="487" t="s">
        <v>1389</v>
      </c>
      <c r="H8345" s="488" t="n">
        <v>0</v>
      </c>
      <c r="I8345" s="489" t="s">
        <v>1390</v>
      </c>
      <c r="J8345" s="490" t="n">
        <v>3.52</v>
      </c>
    </row>
    <row r="8346" customFormat="false" ht="15" hidden="false" customHeight="true" outlineLevel="0" collapsed="false">
      <c r="A8346" s="486"/>
      <c r="B8346" s="487"/>
      <c r="C8346" s="487"/>
      <c r="D8346" s="487"/>
      <c r="E8346" s="487" t="s">
        <v>1391</v>
      </c>
      <c r="F8346" s="488" t="n">
        <v>3.89</v>
      </c>
      <c r="G8346" s="487"/>
      <c r="H8346" s="491" t="s">
        <v>1392</v>
      </c>
      <c r="I8346" s="491"/>
      <c r="J8346" s="490" t="n">
        <v>20.24</v>
      </c>
    </row>
    <row r="8347" customFormat="false" ht="49.5" hidden="false" customHeight="true" outlineLevel="0" collapsed="false">
      <c r="A8347" s="492"/>
      <c r="B8347" s="493"/>
      <c r="C8347" s="493"/>
      <c r="D8347" s="493"/>
      <c r="E8347" s="493"/>
      <c r="F8347" s="493"/>
      <c r="G8347" s="493" t="s">
        <v>1393</v>
      </c>
      <c r="H8347" s="494" t="n">
        <v>17</v>
      </c>
      <c r="I8347" s="495" t="s">
        <v>1394</v>
      </c>
      <c r="J8347" s="496" t="n">
        <v>344.08</v>
      </c>
    </row>
    <row r="8348" customFormat="false" ht="0.75" hidden="false" customHeight="true" outlineLevel="0" collapsed="false">
      <c r="A8348" s="497"/>
      <c r="B8348" s="498"/>
      <c r="C8348" s="498"/>
      <c r="D8348" s="498"/>
      <c r="E8348" s="498"/>
      <c r="F8348" s="498"/>
      <c r="G8348" s="498"/>
      <c r="H8348" s="498"/>
      <c r="I8348" s="499"/>
      <c r="J8348" s="500"/>
    </row>
    <row r="8349" customFormat="false" ht="18" hidden="false" customHeight="true" outlineLevel="0" collapsed="false">
      <c r="A8349" s="466" t="s">
        <v>3910</v>
      </c>
      <c r="B8349" s="467" t="s">
        <v>27</v>
      </c>
      <c r="C8349" s="468" t="s">
        <v>26</v>
      </c>
      <c r="D8349" s="468" t="s">
        <v>18</v>
      </c>
      <c r="E8349" s="468" t="s">
        <v>25</v>
      </c>
      <c r="F8349" s="468"/>
      <c r="G8349" s="469" t="s">
        <v>1375</v>
      </c>
      <c r="H8349" s="467" t="s">
        <v>1376</v>
      </c>
      <c r="I8349" s="470" t="s">
        <v>1377</v>
      </c>
      <c r="J8349" s="471" t="s">
        <v>19</v>
      </c>
    </row>
    <row r="8350" customFormat="false" ht="39" hidden="false" customHeight="true" outlineLevel="0" collapsed="false">
      <c r="A8350" s="472" t="s">
        <v>35</v>
      </c>
      <c r="B8350" s="473" t="n">
        <v>89711</v>
      </c>
      <c r="C8350" s="474" t="s">
        <v>42</v>
      </c>
      <c r="D8350" s="474" t="s">
        <v>511</v>
      </c>
      <c r="E8350" s="474" t="s">
        <v>1422</v>
      </c>
      <c r="F8350" s="474"/>
      <c r="G8350" s="475" t="s">
        <v>47</v>
      </c>
      <c r="H8350" s="476" t="n">
        <v>1</v>
      </c>
      <c r="I8350" s="477" t="n">
        <v>20.5</v>
      </c>
      <c r="J8350" s="478" t="n">
        <v>20.5</v>
      </c>
    </row>
    <row r="8351" customFormat="false" ht="25.5" hidden="false" customHeight="true" outlineLevel="0" collapsed="false">
      <c r="A8351" s="479" t="s">
        <v>656</v>
      </c>
      <c r="B8351" s="480" t="n">
        <v>88248</v>
      </c>
      <c r="C8351" s="481" t="s">
        <v>42</v>
      </c>
      <c r="D8351" s="481" t="s">
        <v>910</v>
      </c>
      <c r="E8351" s="481" t="s">
        <v>1382</v>
      </c>
      <c r="F8351" s="481"/>
      <c r="G8351" s="482" t="s">
        <v>469</v>
      </c>
      <c r="H8351" s="483" t="n">
        <v>0.293</v>
      </c>
      <c r="I8351" s="484" t="n">
        <v>20.92</v>
      </c>
      <c r="J8351" s="485" t="n">
        <v>6.12</v>
      </c>
    </row>
    <row r="8352" customFormat="false" ht="25.5" hidden="false" customHeight="true" outlineLevel="0" collapsed="false">
      <c r="A8352" s="479" t="s">
        <v>656</v>
      </c>
      <c r="B8352" s="480" t="n">
        <v>88267</v>
      </c>
      <c r="C8352" s="481" t="s">
        <v>42</v>
      </c>
      <c r="D8352" s="481" t="s">
        <v>909</v>
      </c>
      <c r="E8352" s="481" t="s">
        <v>1382</v>
      </c>
      <c r="F8352" s="481"/>
      <c r="G8352" s="482" t="s">
        <v>469</v>
      </c>
      <c r="H8352" s="483" t="n">
        <v>0.293</v>
      </c>
      <c r="I8352" s="484" t="n">
        <v>25.55</v>
      </c>
      <c r="J8352" s="485" t="n">
        <v>7.48</v>
      </c>
    </row>
    <row r="8353" customFormat="false" ht="25.5" hidden="false" customHeight="true" outlineLevel="0" collapsed="false">
      <c r="A8353" s="501" t="s">
        <v>200</v>
      </c>
      <c r="B8353" s="502" t="n">
        <v>9835</v>
      </c>
      <c r="C8353" s="503" t="s">
        <v>42</v>
      </c>
      <c r="D8353" s="503" t="s">
        <v>3911</v>
      </c>
      <c r="E8353" s="503" t="s">
        <v>669</v>
      </c>
      <c r="F8353" s="503"/>
      <c r="G8353" s="504" t="s">
        <v>47</v>
      </c>
      <c r="H8353" s="505" t="n">
        <v>1.0549</v>
      </c>
      <c r="I8353" s="506" t="n">
        <v>6.51</v>
      </c>
      <c r="J8353" s="507" t="n">
        <v>6.86</v>
      </c>
    </row>
    <row r="8354" customFormat="false" ht="24" hidden="false" customHeight="true" outlineLevel="0" collapsed="false">
      <c r="A8354" s="501" t="s">
        <v>200</v>
      </c>
      <c r="B8354" s="502" t="n">
        <v>38383</v>
      </c>
      <c r="C8354" s="503" t="s">
        <v>42</v>
      </c>
      <c r="D8354" s="503" t="s">
        <v>3555</v>
      </c>
      <c r="E8354" s="503" t="s">
        <v>669</v>
      </c>
      <c r="F8354" s="503"/>
      <c r="G8354" s="504" t="s">
        <v>120</v>
      </c>
      <c r="H8354" s="505" t="n">
        <v>0.0163</v>
      </c>
      <c r="I8354" s="506" t="n">
        <v>2.62</v>
      </c>
      <c r="J8354" s="507" t="n">
        <v>0.04</v>
      </c>
    </row>
    <row r="8355" customFormat="false" ht="15" hidden="false" customHeight="false" outlineLevel="0" collapsed="false">
      <c r="A8355" s="486"/>
      <c r="B8355" s="487"/>
      <c r="C8355" s="487"/>
      <c r="D8355" s="487"/>
      <c r="E8355" s="487" t="s">
        <v>1388</v>
      </c>
      <c r="F8355" s="488" t="n">
        <v>10.88</v>
      </c>
      <c r="G8355" s="487" t="s">
        <v>1389</v>
      </c>
      <c r="H8355" s="488" t="n">
        <v>0</v>
      </c>
      <c r="I8355" s="489" t="s">
        <v>1390</v>
      </c>
      <c r="J8355" s="490" t="n">
        <v>10.88</v>
      </c>
    </row>
    <row r="8356" customFormat="false" ht="15" hidden="false" customHeight="true" outlineLevel="0" collapsed="false">
      <c r="A8356" s="486"/>
      <c r="B8356" s="487"/>
      <c r="C8356" s="487"/>
      <c r="D8356" s="487"/>
      <c r="E8356" s="487" t="s">
        <v>1391</v>
      </c>
      <c r="F8356" s="488" t="n">
        <v>4.87</v>
      </c>
      <c r="G8356" s="487"/>
      <c r="H8356" s="491" t="s">
        <v>1392</v>
      </c>
      <c r="I8356" s="491"/>
      <c r="J8356" s="490" t="n">
        <v>25.37</v>
      </c>
    </row>
    <row r="8357" customFormat="false" ht="49.5" hidden="false" customHeight="true" outlineLevel="0" collapsed="false">
      <c r="A8357" s="492"/>
      <c r="B8357" s="493"/>
      <c r="C8357" s="493"/>
      <c r="D8357" s="493"/>
      <c r="E8357" s="493"/>
      <c r="F8357" s="493"/>
      <c r="G8357" s="493" t="s">
        <v>1393</v>
      </c>
      <c r="H8357" s="494" t="n">
        <v>121</v>
      </c>
      <c r="I8357" s="495" t="s">
        <v>1394</v>
      </c>
      <c r="J8357" s="496" t="n">
        <v>3069.77</v>
      </c>
    </row>
    <row r="8358" customFormat="false" ht="0.75" hidden="false" customHeight="true" outlineLevel="0" collapsed="false">
      <c r="A8358" s="497"/>
      <c r="B8358" s="498"/>
      <c r="C8358" s="498"/>
      <c r="D8358" s="498"/>
      <c r="E8358" s="498"/>
      <c r="F8358" s="498"/>
      <c r="G8358" s="498"/>
      <c r="H8358" s="498"/>
      <c r="I8358" s="499"/>
      <c r="J8358" s="500"/>
    </row>
    <row r="8359" customFormat="false" ht="18" hidden="false" customHeight="true" outlineLevel="0" collapsed="false">
      <c r="A8359" s="466" t="s">
        <v>3912</v>
      </c>
      <c r="B8359" s="467" t="s">
        <v>27</v>
      </c>
      <c r="C8359" s="468" t="s">
        <v>26</v>
      </c>
      <c r="D8359" s="468" t="s">
        <v>18</v>
      </c>
      <c r="E8359" s="468" t="s">
        <v>25</v>
      </c>
      <c r="F8359" s="468"/>
      <c r="G8359" s="469" t="s">
        <v>1375</v>
      </c>
      <c r="H8359" s="467" t="s">
        <v>1376</v>
      </c>
      <c r="I8359" s="470" t="s">
        <v>1377</v>
      </c>
      <c r="J8359" s="471" t="s">
        <v>19</v>
      </c>
    </row>
    <row r="8360" customFormat="false" ht="39" hidden="false" customHeight="true" outlineLevel="0" collapsed="false">
      <c r="A8360" s="472" t="s">
        <v>35</v>
      </c>
      <c r="B8360" s="473" t="n">
        <v>89712</v>
      </c>
      <c r="C8360" s="474" t="s">
        <v>42</v>
      </c>
      <c r="D8360" s="474" t="s">
        <v>223</v>
      </c>
      <c r="E8360" s="474" t="s">
        <v>1422</v>
      </c>
      <c r="F8360" s="474"/>
      <c r="G8360" s="475" t="s">
        <v>47</v>
      </c>
      <c r="H8360" s="476" t="n">
        <v>1</v>
      </c>
      <c r="I8360" s="477" t="n">
        <v>26.17</v>
      </c>
      <c r="J8360" s="478" t="n">
        <v>26.17</v>
      </c>
    </row>
    <row r="8361" customFormat="false" ht="25.5" hidden="false" customHeight="true" outlineLevel="0" collapsed="false">
      <c r="A8361" s="479" t="s">
        <v>656</v>
      </c>
      <c r="B8361" s="480" t="n">
        <v>88248</v>
      </c>
      <c r="C8361" s="481" t="s">
        <v>42</v>
      </c>
      <c r="D8361" s="481" t="s">
        <v>910</v>
      </c>
      <c r="E8361" s="481" t="s">
        <v>1382</v>
      </c>
      <c r="F8361" s="481"/>
      <c r="G8361" s="482" t="s">
        <v>469</v>
      </c>
      <c r="H8361" s="483" t="n">
        <v>0.3182</v>
      </c>
      <c r="I8361" s="484" t="n">
        <v>20.92</v>
      </c>
      <c r="J8361" s="485" t="n">
        <v>6.65</v>
      </c>
    </row>
    <row r="8362" customFormat="false" ht="25.5" hidden="false" customHeight="true" outlineLevel="0" collapsed="false">
      <c r="A8362" s="479" t="s">
        <v>656</v>
      </c>
      <c r="B8362" s="480" t="n">
        <v>88267</v>
      </c>
      <c r="C8362" s="481" t="s">
        <v>42</v>
      </c>
      <c r="D8362" s="481" t="s">
        <v>909</v>
      </c>
      <c r="E8362" s="481" t="s">
        <v>1382</v>
      </c>
      <c r="F8362" s="481"/>
      <c r="G8362" s="482" t="s">
        <v>469</v>
      </c>
      <c r="H8362" s="483" t="n">
        <v>0.3182</v>
      </c>
      <c r="I8362" s="484" t="n">
        <v>25.55</v>
      </c>
      <c r="J8362" s="485" t="n">
        <v>8.13</v>
      </c>
    </row>
    <row r="8363" customFormat="false" ht="25.5" hidden="false" customHeight="true" outlineLevel="0" collapsed="false">
      <c r="A8363" s="501" t="s">
        <v>200</v>
      </c>
      <c r="B8363" s="502" t="n">
        <v>9838</v>
      </c>
      <c r="C8363" s="503" t="s">
        <v>42</v>
      </c>
      <c r="D8363" s="503" t="s">
        <v>3913</v>
      </c>
      <c r="E8363" s="503" t="s">
        <v>669</v>
      </c>
      <c r="F8363" s="503"/>
      <c r="G8363" s="504" t="s">
        <v>47</v>
      </c>
      <c r="H8363" s="505" t="n">
        <v>1.0549</v>
      </c>
      <c r="I8363" s="506" t="n">
        <v>10.76</v>
      </c>
      <c r="J8363" s="507" t="n">
        <v>11.35</v>
      </c>
    </row>
    <row r="8364" customFormat="false" ht="24" hidden="false" customHeight="true" outlineLevel="0" collapsed="false">
      <c r="A8364" s="501" t="s">
        <v>200</v>
      </c>
      <c r="B8364" s="502" t="n">
        <v>38383</v>
      </c>
      <c r="C8364" s="503" t="s">
        <v>42</v>
      </c>
      <c r="D8364" s="503" t="s">
        <v>3555</v>
      </c>
      <c r="E8364" s="503" t="s">
        <v>669</v>
      </c>
      <c r="F8364" s="503"/>
      <c r="G8364" s="504" t="s">
        <v>120</v>
      </c>
      <c r="H8364" s="505" t="n">
        <v>0.0177</v>
      </c>
      <c r="I8364" s="506" t="n">
        <v>2.62</v>
      </c>
      <c r="J8364" s="507" t="n">
        <v>0.04</v>
      </c>
    </row>
    <row r="8365" customFormat="false" ht="15" hidden="false" customHeight="false" outlineLevel="0" collapsed="false">
      <c r="A8365" s="486"/>
      <c r="B8365" s="487"/>
      <c r="C8365" s="487"/>
      <c r="D8365" s="487"/>
      <c r="E8365" s="487" t="s">
        <v>1388</v>
      </c>
      <c r="F8365" s="488" t="n">
        <v>11.81</v>
      </c>
      <c r="G8365" s="487" t="s">
        <v>1389</v>
      </c>
      <c r="H8365" s="488" t="n">
        <v>0</v>
      </c>
      <c r="I8365" s="489" t="s">
        <v>1390</v>
      </c>
      <c r="J8365" s="490" t="n">
        <v>11.81</v>
      </c>
    </row>
    <row r="8366" customFormat="false" ht="15" hidden="false" customHeight="true" outlineLevel="0" collapsed="false">
      <c r="A8366" s="486"/>
      <c r="B8366" s="487"/>
      <c r="C8366" s="487"/>
      <c r="D8366" s="487"/>
      <c r="E8366" s="487" t="s">
        <v>1391</v>
      </c>
      <c r="F8366" s="488" t="n">
        <v>6.22</v>
      </c>
      <c r="G8366" s="487"/>
      <c r="H8366" s="491" t="s">
        <v>1392</v>
      </c>
      <c r="I8366" s="491"/>
      <c r="J8366" s="490" t="n">
        <v>32.39</v>
      </c>
    </row>
    <row r="8367" customFormat="false" ht="49.5" hidden="false" customHeight="true" outlineLevel="0" collapsed="false">
      <c r="A8367" s="492"/>
      <c r="B8367" s="493"/>
      <c r="C8367" s="493"/>
      <c r="D8367" s="493"/>
      <c r="E8367" s="493"/>
      <c r="F8367" s="493"/>
      <c r="G8367" s="493" t="s">
        <v>1393</v>
      </c>
      <c r="H8367" s="494" t="n">
        <v>151</v>
      </c>
      <c r="I8367" s="495" t="s">
        <v>1394</v>
      </c>
      <c r="J8367" s="496" t="n">
        <v>4890.89</v>
      </c>
    </row>
    <row r="8368" customFormat="false" ht="0.75" hidden="false" customHeight="true" outlineLevel="0" collapsed="false">
      <c r="A8368" s="497"/>
      <c r="B8368" s="498"/>
      <c r="C8368" s="498"/>
      <c r="D8368" s="498"/>
      <c r="E8368" s="498"/>
      <c r="F8368" s="498"/>
      <c r="G8368" s="498"/>
      <c r="H8368" s="498"/>
      <c r="I8368" s="499"/>
      <c r="J8368" s="500"/>
    </row>
    <row r="8369" customFormat="false" ht="18" hidden="false" customHeight="true" outlineLevel="0" collapsed="false">
      <c r="A8369" s="466" t="s">
        <v>3914</v>
      </c>
      <c r="B8369" s="467" t="s">
        <v>27</v>
      </c>
      <c r="C8369" s="468" t="s">
        <v>26</v>
      </c>
      <c r="D8369" s="468" t="s">
        <v>18</v>
      </c>
      <c r="E8369" s="468" t="s">
        <v>25</v>
      </c>
      <c r="F8369" s="468"/>
      <c r="G8369" s="469" t="s">
        <v>1375</v>
      </c>
      <c r="H8369" s="467" t="s">
        <v>1376</v>
      </c>
      <c r="I8369" s="470" t="s">
        <v>1377</v>
      </c>
      <c r="J8369" s="471" t="s">
        <v>19</v>
      </c>
    </row>
    <row r="8370" customFormat="false" ht="39" hidden="false" customHeight="true" outlineLevel="0" collapsed="false">
      <c r="A8370" s="472" t="s">
        <v>35</v>
      </c>
      <c r="B8370" s="473" t="n">
        <v>89713</v>
      </c>
      <c r="C8370" s="474" t="s">
        <v>42</v>
      </c>
      <c r="D8370" s="474" t="s">
        <v>3915</v>
      </c>
      <c r="E8370" s="474" t="s">
        <v>1422</v>
      </c>
      <c r="F8370" s="474"/>
      <c r="G8370" s="475" t="s">
        <v>47</v>
      </c>
      <c r="H8370" s="476" t="n">
        <v>1</v>
      </c>
      <c r="I8370" s="477" t="n">
        <v>32.64</v>
      </c>
      <c r="J8370" s="478" t="n">
        <v>32.64</v>
      </c>
    </row>
    <row r="8371" customFormat="false" ht="25.5" hidden="false" customHeight="true" outlineLevel="0" collapsed="false">
      <c r="A8371" s="479" t="s">
        <v>656</v>
      </c>
      <c r="B8371" s="480" t="n">
        <v>88248</v>
      </c>
      <c r="C8371" s="481" t="s">
        <v>42</v>
      </c>
      <c r="D8371" s="481" t="s">
        <v>910</v>
      </c>
      <c r="E8371" s="481" t="s">
        <v>1382</v>
      </c>
      <c r="F8371" s="481"/>
      <c r="G8371" s="482" t="s">
        <v>469</v>
      </c>
      <c r="H8371" s="483" t="n">
        <v>0.3813</v>
      </c>
      <c r="I8371" s="484" t="n">
        <v>20.92</v>
      </c>
      <c r="J8371" s="485" t="n">
        <v>7.97</v>
      </c>
    </row>
    <row r="8372" customFormat="false" ht="25.5" hidden="false" customHeight="true" outlineLevel="0" collapsed="false">
      <c r="A8372" s="479" t="s">
        <v>656</v>
      </c>
      <c r="B8372" s="480" t="n">
        <v>88267</v>
      </c>
      <c r="C8372" s="481" t="s">
        <v>42</v>
      </c>
      <c r="D8372" s="481" t="s">
        <v>909</v>
      </c>
      <c r="E8372" s="481" t="s">
        <v>1382</v>
      </c>
      <c r="F8372" s="481"/>
      <c r="G8372" s="482" t="s">
        <v>469</v>
      </c>
      <c r="H8372" s="483" t="n">
        <v>0.3813</v>
      </c>
      <c r="I8372" s="484" t="n">
        <v>25.55</v>
      </c>
      <c r="J8372" s="485" t="n">
        <v>9.74</v>
      </c>
    </row>
    <row r="8373" customFormat="false" ht="25.5" hidden="false" customHeight="true" outlineLevel="0" collapsed="false">
      <c r="A8373" s="501" t="s">
        <v>200</v>
      </c>
      <c r="B8373" s="502" t="n">
        <v>9837</v>
      </c>
      <c r="C8373" s="503" t="s">
        <v>42</v>
      </c>
      <c r="D8373" s="503" t="s">
        <v>3916</v>
      </c>
      <c r="E8373" s="503" t="s">
        <v>669</v>
      </c>
      <c r="F8373" s="503"/>
      <c r="G8373" s="504" t="s">
        <v>47</v>
      </c>
      <c r="H8373" s="505" t="n">
        <v>1.0549</v>
      </c>
      <c r="I8373" s="506" t="n">
        <v>14.11</v>
      </c>
      <c r="J8373" s="507" t="n">
        <v>14.88</v>
      </c>
    </row>
    <row r="8374" customFormat="false" ht="24" hidden="false" customHeight="true" outlineLevel="0" collapsed="false">
      <c r="A8374" s="501" t="s">
        <v>200</v>
      </c>
      <c r="B8374" s="502" t="n">
        <v>38383</v>
      </c>
      <c r="C8374" s="503" t="s">
        <v>42</v>
      </c>
      <c r="D8374" s="503" t="s">
        <v>3555</v>
      </c>
      <c r="E8374" s="503" t="s">
        <v>669</v>
      </c>
      <c r="F8374" s="503"/>
      <c r="G8374" s="504" t="s">
        <v>120</v>
      </c>
      <c r="H8374" s="505" t="n">
        <v>0.0212</v>
      </c>
      <c r="I8374" s="506" t="n">
        <v>2.62</v>
      </c>
      <c r="J8374" s="507" t="n">
        <v>0.05</v>
      </c>
    </row>
    <row r="8375" customFormat="false" ht="15" hidden="false" customHeight="false" outlineLevel="0" collapsed="false">
      <c r="A8375" s="486"/>
      <c r="B8375" s="487"/>
      <c r="C8375" s="487"/>
      <c r="D8375" s="487"/>
      <c r="E8375" s="487" t="s">
        <v>1388</v>
      </c>
      <c r="F8375" s="488" t="n">
        <v>14.15</v>
      </c>
      <c r="G8375" s="487" t="s">
        <v>1389</v>
      </c>
      <c r="H8375" s="488" t="n">
        <v>0</v>
      </c>
      <c r="I8375" s="489" t="s">
        <v>1390</v>
      </c>
      <c r="J8375" s="490" t="n">
        <v>14.15</v>
      </c>
    </row>
    <row r="8376" customFormat="false" ht="15" hidden="false" customHeight="true" outlineLevel="0" collapsed="false">
      <c r="A8376" s="486"/>
      <c r="B8376" s="487"/>
      <c r="C8376" s="487"/>
      <c r="D8376" s="487"/>
      <c r="E8376" s="487" t="s">
        <v>1391</v>
      </c>
      <c r="F8376" s="488" t="n">
        <v>7.76</v>
      </c>
      <c r="G8376" s="487"/>
      <c r="H8376" s="491" t="s">
        <v>1392</v>
      </c>
      <c r="I8376" s="491"/>
      <c r="J8376" s="490" t="n">
        <v>40.4</v>
      </c>
    </row>
    <row r="8377" customFormat="false" ht="49.5" hidden="false" customHeight="true" outlineLevel="0" collapsed="false">
      <c r="A8377" s="492"/>
      <c r="B8377" s="493"/>
      <c r="C8377" s="493"/>
      <c r="D8377" s="493"/>
      <c r="E8377" s="493"/>
      <c r="F8377" s="493"/>
      <c r="G8377" s="493" t="s">
        <v>1393</v>
      </c>
      <c r="H8377" s="494" t="n">
        <v>36</v>
      </c>
      <c r="I8377" s="495" t="s">
        <v>1394</v>
      </c>
      <c r="J8377" s="496" t="n">
        <v>1454.4</v>
      </c>
    </row>
    <row r="8378" customFormat="false" ht="0.75" hidden="false" customHeight="true" outlineLevel="0" collapsed="false">
      <c r="A8378" s="497"/>
      <c r="B8378" s="498"/>
      <c r="C8378" s="498"/>
      <c r="D8378" s="498"/>
      <c r="E8378" s="498"/>
      <c r="F8378" s="498"/>
      <c r="G8378" s="498"/>
      <c r="H8378" s="498"/>
      <c r="I8378" s="499"/>
      <c r="J8378" s="500"/>
    </row>
    <row r="8379" customFormat="false" ht="18" hidden="false" customHeight="true" outlineLevel="0" collapsed="false">
      <c r="A8379" s="466" t="s">
        <v>3917</v>
      </c>
      <c r="B8379" s="467" t="s">
        <v>27</v>
      </c>
      <c r="C8379" s="468" t="s">
        <v>26</v>
      </c>
      <c r="D8379" s="468" t="s">
        <v>18</v>
      </c>
      <c r="E8379" s="468" t="s">
        <v>25</v>
      </c>
      <c r="F8379" s="468"/>
      <c r="G8379" s="469" t="s">
        <v>1375</v>
      </c>
      <c r="H8379" s="467" t="s">
        <v>1376</v>
      </c>
      <c r="I8379" s="470" t="s">
        <v>1377</v>
      </c>
      <c r="J8379" s="471" t="s">
        <v>19</v>
      </c>
    </row>
    <row r="8380" customFormat="false" ht="39" hidden="false" customHeight="true" outlineLevel="0" collapsed="false">
      <c r="A8380" s="472" t="s">
        <v>35</v>
      </c>
      <c r="B8380" s="473" t="n">
        <v>89714</v>
      </c>
      <c r="C8380" s="474" t="s">
        <v>42</v>
      </c>
      <c r="D8380" s="474" t="s">
        <v>513</v>
      </c>
      <c r="E8380" s="474" t="s">
        <v>1422</v>
      </c>
      <c r="F8380" s="474"/>
      <c r="G8380" s="475" t="s">
        <v>47</v>
      </c>
      <c r="H8380" s="476" t="n">
        <v>1</v>
      </c>
      <c r="I8380" s="477" t="n">
        <v>36.42</v>
      </c>
      <c r="J8380" s="478" t="n">
        <v>36.42</v>
      </c>
    </row>
    <row r="8381" customFormat="false" ht="25.5" hidden="false" customHeight="true" outlineLevel="0" collapsed="false">
      <c r="A8381" s="479" t="s">
        <v>656</v>
      </c>
      <c r="B8381" s="480" t="n">
        <v>88248</v>
      </c>
      <c r="C8381" s="481" t="s">
        <v>42</v>
      </c>
      <c r="D8381" s="481" t="s">
        <v>910</v>
      </c>
      <c r="E8381" s="481" t="s">
        <v>1382</v>
      </c>
      <c r="F8381" s="481"/>
      <c r="G8381" s="482" t="s">
        <v>469</v>
      </c>
      <c r="H8381" s="483" t="n">
        <v>0.4444</v>
      </c>
      <c r="I8381" s="484" t="n">
        <v>20.92</v>
      </c>
      <c r="J8381" s="485" t="n">
        <v>9.29</v>
      </c>
    </row>
    <row r="8382" customFormat="false" ht="25.5" hidden="false" customHeight="true" outlineLevel="0" collapsed="false">
      <c r="A8382" s="479" t="s">
        <v>656</v>
      </c>
      <c r="B8382" s="480" t="n">
        <v>88267</v>
      </c>
      <c r="C8382" s="481" t="s">
        <v>42</v>
      </c>
      <c r="D8382" s="481" t="s">
        <v>909</v>
      </c>
      <c r="E8382" s="481" t="s">
        <v>1382</v>
      </c>
      <c r="F8382" s="481"/>
      <c r="G8382" s="482" t="s">
        <v>469</v>
      </c>
      <c r="H8382" s="483" t="n">
        <v>0.4444</v>
      </c>
      <c r="I8382" s="484" t="n">
        <v>25.55</v>
      </c>
      <c r="J8382" s="485" t="n">
        <v>11.35</v>
      </c>
    </row>
    <row r="8383" customFormat="false" ht="25.5" hidden="false" customHeight="true" outlineLevel="0" collapsed="false">
      <c r="A8383" s="501" t="s">
        <v>200</v>
      </c>
      <c r="B8383" s="502" t="n">
        <v>9836</v>
      </c>
      <c r="C8383" s="503" t="s">
        <v>42</v>
      </c>
      <c r="D8383" s="503" t="s">
        <v>3918</v>
      </c>
      <c r="E8383" s="503" t="s">
        <v>669</v>
      </c>
      <c r="F8383" s="503"/>
      <c r="G8383" s="504" t="s">
        <v>47</v>
      </c>
      <c r="H8383" s="505" t="n">
        <v>1.0549</v>
      </c>
      <c r="I8383" s="506" t="n">
        <v>14.91</v>
      </c>
      <c r="J8383" s="507" t="n">
        <v>15.72</v>
      </c>
    </row>
    <row r="8384" customFormat="false" ht="24" hidden="false" customHeight="true" outlineLevel="0" collapsed="false">
      <c r="A8384" s="501" t="s">
        <v>200</v>
      </c>
      <c r="B8384" s="502" t="n">
        <v>38383</v>
      </c>
      <c r="C8384" s="503" t="s">
        <v>42</v>
      </c>
      <c r="D8384" s="503" t="s">
        <v>3555</v>
      </c>
      <c r="E8384" s="503" t="s">
        <v>669</v>
      </c>
      <c r="F8384" s="503"/>
      <c r="G8384" s="504" t="s">
        <v>120</v>
      </c>
      <c r="H8384" s="505" t="n">
        <v>0.0247</v>
      </c>
      <c r="I8384" s="506" t="n">
        <v>2.62</v>
      </c>
      <c r="J8384" s="507" t="n">
        <v>0.06</v>
      </c>
    </row>
    <row r="8385" customFormat="false" ht="15" hidden="false" customHeight="false" outlineLevel="0" collapsed="false">
      <c r="A8385" s="486"/>
      <c r="B8385" s="487"/>
      <c r="C8385" s="487"/>
      <c r="D8385" s="487"/>
      <c r="E8385" s="487" t="s">
        <v>1388</v>
      </c>
      <c r="F8385" s="488" t="n">
        <v>16.5</v>
      </c>
      <c r="G8385" s="487" t="s">
        <v>1389</v>
      </c>
      <c r="H8385" s="488" t="n">
        <v>0</v>
      </c>
      <c r="I8385" s="489" t="s">
        <v>1390</v>
      </c>
      <c r="J8385" s="490" t="n">
        <v>16.5</v>
      </c>
    </row>
    <row r="8386" customFormat="false" ht="15" hidden="false" customHeight="true" outlineLevel="0" collapsed="false">
      <c r="A8386" s="486"/>
      <c r="B8386" s="487"/>
      <c r="C8386" s="487"/>
      <c r="D8386" s="487"/>
      <c r="E8386" s="487" t="s">
        <v>1391</v>
      </c>
      <c r="F8386" s="488" t="n">
        <v>8.66</v>
      </c>
      <c r="G8386" s="487"/>
      <c r="H8386" s="491" t="s">
        <v>1392</v>
      </c>
      <c r="I8386" s="491"/>
      <c r="J8386" s="490" t="n">
        <v>45.08</v>
      </c>
    </row>
    <row r="8387" customFormat="false" ht="49.5" hidden="false" customHeight="true" outlineLevel="0" collapsed="false">
      <c r="A8387" s="492"/>
      <c r="B8387" s="493"/>
      <c r="C8387" s="493"/>
      <c r="D8387" s="493"/>
      <c r="E8387" s="493"/>
      <c r="F8387" s="493"/>
      <c r="G8387" s="493" t="s">
        <v>1393</v>
      </c>
      <c r="H8387" s="494" t="n">
        <v>435</v>
      </c>
      <c r="I8387" s="495" t="s">
        <v>1394</v>
      </c>
      <c r="J8387" s="496" t="n">
        <v>19609.8</v>
      </c>
    </row>
    <row r="8388" customFormat="false" ht="0.75" hidden="false" customHeight="true" outlineLevel="0" collapsed="false">
      <c r="A8388" s="497"/>
      <c r="B8388" s="498"/>
      <c r="C8388" s="498"/>
      <c r="D8388" s="498"/>
      <c r="E8388" s="498"/>
      <c r="F8388" s="498"/>
      <c r="G8388" s="498"/>
      <c r="H8388" s="498"/>
      <c r="I8388" s="499"/>
      <c r="J8388" s="500"/>
    </row>
    <row r="8389" customFormat="false" ht="18" hidden="false" customHeight="true" outlineLevel="0" collapsed="false">
      <c r="A8389" s="466" t="s">
        <v>3919</v>
      </c>
      <c r="B8389" s="467" t="s">
        <v>27</v>
      </c>
      <c r="C8389" s="468" t="s">
        <v>26</v>
      </c>
      <c r="D8389" s="468" t="s">
        <v>18</v>
      </c>
      <c r="E8389" s="468" t="s">
        <v>25</v>
      </c>
      <c r="F8389" s="468"/>
      <c r="G8389" s="469" t="s">
        <v>1375</v>
      </c>
      <c r="H8389" s="467" t="s">
        <v>1376</v>
      </c>
      <c r="I8389" s="470" t="s">
        <v>1377</v>
      </c>
      <c r="J8389" s="471" t="s">
        <v>19</v>
      </c>
    </row>
    <row r="8390" customFormat="false" ht="39" hidden="false" customHeight="true" outlineLevel="0" collapsed="false">
      <c r="A8390" s="472" t="s">
        <v>35</v>
      </c>
      <c r="B8390" s="473" t="n">
        <v>89849</v>
      </c>
      <c r="C8390" s="474" t="s">
        <v>42</v>
      </c>
      <c r="D8390" s="474" t="s">
        <v>3920</v>
      </c>
      <c r="E8390" s="474" t="s">
        <v>1422</v>
      </c>
      <c r="F8390" s="474"/>
      <c r="G8390" s="475" t="s">
        <v>47</v>
      </c>
      <c r="H8390" s="476" t="n">
        <v>1</v>
      </c>
      <c r="I8390" s="477" t="n">
        <v>55.6</v>
      </c>
      <c r="J8390" s="478" t="n">
        <v>55.6</v>
      </c>
    </row>
    <row r="8391" customFormat="false" ht="25.5" hidden="false" customHeight="true" outlineLevel="0" collapsed="false">
      <c r="A8391" s="479" t="s">
        <v>656</v>
      </c>
      <c r="B8391" s="480" t="n">
        <v>88248</v>
      </c>
      <c r="C8391" s="481" t="s">
        <v>42</v>
      </c>
      <c r="D8391" s="481" t="s">
        <v>910</v>
      </c>
      <c r="E8391" s="481" t="s">
        <v>1382</v>
      </c>
      <c r="F8391" s="481"/>
      <c r="G8391" s="482" t="s">
        <v>469</v>
      </c>
      <c r="H8391" s="483" t="n">
        <v>0.3114</v>
      </c>
      <c r="I8391" s="484" t="n">
        <v>20.92</v>
      </c>
      <c r="J8391" s="485" t="n">
        <v>6.51</v>
      </c>
    </row>
    <row r="8392" customFormat="false" ht="25.5" hidden="false" customHeight="true" outlineLevel="0" collapsed="false">
      <c r="A8392" s="479" t="s">
        <v>656</v>
      </c>
      <c r="B8392" s="480" t="n">
        <v>88267</v>
      </c>
      <c r="C8392" s="481" t="s">
        <v>42</v>
      </c>
      <c r="D8392" s="481" t="s">
        <v>909</v>
      </c>
      <c r="E8392" s="481" t="s">
        <v>1382</v>
      </c>
      <c r="F8392" s="481"/>
      <c r="G8392" s="482" t="s">
        <v>469</v>
      </c>
      <c r="H8392" s="483" t="n">
        <v>0.3114</v>
      </c>
      <c r="I8392" s="484" t="n">
        <v>25.55</v>
      </c>
      <c r="J8392" s="485" t="n">
        <v>7.95</v>
      </c>
    </row>
    <row r="8393" customFormat="false" ht="25.5" hidden="false" customHeight="true" outlineLevel="0" collapsed="false">
      <c r="A8393" s="501" t="s">
        <v>200</v>
      </c>
      <c r="B8393" s="502" t="n">
        <v>20065</v>
      </c>
      <c r="C8393" s="503" t="s">
        <v>42</v>
      </c>
      <c r="D8393" s="503" t="s">
        <v>3921</v>
      </c>
      <c r="E8393" s="503" t="s">
        <v>669</v>
      </c>
      <c r="F8393" s="503"/>
      <c r="G8393" s="504" t="s">
        <v>47</v>
      </c>
      <c r="H8393" s="505" t="n">
        <v>1.0549</v>
      </c>
      <c r="I8393" s="506" t="n">
        <v>38.97</v>
      </c>
      <c r="J8393" s="507" t="n">
        <v>41.1</v>
      </c>
    </row>
    <row r="8394" customFormat="false" ht="24" hidden="false" customHeight="true" outlineLevel="0" collapsed="false">
      <c r="A8394" s="501" t="s">
        <v>200</v>
      </c>
      <c r="B8394" s="502" t="n">
        <v>38383</v>
      </c>
      <c r="C8394" s="503" t="s">
        <v>42</v>
      </c>
      <c r="D8394" s="503" t="s">
        <v>3555</v>
      </c>
      <c r="E8394" s="503" t="s">
        <v>669</v>
      </c>
      <c r="F8394" s="503"/>
      <c r="G8394" s="504" t="s">
        <v>120</v>
      </c>
      <c r="H8394" s="505" t="n">
        <v>0.0173</v>
      </c>
      <c r="I8394" s="506" t="n">
        <v>2.62</v>
      </c>
      <c r="J8394" s="507" t="n">
        <v>0.04</v>
      </c>
    </row>
    <row r="8395" customFormat="false" ht="15" hidden="false" customHeight="false" outlineLevel="0" collapsed="false">
      <c r="A8395" s="486"/>
      <c r="B8395" s="487"/>
      <c r="C8395" s="487"/>
      <c r="D8395" s="487"/>
      <c r="E8395" s="487" t="s">
        <v>1388</v>
      </c>
      <c r="F8395" s="488" t="n">
        <v>11.56</v>
      </c>
      <c r="G8395" s="487" t="s">
        <v>1389</v>
      </c>
      <c r="H8395" s="488" t="n">
        <v>0</v>
      </c>
      <c r="I8395" s="489" t="s">
        <v>1390</v>
      </c>
      <c r="J8395" s="490" t="n">
        <v>11.56</v>
      </c>
    </row>
    <row r="8396" customFormat="false" ht="15" hidden="false" customHeight="true" outlineLevel="0" collapsed="false">
      <c r="A8396" s="486"/>
      <c r="B8396" s="487"/>
      <c r="C8396" s="487"/>
      <c r="D8396" s="487"/>
      <c r="E8396" s="487" t="s">
        <v>1391</v>
      </c>
      <c r="F8396" s="488" t="n">
        <v>13.23</v>
      </c>
      <c r="G8396" s="487"/>
      <c r="H8396" s="491" t="s">
        <v>1392</v>
      </c>
      <c r="I8396" s="491"/>
      <c r="J8396" s="490" t="n">
        <v>68.83</v>
      </c>
    </row>
    <row r="8397" customFormat="false" ht="49.5" hidden="false" customHeight="true" outlineLevel="0" collapsed="false">
      <c r="A8397" s="492"/>
      <c r="B8397" s="493"/>
      <c r="C8397" s="493"/>
      <c r="D8397" s="493"/>
      <c r="E8397" s="493"/>
      <c r="F8397" s="493"/>
      <c r="G8397" s="493" t="s">
        <v>1393</v>
      </c>
      <c r="H8397" s="494" t="n">
        <v>232</v>
      </c>
      <c r="I8397" s="495" t="s">
        <v>1394</v>
      </c>
      <c r="J8397" s="496" t="n">
        <v>15968.56</v>
      </c>
    </row>
    <row r="8398" customFormat="false" ht="0.75" hidden="false" customHeight="true" outlineLevel="0" collapsed="false">
      <c r="A8398" s="497"/>
      <c r="B8398" s="498"/>
      <c r="C8398" s="498"/>
      <c r="D8398" s="498"/>
      <c r="E8398" s="498"/>
      <c r="F8398" s="498"/>
      <c r="G8398" s="498"/>
      <c r="H8398" s="498"/>
      <c r="I8398" s="499"/>
      <c r="J8398" s="500"/>
    </row>
    <row r="8399" customFormat="false" ht="18" hidden="false" customHeight="true" outlineLevel="0" collapsed="false">
      <c r="A8399" s="466" t="s">
        <v>3922</v>
      </c>
      <c r="B8399" s="467" t="s">
        <v>27</v>
      </c>
      <c r="C8399" s="468" t="s">
        <v>26</v>
      </c>
      <c r="D8399" s="468" t="s">
        <v>18</v>
      </c>
      <c r="E8399" s="468" t="s">
        <v>25</v>
      </c>
      <c r="F8399" s="468"/>
      <c r="G8399" s="469" t="s">
        <v>1375</v>
      </c>
      <c r="H8399" s="467" t="s">
        <v>1376</v>
      </c>
      <c r="I8399" s="470" t="s">
        <v>1377</v>
      </c>
      <c r="J8399" s="471" t="s">
        <v>19</v>
      </c>
    </row>
    <row r="8400" customFormat="false" ht="39" hidden="false" customHeight="true" outlineLevel="0" collapsed="false">
      <c r="A8400" s="472" t="s">
        <v>35</v>
      </c>
      <c r="B8400" s="473" t="n">
        <v>90444</v>
      </c>
      <c r="C8400" s="474" t="s">
        <v>42</v>
      </c>
      <c r="D8400" s="474" t="s">
        <v>3398</v>
      </c>
      <c r="E8400" s="474" t="s">
        <v>1422</v>
      </c>
      <c r="F8400" s="474"/>
      <c r="G8400" s="475" t="s">
        <v>47</v>
      </c>
      <c r="H8400" s="476" t="n">
        <v>1</v>
      </c>
      <c r="I8400" s="477" t="n">
        <v>10.54</v>
      </c>
      <c r="J8400" s="478" t="n">
        <v>10.54</v>
      </c>
    </row>
    <row r="8401" customFormat="false" ht="39" hidden="false" customHeight="true" outlineLevel="0" collapsed="false">
      <c r="A8401" s="479" t="s">
        <v>656</v>
      </c>
      <c r="B8401" s="480" t="n">
        <v>102274</v>
      </c>
      <c r="C8401" s="481" t="s">
        <v>42</v>
      </c>
      <c r="D8401" s="481" t="s">
        <v>1562</v>
      </c>
      <c r="E8401" s="481" t="s">
        <v>683</v>
      </c>
      <c r="F8401" s="481"/>
      <c r="G8401" s="482" t="s">
        <v>684</v>
      </c>
      <c r="H8401" s="483" t="n">
        <v>0.1632</v>
      </c>
      <c r="I8401" s="484" t="n">
        <v>20.13</v>
      </c>
      <c r="J8401" s="485" t="n">
        <v>3.28</v>
      </c>
    </row>
    <row r="8402" customFormat="false" ht="39" hidden="false" customHeight="true" outlineLevel="0" collapsed="false">
      <c r="A8402" s="479" t="s">
        <v>656</v>
      </c>
      <c r="B8402" s="480" t="n">
        <v>102275</v>
      </c>
      <c r="C8402" s="481" t="s">
        <v>42</v>
      </c>
      <c r="D8402" s="481" t="s">
        <v>1563</v>
      </c>
      <c r="E8402" s="481" t="s">
        <v>683</v>
      </c>
      <c r="F8402" s="481"/>
      <c r="G8402" s="482" t="s">
        <v>688</v>
      </c>
      <c r="H8402" s="483" t="n">
        <v>0.0668</v>
      </c>
      <c r="I8402" s="484" t="n">
        <v>23.01</v>
      </c>
      <c r="J8402" s="485" t="n">
        <v>1.53</v>
      </c>
    </row>
    <row r="8403" customFormat="false" ht="25.5" hidden="false" customHeight="true" outlineLevel="0" collapsed="false">
      <c r="A8403" s="479" t="s">
        <v>656</v>
      </c>
      <c r="B8403" s="480" t="n">
        <v>88248</v>
      </c>
      <c r="C8403" s="481" t="s">
        <v>42</v>
      </c>
      <c r="D8403" s="481" t="s">
        <v>910</v>
      </c>
      <c r="E8403" s="481" t="s">
        <v>1382</v>
      </c>
      <c r="F8403" s="481"/>
      <c r="G8403" s="482" t="s">
        <v>469</v>
      </c>
      <c r="H8403" s="483" t="n">
        <v>0.0646</v>
      </c>
      <c r="I8403" s="484" t="n">
        <v>20.92</v>
      </c>
      <c r="J8403" s="485" t="n">
        <v>1.35</v>
      </c>
    </row>
    <row r="8404" customFormat="false" ht="25.5" hidden="false" customHeight="true" outlineLevel="0" collapsed="false">
      <c r="A8404" s="479" t="s">
        <v>656</v>
      </c>
      <c r="B8404" s="480" t="n">
        <v>88298</v>
      </c>
      <c r="C8404" s="481" t="s">
        <v>42</v>
      </c>
      <c r="D8404" s="481" t="s">
        <v>3399</v>
      </c>
      <c r="E8404" s="481" t="s">
        <v>1382</v>
      </c>
      <c r="F8404" s="481"/>
      <c r="G8404" s="482" t="s">
        <v>469</v>
      </c>
      <c r="H8404" s="483" t="n">
        <v>0.2298</v>
      </c>
      <c r="I8404" s="484" t="n">
        <v>19.1</v>
      </c>
      <c r="J8404" s="485" t="n">
        <v>4.38</v>
      </c>
    </row>
    <row r="8405" customFormat="false" ht="15" hidden="false" customHeight="false" outlineLevel="0" collapsed="false">
      <c r="A8405" s="486"/>
      <c r="B8405" s="487"/>
      <c r="C8405" s="487"/>
      <c r="D8405" s="487"/>
      <c r="E8405" s="487" t="s">
        <v>1388</v>
      </c>
      <c r="F8405" s="488" t="n">
        <v>7.9</v>
      </c>
      <c r="G8405" s="487" t="s">
        <v>1389</v>
      </c>
      <c r="H8405" s="488" t="n">
        <v>0</v>
      </c>
      <c r="I8405" s="489" t="s">
        <v>1390</v>
      </c>
      <c r="J8405" s="490" t="n">
        <v>7.9</v>
      </c>
    </row>
    <row r="8406" customFormat="false" ht="15" hidden="false" customHeight="true" outlineLevel="0" collapsed="false">
      <c r="A8406" s="486"/>
      <c r="B8406" s="487"/>
      <c r="C8406" s="487"/>
      <c r="D8406" s="487"/>
      <c r="E8406" s="487" t="s">
        <v>1391</v>
      </c>
      <c r="F8406" s="488" t="n">
        <v>2.5</v>
      </c>
      <c r="G8406" s="487"/>
      <c r="H8406" s="491" t="s">
        <v>1392</v>
      </c>
      <c r="I8406" s="491"/>
      <c r="J8406" s="490" t="n">
        <v>13.04</v>
      </c>
    </row>
    <row r="8407" customFormat="false" ht="49.5" hidden="false" customHeight="true" outlineLevel="0" collapsed="false">
      <c r="A8407" s="492"/>
      <c r="B8407" s="493"/>
      <c r="C8407" s="493"/>
      <c r="D8407" s="493"/>
      <c r="E8407" s="493"/>
      <c r="F8407" s="493"/>
      <c r="G8407" s="493" t="s">
        <v>1393</v>
      </c>
      <c r="H8407" s="494" t="n">
        <v>48.4</v>
      </c>
      <c r="I8407" s="495" t="s">
        <v>1394</v>
      </c>
      <c r="J8407" s="496" t="n">
        <v>631.13</v>
      </c>
    </row>
    <row r="8408" customFormat="false" ht="0.75" hidden="false" customHeight="true" outlineLevel="0" collapsed="false">
      <c r="A8408" s="497"/>
      <c r="B8408" s="498"/>
      <c r="C8408" s="498"/>
      <c r="D8408" s="498"/>
      <c r="E8408" s="498"/>
      <c r="F8408" s="498"/>
      <c r="G8408" s="498"/>
      <c r="H8408" s="498"/>
      <c r="I8408" s="499"/>
      <c r="J8408" s="500"/>
    </row>
    <row r="8409" customFormat="false" ht="18" hidden="false" customHeight="true" outlineLevel="0" collapsed="false">
      <c r="A8409" s="466" t="s">
        <v>3923</v>
      </c>
      <c r="B8409" s="467" t="s">
        <v>27</v>
      </c>
      <c r="C8409" s="468" t="s">
        <v>26</v>
      </c>
      <c r="D8409" s="468" t="s">
        <v>18</v>
      </c>
      <c r="E8409" s="468" t="s">
        <v>25</v>
      </c>
      <c r="F8409" s="468"/>
      <c r="G8409" s="469" t="s">
        <v>1375</v>
      </c>
      <c r="H8409" s="467" t="s">
        <v>1376</v>
      </c>
      <c r="I8409" s="470" t="s">
        <v>1377</v>
      </c>
      <c r="J8409" s="471" t="s">
        <v>19</v>
      </c>
    </row>
    <row r="8410" customFormat="false" ht="51.75" hidden="false" customHeight="true" outlineLevel="0" collapsed="false">
      <c r="A8410" s="472" t="s">
        <v>35</v>
      </c>
      <c r="B8410" s="473" t="n">
        <v>90445</v>
      </c>
      <c r="C8410" s="474" t="s">
        <v>42</v>
      </c>
      <c r="D8410" s="474" t="s">
        <v>3401</v>
      </c>
      <c r="E8410" s="474" t="s">
        <v>1422</v>
      </c>
      <c r="F8410" s="474"/>
      <c r="G8410" s="475" t="s">
        <v>47</v>
      </c>
      <c r="H8410" s="476" t="n">
        <v>1</v>
      </c>
      <c r="I8410" s="477" t="n">
        <v>13.99</v>
      </c>
      <c r="J8410" s="478" t="n">
        <v>13.99</v>
      </c>
    </row>
    <row r="8411" customFormat="false" ht="39" hidden="false" customHeight="true" outlineLevel="0" collapsed="false">
      <c r="A8411" s="479" t="s">
        <v>656</v>
      </c>
      <c r="B8411" s="480" t="n">
        <v>102274</v>
      </c>
      <c r="C8411" s="481" t="s">
        <v>42</v>
      </c>
      <c r="D8411" s="481" t="s">
        <v>1562</v>
      </c>
      <c r="E8411" s="481" t="s">
        <v>683</v>
      </c>
      <c r="F8411" s="481"/>
      <c r="G8411" s="482" t="s">
        <v>684</v>
      </c>
      <c r="H8411" s="483" t="n">
        <v>0.2162</v>
      </c>
      <c r="I8411" s="484" t="n">
        <v>20.13</v>
      </c>
      <c r="J8411" s="485" t="n">
        <v>4.35</v>
      </c>
    </row>
    <row r="8412" customFormat="false" ht="39" hidden="false" customHeight="true" outlineLevel="0" collapsed="false">
      <c r="A8412" s="479" t="s">
        <v>656</v>
      </c>
      <c r="B8412" s="480" t="n">
        <v>102275</v>
      </c>
      <c r="C8412" s="481" t="s">
        <v>42</v>
      </c>
      <c r="D8412" s="481" t="s">
        <v>1563</v>
      </c>
      <c r="E8412" s="481" t="s">
        <v>683</v>
      </c>
      <c r="F8412" s="481"/>
      <c r="G8412" s="482" t="s">
        <v>688</v>
      </c>
      <c r="H8412" s="483" t="n">
        <v>0.0885</v>
      </c>
      <c r="I8412" s="484" t="n">
        <v>23.01</v>
      </c>
      <c r="J8412" s="485" t="n">
        <v>2.03</v>
      </c>
    </row>
    <row r="8413" customFormat="false" ht="25.5" hidden="false" customHeight="true" outlineLevel="0" collapsed="false">
      <c r="A8413" s="479" t="s">
        <v>656</v>
      </c>
      <c r="B8413" s="480" t="n">
        <v>88248</v>
      </c>
      <c r="C8413" s="481" t="s">
        <v>42</v>
      </c>
      <c r="D8413" s="481" t="s">
        <v>910</v>
      </c>
      <c r="E8413" s="481" t="s">
        <v>1382</v>
      </c>
      <c r="F8413" s="481"/>
      <c r="G8413" s="482" t="s">
        <v>469</v>
      </c>
      <c r="H8413" s="483" t="n">
        <v>0.0857</v>
      </c>
      <c r="I8413" s="484" t="n">
        <v>20.92</v>
      </c>
      <c r="J8413" s="485" t="n">
        <v>1.79</v>
      </c>
    </row>
    <row r="8414" customFormat="false" ht="25.5" hidden="false" customHeight="true" outlineLevel="0" collapsed="false">
      <c r="A8414" s="479" t="s">
        <v>656</v>
      </c>
      <c r="B8414" s="480" t="n">
        <v>88298</v>
      </c>
      <c r="C8414" s="481" t="s">
        <v>42</v>
      </c>
      <c r="D8414" s="481" t="s">
        <v>3399</v>
      </c>
      <c r="E8414" s="481" t="s">
        <v>1382</v>
      </c>
      <c r="F8414" s="481"/>
      <c r="G8414" s="482" t="s">
        <v>469</v>
      </c>
      <c r="H8414" s="483" t="n">
        <v>0.3048</v>
      </c>
      <c r="I8414" s="484" t="n">
        <v>19.1</v>
      </c>
      <c r="J8414" s="485" t="n">
        <v>5.82</v>
      </c>
    </row>
    <row r="8415" customFormat="false" ht="15" hidden="false" customHeight="false" outlineLevel="0" collapsed="false">
      <c r="A8415" s="486"/>
      <c r="B8415" s="487"/>
      <c r="C8415" s="487"/>
      <c r="D8415" s="487"/>
      <c r="E8415" s="487" t="s">
        <v>1388</v>
      </c>
      <c r="F8415" s="488" t="n">
        <v>10.49</v>
      </c>
      <c r="G8415" s="487" t="s">
        <v>1389</v>
      </c>
      <c r="H8415" s="488" t="n">
        <v>0</v>
      </c>
      <c r="I8415" s="489" t="s">
        <v>1390</v>
      </c>
      <c r="J8415" s="490" t="n">
        <v>10.49</v>
      </c>
    </row>
    <row r="8416" customFormat="false" ht="15" hidden="false" customHeight="true" outlineLevel="0" collapsed="false">
      <c r="A8416" s="486"/>
      <c r="B8416" s="487"/>
      <c r="C8416" s="487"/>
      <c r="D8416" s="487"/>
      <c r="E8416" s="487" t="s">
        <v>1391</v>
      </c>
      <c r="F8416" s="488" t="n">
        <v>3.32</v>
      </c>
      <c r="G8416" s="487"/>
      <c r="H8416" s="491" t="s">
        <v>1392</v>
      </c>
      <c r="I8416" s="491"/>
      <c r="J8416" s="490" t="n">
        <v>17.31</v>
      </c>
    </row>
    <row r="8417" customFormat="false" ht="49.5" hidden="false" customHeight="true" outlineLevel="0" collapsed="false">
      <c r="A8417" s="492"/>
      <c r="B8417" s="493"/>
      <c r="C8417" s="493"/>
      <c r="D8417" s="493"/>
      <c r="E8417" s="493"/>
      <c r="F8417" s="493"/>
      <c r="G8417" s="493" t="s">
        <v>1393</v>
      </c>
      <c r="H8417" s="494" t="n">
        <v>93.5</v>
      </c>
      <c r="I8417" s="495" t="s">
        <v>1394</v>
      </c>
      <c r="J8417" s="496" t="n">
        <v>1618.48</v>
      </c>
    </row>
    <row r="8418" customFormat="false" ht="0.75" hidden="false" customHeight="true" outlineLevel="0" collapsed="false">
      <c r="A8418" s="497"/>
      <c r="B8418" s="498"/>
      <c r="C8418" s="498"/>
      <c r="D8418" s="498"/>
      <c r="E8418" s="498"/>
      <c r="F8418" s="498"/>
      <c r="G8418" s="498"/>
      <c r="H8418" s="498"/>
      <c r="I8418" s="499"/>
      <c r="J8418" s="500"/>
    </row>
    <row r="8419" customFormat="false" ht="18" hidden="false" customHeight="true" outlineLevel="0" collapsed="false">
      <c r="A8419" s="466" t="s">
        <v>3924</v>
      </c>
      <c r="B8419" s="467" t="s">
        <v>27</v>
      </c>
      <c r="C8419" s="468" t="s">
        <v>26</v>
      </c>
      <c r="D8419" s="468" t="s">
        <v>18</v>
      </c>
      <c r="E8419" s="468" t="s">
        <v>25</v>
      </c>
      <c r="F8419" s="468"/>
      <c r="G8419" s="469" t="s">
        <v>1375</v>
      </c>
      <c r="H8419" s="467" t="s">
        <v>1376</v>
      </c>
      <c r="I8419" s="470" t="s">
        <v>1377</v>
      </c>
      <c r="J8419" s="471" t="s">
        <v>19</v>
      </c>
    </row>
    <row r="8420" customFormat="false" ht="51.75" hidden="false" customHeight="true" outlineLevel="0" collapsed="false">
      <c r="A8420" s="472" t="s">
        <v>35</v>
      </c>
      <c r="B8420" s="473" t="n">
        <v>90446</v>
      </c>
      <c r="C8420" s="474" t="s">
        <v>42</v>
      </c>
      <c r="D8420" s="474" t="s">
        <v>3403</v>
      </c>
      <c r="E8420" s="474" t="s">
        <v>1422</v>
      </c>
      <c r="F8420" s="474"/>
      <c r="G8420" s="475" t="s">
        <v>47</v>
      </c>
      <c r="H8420" s="476" t="n">
        <v>1</v>
      </c>
      <c r="I8420" s="477" t="n">
        <v>18.57</v>
      </c>
      <c r="J8420" s="478" t="n">
        <v>18.57</v>
      </c>
    </row>
    <row r="8421" customFormat="false" ht="39" hidden="false" customHeight="true" outlineLevel="0" collapsed="false">
      <c r="A8421" s="479" t="s">
        <v>656</v>
      </c>
      <c r="B8421" s="480" t="n">
        <v>102274</v>
      </c>
      <c r="C8421" s="481" t="s">
        <v>42</v>
      </c>
      <c r="D8421" s="481" t="s">
        <v>1562</v>
      </c>
      <c r="E8421" s="481" t="s">
        <v>683</v>
      </c>
      <c r="F8421" s="481"/>
      <c r="G8421" s="482" t="s">
        <v>684</v>
      </c>
      <c r="H8421" s="483" t="n">
        <v>0.287</v>
      </c>
      <c r="I8421" s="484" t="n">
        <v>20.13</v>
      </c>
      <c r="J8421" s="485" t="n">
        <v>5.77</v>
      </c>
    </row>
    <row r="8422" customFormat="false" ht="39" hidden="false" customHeight="true" outlineLevel="0" collapsed="false">
      <c r="A8422" s="479" t="s">
        <v>656</v>
      </c>
      <c r="B8422" s="480" t="n">
        <v>102275</v>
      </c>
      <c r="C8422" s="481" t="s">
        <v>42</v>
      </c>
      <c r="D8422" s="481" t="s">
        <v>1563</v>
      </c>
      <c r="E8422" s="481" t="s">
        <v>683</v>
      </c>
      <c r="F8422" s="481"/>
      <c r="G8422" s="482" t="s">
        <v>688</v>
      </c>
      <c r="H8422" s="483" t="n">
        <v>0.1175</v>
      </c>
      <c r="I8422" s="484" t="n">
        <v>23.01</v>
      </c>
      <c r="J8422" s="485" t="n">
        <v>2.7</v>
      </c>
    </row>
    <row r="8423" customFormat="false" ht="25.5" hidden="false" customHeight="true" outlineLevel="0" collapsed="false">
      <c r="A8423" s="479" t="s">
        <v>656</v>
      </c>
      <c r="B8423" s="480" t="n">
        <v>88248</v>
      </c>
      <c r="C8423" s="481" t="s">
        <v>42</v>
      </c>
      <c r="D8423" s="481" t="s">
        <v>910</v>
      </c>
      <c r="E8423" s="481" t="s">
        <v>1382</v>
      </c>
      <c r="F8423" s="481"/>
      <c r="G8423" s="482" t="s">
        <v>469</v>
      </c>
      <c r="H8423" s="483" t="n">
        <v>0.1138</v>
      </c>
      <c r="I8423" s="484" t="n">
        <v>20.92</v>
      </c>
      <c r="J8423" s="485" t="n">
        <v>2.38</v>
      </c>
    </row>
    <row r="8424" customFormat="false" ht="25.5" hidden="false" customHeight="true" outlineLevel="0" collapsed="false">
      <c r="A8424" s="479" t="s">
        <v>656</v>
      </c>
      <c r="B8424" s="480" t="n">
        <v>88298</v>
      </c>
      <c r="C8424" s="481" t="s">
        <v>42</v>
      </c>
      <c r="D8424" s="481" t="s">
        <v>3399</v>
      </c>
      <c r="E8424" s="481" t="s">
        <v>1382</v>
      </c>
      <c r="F8424" s="481"/>
      <c r="G8424" s="482" t="s">
        <v>469</v>
      </c>
      <c r="H8424" s="483" t="n">
        <v>0.4047</v>
      </c>
      <c r="I8424" s="484" t="n">
        <v>19.1</v>
      </c>
      <c r="J8424" s="485" t="n">
        <v>7.72</v>
      </c>
    </row>
    <row r="8425" customFormat="false" ht="15" hidden="false" customHeight="false" outlineLevel="0" collapsed="false">
      <c r="A8425" s="486"/>
      <c r="B8425" s="487"/>
      <c r="C8425" s="487"/>
      <c r="D8425" s="487"/>
      <c r="E8425" s="487" t="s">
        <v>1388</v>
      </c>
      <c r="F8425" s="488" t="n">
        <v>13.92</v>
      </c>
      <c r="G8425" s="487" t="s">
        <v>1389</v>
      </c>
      <c r="H8425" s="488" t="n">
        <v>0</v>
      </c>
      <c r="I8425" s="489" t="s">
        <v>1390</v>
      </c>
      <c r="J8425" s="490" t="n">
        <v>13.92</v>
      </c>
    </row>
    <row r="8426" customFormat="false" ht="15" hidden="false" customHeight="true" outlineLevel="0" collapsed="false">
      <c r="A8426" s="486"/>
      <c r="B8426" s="487"/>
      <c r="C8426" s="487"/>
      <c r="D8426" s="487"/>
      <c r="E8426" s="487" t="s">
        <v>1391</v>
      </c>
      <c r="F8426" s="488" t="n">
        <v>4.41</v>
      </c>
      <c r="G8426" s="487"/>
      <c r="H8426" s="491" t="s">
        <v>1392</v>
      </c>
      <c r="I8426" s="491"/>
      <c r="J8426" s="490" t="n">
        <v>22.98</v>
      </c>
    </row>
    <row r="8427" customFormat="false" ht="49.5" hidden="false" customHeight="true" outlineLevel="0" collapsed="false">
      <c r="A8427" s="492"/>
      <c r="B8427" s="493"/>
      <c r="C8427" s="493"/>
      <c r="D8427" s="493"/>
      <c r="E8427" s="493"/>
      <c r="F8427" s="493"/>
      <c r="G8427" s="493" t="s">
        <v>1393</v>
      </c>
      <c r="H8427" s="494" t="n">
        <v>217.5</v>
      </c>
      <c r="I8427" s="495" t="s">
        <v>1394</v>
      </c>
      <c r="J8427" s="496" t="n">
        <v>4998.15</v>
      </c>
    </row>
    <row r="8428" customFormat="false" ht="0.75" hidden="false" customHeight="true" outlineLevel="0" collapsed="false">
      <c r="A8428" s="497"/>
      <c r="B8428" s="498"/>
      <c r="C8428" s="498"/>
      <c r="D8428" s="498"/>
      <c r="E8428" s="498"/>
      <c r="F8428" s="498"/>
      <c r="G8428" s="498"/>
      <c r="H8428" s="498"/>
      <c r="I8428" s="499"/>
      <c r="J8428" s="500"/>
    </row>
    <row r="8429" customFormat="false" ht="18" hidden="false" customHeight="true" outlineLevel="0" collapsed="false">
      <c r="A8429" s="466" t="s">
        <v>3925</v>
      </c>
      <c r="B8429" s="467" t="s">
        <v>27</v>
      </c>
      <c r="C8429" s="468" t="s">
        <v>26</v>
      </c>
      <c r="D8429" s="468" t="s">
        <v>18</v>
      </c>
      <c r="E8429" s="468" t="s">
        <v>25</v>
      </c>
      <c r="F8429" s="468"/>
      <c r="G8429" s="469" t="s">
        <v>1375</v>
      </c>
      <c r="H8429" s="467" t="s">
        <v>1376</v>
      </c>
      <c r="I8429" s="470" t="s">
        <v>1377</v>
      </c>
      <c r="J8429" s="471" t="s">
        <v>19</v>
      </c>
    </row>
    <row r="8430" customFormat="false" ht="39" hidden="false" customHeight="true" outlineLevel="0" collapsed="false">
      <c r="A8430" s="472" t="s">
        <v>35</v>
      </c>
      <c r="B8430" s="473" t="n">
        <v>90468</v>
      </c>
      <c r="C8430" s="474" t="s">
        <v>42</v>
      </c>
      <c r="D8430" s="474" t="s">
        <v>3926</v>
      </c>
      <c r="E8430" s="474" t="s">
        <v>1422</v>
      </c>
      <c r="F8430" s="474"/>
      <c r="G8430" s="475" t="s">
        <v>47</v>
      </c>
      <c r="H8430" s="476" t="n">
        <v>1</v>
      </c>
      <c r="I8430" s="477" t="n">
        <v>7.63</v>
      </c>
      <c r="J8430" s="478" t="n">
        <v>7.63</v>
      </c>
    </row>
    <row r="8431" customFormat="false" ht="25.5" hidden="false" customHeight="true" outlineLevel="0" collapsed="false">
      <c r="A8431" s="479" t="s">
        <v>656</v>
      </c>
      <c r="B8431" s="480" t="n">
        <v>88248</v>
      </c>
      <c r="C8431" s="481" t="s">
        <v>42</v>
      </c>
      <c r="D8431" s="481" t="s">
        <v>910</v>
      </c>
      <c r="E8431" s="481" t="s">
        <v>1382</v>
      </c>
      <c r="F8431" s="481"/>
      <c r="G8431" s="482" t="s">
        <v>469</v>
      </c>
      <c r="H8431" s="483" t="n">
        <v>0.029</v>
      </c>
      <c r="I8431" s="484" t="n">
        <v>20.92</v>
      </c>
      <c r="J8431" s="485" t="n">
        <v>0.6</v>
      </c>
    </row>
    <row r="8432" customFormat="false" ht="25.5" hidden="false" customHeight="true" outlineLevel="0" collapsed="false">
      <c r="A8432" s="479" t="s">
        <v>656</v>
      </c>
      <c r="B8432" s="480" t="n">
        <v>88267</v>
      </c>
      <c r="C8432" s="481" t="s">
        <v>42</v>
      </c>
      <c r="D8432" s="481" t="s">
        <v>909</v>
      </c>
      <c r="E8432" s="481" t="s">
        <v>1382</v>
      </c>
      <c r="F8432" s="481"/>
      <c r="G8432" s="482" t="s">
        <v>469</v>
      </c>
      <c r="H8432" s="483" t="n">
        <v>0.1277</v>
      </c>
      <c r="I8432" s="484" t="n">
        <v>25.55</v>
      </c>
      <c r="J8432" s="485" t="n">
        <v>3.26</v>
      </c>
    </row>
    <row r="8433" customFormat="false" ht="25.5" hidden="false" customHeight="true" outlineLevel="0" collapsed="false">
      <c r="A8433" s="479" t="s">
        <v>656</v>
      </c>
      <c r="B8433" s="480" t="n">
        <v>88629</v>
      </c>
      <c r="C8433" s="481" t="s">
        <v>42</v>
      </c>
      <c r="D8433" s="481" t="s">
        <v>1042</v>
      </c>
      <c r="E8433" s="481" t="s">
        <v>1382</v>
      </c>
      <c r="F8433" s="481"/>
      <c r="G8433" s="482" t="s">
        <v>388</v>
      </c>
      <c r="H8433" s="483" t="n">
        <v>0.0051</v>
      </c>
      <c r="I8433" s="484" t="n">
        <v>740.91</v>
      </c>
      <c r="J8433" s="485" t="n">
        <v>3.77</v>
      </c>
    </row>
    <row r="8434" customFormat="false" ht="15" hidden="false" customHeight="false" outlineLevel="0" collapsed="false">
      <c r="A8434" s="486"/>
      <c r="B8434" s="487"/>
      <c r="C8434" s="487"/>
      <c r="D8434" s="487"/>
      <c r="E8434" s="487" t="s">
        <v>1388</v>
      </c>
      <c r="F8434" s="488" t="n">
        <v>3.78</v>
      </c>
      <c r="G8434" s="487" t="s">
        <v>1389</v>
      </c>
      <c r="H8434" s="488" t="n">
        <v>0</v>
      </c>
      <c r="I8434" s="489" t="s">
        <v>1390</v>
      </c>
      <c r="J8434" s="490" t="n">
        <v>3.78</v>
      </c>
    </row>
    <row r="8435" customFormat="false" ht="15" hidden="false" customHeight="true" outlineLevel="0" collapsed="false">
      <c r="A8435" s="486"/>
      <c r="B8435" s="487"/>
      <c r="C8435" s="487"/>
      <c r="D8435" s="487"/>
      <c r="E8435" s="487" t="s">
        <v>1391</v>
      </c>
      <c r="F8435" s="488" t="n">
        <v>1.81</v>
      </c>
      <c r="G8435" s="487"/>
      <c r="H8435" s="491" t="s">
        <v>1392</v>
      </c>
      <c r="I8435" s="491"/>
      <c r="J8435" s="490" t="n">
        <v>9.44</v>
      </c>
    </row>
    <row r="8436" customFormat="false" ht="49.5" hidden="false" customHeight="true" outlineLevel="0" collapsed="false">
      <c r="A8436" s="492"/>
      <c r="B8436" s="493"/>
      <c r="C8436" s="493"/>
      <c r="D8436" s="493"/>
      <c r="E8436" s="493"/>
      <c r="F8436" s="493"/>
      <c r="G8436" s="493" t="s">
        <v>1393</v>
      </c>
      <c r="H8436" s="494" t="n">
        <v>48.4</v>
      </c>
      <c r="I8436" s="495" t="s">
        <v>1394</v>
      </c>
      <c r="J8436" s="496" t="n">
        <v>456.89</v>
      </c>
    </row>
    <row r="8437" customFormat="false" ht="0.75" hidden="false" customHeight="true" outlineLevel="0" collapsed="false">
      <c r="A8437" s="497"/>
      <c r="B8437" s="498"/>
      <c r="C8437" s="498"/>
      <c r="D8437" s="498"/>
      <c r="E8437" s="498"/>
      <c r="F8437" s="498"/>
      <c r="G8437" s="498"/>
      <c r="H8437" s="498"/>
      <c r="I8437" s="499"/>
      <c r="J8437" s="500"/>
    </row>
    <row r="8438" customFormat="false" ht="18" hidden="false" customHeight="true" outlineLevel="0" collapsed="false">
      <c r="A8438" s="466" t="s">
        <v>3927</v>
      </c>
      <c r="B8438" s="467" t="s">
        <v>27</v>
      </c>
      <c r="C8438" s="468" t="s">
        <v>26</v>
      </c>
      <c r="D8438" s="468" t="s">
        <v>18</v>
      </c>
      <c r="E8438" s="468" t="s">
        <v>25</v>
      </c>
      <c r="F8438" s="468"/>
      <c r="G8438" s="469" t="s">
        <v>1375</v>
      </c>
      <c r="H8438" s="467" t="s">
        <v>1376</v>
      </c>
      <c r="I8438" s="470" t="s">
        <v>1377</v>
      </c>
      <c r="J8438" s="471" t="s">
        <v>19</v>
      </c>
    </row>
    <row r="8439" customFormat="false" ht="51.75" hidden="false" customHeight="true" outlineLevel="0" collapsed="false">
      <c r="A8439" s="472" t="s">
        <v>35</v>
      </c>
      <c r="B8439" s="473" t="n">
        <v>90469</v>
      </c>
      <c r="C8439" s="474" t="s">
        <v>42</v>
      </c>
      <c r="D8439" s="474" t="s">
        <v>3928</v>
      </c>
      <c r="E8439" s="474" t="s">
        <v>1422</v>
      </c>
      <c r="F8439" s="474"/>
      <c r="G8439" s="475" t="s">
        <v>47</v>
      </c>
      <c r="H8439" s="476" t="n">
        <v>1</v>
      </c>
      <c r="I8439" s="477" t="n">
        <v>11.61</v>
      </c>
      <c r="J8439" s="478" t="n">
        <v>11.61</v>
      </c>
    </row>
    <row r="8440" customFormat="false" ht="25.5" hidden="false" customHeight="true" outlineLevel="0" collapsed="false">
      <c r="A8440" s="479" t="s">
        <v>656</v>
      </c>
      <c r="B8440" s="480" t="n">
        <v>88248</v>
      </c>
      <c r="C8440" s="481" t="s">
        <v>42</v>
      </c>
      <c r="D8440" s="481" t="s">
        <v>910</v>
      </c>
      <c r="E8440" s="481" t="s">
        <v>1382</v>
      </c>
      <c r="F8440" s="481"/>
      <c r="G8440" s="482" t="s">
        <v>469</v>
      </c>
      <c r="H8440" s="483" t="n">
        <v>0.0433</v>
      </c>
      <c r="I8440" s="484" t="n">
        <v>20.92</v>
      </c>
      <c r="J8440" s="485" t="n">
        <v>0.9</v>
      </c>
    </row>
    <row r="8441" customFormat="false" ht="25.5" hidden="false" customHeight="true" outlineLevel="0" collapsed="false">
      <c r="A8441" s="479" t="s">
        <v>656</v>
      </c>
      <c r="B8441" s="480" t="n">
        <v>88267</v>
      </c>
      <c r="C8441" s="481" t="s">
        <v>42</v>
      </c>
      <c r="D8441" s="481" t="s">
        <v>909</v>
      </c>
      <c r="E8441" s="481" t="s">
        <v>1382</v>
      </c>
      <c r="F8441" s="481"/>
      <c r="G8441" s="482" t="s">
        <v>469</v>
      </c>
      <c r="H8441" s="483" t="n">
        <v>0.1904</v>
      </c>
      <c r="I8441" s="484" t="n">
        <v>25.55</v>
      </c>
      <c r="J8441" s="485" t="n">
        <v>4.86</v>
      </c>
    </row>
    <row r="8442" customFormat="false" ht="25.5" hidden="false" customHeight="true" outlineLevel="0" collapsed="false">
      <c r="A8442" s="479" t="s">
        <v>656</v>
      </c>
      <c r="B8442" s="480" t="n">
        <v>88629</v>
      </c>
      <c r="C8442" s="481" t="s">
        <v>42</v>
      </c>
      <c r="D8442" s="481" t="s">
        <v>1042</v>
      </c>
      <c r="E8442" s="481" t="s">
        <v>1382</v>
      </c>
      <c r="F8442" s="481"/>
      <c r="G8442" s="482" t="s">
        <v>388</v>
      </c>
      <c r="H8442" s="483" t="n">
        <v>0.0079</v>
      </c>
      <c r="I8442" s="484" t="n">
        <v>740.91</v>
      </c>
      <c r="J8442" s="485" t="n">
        <v>5.85</v>
      </c>
    </row>
    <row r="8443" customFormat="false" ht="15" hidden="false" customHeight="false" outlineLevel="0" collapsed="false">
      <c r="A8443" s="486"/>
      <c r="B8443" s="487"/>
      <c r="C8443" s="487"/>
      <c r="D8443" s="487"/>
      <c r="E8443" s="487" t="s">
        <v>1388</v>
      </c>
      <c r="F8443" s="488" t="n">
        <v>5.69</v>
      </c>
      <c r="G8443" s="487" t="s">
        <v>1389</v>
      </c>
      <c r="H8443" s="488" t="n">
        <v>0</v>
      </c>
      <c r="I8443" s="489" t="s">
        <v>1390</v>
      </c>
      <c r="J8443" s="490" t="n">
        <v>5.69</v>
      </c>
    </row>
    <row r="8444" customFormat="false" ht="15" hidden="false" customHeight="true" outlineLevel="0" collapsed="false">
      <c r="A8444" s="486"/>
      <c r="B8444" s="487"/>
      <c r="C8444" s="487"/>
      <c r="D8444" s="487"/>
      <c r="E8444" s="487" t="s">
        <v>1391</v>
      </c>
      <c r="F8444" s="488" t="n">
        <v>2.76</v>
      </c>
      <c r="G8444" s="487"/>
      <c r="H8444" s="491" t="s">
        <v>1392</v>
      </c>
      <c r="I8444" s="491"/>
      <c r="J8444" s="490" t="n">
        <v>14.37</v>
      </c>
    </row>
    <row r="8445" customFormat="false" ht="49.5" hidden="false" customHeight="true" outlineLevel="0" collapsed="false">
      <c r="A8445" s="492"/>
      <c r="B8445" s="493"/>
      <c r="C8445" s="493"/>
      <c r="D8445" s="493"/>
      <c r="E8445" s="493"/>
      <c r="F8445" s="493"/>
      <c r="G8445" s="493" t="s">
        <v>1393</v>
      </c>
      <c r="H8445" s="494" t="n">
        <v>93.5</v>
      </c>
      <c r="I8445" s="495" t="s">
        <v>1394</v>
      </c>
      <c r="J8445" s="496" t="n">
        <v>1343.59</v>
      </c>
    </row>
    <row r="8446" customFormat="false" ht="0.75" hidden="false" customHeight="true" outlineLevel="0" collapsed="false">
      <c r="A8446" s="497"/>
      <c r="B8446" s="498"/>
      <c r="C8446" s="498"/>
      <c r="D8446" s="498"/>
      <c r="E8446" s="498"/>
      <c r="F8446" s="498"/>
      <c r="G8446" s="498"/>
      <c r="H8446" s="498"/>
      <c r="I8446" s="499"/>
      <c r="J8446" s="500"/>
    </row>
    <row r="8447" customFormat="false" ht="18" hidden="false" customHeight="true" outlineLevel="0" collapsed="false">
      <c r="A8447" s="466" t="s">
        <v>3929</v>
      </c>
      <c r="B8447" s="467" t="s">
        <v>27</v>
      </c>
      <c r="C8447" s="468" t="s">
        <v>26</v>
      </c>
      <c r="D8447" s="468" t="s">
        <v>18</v>
      </c>
      <c r="E8447" s="468" t="s">
        <v>25</v>
      </c>
      <c r="F8447" s="468"/>
      <c r="G8447" s="469" t="s">
        <v>1375</v>
      </c>
      <c r="H8447" s="467" t="s">
        <v>1376</v>
      </c>
      <c r="I8447" s="470" t="s">
        <v>1377</v>
      </c>
      <c r="J8447" s="471" t="s">
        <v>19</v>
      </c>
    </row>
    <row r="8448" customFormat="false" ht="51.75" hidden="false" customHeight="true" outlineLevel="0" collapsed="false">
      <c r="A8448" s="472" t="s">
        <v>35</v>
      </c>
      <c r="B8448" s="473" t="n">
        <v>90470</v>
      </c>
      <c r="C8448" s="474" t="s">
        <v>42</v>
      </c>
      <c r="D8448" s="474" t="s">
        <v>3930</v>
      </c>
      <c r="E8448" s="474" t="s">
        <v>1422</v>
      </c>
      <c r="F8448" s="474"/>
      <c r="G8448" s="475" t="s">
        <v>47</v>
      </c>
      <c r="H8448" s="476" t="n">
        <v>1</v>
      </c>
      <c r="I8448" s="477" t="n">
        <v>15.53</v>
      </c>
      <c r="J8448" s="478" t="n">
        <v>15.53</v>
      </c>
    </row>
    <row r="8449" customFormat="false" ht="25.5" hidden="false" customHeight="true" outlineLevel="0" collapsed="false">
      <c r="A8449" s="479" t="s">
        <v>656</v>
      </c>
      <c r="B8449" s="480" t="n">
        <v>88248</v>
      </c>
      <c r="C8449" s="481" t="s">
        <v>42</v>
      </c>
      <c r="D8449" s="481" t="s">
        <v>910</v>
      </c>
      <c r="E8449" s="481" t="s">
        <v>1382</v>
      </c>
      <c r="F8449" s="481"/>
      <c r="G8449" s="482" t="s">
        <v>469</v>
      </c>
      <c r="H8449" s="483" t="n">
        <v>0.0538</v>
      </c>
      <c r="I8449" s="484" t="n">
        <v>20.92</v>
      </c>
      <c r="J8449" s="485" t="n">
        <v>1.12</v>
      </c>
    </row>
    <row r="8450" customFormat="false" ht="25.5" hidden="false" customHeight="true" outlineLevel="0" collapsed="false">
      <c r="A8450" s="479" t="s">
        <v>656</v>
      </c>
      <c r="B8450" s="480" t="n">
        <v>88267</v>
      </c>
      <c r="C8450" s="481" t="s">
        <v>42</v>
      </c>
      <c r="D8450" s="481" t="s">
        <v>909</v>
      </c>
      <c r="E8450" s="481" t="s">
        <v>1382</v>
      </c>
      <c r="F8450" s="481"/>
      <c r="G8450" s="482" t="s">
        <v>469</v>
      </c>
      <c r="H8450" s="483" t="n">
        <v>0.2365</v>
      </c>
      <c r="I8450" s="484" t="n">
        <v>25.55</v>
      </c>
      <c r="J8450" s="485" t="n">
        <v>6.04</v>
      </c>
    </row>
    <row r="8451" customFormat="false" ht="25.5" hidden="false" customHeight="true" outlineLevel="0" collapsed="false">
      <c r="A8451" s="479" t="s">
        <v>656</v>
      </c>
      <c r="B8451" s="480" t="n">
        <v>88629</v>
      </c>
      <c r="C8451" s="481" t="s">
        <v>42</v>
      </c>
      <c r="D8451" s="481" t="s">
        <v>1042</v>
      </c>
      <c r="E8451" s="481" t="s">
        <v>1382</v>
      </c>
      <c r="F8451" s="481"/>
      <c r="G8451" s="482" t="s">
        <v>388</v>
      </c>
      <c r="H8451" s="483" t="n">
        <v>0.0113</v>
      </c>
      <c r="I8451" s="484" t="n">
        <v>740.91</v>
      </c>
      <c r="J8451" s="485" t="n">
        <v>8.37</v>
      </c>
    </row>
    <row r="8452" customFormat="false" ht="15" hidden="false" customHeight="false" outlineLevel="0" collapsed="false">
      <c r="A8452" s="486"/>
      <c r="B8452" s="487"/>
      <c r="C8452" s="487"/>
      <c r="D8452" s="487"/>
      <c r="E8452" s="487" t="s">
        <v>1388</v>
      </c>
      <c r="F8452" s="488" t="n">
        <v>7.27</v>
      </c>
      <c r="G8452" s="487" t="s">
        <v>1389</v>
      </c>
      <c r="H8452" s="488" t="n">
        <v>0</v>
      </c>
      <c r="I8452" s="489" t="s">
        <v>1390</v>
      </c>
      <c r="J8452" s="490" t="n">
        <v>7.27</v>
      </c>
    </row>
    <row r="8453" customFormat="false" ht="15" hidden="false" customHeight="true" outlineLevel="0" collapsed="false">
      <c r="A8453" s="486"/>
      <c r="B8453" s="487"/>
      <c r="C8453" s="487"/>
      <c r="D8453" s="487"/>
      <c r="E8453" s="487" t="s">
        <v>1391</v>
      </c>
      <c r="F8453" s="488" t="n">
        <v>3.69</v>
      </c>
      <c r="G8453" s="487"/>
      <c r="H8453" s="491" t="s">
        <v>1392</v>
      </c>
      <c r="I8453" s="491"/>
      <c r="J8453" s="490" t="n">
        <v>19.22</v>
      </c>
    </row>
    <row r="8454" customFormat="false" ht="49.5" hidden="false" customHeight="true" outlineLevel="0" collapsed="false">
      <c r="A8454" s="492"/>
      <c r="B8454" s="493"/>
      <c r="C8454" s="493"/>
      <c r="D8454" s="493"/>
      <c r="E8454" s="493"/>
      <c r="F8454" s="493"/>
      <c r="G8454" s="493" t="s">
        <v>1393</v>
      </c>
      <c r="H8454" s="494" t="n">
        <v>217.5</v>
      </c>
      <c r="I8454" s="495" t="s">
        <v>1394</v>
      </c>
      <c r="J8454" s="496" t="n">
        <v>4180.35</v>
      </c>
    </row>
    <row r="8455" customFormat="false" ht="0.75" hidden="false" customHeight="true" outlineLevel="0" collapsed="false">
      <c r="A8455" s="497"/>
      <c r="B8455" s="498"/>
      <c r="C8455" s="498"/>
      <c r="D8455" s="498"/>
      <c r="E8455" s="498"/>
      <c r="F8455" s="498"/>
      <c r="G8455" s="498"/>
      <c r="H8455" s="498"/>
      <c r="I8455" s="499"/>
      <c r="J8455" s="500"/>
    </row>
    <row r="8456" customFormat="false" ht="24" hidden="false" customHeight="true" outlineLevel="0" collapsed="false">
      <c r="A8456" s="461" t="s">
        <v>3931</v>
      </c>
      <c r="B8456" s="462"/>
      <c r="C8456" s="462"/>
      <c r="D8456" s="462" t="s">
        <v>3932</v>
      </c>
      <c r="E8456" s="462"/>
      <c r="F8456" s="462"/>
      <c r="G8456" s="462"/>
      <c r="H8456" s="463"/>
      <c r="I8456" s="464"/>
      <c r="J8456" s="465" t="n">
        <v>37421.63</v>
      </c>
    </row>
    <row r="8457" customFormat="false" ht="18" hidden="false" customHeight="true" outlineLevel="0" collapsed="false">
      <c r="A8457" s="466" t="s">
        <v>3933</v>
      </c>
      <c r="B8457" s="467" t="s">
        <v>27</v>
      </c>
      <c r="C8457" s="468" t="s">
        <v>26</v>
      </c>
      <c r="D8457" s="468" t="s">
        <v>18</v>
      </c>
      <c r="E8457" s="468" t="s">
        <v>25</v>
      </c>
      <c r="F8457" s="468"/>
      <c r="G8457" s="469" t="s">
        <v>1375</v>
      </c>
      <c r="H8457" s="467" t="s">
        <v>1376</v>
      </c>
      <c r="I8457" s="470" t="s">
        <v>1377</v>
      </c>
      <c r="J8457" s="471" t="s">
        <v>19</v>
      </c>
    </row>
    <row r="8458" customFormat="false" ht="51.75" hidden="false" customHeight="true" outlineLevel="0" collapsed="false">
      <c r="A8458" s="472" t="s">
        <v>35</v>
      </c>
      <c r="B8458" s="473" t="n">
        <v>104348</v>
      </c>
      <c r="C8458" s="474" t="s">
        <v>42</v>
      </c>
      <c r="D8458" s="474" t="s">
        <v>3934</v>
      </c>
      <c r="E8458" s="474" t="s">
        <v>1422</v>
      </c>
      <c r="F8458" s="474"/>
      <c r="G8458" s="475" t="s">
        <v>120</v>
      </c>
      <c r="H8458" s="476" t="n">
        <v>1</v>
      </c>
      <c r="I8458" s="477" t="n">
        <v>11.18</v>
      </c>
      <c r="J8458" s="478" t="n">
        <v>11.18</v>
      </c>
    </row>
    <row r="8459" customFormat="false" ht="25.5" hidden="false" customHeight="true" outlineLevel="0" collapsed="false">
      <c r="A8459" s="479" t="s">
        <v>656</v>
      </c>
      <c r="B8459" s="480" t="n">
        <v>88248</v>
      </c>
      <c r="C8459" s="481" t="s">
        <v>42</v>
      </c>
      <c r="D8459" s="481" t="s">
        <v>910</v>
      </c>
      <c r="E8459" s="481" t="s">
        <v>1382</v>
      </c>
      <c r="F8459" s="481"/>
      <c r="G8459" s="482" t="s">
        <v>469</v>
      </c>
      <c r="H8459" s="483" t="n">
        <v>0.0114</v>
      </c>
      <c r="I8459" s="484" t="n">
        <v>20.92</v>
      </c>
      <c r="J8459" s="485" t="n">
        <v>0.23</v>
      </c>
    </row>
    <row r="8460" customFormat="false" ht="25.5" hidden="false" customHeight="true" outlineLevel="0" collapsed="false">
      <c r="A8460" s="479" t="s">
        <v>656</v>
      </c>
      <c r="B8460" s="480" t="n">
        <v>88267</v>
      </c>
      <c r="C8460" s="481" t="s">
        <v>42</v>
      </c>
      <c r="D8460" s="481" t="s">
        <v>909</v>
      </c>
      <c r="E8460" s="481" t="s">
        <v>1382</v>
      </c>
      <c r="F8460" s="481"/>
      <c r="G8460" s="482" t="s">
        <v>469</v>
      </c>
      <c r="H8460" s="483" t="n">
        <v>0.0114</v>
      </c>
      <c r="I8460" s="484" t="n">
        <v>25.55</v>
      </c>
      <c r="J8460" s="485" t="n">
        <v>0.29</v>
      </c>
    </row>
    <row r="8461" customFormat="false" ht="24" hidden="false" customHeight="true" outlineLevel="0" collapsed="false">
      <c r="A8461" s="501" t="s">
        <v>200</v>
      </c>
      <c r="B8461" s="502" t="n">
        <v>122</v>
      </c>
      <c r="C8461" s="503" t="s">
        <v>42</v>
      </c>
      <c r="D8461" s="503" t="s">
        <v>3553</v>
      </c>
      <c r="E8461" s="503" t="s">
        <v>669</v>
      </c>
      <c r="F8461" s="503"/>
      <c r="G8461" s="504" t="s">
        <v>120</v>
      </c>
      <c r="H8461" s="505" t="n">
        <v>0.0073</v>
      </c>
      <c r="I8461" s="506" t="n">
        <v>76.94</v>
      </c>
      <c r="J8461" s="507" t="n">
        <v>0.56</v>
      </c>
    </row>
    <row r="8462" customFormat="false" ht="25.5" hidden="false" customHeight="true" outlineLevel="0" collapsed="false">
      <c r="A8462" s="501" t="s">
        <v>200</v>
      </c>
      <c r="B8462" s="502" t="n">
        <v>20083</v>
      </c>
      <c r="C8462" s="503" t="s">
        <v>42</v>
      </c>
      <c r="D8462" s="503" t="s">
        <v>3554</v>
      </c>
      <c r="E8462" s="503" t="s">
        <v>669</v>
      </c>
      <c r="F8462" s="503"/>
      <c r="G8462" s="504" t="s">
        <v>120</v>
      </c>
      <c r="H8462" s="505" t="n">
        <v>0.011</v>
      </c>
      <c r="I8462" s="506" t="n">
        <v>87.17</v>
      </c>
      <c r="J8462" s="507" t="n">
        <v>0.95</v>
      </c>
    </row>
    <row r="8463" customFormat="false" ht="24" hidden="false" customHeight="true" outlineLevel="0" collapsed="false">
      <c r="A8463" s="501" t="s">
        <v>200</v>
      </c>
      <c r="B8463" s="502" t="n">
        <v>38383</v>
      </c>
      <c r="C8463" s="503" t="s">
        <v>42</v>
      </c>
      <c r="D8463" s="503" t="s">
        <v>3555</v>
      </c>
      <c r="E8463" s="503" t="s">
        <v>669</v>
      </c>
      <c r="F8463" s="503"/>
      <c r="G8463" s="504" t="s">
        <v>120</v>
      </c>
      <c r="H8463" s="505" t="n">
        <v>0.008</v>
      </c>
      <c r="I8463" s="506" t="n">
        <v>2.62</v>
      </c>
      <c r="J8463" s="507" t="n">
        <v>0.02</v>
      </c>
    </row>
    <row r="8464" customFormat="false" ht="25.5" hidden="false" customHeight="true" outlineLevel="0" collapsed="false">
      <c r="A8464" s="501" t="s">
        <v>200</v>
      </c>
      <c r="B8464" s="502" t="n">
        <v>39319</v>
      </c>
      <c r="C8464" s="503" t="s">
        <v>42</v>
      </c>
      <c r="D8464" s="503" t="s">
        <v>3935</v>
      </c>
      <c r="E8464" s="503" t="s">
        <v>669</v>
      </c>
      <c r="F8464" s="503"/>
      <c r="G8464" s="504" t="s">
        <v>120</v>
      </c>
      <c r="H8464" s="505" t="n">
        <v>1</v>
      </c>
      <c r="I8464" s="506" t="n">
        <v>9.13</v>
      </c>
      <c r="J8464" s="507" t="n">
        <v>9.13</v>
      </c>
    </row>
    <row r="8465" customFormat="false" ht="15" hidden="false" customHeight="false" outlineLevel="0" collapsed="false">
      <c r="A8465" s="486"/>
      <c r="B8465" s="487"/>
      <c r="C8465" s="487"/>
      <c r="D8465" s="487"/>
      <c r="E8465" s="487" t="s">
        <v>1388</v>
      </c>
      <c r="F8465" s="488" t="n">
        <v>0.41</v>
      </c>
      <c r="G8465" s="487" t="s">
        <v>1389</v>
      </c>
      <c r="H8465" s="488" t="n">
        <v>0</v>
      </c>
      <c r="I8465" s="489" t="s">
        <v>1390</v>
      </c>
      <c r="J8465" s="490" t="n">
        <v>0.41</v>
      </c>
    </row>
    <row r="8466" customFormat="false" ht="15" hidden="false" customHeight="true" outlineLevel="0" collapsed="false">
      <c r="A8466" s="486"/>
      <c r="B8466" s="487"/>
      <c r="C8466" s="487"/>
      <c r="D8466" s="487"/>
      <c r="E8466" s="487" t="s">
        <v>1391</v>
      </c>
      <c r="F8466" s="488" t="n">
        <v>2.66</v>
      </c>
      <c r="G8466" s="487"/>
      <c r="H8466" s="491" t="s">
        <v>1392</v>
      </c>
      <c r="I8466" s="491"/>
      <c r="J8466" s="490" t="n">
        <v>13.84</v>
      </c>
    </row>
    <row r="8467" customFormat="false" ht="49.5" hidden="false" customHeight="true" outlineLevel="0" collapsed="false">
      <c r="A8467" s="492"/>
      <c r="B8467" s="493"/>
      <c r="C8467" s="493"/>
      <c r="D8467" s="493"/>
      <c r="E8467" s="493"/>
      <c r="F8467" s="493"/>
      <c r="G8467" s="493" t="s">
        <v>1393</v>
      </c>
      <c r="H8467" s="494" t="n">
        <v>8</v>
      </c>
      <c r="I8467" s="495" t="s">
        <v>1394</v>
      </c>
      <c r="J8467" s="496" t="n">
        <v>110.72</v>
      </c>
    </row>
    <row r="8468" customFormat="false" ht="0.75" hidden="false" customHeight="true" outlineLevel="0" collapsed="false">
      <c r="A8468" s="497"/>
      <c r="B8468" s="498"/>
      <c r="C8468" s="498"/>
      <c r="D8468" s="498"/>
      <c r="E8468" s="498"/>
      <c r="F8468" s="498"/>
      <c r="G8468" s="498"/>
      <c r="H8468" s="498"/>
      <c r="I8468" s="499"/>
      <c r="J8468" s="500"/>
    </row>
    <row r="8469" customFormat="false" ht="18" hidden="false" customHeight="true" outlineLevel="0" collapsed="false">
      <c r="A8469" s="466" t="s">
        <v>3936</v>
      </c>
      <c r="B8469" s="467" t="s">
        <v>27</v>
      </c>
      <c r="C8469" s="468" t="s">
        <v>26</v>
      </c>
      <c r="D8469" s="468" t="s">
        <v>18</v>
      </c>
      <c r="E8469" s="468" t="s">
        <v>25</v>
      </c>
      <c r="F8469" s="468"/>
      <c r="G8469" s="469" t="s">
        <v>1375</v>
      </c>
      <c r="H8469" s="467" t="s">
        <v>1376</v>
      </c>
      <c r="I8469" s="470" t="s">
        <v>1377</v>
      </c>
      <c r="J8469" s="471" t="s">
        <v>19</v>
      </c>
    </row>
    <row r="8470" customFormat="false" ht="51.75" hidden="false" customHeight="true" outlineLevel="0" collapsed="false">
      <c r="A8470" s="472" t="s">
        <v>35</v>
      </c>
      <c r="B8470" s="473" t="n">
        <v>104351</v>
      </c>
      <c r="C8470" s="474" t="s">
        <v>42</v>
      </c>
      <c r="D8470" s="474" t="s">
        <v>3937</v>
      </c>
      <c r="E8470" s="474" t="s">
        <v>1422</v>
      </c>
      <c r="F8470" s="474"/>
      <c r="G8470" s="475" t="s">
        <v>120</v>
      </c>
      <c r="H8470" s="476" t="n">
        <v>1</v>
      </c>
      <c r="I8470" s="477" t="n">
        <v>23.11</v>
      </c>
      <c r="J8470" s="478" t="n">
        <v>23.11</v>
      </c>
    </row>
    <row r="8471" customFormat="false" ht="25.5" hidden="false" customHeight="true" outlineLevel="0" collapsed="false">
      <c r="A8471" s="479" t="s">
        <v>656</v>
      </c>
      <c r="B8471" s="480" t="n">
        <v>88248</v>
      </c>
      <c r="C8471" s="481" t="s">
        <v>42</v>
      </c>
      <c r="D8471" s="481" t="s">
        <v>910</v>
      </c>
      <c r="E8471" s="481" t="s">
        <v>1382</v>
      </c>
      <c r="F8471" s="481"/>
      <c r="G8471" s="482" t="s">
        <v>469</v>
      </c>
      <c r="H8471" s="483" t="n">
        <v>0.0419</v>
      </c>
      <c r="I8471" s="484" t="n">
        <v>20.92</v>
      </c>
      <c r="J8471" s="485" t="n">
        <v>0.87</v>
      </c>
    </row>
    <row r="8472" customFormat="false" ht="25.5" hidden="false" customHeight="true" outlineLevel="0" collapsed="false">
      <c r="A8472" s="479" t="s">
        <v>656</v>
      </c>
      <c r="B8472" s="480" t="n">
        <v>88267</v>
      </c>
      <c r="C8472" s="481" t="s">
        <v>42</v>
      </c>
      <c r="D8472" s="481" t="s">
        <v>909</v>
      </c>
      <c r="E8472" s="481" t="s">
        <v>1382</v>
      </c>
      <c r="F8472" s="481"/>
      <c r="G8472" s="482" t="s">
        <v>469</v>
      </c>
      <c r="H8472" s="483" t="n">
        <v>0.0419</v>
      </c>
      <c r="I8472" s="484" t="n">
        <v>25.55</v>
      </c>
      <c r="J8472" s="485" t="n">
        <v>1.07</v>
      </c>
    </row>
    <row r="8473" customFormat="false" ht="24" hidden="false" customHeight="true" outlineLevel="0" collapsed="false">
      <c r="A8473" s="501" t="s">
        <v>200</v>
      </c>
      <c r="B8473" s="502" t="n">
        <v>122</v>
      </c>
      <c r="C8473" s="503" t="s">
        <v>42</v>
      </c>
      <c r="D8473" s="503" t="s">
        <v>3553</v>
      </c>
      <c r="E8473" s="503" t="s">
        <v>669</v>
      </c>
      <c r="F8473" s="503"/>
      <c r="G8473" s="504" t="s">
        <v>120</v>
      </c>
      <c r="H8473" s="505" t="n">
        <v>0.0167</v>
      </c>
      <c r="I8473" s="506" t="n">
        <v>76.94</v>
      </c>
      <c r="J8473" s="507" t="n">
        <v>1.28</v>
      </c>
    </row>
    <row r="8474" customFormat="false" ht="25.5" hidden="false" customHeight="true" outlineLevel="0" collapsed="false">
      <c r="A8474" s="501" t="s">
        <v>200</v>
      </c>
      <c r="B8474" s="502" t="n">
        <v>20083</v>
      </c>
      <c r="C8474" s="503" t="s">
        <v>42</v>
      </c>
      <c r="D8474" s="503" t="s">
        <v>3554</v>
      </c>
      <c r="E8474" s="503" t="s">
        <v>669</v>
      </c>
      <c r="F8474" s="503"/>
      <c r="G8474" s="504" t="s">
        <v>120</v>
      </c>
      <c r="H8474" s="505" t="n">
        <v>0.026</v>
      </c>
      <c r="I8474" s="506" t="n">
        <v>87.17</v>
      </c>
      <c r="J8474" s="507" t="n">
        <v>2.26</v>
      </c>
    </row>
    <row r="8475" customFormat="false" ht="24" hidden="false" customHeight="true" outlineLevel="0" collapsed="false">
      <c r="A8475" s="501" t="s">
        <v>200</v>
      </c>
      <c r="B8475" s="502" t="n">
        <v>38383</v>
      </c>
      <c r="C8475" s="503" t="s">
        <v>42</v>
      </c>
      <c r="D8475" s="503" t="s">
        <v>3555</v>
      </c>
      <c r="E8475" s="503" t="s">
        <v>669</v>
      </c>
      <c r="F8475" s="503"/>
      <c r="G8475" s="504" t="s">
        <v>120</v>
      </c>
      <c r="H8475" s="505" t="n">
        <v>0.031</v>
      </c>
      <c r="I8475" s="506" t="n">
        <v>2.62</v>
      </c>
      <c r="J8475" s="507" t="n">
        <v>0.08</v>
      </c>
    </row>
    <row r="8476" customFormat="false" ht="25.5" hidden="false" customHeight="true" outlineLevel="0" collapsed="false">
      <c r="A8476" s="501" t="s">
        <v>200</v>
      </c>
      <c r="B8476" s="502" t="n">
        <v>39320</v>
      </c>
      <c r="C8476" s="503" t="s">
        <v>42</v>
      </c>
      <c r="D8476" s="503" t="s">
        <v>3938</v>
      </c>
      <c r="E8476" s="503" t="s">
        <v>669</v>
      </c>
      <c r="F8476" s="503"/>
      <c r="G8476" s="504" t="s">
        <v>120</v>
      </c>
      <c r="H8476" s="505" t="n">
        <v>1</v>
      </c>
      <c r="I8476" s="506" t="n">
        <v>17.55</v>
      </c>
      <c r="J8476" s="507" t="n">
        <v>17.55</v>
      </c>
    </row>
    <row r="8477" customFormat="false" ht="15" hidden="false" customHeight="false" outlineLevel="0" collapsed="false">
      <c r="A8477" s="486"/>
      <c r="B8477" s="487"/>
      <c r="C8477" s="487"/>
      <c r="D8477" s="487"/>
      <c r="E8477" s="487" t="s">
        <v>1388</v>
      </c>
      <c r="F8477" s="488" t="n">
        <v>1.55</v>
      </c>
      <c r="G8477" s="487" t="s">
        <v>1389</v>
      </c>
      <c r="H8477" s="488" t="n">
        <v>0</v>
      </c>
      <c r="I8477" s="489" t="s">
        <v>1390</v>
      </c>
      <c r="J8477" s="490" t="n">
        <v>1.55</v>
      </c>
    </row>
    <row r="8478" customFormat="false" ht="15" hidden="false" customHeight="true" outlineLevel="0" collapsed="false">
      <c r="A8478" s="486"/>
      <c r="B8478" s="487"/>
      <c r="C8478" s="487"/>
      <c r="D8478" s="487"/>
      <c r="E8478" s="487" t="s">
        <v>1391</v>
      </c>
      <c r="F8478" s="488" t="n">
        <v>5.5</v>
      </c>
      <c r="G8478" s="487"/>
      <c r="H8478" s="491" t="s">
        <v>1392</v>
      </c>
      <c r="I8478" s="491"/>
      <c r="J8478" s="490" t="n">
        <v>28.61</v>
      </c>
    </row>
    <row r="8479" customFormat="false" ht="49.5" hidden="false" customHeight="true" outlineLevel="0" collapsed="false">
      <c r="A8479" s="492"/>
      <c r="B8479" s="493"/>
      <c r="C8479" s="493"/>
      <c r="D8479" s="493"/>
      <c r="E8479" s="493"/>
      <c r="F8479" s="493"/>
      <c r="G8479" s="493" t="s">
        <v>1393</v>
      </c>
      <c r="H8479" s="494" t="n">
        <v>11</v>
      </c>
      <c r="I8479" s="495" t="s">
        <v>1394</v>
      </c>
      <c r="J8479" s="496" t="n">
        <v>314.71</v>
      </c>
    </row>
    <row r="8480" customFormat="false" ht="0.75" hidden="false" customHeight="true" outlineLevel="0" collapsed="false">
      <c r="A8480" s="497"/>
      <c r="B8480" s="498"/>
      <c r="C8480" s="498"/>
      <c r="D8480" s="498"/>
      <c r="E8480" s="498"/>
      <c r="F8480" s="498"/>
      <c r="G8480" s="498"/>
      <c r="H8480" s="498"/>
      <c r="I8480" s="499"/>
      <c r="J8480" s="500"/>
    </row>
    <row r="8481" customFormat="false" ht="18" hidden="false" customHeight="true" outlineLevel="0" collapsed="false">
      <c r="A8481" s="466" t="s">
        <v>3939</v>
      </c>
      <c r="B8481" s="467" t="s">
        <v>27</v>
      </c>
      <c r="C8481" s="468" t="s">
        <v>26</v>
      </c>
      <c r="D8481" s="468" t="s">
        <v>18</v>
      </c>
      <c r="E8481" s="468" t="s">
        <v>25</v>
      </c>
      <c r="F8481" s="468"/>
      <c r="G8481" s="469" t="s">
        <v>1375</v>
      </c>
      <c r="H8481" s="467" t="s">
        <v>1376</v>
      </c>
      <c r="I8481" s="470" t="s">
        <v>1377</v>
      </c>
      <c r="J8481" s="471" t="s">
        <v>19</v>
      </c>
    </row>
    <row r="8482" customFormat="false" ht="51.75" hidden="false" customHeight="true" outlineLevel="0" collapsed="false">
      <c r="A8482" s="472" t="s">
        <v>35</v>
      </c>
      <c r="B8482" s="473" t="n">
        <v>89817</v>
      </c>
      <c r="C8482" s="474" t="s">
        <v>42</v>
      </c>
      <c r="D8482" s="474" t="s">
        <v>3940</v>
      </c>
      <c r="E8482" s="474" t="s">
        <v>1422</v>
      </c>
      <c r="F8482" s="474"/>
      <c r="G8482" s="475" t="s">
        <v>120</v>
      </c>
      <c r="H8482" s="476" t="n">
        <v>1</v>
      </c>
      <c r="I8482" s="477" t="n">
        <v>14.22</v>
      </c>
      <c r="J8482" s="478" t="n">
        <v>14.22</v>
      </c>
    </row>
    <row r="8483" customFormat="false" ht="25.5" hidden="false" customHeight="true" outlineLevel="0" collapsed="false">
      <c r="A8483" s="479" t="s">
        <v>656</v>
      </c>
      <c r="B8483" s="480" t="n">
        <v>88248</v>
      </c>
      <c r="C8483" s="481" t="s">
        <v>42</v>
      </c>
      <c r="D8483" s="481" t="s">
        <v>910</v>
      </c>
      <c r="E8483" s="481" t="s">
        <v>1382</v>
      </c>
      <c r="F8483" s="481"/>
      <c r="G8483" s="482" t="s">
        <v>469</v>
      </c>
      <c r="H8483" s="483" t="n">
        <v>0.0838</v>
      </c>
      <c r="I8483" s="484" t="n">
        <v>20.92</v>
      </c>
      <c r="J8483" s="485" t="n">
        <v>1.75</v>
      </c>
    </row>
    <row r="8484" customFormat="false" ht="25.5" hidden="false" customHeight="true" outlineLevel="0" collapsed="false">
      <c r="A8484" s="479" t="s">
        <v>656</v>
      </c>
      <c r="B8484" s="480" t="n">
        <v>88267</v>
      </c>
      <c r="C8484" s="481" t="s">
        <v>42</v>
      </c>
      <c r="D8484" s="481" t="s">
        <v>909</v>
      </c>
      <c r="E8484" s="481" t="s">
        <v>1382</v>
      </c>
      <c r="F8484" s="481"/>
      <c r="G8484" s="482" t="s">
        <v>469</v>
      </c>
      <c r="H8484" s="483" t="n">
        <v>0.0838</v>
      </c>
      <c r="I8484" s="484" t="n">
        <v>25.55</v>
      </c>
      <c r="J8484" s="485" t="n">
        <v>2.14</v>
      </c>
    </row>
    <row r="8485" customFormat="false" ht="24" hidden="false" customHeight="true" outlineLevel="0" collapsed="false">
      <c r="A8485" s="501" t="s">
        <v>200</v>
      </c>
      <c r="B8485" s="502" t="n">
        <v>122</v>
      </c>
      <c r="C8485" s="503" t="s">
        <v>42</v>
      </c>
      <c r="D8485" s="503" t="s">
        <v>3553</v>
      </c>
      <c r="E8485" s="503" t="s">
        <v>669</v>
      </c>
      <c r="F8485" s="503"/>
      <c r="G8485" s="504" t="s">
        <v>120</v>
      </c>
      <c r="H8485" s="505" t="n">
        <v>0.0167</v>
      </c>
      <c r="I8485" s="506" t="n">
        <v>76.94</v>
      </c>
      <c r="J8485" s="507" t="n">
        <v>1.28</v>
      </c>
    </row>
    <row r="8486" customFormat="false" ht="25.5" hidden="false" customHeight="true" outlineLevel="0" collapsed="false">
      <c r="A8486" s="501" t="s">
        <v>200</v>
      </c>
      <c r="B8486" s="502" t="n">
        <v>3898</v>
      </c>
      <c r="C8486" s="503" t="s">
        <v>42</v>
      </c>
      <c r="D8486" s="503" t="s">
        <v>3941</v>
      </c>
      <c r="E8486" s="503" t="s">
        <v>669</v>
      </c>
      <c r="F8486" s="503"/>
      <c r="G8486" s="504" t="s">
        <v>120</v>
      </c>
      <c r="H8486" s="505" t="n">
        <v>1</v>
      </c>
      <c r="I8486" s="506" t="n">
        <v>6.71</v>
      </c>
      <c r="J8486" s="507" t="n">
        <v>6.71</v>
      </c>
    </row>
    <row r="8487" customFormat="false" ht="25.5" hidden="false" customHeight="true" outlineLevel="0" collapsed="false">
      <c r="A8487" s="501" t="s">
        <v>200</v>
      </c>
      <c r="B8487" s="502" t="n">
        <v>20083</v>
      </c>
      <c r="C8487" s="503" t="s">
        <v>42</v>
      </c>
      <c r="D8487" s="503" t="s">
        <v>3554</v>
      </c>
      <c r="E8487" s="503" t="s">
        <v>669</v>
      </c>
      <c r="F8487" s="503"/>
      <c r="G8487" s="504" t="s">
        <v>120</v>
      </c>
      <c r="H8487" s="505" t="n">
        <v>0.026</v>
      </c>
      <c r="I8487" s="506" t="n">
        <v>87.17</v>
      </c>
      <c r="J8487" s="507" t="n">
        <v>2.26</v>
      </c>
    </row>
    <row r="8488" customFormat="false" ht="24" hidden="false" customHeight="true" outlineLevel="0" collapsed="false">
      <c r="A8488" s="501" t="s">
        <v>200</v>
      </c>
      <c r="B8488" s="502" t="n">
        <v>38383</v>
      </c>
      <c r="C8488" s="503" t="s">
        <v>42</v>
      </c>
      <c r="D8488" s="503" t="s">
        <v>3555</v>
      </c>
      <c r="E8488" s="503" t="s">
        <v>669</v>
      </c>
      <c r="F8488" s="503"/>
      <c r="G8488" s="504" t="s">
        <v>120</v>
      </c>
      <c r="H8488" s="505" t="n">
        <v>0.031</v>
      </c>
      <c r="I8488" s="506" t="n">
        <v>2.62</v>
      </c>
      <c r="J8488" s="507" t="n">
        <v>0.08</v>
      </c>
    </row>
    <row r="8489" customFormat="false" ht="15" hidden="false" customHeight="false" outlineLevel="0" collapsed="false">
      <c r="A8489" s="486"/>
      <c r="B8489" s="487"/>
      <c r="C8489" s="487"/>
      <c r="D8489" s="487"/>
      <c r="E8489" s="487" t="s">
        <v>1388</v>
      </c>
      <c r="F8489" s="488" t="n">
        <v>3.11</v>
      </c>
      <c r="G8489" s="487" t="s">
        <v>1389</v>
      </c>
      <c r="H8489" s="488" t="n">
        <v>0</v>
      </c>
      <c r="I8489" s="489" t="s">
        <v>1390</v>
      </c>
      <c r="J8489" s="490" t="n">
        <v>3.11</v>
      </c>
    </row>
    <row r="8490" customFormat="false" ht="15" hidden="false" customHeight="true" outlineLevel="0" collapsed="false">
      <c r="A8490" s="486"/>
      <c r="B8490" s="487"/>
      <c r="C8490" s="487"/>
      <c r="D8490" s="487"/>
      <c r="E8490" s="487" t="s">
        <v>1391</v>
      </c>
      <c r="F8490" s="488" t="n">
        <v>3.38</v>
      </c>
      <c r="G8490" s="487"/>
      <c r="H8490" s="491" t="s">
        <v>1392</v>
      </c>
      <c r="I8490" s="491"/>
      <c r="J8490" s="490" t="n">
        <v>17.6</v>
      </c>
    </row>
    <row r="8491" customFormat="false" ht="49.5" hidden="false" customHeight="true" outlineLevel="0" collapsed="false">
      <c r="A8491" s="492"/>
      <c r="B8491" s="493"/>
      <c r="C8491" s="493"/>
      <c r="D8491" s="493"/>
      <c r="E8491" s="493"/>
      <c r="F8491" s="493"/>
      <c r="G8491" s="493" t="s">
        <v>1393</v>
      </c>
      <c r="H8491" s="494" t="n">
        <v>57</v>
      </c>
      <c r="I8491" s="495" t="s">
        <v>1394</v>
      </c>
      <c r="J8491" s="496" t="n">
        <v>1003.2</v>
      </c>
    </row>
    <row r="8492" customFormat="false" ht="0.75" hidden="false" customHeight="true" outlineLevel="0" collapsed="false">
      <c r="A8492" s="497"/>
      <c r="B8492" s="498"/>
      <c r="C8492" s="498"/>
      <c r="D8492" s="498"/>
      <c r="E8492" s="498"/>
      <c r="F8492" s="498"/>
      <c r="G8492" s="498"/>
      <c r="H8492" s="498"/>
      <c r="I8492" s="499"/>
      <c r="J8492" s="500"/>
    </row>
    <row r="8493" customFormat="false" ht="18" hidden="false" customHeight="true" outlineLevel="0" collapsed="false">
      <c r="A8493" s="466" t="s">
        <v>3942</v>
      </c>
      <c r="B8493" s="467" t="s">
        <v>27</v>
      </c>
      <c r="C8493" s="468" t="s">
        <v>26</v>
      </c>
      <c r="D8493" s="468" t="s">
        <v>18</v>
      </c>
      <c r="E8493" s="468" t="s">
        <v>25</v>
      </c>
      <c r="F8493" s="468"/>
      <c r="G8493" s="469" t="s">
        <v>1375</v>
      </c>
      <c r="H8493" s="467" t="s">
        <v>1376</v>
      </c>
      <c r="I8493" s="470" t="s">
        <v>1377</v>
      </c>
      <c r="J8493" s="471" t="s">
        <v>19</v>
      </c>
    </row>
    <row r="8494" customFormat="false" ht="51.75" hidden="false" customHeight="true" outlineLevel="0" collapsed="false">
      <c r="A8494" s="472" t="s">
        <v>35</v>
      </c>
      <c r="B8494" s="473" t="n">
        <v>89813</v>
      </c>
      <c r="C8494" s="474" t="s">
        <v>42</v>
      </c>
      <c r="D8494" s="474" t="s">
        <v>3896</v>
      </c>
      <c r="E8494" s="474" t="s">
        <v>1422</v>
      </c>
      <c r="F8494" s="474"/>
      <c r="G8494" s="475" t="s">
        <v>120</v>
      </c>
      <c r="H8494" s="476" t="n">
        <v>1</v>
      </c>
      <c r="I8494" s="477" t="n">
        <v>5.89</v>
      </c>
      <c r="J8494" s="478" t="n">
        <v>5.89</v>
      </c>
    </row>
    <row r="8495" customFormat="false" ht="25.5" hidden="false" customHeight="true" outlineLevel="0" collapsed="false">
      <c r="A8495" s="479" t="s">
        <v>656</v>
      </c>
      <c r="B8495" s="480" t="n">
        <v>88248</v>
      </c>
      <c r="C8495" s="481" t="s">
        <v>42</v>
      </c>
      <c r="D8495" s="481" t="s">
        <v>910</v>
      </c>
      <c r="E8495" s="481" t="s">
        <v>1382</v>
      </c>
      <c r="F8495" s="481"/>
      <c r="G8495" s="482" t="s">
        <v>469</v>
      </c>
      <c r="H8495" s="483" t="n">
        <v>0.0228</v>
      </c>
      <c r="I8495" s="484" t="n">
        <v>20.92</v>
      </c>
      <c r="J8495" s="485" t="n">
        <v>0.47</v>
      </c>
    </row>
    <row r="8496" customFormat="false" ht="25.5" hidden="false" customHeight="true" outlineLevel="0" collapsed="false">
      <c r="A8496" s="479" t="s">
        <v>656</v>
      </c>
      <c r="B8496" s="480" t="n">
        <v>88267</v>
      </c>
      <c r="C8496" s="481" t="s">
        <v>42</v>
      </c>
      <c r="D8496" s="481" t="s">
        <v>909</v>
      </c>
      <c r="E8496" s="481" t="s">
        <v>1382</v>
      </c>
      <c r="F8496" s="481"/>
      <c r="G8496" s="482" t="s">
        <v>469</v>
      </c>
      <c r="H8496" s="483" t="n">
        <v>0.0228</v>
      </c>
      <c r="I8496" s="484" t="n">
        <v>25.55</v>
      </c>
      <c r="J8496" s="485" t="n">
        <v>0.58</v>
      </c>
    </row>
    <row r="8497" customFormat="false" ht="24" hidden="false" customHeight="true" outlineLevel="0" collapsed="false">
      <c r="A8497" s="501" t="s">
        <v>200</v>
      </c>
      <c r="B8497" s="502" t="n">
        <v>122</v>
      </c>
      <c r="C8497" s="503" t="s">
        <v>42</v>
      </c>
      <c r="D8497" s="503" t="s">
        <v>3553</v>
      </c>
      <c r="E8497" s="503" t="s">
        <v>669</v>
      </c>
      <c r="F8497" s="503"/>
      <c r="G8497" s="504" t="s">
        <v>120</v>
      </c>
      <c r="H8497" s="505" t="n">
        <v>0.0073</v>
      </c>
      <c r="I8497" s="506" t="n">
        <v>76.94</v>
      </c>
      <c r="J8497" s="507" t="n">
        <v>0.56</v>
      </c>
    </row>
    <row r="8498" customFormat="false" ht="25.5" hidden="false" customHeight="true" outlineLevel="0" collapsed="false">
      <c r="A8498" s="501" t="s">
        <v>200</v>
      </c>
      <c r="B8498" s="502" t="n">
        <v>3875</v>
      </c>
      <c r="C8498" s="503" t="s">
        <v>42</v>
      </c>
      <c r="D8498" s="503" t="s">
        <v>3897</v>
      </c>
      <c r="E8498" s="503" t="s">
        <v>669</v>
      </c>
      <c r="F8498" s="503"/>
      <c r="G8498" s="504" t="s">
        <v>120</v>
      </c>
      <c r="H8498" s="505" t="n">
        <v>1</v>
      </c>
      <c r="I8498" s="506" t="n">
        <v>3.31</v>
      </c>
      <c r="J8498" s="507" t="n">
        <v>3.31</v>
      </c>
    </row>
    <row r="8499" customFormat="false" ht="25.5" hidden="false" customHeight="true" outlineLevel="0" collapsed="false">
      <c r="A8499" s="501" t="s">
        <v>200</v>
      </c>
      <c r="B8499" s="502" t="n">
        <v>20083</v>
      </c>
      <c r="C8499" s="503" t="s">
        <v>42</v>
      </c>
      <c r="D8499" s="503" t="s">
        <v>3554</v>
      </c>
      <c r="E8499" s="503" t="s">
        <v>669</v>
      </c>
      <c r="F8499" s="503"/>
      <c r="G8499" s="504" t="s">
        <v>120</v>
      </c>
      <c r="H8499" s="505" t="n">
        <v>0.011</v>
      </c>
      <c r="I8499" s="506" t="n">
        <v>87.17</v>
      </c>
      <c r="J8499" s="507" t="n">
        <v>0.95</v>
      </c>
    </row>
    <row r="8500" customFormat="false" ht="24" hidden="false" customHeight="true" outlineLevel="0" collapsed="false">
      <c r="A8500" s="501" t="s">
        <v>200</v>
      </c>
      <c r="B8500" s="502" t="n">
        <v>38383</v>
      </c>
      <c r="C8500" s="503" t="s">
        <v>42</v>
      </c>
      <c r="D8500" s="503" t="s">
        <v>3555</v>
      </c>
      <c r="E8500" s="503" t="s">
        <v>669</v>
      </c>
      <c r="F8500" s="503"/>
      <c r="G8500" s="504" t="s">
        <v>120</v>
      </c>
      <c r="H8500" s="505" t="n">
        <v>0.008</v>
      </c>
      <c r="I8500" s="506" t="n">
        <v>2.62</v>
      </c>
      <c r="J8500" s="507" t="n">
        <v>0.02</v>
      </c>
    </row>
    <row r="8501" customFormat="false" ht="15" hidden="false" customHeight="false" outlineLevel="0" collapsed="false">
      <c r="A8501" s="486"/>
      <c r="B8501" s="487"/>
      <c r="C8501" s="487"/>
      <c r="D8501" s="487"/>
      <c r="E8501" s="487" t="s">
        <v>1388</v>
      </c>
      <c r="F8501" s="488" t="n">
        <v>0.84</v>
      </c>
      <c r="G8501" s="487" t="s">
        <v>1389</v>
      </c>
      <c r="H8501" s="488" t="n">
        <v>0</v>
      </c>
      <c r="I8501" s="489" t="s">
        <v>1390</v>
      </c>
      <c r="J8501" s="490" t="n">
        <v>0.84</v>
      </c>
    </row>
    <row r="8502" customFormat="false" ht="15" hidden="false" customHeight="true" outlineLevel="0" collapsed="false">
      <c r="A8502" s="486"/>
      <c r="B8502" s="487"/>
      <c r="C8502" s="487"/>
      <c r="D8502" s="487"/>
      <c r="E8502" s="487" t="s">
        <v>1391</v>
      </c>
      <c r="F8502" s="488" t="n">
        <v>1.4</v>
      </c>
      <c r="G8502" s="487"/>
      <c r="H8502" s="491" t="s">
        <v>1392</v>
      </c>
      <c r="I8502" s="491"/>
      <c r="J8502" s="490" t="n">
        <v>7.29</v>
      </c>
    </row>
    <row r="8503" customFormat="false" ht="49.5" hidden="false" customHeight="true" outlineLevel="0" collapsed="false">
      <c r="A8503" s="492"/>
      <c r="B8503" s="493"/>
      <c r="C8503" s="493"/>
      <c r="D8503" s="493"/>
      <c r="E8503" s="493"/>
      <c r="F8503" s="493"/>
      <c r="G8503" s="493" t="s">
        <v>1393</v>
      </c>
      <c r="H8503" s="494" t="n">
        <v>45</v>
      </c>
      <c r="I8503" s="495" t="s">
        <v>1394</v>
      </c>
      <c r="J8503" s="496" t="n">
        <v>328.05</v>
      </c>
    </row>
    <row r="8504" customFormat="false" ht="0.75" hidden="false" customHeight="true" outlineLevel="0" collapsed="false">
      <c r="A8504" s="497"/>
      <c r="B8504" s="498"/>
      <c r="C8504" s="498"/>
      <c r="D8504" s="498"/>
      <c r="E8504" s="498"/>
      <c r="F8504" s="498"/>
      <c r="G8504" s="498"/>
      <c r="H8504" s="498"/>
      <c r="I8504" s="499"/>
      <c r="J8504" s="500"/>
    </row>
    <row r="8505" customFormat="false" ht="18" hidden="false" customHeight="true" outlineLevel="0" collapsed="false">
      <c r="A8505" s="466" t="s">
        <v>3943</v>
      </c>
      <c r="B8505" s="467" t="s">
        <v>27</v>
      </c>
      <c r="C8505" s="468" t="s">
        <v>26</v>
      </c>
      <c r="D8505" s="468" t="s">
        <v>18</v>
      </c>
      <c r="E8505" s="468" t="s">
        <v>25</v>
      </c>
      <c r="F8505" s="468"/>
      <c r="G8505" s="469" t="s">
        <v>1375</v>
      </c>
      <c r="H8505" s="467" t="s">
        <v>1376</v>
      </c>
      <c r="I8505" s="470" t="s">
        <v>1377</v>
      </c>
      <c r="J8505" s="471" t="s">
        <v>19</v>
      </c>
    </row>
    <row r="8506" customFormat="false" ht="39" hidden="false" customHeight="true" outlineLevel="0" collapsed="false">
      <c r="A8506" s="472" t="s">
        <v>35</v>
      </c>
      <c r="B8506" s="473" t="n">
        <v>89549</v>
      </c>
      <c r="C8506" s="474" t="s">
        <v>42</v>
      </c>
      <c r="D8506" s="474" t="s">
        <v>3944</v>
      </c>
      <c r="E8506" s="474" t="s">
        <v>1422</v>
      </c>
      <c r="F8506" s="474"/>
      <c r="G8506" s="475" t="s">
        <v>120</v>
      </c>
      <c r="H8506" s="476" t="n">
        <v>1</v>
      </c>
      <c r="I8506" s="477" t="n">
        <v>19.02</v>
      </c>
      <c r="J8506" s="478" t="n">
        <v>19.02</v>
      </c>
    </row>
    <row r="8507" customFormat="false" ht="25.5" hidden="false" customHeight="true" outlineLevel="0" collapsed="false">
      <c r="A8507" s="479" t="s">
        <v>656</v>
      </c>
      <c r="B8507" s="480" t="n">
        <v>88248</v>
      </c>
      <c r="C8507" s="481" t="s">
        <v>42</v>
      </c>
      <c r="D8507" s="481" t="s">
        <v>910</v>
      </c>
      <c r="E8507" s="481" t="s">
        <v>1382</v>
      </c>
      <c r="F8507" s="481"/>
      <c r="G8507" s="482" t="s">
        <v>469</v>
      </c>
      <c r="H8507" s="483" t="n">
        <v>0.0516</v>
      </c>
      <c r="I8507" s="484" t="n">
        <v>20.92</v>
      </c>
      <c r="J8507" s="485" t="n">
        <v>1.07</v>
      </c>
    </row>
    <row r="8508" customFormat="false" ht="25.5" hidden="false" customHeight="true" outlineLevel="0" collapsed="false">
      <c r="A8508" s="479" t="s">
        <v>656</v>
      </c>
      <c r="B8508" s="480" t="n">
        <v>88267</v>
      </c>
      <c r="C8508" s="481" t="s">
        <v>42</v>
      </c>
      <c r="D8508" s="481" t="s">
        <v>909</v>
      </c>
      <c r="E8508" s="481" t="s">
        <v>1382</v>
      </c>
      <c r="F8508" s="481"/>
      <c r="G8508" s="482" t="s">
        <v>469</v>
      </c>
      <c r="H8508" s="483" t="n">
        <v>0.0516</v>
      </c>
      <c r="I8508" s="484" t="n">
        <v>25.55</v>
      </c>
      <c r="J8508" s="485" t="n">
        <v>1.31</v>
      </c>
    </row>
    <row r="8509" customFormat="false" ht="25.5" hidden="false" customHeight="true" outlineLevel="0" collapsed="false">
      <c r="A8509" s="501" t="s">
        <v>200</v>
      </c>
      <c r="B8509" s="502" t="n">
        <v>298</v>
      </c>
      <c r="C8509" s="503" t="s">
        <v>42</v>
      </c>
      <c r="D8509" s="503" t="s">
        <v>3906</v>
      </c>
      <c r="E8509" s="503" t="s">
        <v>669</v>
      </c>
      <c r="F8509" s="503"/>
      <c r="G8509" s="504" t="s">
        <v>120</v>
      </c>
      <c r="H8509" s="505" t="n">
        <v>1</v>
      </c>
      <c r="I8509" s="506" t="n">
        <v>2.93</v>
      </c>
      <c r="J8509" s="507" t="n">
        <v>2.93</v>
      </c>
    </row>
    <row r="8510" customFormat="false" ht="25.5" hidden="false" customHeight="true" outlineLevel="0" collapsed="false">
      <c r="A8510" s="501" t="s">
        <v>200</v>
      </c>
      <c r="B8510" s="502" t="n">
        <v>20045</v>
      </c>
      <c r="C8510" s="503" t="s">
        <v>42</v>
      </c>
      <c r="D8510" s="503" t="s">
        <v>3945</v>
      </c>
      <c r="E8510" s="503" t="s">
        <v>669</v>
      </c>
      <c r="F8510" s="503"/>
      <c r="G8510" s="504" t="s">
        <v>120</v>
      </c>
      <c r="H8510" s="505" t="n">
        <v>1</v>
      </c>
      <c r="I8510" s="506" t="n">
        <v>9.32</v>
      </c>
      <c r="J8510" s="507" t="n">
        <v>9.32</v>
      </c>
    </row>
    <row r="8511" customFormat="false" ht="39" hidden="false" customHeight="true" outlineLevel="0" collapsed="false">
      <c r="A8511" s="501" t="s">
        <v>200</v>
      </c>
      <c r="B8511" s="502" t="n">
        <v>20078</v>
      </c>
      <c r="C8511" s="503" t="s">
        <v>42</v>
      </c>
      <c r="D8511" s="503" t="s">
        <v>3814</v>
      </c>
      <c r="E8511" s="503" t="s">
        <v>669</v>
      </c>
      <c r="F8511" s="503"/>
      <c r="G8511" s="504" t="s">
        <v>120</v>
      </c>
      <c r="H8511" s="505" t="n">
        <v>0.0625</v>
      </c>
      <c r="I8511" s="506" t="n">
        <v>31.75</v>
      </c>
      <c r="J8511" s="507" t="n">
        <v>1.98</v>
      </c>
    </row>
    <row r="8512" customFormat="false" ht="25.5" hidden="false" customHeight="true" outlineLevel="0" collapsed="false">
      <c r="A8512" s="501" t="s">
        <v>200</v>
      </c>
      <c r="B8512" s="502" t="n">
        <v>20085</v>
      </c>
      <c r="C8512" s="503" t="s">
        <v>42</v>
      </c>
      <c r="D8512" s="503" t="s">
        <v>3946</v>
      </c>
      <c r="E8512" s="503" t="s">
        <v>669</v>
      </c>
      <c r="F8512" s="503"/>
      <c r="G8512" s="504" t="s">
        <v>120</v>
      </c>
      <c r="H8512" s="505" t="n">
        <v>1</v>
      </c>
      <c r="I8512" s="506" t="n">
        <v>2.41</v>
      </c>
      <c r="J8512" s="507" t="n">
        <v>2.41</v>
      </c>
    </row>
    <row r="8513" customFormat="false" ht="15" hidden="false" customHeight="false" outlineLevel="0" collapsed="false">
      <c r="A8513" s="486"/>
      <c r="B8513" s="487"/>
      <c r="C8513" s="487"/>
      <c r="D8513" s="487"/>
      <c r="E8513" s="487" t="s">
        <v>1388</v>
      </c>
      <c r="F8513" s="488" t="n">
        <v>1.9</v>
      </c>
      <c r="G8513" s="487" t="s">
        <v>1389</v>
      </c>
      <c r="H8513" s="488" t="n">
        <v>0</v>
      </c>
      <c r="I8513" s="489" t="s">
        <v>1390</v>
      </c>
      <c r="J8513" s="490" t="n">
        <v>1.9</v>
      </c>
    </row>
    <row r="8514" customFormat="false" ht="15" hidden="false" customHeight="true" outlineLevel="0" collapsed="false">
      <c r="A8514" s="486"/>
      <c r="B8514" s="487"/>
      <c r="C8514" s="487"/>
      <c r="D8514" s="487"/>
      <c r="E8514" s="487" t="s">
        <v>1391</v>
      </c>
      <c r="F8514" s="488" t="n">
        <v>4.52</v>
      </c>
      <c r="G8514" s="487"/>
      <c r="H8514" s="491" t="s">
        <v>1392</v>
      </c>
      <c r="I8514" s="491"/>
      <c r="J8514" s="490" t="n">
        <v>23.54</v>
      </c>
    </row>
    <row r="8515" customFormat="false" ht="49.5" hidden="false" customHeight="true" outlineLevel="0" collapsed="false">
      <c r="A8515" s="492"/>
      <c r="B8515" s="493"/>
      <c r="C8515" s="493"/>
      <c r="D8515" s="493"/>
      <c r="E8515" s="493"/>
      <c r="F8515" s="493"/>
      <c r="G8515" s="493" t="s">
        <v>1393</v>
      </c>
      <c r="H8515" s="494" t="n">
        <v>13</v>
      </c>
      <c r="I8515" s="495" t="s">
        <v>1394</v>
      </c>
      <c r="J8515" s="496" t="n">
        <v>306.02</v>
      </c>
    </row>
    <row r="8516" customFormat="false" ht="0.75" hidden="false" customHeight="true" outlineLevel="0" collapsed="false">
      <c r="A8516" s="497"/>
      <c r="B8516" s="498"/>
      <c r="C8516" s="498"/>
      <c r="D8516" s="498"/>
      <c r="E8516" s="498"/>
      <c r="F8516" s="498"/>
      <c r="G8516" s="498"/>
      <c r="H8516" s="498"/>
      <c r="I8516" s="499"/>
      <c r="J8516" s="500"/>
    </row>
    <row r="8517" customFormat="false" ht="18" hidden="false" customHeight="true" outlineLevel="0" collapsed="false">
      <c r="A8517" s="466" t="s">
        <v>3947</v>
      </c>
      <c r="B8517" s="467" t="s">
        <v>27</v>
      </c>
      <c r="C8517" s="468" t="s">
        <v>26</v>
      </c>
      <c r="D8517" s="468" t="s">
        <v>18</v>
      </c>
      <c r="E8517" s="468" t="s">
        <v>25</v>
      </c>
      <c r="F8517" s="468"/>
      <c r="G8517" s="469" t="s">
        <v>1375</v>
      </c>
      <c r="H8517" s="467" t="s">
        <v>1376</v>
      </c>
      <c r="I8517" s="470" t="s">
        <v>1377</v>
      </c>
      <c r="J8517" s="471" t="s">
        <v>19</v>
      </c>
    </row>
    <row r="8518" customFormat="false" ht="51.75" hidden="false" customHeight="true" outlineLevel="0" collapsed="false">
      <c r="A8518" s="472" t="s">
        <v>35</v>
      </c>
      <c r="B8518" s="473" t="n">
        <v>89806</v>
      </c>
      <c r="C8518" s="474" t="s">
        <v>42</v>
      </c>
      <c r="D8518" s="474" t="s">
        <v>3948</v>
      </c>
      <c r="E8518" s="474" t="s">
        <v>1422</v>
      </c>
      <c r="F8518" s="474"/>
      <c r="G8518" s="475" t="s">
        <v>120</v>
      </c>
      <c r="H8518" s="476" t="n">
        <v>1</v>
      </c>
      <c r="I8518" s="477" t="n">
        <v>21.54</v>
      </c>
      <c r="J8518" s="478" t="n">
        <v>21.54</v>
      </c>
    </row>
    <row r="8519" customFormat="false" ht="25.5" hidden="false" customHeight="true" outlineLevel="0" collapsed="false">
      <c r="A8519" s="479" t="s">
        <v>656</v>
      </c>
      <c r="B8519" s="480" t="n">
        <v>88248</v>
      </c>
      <c r="C8519" s="481" t="s">
        <v>42</v>
      </c>
      <c r="D8519" s="481" t="s">
        <v>910</v>
      </c>
      <c r="E8519" s="481" t="s">
        <v>1382</v>
      </c>
      <c r="F8519" s="481"/>
      <c r="G8519" s="482" t="s">
        <v>469</v>
      </c>
      <c r="H8519" s="483" t="n">
        <v>0.1257</v>
      </c>
      <c r="I8519" s="484" t="n">
        <v>20.92</v>
      </c>
      <c r="J8519" s="485" t="n">
        <v>2.62</v>
      </c>
    </row>
    <row r="8520" customFormat="false" ht="25.5" hidden="false" customHeight="true" outlineLevel="0" collapsed="false">
      <c r="A8520" s="479" t="s">
        <v>656</v>
      </c>
      <c r="B8520" s="480" t="n">
        <v>88267</v>
      </c>
      <c r="C8520" s="481" t="s">
        <v>42</v>
      </c>
      <c r="D8520" s="481" t="s">
        <v>909</v>
      </c>
      <c r="E8520" s="481" t="s">
        <v>1382</v>
      </c>
      <c r="F8520" s="481"/>
      <c r="G8520" s="482" t="s">
        <v>469</v>
      </c>
      <c r="H8520" s="483" t="n">
        <v>0.1257</v>
      </c>
      <c r="I8520" s="484" t="n">
        <v>25.55</v>
      </c>
      <c r="J8520" s="485" t="n">
        <v>3.21</v>
      </c>
    </row>
    <row r="8521" customFormat="false" ht="25.5" hidden="false" customHeight="true" outlineLevel="0" collapsed="false">
      <c r="A8521" s="501" t="s">
        <v>200</v>
      </c>
      <c r="B8521" s="502" t="n">
        <v>297</v>
      </c>
      <c r="C8521" s="503" t="s">
        <v>42</v>
      </c>
      <c r="D8521" s="503" t="s">
        <v>3850</v>
      </c>
      <c r="E8521" s="503" t="s">
        <v>669</v>
      </c>
      <c r="F8521" s="503"/>
      <c r="G8521" s="504" t="s">
        <v>120</v>
      </c>
      <c r="H8521" s="505" t="n">
        <v>2</v>
      </c>
      <c r="I8521" s="506" t="n">
        <v>2.7</v>
      </c>
      <c r="J8521" s="507" t="n">
        <v>5.4</v>
      </c>
    </row>
    <row r="8522" customFormat="false" ht="25.5" hidden="false" customHeight="true" outlineLevel="0" collapsed="false">
      <c r="A8522" s="501" t="s">
        <v>200</v>
      </c>
      <c r="B8522" s="502" t="n">
        <v>3519</v>
      </c>
      <c r="C8522" s="503" t="s">
        <v>42</v>
      </c>
      <c r="D8522" s="503" t="s">
        <v>3851</v>
      </c>
      <c r="E8522" s="503" t="s">
        <v>669</v>
      </c>
      <c r="F8522" s="503"/>
      <c r="G8522" s="504" t="s">
        <v>120</v>
      </c>
      <c r="H8522" s="505" t="n">
        <v>1</v>
      </c>
      <c r="I8522" s="506" t="n">
        <v>7.93</v>
      </c>
      <c r="J8522" s="507" t="n">
        <v>7.93</v>
      </c>
    </row>
    <row r="8523" customFormat="false" ht="39" hidden="false" customHeight="true" outlineLevel="0" collapsed="false">
      <c r="A8523" s="501" t="s">
        <v>200</v>
      </c>
      <c r="B8523" s="502" t="n">
        <v>20078</v>
      </c>
      <c r="C8523" s="503" t="s">
        <v>42</v>
      </c>
      <c r="D8523" s="503" t="s">
        <v>3814</v>
      </c>
      <c r="E8523" s="503" t="s">
        <v>669</v>
      </c>
      <c r="F8523" s="503"/>
      <c r="G8523" s="504" t="s">
        <v>120</v>
      </c>
      <c r="H8523" s="505" t="n">
        <v>0.075</v>
      </c>
      <c r="I8523" s="506" t="n">
        <v>31.75</v>
      </c>
      <c r="J8523" s="507" t="n">
        <v>2.38</v>
      </c>
    </row>
    <row r="8524" customFormat="false" ht="15" hidden="false" customHeight="false" outlineLevel="0" collapsed="false">
      <c r="A8524" s="486"/>
      <c r="B8524" s="487"/>
      <c r="C8524" s="487"/>
      <c r="D8524" s="487"/>
      <c r="E8524" s="487" t="s">
        <v>1388</v>
      </c>
      <c r="F8524" s="488" t="n">
        <v>4.66</v>
      </c>
      <c r="G8524" s="487" t="s">
        <v>1389</v>
      </c>
      <c r="H8524" s="488" t="n">
        <v>0</v>
      </c>
      <c r="I8524" s="489" t="s">
        <v>1390</v>
      </c>
      <c r="J8524" s="490" t="n">
        <v>4.66</v>
      </c>
    </row>
    <row r="8525" customFormat="false" ht="15" hidden="false" customHeight="true" outlineLevel="0" collapsed="false">
      <c r="A8525" s="486"/>
      <c r="B8525" s="487"/>
      <c r="C8525" s="487"/>
      <c r="D8525" s="487"/>
      <c r="E8525" s="487" t="s">
        <v>1391</v>
      </c>
      <c r="F8525" s="488" t="n">
        <v>5.12</v>
      </c>
      <c r="G8525" s="487"/>
      <c r="H8525" s="491" t="s">
        <v>1392</v>
      </c>
      <c r="I8525" s="491"/>
      <c r="J8525" s="490" t="n">
        <v>26.66</v>
      </c>
    </row>
    <row r="8526" customFormat="false" ht="49.5" hidden="false" customHeight="true" outlineLevel="0" collapsed="false">
      <c r="A8526" s="492"/>
      <c r="B8526" s="493"/>
      <c r="C8526" s="493"/>
      <c r="D8526" s="493"/>
      <c r="E8526" s="493"/>
      <c r="F8526" s="493"/>
      <c r="G8526" s="493" t="s">
        <v>1393</v>
      </c>
      <c r="H8526" s="494" t="n">
        <v>26</v>
      </c>
      <c r="I8526" s="495" t="s">
        <v>1394</v>
      </c>
      <c r="J8526" s="496" t="n">
        <v>693.16</v>
      </c>
    </row>
    <row r="8527" customFormat="false" ht="0.75" hidden="false" customHeight="true" outlineLevel="0" collapsed="false">
      <c r="A8527" s="497"/>
      <c r="B8527" s="498"/>
      <c r="C8527" s="498"/>
      <c r="D8527" s="498"/>
      <c r="E8527" s="498"/>
      <c r="F8527" s="498"/>
      <c r="G8527" s="498"/>
      <c r="H8527" s="498"/>
      <c r="I8527" s="499"/>
      <c r="J8527" s="500"/>
    </row>
    <row r="8528" customFormat="false" ht="18" hidden="false" customHeight="true" outlineLevel="0" collapsed="false">
      <c r="A8528" s="466" t="s">
        <v>3949</v>
      </c>
      <c r="B8528" s="467" t="s">
        <v>27</v>
      </c>
      <c r="C8528" s="468" t="s">
        <v>26</v>
      </c>
      <c r="D8528" s="468" t="s">
        <v>18</v>
      </c>
      <c r="E8528" s="468" t="s">
        <v>25</v>
      </c>
      <c r="F8528" s="468"/>
      <c r="G8528" s="469" t="s">
        <v>1375</v>
      </c>
      <c r="H8528" s="467" t="s">
        <v>1376</v>
      </c>
      <c r="I8528" s="470" t="s">
        <v>1377</v>
      </c>
      <c r="J8528" s="471" t="s">
        <v>19</v>
      </c>
    </row>
    <row r="8529" customFormat="false" ht="51.75" hidden="false" customHeight="true" outlineLevel="0" collapsed="false">
      <c r="A8529" s="472" t="s">
        <v>35</v>
      </c>
      <c r="B8529" s="473" t="n">
        <v>89802</v>
      </c>
      <c r="C8529" s="474" t="s">
        <v>42</v>
      </c>
      <c r="D8529" s="474" t="s">
        <v>3950</v>
      </c>
      <c r="E8529" s="474" t="s">
        <v>1422</v>
      </c>
      <c r="F8529" s="474"/>
      <c r="G8529" s="475" t="s">
        <v>120</v>
      </c>
      <c r="H8529" s="476" t="n">
        <v>1</v>
      </c>
      <c r="I8529" s="477" t="n">
        <v>10.61</v>
      </c>
      <c r="J8529" s="478" t="n">
        <v>10.61</v>
      </c>
    </row>
    <row r="8530" customFormat="false" ht="25.5" hidden="false" customHeight="true" outlineLevel="0" collapsed="false">
      <c r="A8530" s="479" t="s">
        <v>656</v>
      </c>
      <c r="B8530" s="480" t="n">
        <v>88248</v>
      </c>
      <c r="C8530" s="481" t="s">
        <v>42</v>
      </c>
      <c r="D8530" s="481" t="s">
        <v>910</v>
      </c>
      <c r="E8530" s="481" t="s">
        <v>1382</v>
      </c>
      <c r="F8530" s="481"/>
      <c r="G8530" s="482" t="s">
        <v>469</v>
      </c>
      <c r="H8530" s="483" t="n">
        <v>0.0343</v>
      </c>
      <c r="I8530" s="484" t="n">
        <v>20.92</v>
      </c>
      <c r="J8530" s="485" t="n">
        <v>0.71</v>
      </c>
    </row>
    <row r="8531" customFormat="false" ht="25.5" hidden="false" customHeight="true" outlineLevel="0" collapsed="false">
      <c r="A8531" s="479" t="s">
        <v>656</v>
      </c>
      <c r="B8531" s="480" t="n">
        <v>88267</v>
      </c>
      <c r="C8531" s="481" t="s">
        <v>42</v>
      </c>
      <c r="D8531" s="481" t="s">
        <v>909</v>
      </c>
      <c r="E8531" s="481" t="s">
        <v>1382</v>
      </c>
      <c r="F8531" s="481"/>
      <c r="G8531" s="482" t="s">
        <v>469</v>
      </c>
      <c r="H8531" s="483" t="n">
        <v>0.0343</v>
      </c>
      <c r="I8531" s="484" t="n">
        <v>25.55</v>
      </c>
      <c r="J8531" s="485" t="n">
        <v>0.87</v>
      </c>
    </row>
    <row r="8532" customFormat="false" ht="25.5" hidden="false" customHeight="true" outlineLevel="0" collapsed="false">
      <c r="A8532" s="501" t="s">
        <v>200</v>
      </c>
      <c r="B8532" s="502" t="n">
        <v>296</v>
      </c>
      <c r="C8532" s="503" t="s">
        <v>42</v>
      </c>
      <c r="D8532" s="503" t="s">
        <v>3813</v>
      </c>
      <c r="E8532" s="503" t="s">
        <v>669</v>
      </c>
      <c r="F8532" s="503"/>
      <c r="G8532" s="504" t="s">
        <v>120</v>
      </c>
      <c r="H8532" s="505" t="n">
        <v>2</v>
      </c>
      <c r="I8532" s="506" t="n">
        <v>1.83</v>
      </c>
      <c r="J8532" s="507" t="n">
        <v>3.66</v>
      </c>
    </row>
    <row r="8533" customFormat="false" ht="25.5" hidden="false" customHeight="true" outlineLevel="0" collapsed="false">
      <c r="A8533" s="501" t="s">
        <v>200</v>
      </c>
      <c r="B8533" s="502" t="n">
        <v>3518</v>
      </c>
      <c r="C8533" s="503" t="s">
        <v>42</v>
      </c>
      <c r="D8533" s="503" t="s">
        <v>3853</v>
      </c>
      <c r="E8533" s="503" t="s">
        <v>669</v>
      </c>
      <c r="F8533" s="503"/>
      <c r="G8533" s="504" t="s">
        <v>120</v>
      </c>
      <c r="H8533" s="505" t="n">
        <v>1</v>
      </c>
      <c r="I8533" s="506" t="n">
        <v>3.79</v>
      </c>
      <c r="J8533" s="507" t="n">
        <v>3.79</v>
      </c>
    </row>
    <row r="8534" customFormat="false" ht="39" hidden="false" customHeight="true" outlineLevel="0" collapsed="false">
      <c r="A8534" s="501" t="s">
        <v>200</v>
      </c>
      <c r="B8534" s="502" t="n">
        <v>20078</v>
      </c>
      <c r="C8534" s="503" t="s">
        <v>42</v>
      </c>
      <c r="D8534" s="503" t="s">
        <v>3814</v>
      </c>
      <c r="E8534" s="503" t="s">
        <v>669</v>
      </c>
      <c r="F8534" s="503"/>
      <c r="G8534" s="504" t="s">
        <v>120</v>
      </c>
      <c r="H8534" s="505" t="n">
        <v>0.05</v>
      </c>
      <c r="I8534" s="506" t="n">
        <v>31.75</v>
      </c>
      <c r="J8534" s="507" t="n">
        <v>1.58</v>
      </c>
    </row>
    <row r="8535" customFormat="false" ht="15" hidden="false" customHeight="false" outlineLevel="0" collapsed="false">
      <c r="A8535" s="486"/>
      <c r="B8535" s="487"/>
      <c r="C8535" s="487"/>
      <c r="D8535" s="487"/>
      <c r="E8535" s="487" t="s">
        <v>1388</v>
      </c>
      <c r="F8535" s="488" t="n">
        <v>1.26</v>
      </c>
      <c r="G8535" s="487" t="s">
        <v>1389</v>
      </c>
      <c r="H8535" s="488" t="n">
        <v>0</v>
      </c>
      <c r="I8535" s="489" t="s">
        <v>1390</v>
      </c>
      <c r="J8535" s="490" t="n">
        <v>1.26</v>
      </c>
    </row>
    <row r="8536" customFormat="false" ht="15" hidden="false" customHeight="true" outlineLevel="0" collapsed="false">
      <c r="A8536" s="486"/>
      <c r="B8536" s="487"/>
      <c r="C8536" s="487"/>
      <c r="D8536" s="487"/>
      <c r="E8536" s="487" t="s">
        <v>1391</v>
      </c>
      <c r="F8536" s="488" t="n">
        <v>2.52</v>
      </c>
      <c r="G8536" s="487"/>
      <c r="H8536" s="491" t="s">
        <v>1392</v>
      </c>
      <c r="I8536" s="491"/>
      <c r="J8536" s="490" t="n">
        <v>13.13</v>
      </c>
    </row>
    <row r="8537" customFormat="false" ht="49.5" hidden="false" customHeight="true" outlineLevel="0" collapsed="false">
      <c r="A8537" s="492"/>
      <c r="B8537" s="493"/>
      <c r="C8537" s="493"/>
      <c r="D8537" s="493"/>
      <c r="E8537" s="493"/>
      <c r="F8537" s="493"/>
      <c r="G8537" s="493" t="s">
        <v>1393</v>
      </c>
      <c r="H8537" s="494" t="n">
        <v>86</v>
      </c>
      <c r="I8537" s="495" t="s">
        <v>1394</v>
      </c>
      <c r="J8537" s="496" t="n">
        <v>1129.18</v>
      </c>
    </row>
    <row r="8538" customFormat="false" ht="0.75" hidden="false" customHeight="true" outlineLevel="0" collapsed="false">
      <c r="A8538" s="497"/>
      <c r="B8538" s="498"/>
      <c r="C8538" s="498"/>
      <c r="D8538" s="498"/>
      <c r="E8538" s="498"/>
      <c r="F8538" s="498"/>
      <c r="G8538" s="498"/>
      <c r="H8538" s="498"/>
      <c r="I8538" s="499"/>
      <c r="J8538" s="500"/>
    </row>
    <row r="8539" customFormat="false" ht="18" hidden="false" customHeight="true" outlineLevel="0" collapsed="false">
      <c r="A8539" s="466" t="s">
        <v>3951</v>
      </c>
      <c r="B8539" s="467" t="s">
        <v>27</v>
      </c>
      <c r="C8539" s="468" t="s">
        <v>26</v>
      </c>
      <c r="D8539" s="468" t="s">
        <v>18</v>
      </c>
      <c r="E8539" s="468" t="s">
        <v>25</v>
      </c>
      <c r="F8539" s="468"/>
      <c r="G8539" s="469" t="s">
        <v>1375</v>
      </c>
      <c r="H8539" s="467" t="s">
        <v>1376</v>
      </c>
      <c r="I8539" s="470" t="s">
        <v>1377</v>
      </c>
      <c r="J8539" s="471" t="s">
        <v>19</v>
      </c>
    </row>
    <row r="8540" customFormat="false" ht="51.75" hidden="false" customHeight="true" outlineLevel="0" collapsed="false">
      <c r="A8540" s="472" t="s">
        <v>35</v>
      </c>
      <c r="B8540" s="473" t="n">
        <v>89731</v>
      </c>
      <c r="C8540" s="474" t="s">
        <v>42</v>
      </c>
      <c r="D8540" s="474" t="s">
        <v>517</v>
      </c>
      <c r="E8540" s="474" t="s">
        <v>1422</v>
      </c>
      <c r="F8540" s="474"/>
      <c r="G8540" s="475" t="s">
        <v>120</v>
      </c>
      <c r="H8540" s="476" t="n">
        <v>1</v>
      </c>
      <c r="I8540" s="477" t="n">
        <v>14.7</v>
      </c>
      <c r="J8540" s="478" t="n">
        <v>14.7</v>
      </c>
    </row>
    <row r="8541" customFormat="false" ht="25.5" hidden="false" customHeight="true" outlineLevel="0" collapsed="false">
      <c r="A8541" s="479" t="s">
        <v>656</v>
      </c>
      <c r="B8541" s="480" t="n">
        <v>88248</v>
      </c>
      <c r="C8541" s="481" t="s">
        <v>42</v>
      </c>
      <c r="D8541" s="481" t="s">
        <v>910</v>
      </c>
      <c r="E8541" s="481" t="s">
        <v>1382</v>
      </c>
      <c r="F8541" s="481"/>
      <c r="G8541" s="482" t="s">
        <v>469</v>
      </c>
      <c r="H8541" s="483" t="n">
        <v>0.1379</v>
      </c>
      <c r="I8541" s="484" t="n">
        <v>20.92</v>
      </c>
      <c r="J8541" s="485" t="n">
        <v>2.88</v>
      </c>
    </row>
    <row r="8542" customFormat="false" ht="25.5" hidden="false" customHeight="true" outlineLevel="0" collapsed="false">
      <c r="A8542" s="479" t="s">
        <v>656</v>
      </c>
      <c r="B8542" s="480" t="n">
        <v>88267</v>
      </c>
      <c r="C8542" s="481" t="s">
        <v>42</v>
      </c>
      <c r="D8542" s="481" t="s">
        <v>909</v>
      </c>
      <c r="E8542" s="481" t="s">
        <v>1382</v>
      </c>
      <c r="F8542" s="481"/>
      <c r="G8542" s="482" t="s">
        <v>469</v>
      </c>
      <c r="H8542" s="483" t="n">
        <v>0.1379</v>
      </c>
      <c r="I8542" s="484" t="n">
        <v>25.55</v>
      </c>
      <c r="J8542" s="485" t="n">
        <v>3.52</v>
      </c>
    </row>
    <row r="8543" customFormat="false" ht="25.5" hidden="false" customHeight="true" outlineLevel="0" collapsed="false">
      <c r="A8543" s="501" t="s">
        <v>200</v>
      </c>
      <c r="B8543" s="502" t="n">
        <v>296</v>
      </c>
      <c r="C8543" s="503" t="s">
        <v>42</v>
      </c>
      <c r="D8543" s="503" t="s">
        <v>3813</v>
      </c>
      <c r="E8543" s="503" t="s">
        <v>669</v>
      </c>
      <c r="F8543" s="503"/>
      <c r="G8543" s="504" t="s">
        <v>120</v>
      </c>
      <c r="H8543" s="505" t="n">
        <v>2</v>
      </c>
      <c r="I8543" s="506" t="n">
        <v>1.83</v>
      </c>
      <c r="J8543" s="507" t="n">
        <v>3.66</v>
      </c>
    </row>
    <row r="8544" customFormat="false" ht="25.5" hidden="false" customHeight="true" outlineLevel="0" collapsed="false">
      <c r="A8544" s="501" t="s">
        <v>200</v>
      </c>
      <c r="B8544" s="502" t="n">
        <v>3526</v>
      </c>
      <c r="C8544" s="503" t="s">
        <v>42</v>
      </c>
      <c r="D8544" s="503" t="s">
        <v>3861</v>
      </c>
      <c r="E8544" s="503" t="s">
        <v>669</v>
      </c>
      <c r="F8544" s="503"/>
      <c r="G8544" s="504" t="s">
        <v>120</v>
      </c>
      <c r="H8544" s="505" t="n">
        <v>1</v>
      </c>
      <c r="I8544" s="506" t="n">
        <v>3.06</v>
      </c>
      <c r="J8544" s="507" t="n">
        <v>3.06</v>
      </c>
    </row>
    <row r="8545" customFormat="false" ht="39" hidden="false" customHeight="true" outlineLevel="0" collapsed="false">
      <c r="A8545" s="501" t="s">
        <v>200</v>
      </c>
      <c r="B8545" s="502" t="n">
        <v>20078</v>
      </c>
      <c r="C8545" s="503" t="s">
        <v>42</v>
      </c>
      <c r="D8545" s="503" t="s">
        <v>3814</v>
      </c>
      <c r="E8545" s="503" t="s">
        <v>669</v>
      </c>
      <c r="F8545" s="503"/>
      <c r="G8545" s="504" t="s">
        <v>120</v>
      </c>
      <c r="H8545" s="505" t="n">
        <v>0.05</v>
      </c>
      <c r="I8545" s="506" t="n">
        <v>31.75</v>
      </c>
      <c r="J8545" s="507" t="n">
        <v>1.58</v>
      </c>
    </row>
    <row r="8546" customFormat="false" ht="15" hidden="false" customHeight="false" outlineLevel="0" collapsed="false">
      <c r="A8546" s="486"/>
      <c r="B8546" s="487"/>
      <c r="C8546" s="487"/>
      <c r="D8546" s="487"/>
      <c r="E8546" s="487" t="s">
        <v>1388</v>
      </c>
      <c r="F8546" s="488" t="n">
        <v>5.12</v>
      </c>
      <c r="G8546" s="487" t="s">
        <v>1389</v>
      </c>
      <c r="H8546" s="488" t="n">
        <v>0</v>
      </c>
      <c r="I8546" s="489" t="s">
        <v>1390</v>
      </c>
      <c r="J8546" s="490" t="n">
        <v>5.12</v>
      </c>
    </row>
    <row r="8547" customFormat="false" ht="15" hidden="false" customHeight="true" outlineLevel="0" collapsed="false">
      <c r="A8547" s="486"/>
      <c r="B8547" s="487"/>
      <c r="C8547" s="487"/>
      <c r="D8547" s="487"/>
      <c r="E8547" s="487" t="s">
        <v>1391</v>
      </c>
      <c r="F8547" s="488" t="n">
        <v>3.49</v>
      </c>
      <c r="G8547" s="487"/>
      <c r="H8547" s="491" t="s">
        <v>1392</v>
      </c>
      <c r="I8547" s="491"/>
      <c r="J8547" s="490" t="n">
        <v>18.19</v>
      </c>
    </row>
    <row r="8548" customFormat="false" ht="49.5" hidden="false" customHeight="true" outlineLevel="0" collapsed="false">
      <c r="A8548" s="492"/>
      <c r="B8548" s="493"/>
      <c r="C8548" s="493"/>
      <c r="D8548" s="493"/>
      <c r="E8548" s="493"/>
      <c r="F8548" s="493"/>
      <c r="G8548" s="493" t="s">
        <v>1393</v>
      </c>
      <c r="H8548" s="494" t="n">
        <v>86</v>
      </c>
      <c r="I8548" s="495" t="s">
        <v>1394</v>
      </c>
      <c r="J8548" s="496" t="n">
        <v>1564.34</v>
      </c>
    </row>
    <row r="8549" customFormat="false" ht="0.75" hidden="false" customHeight="true" outlineLevel="0" collapsed="false">
      <c r="A8549" s="497"/>
      <c r="B8549" s="498"/>
      <c r="C8549" s="498"/>
      <c r="D8549" s="498"/>
      <c r="E8549" s="498"/>
      <c r="F8549" s="498"/>
      <c r="G8549" s="498"/>
      <c r="H8549" s="498"/>
      <c r="I8549" s="499"/>
      <c r="J8549" s="500"/>
    </row>
    <row r="8550" customFormat="false" ht="18" hidden="false" customHeight="true" outlineLevel="0" collapsed="false">
      <c r="A8550" s="466" t="s">
        <v>3952</v>
      </c>
      <c r="B8550" s="467" t="s">
        <v>27</v>
      </c>
      <c r="C8550" s="468" t="s">
        <v>26</v>
      </c>
      <c r="D8550" s="468" t="s">
        <v>18</v>
      </c>
      <c r="E8550" s="468" t="s">
        <v>25</v>
      </c>
      <c r="F8550" s="468"/>
      <c r="G8550" s="469" t="s">
        <v>1375</v>
      </c>
      <c r="H8550" s="467" t="s">
        <v>1376</v>
      </c>
      <c r="I8550" s="470" t="s">
        <v>1377</v>
      </c>
      <c r="J8550" s="471" t="s">
        <v>19</v>
      </c>
    </row>
    <row r="8551" customFormat="false" ht="51.75" hidden="false" customHeight="true" outlineLevel="0" collapsed="false">
      <c r="A8551" s="472" t="s">
        <v>35</v>
      </c>
      <c r="B8551" s="473" t="n">
        <v>89737</v>
      </c>
      <c r="C8551" s="474" t="s">
        <v>42</v>
      </c>
      <c r="D8551" s="474" t="s">
        <v>3858</v>
      </c>
      <c r="E8551" s="474" t="s">
        <v>1422</v>
      </c>
      <c r="F8551" s="474"/>
      <c r="G8551" s="475" t="s">
        <v>120</v>
      </c>
      <c r="H8551" s="476" t="n">
        <v>1</v>
      </c>
      <c r="I8551" s="477" t="n">
        <v>22.41</v>
      </c>
      <c r="J8551" s="478" t="n">
        <v>22.41</v>
      </c>
    </row>
    <row r="8552" customFormat="false" ht="25.5" hidden="false" customHeight="true" outlineLevel="0" collapsed="false">
      <c r="A8552" s="479" t="s">
        <v>656</v>
      </c>
      <c r="B8552" s="480" t="n">
        <v>88248</v>
      </c>
      <c r="C8552" s="481" t="s">
        <v>42</v>
      </c>
      <c r="D8552" s="481" t="s">
        <v>910</v>
      </c>
      <c r="E8552" s="481" t="s">
        <v>1382</v>
      </c>
      <c r="F8552" s="481"/>
      <c r="G8552" s="482" t="s">
        <v>469</v>
      </c>
      <c r="H8552" s="483" t="n">
        <v>0.1652</v>
      </c>
      <c r="I8552" s="484" t="n">
        <v>20.92</v>
      </c>
      <c r="J8552" s="485" t="n">
        <v>3.45</v>
      </c>
    </row>
    <row r="8553" customFormat="false" ht="25.5" hidden="false" customHeight="true" outlineLevel="0" collapsed="false">
      <c r="A8553" s="479" t="s">
        <v>656</v>
      </c>
      <c r="B8553" s="480" t="n">
        <v>88267</v>
      </c>
      <c r="C8553" s="481" t="s">
        <v>42</v>
      </c>
      <c r="D8553" s="481" t="s">
        <v>909</v>
      </c>
      <c r="E8553" s="481" t="s">
        <v>1382</v>
      </c>
      <c r="F8553" s="481"/>
      <c r="G8553" s="482" t="s">
        <v>469</v>
      </c>
      <c r="H8553" s="483" t="n">
        <v>0.1652</v>
      </c>
      <c r="I8553" s="484" t="n">
        <v>25.55</v>
      </c>
      <c r="J8553" s="485" t="n">
        <v>4.22</v>
      </c>
    </row>
    <row r="8554" customFormat="false" ht="25.5" hidden="false" customHeight="true" outlineLevel="0" collapsed="false">
      <c r="A8554" s="501" t="s">
        <v>200</v>
      </c>
      <c r="B8554" s="502" t="n">
        <v>297</v>
      </c>
      <c r="C8554" s="503" t="s">
        <v>42</v>
      </c>
      <c r="D8554" s="503" t="s">
        <v>3850</v>
      </c>
      <c r="E8554" s="503" t="s">
        <v>669</v>
      </c>
      <c r="F8554" s="503"/>
      <c r="G8554" s="504" t="s">
        <v>120</v>
      </c>
      <c r="H8554" s="505" t="n">
        <v>2</v>
      </c>
      <c r="I8554" s="506" t="n">
        <v>2.7</v>
      </c>
      <c r="J8554" s="507" t="n">
        <v>5.4</v>
      </c>
    </row>
    <row r="8555" customFormat="false" ht="25.5" hidden="false" customHeight="true" outlineLevel="0" collapsed="false">
      <c r="A8555" s="501" t="s">
        <v>200</v>
      </c>
      <c r="B8555" s="502" t="n">
        <v>3509</v>
      </c>
      <c r="C8555" s="503" t="s">
        <v>42</v>
      </c>
      <c r="D8555" s="503" t="s">
        <v>3859</v>
      </c>
      <c r="E8555" s="503" t="s">
        <v>669</v>
      </c>
      <c r="F8555" s="503"/>
      <c r="G8555" s="504" t="s">
        <v>120</v>
      </c>
      <c r="H8555" s="505" t="n">
        <v>1</v>
      </c>
      <c r="I8555" s="506" t="n">
        <v>6.96</v>
      </c>
      <c r="J8555" s="507" t="n">
        <v>6.96</v>
      </c>
    </row>
    <row r="8556" customFormat="false" ht="39" hidden="false" customHeight="true" outlineLevel="0" collapsed="false">
      <c r="A8556" s="501" t="s">
        <v>200</v>
      </c>
      <c r="B8556" s="502" t="n">
        <v>20078</v>
      </c>
      <c r="C8556" s="503" t="s">
        <v>42</v>
      </c>
      <c r="D8556" s="503" t="s">
        <v>3814</v>
      </c>
      <c r="E8556" s="503" t="s">
        <v>669</v>
      </c>
      <c r="F8556" s="503"/>
      <c r="G8556" s="504" t="s">
        <v>120</v>
      </c>
      <c r="H8556" s="505" t="n">
        <v>0.075</v>
      </c>
      <c r="I8556" s="506" t="n">
        <v>31.75</v>
      </c>
      <c r="J8556" s="507" t="n">
        <v>2.38</v>
      </c>
    </row>
    <row r="8557" customFormat="false" ht="15" hidden="false" customHeight="false" outlineLevel="0" collapsed="false">
      <c r="A8557" s="486"/>
      <c r="B8557" s="487"/>
      <c r="C8557" s="487"/>
      <c r="D8557" s="487"/>
      <c r="E8557" s="487" t="s">
        <v>1388</v>
      </c>
      <c r="F8557" s="488" t="n">
        <v>6.13</v>
      </c>
      <c r="G8557" s="487" t="s">
        <v>1389</v>
      </c>
      <c r="H8557" s="488" t="n">
        <v>0</v>
      </c>
      <c r="I8557" s="489" t="s">
        <v>1390</v>
      </c>
      <c r="J8557" s="490" t="n">
        <v>6.13</v>
      </c>
    </row>
    <row r="8558" customFormat="false" ht="15" hidden="false" customHeight="true" outlineLevel="0" collapsed="false">
      <c r="A8558" s="486"/>
      <c r="B8558" s="487"/>
      <c r="C8558" s="487"/>
      <c r="D8558" s="487"/>
      <c r="E8558" s="487" t="s">
        <v>1391</v>
      </c>
      <c r="F8558" s="488" t="n">
        <v>5.33</v>
      </c>
      <c r="G8558" s="487"/>
      <c r="H8558" s="491" t="s">
        <v>1392</v>
      </c>
      <c r="I8558" s="491"/>
      <c r="J8558" s="490" t="n">
        <v>27.74</v>
      </c>
    </row>
    <row r="8559" customFormat="false" ht="49.5" hidden="false" customHeight="true" outlineLevel="0" collapsed="false">
      <c r="A8559" s="492"/>
      <c r="B8559" s="493"/>
      <c r="C8559" s="493"/>
      <c r="D8559" s="493"/>
      <c r="E8559" s="493"/>
      <c r="F8559" s="493"/>
      <c r="G8559" s="493" t="s">
        <v>1393</v>
      </c>
      <c r="H8559" s="494" t="n">
        <v>50</v>
      </c>
      <c r="I8559" s="495" t="s">
        <v>1394</v>
      </c>
      <c r="J8559" s="496" t="n">
        <v>1387</v>
      </c>
    </row>
    <row r="8560" customFormat="false" ht="0.75" hidden="false" customHeight="true" outlineLevel="0" collapsed="false">
      <c r="A8560" s="497"/>
      <c r="B8560" s="498"/>
      <c r="C8560" s="498"/>
      <c r="D8560" s="498"/>
      <c r="E8560" s="498"/>
      <c r="F8560" s="498"/>
      <c r="G8560" s="498"/>
      <c r="H8560" s="498"/>
      <c r="I8560" s="499"/>
      <c r="J8560" s="500"/>
    </row>
    <row r="8561" customFormat="false" ht="18" hidden="false" customHeight="true" outlineLevel="0" collapsed="false">
      <c r="A8561" s="466" t="s">
        <v>3953</v>
      </c>
      <c r="B8561" s="467" t="s">
        <v>27</v>
      </c>
      <c r="C8561" s="468" t="s">
        <v>26</v>
      </c>
      <c r="D8561" s="468" t="s">
        <v>18</v>
      </c>
      <c r="E8561" s="468" t="s">
        <v>25</v>
      </c>
      <c r="F8561" s="468"/>
      <c r="G8561" s="469" t="s">
        <v>1375</v>
      </c>
      <c r="H8561" s="467" t="s">
        <v>1376</v>
      </c>
      <c r="I8561" s="470" t="s">
        <v>1377</v>
      </c>
      <c r="J8561" s="471" t="s">
        <v>19</v>
      </c>
    </row>
    <row r="8562" customFormat="false" ht="39" hidden="false" customHeight="true" outlineLevel="0" collapsed="false">
      <c r="A8562" s="472" t="s">
        <v>35</v>
      </c>
      <c r="B8562" s="473" t="n">
        <v>89798</v>
      </c>
      <c r="C8562" s="474" t="s">
        <v>42</v>
      </c>
      <c r="D8562" s="474" t="s">
        <v>3954</v>
      </c>
      <c r="E8562" s="474" t="s">
        <v>1422</v>
      </c>
      <c r="F8562" s="474"/>
      <c r="G8562" s="475" t="s">
        <v>47</v>
      </c>
      <c r="H8562" s="476" t="n">
        <v>1</v>
      </c>
      <c r="I8562" s="477" t="n">
        <v>13.33</v>
      </c>
      <c r="J8562" s="478" t="n">
        <v>13.33</v>
      </c>
    </row>
    <row r="8563" customFormat="false" ht="25.5" hidden="false" customHeight="true" outlineLevel="0" collapsed="false">
      <c r="A8563" s="479" t="s">
        <v>656</v>
      </c>
      <c r="B8563" s="480" t="n">
        <v>88248</v>
      </c>
      <c r="C8563" s="481" t="s">
        <v>42</v>
      </c>
      <c r="D8563" s="481" t="s">
        <v>910</v>
      </c>
      <c r="E8563" s="481" t="s">
        <v>1382</v>
      </c>
      <c r="F8563" s="481"/>
      <c r="G8563" s="482" t="s">
        <v>469</v>
      </c>
      <c r="H8563" s="483" t="n">
        <v>0.0415</v>
      </c>
      <c r="I8563" s="484" t="n">
        <v>20.92</v>
      </c>
      <c r="J8563" s="485" t="n">
        <v>0.86</v>
      </c>
    </row>
    <row r="8564" customFormat="false" ht="25.5" hidden="false" customHeight="true" outlineLevel="0" collapsed="false">
      <c r="A8564" s="479" t="s">
        <v>656</v>
      </c>
      <c r="B8564" s="480" t="n">
        <v>88267</v>
      </c>
      <c r="C8564" s="481" t="s">
        <v>42</v>
      </c>
      <c r="D8564" s="481" t="s">
        <v>909</v>
      </c>
      <c r="E8564" s="481" t="s">
        <v>1382</v>
      </c>
      <c r="F8564" s="481"/>
      <c r="G8564" s="482" t="s">
        <v>469</v>
      </c>
      <c r="H8564" s="483" t="n">
        <v>0.0415</v>
      </c>
      <c r="I8564" s="484" t="n">
        <v>25.55</v>
      </c>
      <c r="J8564" s="485" t="n">
        <v>1.06</v>
      </c>
    </row>
    <row r="8565" customFormat="false" ht="25.5" hidden="false" customHeight="true" outlineLevel="0" collapsed="false">
      <c r="A8565" s="501" t="s">
        <v>200</v>
      </c>
      <c r="B8565" s="502" t="n">
        <v>9838</v>
      </c>
      <c r="C8565" s="503" t="s">
        <v>42</v>
      </c>
      <c r="D8565" s="503" t="s">
        <v>3913</v>
      </c>
      <c r="E8565" s="503" t="s">
        <v>669</v>
      </c>
      <c r="F8565" s="503"/>
      <c r="G8565" s="504" t="s">
        <v>47</v>
      </c>
      <c r="H8565" s="505" t="n">
        <v>1.0549</v>
      </c>
      <c r="I8565" s="506" t="n">
        <v>10.76</v>
      </c>
      <c r="J8565" s="507" t="n">
        <v>11.35</v>
      </c>
    </row>
    <row r="8566" customFormat="false" ht="24" hidden="false" customHeight="true" outlineLevel="0" collapsed="false">
      <c r="A8566" s="501" t="s">
        <v>200</v>
      </c>
      <c r="B8566" s="502" t="n">
        <v>38383</v>
      </c>
      <c r="C8566" s="503" t="s">
        <v>42</v>
      </c>
      <c r="D8566" s="503" t="s">
        <v>3555</v>
      </c>
      <c r="E8566" s="503" t="s">
        <v>669</v>
      </c>
      <c r="F8566" s="503"/>
      <c r="G8566" s="504" t="s">
        <v>120</v>
      </c>
      <c r="H8566" s="505" t="n">
        <v>0.023</v>
      </c>
      <c r="I8566" s="506" t="n">
        <v>2.62</v>
      </c>
      <c r="J8566" s="507" t="n">
        <v>0.06</v>
      </c>
    </row>
    <row r="8567" customFormat="false" ht="15" hidden="false" customHeight="false" outlineLevel="0" collapsed="false">
      <c r="A8567" s="486"/>
      <c r="B8567" s="487"/>
      <c r="C8567" s="487"/>
      <c r="D8567" s="487"/>
      <c r="E8567" s="487" t="s">
        <v>1388</v>
      </c>
      <c r="F8567" s="488" t="n">
        <v>1.53</v>
      </c>
      <c r="G8567" s="487" t="s">
        <v>1389</v>
      </c>
      <c r="H8567" s="488" t="n">
        <v>0</v>
      </c>
      <c r="I8567" s="489" t="s">
        <v>1390</v>
      </c>
      <c r="J8567" s="490" t="n">
        <v>1.53</v>
      </c>
    </row>
    <row r="8568" customFormat="false" ht="15" hidden="false" customHeight="true" outlineLevel="0" collapsed="false">
      <c r="A8568" s="486"/>
      <c r="B8568" s="487"/>
      <c r="C8568" s="487"/>
      <c r="D8568" s="487"/>
      <c r="E8568" s="487" t="s">
        <v>1391</v>
      </c>
      <c r="F8568" s="488" t="n">
        <v>3.17</v>
      </c>
      <c r="G8568" s="487"/>
      <c r="H8568" s="491" t="s">
        <v>1392</v>
      </c>
      <c r="I8568" s="491"/>
      <c r="J8568" s="490" t="n">
        <v>16.5</v>
      </c>
    </row>
    <row r="8569" customFormat="false" ht="49.5" hidden="false" customHeight="true" outlineLevel="0" collapsed="false">
      <c r="A8569" s="492"/>
      <c r="B8569" s="493"/>
      <c r="C8569" s="493"/>
      <c r="D8569" s="493"/>
      <c r="E8569" s="493"/>
      <c r="F8569" s="493"/>
      <c r="G8569" s="493" t="s">
        <v>1393</v>
      </c>
      <c r="H8569" s="494" t="n">
        <v>180</v>
      </c>
      <c r="I8569" s="495" t="s">
        <v>1394</v>
      </c>
      <c r="J8569" s="496" t="n">
        <v>2970</v>
      </c>
    </row>
    <row r="8570" customFormat="false" ht="0.75" hidden="false" customHeight="true" outlineLevel="0" collapsed="false">
      <c r="A8570" s="497"/>
      <c r="B8570" s="498"/>
      <c r="C8570" s="498"/>
      <c r="D8570" s="498"/>
      <c r="E8570" s="498"/>
      <c r="F8570" s="498"/>
      <c r="G8570" s="498"/>
      <c r="H8570" s="498"/>
      <c r="I8570" s="499"/>
      <c r="J8570" s="500"/>
    </row>
    <row r="8571" customFormat="false" ht="18" hidden="false" customHeight="true" outlineLevel="0" collapsed="false">
      <c r="A8571" s="466" t="s">
        <v>3955</v>
      </c>
      <c r="B8571" s="467" t="s">
        <v>27</v>
      </c>
      <c r="C8571" s="468" t="s">
        <v>26</v>
      </c>
      <c r="D8571" s="468" t="s">
        <v>18</v>
      </c>
      <c r="E8571" s="468" t="s">
        <v>25</v>
      </c>
      <c r="F8571" s="468"/>
      <c r="G8571" s="469" t="s">
        <v>1375</v>
      </c>
      <c r="H8571" s="467" t="s">
        <v>1376</v>
      </c>
      <c r="I8571" s="470" t="s">
        <v>1377</v>
      </c>
      <c r="J8571" s="471" t="s">
        <v>19</v>
      </c>
    </row>
    <row r="8572" customFormat="false" ht="39" hidden="false" customHeight="true" outlineLevel="0" collapsed="false">
      <c r="A8572" s="472" t="s">
        <v>35</v>
      </c>
      <c r="B8572" s="473" t="n">
        <v>89799</v>
      </c>
      <c r="C8572" s="474" t="s">
        <v>42</v>
      </c>
      <c r="D8572" s="474" t="s">
        <v>3956</v>
      </c>
      <c r="E8572" s="474" t="s">
        <v>1422</v>
      </c>
      <c r="F8572" s="474"/>
      <c r="G8572" s="475" t="s">
        <v>47</v>
      </c>
      <c r="H8572" s="476" t="n">
        <v>1</v>
      </c>
      <c r="I8572" s="477" t="n">
        <v>21.97</v>
      </c>
      <c r="J8572" s="478" t="n">
        <v>21.97</v>
      </c>
    </row>
    <row r="8573" customFormat="false" ht="25.5" hidden="false" customHeight="true" outlineLevel="0" collapsed="false">
      <c r="A8573" s="479" t="s">
        <v>656</v>
      </c>
      <c r="B8573" s="480" t="n">
        <v>88248</v>
      </c>
      <c r="C8573" s="481" t="s">
        <v>42</v>
      </c>
      <c r="D8573" s="481" t="s">
        <v>910</v>
      </c>
      <c r="E8573" s="481" t="s">
        <v>1382</v>
      </c>
      <c r="F8573" s="481"/>
      <c r="G8573" s="482" t="s">
        <v>469</v>
      </c>
      <c r="H8573" s="483" t="n">
        <v>0.1524</v>
      </c>
      <c r="I8573" s="484" t="n">
        <v>20.92</v>
      </c>
      <c r="J8573" s="485" t="n">
        <v>3.18</v>
      </c>
    </row>
    <row r="8574" customFormat="false" ht="25.5" hidden="false" customHeight="true" outlineLevel="0" collapsed="false">
      <c r="A8574" s="479" t="s">
        <v>656</v>
      </c>
      <c r="B8574" s="480" t="n">
        <v>88267</v>
      </c>
      <c r="C8574" s="481" t="s">
        <v>42</v>
      </c>
      <c r="D8574" s="481" t="s">
        <v>909</v>
      </c>
      <c r="E8574" s="481" t="s">
        <v>1382</v>
      </c>
      <c r="F8574" s="481"/>
      <c r="G8574" s="482" t="s">
        <v>469</v>
      </c>
      <c r="H8574" s="483" t="n">
        <v>0.1524</v>
      </c>
      <c r="I8574" s="484" t="n">
        <v>25.55</v>
      </c>
      <c r="J8574" s="485" t="n">
        <v>3.89</v>
      </c>
    </row>
    <row r="8575" customFormat="false" ht="25.5" hidden="false" customHeight="true" outlineLevel="0" collapsed="false">
      <c r="A8575" s="501" t="s">
        <v>200</v>
      </c>
      <c r="B8575" s="502" t="n">
        <v>9837</v>
      </c>
      <c r="C8575" s="503" t="s">
        <v>42</v>
      </c>
      <c r="D8575" s="503" t="s">
        <v>3916</v>
      </c>
      <c r="E8575" s="503" t="s">
        <v>669</v>
      </c>
      <c r="F8575" s="503"/>
      <c r="G8575" s="504" t="s">
        <v>47</v>
      </c>
      <c r="H8575" s="505" t="n">
        <v>1.0549</v>
      </c>
      <c r="I8575" s="506" t="n">
        <v>14.11</v>
      </c>
      <c r="J8575" s="507" t="n">
        <v>14.88</v>
      </c>
    </row>
    <row r="8576" customFormat="false" ht="24" hidden="false" customHeight="true" outlineLevel="0" collapsed="false">
      <c r="A8576" s="501" t="s">
        <v>200</v>
      </c>
      <c r="B8576" s="502" t="n">
        <v>38383</v>
      </c>
      <c r="C8576" s="503" t="s">
        <v>42</v>
      </c>
      <c r="D8576" s="503" t="s">
        <v>3555</v>
      </c>
      <c r="E8576" s="503" t="s">
        <v>669</v>
      </c>
      <c r="F8576" s="503"/>
      <c r="G8576" s="504" t="s">
        <v>120</v>
      </c>
      <c r="H8576" s="505" t="n">
        <v>0.0085</v>
      </c>
      <c r="I8576" s="506" t="n">
        <v>2.62</v>
      </c>
      <c r="J8576" s="507" t="n">
        <v>0.02</v>
      </c>
    </row>
    <row r="8577" customFormat="false" ht="15" hidden="false" customHeight="false" outlineLevel="0" collapsed="false">
      <c r="A8577" s="486"/>
      <c r="B8577" s="487"/>
      <c r="C8577" s="487"/>
      <c r="D8577" s="487"/>
      <c r="E8577" s="487" t="s">
        <v>1388</v>
      </c>
      <c r="F8577" s="488" t="n">
        <v>5.65</v>
      </c>
      <c r="G8577" s="487" t="s">
        <v>1389</v>
      </c>
      <c r="H8577" s="488" t="n">
        <v>0</v>
      </c>
      <c r="I8577" s="489" t="s">
        <v>1390</v>
      </c>
      <c r="J8577" s="490" t="n">
        <v>5.65</v>
      </c>
    </row>
    <row r="8578" customFormat="false" ht="15" hidden="false" customHeight="true" outlineLevel="0" collapsed="false">
      <c r="A8578" s="486"/>
      <c r="B8578" s="487"/>
      <c r="C8578" s="487"/>
      <c r="D8578" s="487"/>
      <c r="E8578" s="487" t="s">
        <v>1391</v>
      </c>
      <c r="F8578" s="488" t="n">
        <v>5.22</v>
      </c>
      <c r="G8578" s="487"/>
      <c r="H8578" s="491" t="s">
        <v>1392</v>
      </c>
      <c r="I8578" s="491"/>
      <c r="J8578" s="490" t="n">
        <v>27.19</v>
      </c>
    </row>
    <row r="8579" customFormat="false" ht="49.5" hidden="false" customHeight="true" outlineLevel="0" collapsed="false">
      <c r="A8579" s="492"/>
      <c r="B8579" s="493"/>
      <c r="C8579" s="493"/>
      <c r="D8579" s="493"/>
      <c r="E8579" s="493"/>
      <c r="F8579" s="493"/>
      <c r="G8579" s="493" t="s">
        <v>1393</v>
      </c>
      <c r="H8579" s="494" t="n">
        <v>228</v>
      </c>
      <c r="I8579" s="495" t="s">
        <v>1394</v>
      </c>
      <c r="J8579" s="496" t="n">
        <v>6199.32</v>
      </c>
    </row>
    <row r="8580" customFormat="false" ht="0.75" hidden="false" customHeight="true" outlineLevel="0" collapsed="false">
      <c r="A8580" s="497"/>
      <c r="B8580" s="498"/>
      <c r="C8580" s="498"/>
      <c r="D8580" s="498"/>
      <c r="E8580" s="498"/>
      <c r="F8580" s="498"/>
      <c r="G8580" s="498"/>
      <c r="H8580" s="498"/>
      <c r="I8580" s="499"/>
      <c r="J8580" s="500"/>
    </row>
    <row r="8581" customFormat="false" ht="18" hidden="false" customHeight="true" outlineLevel="0" collapsed="false">
      <c r="A8581" s="466" t="s">
        <v>3957</v>
      </c>
      <c r="B8581" s="467" t="s">
        <v>27</v>
      </c>
      <c r="C8581" s="468" t="s">
        <v>26</v>
      </c>
      <c r="D8581" s="468" t="s">
        <v>18</v>
      </c>
      <c r="E8581" s="468" t="s">
        <v>25</v>
      </c>
      <c r="F8581" s="468"/>
      <c r="G8581" s="469" t="s">
        <v>1375</v>
      </c>
      <c r="H8581" s="467" t="s">
        <v>1376</v>
      </c>
      <c r="I8581" s="470" t="s">
        <v>1377</v>
      </c>
      <c r="J8581" s="471" t="s">
        <v>19</v>
      </c>
    </row>
    <row r="8582" customFormat="false" ht="39" hidden="false" customHeight="true" outlineLevel="0" collapsed="false">
      <c r="A8582" s="472" t="s">
        <v>35</v>
      </c>
      <c r="B8582" s="473" t="n">
        <v>104352</v>
      </c>
      <c r="C8582" s="474" t="s">
        <v>42</v>
      </c>
      <c r="D8582" s="474" t="s">
        <v>3958</v>
      </c>
      <c r="E8582" s="474" t="s">
        <v>1422</v>
      </c>
      <c r="F8582" s="474"/>
      <c r="G8582" s="475" t="s">
        <v>120</v>
      </c>
      <c r="H8582" s="476" t="n">
        <v>1</v>
      </c>
      <c r="I8582" s="477" t="n">
        <v>39.45</v>
      </c>
      <c r="J8582" s="478" t="n">
        <v>39.45</v>
      </c>
    </row>
    <row r="8583" customFormat="false" ht="25.5" hidden="false" customHeight="true" outlineLevel="0" collapsed="false">
      <c r="A8583" s="479" t="s">
        <v>656</v>
      </c>
      <c r="B8583" s="480" t="n">
        <v>88248</v>
      </c>
      <c r="C8583" s="481" t="s">
        <v>42</v>
      </c>
      <c r="D8583" s="481" t="s">
        <v>910</v>
      </c>
      <c r="E8583" s="481" t="s">
        <v>1382</v>
      </c>
      <c r="F8583" s="481"/>
      <c r="G8583" s="482" t="s">
        <v>469</v>
      </c>
      <c r="H8583" s="483" t="n">
        <v>0.2083</v>
      </c>
      <c r="I8583" s="484" t="n">
        <v>20.92</v>
      </c>
      <c r="J8583" s="485" t="n">
        <v>4.35</v>
      </c>
    </row>
    <row r="8584" customFormat="false" ht="25.5" hidden="false" customHeight="true" outlineLevel="0" collapsed="false">
      <c r="A8584" s="479" t="s">
        <v>656</v>
      </c>
      <c r="B8584" s="480" t="n">
        <v>88267</v>
      </c>
      <c r="C8584" s="481" t="s">
        <v>42</v>
      </c>
      <c r="D8584" s="481" t="s">
        <v>909</v>
      </c>
      <c r="E8584" s="481" t="s">
        <v>1382</v>
      </c>
      <c r="F8584" s="481"/>
      <c r="G8584" s="482" t="s">
        <v>469</v>
      </c>
      <c r="H8584" s="483" t="n">
        <v>0.2083</v>
      </c>
      <c r="I8584" s="484" t="n">
        <v>25.55</v>
      </c>
      <c r="J8584" s="485" t="n">
        <v>5.32</v>
      </c>
    </row>
    <row r="8585" customFormat="false" ht="25.5" hidden="false" customHeight="true" outlineLevel="0" collapsed="false">
      <c r="A8585" s="501" t="s">
        <v>200</v>
      </c>
      <c r="B8585" s="502" t="n">
        <v>296</v>
      </c>
      <c r="C8585" s="503" t="s">
        <v>42</v>
      </c>
      <c r="D8585" s="503" t="s">
        <v>3813</v>
      </c>
      <c r="E8585" s="503" t="s">
        <v>669</v>
      </c>
      <c r="F8585" s="503"/>
      <c r="G8585" s="504" t="s">
        <v>120</v>
      </c>
      <c r="H8585" s="505" t="n">
        <v>1</v>
      </c>
      <c r="I8585" s="506" t="n">
        <v>1.83</v>
      </c>
      <c r="J8585" s="507" t="n">
        <v>1.83</v>
      </c>
    </row>
    <row r="8586" customFormat="false" ht="25.5" hidden="false" customHeight="true" outlineLevel="0" collapsed="false">
      <c r="A8586" s="501" t="s">
        <v>200</v>
      </c>
      <c r="B8586" s="502" t="n">
        <v>301</v>
      </c>
      <c r="C8586" s="503" t="s">
        <v>42</v>
      </c>
      <c r="D8586" s="503" t="s">
        <v>3831</v>
      </c>
      <c r="E8586" s="503" t="s">
        <v>669</v>
      </c>
      <c r="F8586" s="503"/>
      <c r="G8586" s="504" t="s">
        <v>120</v>
      </c>
      <c r="H8586" s="505" t="n">
        <v>2</v>
      </c>
      <c r="I8586" s="506" t="n">
        <v>3.25</v>
      </c>
      <c r="J8586" s="507" t="n">
        <v>6.5</v>
      </c>
    </row>
    <row r="8587" customFormat="false" ht="25.5" hidden="false" customHeight="true" outlineLevel="0" collapsed="false">
      <c r="A8587" s="501" t="s">
        <v>200</v>
      </c>
      <c r="B8587" s="502" t="n">
        <v>11655</v>
      </c>
      <c r="C8587" s="503" t="s">
        <v>42</v>
      </c>
      <c r="D8587" s="503" t="s">
        <v>3959</v>
      </c>
      <c r="E8587" s="503" t="s">
        <v>669</v>
      </c>
      <c r="F8587" s="503"/>
      <c r="G8587" s="504" t="s">
        <v>120</v>
      </c>
      <c r="H8587" s="505" t="n">
        <v>1</v>
      </c>
      <c r="I8587" s="506" t="n">
        <v>17.01</v>
      </c>
      <c r="J8587" s="507" t="n">
        <v>17.01</v>
      </c>
    </row>
    <row r="8588" customFormat="false" ht="39" hidden="false" customHeight="true" outlineLevel="0" collapsed="false">
      <c r="A8588" s="501" t="s">
        <v>200</v>
      </c>
      <c r="B8588" s="502" t="n">
        <v>20078</v>
      </c>
      <c r="C8588" s="503" t="s">
        <v>42</v>
      </c>
      <c r="D8588" s="503" t="s">
        <v>3814</v>
      </c>
      <c r="E8588" s="503" t="s">
        <v>669</v>
      </c>
      <c r="F8588" s="503"/>
      <c r="G8588" s="504" t="s">
        <v>120</v>
      </c>
      <c r="H8588" s="505" t="n">
        <v>0.14</v>
      </c>
      <c r="I8588" s="506" t="n">
        <v>31.75</v>
      </c>
      <c r="J8588" s="507" t="n">
        <v>4.44</v>
      </c>
    </row>
    <row r="8589" customFormat="false" ht="15" hidden="false" customHeight="false" outlineLevel="0" collapsed="false">
      <c r="A8589" s="486"/>
      <c r="B8589" s="487"/>
      <c r="C8589" s="487"/>
      <c r="D8589" s="487"/>
      <c r="E8589" s="487" t="s">
        <v>1388</v>
      </c>
      <c r="F8589" s="488" t="n">
        <v>7.73</v>
      </c>
      <c r="G8589" s="487" t="s">
        <v>1389</v>
      </c>
      <c r="H8589" s="488" t="n">
        <v>0</v>
      </c>
      <c r="I8589" s="489" t="s">
        <v>1390</v>
      </c>
      <c r="J8589" s="490" t="n">
        <v>7.73</v>
      </c>
    </row>
    <row r="8590" customFormat="false" ht="15" hidden="false" customHeight="true" outlineLevel="0" collapsed="false">
      <c r="A8590" s="486"/>
      <c r="B8590" s="487"/>
      <c r="C8590" s="487"/>
      <c r="D8590" s="487"/>
      <c r="E8590" s="487" t="s">
        <v>1391</v>
      </c>
      <c r="F8590" s="488" t="n">
        <v>9.38</v>
      </c>
      <c r="G8590" s="487"/>
      <c r="H8590" s="491" t="s">
        <v>1392</v>
      </c>
      <c r="I8590" s="491"/>
      <c r="J8590" s="490" t="n">
        <v>48.83</v>
      </c>
    </row>
    <row r="8591" customFormat="false" ht="49.5" hidden="false" customHeight="true" outlineLevel="0" collapsed="false">
      <c r="A8591" s="492"/>
      <c r="B8591" s="493"/>
      <c r="C8591" s="493"/>
      <c r="D8591" s="493"/>
      <c r="E8591" s="493"/>
      <c r="F8591" s="493"/>
      <c r="G8591" s="493" t="s">
        <v>1393</v>
      </c>
      <c r="H8591" s="494" t="n">
        <v>16</v>
      </c>
      <c r="I8591" s="495" t="s">
        <v>1394</v>
      </c>
      <c r="J8591" s="496" t="n">
        <v>781.28</v>
      </c>
    </row>
    <row r="8592" customFormat="false" ht="0.75" hidden="false" customHeight="true" outlineLevel="0" collapsed="false">
      <c r="A8592" s="497"/>
      <c r="B8592" s="498"/>
      <c r="C8592" s="498"/>
      <c r="D8592" s="498"/>
      <c r="E8592" s="498"/>
      <c r="F8592" s="498"/>
      <c r="G8592" s="498"/>
      <c r="H8592" s="498"/>
      <c r="I8592" s="499"/>
      <c r="J8592" s="500"/>
    </row>
    <row r="8593" customFormat="false" ht="18" hidden="false" customHeight="true" outlineLevel="0" collapsed="false">
      <c r="A8593" s="466" t="s">
        <v>3960</v>
      </c>
      <c r="B8593" s="467" t="s">
        <v>27</v>
      </c>
      <c r="C8593" s="468" t="s">
        <v>26</v>
      </c>
      <c r="D8593" s="468" t="s">
        <v>18</v>
      </c>
      <c r="E8593" s="468" t="s">
        <v>25</v>
      </c>
      <c r="F8593" s="468"/>
      <c r="G8593" s="469" t="s">
        <v>1375</v>
      </c>
      <c r="H8593" s="467" t="s">
        <v>1376</v>
      </c>
      <c r="I8593" s="470" t="s">
        <v>1377</v>
      </c>
      <c r="J8593" s="471" t="s">
        <v>19</v>
      </c>
    </row>
    <row r="8594" customFormat="false" ht="39" hidden="false" customHeight="true" outlineLevel="0" collapsed="false">
      <c r="A8594" s="472" t="s">
        <v>35</v>
      </c>
      <c r="B8594" s="473" t="n">
        <v>104354</v>
      </c>
      <c r="C8594" s="474" t="s">
        <v>42</v>
      </c>
      <c r="D8594" s="474" t="s">
        <v>3961</v>
      </c>
      <c r="E8594" s="474" t="s">
        <v>1422</v>
      </c>
      <c r="F8594" s="474"/>
      <c r="G8594" s="475" t="s">
        <v>120</v>
      </c>
      <c r="H8594" s="476" t="n">
        <v>1</v>
      </c>
      <c r="I8594" s="477" t="n">
        <v>45.12</v>
      </c>
      <c r="J8594" s="478" t="n">
        <v>45.12</v>
      </c>
    </row>
    <row r="8595" customFormat="false" ht="25.5" hidden="false" customHeight="true" outlineLevel="0" collapsed="false">
      <c r="A8595" s="479" t="s">
        <v>656</v>
      </c>
      <c r="B8595" s="480" t="n">
        <v>88248</v>
      </c>
      <c r="C8595" s="481" t="s">
        <v>42</v>
      </c>
      <c r="D8595" s="481" t="s">
        <v>910</v>
      </c>
      <c r="E8595" s="481" t="s">
        <v>1382</v>
      </c>
      <c r="F8595" s="481"/>
      <c r="G8595" s="482" t="s">
        <v>469</v>
      </c>
      <c r="H8595" s="483" t="n">
        <v>0.2489</v>
      </c>
      <c r="I8595" s="484" t="n">
        <v>20.92</v>
      </c>
      <c r="J8595" s="485" t="n">
        <v>5.2</v>
      </c>
    </row>
    <row r="8596" customFormat="false" ht="25.5" hidden="false" customHeight="true" outlineLevel="0" collapsed="false">
      <c r="A8596" s="479" t="s">
        <v>656</v>
      </c>
      <c r="B8596" s="480" t="n">
        <v>88267</v>
      </c>
      <c r="C8596" s="481" t="s">
        <v>42</v>
      </c>
      <c r="D8596" s="481" t="s">
        <v>909</v>
      </c>
      <c r="E8596" s="481" t="s">
        <v>1382</v>
      </c>
      <c r="F8596" s="481"/>
      <c r="G8596" s="482" t="s">
        <v>469</v>
      </c>
      <c r="H8596" s="483" t="n">
        <v>0.2489</v>
      </c>
      <c r="I8596" s="484" t="n">
        <v>25.55</v>
      </c>
      <c r="J8596" s="485" t="n">
        <v>6.35</v>
      </c>
    </row>
    <row r="8597" customFormat="false" ht="25.5" hidden="false" customHeight="true" outlineLevel="0" collapsed="false">
      <c r="A8597" s="501" t="s">
        <v>200</v>
      </c>
      <c r="B8597" s="502" t="n">
        <v>297</v>
      </c>
      <c r="C8597" s="503" t="s">
        <v>42</v>
      </c>
      <c r="D8597" s="503" t="s">
        <v>3850</v>
      </c>
      <c r="E8597" s="503" t="s">
        <v>669</v>
      </c>
      <c r="F8597" s="503"/>
      <c r="G8597" s="504" t="s">
        <v>120</v>
      </c>
      <c r="H8597" s="505" t="n">
        <v>1</v>
      </c>
      <c r="I8597" s="506" t="n">
        <v>2.7</v>
      </c>
      <c r="J8597" s="507" t="n">
        <v>2.7</v>
      </c>
    </row>
    <row r="8598" customFormat="false" ht="25.5" hidden="false" customHeight="true" outlineLevel="0" collapsed="false">
      <c r="A8598" s="501" t="s">
        <v>200</v>
      </c>
      <c r="B8598" s="502" t="n">
        <v>301</v>
      </c>
      <c r="C8598" s="503" t="s">
        <v>42</v>
      </c>
      <c r="D8598" s="503" t="s">
        <v>3831</v>
      </c>
      <c r="E8598" s="503" t="s">
        <v>669</v>
      </c>
      <c r="F8598" s="503"/>
      <c r="G8598" s="504" t="s">
        <v>120</v>
      </c>
      <c r="H8598" s="505" t="n">
        <v>2</v>
      </c>
      <c r="I8598" s="506" t="n">
        <v>3.25</v>
      </c>
      <c r="J8598" s="507" t="n">
        <v>6.5</v>
      </c>
    </row>
    <row r="8599" customFormat="false" ht="25.5" hidden="false" customHeight="true" outlineLevel="0" collapsed="false">
      <c r="A8599" s="501" t="s">
        <v>200</v>
      </c>
      <c r="B8599" s="502" t="n">
        <v>11656</v>
      </c>
      <c r="C8599" s="503" t="s">
        <v>42</v>
      </c>
      <c r="D8599" s="503" t="s">
        <v>3962</v>
      </c>
      <c r="E8599" s="503" t="s">
        <v>669</v>
      </c>
      <c r="F8599" s="503"/>
      <c r="G8599" s="504" t="s">
        <v>120</v>
      </c>
      <c r="H8599" s="505" t="n">
        <v>1</v>
      </c>
      <c r="I8599" s="506" t="n">
        <v>19.53</v>
      </c>
      <c r="J8599" s="507" t="n">
        <v>19.53</v>
      </c>
    </row>
    <row r="8600" customFormat="false" ht="39" hidden="false" customHeight="true" outlineLevel="0" collapsed="false">
      <c r="A8600" s="501" t="s">
        <v>200</v>
      </c>
      <c r="B8600" s="502" t="n">
        <v>20078</v>
      </c>
      <c r="C8600" s="503" t="s">
        <v>42</v>
      </c>
      <c r="D8600" s="503" t="s">
        <v>3814</v>
      </c>
      <c r="E8600" s="503" t="s">
        <v>669</v>
      </c>
      <c r="F8600" s="503"/>
      <c r="G8600" s="504" t="s">
        <v>120</v>
      </c>
      <c r="H8600" s="505" t="n">
        <v>0.1525</v>
      </c>
      <c r="I8600" s="506" t="n">
        <v>31.75</v>
      </c>
      <c r="J8600" s="507" t="n">
        <v>4.84</v>
      </c>
    </row>
    <row r="8601" customFormat="false" ht="15" hidden="false" customHeight="false" outlineLevel="0" collapsed="false">
      <c r="A8601" s="486"/>
      <c r="B8601" s="487"/>
      <c r="C8601" s="487"/>
      <c r="D8601" s="487"/>
      <c r="E8601" s="487" t="s">
        <v>1388</v>
      </c>
      <c r="F8601" s="488" t="n">
        <v>9.23</v>
      </c>
      <c r="G8601" s="487" t="s">
        <v>1389</v>
      </c>
      <c r="H8601" s="488" t="n">
        <v>0</v>
      </c>
      <c r="I8601" s="489" t="s">
        <v>1390</v>
      </c>
      <c r="J8601" s="490" t="n">
        <v>9.23</v>
      </c>
    </row>
    <row r="8602" customFormat="false" ht="15" hidden="false" customHeight="true" outlineLevel="0" collapsed="false">
      <c r="A8602" s="486"/>
      <c r="B8602" s="487"/>
      <c r="C8602" s="487"/>
      <c r="D8602" s="487"/>
      <c r="E8602" s="487" t="s">
        <v>1391</v>
      </c>
      <c r="F8602" s="488" t="n">
        <v>10.73</v>
      </c>
      <c r="G8602" s="487"/>
      <c r="H8602" s="491" t="s">
        <v>1392</v>
      </c>
      <c r="I8602" s="491"/>
      <c r="J8602" s="490" t="n">
        <v>55.85</v>
      </c>
    </row>
    <row r="8603" customFormat="false" ht="49.5" hidden="false" customHeight="true" outlineLevel="0" collapsed="false">
      <c r="A8603" s="492"/>
      <c r="B8603" s="493"/>
      <c r="C8603" s="493"/>
      <c r="D8603" s="493"/>
      <c r="E8603" s="493"/>
      <c r="F8603" s="493"/>
      <c r="G8603" s="493" t="s">
        <v>1393</v>
      </c>
      <c r="H8603" s="494" t="n">
        <v>15</v>
      </c>
      <c r="I8603" s="495" t="s">
        <v>1394</v>
      </c>
      <c r="J8603" s="496" t="n">
        <v>837.75</v>
      </c>
    </row>
    <row r="8604" customFormat="false" ht="0.75" hidden="false" customHeight="true" outlineLevel="0" collapsed="false">
      <c r="A8604" s="497"/>
      <c r="B8604" s="498"/>
      <c r="C8604" s="498"/>
      <c r="D8604" s="498"/>
      <c r="E8604" s="498"/>
      <c r="F8604" s="498"/>
      <c r="G8604" s="498"/>
      <c r="H8604" s="498"/>
      <c r="I8604" s="499"/>
      <c r="J8604" s="500"/>
    </row>
    <row r="8605" customFormat="false" ht="18" hidden="false" customHeight="true" outlineLevel="0" collapsed="false">
      <c r="A8605" s="466" t="s">
        <v>3963</v>
      </c>
      <c r="B8605" s="467" t="s">
        <v>27</v>
      </c>
      <c r="C8605" s="468" t="s">
        <v>26</v>
      </c>
      <c r="D8605" s="468" t="s">
        <v>18</v>
      </c>
      <c r="E8605" s="468" t="s">
        <v>25</v>
      </c>
      <c r="F8605" s="468"/>
      <c r="G8605" s="469" t="s">
        <v>1375</v>
      </c>
      <c r="H8605" s="467" t="s">
        <v>1376</v>
      </c>
      <c r="I8605" s="470" t="s">
        <v>1377</v>
      </c>
      <c r="J8605" s="471" t="s">
        <v>19</v>
      </c>
    </row>
    <row r="8606" customFormat="false" ht="39" hidden="false" customHeight="true" outlineLevel="0" collapsed="false">
      <c r="A8606" s="472" t="s">
        <v>35</v>
      </c>
      <c r="B8606" s="473" t="n">
        <v>89825</v>
      </c>
      <c r="C8606" s="474" t="s">
        <v>42</v>
      </c>
      <c r="D8606" s="474" t="s">
        <v>3964</v>
      </c>
      <c r="E8606" s="474" t="s">
        <v>1422</v>
      </c>
      <c r="F8606" s="474"/>
      <c r="G8606" s="475" t="s">
        <v>120</v>
      </c>
      <c r="H8606" s="476" t="n">
        <v>1</v>
      </c>
      <c r="I8606" s="477" t="n">
        <v>17.5</v>
      </c>
      <c r="J8606" s="478" t="n">
        <v>17.5</v>
      </c>
    </row>
    <row r="8607" customFormat="false" ht="25.5" hidden="false" customHeight="true" outlineLevel="0" collapsed="false">
      <c r="A8607" s="479" t="s">
        <v>656</v>
      </c>
      <c r="B8607" s="480" t="n">
        <v>88248</v>
      </c>
      <c r="C8607" s="481" t="s">
        <v>42</v>
      </c>
      <c r="D8607" s="481" t="s">
        <v>910</v>
      </c>
      <c r="E8607" s="481" t="s">
        <v>1382</v>
      </c>
      <c r="F8607" s="481"/>
      <c r="G8607" s="482" t="s">
        <v>469</v>
      </c>
      <c r="H8607" s="483" t="n">
        <v>0.0457</v>
      </c>
      <c r="I8607" s="484" t="n">
        <v>20.92</v>
      </c>
      <c r="J8607" s="485" t="n">
        <v>0.95</v>
      </c>
    </row>
    <row r="8608" customFormat="false" ht="25.5" hidden="false" customHeight="true" outlineLevel="0" collapsed="false">
      <c r="A8608" s="479" t="s">
        <v>656</v>
      </c>
      <c r="B8608" s="480" t="n">
        <v>88267</v>
      </c>
      <c r="C8608" s="481" t="s">
        <v>42</v>
      </c>
      <c r="D8608" s="481" t="s">
        <v>909</v>
      </c>
      <c r="E8608" s="481" t="s">
        <v>1382</v>
      </c>
      <c r="F8608" s="481"/>
      <c r="G8608" s="482" t="s">
        <v>469</v>
      </c>
      <c r="H8608" s="483" t="n">
        <v>0.0457</v>
      </c>
      <c r="I8608" s="484" t="n">
        <v>25.55</v>
      </c>
      <c r="J8608" s="485" t="n">
        <v>1.16</v>
      </c>
    </row>
    <row r="8609" customFormat="false" ht="25.5" hidden="false" customHeight="true" outlineLevel="0" collapsed="false">
      <c r="A8609" s="501" t="s">
        <v>200</v>
      </c>
      <c r="B8609" s="502" t="n">
        <v>296</v>
      </c>
      <c r="C8609" s="503" t="s">
        <v>42</v>
      </c>
      <c r="D8609" s="503" t="s">
        <v>3813</v>
      </c>
      <c r="E8609" s="503" t="s">
        <v>669</v>
      </c>
      <c r="F8609" s="503"/>
      <c r="G8609" s="504" t="s">
        <v>120</v>
      </c>
      <c r="H8609" s="505" t="n">
        <v>3</v>
      </c>
      <c r="I8609" s="506" t="n">
        <v>1.83</v>
      </c>
      <c r="J8609" s="507" t="n">
        <v>5.49</v>
      </c>
    </row>
    <row r="8610" customFormat="false" ht="25.5" hidden="false" customHeight="true" outlineLevel="0" collapsed="false">
      <c r="A8610" s="501" t="s">
        <v>200</v>
      </c>
      <c r="B8610" s="502" t="n">
        <v>7097</v>
      </c>
      <c r="C8610" s="503" t="s">
        <v>42</v>
      </c>
      <c r="D8610" s="503" t="s">
        <v>3965</v>
      </c>
      <c r="E8610" s="503" t="s">
        <v>669</v>
      </c>
      <c r="F8610" s="503"/>
      <c r="G8610" s="504" t="s">
        <v>120</v>
      </c>
      <c r="H8610" s="505" t="n">
        <v>1</v>
      </c>
      <c r="I8610" s="506" t="n">
        <v>7.52</v>
      </c>
      <c r="J8610" s="507" t="n">
        <v>7.52</v>
      </c>
    </row>
    <row r="8611" customFormat="false" ht="39" hidden="false" customHeight="true" outlineLevel="0" collapsed="false">
      <c r="A8611" s="501" t="s">
        <v>200</v>
      </c>
      <c r="B8611" s="502" t="n">
        <v>20078</v>
      </c>
      <c r="C8611" s="503" t="s">
        <v>42</v>
      </c>
      <c r="D8611" s="503" t="s">
        <v>3814</v>
      </c>
      <c r="E8611" s="503" t="s">
        <v>669</v>
      </c>
      <c r="F8611" s="503"/>
      <c r="G8611" s="504" t="s">
        <v>120</v>
      </c>
      <c r="H8611" s="505" t="n">
        <v>0.075</v>
      </c>
      <c r="I8611" s="506" t="n">
        <v>31.75</v>
      </c>
      <c r="J8611" s="507" t="n">
        <v>2.38</v>
      </c>
    </row>
    <row r="8612" customFormat="false" ht="15" hidden="false" customHeight="false" outlineLevel="0" collapsed="false">
      <c r="A8612" s="486"/>
      <c r="B8612" s="487"/>
      <c r="C8612" s="487"/>
      <c r="D8612" s="487"/>
      <c r="E8612" s="487" t="s">
        <v>1388</v>
      </c>
      <c r="F8612" s="488" t="n">
        <v>1.69</v>
      </c>
      <c r="G8612" s="487" t="s">
        <v>1389</v>
      </c>
      <c r="H8612" s="488" t="n">
        <v>0</v>
      </c>
      <c r="I8612" s="489" t="s">
        <v>1390</v>
      </c>
      <c r="J8612" s="490" t="n">
        <v>1.69</v>
      </c>
    </row>
    <row r="8613" customFormat="false" ht="15" hidden="false" customHeight="true" outlineLevel="0" collapsed="false">
      <c r="A8613" s="486"/>
      <c r="B8613" s="487"/>
      <c r="C8613" s="487"/>
      <c r="D8613" s="487"/>
      <c r="E8613" s="487" t="s">
        <v>1391</v>
      </c>
      <c r="F8613" s="488" t="n">
        <v>4.16</v>
      </c>
      <c r="G8613" s="487"/>
      <c r="H8613" s="491" t="s">
        <v>1392</v>
      </c>
      <c r="I8613" s="491"/>
      <c r="J8613" s="490" t="n">
        <v>21.66</v>
      </c>
    </row>
    <row r="8614" customFormat="false" ht="49.5" hidden="false" customHeight="true" outlineLevel="0" collapsed="false">
      <c r="A8614" s="492"/>
      <c r="B8614" s="493"/>
      <c r="C8614" s="493"/>
      <c r="D8614" s="493"/>
      <c r="E8614" s="493"/>
      <c r="F8614" s="493"/>
      <c r="G8614" s="493" t="s">
        <v>1393</v>
      </c>
      <c r="H8614" s="494" t="n">
        <v>114</v>
      </c>
      <c r="I8614" s="495" t="s">
        <v>1394</v>
      </c>
      <c r="J8614" s="496" t="n">
        <v>2469.24</v>
      </c>
    </row>
    <row r="8615" customFormat="false" ht="0.75" hidden="false" customHeight="true" outlineLevel="0" collapsed="false">
      <c r="A8615" s="497"/>
      <c r="B8615" s="498"/>
      <c r="C8615" s="498"/>
      <c r="D8615" s="498"/>
      <c r="E8615" s="498"/>
      <c r="F8615" s="498"/>
      <c r="G8615" s="498"/>
      <c r="H8615" s="498"/>
      <c r="I8615" s="499"/>
      <c r="J8615" s="500"/>
    </row>
    <row r="8616" customFormat="false" ht="18" hidden="false" customHeight="true" outlineLevel="0" collapsed="false">
      <c r="A8616" s="466" t="s">
        <v>3966</v>
      </c>
      <c r="B8616" s="467" t="s">
        <v>27</v>
      </c>
      <c r="C8616" s="468" t="s">
        <v>26</v>
      </c>
      <c r="D8616" s="468" t="s">
        <v>18</v>
      </c>
      <c r="E8616" s="468" t="s">
        <v>25</v>
      </c>
      <c r="F8616" s="468"/>
      <c r="G8616" s="469" t="s">
        <v>1375</v>
      </c>
      <c r="H8616" s="467" t="s">
        <v>1376</v>
      </c>
      <c r="I8616" s="470" t="s">
        <v>1377</v>
      </c>
      <c r="J8616" s="471" t="s">
        <v>19</v>
      </c>
    </row>
    <row r="8617" customFormat="false" ht="39" hidden="false" customHeight="true" outlineLevel="0" collapsed="false">
      <c r="A8617" s="472" t="s">
        <v>35</v>
      </c>
      <c r="B8617" s="473" t="n">
        <v>89829</v>
      </c>
      <c r="C8617" s="474" t="s">
        <v>42</v>
      </c>
      <c r="D8617" s="474" t="s">
        <v>3967</v>
      </c>
      <c r="E8617" s="474" t="s">
        <v>1422</v>
      </c>
      <c r="F8617" s="474"/>
      <c r="G8617" s="475" t="s">
        <v>120</v>
      </c>
      <c r="H8617" s="476" t="n">
        <v>1</v>
      </c>
      <c r="I8617" s="477" t="n">
        <v>36.06</v>
      </c>
      <c r="J8617" s="478" t="n">
        <v>36.06</v>
      </c>
    </row>
    <row r="8618" customFormat="false" ht="25.5" hidden="false" customHeight="true" outlineLevel="0" collapsed="false">
      <c r="A8618" s="479" t="s">
        <v>656</v>
      </c>
      <c r="B8618" s="480" t="n">
        <v>88248</v>
      </c>
      <c r="C8618" s="481" t="s">
        <v>42</v>
      </c>
      <c r="D8618" s="481" t="s">
        <v>910</v>
      </c>
      <c r="E8618" s="481" t="s">
        <v>1382</v>
      </c>
      <c r="F8618" s="481"/>
      <c r="G8618" s="482" t="s">
        <v>469</v>
      </c>
      <c r="H8618" s="483" t="n">
        <v>0.1676</v>
      </c>
      <c r="I8618" s="484" t="n">
        <v>20.92</v>
      </c>
      <c r="J8618" s="485" t="n">
        <v>3.5</v>
      </c>
    </row>
    <row r="8619" customFormat="false" ht="25.5" hidden="false" customHeight="true" outlineLevel="0" collapsed="false">
      <c r="A8619" s="479" t="s">
        <v>656</v>
      </c>
      <c r="B8619" s="480" t="n">
        <v>88267</v>
      </c>
      <c r="C8619" s="481" t="s">
        <v>42</v>
      </c>
      <c r="D8619" s="481" t="s">
        <v>909</v>
      </c>
      <c r="E8619" s="481" t="s">
        <v>1382</v>
      </c>
      <c r="F8619" s="481"/>
      <c r="G8619" s="482" t="s">
        <v>469</v>
      </c>
      <c r="H8619" s="483" t="n">
        <v>0.1676</v>
      </c>
      <c r="I8619" s="484" t="n">
        <v>25.55</v>
      </c>
      <c r="J8619" s="485" t="n">
        <v>4.28</v>
      </c>
    </row>
    <row r="8620" customFormat="false" ht="25.5" hidden="false" customHeight="true" outlineLevel="0" collapsed="false">
      <c r="A8620" s="501" t="s">
        <v>200</v>
      </c>
      <c r="B8620" s="502" t="n">
        <v>297</v>
      </c>
      <c r="C8620" s="503" t="s">
        <v>42</v>
      </c>
      <c r="D8620" s="503" t="s">
        <v>3850</v>
      </c>
      <c r="E8620" s="503" t="s">
        <v>669</v>
      </c>
      <c r="F8620" s="503"/>
      <c r="G8620" s="504" t="s">
        <v>120</v>
      </c>
      <c r="H8620" s="505" t="n">
        <v>3</v>
      </c>
      <c r="I8620" s="506" t="n">
        <v>2.7</v>
      </c>
      <c r="J8620" s="507" t="n">
        <v>8.1</v>
      </c>
    </row>
    <row r="8621" customFormat="false" ht="25.5" hidden="false" customHeight="true" outlineLevel="0" collapsed="false">
      <c r="A8621" s="501" t="s">
        <v>200</v>
      </c>
      <c r="B8621" s="502" t="n">
        <v>11658</v>
      </c>
      <c r="C8621" s="503" t="s">
        <v>42</v>
      </c>
      <c r="D8621" s="503" t="s">
        <v>3968</v>
      </c>
      <c r="E8621" s="503" t="s">
        <v>669</v>
      </c>
      <c r="F8621" s="503"/>
      <c r="G8621" s="504" t="s">
        <v>120</v>
      </c>
      <c r="H8621" s="505" t="n">
        <v>1</v>
      </c>
      <c r="I8621" s="506" t="n">
        <v>16.61</v>
      </c>
      <c r="J8621" s="507" t="n">
        <v>16.61</v>
      </c>
    </row>
    <row r="8622" customFormat="false" ht="39" hidden="false" customHeight="true" outlineLevel="0" collapsed="false">
      <c r="A8622" s="501" t="s">
        <v>200</v>
      </c>
      <c r="B8622" s="502" t="n">
        <v>20078</v>
      </c>
      <c r="C8622" s="503" t="s">
        <v>42</v>
      </c>
      <c r="D8622" s="503" t="s">
        <v>3814</v>
      </c>
      <c r="E8622" s="503" t="s">
        <v>669</v>
      </c>
      <c r="F8622" s="503"/>
      <c r="G8622" s="504" t="s">
        <v>120</v>
      </c>
      <c r="H8622" s="505" t="n">
        <v>0.1125</v>
      </c>
      <c r="I8622" s="506" t="n">
        <v>31.75</v>
      </c>
      <c r="J8622" s="507" t="n">
        <v>3.57</v>
      </c>
    </row>
    <row r="8623" customFormat="false" ht="15" hidden="false" customHeight="false" outlineLevel="0" collapsed="false">
      <c r="A8623" s="486"/>
      <c r="B8623" s="487"/>
      <c r="C8623" s="487"/>
      <c r="D8623" s="487"/>
      <c r="E8623" s="487" t="s">
        <v>1388</v>
      </c>
      <c r="F8623" s="488" t="n">
        <v>6.22</v>
      </c>
      <c r="G8623" s="487" t="s">
        <v>1389</v>
      </c>
      <c r="H8623" s="488" t="n">
        <v>0</v>
      </c>
      <c r="I8623" s="489" t="s">
        <v>1390</v>
      </c>
      <c r="J8623" s="490" t="n">
        <v>6.22</v>
      </c>
    </row>
    <row r="8624" customFormat="false" ht="15" hidden="false" customHeight="true" outlineLevel="0" collapsed="false">
      <c r="A8624" s="486"/>
      <c r="B8624" s="487"/>
      <c r="C8624" s="487"/>
      <c r="D8624" s="487"/>
      <c r="E8624" s="487" t="s">
        <v>1391</v>
      </c>
      <c r="F8624" s="488" t="n">
        <v>8.58</v>
      </c>
      <c r="G8624" s="487"/>
      <c r="H8624" s="491" t="s">
        <v>1392</v>
      </c>
      <c r="I8624" s="491"/>
      <c r="J8624" s="490" t="n">
        <v>44.64</v>
      </c>
    </row>
    <row r="8625" customFormat="false" ht="49.5" hidden="false" customHeight="true" outlineLevel="0" collapsed="false">
      <c r="A8625" s="492"/>
      <c r="B8625" s="493"/>
      <c r="C8625" s="493"/>
      <c r="D8625" s="493"/>
      <c r="E8625" s="493"/>
      <c r="F8625" s="493"/>
      <c r="G8625" s="493" t="s">
        <v>1393</v>
      </c>
      <c r="H8625" s="494" t="n">
        <v>29</v>
      </c>
      <c r="I8625" s="495" t="s">
        <v>1394</v>
      </c>
      <c r="J8625" s="496" t="n">
        <v>1294.56</v>
      </c>
    </row>
    <row r="8626" customFormat="false" ht="0.75" hidden="false" customHeight="true" outlineLevel="0" collapsed="false">
      <c r="A8626" s="497"/>
      <c r="B8626" s="498"/>
      <c r="C8626" s="498"/>
      <c r="D8626" s="498"/>
      <c r="E8626" s="498"/>
      <c r="F8626" s="498"/>
      <c r="G8626" s="498"/>
      <c r="H8626" s="498"/>
      <c r="I8626" s="499"/>
      <c r="J8626" s="500"/>
    </row>
    <row r="8627" customFormat="false" ht="18" hidden="false" customHeight="true" outlineLevel="0" collapsed="false">
      <c r="A8627" s="466" t="s">
        <v>3969</v>
      </c>
      <c r="B8627" s="467" t="s">
        <v>27</v>
      </c>
      <c r="C8627" s="468" t="s">
        <v>26</v>
      </c>
      <c r="D8627" s="468" t="s">
        <v>18</v>
      </c>
      <c r="E8627" s="468" t="s">
        <v>25</v>
      </c>
      <c r="F8627" s="468"/>
      <c r="G8627" s="469" t="s">
        <v>1375</v>
      </c>
      <c r="H8627" s="467" t="s">
        <v>1376</v>
      </c>
      <c r="I8627" s="470" t="s">
        <v>1377</v>
      </c>
      <c r="J8627" s="471" t="s">
        <v>19</v>
      </c>
    </row>
    <row r="8628" customFormat="false" ht="25.5" hidden="false" customHeight="true" outlineLevel="0" collapsed="false">
      <c r="A8628" s="472" t="s">
        <v>35</v>
      </c>
      <c r="B8628" s="473" t="s">
        <v>3970</v>
      </c>
      <c r="C8628" s="474" t="s">
        <v>36</v>
      </c>
      <c r="D8628" s="474" t="s">
        <v>3971</v>
      </c>
      <c r="E8628" s="474" t="s">
        <v>1422</v>
      </c>
      <c r="F8628" s="474"/>
      <c r="G8628" s="475" t="s">
        <v>120</v>
      </c>
      <c r="H8628" s="476" t="n">
        <v>1</v>
      </c>
      <c r="I8628" s="477" t="n">
        <v>43.11</v>
      </c>
      <c r="J8628" s="478" t="n">
        <v>43.11</v>
      </c>
    </row>
    <row r="8629" customFormat="false" ht="25.5" hidden="false" customHeight="true" outlineLevel="0" collapsed="false">
      <c r="A8629" s="479" t="s">
        <v>656</v>
      </c>
      <c r="B8629" s="480" t="n">
        <v>88248</v>
      </c>
      <c r="C8629" s="481" t="s">
        <v>42</v>
      </c>
      <c r="D8629" s="481" t="s">
        <v>910</v>
      </c>
      <c r="E8629" s="481" t="s">
        <v>1382</v>
      </c>
      <c r="F8629" s="481"/>
      <c r="G8629" s="482" t="s">
        <v>469</v>
      </c>
      <c r="H8629" s="483" t="n">
        <v>0.25</v>
      </c>
      <c r="I8629" s="484" t="n">
        <v>20.92</v>
      </c>
      <c r="J8629" s="485" t="n">
        <v>5.23</v>
      </c>
    </row>
    <row r="8630" customFormat="false" ht="25.5" hidden="false" customHeight="true" outlineLevel="0" collapsed="false">
      <c r="A8630" s="479" t="s">
        <v>656</v>
      </c>
      <c r="B8630" s="480" t="n">
        <v>88267</v>
      </c>
      <c r="C8630" s="481" t="s">
        <v>42</v>
      </c>
      <c r="D8630" s="481" t="s">
        <v>909</v>
      </c>
      <c r="E8630" s="481" t="s">
        <v>1382</v>
      </c>
      <c r="F8630" s="481"/>
      <c r="G8630" s="482" t="s">
        <v>469</v>
      </c>
      <c r="H8630" s="483" t="n">
        <v>0.25</v>
      </c>
      <c r="I8630" s="484" t="n">
        <v>25.55</v>
      </c>
      <c r="J8630" s="485" t="n">
        <v>6.38</v>
      </c>
    </row>
    <row r="8631" customFormat="false" ht="25.5" hidden="false" customHeight="true" outlineLevel="0" collapsed="false">
      <c r="A8631" s="501" t="s">
        <v>200</v>
      </c>
      <c r="B8631" s="502" t="n">
        <v>297</v>
      </c>
      <c r="C8631" s="503" t="s">
        <v>42</v>
      </c>
      <c r="D8631" s="503" t="s">
        <v>3850</v>
      </c>
      <c r="E8631" s="503" t="s">
        <v>669</v>
      </c>
      <c r="F8631" s="503"/>
      <c r="G8631" s="504" t="s">
        <v>120</v>
      </c>
      <c r="H8631" s="505" t="n">
        <v>1</v>
      </c>
      <c r="I8631" s="506" t="n">
        <v>2.7</v>
      </c>
      <c r="J8631" s="507" t="n">
        <v>2.7</v>
      </c>
    </row>
    <row r="8632" customFormat="false" ht="39" hidden="false" customHeight="true" outlineLevel="0" collapsed="false">
      <c r="A8632" s="501" t="s">
        <v>200</v>
      </c>
      <c r="B8632" s="502" t="n">
        <v>20078</v>
      </c>
      <c r="C8632" s="503" t="s">
        <v>42</v>
      </c>
      <c r="D8632" s="503" t="s">
        <v>3814</v>
      </c>
      <c r="E8632" s="503" t="s">
        <v>669</v>
      </c>
      <c r="F8632" s="503"/>
      <c r="G8632" s="504" t="s">
        <v>120</v>
      </c>
      <c r="H8632" s="505" t="n">
        <v>0.06</v>
      </c>
      <c r="I8632" s="506" t="n">
        <v>31.75</v>
      </c>
      <c r="J8632" s="507" t="n">
        <v>1.9</v>
      </c>
    </row>
    <row r="8633" customFormat="false" ht="25.5" hidden="false" customHeight="true" outlineLevel="0" collapsed="false">
      <c r="A8633" s="501" t="s">
        <v>200</v>
      </c>
      <c r="B8633" s="502" t="n">
        <v>296</v>
      </c>
      <c r="C8633" s="503" t="s">
        <v>42</v>
      </c>
      <c r="D8633" s="503" t="s">
        <v>3813</v>
      </c>
      <c r="E8633" s="503" t="s">
        <v>669</v>
      </c>
      <c r="F8633" s="503"/>
      <c r="G8633" s="504" t="s">
        <v>120</v>
      </c>
      <c r="H8633" s="505" t="n">
        <v>1</v>
      </c>
      <c r="I8633" s="506" t="n">
        <v>1.83</v>
      </c>
      <c r="J8633" s="507" t="n">
        <v>1.83</v>
      </c>
    </row>
    <row r="8634" customFormat="false" ht="24" hidden="false" customHeight="true" outlineLevel="0" collapsed="false">
      <c r="A8634" s="501" t="s">
        <v>200</v>
      </c>
      <c r="B8634" s="502" t="s">
        <v>3972</v>
      </c>
      <c r="C8634" s="503" t="s">
        <v>36</v>
      </c>
      <c r="D8634" s="503" t="s">
        <v>3973</v>
      </c>
      <c r="E8634" s="503" t="s">
        <v>669</v>
      </c>
      <c r="F8634" s="503"/>
      <c r="G8634" s="504" t="s">
        <v>120</v>
      </c>
      <c r="H8634" s="505" t="n">
        <v>1</v>
      </c>
      <c r="I8634" s="506" t="n">
        <v>25.07</v>
      </c>
      <c r="J8634" s="507" t="n">
        <v>25.07</v>
      </c>
    </row>
    <row r="8635" customFormat="false" ht="15" hidden="false" customHeight="false" outlineLevel="0" collapsed="false">
      <c r="A8635" s="486"/>
      <c r="B8635" s="487"/>
      <c r="C8635" s="487"/>
      <c r="D8635" s="487"/>
      <c r="E8635" s="487" t="s">
        <v>1388</v>
      </c>
      <c r="F8635" s="488" t="n">
        <v>9.28</v>
      </c>
      <c r="G8635" s="487" t="s">
        <v>1389</v>
      </c>
      <c r="H8635" s="488" t="n">
        <v>0</v>
      </c>
      <c r="I8635" s="489" t="s">
        <v>1390</v>
      </c>
      <c r="J8635" s="490" t="n">
        <v>9.28</v>
      </c>
    </row>
    <row r="8636" customFormat="false" ht="15" hidden="false" customHeight="true" outlineLevel="0" collapsed="false">
      <c r="A8636" s="486"/>
      <c r="B8636" s="487"/>
      <c r="C8636" s="487"/>
      <c r="D8636" s="487"/>
      <c r="E8636" s="487" t="s">
        <v>1391</v>
      </c>
      <c r="F8636" s="488" t="n">
        <v>10.26</v>
      </c>
      <c r="G8636" s="487"/>
      <c r="H8636" s="491" t="s">
        <v>1392</v>
      </c>
      <c r="I8636" s="491"/>
      <c r="J8636" s="490" t="n">
        <v>53.37</v>
      </c>
    </row>
    <row r="8637" customFormat="false" ht="49.5" hidden="false" customHeight="true" outlineLevel="0" collapsed="false">
      <c r="A8637" s="492"/>
      <c r="B8637" s="493"/>
      <c r="C8637" s="493"/>
      <c r="D8637" s="493"/>
      <c r="E8637" s="493"/>
      <c r="F8637" s="493"/>
      <c r="G8637" s="493" t="s">
        <v>1393</v>
      </c>
      <c r="H8637" s="494" t="n">
        <v>22</v>
      </c>
      <c r="I8637" s="495" t="s">
        <v>1394</v>
      </c>
      <c r="J8637" s="496" t="n">
        <v>1174.14</v>
      </c>
    </row>
    <row r="8638" customFormat="false" ht="0.75" hidden="false" customHeight="true" outlineLevel="0" collapsed="false">
      <c r="A8638" s="497"/>
      <c r="B8638" s="498"/>
      <c r="C8638" s="498"/>
      <c r="D8638" s="498"/>
      <c r="E8638" s="498"/>
      <c r="F8638" s="498"/>
      <c r="G8638" s="498"/>
      <c r="H8638" s="498"/>
      <c r="I8638" s="499"/>
      <c r="J8638" s="500"/>
    </row>
    <row r="8639" customFormat="false" ht="18" hidden="false" customHeight="true" outlineLevel="0" collapsed="false">
      <c r="A8639" s="466" t="s">
        <v>3974</v>
      </c>
      <c r="B8639" s="467" t="s">
        <v>27</v>
      </c>
      <c r="C8639" s="468" t="s">
        <v>26</v>
      </c>
      <c r="D8639" s="468" t="s">
        <v>18</v>
      </c>
      <c r="E8639" s="468" t="s">
        <v>25</v>
      </c>
      <c r="F8639" s="468"/>
      <c r="G8639" s="469" t="s">
        <v>1375</v>
      </c>
      <c r="H8639" s="467" t="s">
        <v>1376</v>
      </c>
      <c r="I8639" s="470" t="s">
        <v>1377</v>
      </c>
      <c r="J8639" s="471" t="s">
        <v>19</v>
      </c>
    </row>
    <row r="8640" customFormat="false" ht="51.75" hidden="false" customHeight="true" outlineLevel="0" collapsed="false">
      <c r="A8640" s="472" t="s">
        <v>35</v>
      </c>
      <c r="B8640" s="473" t="n">
        <v>89827</v>
      </c>
      <c r="C8640" s="474" t="s">
        <v>42</v>
      </c>
      <c r="D8640" s="474" t="s">
        <v>3880</v>
      </c>
      <c r="E8640" s="474" t="s">
        <v>1422</v>
      </c>
      <c r="F8640" s="474"/>
      <c r="G8640" s="475" t="s">
        <v>120</v>
      </c>
      <c r="H8640" s="476" t="n">
        <v>1</v>
      </c>
      <c r="I8640" s="477" t="n">
        <v>19.84</v>
      </c>
      <c r="J8640" s="478" t="n">
        <v>19.84</v>
      </c>
    </row>
    <row r="8641" customFormat="false" ht="25.5" hidden="false" customHeight="true" outlineLevel="0" collapsed="false">
      <c r="A8641" s="479" t="s">
        <v>656</v>
      </c>
      <c r="B8641" s="480" t="n">
        <v>88248</v>
      </c>
      <c r="C8641" s="481" t="s">
        <v>42</v>
      </c>
      <c r="D8641" s="481" t="s">
        <v>910</v>
      </c>
      <c r="E8641" s="481" t="s">
        <v>1382</v>
      </c>
      <c r="F8641" s="481"/>
      <c r="G8641" s="482" t="s">
        <v>469</v>
      </c>
      <c r="H8641" s="483" t="n">
        <v>0.0457</v>
      </c>
      <c r="I8641" s="484" t="n">
        <v>20.92</v>
      </c>
      <c r="J8641" s="485" t="n">
        <v>0.95</v>
      </c>
    </row>
    <row r="8642" customFormat="false" ht="25.5" hidden="false" customHeight="true" outlineLevel="0" collapsed="false">
      <c r="A8642" s="479" t="s">
        <v>656</v>
      </c>
      <c r="B8642" s="480" t="n">
        <v>88267</v>
      </c>
      <c r="C8642" s="481" t="s">
        <v>42</v>
      </c>
      <c r="D8642" s="481" t="s">
        <v>909</v>
      </c>
      <c r="E8642" s="481" t="s">
        <v>1382</v>
      </c>
      <c r="F8642" s="481"/>
      <c r="G8642" s="482" t="s">
        <v>469</v>
      </c>
      <c r="H8642" s="483" t="n">
        <v>0.0457</v>
      </c>
      <c r="I8642" s="484" t="n">
        <v>25.55</v>
      </c>
      <c r="J8642" s="485" t="n">
        <v>1.16</v>
      </c>
    </row>
    <row r="8643" customFormat="false" ht="25.5" hidden="false" customHeight="true" outlineLevel="0" collapsed="false">
      <c r="A8643" s="501" t="s">
        <v>200</v>
      </c>
      <c r="B8643" s="502" t="n">
        <v>296</v>
      </c>
      <c r="C8643" s="503" t="s">
        <v>42</v>
      </c>
      <c r="D8643" s="503" t="s">
        <v>3813</v>
      </c>
      <c r="E8643" s="503" t="s">
        <v>669</v>
      </c>
      <c r="F8643" s="503"/>
      <c r="G8643" s="504" t="s">
        <v>120</v>
      </c>
      <c r="H8643" s="505" t="n">
        <v>3</v>
      </c>
      <c r="I8643" s="506" t="n">
        <v>1.83</v>
      </c>
      <c r="J8643" s="507" t="n">
        <v>5.49</v>
      </c>
    </row>
    <row r="8644" customFormat="false" ht="25.5" hidden="false" customHeight="true" outlineLevel="0" collapsed="false">
      <c r="A8644" s="501" t="s">
        <v>200</v>
      </c>
      <c r="B8644" s="502" t="n">
        <v>3662</v>
      </c>
      <c r="C8644" s="503" t="s">
        <v>42</v>
      </c>
      <c r="D8644" s="503" t="s">
        <v>3881</v>
      </c>
      <c r="E8644" s="503" t="s">
        <v>669</v>
      </c>
      <c r="F8644" s="503"/>
      <c r="G8644" s="504" t="s">
        <v>120</v>
      </c>
      <c r="H8644" s="505" t="n">
        <v>1</v>
      </c>
      <c r="I8644" s="506" t="n">
        <v>9.86</v>
      </c>
      <c r="J8644" s="507" t="n">
        <v>9.86</v>
      </c>
    </row>
    <row r="8645" customFormat="false" ht="39" hidden="false" customHeight="true" outlineLevel="0" collapsed="false">
      <c r="A8645" s="501" t="s">
        <v>200</v>
      </c>
      <c r="B8645" s="502" t="n">
        <v>20078</v>
      </c>
      <c r="C8645" s="503" t="s">
        <v>42</v>
      </c>
      <c r="D8645" s="503" t="s">
        <v>3814</v>
      </c>
      <c r="E8645" s="503" t="s">
        <v>669</v>
      </c>
      <c r="F8645" s="503"/>
      <c r="G8645" s="504" t="s">
        <v>120</v>
      </c>
      <c r="H8645" s="505" t="n">
        <v>0.075</v>
      </c>
      <c r="I8645" s="506" t="n">
        <v>31.75</v>
      </c>
      <c r="J8645" s="507" t="n">
        <v>2.38</v>
      </c>
    </row>
    <row r="8646" customFormat="false" ht="15" hidden="false" customHeight="false" outlineLevel="0" collapsed="false">
      <c r="A8646" s="486"/>
      <c r="B8646" s="487"/>
      <c r="C8646" s="487"/>
      <c r="D8646" s="487"/>
      <c r="E8646" s="487" t="s">
        <v>1388</v>
      </c>
      <c r="F8646" s="488" t="n">
        <v>1.69</v>
      </c>
      <c r="G8646" s="487" t="s">
        <v>1389</v>
      </c>
      <c r="H8646" s="488" t="n">
        <v>0</v>
      </c>
      <c r="I8646" s="489" t="s">
        <v>1390</v>
      </c>
      <c r="J8646" s="490" t="n">
        <v>1.69</v>
      </c>
    </row>
    <row r="8647" customFormat="false" ht="15" hidden="false" customHeight="true" outlineLevel="0" collapsed="false">
      <c r="A8647" s="486"/>
      <c r="B8647" s="487"/>
      <c r="C8647" s="487"/>
      <c r="D8647" s="487"/>
      <c r="E8647" s="487" t="s">
        <v>1391</v>
      </c>
      <c r="F8647" s="488" t="n">
        <v>4.72</v>
      </c>
      <c r="G8647" s="487"/>
      <c r="H8647" s="491" t="s">
        <v>1392</v>
      </c>
      <c r="I8647" s="491"/>
      <c r="J8647" s="490" t="n">
        <v>24.56</v>
      </c>
    </row>
    <row r="8648" customFormat="false" ht="49.5" hidden="false" customHeight="true" outlineLevel="0" collapsed="false">
      <c r="A8648" s="492"/>
      <c r="B8648" s="493"/>
      <c r="C8648" s="493"/>
      <c r="D8648" s="493"/>
      <c r="E8648" s="493"/>
      <c r="F8648" s="493"/>
      <c r="G8648" s="493" t="s">
        <v>1393</v>
      </c>
      <c r="H8648" s="494" t="n">
        <v>2</v>
      </c>
      <c r="I8648" s="495" t="s">
        <v>1394</v>
      </c>
      <c r="J8648" s="496" t="n">
        <v>49.12</v>
      </c>
    </row>
    <row r="8649" customFormat="false" ht="0.75" hidden="false" customHeight="true" outlineLevel="0" collapsed="false">
      <c r="A8649" s="497"/>
      <c r="B8649" s="498"/>
      <c r="C8649" s="498"/>
      <c r="D8649" s="498"/>
      <c r="E8649" s="498"/>
      <c r="F8649" s="498"/>
      <c r="G8649" s="498"/>
      <c r="H8649" s="498"/>
      <c r="I8649" s="499"/>
      <c r="J8649" s="500"/>
    </row>
    <row r="8650" customFormat="false" ht="18" hidden="false" customHeight="true" outlineLevel="0" collapsed="false">
      <c r="A8650" s="466" t="s">
        <v>3975</v>
      </c>
      <c r="B8650" s="467" t="s">
        <v>27</v>
      </c>
      <c r="C8650" s="468" t="s">
        <v>26</v>
      </c>
      <c r="D8650" s="468" t="s">
        <v>18</v>
      </c>
      <c r="E8650" s="468" t="s">
        <v>25</v>
      </c>
      <c r="F8650" s="468"/>
      <c r="G8650" s="469" t="s">
        <v>1375</v>
      </c>
      <c r="H8650" s="467" t="s">
        <v>1376</v>
      </c>
      <c r="I8650" s="470" t="s">
        <v>1377</v>
      </c>
      <c r="J8650" s="471" t="s">
        <v>19</v>
      </c>
    </row>
    <row r="8651" customFormat="false" ht="51.75" hidden="false" customHeight="true" outlineLevel="0" collapsed="false">
      <c r="A8651" s="472" t="s">
        <v>35</v>
      </c>
      <c r="B8651" s="473" t="s">
        <v>3883</v>
      </c>
      <c r="C8651" s="474" t="s">
        <v>36</v>
      </c>
      <c r="D8651" s="474" t="s">
        <v>3884</v>
      </c>
      <c r="E8651" s="474" t="s">
        <v>1422</v>
      </c>
      <c r="F8651" s="474"/>
      <c r="G8651" s="475" t="s">
        <v>120</v>
      </c>
      <c r="H8651" s="476" t="n">
        <v>1</v>
      </c>
      <c r="I8651" s="477" t="n">
        <v>40.71</v>
      </c>
      <c r="J8651" s="478" t="n">
        <v>40.71</v>
      </c>
    </row>
    <row r="8652" customFormat="false" ht="25.5" hidden="false" customHeight="true" outlineLevel="0" collapsed="false">
      <c r="A8652" s="479" t="s">
        <v>656</v>
      </c>
      <c r="B8652" s="480" t="n">
        <v>88248</v>
      </c>
      <c r="C8652" s="481" t="s">
        <v>42</v>
      </c>
      <c r="D8652" s="481" t="s">
        <v>910</v>
      </c>
      <c r="E8652" s="481" t="s">
        <v>1382</v>
      </c>
      <c r="F8652" s="481"/>
      <c r="G8652" s="482" t="s">
        <v>469</v>
      </c>
      <c r="H8652" s="483" t="n">
        <v>0.11</v>
      </c>
      <c r="I8652" s="484" t="n">
        <v>20.92</v>
      </c>
      <c r="J8652" s="485" t="n">
        <v>2.3</v>
      </c>
    </row>
    <row r="8653" customFormat="false" ht="25.5" hidden="false" customHeight="true" outlineLevel="0" collapsed="false">
      <c r="A8653" s="479" t="s">
        <v>656</v>
      </c>
      <c r="B8653" s="480" t="n">
        <v>88267</v>
      </c>
      <c r="C8653" s="481" t="s">
        <v>42</v>
      </c>
      <c r="D8653" s="481" t="s">
        <v>909</v>
      </c>
      <c r="E8653" s="481" t="s">
        <v>1382</v>
      </c>
      <c r="F8653" s="481"/>
      <c r="G8653" s="482" t="s">
        <v>469</v>
      </c>
      <c r="H8653" s="483" t="n">
        <v>0.11</v>
      </c>
      <c r="I8653" s="484" t="n">
        <v>25.55</v>
      </c>
      <c r="J8653" s="485" t="n">
        <v>2.81</v>
      </c>
    </row>
    <row r="8654" customFormat="false" ht="25.5" hidden="false" customHeight="true" outlineLevel="0" collapsed="false">
      <c r="A8654" s="501" t="s">
        <v>200</v>
      </c>
      <c r="B8654" s="502" t="n">
        <v>297</v>
      </c>
      <c r="C8654" s="503" t="s">
        <v>42</v>
      </c>
      <c r="D8654" s="503" t="s">
        <v>3850</v>
      </c>
      <c r="E8654" s="503" t="s">
        <v>669</v>
      </c>
      <c r="F8654" s="503"/>
      <c r="G8654" s="504" t="s">
        <v>120</v>
      </c>
      <c r="H8654" s="505" t="n">
        <v>2</v>
      </c>
      <c r="I8654" s="506" t="n">
        <v>2.7</v>
      </c>
      <c r="J8654" s="507" t="n">
        <v>5.4</v>
      </c>
    </row>
    <row r="8655" customFormat="false" ht="39" hidden="false" customHeight="true" outlineLevel="0" collapsed="false">
      <c r="A8655" s="501" t="s">
        <v>200</v>
      </c>
      <c r="B8655" s="502" t="n">
        <v>20078</v>
      </c>
      <c r="C8655" s="503" t="s">
        <v>42</v>
      </c>
      <c r="D8655" s="503" t="s">
        <v>3814</v>
      </c>
      <c r="E8655" s="503" t="s">
        <v>669</v>
      </c>
      <c r="F8655" s="503"/>
      <c r="G8655" s="504" t="s">
        <v>120</v>
      </c>
      <c r="H8655" s="505" t="n">
        <v>0.06</v>
      </c>
      <c r="I8655" s="506" t="n">
        <v>31.75</v>
      </c>
      <c r="J8655" s="507" t="n">
        <v>1.9</v>
      </c>
    </row>
    <row r="8656" customFormat="false" ht="25.5" hidden="false" customHeight="true" outlineLevel="0" collapsed="false">
      <c r="A8656" s="501" t="s">
        <v>200</v>
      </c>
      <c r="B8656" s="502" t="n">
        <v>3658</v>
      </c>
      <c r="C8656" s="503" t="s">
        <v>42</v>
      </c>
      <c r="D8656" s="503" t="s">
        <v>3885</v>
      </c>
      <c r="E8656" s="503" t="s">
        <v>669</v>
      </c>
      <c r="F8656" s="503"/>
      <c r="G8656" s="504" t="s">
        <v>120</v>
      </c>
      <c r="H8656" s="505" t="n">
        <v>1</v>
      </c>
      <c r="I8656" s="506" t="n">
        <v>18.68</v>
      </c>
      <c r="J8656" s="507" t="n">
        <v>18.68</v>
      </c>
    </row>
    <row r="8657" customFormat="false" ht="25.5" hidden="false" customHeight="true" outlineLevel="0" collapsed="false">
      <c r="A8657" s="501" t="s">
        <v>200</v>
      </c>
      <c r="B8657" s="502" t="n">
        <v>20042</v>
      </c>
      <c r="C8657" s="503" t="s">
        <v>42</v>
      </c>
      <c r="D8657" s="503" t="s">
        <v>3886</v>
      </c>
      <c r="E8657" s="503" t="s">
        <v>669</v>
      </c>
      <c r="F8657" s="503"/>
      <c r="G8657" s="504" t="s">
        <v>120</v>
      </c>
      <c r="H8657" s="505" t="n">
        <v>1</v>
      </c>
      <c r="I8657" s="506" t="n">
        <v>7.79</v>
      </c>
      <c r="J8657" s="507" t="n">
        <v>7.79</v>
      </c>
    </row>
    <row r="8658" customFormat="false" ht="25.5" hidden="false" customHeight="true" outlineLevel="0" collapsed="false">
      <c r="A8658" s="501" t="s">
        <v>200</v>
      </c>
      <c r="B8658" s="502" t="n">
        <v>296</v>
      </c>
      <c r="C8658" s="503" t="s">
        <v>42</v>
      </c>
      <c r="D8658" s="503" t="s">
        <v>3813</v>
      </c>
      <c r="E8658" s="503" t="s">
        <v>669</v>
      </c>
      <c r="F8658" s="503"/>
      <c r="G8658" s="504" t="s">
        <v>120</v>
      </c>
      <c r="H8658" s="505" t="n">
        <v>1</v>
      </c>
      <c r="I8658" s="506" t="n">
        <v>1.83</v>
      </c>
      <c r="J8658" s="507" t="n">
        <v>1.83</v>
      </c>
    </row>
    <row r="8659" customFormat="false" ht="15" hidden="false" customHeight="false" outlineLevel="0" collapsed="false">
      <c r="A8659" s="486"/>
      <c r="B8659" s="487"/>
      <c r="C8659" s="487"/>
      <c r="D8659" s="487"/>
      <c r="E8659" s="487" t="s">
        <v>1388</v>
      </c>
      <c r="F8659" s="488" t="n">
        <v>4.07</v>
      </c>
      <c r="G8659" s="487" t="s">
        <v>1389</v>
      </c>
      <c r="H8659" s="488" t="n">
        <v>0</v>
      </c>
      <c r="I8659" s="489" t="s">
        <v>1390</v>
      </c>
      <c r="J8659" s="490" t="n">
        <v>4.07</v>
      </c>
    </row>
    <row r="8660" customFormat="false" ht="15" hidden="false" customHeight="true" outlineLevel="0" collapsed="false">
      <c r="A8660" s="486"/>
      <c r="B8660" s="487"/>
      <c r="C8660" s="487"/>
      <c r="D8660" s="487"/>
      <c r="E8660" s="487" t="s">
        <v>1391</v>
      </c>
      <c r="F8660" s="488" t="n">
        <v>9.68</v>
      </c>
      <c r="G8660" s="487"/>
      <c r="H8660" s="491" t="s">
        <v>1392</v>
      </c>
      <c r="I8660" s="491"/>
      <c r="J8660" s="490" t="n">
        <v>50.39</v>
      </c>
    </row>
    <row r="8661" customFormat="false" ht="49.5" hidden="false" customHeight="true" outlineLevel="0" collapsed="false">
      <c r="A8661" s="492"/>
      <c r="B8661" s="493"/>
      <c r="C8661" s="493"/>
      <c r="D8661" s="493"/>
      <c r="E8661" s="493"/>
      <c r="F8661" s="493"/>
      <c r="G8661" s="493" t="s">
        <v>1393</v>
      </c>
      <c r="H8661" s="494" t="n">
        <v>2</v>
      </c>
      <c r="I8661" s="495" t="s">
        <v>1394</v>
      </c>
      <c r="J8661" s="496" t="n">
        <v>100.78</v>
      </c>
    </row>
    <row r="8662" customFormat="false" ht="0.75" hidden="false" customHeight="true" outlineLevel="0" collapsed="false">
      <c r="A8662" s="497"/>
      <c r="B8662" s="498"/>
      <c r="C8662" s="498"/>
      <c r="D8662" s="498"/>
      <c r="E8662" s="498"/>
      <c r="F8662" s="498"/>
      <c r="G8662" s="498"/>
      <c r="H8662" s="498"/>
      <c r="I8662" s="499"/>
      <c r="J8662" s="500"/>
    </row>
    <row r="8663" customFormat="false" ht="18" hidden="false" customHeight="true" outlineLevel="0" collapsed="false">
      <c r="A8663" s="466" t="s">
        <v>3976</v>
      </c>
      <c r="B8663" s="467" t="s">
        <v>27</v>
      </c>
      <c r="C8663" s="468" t="s">
        <v>26</v>
      </c>
      <c r="D8663" s="468" t="s">
        <v>18</v>
      </c>
      <c r="E8663" s="468" t="s">
        <v>25</v>
      </c>
      <c r="F8663" s="468"/>
      <c r="G8663" s="469" t="s">
        <v>1375</v>
      </c>
      <c r="H8663" s="467" t="s">
        <v>1376</v>
      </c>
      <c r="I8663" s="470" t="s">
        <v>1377</v>
      </c>
      <c r="J8663" s="471" t="s">
        <v>19</v>
      </c>
    </row>
    <row r="8664" customFormat="false" ht="51.75" hidden="false" customHeight="true" outlineLevel="0" collapsed="false">
      <c r="A8664" s="472" t="s">
        <v>35</v>
      </c>
      <c r="B8664" s="473" t="n">
        <v>89830</v>
      </c>
      <c r="C8664" s="474" t="s">
        <v>42</v>
      </c>
      <c r="D8664" s="474" t="s">
        <v>3977</v>
      </c>
      <c r="E8664" s="474" t="s">
        <v>1422</v>
      </c>
      <c r="F8664" s="474"/>
      <c r="G8664" s="475" t="s">
        <v>120</v>
      </c>
      <c r="H8664" s="476" t="n">
        <v>1</v>
      </c>
      <c r="I8664" s="477" t="n">
        <v>38.13</v>
      </c>
      <c r="J8664" s="478" t="n">
        <v>38.13</v>
      </c>
    </row>
    <row r="8665" customFormat="false" ht="25.5" hidden="false" customHeight="true" outlineLevel="0" collapsed="false">
      <c r="A8665" s="479" t="s">
        <v>656</v>
      </c>
      <c r="B8665" s="480" t="n">
        <v>88248</v>
      </c>
      <c r="C8665" s="481" t="s">
        <v>42</v>
      </c>
      <c r="D8665" s="481" t="s">
        <v>910</v>
      </c>
      <c r="E8665" s="481" t="s">
        <v>1382</v>
      </c>
      <c r="F8665" s="481"/>
      <c r="G8665" s="482" t="s">
        <v>469</v>
      </c>
      <c r="H8665" s="483" t="n">
        <v>0.1676</v>
      </c>
      <c r="I8665" s="484" t="n">
        <v>20.92</v>
      </c>
      <c r="J8665" s="485" t="n">
        <v>3.5</v>
      </c>
    </row>
    <row r="8666" customFormat="false" ht="25.5" hidden="false" customHeight="true" outlineLevel="0" collapsed="false">
      <c r="A8666" s="479" t="s">
        <v>656</v>
      </c>
      <c r="B8666" s="480" t="n">
        <v>88267</v>
      </c>
      <c r="C8666" s="481" t="s">
        <v>42</v>
      </c>
      <c r="D8666" s="481" t="s">
        <v>909</v>
      </c>
      <c r="E8666" s="481" t="s">
        <v>1382</v>
      </c>
      <c r="F8666" s="481"/>
      <c r="G8666" s="482" t="s">
        <v>469</v>
      </c>
      <c r="H8666" s="483" t="n">
        <v>0.1676</v>
      </c>
      <c r="I8666" s="484" t="n">
        <v>25.55</v>
      </c>
      <c r="J8666" s="485" t="n">
        <v>4.28</v>
      </c>
    </row>
    <row r="8667" customFormat="false" ht="25.5" hidden="false" customHeight="true" outlineLevel="0" collapsed="false">
      <c r="A8667" s="501" t="s">
        <v>200</v>
      </c>
      <c r="B8667" s="502" t="n">
        <v>297</v>
      </c>
      <c r="C8667" s="503" t="s">
        <v>42</v>
      </c>
      <c r="D8667" s="503" t="s">
        <v>3850</v>
      </c>
      <c r="E8667" s="503" t="s">
        <v>669</v>
      </c>
      <c r="F8667" s="503"/>
      <c r="G8667" s="504" t="s">
        <v>120</v>
      </c>
      <c r="H8667" s="505" t="n">
        <v>3</v>
      </c>
      <c r="I8667" s="506" t="n">
        <v>2.7</v>
      </c>
      <c r="J8667" s="507" t="n">
        <v>8.1</v>
      </c>
    </row>
    <row r="8668" customFormat="false" ht="25.5" hidden="false" customHeight="true" outlineLevel="0" collapsed="false">
      <c r="A8668" s="501" t="s">
        <v>200</v>
      </c>
      <c r="B8668" s="502" t="n">
        <v>3658</v>
      </c>
      <c r="C8668" s="503" t="s">
        <v>42</v>
      </c>
      <c r="D8668" s="503" t="s">
        <v>3885</v>
      </c>
      <c r="E8668" s="503" t="s">
        <v>669</v>
      </c>
      <c r="F8668" s="503"/>
      <c r="G8668" s="504" t="s">
        <v>120</v>
      </c>
      <c r="H8668" s="505" t="n">
        <v>1</v>
      </c>
      <c r="I8668" s="506" t="n">
        <v>18.68</v>
      </c>
      <c r="J8668" s="507" t="n">
        <v>18.68</v>
      </c>
    </row>
    <row r="8669" customFormat="false" ht="39" hidden="false" customHeight="true" outlineLevel="0" collapsed="false">
      <c r="A8669" s="501" t="s">
        <v>200</v>
      </c>
      <c r="B8669" s="502" t="n">
        <v>20078</v>
      </c>
      <c r="C8669" s="503" t="s">
        <v>42</v>
      </c>
      <c r="D8669" s="503" t="s">
        <v>3814</v>
      </c>
      <c r="E8669" s="503" t="s">
        <v>669</v>
      </c>
      <c r="F8669" s="503"/>
      <c r="G8669" s="504" t="s">
        <v>120</v>
      </c>
      <c r="H8669" s="505" t="n">
        <v>0.1125</v>
      </c>
      <c r="I8669" s="506" t="n">
        <v>31.75</v>
      </c>
      <c r="J8669" s="507" t="n">
        <v>3.57</v>
      </c>
    </row>
    <row r="8670" customFormat="false" ht="15" hidden="false" customHeight="false" outlineLevel="0" collapsed="false">
      <c r="A8670" s="486"/>
      <c r="B8670" s="487"/>
      <c r="C8670" s="487"/>
      <c r="D8670" s="487"/>
      <c r="E8670" s="487" t="s">
        <v>1388</v>
      </c>
      <c r="F8670" s="488" t="n">
        <v>6.22</v>
      </c>
      <c r="G8670" s="487" t="s">
        <v>1389</v>
      </c>
      <c r="H8670" s="488" t="n">
        <v>0</v>
      </c>
      <c r="I8670" s="489" t="s">
        <v>1390</v>
      </c>
      <c r="J8670" s="490" t="n">
        <v>6.22</v>
      </c>
    </row>
    <row r="8671" customFormat="false" ht="15" hidden="false" customHeight="true" outlineLevel="0" collapsed="false">
      <c r="A8671" s="486"/>
      <c r="B8671" s="487"/>
      <c r="C8671" s="487"/>
      <c r="D8671" s="487"/>
      <c r="E8671" s="487" t="s">
        <v>1391</v>
      </c>
      <c r="F8671" s="488" t="n">
        <v>9.07</v>
      </c>
      <c r="G8671" s="487"/>
      <c r="H8671" s="491" t="s">
        <v>1392</v>
      </c>
      <c r="I8671" s="491"/>
      <c r="J8671" s="490" t="n">
        <v>47.2</v>
      </c>
    </row>
    <row r="8672" customFormat="false" ht="49.5" hidden="false" customHeight="true" outlineLevel="0" collapsed="false">
      <c r="A8672" s="492"/>
      <c r="B8672" s="493"/>
      <c r="C8672" s="493"/>
      <c r="D8672" s="493"/>
      <c r="E8672" s="493"/>
      <c r="F8672" s="493"/>
      <c r="G8672" s="493" t="s">
        <v>1393</v>
      </c>
      <c r="H8672" s="494" t="n">
        <v>1</v>
      </c>
      <c r="I8672" s="495" t="s">
        <v>1394</v>
      </c>
      <c r="J8672" s="496" t="n">
        <v>47.2</v>
      </c>
    </row>
    <row r="8673" customFormat="false" ht="0.75" hidden="false" customHeight="true" outlineLevel="0" collapsed="false">
      <c r="A8673" s="497"/>
      <c r="B8673" s="498"/>
      <c r="C8673" s="498"/>
      <c r="D8673" s="498"/>
      <c r="E8673" s="498"/>
      <c r="F8673" s="498"/>
      <c r="G8673" s="498"/>
      <c r="H8673" s="498"/>
      <c r="I8673" s="499"/>
      <c r="J8673" s="500"/>
    </row>
    <row r="8674" customFormat="false" ht="18" hidden="false" customHeight="true" outlineLevel="0" collapsed="false">
      <c r="A8674" s="466" t="s">
        <v>3978</v>
      </c>
      <c r="B8674" s="467" t="s">
        <v>27</v>
      </c>
      <c r="C8674" s="468" t="s">
        <v>26</v>
      </c>
      <c r="D8674" s="468" t="s">
        <v>18</v>
      </c>
      <c r="E8674" s="468" t="s">
        <v>25</v>
      </c>
      <c r="F8674" s="468"/>
      <c r="G8674" s="469" t="s">
        <v>1375</v>
      </c>
      <c r="H8674" s="467" t="s">
        <v>1376</v>
      </c>
      <c r="I8674" s="470" t="s">
        <v>1377</v>
      </c>
      <c r="J8674" s="471" t="s">
        <v>19</v>
      </c>
    </row>
    <row r="8675" customFormat="false" ht="51.75" hidden="false" customHeight="true" outlineLevel="0" collapsed="false">
      <c r="A8675" s="472" t="s">
        <v>35</v>
      </c>
      <c r="B8675" s="473" t="n">
        <v>90445</v>
      </c>
      <c r="C8675" s="474" t="s">
        <v>42</v>
      </c>
      <c r="D8675" s="474" t="s">
        <v>3401</v>
      </c>
      <c r="E8675" s="474" t="s">
        <v>1422</v>
      </c>
      <c r="F8675" s="474"/>
      <c r="G8675" s="475" t="s">
        <v>47</v>
      </c>
      <c r="H8675" s="476" t="n">
        <v>1</v>
      </c>
      <c r="I8675" s="477" t="n">
        <v>13.99</v>
      </c>
      <c r="J8675" s="478" t="n">
        <v>13.99</v>
      </c>
    </row>
    <row r="8676" customFormat="false" ht="39" hidden="false" customHeight="true" outlineLevel="0" collapsed="false">
      <c r="A8676" s="479" t="s">
        <v>656</v>
      </c>
      <c r="B8676" s="480" t="n">
        <v>102274</v>
      </c>
      <c r="C8676" s="481" t="s">
        <v>42</v>
      </c>
      <c r="D8676" s="481" t="s">
        <v>1562</v>
      </c>
      <c r="E8676" s="481" t="s">
        <v>683</v>
      </c>
      <c r="F8676" s="481"/>
      <c r="G8676" s="482" t="s">
        <v>684</v>
      </c>
      <c r="H8676" s="483" t="n">
        <v>0.2162</v>
      </c>
      <c r="I8676" s="484" t="n">
        <v>20.13</v>
      </c>
      <c r="J8676" s="485" t="n">
        <v>4.35</v>
      </c>
    </row>
    <row r="8677" customFormat="false" ht="39" hidden="false" customHeight="true" outlineLevel="0" collapsed="false">
      <c r="A8677" s="479" t="s">
        <v>656</v>
      </c>
      <c r="B8677" s="480" t="n">
        <v>102275</v>
      </c>
      <c r="C8677" s="481" t="s">
        <v>42</v>
      </c>
      <c r="D8677" s="481" t="s">
        <v>1563</v>
      </c>
      <c r="E8677" s="481" t="s">
        <v>683</v>
      </c>
      <c r="F8677" s="481"/>
      <c r="G8677" s="482" t="s">
        <v>688</v>
      </c>
      <c r="H8677" s="483" t="n">
        <v>0.0885</v>
      </c>
      <c r="I8677" s="484" t="n">
        <v>23.01</v>
      </c>
      <c r="J8677" s="485" t="n">
        <v>2.03</v>
      </c>
    </row>
    <row r="8678" customFormat="false" ht="25.5" hidden="false" customHeight="true" outlineLevel="0" collapsed="false">
      <c r="A8678" s="479" t="s">
        <v>656</v>
      </c>
      <c r="B8678" s="480" t="n">
        <v>88248</v>
      </c>
      <c r="C8678" s="481" t="s">
        <v>42</v>
      </c>
      <c r="D8678" s="481" t="s">
        <v>910</v>
      </c>
      <c r="E8678" s="481" t="s">
        <v>1382</v>
      </c>
      <c r="F8678" s="481"/>
      <c r="G8678" s="482" t="s">
        <v>469</v>
      </c>
      <c r="H8678" s="483" t="n">
        <v>0.0857</v>
      </c>
      <c r="I8678" s="484" t="n">
        <v>20.92</v>
      </c>
      <c r="J8678" s="485" t="n">
        <v>1.79</v>
      </c>
    </row>
    <row r="8679" customFormat="false" ht="25.5" hidden="false" customHeight="true" outlineLevel="0" collapsed="false">
      <c r="A8679" s="479" t="s">
        <v>656</v>
      </c>
      <c r="B8679" s="480" t="n">
        <v>88298</v>
      </c>
      <c r="C8679" s="481" t="s">
        <v>42</v>
      </c>
      <c r="D8679" s="481" t="s">
        <v>3399</v>
      </c>
      <c r="E8679" s="481" t="s">
        <v>1382</v>
      </c>
      <c r="F8679" s="481"/>
      <c r="G8679" s="482" t="s">
        <v>469</v>
      </c>
      <c r="H8679" s="483" t="n">
        <v>0.3048</v>
      </c>
      <c r="I8679" s="484" t="n">
        <v>19.1</v>
      </c>
      <c r="J8679" s="485" t="n">
        <v>5.82</v>
      </c>
    </row>
    <row r="8680" customFormat="false" ht="15" hidden="false" customHeight="false" outlineLevel="0" collapsed="false">
      <c r="A8680" s="486"/>
      <c r="B8680" s="487"/>
      <c r="C8680" s="487"/>
      <c r="D8680" s="487"/>
      <c r="E8680" s="487" t="s">
        <v>1388</v>
      </c>
      <c r="F8680" s="488" t="n">
        <v>10.49</v>
      </c>
      <c r="G8680" s="487" t="s">
        <v>1389</v>
      </c>
      <c r="H8680" s="488" t="n">
        <v>0</v>
      </c>
      <c r="I8680" s="489" t="s">
        <v>1390</v>
      </c>
      <c r="J8680" s="490" t="n">
        <v>10.49</v>
      </c>
    </row>
    <row r="8681" customFormat="false" ht="15" hidden="false" customHeight="true" outlineLevel="0" collapsed="false">
      <c r="A8681" s="486"/>
      <c r="B8681" s="487"/>
      <c r="C8681" s="487"/>
      <c r="D8681" s="487"/>
      <c r="E8681" s="487" t="s">
        <v>1391</v>
      </c>
      <c r="F8681" s="488" t="n">
        <v>3.32</v>
      </c>
      <c r="G8681" s="487"/>
      <c r="H8681" s="491" t="s">
        <v>1392</v>
      </c>
      <c r="I8681" s="491"/>
      <c r="J8681" s="490" t="n">
        <v>17.31</v>
      </c>
    </row>
    <row r="8682" customFormat="false" ht="49.5" hidden="false" customHeight="true" outlineLevel="0" collapsed="false">
      <c r="A8682" s="492"/>
      <c r="B8682" s="493"/>
      <c r="C8682" s="493"/>
      <c r="D8682" s="493"/>
      <c r="E8682" s="493"/>
      <c r="F8682" s="493"/>
      <c r="G8682" s="493" t="s">
        <v>1393</v>
      </c>
      <c r="H8682" s="494" t="n">
        <v>122.4</v>
      </c>
      <c r="I8682" s="495" t="s">
        <v>1394</v>
      </c>
      <c r="J8682" s="496" t="n">
        <v>2118.74</v>
      </c>
    </row>
    <row r="8683" customFormat="false" ht="0.75" hidden="false" customHeight="true" outlineLevel="0" collapsed="false">
      <c r="A8683" s="497"/>
      <c r="B8683" s="498"/>
      <c r="C8683" s="498"/>
      <c r="D8683" s="498"/>
      <c r="E8683" s="498"/>
      <c r="F8683" s="498"/>
      <c r="G8683" s="498"/>
      <c r="H8683" s="498"/>
      <c r="I8683" s="499"/>
      <c r="J8683" s="500"/>
    </row>
    <row r="8684" customFormat="false" ht="18" hidden="false" customHeight="true" outlineLevel="0" collapsed="false">
      <c r="A8684" s="466" t="s">
        <v>3979</v>
      </c>
      <c r="B8684" s="467" t="s">
        <v>27</v>
      </c>
      <c r="C8684" s="468" t="s">
        <v>26</v>
      </c>
      <c r="D8684" s="468" t="s">
        <v>18</v>
      </c>
      <c r="E8684" s="468" t="s">
        <v>25</v>
      </c>
      <c r="F8684" s="468"/>
      <c r="G8684" s="469" t="s">
        <v>1375</v>
      </c>
      <c r="H8684" s="467" t="s">
        <v>1376</v>
      </c>
      <c r="I8684" s="470" t="s">
        <v>1377</v>
      </c>
      <c r="J8684" s="471" t="s">
        <v>19</v>
      </c>
    </row>
    <row r="8685" customFormat="false" ht="51.75" hidden="false" customHeight="true" outlineLevel="0" collapsed="false">
      <c r="A8685" s="472" t="s">
        <v>35</v>
      </c>
      <c r="B8685" s="473" t="n">
        <v>91222</v>
      </c>
      <c r="C8685" s="474" t="s">
        <v>42</v>
      </c>
      <c r="D8685" s="474" t="s">
        <v>3711</v>
      </c>
      <c r="E8685" s="474" t="s">
        <v>1422</v>
      </c>
      <c r="F8685" s="474"/>
      <c r="G8685" s="475" t="s">
        <v>47</v>
      </c>
      <c r="H8685" s="476" t="n">
        <v>1</v>
      </c>
      <c r="I8685" s="477" t="n">
        <v>8.19</v>
      </c>
      <c r="J8685" s="478" t="n">
        <v>8.19</v>
      </c>
    </row>
    <row r="8686" customFormat="false" ht="25.5" hidden="false" customHeight="true" outlineLevel="0" collapsed="false">
      <c r="A8686" s="479" t="s">
        <v>656</v>
      </c>
      <c r="B8686" s="480" t="n">
        <v>88248</v>
      </c>
      <c r="C8686" s="481" t="s">
        <v>42</v>
      </c>
      <c r="D8686" s="481" t="s">
        <v>910</v>
      </c>
      <c r="E8686" s="481" t="s">
        <v>1382</v>
      </c>
      <c r="F8686" s="481"/>
      <c r="G8686" s="482" t="s">
        <v>469</v>
      </c>
      <c r="H8686" s="483" t="n">
        <v>0.0734</v>
      </c>
      <c r="I8686" s="484" t="n">
        <v>20.92</v>
      </c>
      <c r="J8686" s="485" t="n">
        <v>1.53</v>
      </c>
    </row>
    <row r="8687" customFormat="false" ht="25.5" hidden="false" customHeight="true" outlineLevel="0" collapsed="false">
      <c r="A8687" s="479" t="s">
        <v>656</v>
      </c>
      <c r="B8687" s="480" t="n">
        <v>88267</v>
      </c>
      <c r="C8687" s="481" t="s">
        <v>42</v>
      </c>
      <c r="D8687" s="481" t="s">
        <v>909</v>
      </c>
      <c r="E8687" s="481" t="s">
        <v>1382</v>
      </c>
      <c r="F8687" s="481"/>
      <c r="G8687" s="482" t="s">
        <v>469</v>
      </c>
      <c r="H8687" s="483" t="n">
        <v>0.2609</v>
      </c>
      <c r="I8687" s="484" t="n">
        <v>25.55</v>
      </c>
      <c r="J8687" s="485" t="n">
        <v>6.66</v>
      </c>
    </row>
    <row r="8688" customFormat="false" ht="15" hidden="false" customHeight="false" outlineLevel="0" collapsed="false">
      <c r="A8688" s="486"/>
      <c r="B8688" s="487"/>
      <c r="C8688" s="487"/>
      <c r="D8688" s="487"/>
      <c r="E8688" s="487" t="s">
        <v>1388</v>
      </c>
      <c r="F8688" s="488" t="n">
        <v>6.64</v>
      </c>
      <c r="G8688" s="487" t="s">
        <v>1389</v>
      </c>
      <c r="H8688" s="488" t="n">
        <v>0</v>
      </c>
      <c r="I8688" s="489" t="s">
        <v>1390</v>
      </c>
      <c r="J8688" s="490" t="n">
        <v>6.64</v>
      </c>
    </row>
    <row r="8689" customFormat="false" ht="15" hidden="false" customHeight="true" outlineLevel="0" collapsed="false">
      <c r="A8689" s="486"/>
      <c r="B8689" s="487"/>
      <c r="C8689" s="487"/>
      <c r="D8689" s="487"/>
      <c r="E8689" s="487" t="s">
        <v>1391</v>
      </c>
      <c r="F8689" s="488" t="n">
        <v>1.94</v>
      </c>
      <c r="G8689" s="487"/>
      <c r="H8689" s="491" t="s">
        <v>1392</v>
      </c>
      <c r="I8689" s="491"/>
      <c r="J8689" s="490" t="n">
        <v>10.13</v>
      </c>
    </row>
    <row r="8690" customFormat="false" ht="49.5" hidden="false" customHeight="true" outlineLevel="0" collapsed="false">
      <c r="A8690" s="492"/>
      <c r="B8690" s="493"/>
      <c r="C8690" s="493"/>
      <c r="D8690" s="493"/>
      <c r="E8690" s="493"/>
      <c r="F8690" s="493"/>
      <c r="G8690" s="493" t="s">
        <v>1393</v>
      </c>
      <c r="H8690" s="494" t="n">
        <v>285.6</v>
      </c>
      <c r="I8690" s="495" t="s">
        <v>1394</v>
      </c>
      <c r="J8690" s="496" t="n">
        <v>2893.12</v>
      </c>
    </row>
    <row r="8691" customFormat="false" ht="0.75" hidden="false" customHeight="true" outlineLevel="0" collapsed="false">
      <c r="A8691" s="497"/>
      <c r="B8691" s="498"/>
      <c r="C8691" s="498"/>
      <c r="D8691" s="498"/>
      <c r="E8691" s="498"/>
      <c r="F8691" s="498"/>
      <c r="G8691" s="498"/>
      <c r="H8691" s="498"/>
      <c r="I8691" s="499"/>
      <c r="J8691" s="500"/>
    </row>
    <row r="8692" customFormat="false" ht="18" hidden="false" customHeight="true" outlineLevel="0" collapsed="false">
      <c r="A8692" s="466" t="s">
        <v>3980</v>
      </c>
      <c r="B8692" s="467" t="s">
        <v>27</v>
      </c>
      <c r="C8692" s="468" t="s">
        <v>26</v>
      </c>
      <c r="D8692" s="468" t="s">
        <v>18</v>
      </c>
      <c r="E8692" s="468" t="s">
        <v>25</v>
      </c>
      <c r="F8692" s="468"/>
      <c r="G8692" s="469" t="s">
        <v>1375</v>
      </c>
      <c r="H8692" s="467" t="s">
        <v>1376</v>
      </c>
      <c r="I8692" s="470" t="s">
        <v>1377</v>
      </c>
      <c r="J8692" s="471" t="s">
        <v>19</v>
      </c>
    </row>
    <row r="8693" customFormat="false" ht="51.75" hidden="false" customHeight="true" outlineLevel="0" collapsed="false">
      <c r="A8693" s="472" t="s">
        <v>35</v>
      </c>
      <c r="B8693" s="473" t="n">
        <v>90469</v>
      </c>
      <c r="C8693" s="474" t="s">
        <v>42</v>
      </c>
      <c r="D8693" s="474" t="s">
        <v>3928</v>
      </c>
      <c r="E8693" s="474" t="s">
        <v>1422</v>
      </c>
      <c r="F8693" s="474"/>
      <c r="G8693" s="475" t="s">
        <v>47</v>
      </c>
      <c r="H8693" s="476" t="n">
        <v>1</v>
      </c>
      <c r="I8693" s="477" t="n">
        <v>11.61</v>
      </c>
      <c r="J8693" s="478" t="n">
        <v>11.61</v>
      </c>
    </row>
    <row r="8694" customFormat="false" ht="25.5" hidden="false" customHeight="true" outlineLevel="0" collapsed="false">
      <c r="A8694" s="479" t="s">
        <v>656</v>
      </c>
      <c r="B8694" s="480" t="n">
        <v>88248</v>
      </c>
      <c r="C8694" s="481" t="s">
        <v>42</v>
      </c>
      <c r="D8694" s="481" t="s">
        <v>910</v>
      </c>
      <c r="E8694" s="481" t="s">
        <v>1382</v>
      </c>
      <c r="F8694" s="481"/>
      <c r="G8694" s="482" t="s">
        <v>469</v>
      </c>
      <c r="H8694" s="483" t="n">
        <v>0.0433</v>
      </c>
      <c r="I8694" s="484" t="n">
        <v>20.92</v>
      </c>
      <c r="J8694" s="485" t="n">
        <v>0.9</v>
      </c>
    </row>
    <row r="8695" customFormat="false" ht="25.5" hidden="false" customHeight="true" outlineLevel="0" collapsed="false">
      <c r="A8695" s="479" t="s">
        <v>656</v>
      </c>
      <c r="B8695" s="480" t="n">
        <v>88267</v>
      </c>
      <c r="C8695" s="481" t="s">
        <v>42</v>
      </c>
      <c r="D8695" s="481" t="s">
        <v>909</v>
      </c>
      <c r="E8695" s="481" t="s">
        <v>1382</v>
      </c>
      <c r="F8695" s="481"/>
      <c r="G8695" s="482" t="s">
        <v>469</v>
      </c>
      <c r="H8695" s="483" t="n">
        <v>0.1904</v>
      </c>
      <c r="I8695" s="484" t="n">
        <v>25.55</v>
      </c>
      <c r="J8695" s="485" t="n">
        <v>4.86</v>
      </c>
    </row>
    <row r="8696" customFormat="false" ht="25.5" hidden="false" customHeight="true" outlineLevel="0" collapsed="false">
      <c r="A8696" s="479" t="s">
        <v>656</v>
      </c>
      <c r="B8696" s="480" t="n">
        <v>88629</v>
      </c>
      <c r="C8696" s="481" t="s">
        <v>42</v>
      </c>
      <c r="D8696" s="481" t="s">
        <v>1042</v>
      </c>
      <c r="E8696" s="481" t="s">
        <v>1382</v>
      </c>
      <c r="F8696" s="481"/>
      <c r="G8696" s="482" t="s">
        <v>388</v>
      </c>
      <c r="H8696" s="483" t="n">
        <v>0.0079</v>
      </c>
      <c r="I8696" s="484" t="n">
        <v>740.91</v>
      </c>
      <c r="J8696" s="485" t="n">
        <v>5.85</v>
      </c>
    </row>
    <row r="8697" customFormat="false" ht="15" hidden="false" customHeight="false" outlineLevel="0" collapsed="false">
      <c r="A8697" s="486"/>
      <c r="B8697" s="487"/>
      <c r="C8697" s="487"/>
      <c r="D8697" s="487"/>
      <c r="E8697" s="487" t="s">
        <v>1388</v>
      </c>
      <c r="F8697" s="488" t="n">
        <v>5.69</v>
      </c>
      <c r="G8697" s="487" t="s">
        <v>1389</v>
      </c>
      <c r="H8697" s="488" t="n">
        <v>0</v>
      </c>
      <c r="I8697" s="489" t="s">
        <v>1390</v>
      </c>
      <c r="J8697" s="490" t="n">
        <v>5.69</v>
      </c>
    </row>
    <row r="8698" customFormat="false" ht="15" hidden="false" customHeight="true" outlineLevel="0" collapsed="false">
      <c r="A8698" s="486"/>
      <c r="B8698" s="487"/>
      <c r="C8698" s="487"/>
      <c r="D8698" s="487"/>
      <c r="E8698" s="487" t="s">
        <v>1391</v>
      </c>
      <c r="F8698" s="488" t="n">
        <v>2.76</v>
      </c>
      <c r="G8698" s="487"/>
      <c r="H8698" s="491" t="s">
        <v>1392</v>
      </c>
      <c r="I8698" s="491"/>
      <c r="J8698" s="490" t="n">
        <v>14.37</v>
      </c>
    </row>
    <row r="8699" customFormat="false" ht="49.5" hidden="false" customHeight="true" outlineLevel="0" collapsed="false">
      <c r="A8699" s="492"/>
      <c r="B8699" s="493"/>
      <c r="C8699" s="493"/>
      <c r="D8699" s="493"/>
      <c r="E8699" s="493"/>
      <c r="F8699" s="493"/>
      <c r="G8699" s="493" t="s">
        <v>1393</v>
      </c>
      <c r="H8699" s="494" t="n">
        <v>122.4</v>
      </c>
      <c r="I8699" s="495" t="s">
        <v>1394</v>
      </c>
      <c r="J8699" s="496" t="n">
        <v>1758.88</v>
      </c>
    </row>
    <row r="8700" customFormat="false" ht="0.75" hidden="false" customHeight="true" outlineLevel="0" collapsed="false">
      <c r="A8700" s="497"/>
      <c r="B8700" s="498"/>
      <c r="C8700" s="498"/>
      <c r="D8700" s="498"/>
      <c r="E8700" s="498"/>
      <c r="F8700" s="498"/>
      <c r="G8700" s="498"/>
      <c r="H8700" s="498"/>
      <c r="I8700" s="499"/>
      <c r="J8700" s="500"/>
    </row>
    <row r="8701" customFormat="false" ht="18" hidden="false" customHeight="true" outlineLevel="0" collapsed="false">
      <c r="A8701" s="466" t="s">
        <v>3981</v>
      </c>
      <c r="B8701" s="467" t="s">
        <v>27</v>
      </c>
      <c r="C8701" s="468" t="s">
        <v>26</v>
      </c>
      <c r="D8701" s="468" t="s">
        <v>18</v>
      </c>
      <c r="E8701" s="468" t="s">
        <v>25</v>
      </c>
      <c r="F8701" s="468"/>
      <c r="G8701" s="469" t="s">
        <v>1375</v>
      </c>
      <c r="H8701" s="467" t="s">
        <v>1376</v>
      </c>
      <c r="I8701" s="470" t="s">
        <v>1377</v>
      </c>
      <c r="J8701" s="471" t="s">
        <v>19</v>
      </c>
    </row>
    <row r="8702" customFormat="false" ht="51.75" hidden="false" customHeight="true" outlineLevel="0" collapsed="false">
      <c r="A8702" s="472" t="s">
        <v>35</v>
      </c>
      <c r="B8702" s="473" t="n">
        <v>90467</v>
      </c>
      <c r="C8702" s="474" t="s">
        <v>42</v>
      </c>
      <c r="D8702" s="474" t="s">
        <v>3708</v>
      </c>
      <c r="E8702" s="474" t="s">
        <v>1422</v>
      </c>
      <c r="F8702" s="474"/>
      <c r="G8702" s="475" t="s">
        <v>47</v>
      </c>
      <c r="H8702" s="476" t="n">
        <v>1</v>
      </c>
      <c r="I8702" s="477" t="n">
        <v>22.32</v>
      </c>
      <c r="J8702" s="478" t="n">
        <v>22.32</v>
      </c>
    </row>
    <row r="8703" customFormat="false" ht="25.5" hidden="false" customHeight="true" outlineLevel="0" collapsed="false">
      <c r="A8703" s="479" t="s">
        <v>656</v>
      </c>
      <c r="B8703" s="480" t="n">
        <v>88248</v>
      </c>
      <c r="C8703" s="481" t="s">
        <v>42</v>
      </c>
      <c r="D8703" s="481" t="s">
        <v>910</v>
      </c>
      <c r="E8703" s="481" t="s">
        <v>1382</v>
      </c>
      <c r="F8703" s="481"/>
      <c r="G8703" s="482" t="s">
        <v>469</v>
      </c>
      <c r="H8703" s="483" t="n">
        <v>0.1236</v>
      </c>
      <c r="I8703" s="484" t="n">
        <v>20.92</v>
      </c>
      <c r="J8703" s="485" t="n">
        <v>2.58</v>
      </c>
    </row>
    <row r="8704" customFormat="false" ht="25.5" hidden="false" customHeight="true" outlineLevel="0" collapsed="false">
      <c r="A8704" s="479" t="s">
        <v>656</v>
      </c>
      <c r="B8704" s="480" t="n">
        <v>88267</v>
      </c>
      <c r="C8704" s="481" t="s">
        <v>42</v>
      </c>
      <c r="D8704" s="481" t="s">
        <v>909</v>
      </c>
      <c r="E8704" s="481" t="s">
        <v>1382</v>
      </c>
      <c r="F8704" s="481"/>
      <c r="G8704" s="482" t="s">
        <v>469</v>
      </c>
      <c r="H8704" s="483" t="n">
        <v>0.5439</v>
      </c>
      <c r="I8704" s="484" t="n">
        <v>25.55</v>
      </c>
      <c r="J8704" s="485" t="n">
        <v>13.89</v>
      </c>
    </row>
    <row r="8705" customFormat="false" ht="25.5" hidden="false" customHeight="true" outlineLevel="0" collapsed="false">
      <c r="A8705" s="479" t="s">
        <v>656</v>
      </c>
      <c r="B8705" s="480" t="n">
        <v>88629</v>
      </c>
      <c r="C8705" s="481" t="s">
        <v>42</v>
      </c>
      <c r="D8705" s="481" t="s">
        <v>1042</v>
      </c>
      <c r="E8705" s="481" t="s">
        <v>1382</v>
      </c>
      <c r="F8705" s="481"/>
      <c r="G8705" s="482" t="s">
        <v>388</v>
      </c>
      <c r="H8705" s="483" t="n">
        <v>0.0079</v>
      </c>
      <c r="I8705" s="484" t="n">
        <v>740.91</v>
      </c>
      <c r="J8705" s="485" t="n">
        <v>5.85</v>
      </c>
    </row>
    <row r="8706" customFormat="false" ht="15" hidden="false" customHeight="false" outlineLevel="0" collapsed="false">
      <c r="A8706" s="486"/>
      <c r="B8706" s="487"/>
      <c r="C8706" s="487"/>
      <c r="D8706" s="487"/>
      <c r="E8706" s="487" t="s">
        <v>1388</v>
      </c>
      <c r="F8706" s="488" t="n">
        <v>14.38</v>
      </c>
      <c r="G8706" s="487" t="s">
        <v>1389</v>
      </c>
      <c r="H8706" s="488" t="n">
        <v>0</v>
      </c>
      <c r="I8706" s="489" t="s">
        <v>1390</v>
      </c>
      <c r="J8706" s="490" t="n">
        <v>14.38</v>
      </c>
    </row>
    <row r="8707" customFormat="false" ht="15" hidden="false" customHeight="true" outlineLevel="0" collapsed="false">
      <c r="A8707" s="486"/>
      <c r="B8707" s="487"/>
      <c r="C8707" s="487"/>
      <c r="D8707" s="487"/>
      <c r="E8707" s="487" t="s">
        <v>1391</v>
      </c>
      <c r="F8707" s="488" t="n">
        <v>5.31</v>
      </c>
      <c r="G8707" s="487"/>
      <c r="H8707" s="491" t="s">
        <v>1392</v>
      </c>
      <c r="I8707" s="491"/>
      <c r="J8707" s="490" t="n">
        <v>27.63</v>
      </c>
    </row>
    <row r="8708" customFormat="false" ht="49.5" hidden="false" customHeight="true" outlineLevel="0" collapsed="false">
      <c r="A8708" s="492"/>
      <c r="B8708" s="493"/>
      <c r="C8708" s="493"/>
      <c r="D8708" s="493"/>
      <c r="E8708" s="493"/>
      <c r="F8708" s="493"/>
      <c r="G8708" s="493" t="s">
        <v>1393</v>
      </c>
      <c r="H8708" s="494" t="n">
        <v>285.6</v>
      </c>
      <c r="I8708" s="495" t="s">
        <v>1394</v>
      </c>
      <c r="J8708" s="496" t="n">
        <v>7891.12</v>
      </c>
    </row>
    <row r="8709" customFormat="false" ht="0.75" hidden="false" customHeight="true" outlineLevel="0" collapsed="false">
      <c r="A8709" s="497"/>
      <c r="B8709" s="498"/>
      <c r="C8709" s="498"/>
      <c r="D8709" s="498"/>
      <c r="E8709" s="498"/>
      <c r="F8709" s="498"/>
      <c r="G8709" s="498"/>
      <c r="H8709" s="498"/>
      <c r="I8709" s="499"/>
      <c r="J8709" s="500"/>
    </row>
    <row r="8710" customFormat="false" ht="24" hidden="false" customHeight="true" outlineLevel="0" collapsed="false">
      <c r="A8710" s="461" t="s">
        <v>3982</v>
      </c>
      <c r="B8710" s="462"/>
      <c r="C8710" s="462"/>
      <c r="D8710" s="462" t="s">
        <v>3983</v>
      </c>
      <c r="E8710" s="462"/>
      <c r="F8710" s="462"/>
      <c r="G8710" s="462"/>
      <c r="H8710" s="463"/>
      <c r="I8710" s="464"/>
      <c r="J8710" s="465" t="n">
        <v>91201.18</v>
      </c>
    </row>
    <row r="8711" customFormat="false" ht="24" hidden="false" customHeight="true" outlineLevel="0" collapsed="false">
      <c r="A8711" s="461" t="s">
        <v>3984</v>
      </c>
      <c r="B8711" s="462"/>
      <c r="C8711" s="462"/>
      <c r="D8711" s="462" t="s">
        <v>3985</v>
      </c>
      <c r="E8711" s="462"/>
      <c r="F8711" s="462"/>
      <c r="G8711" s="462"/>
      <c r="H8711" s="463"/>
      <c r="I8711" s="464"/>
      <c r="J8711" s="465" t="n">
        <v>26017.23</v>
      </c>
    </row>
    <row r="8712" customFormat="false" ht="18" hidden="false" customHeight="true" outlineLevel="0" collapsed="false">
      <c r="A8712" s="466" t="s">
        <v>3986</v>
      </c>
      <c r="B8712" s="467" t="s">
        <v>27</v>
      </c>
      <c r="C8712" s="468" t="s">
        <v>26</v>
      </c>
      <c r="D8712" s="468" t="s">
        <v>18</v>
      </c>
      <c r="E8712" s="468" t="s">
        <v>25</v>
      </c>
      <c r="F8712" s="468"/>
      <c r="G8712" s="469" t="s">
        <v>1375</v>
      </c>
      <c r="H8712" s="467" t="s">
        <v>1376</v>
      </c>
      <c r="I8712" s="470" t="s">
        <v>1377</v>
      </c>
      <c r="J8712" s="471" t="s">
        <v>19</v>
      </c>
    </row>
    <row r="8713" customFormat="false" ht="25.5" hidden="false" customHeight="true" outlineLevel="0" collapsed="false">
      <c r="A8713" s="472" t="s">
        <v>35</v>
      </c>
      <c r="B8713" s="473" t="n">
        <v>98114</v>
      </c>
      <c r="C8713" s="474" t="s">
        <v>42</v>
      </c>
      <c r="D8713" s="474" t="s">
        <v>3987</v>
      </c>
      <c r="E8713" s="474" t="s">
        <v>1422</v>
      </c>
      <c r="F8713" s="474"/>
      <c r="G8713" s="475" t="s">
        <v>120</v>
      </c>
      <c r="H8713" s="476" t="n">
        <v>1</v>
      </c>
      <c r="I8713" s="477" t="n">
        <v>658.23</v>
      </c>
      <c r="J8713" s="478" t="n">
        <v>658.23</v>
      </c>
    </row>
    <row r="8714" customFormat="false" ht="24" hidden="false" customHeight="true" outlineLevel="0" collapsed="false">
      <c r="A8714" s="479" t="s">
        <v>656</v>
      </c>
      <c r="B8714" s="480" t="n">
        <v>88309</v>
      </c>
      <c r="C8714" s="481" t="s">
        <v>42</v>
      </c>
      <c r="D8714" s="481" t="s">
        <v>696</v>
      </c>
      <c r="E8714" s="481" t="s">
        <v>1382</v>
      </c>
      <c r="F8714" s="481"/>
      <c r="G8714" s="482" t="s">
        <v>469</v>
      </c>
      <c r="H8714" s="483" t="n">
        <v>1.1484</v>
      </c>
      <c r="I8714" s="484" t="n">
        <v>25.62</v>
      </c>
      <c r="J8714" s="485" t="n">
        <v>29.42</v>
      </c>
    </row>
    <row r="8715" customFormat="false" ht="24" hidden="false" customHeight="true" outlineLevel="0" collapsed="false">
      <c r="A8715" s="479" t="s">
        <v>656</v>
      </c>
      <c r="B8715" s="480" t="n">
        <v>88316</v>
      </c>
      <c r="C8715" s="481" t="s">
        <v>42</v>
      </c>
      <c r="D8715" s="481" t="s">
        <v>667</v>
      </c>
      <c r="E8715" s="481" t="s">
        <v>1382</v>
      </c>
      <c r="F8715" s="481"/>
      <c r="G8715" s="482" t="s">
        <v>469</v>
      </c>
      <c r="H8715" s="483" t="n">
        <v>0.9023</v>
      </c>
      <c r="I8715" s="484" t="n">
        <v>20.32</v>
      </c>
      <c r="J8715" s="485" t="n">
        <v>18.33</v>
      </c>
    </row>
    <row r="8716" customFormat="false" ht="39" hidden="false" customHeight="true" outlineLevel="0" collapsed="false">
      <c r="A8716" s="479" t="s">
        <v>656</v>
      </c>
      <c r="B8716" s="480" t="n">
        <v>94970</v>
      </c>
      <c r="C8716" s="481" t="s">
        <v>42</v>
      </c>
      <c r="D8716" s="481" t="s">
        <v>919</v>
      </c>
      <c r="E8716" s="481" t="s">
        <v>1399</v>
      </c>
      <c r="F8716" s="481"/>
      <c r="G8716" s="482" t="s">
        <v>388</v>
      </c>
      <c r="H8716" s="483" t="n">
        <v>0.0281</v>
      </c>
      <c r="I8716" s="484" t="n">
        <v>551.97</v>
      </c>
      <c r="J8716" s="485" t="n">
        <v>15.51</v>
      </c>
    </row>
    <row r="8717" customFormat="false" ht="39" hidden="false" customHeight="true" outlineLevel="0" collapsed="false">
      <c r="A8717" s="501" t="s">
        <v>200</v>
      </c>
      <c r="B8717" s="502" t="n">
        <v>11301</v>
      </c>
      <c r="C8717" s="503" t="s">
        <v>42</v>
      </c>
      <c r="D8717" s="503" t="s">
        <v>3988</v>
      </c>
      <c r="E8717" s="503" t="s">
        <v>669</v>
      </c>
      <c r="F8717" s="503"/>
      <c r="G8717" s="504" t="s">
        <v>120</v>
      </c>
      <c r="H8717" s="505" t="n">
        <v>1</v>
      </c>
      <c r="I8717" s="506" t="n">
        <v>594.97</v>
      </c>
      <c r="J8717" s="507" t="n">
        <v>594.97</v>
      </c>
    </row>
    <row r="8718" customFormat="false" ht="15" hidden="false" customHeight="false" outlineLevel="0" collapsed="false">
      <c r="A8718" s="486"/>
      <c r="B8718" s="487"/>
      <c r="C8718" s="487"/>
      <c r="D8718" s="487"/>
      <c r="E8718" s="487" t="s">
        <v>1388</v>
      </c>
      <c r="F8718" s="488" t="n">
        <v>38.29</v>
      </c>
      <c r="G8718" s="487" t="s">
        <v>1389</v>
      </c>
      <c r="H8718" s="488" t="n">
        <v>0</v>
      </c>
      <c r="I8718" s="489" t="s">
        <v>1390</v>
      </c>
      <c r="J8718" s="490" t="n">
        <v>38.29</v>
      </c>
    </row>
    <row r="8719" customFormat="false" ht="15" hidden="false" customHeight="true" outlineLevel="0" collapsed="false">
      <c r="A8719" s="486"/>
      <c r="B8719" s="487"/>
      <c r="C8719" s="487"/>
      <c r="D8719" s="487"/>
      <c r="E8719" s="487" t="s">
        <v>1391</v>
      </c>
      <c r="F8719" s="488" t="n">
        <v>156.65</v>
      </c>
      <c r="G8719" s="487"/>
      <c r="H8719" s="491" t="s">
        <v>1392</v>
      </c>
      <c r="I8719" s="491"/>
      <c r="J8719" s="490" t="n">
        <v>814.88</v>
      </c>
    </row>
    <row r="8720" customFormat="false" ht="49.5" hidden="false" customHeight="true" outlineLevel="0" collapsed="false">
      <c r="A8720" s="492"/>
      <c r="B8720" s="493"/>
      <c r="C8720" s="493"/>
      <c r="D8720" s="493"/>
      <c r="E8720" s="493"/>
      <c r="F8720" s="493"/>
      <c r="G8720" s="493" t="s">
        <v>1393</v>
      </c>
      <c r="H8720" s="494" t="n">
        <v>4</v>
      </c>
      <c r="I8720" s="495" t="s">
        <v>1394</v>
      </c>
      <c r="J8720" s="496" t="n">
        <v>3259.52</v>
      </c>
    </row>
    <row r="8721" customFormat="false" ht="0.75" hidden="false" customHeight="true" outlineLevel="0" collapsed="false">
      <c r="A8721" s="497"/>
      <c r="B8721" s="498"/>
      <c r="C8721" s="498"/>
      <c r="D8721" s="498"/>
      <c r="E8721" s="498"/>
      <c r="F8721" s="498"/>
      <c r="G8721" s="498"/>
      <c r="H8721" s="498"/>
      <c r="I8721" s="499"/>
      <c r="J8721" s="500"/>
    </row>
    <row r="8722" customFormat="false" ht="18" hidden="false" customHeight="true" outlineLevel="0" collapsed="false">
      <c r="A8722" s="466" t="s">
        <v>3989</v>
      </c>
      <c r="B8722" s="467" t="s">
        <v>27</v>
      </c>
      <c r="C8722" s="468" t="s">
        <v>26</v>
      </c>
      <c r="D8722" s="468" t="s">
        <v>18</v>
      </c>
      <c r="E8722" s="468" t="s">
        <v>25</v>
      </c>
      <c r="F8722" s="468"/>
      <c r="G8722" s="469" t="s">
        <v>1375</v>
      </c>
      <c r="H8722" s="467" t="s">
        <v>1376</v>
      </c>
      <c r="I8722" s="470" t="s">
        <v>1377</v>
      </c>
      <c r="J8722" s="471" t="s">
        <v>19</v>
      </c>
    </row>
    <row r="8723" customFormat="false" ht="64.5" hidden="false" customHeight="true" outlineLevel="0" collapsed="false">
      <c r="A8723" s="472" t="s">
        <v>35</v>
      </c>
      <c r="B8723" s="473" t="n">
        <v>102292</v>
      </c>
      <c r="C8723" s="474" t="s">
        <v>42</v>
      </c>
      <c r="D8723" s="474" t="s">
        <v>3990</v>
      </c>
      <c r="E8723" s="474" t="s">
        <v>914</v>
      </c>
      <c r="F8723" s="474"/>
      <c r="G8723" s="475" t="s">
        <v>388</v>
      </c>
      <c r="H8723" s="476" t="n">
        <v>1</v>
      </c>
      <c r="I8723" s="477" t="n">
        <v>7.22</v>
      </c>
      <c r="J8723" s="478" t="n">
        <v>7.22</v>
      </c>
    </row>
    <row r="8724" customFormat="false" ht="39" hidden="false" customHeight="true" outlineLevel="0" collapsed="false">
      <c r="A8724" s="479" t="s">
        <v>656</v>
      </c>
      <c r="B8724" s="480" t="n">
        <v>5631</v>
      </c>
      <c r="C8724" s="481" t="s">
        <v>42</v>
      </c>
      <c r="D8724" s="481" t="s">
        <v>1633</v>
      </c>
      <c r="E8724" s="481" t="s">
        <v>683</v>
      </c>
      <c r="F8724" s="481"/>
      <c r="G8724" s="482" t="s">
        <v>688</v>
      </c>
      <c r="H8724" s="483" t="n">
        <v>0.0235802</v>
      </c>
      <c r="I8724" s="484" t="n">
        <v>205.47</v>
      </c>
      <c r="J8724" s="485" t="n">
        <v>4.84</v>
      </c>
    </row>
    <row r="8725" customFormat="false" ht="39" hidden="false" customHeight="true" outlineLevel="0" collapsed="false">
      <c r="A8725" s="479" t="s">
        <v>656</v>
      </c>
      <c r="B8725" s="480" t="n">
        <v>5632</v>
      </c>
      <c r="C8725" s="481" t="s">
        <v>42</v>
      </c>
      <c r="D8725" s="481" t="s">
        <v>1634</v>
      </c>
      <c r="E8725" s="481" t="s">
        <v>683</v>
      </c>
      <c r="F8725" s="481"/>
      <c r="G8725" s="482" t="s">
        <v>684</v>
      </c>
      <c r="H8725" s="483" t="n">
        <v>0.0185743</v>
      </c>
      <c r="I8725" s="484" t="n">
        <v>82.81</v>
      </c>
      <c r="J8725" s="485" t="n">
        <v>1.53</v>
      </c>
    </row>
    <row r="8726" customFormat="false" ht="24" hidden="false" customHeight="true" outlineLevel="0" collapsed="false">
      <c r="A8726" s="479" t="s">
        <v>656</v>
      </c>
      <c r="B8726" s="480" t="n">
        <v>88316</v>
      </c>
      <c r="C8726" s="481" t="s">
        <v>42</v>
      </c>
      <c r="D8726" s="481" t="s">
        <v>667</v>
      </c>
      <c r="E8726" s="481" t="s">
        <v>1382</v>
      </c>
      <c r="F8726" s="481"/>
      <c r="G8726" s="482" t="s">
        <v>469</v>
      </c>
      <c r="H8726" s="483" t="n">
        <v>0.0421545</v>
      </c>
      <c r="I8726" s="484" t="n">
        <v>20.32</v>
      </c>
      <c r="J8726" s="485" t="n">
        <v>0.85</v>
      </c>
    </row>
    <row r="8727" customFormat="false" ht="15" hidden="false" customHeight="false" outlineLevel="0" collapsed="false">
      <c r="A8727" s="486"/>
      <c r="B8727" s="487"/>
      <c r="C8727" s="487"/>
      <c r="D8727" s="487"/>
      <c r="E8727" s="487" t="s">
        <v>1388</v>
      </c>
      <c r="F8727" s="488" t="n">
        <v>1.47</v>
      </c>
      <c r="G8727" s="487" t="s">
        <v>1389</v>
      </c>
      <c r="H8727" s="488" t="n">
        <v>0</v>
      </c>
      <c r="I8727" s="489" t="s">
        <v>1390</v>
      </c>
      <c r="J8727" s="490" t="n">
        <v>1.47</v>
      </c>
    </row>
    <row r="8728" customFormat="false" ht="15" hidden="false" customHeight="true" outlineLevel="0" collapsed="false">
      <c r="A8728" s="486"/>
      <c r="B8728" s="487"/>
      <c r="C8728" s="487"/>
      <c r="D8728" s="487"/>
      <c r="E8728" s="487" t="s">
        <v>1391</v>
      </c>
      <c r="F8728" s="488" t="n">
        <v>1.71</v>
      </c>
      <c r="G8728" s="487"/>
      <c r="H8728" s="491" t="s">
        <v>1392</v>
      </c>
      <c r="I8728" s="491"/>
      <c r="J8728" s="490" t="n">
        <v>8.93</v>
      </c>
    </row>
    <row r="8729" customFormat="false" ht="49.5" hidden="false" customHeight="true" outlineLevel="0" collapsed="false">
      <c r="A8729" s="492"/>
      <c r="B8729" s="493"/>
      <c r="C8729" s="493"/>
      <c r="D8729" s="493"/>
      <c r="E8729" s="493"/>
      <c r="F8729" s="493"/>
      <c r="G8729" s="493" t="s">
        <v>1393</v>
      </c>
      <c r="H8729" s="494" t="n">
        <v>57.7</v>
      </c>
      <c r="I8729" s="495" t="s">
        <v>1394</v>
      </c>
      <c r="J8729" s="496" t="n">
        <v>515.26</v>
      </c>
    </row>
    <row r="8730" customFormat="false" ht="0.75" hidden="false" customHeight="true" outlineLevel="0" collapsed="false">
      <c r="A8730" s="497"/>
      <c r="B8730" s="498"/>
      <c r="C8730" s="498"/>
      <c r="D8730" s="498"/>
      <c r="E8730" s="498"/>
      <c r="F8730" s="498"/>
      <c r="G8730" s="498"/>
      <c r="H8730" s="498"/>
      <c r="I8730" s="499"/>
      <c r="J8730" s="500"/>
    </row>
    <row r="8731" customFormat="false" ht="18" hidden="false" customHeight="true" outlineLevel="0" collapsed="false">
      <c r="A8731" s="466" t="s">
        <v>3991</v>
      </c>
      <c r="B8731" s="467" t="s">
        <v>27</v>
      </c>
      <c r="C8731" s="468" t="s">
        <v>26</v>
      </c>
      <c r="D8731" s="468" t="s">
        <v>18</v>
      </c>
      <c r="E8731" s="468" t="s">
        <v>25</v>
      </c>
      <c r="F8731" s="468"/>
      <c r="G8731" s="469" t="s">
        <v>1375</v>
      </c>
      <c r="H8731" s="467" t="s">
        <v>1376</v>
      </c>
      <c r="I8731" s="470" t="s">
        <v>1377</v>
      </c>
      <c r="J8731" s="471" t="s">
        <v>19</v>
      </c>
    </row>
    <row r="8732" customFormat="false" ht="39" hidden="false" customHeight="true" outlineLevel="0" collapsed="false">
      <c r="A8732" s="472" t="s">
        <v>35</v>
      </c>
      <c r="B8732" s="473" t="n">
        <v>95240</v>
      </c>
      <c r="C8732" s="474" t="s">
        <v>42</v>
      </c>
      <c r="D8732" s="474" t="s">
        <v>1466</v>
      </c>
      <c r="E8732" s="474" t="s">
        <v>1399</v>
      </c>
      <c r="F8732" s="474"/>
      <c r="G8732" s="475" t="s">
        <v>400</v>
      </c>
      <c r="H8732" s="476" t="n">
        <v>1</v>
      </c>
      <c r="I8732" s="477" t="n">
        <v>20.81</v>
      </c>
      <c r="J8732" s="478" t="n">
        <v>20.81</v>
      </c>
    </row>
    <row r="8733" customFormat="false" ht="24" hidden="false" customHeight="true" outlineLevel="0" collapsed="false">
      <c r="A8733" s="479" t="s">
        <v>656</v>
      </c>
      <c r="B8733" s="480" t="n">
        <v>88309</v>
      </c>
      <c r="C8733" s="481" t="s">
        <v>42</v>
      </c>
      <c r="D8733" s="481" t="s">
        <v>696</v>
      </c>
      <c r="E8733" s="481" t="s">
        <v>1382</v>
      </c>
      <c r="F8733" s="481"/>
      <c r="G8733" s="482" t="s">
        <v>469</v>
      </c>
      <c r="H8733" s="483" t="n">
        <v>0.1631</v>
      </c>
      <c r="I8733" s="484" t="n">
        <v>25.62</v>
      </c>
      <c r="J8733" s="485" t="n">
        <v>4.17</v>
      </c>
    </row>
    <row r="8734" customFormat="false" ht="24" hidden="false" customHeight="true" outlineLevel="0" collapsed="false">
      <c r="A8734" s="479" t="s">
        <v>656</v>
      </c>
      <c r="B8734" s="480" t="n">
        <v>88316</v>
      </c>
      <c r="C8734" s="481" t="s">
        <v>42</v>
      </c>
      <c r="D8734" s="481" t="s">
        <v>667</v>
      </c>
      <c r="E8734" s="481" t="s">
        <v>1382</v>
      </c>
      <c r="F8734" s="481"/>
      <c r="G8734" s="482" t="s">
        <v>469</v>
      </c>
      <c r="H8734" s="483" t="n">
        <v>0.0444</v>
      </c>
      <c r="I8734" s="484" t="n">
        <v>20.32</v>
      </c>
      <c r="J8734" s="485" t="n">
        <v>0.9</v>
      </c>
    </row>
    <row r="8735" customFormat="false" ht="39" hidden="false" customHeight="true" outlineLevel="0" collapsed="false">
      <c r="A8735" s="479" t="s">
        <v>656</v>
      </c>
      <c r="B8735" s="480" t="n">
        <v>94968</v>
      </c>
      <c r="C8735" s="481" t="s">
        <v>42</v>
      </c>
      <c r="D8735" s="481" t="s">
        <v>702</v>
      </c>
      <c r="E8735" s="481" t="s">
        <v>1399</v>
      </c>
      <c r="F8735" s="481"/>
      <c r="G8735" s="482" t="s">
        <v>388</v>
      </c>
      <c r="H8735" s="483" t="n">
        <v>0.0339</v>
      </c>
      <c r="I8735" s="484" t="n">
        <v>464.58</v>
      </c>
      <c r="J8735" s="485" t="n">
        <v>15.74</v>
      </c>
    </row>
    <row r="8736" customFormat="false" ht="15" hidden="false" customHeight="false" outlineLevel="0" collapsed="false">
      <c r="A8736" s="486"/>
      <c r="B8736" s="487"/>
      <c r="C8736" s="487"/>
      <c r="D8736" s="487"/>
      <c r="E8736" s="487" t="s">
        <v>1388</v>
      </c>
      <c r="F8736" s="488" t="n">
        <v>5.73</v>
      </c>
      <c r="G8736" s="487" t="s">
        <v>1389</v>
      </c>
      <c r="H8736" s="488" t="n">
        <v>0</v>
      </c>
      <c r="I8736" s="489" t="s">
        <v>1390</v>
      </c>
      <c r="J8736" s="490" t="n">
        <v>5.73</v>
      </c>
    </row>
    <row r="8737" customFormat="false" ht="15" hidden="false" customHeight="true" outlineLevel="0" collapsed="false">
      <c r="A8737" s="486"/>
      <c r="B8737" s="487"/>
      <c r="C8737" s="487"/>
      <c r="D8737" s="487"/>
      <c r="E8737" s="487" t="s">
        <v>1391</v>
      </c>
      <c r="F8737" s="488" t="n">
        <v>4.95</v>
      </c>
      <c r="G8737" s="487"/>
      <c r="H8737" s="491" t="s">
        <v>1392</v>
      </c>
      <c r="I8737" s="491"/>
      <c r="J8737" s="490" t="n">
        <v>25.76</v>
      </c>
    </row>
    <row r="8738" customFormat="false" ht="49.5" hidden="false" customHeight="true" outlineLevel="0" collapsed="false">
      <c r="A8738" s="492"/>
      <c r="B8738" s="493"/>
      <c r="C8738" s="493"/>
      <c r="D8738" s="493"/>
      <c r="E8738" s="493"/>
      <c r="F8738" s="493"/>
      <c r="G8738" s="493" t="s">
        <v>1393</v>
      </c>
      <c r="H8738" s="494" t="n">
        <v>19.24</v>
      </c>
      <c r="I8738" s="495" t="s">
        <v>1394</v>
      </c>
      <c r="J8738" s="496" t="n">
        <v>495.62</v>
      </c>
    </row>
    <row r="8739" customFormat="false" ht="0.75" hidden="false" customHeight="true" outlineLevel="0" collapsed="false">
      <c r="A8739" s="497"/>
      <c r="B8739" s="498"/>
      <c r="C8739" s="498"/>
      <c r="D8739" s="498"/>
      <c r="E8739" s="498"/>
      <c r="F8739" s="498"/>
      <c r="G8739" s="498"/>
      <c r="H8739" s="498"/>
      <c r="I8739" s="499"/>
      <c r="J8739" s="500"/>
    </row>
    <row r="8740" customFormat="false" ht="18" hidden="false" customHeight="true" outlineLevel="0" collapsed="false">
      <c r="A8740" s="466" t="s">
        <v>3992</v>
      </c>
      <c r="B8740" s="467" t="s">
        <v>27</v>
      </c>
      <c r="C8740" s="468" t="s">
        <v>26</v>
      </c>
      <c r="D8740" s="468" t="s">
        <v>18</v>
      </c>
      <c r="E8740" s="468" t="s">
        <v>25</v>
      </c>
      <c r="F8740" s="468"/>
      <c r="G8740" s="469" t="s">
        <v>1375</v>
      </c>
      <c r="H8740" s="467" t="s">
        <v>1376</v>
      </c>
      <c r="I8740" s="470" t="s">
        <v>1377</v>
      </c>
      <c r="J8740" s="471" t="s">
        <v>19</v>
      </c>
    </row>
    <row r="8741" customFormat="false" ht="64.5" hidden="false" customHeight="true" outlineLevel="0" collapsed="false">
      <c r="A8741" s="472" t="s">
        <v>35</v>
      </c>
      <c r="B8741" s="473" t="n">
        <v>93380</v>
      </c>
      <c r="C8741" s="474" t="s">
        <v>42</v>
      </c>
      <c r="D8741" s="474" t="s">
        <v>3993</v>
      </c>
      <c r="E8741" s="474" t="s">
        <v>914</v>
      </c>
      <c r="F8741" s="474"/>
      <c r="G8741" s="475" t="s">
        <v>388</v>
      </c>
      <c r="H8741" s="476" t="n">
        <v>1</v>
      </c>
      <c r="I8741" s="477" t="n">
        <v>13.77</v>
      </c>
      <c r="J8741" s="478" t="n">
        <v>13.77</v>
      </c>
    </row>
    <row r="8742" customFormat="false" ht="64.5" hidden="false" customHeight="true" outlineLevel="0" collapsed="false">
      <c r="A8742" s="479" t="s">
        <v>656</v>
      </c>
      <c r="B8742" s="480" t="n">
        <v>5678</v>
      </c>
      <c r="C8742" s="481" t="s">
        <v>42</v>
      </c>
      <c r="D8742" s="481" t="s">
        <v>931</v>
      </c>
      <c r="E8742" s="481" t="s">
        <v>683</v>
      </c>
      <c r="F8742" s="481"/>
      <c r="G8742" s="482" t="s">
        <v>688</v>
      </c>
      <c r="H8742" s="483" t="n">
        <v>0.0312</v>
      </c>
      <c r="I8742" s="484" t="n">
        <v>139.68</v>
      </c>
      <c r="J8742" s="485" t="n">
        <v>4.35</v>
      </c>
    </row>
    <row r="8743" customFormat="false" ht="64.5" hidden="false" customHeight="true" outlineLevel="0" collapsed="false">
      <c r="A8743" s="479" t="s">
        <v>656</v>
      </c>
      <c r="B8743" s="480" t="n">
        <v>5679</v>
      </c>
      <c r="C8743" s="481" t="s">
        <v>42</v>
      </c>
      <c r="D8743" s="481" t="s">
        <v>929</v>
      </c>
      <c r="E8743" s="481" t="s">
        <v>683</v>
      </c>
      <c r="F8743" s="481"/>
      <c r="G8743" s="482" t="s">
        <v>684</v>
      </c>
      <c r="H8743" s="483" t="n">
        <v>0.0451</v>
      </c>
      <c r="I8743" s="484" t="n">
        <v>56.5</v>
      </c>
      <c r="J8743" s="485" t="n">
        <v>2.54</v>
      </c>
    </row>
    <row r="8744" customFormat="false" ht="64.5" hidden="false" customHeight="true" outlineLevel="0" collapsed="false">
      <c r="A8744" s="479" t="s">
        <v>656</v>
      </c>
      <c r="B8744" s="480" t="n">
        <v>5901</v>
      </c>
      <c r="C8744" s="481" t="s">
        <v>42</v>
      </c>
      <c r="D8744" s="481" t="s">
        <v>1650</v>
      </c>
      <c r="E8744" s="481" t="s">
        <v>683</v>
      </c>
      <c r="F8744" s="481"/>
      <c r="G8744" s="482" t="s">
        <v>688</v>
      </c>
      <c r="H8744" s="483" t="n">
        <v>0.0054</v>
      </c>
      <c r="I8744" s="484" t="n">
        <v>320.21</v>
      </c>
      <c r="J8744" s="485" t="n">
        <v>1.72</v>
      </c>
    </row>
    <row r="8745" customFormat="false" ht="64.5" hidden="false" customHeight="true" outlineLevel="0" collapsed="false">
      <c r="A8745" s="479" t="s">
        <v>656</v>
      </c>
      <c r="B8745" s="480" t="n">
        <v>5903</v>
      </c>
      <c r="C8745" s="481" t="s">
        <v>42</v>
      </c>
      <c r="D8745" s="481" t="s">
        <v>1651</v>
      </c>
      <c r="E8745" s="481" t="s">
        <v>683</v>
      </c>
      <c r="F8745" s="481"/>
      <c r="G8745" s="482" t="s">
        <v>684</v>
      </c>
      <c r="H8745" s="483" t="n">
        <v>0.0006</v>
      </c>
      <c r="I8745" s="484" t="n">
        <v>75.31</v>
      </c>
      <c r="J8745" s="485" t="n">
        <v>0.04</v>
      </c>
    </row>
    <row r="8746" customFormat="false" ht="24" hidden="false" customHeight="true" outlineLevel="0" collapsed="false">
      <c r="A8746" s="479" t="s">
        <v>656</v>
      </c>
      <c r="B8746" s="480" t="n">
        <v>88316</v>
      </c>
      <c r="C8746" s="481" t="s">
        <v>42</v>
      </c>
      <c r="D8746" s="481" t="s">
        <v>667</v>
      </c>
      <c r="E8746" s="481" t="s">
        <v>1382</v>
      </c>
      <c r="F8746" s="481"/>
      <c r="G8746" s="482" t="s">
        <v>469</v>
      </c>
      <c r="H8746" s="483" t="n">
        <v>0.0426</v>
      </c>
      <c r="I8746" s="484" t="n">
        <v>20.32</v>
      </c>
      <c r="J8746" s="485" t="n">
        <v>0.86</v>
      </c>
    </row>
    <row r="8747" customFormat="false" ht="39" hidden="false" customHeight="true" outlineLevel="0" collapsed="false">
      <c r="A8747" s="479" t="s">
        <v>656</v>
      </c>
      <c r="B8747" s="480" t="n">
        <v>91533</v>
      </c>
      <c r="C8747" s="481" t="s">
        <v>42</v>
      </c>
      <c r="D8747" s="481" t="s">
        <v>1124</v>
      </c>
      <c r="E8747" s="481" t="s">
        <v>683</v>
      </c>
      <c r="F8747" s="481"/>
      <c r="G8747" s="482" t="s">
        <v>688</v>
      </c>
      <c r="H8747" s="483" t="n">
        <v>0.1416</v>
      </c>
      <c r="I8747" s="484" t="n">
        <v>30.1</v>
      </c>
      <c r="J8747" s="485" t="n">
        <v>4.26</v>
      </c>
    </row>
    <row r="8748" customFormat="false" ht="15" hidden="false" customHeight="false" outlineLevel="0" collapsed="false">
      <c r="A8748" s="486"/>
      <c r="B8748" s="487"/>
      <c r="C8748" s="487"/>
      <c r="D8748" s="487"/>
      <c r="E8748" s="487" t="s">
        <v>1388</v>
      </c>
      <c r="F8748" s="488" t="n">
        <v>4.79</v>
      </c>
      <c r="G8748" s="487" t="s">
        <v>1389</v>
      </c>
      <c r="H8748" s="488" t="n">
        <v>0</v>
      </c>
      <c r="I8748" s="489" t="s">
        <v>1390</v>
      </c>
      <c r="J8748" s="490" t="n">
        <v>4.79</v>
      </c>
    </row>
    <row r="8749" customFormat="false" ht="15" hidden="false" customHeight="true" outlineLevel="0" collapsed="false">
      <c r="A8749" s="486"/>
      <c r="B8749" s="487"/>
      <c r="C8749" s="487"/>
      <c r="D8749" s="487"/>
      <c r="E8749" s="487" t="s">
        <v>1391</v>
      </c>
      <c r="F8749" s="488" t="n">
        <v>3.27</v>
      </c>
      <c r="G8749" s="487"/>
      <c r="H8749" s="491" t="s">
        <v>1392</v>
      </c>
      <c r="I8749" s="491"/>
      <c r="J8749" s="490" t="n">
        <v>17.04</v>
      </c>
    </row>
    <row r="8750" customFormat="false" ht="49.5" hidden="false" customHeight="true" outlineLevel="0" collapsed="false">
      <c r="A8750" s="492"/>
      <c r="B8750" s="493"/>
      <c r="C8750" s="493"/>
      <c r="D8750" s="493"/>
      <c r="E8750" s="493"/>
      <c r="F8750" s="493"/>
      <c r="G8750" s="493" t="s">
        <v>1393</v>
      </c>
      <c r="H8750" s="494" t="n">
        <v>23.08</v>
      </c>
      <c r="I8750" s="495" t="s">
        <v>1394</v>
      </c>
      <c r="J8750" s="496" t="n">
        <v>393.28</v>
      </c>
    </row>
    <row r="8751" customFormat="false" ht="0.75" hidden="false" customHeight="true" outlineLevel="0" collapsed="false">
      <c r="A8751" s="497"/>
      <c r="B8751" s="498"/>
      <c r="C8751" s="498"/>
      <c r="D8751" s="498"/>
      <c r="E8751" s="498"/>
      <c r="F8751" s="498"/>
      <c r="G8751" s="498"/>
      <c r="H8751" s="498"/>
      <c r="I8751" s="499"/>
      <c r="J8751" s="500"/>
    </row>
    <row r="8752" customFormat="false" ht="18" hidden="false" customHeight="true" outlineLevel="0" collapsed="false">
      <c r="A8752" s="466" t="s">
        <v>3994</v>
      </c>
      <c r="B8752" s="467" t="s">
        <v>27</v>
      </c>
      <c r="C8752" s="468" t="s">
        <v>26</v>
      </c>
      <c r="D8752" s="468" t="s">
        <v>18</v>
      </c>
      <c r="E8752" s="468" t="s">
        <v>25</v>
      </c>
      <c r="F8752" s="468"/>
      <c r="G8752" s="469" t="s">
        <v>1375</v>
      </c>
      <c r="H8752" s="467" t="s">
        <v>1376</v>
      </c>
      <c r="I8752" s="470" t="s">
        <v>1377</v>
      </c>
      <c r="J8752" s="471" t="s">
        <v>19</v>
      </c>
    </row>
    <row r="8753" customFormat="false" ht="25.5" hidden="false" customHeight="true" outlineLevel="0" collapsed="false">
      <c r="A8753" s="472" t="s">
        <v>35</v>
      </c>
      <c r="B8753" s="473" t="n">
        <v>98557</v>
      </c>
      <c r="C8753" s="474" t="s">
        <v>42</v>
      </c>
      <c r="D8753" s="474" t="s">
        <v>501</v>
      </c>
      <c r="E8753" s="474" t="s">
        <v>1670</v>
      </c>
      <c r="F8753" s="474"/>
      <c r="G8753" s="475" t="s">
        <v>400</v>
      </c>
      <c r="H8753" s="476" t="n">
        <v>1</v>
      </c>
      <c r="I8753" s="477" t="n">
        <v>41.06</v>
      </c>
      <c r="J8753" s="478" t="n">
        <v>41.06</v>
      </c>
    </row>
    <row r="8754" customFormat="false" ht="25.5" hidden="false" customHeight="true" outlineLevel="0" collapsed="false">
      <c r="A8754" s="479" t="s">
        <v>656</v>
      </c>
      <c r="B8754" s="480" t="n">
        <v>88243</v>
      </c>
      <c r="C8754" s="481" t="s">
        <v>42</v>
      </c>
      <c r="D8754" s="481" t="s">
        <v>987</v>
      </c>
      <c r="E8754" s="481" t="s">
        <v>1382</v>
      </c>
      <c r="F8754" s="481"/>
      <c r="G8754" s="482" t="s">
        <v>469</v>
      </c>
      <c r="H8754" s="483" t="n">
        <v>0.0969</v>
      </c>
      <c r="I8754" s="484" t="n">
        <v>21.21</v>
      </c>
      <c r="J8754" s="485" t="n">
        <v>2.05</v>
      </c>
    </row>
    <row r="8755" customFormat="false" ht="24" hidden="false" customHeight="true" outlineLevel="0" collapsed="false">
      <c r="A8755" s="479" t="s">
        <v>656</v>
      </c>
      <c r="B8755" s="480" t="n">
        <v>88270</v>
      </c>
      <c r="C8755" s="481" t="s">
        <v>42</v>
      </c>
      <c r="D8755" s="481" t="s">
        <v>1671</v>
      </c>
      <c r="E8755" s="481" t="s">
        <v>1382</v>
      </c>
      <c r="F8755" s="481"/>
      <c r="G8755" s="482" t="s">
        <v>469</v>
      </c>
      <c r="H8755" s="483" t="n">
        <v>0.4299</v>
      </c>
      <c r="I8755" s="484" t="n">
        <v>23.14</v>
      </c>
      <c r="J8755" s="485" t="n">
        <v>9.94</v>
      </c>
    </row>
    <row r="8756" customFormat="false" ht="51.75" hidden="false" customHeight="true" outlineLevel="0" collapsed="false">
      <c r="A8756" s="501" t="s">
        <v>200</v>
      </c>
      <c r="B8756" s="502" t="n">
        <v>626</v>
      </c>
      <c r="C8756" s="503" t="s">
        <v>42</v>
      </c>
      <c r="D8756" s="503" t="s">
        <v>1800</v>
      </c>
      <c r="E8756" s="503" t="s">
        <v>669</v>
      </c>
      <c r="F8756" s="503"/>
      <c r="G8756" s="504" t="s">
        <v>66</v>
      </c>
      <c r="H8756" s="505" t="n">
        <v>1.5</v>
      </c>
      <c r="I8756" s="506" t="n">
        <v>19.38</v>
      </c>
      <c r="J8756" s="507" t="n">
        <v>29.07</v>
      </c>
    </row>
    <row r="8757" customFormat="false" ht="15" hidden="false" customHeight="false" outlineLevel="0" collapsed="false">
      <c r="A8757" s="486"/>
      <c r="B8757" s="487"/>
      <c r="C8757" s="487"/>
      <c r="D8757" s="487"/>
      <c r="E8757" s="487" t="s">
        <v>1388</v>
      </c>
      <c r="F8757" s="488" t="n">
        <v>9.18</v>
      </c>
      <c r="G8757" s="487" t="s">
        <v>1389</v>
      </c>
      <c r="H8757" s="488" t="n">
        <v>0</v>
      </c>
      <c r="I8757" s="489" t="s">
        <v>1390</v>
      </c>
      <c r="J8757" s="490" t="n">
        <v>9.18</v>
      </c>
    </row>
    <row r="8758" customFormat="false" ht="15" hidden="false" customHeight="true" outlineLevel="0" collapsed="false">
      <c r="A8758" s="486"/>
      <c r="B8758" s="487"/>
      <c r="C8758" s="487"/>
      <c r="D8758" s="487"/>
      <c r="E8758" s="487" t="s">
        <v>1391</v>
      </c>
      <c r="F8758" s="488" t="n">
        <v>9.77</v>
      </c>
      <c r="G8758" s="487"/>
      <c r="H8758" s="491" t="s">
        <v>1392</v>
      </c>
      <c r="I8758" s="491"/>
      <c r="J8758" s="490" t="n">
        <v>50.83</v>
      </c>
    </row>
    <row r="8759" customFormat="false" ht="49.5" hidden="false" customHeight="true" outlineLevel="0" collapsed="false">
      <c r="A8759" s="492"/>
      <c r="B8759" s="493"/>
      <c r="C8759" s="493"/>
      <c r="D8759" s="493"/>
      <c r="E8759" s="493"/>
      <c r="F8759" s="493"/>
      <c r="G8759" s="493" t="s">
        <v>1393</v>
      </c>
      <c r="H8759" s="494" t="n">
        <v>40.02</v>
      </c>
      <c r="I8759" s="495" t="s">
        <v>1394</v>
      </c>
      <c r="J8759" s="496" t="n">
        <v>2034.21</v>
      </c>
    </row>
    <row r="8760" customFormat="false" ht="0.75" hidden="false" customHeight="true" outlineLevel="0" collapsed="false">
      <c r="A8760" s="497"/>
      <c r="B8760" s="498"/>
      <c r="C8760" s="498"/>
      <c r="D8760" s="498"/>
      <c r="E8760" s="498"/>
      <c r="F8760" s="498"/>
      <c r="G8760" s="498"/>
      <c r="H8760" s="498"/>
      <c r="I8760" s="499"/>
      <c r="J8760" s="500"/>
    </row>
    <row r="8761" customFormat="false" ht="18" hidden="false" customHeight="true" outlineLevel="0" collapsed="false">
      <c r="A8761" s="466" t="s">
        <v>3995</v>
      </c>
      <c r="B8761" s="467" t="s">
        <v>27</v>
      </c>
      <c r="C8761" s="468" t="s">
        <v>26</v>
      </c>
      <c r="D8761" s="468" t="s">
        <v>18</v>
      </c>
      <c r="E8761" s="468" t="s">
        <v>25</v>
      </c>
      <c r="F8761" s="468"/>
      <c r="G8761" s="469" t="s">
        <v>1375</v>
      </c>
      <c r="H8761" s="467" t="s">
        <v>1376</v>
      </c>
      <c r="I8761" s="470" t="s">
        <v>1377</v>
      </c>
      <c r="J8761" s="471" t="s">
        <v>19</v>
      </c>
    </row>
    <row r="8762" customFormat="false" ht="51.75" hidden="false" customHeight="true" outlineLevel="0" collapsed="false">
      <c r="A8762" s="472" t="s">
        <v>35</v>
      </c>
      <c r="B8762" s="473" t="n">
        <v>98055</v>
      </c>
      <c r="C8762" s="474" t="s">
        <v>42</v>
      </c>
      <c r="D8762" s="474" t="s">
        <v>3996</v>
      </c>
      <c r="E8762" s="474" t="s">
        <v>1422</v>
      </c>
      <c r="F8762" s="474"/>
      <c r="G8762" s="475" t="s">
        <v>120</v>
      </c>
      <c r="H8762" s="476" t="n">
        <v>1</v>
      </c>
      <c r="I8762" s="477" t="n">
        <v>6560.24</v>
      </c>
      <c r="J8762" s="478" t="n">
        <v>6560.24</v>
      </c>
    </row>
    <row r="8763" customFormat="false" ht="39" hidden="false" customHeight="true" outlineLevel="0" collapsed="false">
      <c r="A8763" s="479" t="s">
        <v>656</v>
      </c>
      <c r="B8763" s="480" t="n">
        <v>101624</v>
      </c>
      <c r="C8763" s="481" t="s">
        <v>42</v>
      </c>
      <c r="D8763" s="481" t="s">
        <v>927</v>
      </c>
      <c r="E8763" s="481" t="s">
        <v>914</v>
      </c>
      <c r="F8763" s="481"/>
      <c r="G8763" s="482" t="s">
        <v>388</v>
      </c>
      <c r="H8763" s="483" t="n">
        <v>0.5641</v>
      </c>
      <c r="I8763" s="484" t="n">
        <v>269.38</v>
      </c>
      <c r="J8763" s="485" t="n">
        <v>151.95</v>
      </c>
    </row>
    <row r="8764" customFormat="false" ht="64.5" hidden="false" customHeight="true" outlineLevel="0" collapsed="false">
      <c r="A8764" s="479" t="s">
        <v>656</v>
      </c>
      <c r="B8764" s="480" t="n">
        <v>5678</v>
      </c>
      <c r="C8764" s="481" t="s">
        <v>42</v>
      </c>
      <c r="D8764" s="481" t="s">
        <v>931</v>
      </c>
      <c r="E8764" s="481" t="s">
        <v>683</v>
      </c>
      <c r="F8764" s="481"/>
      <c r="G8764" s="482" t="s">
        <v>688</v>
      </c>
      <c r="H8764" s="483" t="n">
        <v>0.6001</v>
      </c>
      <c r="I8764" s="484" t="n">
        <v>139.68</v>
      </c>
      <c r="J8764" s="485" t="n">
        <v>83.82</v>
      </c>
    </row>
    <row r="8765" customFormat="false" ht="64.5" hidden="false" customHeight="true" outlineLevel="0" collapsed="false">
      <c r="A8765" s="479" t="s">
        <v>656</v>
      </c>
      <c r="B8765" s="480" t="n">
        <v>5679</v>
      </c>
      <c r="C8765" s="481" t="s">
        <v>42</v>
      </c>
      <c r="D8765" s="481" t="s">
        <v>929</v>
      </c>
      <c r="E8765" s="481" t="s">
        <v>683</v>
      </c>
      <c r="F8765" s="481"/>
      <c r="G8765" s="482" t="s">
        <v>684</v>
      </c>
      <c r="H8765" s="483" t="n">
        <v>1.223</v>
      </c>
      <c r="I8765" s="484" t="n">
        <v>56.5</v>
      </c>
      <c r="J8765" s="485" t="n">
        <v>69.09</v>
      </c>
    </row>
    <row r="8766" customFormat="false" ht="24" hidden="false" customHeight="true" outlineLevel="0" collapsed="false">
      <c r="A8766" s="479" t="s">
        <v>656</v>
      </c>
      <c r="B8766" s="480" t="n">
        <v>88309</v>
      </c>
      <c r="C8766" s="481" t="s">
        <v>42</v>
      </c>
      <c r="D8766" s="481" t="s">
        <v>696</v>
      </c>
      <c r="E8766" s="481" t="s">
        <v>1382</v>
      </c>
      <c r="F8766" s="481"/>
      <c r="G8766" s="482" t="s">
        <v>469</v>
      </c>
      <c r="H8766" s="483" t="n">
        <v>3.0239</v>
      </c>
      <c r="I8766" s="484" t="n">
        <v>25.62</v>
      </c>
      <c r="J8766" s="485" t="n">
        <v>77.47</v>
      </c>
    </row>
    <row r="8767" customFormat="false" ht="24" hidden="false" customHeight="true" outlineLevel="0" collapsed="false">
      <c r="A8767" s="479" t="s">
        <v>656</v>
      </c>
      <c r="B8767" s="480" t="n">
        <v>88316</v>
      </c>
      <c r="C8767" s="481" t="s">
        <v>42</v>
      </c>
      <c r="D8767" s="481" t="s">
        <v>667</v>
      </c>
      <c r="E8767" s="481" t="s">
        <v>1382</v>
      </c>
      <c r="F8767" s="481"/>
      <c r="G8767" s="482" t="s">
        <v>469</v>
      </c>
      <c r="H8767" s="483" t="n">
        <v>2.3759</v>
      </c>
      <c r="I8767" s="484" t="n">
        <v>20.32</v>
      </c>
      <c r="J8767" s="485" t="n">
        <v>48.27</v>
      </c>
    </row>
    <row r="8768" customFormat="false" ht="39" hidden="false" customHeight="true" outlineLevel="0" collapsed="false">
      <c r="A8768" s="479" t="s">
        <v>656</v>
      </c>
      <c r="B8768" s="480" t="n">
        <v>88628</v>
      </c>
      <c r="C8768" s="481" t="s">
        <v>42</v>
      </c>
      <c r="D8768" s="481" t="s">
        <v>925</v>
      </c>
      <c r="E8768" s="481" t="s">
        <v>1382</v>
      </c>
      <c r="F8768" s="481"/>
      <c r="G8768" s="482" t="s">
        <v>388</v>
      </c>
      <c r="H8768" s="483" t="n">
        <v>0.1086</v>
      </c>
      <c r="I8768" s="484" t="n">
        <v>637.09</v>
      </c>
      <c r="J8768" s="485" t="n">
        <v>69.18</v>
      </c>
    </row>
    <row r="8769" customFormat="false" ht="39" hidden="false" customHeight="true" outlineLevel="0" collapsed="false">
      <c r="A8769" s="479" t="s">
        <v>656</v>
      </c>
      <c r="B8769" s="480" t="n">
        <v>97738</v>
      </c>
      <c r="C8769" s="481" t="s">
        <v>42</v>
      </c>
      <c r="D8769" s="481" t="s">
        <v>930</v>
      </c>
      <c r="E8769" s="481" t="s">
        <v>1399</v>
      </c>
      <c r="F8769" s="481"/>
      <c r="G8769" s="482" t="s">
        <v>388</v>
      </c>
      <c r="H8769" s="483" t="n">
        <v>0.0154</v>
      </c>
      <c r="I8769" s="484" t="n">
        <v>4171.82</v>
      </c>
      <c r="J8769" s="485" t="n">
        <v>64.24</v>
      </c>
    </row>
    <row r="8770" customFormat="false" ht="39" hidden="false" customHeight="true" outlineLevel="0" collapsed="false">
      <c r="A8770" s="479" t="s">
        <v>656</v>
      </c>
      <c r="B8770" s="480" t="n">
        <v>97740</v>
      </c>
      <c r="C8770" s="481" t="s">
        <v>42</v>
      </c>
      <c r="D8770" s="481" t="s">
        <v>935</v>
      </c>
      <c r="E8770" s="481" t="s">
        <v>1399</v>
      </c>
      <c r="F8770" s="481"/>
      <c r="G8770" s="482" t="s">
        <v>388</v>
      </c>
      <c r="H8770" s="483" t="n">
        <v>0.3814</v>
      </c>
      <c r="I8770" s="484" t="n">
        <v>2281.53</v>
      </c>
      <c r="J8770" s="485" t="n">
        <v>870.17</v>
      </c>
    </row>
    <row r="8771" customFormat="false" ht="39" hidden="false" customHeight="true" outlineLevel="0" collapsed="false">
      <c r="A8771" s="501" t="s">
        <v>200</v>
      </c>
      <c r="B8771" s="502" t="n">
        <v>12567</v>
      </c>
      <c r="C8771" s="503" t="s">
        <v>42</v>
      </c>
      <c r="D8771" s="503" t="s">
        <v>3997</v>
      </c>
      <c r="E8771" s="503" t="s">
        <v>669</v>
      </c>
      <c r="F8771" s="503"/>
      <c r="G8771" s="504" t="s">
        <v>120</v>
      </c>
      <c r="H8771" s="505" t="n">
        <v>5</v>
      </c>
      <c r="I8771" s="506" t="n">
        <v>1025.21</v>
      </c>
      <c r="J8771" s="507" t="n">
        <v>5126.05</v>
      </c>
    </row>
    <row r="8772" customFormat="false" ht="15" hidden="false" customHeight="false" outlineLevel="0" collapsed="false">
      <c r="A8772" s="486"/>
      <c r="B8772" s="487"/>
      <c r="C8772" s="487"/>
      <c r="D8772" s="487"/>
      <c r="E8772" s="487" t="s">
        <v>1388</v>
      </c>
      <c r="F8772" s="488" t="n">
        <v>387.96</v>
      </c>
      <c r="G8772" s="487" t="s">
        <v>1389</v>
      </c>
      <c r="H8772" s="488" t="n">
        <v>0</v>
      </c>
      <c r="I8772" s="489" t="s">
        <v>1390</v>
      </c>
      <c r="J8772" s="490" t="n">
        <v>387.96</v>
      </c>
    </row>
    <row r="8773" customFormat="false" ht="15" hidden="false" customHeight="true" outlineLevel="0" collapsed="false">
      <c r="A8773" s="486"/>
      <c r="B8773" s="487"/>
      <c r="C8773" s="487"/>
      <c r="D8773" s="487"/>
      <c r="E8773" s="487" t="s">
        <v>1391</v>
      </c>
      <c r="F8773" s="488" t="n">
        <v>1561.33</v>
      </c>
      <c r="G8773" s="487"/>
      <c r="H8773" s="491" t="s">
        <v>1392</v>
      </c>
      <c r="I8773" s="491"/>
      <c r="J8773" s="490" t="n">
        <v>8121.57</v>
      </c>
    </row>
    <row r="8774" customFormat="false" ht="49.5" hidden="false" customHeight="true" outlineLevel="0" collapsed="false">
      <c r="A8774" s="492"/>
      <c r="B8774" s="493"/>
      <c r="C8774" s="493"/>
      <c r="D8774" s="493"/>
      <c r="E8774" s="493"/>
      <c r="F8774" s="493"/>
      <c r="G8774" s="493" t="s">
        <v>1393</v>
      </c>
      <c r="H8774" s="494" t="n">
        <v>2</v>
      </c>
      <c r="I8774" s="495" t="s">
        <v>1394</v>
      </c>
      <c r="J8774" s="496" t="n">
        <v>16243.14</v>
      </c>
    </row>
    <row r="8775" customFormat="false" ht="0.75" hidden="false" customHeight="true" outlineLevel="0" collapsed="false">
      <c r="A8775" s="497"/>
      <c r="B8775" s="498"/>
      <c r="C8775" s="498"/>
      <c r="D8775" s="498"/>
      <c r="E8775" s="498"/>
      <c r="F8775" s="498"/>
      <c r="G8775" s="498"/>
      <c r="H8775" s="498"/>
      <c r="I8775" s="499"/>
      <c r="J8775" s="500"/>
    </row>
    <row r="8776" customFormat="false" ht="18" hidden="false" customHeight="true" outlineLevel="0" collapsed="false">
      <c r="A8776" s="466" t="s">
        <v>3998</v>
      </c>
      <c r="B8776" s="467" t="s">
        <v>27</v>
      </c>
      <c r="C8776" s="468" t="s">
        <v>26</v>
      </c>
      <c r="D8776" s="468" t="s">
        <v>18</v>
      </c>
      <c r="E8776" s="468" t="s">
        <v>25</v>
      </c>
      <c r="F8776" s="468"/>
      <c r="G8776" s="469" t="s">
        <v>1375</v>
      </c>
      <c r="H8776" s="467" t="s">
        <v>1376</v>
      </c>
      <c r="I8776" s="470" t="s">
        <v>1377</v>
      </c>
      <c r="J8776" s="471" t="s">
        <v>19</v>
      </c>
    </row>
    <row r="8777" customFormat="false" ht="51.75" hidden="false" customHeight="true" outlineLevel="0" collapsed="false">
      <c r="A8777" s="472" t="s">
        <v>35</v>
      </c>
      <c r="B8777" s="473" t="n">
        <v>100982</v>
      </c>
      <c r="C8777" s="474" t="s">
        <v>42</v>
      </c>
      <c r="D8777" s="474" t="s">
        <v>1631</v>
      </c>
      <c r="E8777" s="474" t="s">
        <v>1632</v>
      </c>
      <c r="F8777" s="474"/>
      <c r="G8777" s="475" t="s">
        <v>388</v>
      </c>
      <c r="H8777" s="476" t="n">
        <v>1</v>
      </c>
      <c r="I8777" s="477" t="n">
        <v>8.98</v>
      </c>
      <c r="J8777" s="478" t="n">
        <v>8.98</v>
      </c>
    </row>
    <row r="8778" customFormat="false" ht="39" hidden="false" customHeight="true" outlineLevel="0" collapsed="false">
      <c r="A8778" s="479" t="s">
        <v>656</v>
      </c>
      <c r="B8778" s="480" t="n">
        <v>5631</v>
      </c>
      <c r="C8778" s="481" t="s">
        <v>42</v>
      </c>
      <c r="D8778" s="481" t="s">
        <v>1633</v>
      </c>
      <c r="E8778" s="481" t="s">
        <v>683</v>
      </c>
      <c r="F8778" s="481"/>
      <c r="G8778" s="482" t="s">
        <v>688</v>
      </c>
      <c r="H8778" s="483" t="n">
        <v>0.0083</v>
      </c>
      <c r="I8778" s="484" t="n">
        <v>205.47</v>
      </c>
      <c r="J8778" s="485" t="n">
        <v>1.7</v>
      </c>
    </row>
    <row r="8779" customFormat="false" ht="39" hidden="false" customHeight="true" outlineLevel="0" collapsed="false">
      <c r="A8779" s="479" t="s">
        <v>656</v>
      </c>
      <c r="B8779" s="480" t="n">
        <v>5632</v>
      </c>
      <c r="C8779" s="481" t="s">
        <v>42</v>
      </c>
      <c r="D8779" s="481" t="s">
        <v>1634</v>
      </c>
      <c r="E8779" s="481" t="s">
        <v>683</v>
      </c>
      <c r="F8779" s="481"/>
      <c r="G8779" s="482" t="s">
        <v>684</v>
      </c>
      <c r="H8779" s="483" t="n">
        <v>0.0105</v>
      </c>
      <c r="I8779" s="484" t="n">
        <v>82.81</v>
      </c>
      <c r="J8779" s="485" t="n">
        <v>0.86</v>
      </c>
    </row>
    <row r="8780" customFormat="false" ht="64.5" hidden="false" customHeight="true" outlineLevel="0" collapsed="false">
      <c r="A8780" s="479" t="s">
        <v>656</v>
      </c>
      <c r="B8780" s="480" t="n">
        <v>91386</v>
      </c>
      <c r="C8780" s="481" t="s">
        <v>42</v>
      </c>
      <c r="D8780" s="481" t="s">
        <v>1635</v>
      </c>
      <c r="E8780" s="481" t="s">
        <v>683</v>
      </c>
      <c r="F8780" s="481"/>
      <c r="G8780" s="482" t="s">
        <v>688</v>
      </c>
      <c r="H8780" s="483" t="n">
        <v>0.0198</v>
      </c>
      <c r="I8780" s="484" t="n">
        <v>271.48</v>
      </c>
      <c r="J8780" s="485" t="n">
        <v>5.37</v>
      </c>
    </row>
    <row r="8781" customFormat="false" ht="64.5" hidden="false" customHeight="true" outlineLevel="0" collapsed="false">
      <c r="A8781" s="479" t="s">
        <v>656</v>
      </c>
      <c r="B8781" s="480" t="n">
        <v>91387</v>
      </c>
      <c r="C8781" s="481" t="s">
        <v>42</v>
      </c>
      <c r="D8781" s="481" t="s">
        <v>1636</v>
      </c>
      <c r="E8781" s="481" t="s">
        <v>683</v>
      </c>
      <c r="F8781" s="481"/>
      <c r="G8781" s="482" t="s">
        <v>684</v>
      </c>
      <c r="H8781" s="483" t="n">
        <v>0.0138</v>
      </c>
      <c r="I8781" s="484" t="n">
        <v>76.43</v>
      </c>
      <c r="J8781" s="485" t="n">
        <v>1.05</v>
      </c>
    </row>
    <row r="8782" customFormat="false" ht="15" hidden="false" customHeight="false" outlineLevel="0" collapsed="false">
      <c r="A8782" s="486"/>
      <c r="B8782" s="487"/>
      <c r="C8782" s="487"/>
      <c r="D8782" s="487"/>
      <c r="E8782" s="487" t="s">
        <v>1388</v>
      </c>
      <c r="F8782" s="488" t="n">
        <v>1.27</v>
      </c>
      <c r="G8782" s="487" t="s">
        <v>1389</v>
      </c>
      <c r="H8782" s="488" t="n">
        <v>0</v>
      </c>
      <c r="I8782" s="489" t="s">
        <v>1390</v>
      </c>
      <c r="J8782" s="490" t="n">
        <v>1.27</v>
      </c>
    </row>
    <row r="8783" customFormat="false" ht="15" hidden="false" customHeight="true" outlineLevel="0" collapsed="false">
      <c r="A8783" s="486"/>
      <c r="B8783" s="487"/>
      <c r="C8783" s="487"/>
      <c r="D8783" s="487"/>
      <c r="E8783" s="487" t="s">
        <v>1391</v>
      </c>
      <c r="F8783" s="488" t="n">
        <v>2.13</v>
      </c>
      <c r="G8783" s="487"/>
      <c r="H8783" s="491" t="s">
        <v>1392</v>
      </c>
      <c r="I8783" s="491"/>
      <c r="J8783" s="490" t="n">
        <v>11.11</v>
      </c>
    </row>
    <row r="8784" customFormat="false" ht="49.5" hidden="false" customHeight="true" outlineLevel="0" collapsed="false">
      <c r="A8784" s="492"/>
      <c r="B8784" s="493"/>
      <c r="C8784" s="493"/>
      <c r="D8784" s="493"/>
      <c r="E8784" s="493"/>
      <c r="F8784" s="493"/>
      <c r="G8784" s="493" t="s">
        <v>1393</v>
      </c>
      <c r="H8784" s="494" t="n">
        <v>34.62</v>
      </c>
      <c r="I8784" s="495" t="s">
        <v>1394</v>
      </c>
      <c r="J8784" s="496" t="n">
        <v>384.62</v>
      </c>
    </row>
    <row r="8785" customFormat="false" ht="0.75" hidden="false" customHeight="true" outlineLevel="0" collapsed="false">
      <c r="A8785" s="497"/>
      <c r="B8785" s="498"/>
      <c r="C8785" s="498"/>
      <c r="D8785" s="498"/>
      <c r="E8785" s="498"/>
      <c r="F8785" s="498"/>
      <c r="G8785" s="498"/>
      <c r="H8785" s="498"/>
      <c r="I8785" s="499"/>
      <c r="J8785" s="500"/>
    </row>
    <row r="8786" customFormat="false" ht="18" hidden="false" customHeight="true" outlineLevel="0" collapsed="false">
      <c r="A8786" s="466" t="s">
        <v>3999</v>
      </c>
      <c r="B8786" s="467" t="s">
        <v>27</v>
      </c>
      <c r="C8786" s="468" t="s">
        <v>26</v>
      </c>
      <c r="D8786" s="468" t="s">
        <v>18</v>
      </c>
      <c r="E8786" s="468" t="s">
        <v>25</v>
      </c>
      <c r="F8786" s="468"/>
      <c r="G8786" s="469" t="s">
        <v>1375</v>
      </c>
      <c r="H8786" s="467" t="s">
        <v>1376</v>
      </c>
      <c r="I8786" s="470" t="s">
        <v>1377</v>
      </c>
      <c r="J8786" s="471" t="s">
        <v>19</v>
      </c>
    </row>
    <row r="8787" customFormat="false" ht="39" hidden="false" customHeight="true" outlineLevel="0" collapsed="false">
      <c r="A8787" s="472" t="s">
        <v>35</v>
      </c>
      <c r="B8787" s="473" t="n">
        <v>95875</v>
      </c>
      <c r="C8787" s="474" t="s">
        <v>42</v>
      </c>
      <c r="D8787" s="474" t="s">
        <v>1654</v>
      </c>
      <c r="E8787" s="474" t="s">
        <v>1632</v>
      </c>
      <c r="F8787" s="474"/>
      <c r="G8787" s="475" t="s">
        <v>1655</v>
      </c>
      <c r="H8787" s="476" t="n">
        <v>1</v>
      </c>
      <c r="I8787" s="477" t="n">
        <v>2.52</v>
      </c>
      <c r="J8787" s="478" t="n">
        <v>2.52</v>
      </c>
    </row>
    <row r="8788" customFormat="false" ht="64.5" hidden="false" customHeight="true" outlineLevel="0" collapsed="false">
      <c r="A8788" s="479" t="s">
        <v>656</v>
      </c>
      <c r="B8788" s="480" t="n">
        <v>91386</v>
      </c>
      <c r="C8788" s="481" t="s">
        <v>42</v>
      </c>
      <c r="D8788" s="481" t="s">
        <v>1635</v>
      </c>
      <c r="E8788" s="481" t="s">
        <v>683</v>
      </c>
      <c r="F8788" s="481"/>
      <c r="G8788" s="482" t="s">
        <v>688</v>
      </c>
      <c r="H8788" s="483" t="n">
        <v>0.0083</v>
      </c>
      <c r="I8788" s="484" t="n">
        <v>271.48</v>
      </c>
      <c r="J8788" s="485" t="n">
        <v>2.25</v>
      </c>
    </row>
    <row r="8789" customFormat="false" ht="64.5" hidden="false" customHeight="true" outlineLevel="0" collapsed="false">
      <c r="A8789" s="479" t="s">
        <v>656</v>
      </c>
      <c r="B8789" s="480" t="n">
        <v>91387</v>
      </c>
      <c r="C8789" s="481" t="s">
        <v>42</v>
      </c>
      <c r="D8789" s="481" t="s">
        <v>1636</v>
      </c>
      <c r="E8789" s="481" t="s">
        <v>683</v>
      </c>
      <c r="F8789" s="481"/>
      <c r="G8789" s="482" t="s">
        <v>684</v>
      </c>
      <c r="H8789" s="483" t="n">
        <v>0.0036</v>
      </c>
      <c r="I8789" s="484" t="n">
        <v>76.43</v>
      </c>
      <c r="J8789" s="485" t="n">
        <v>0.27</v>
      </c>
    </row>
    <row r="8790" customFormat="false" ht="15" hidden="false" customHeight="false" outlineLevel="0" collapsed="false">
      <c r="A8790" s="486"/>
      <c r="B8790" s="487"/>
      <c r="C8790" s="487"/>
      <c r="D8790" s="487"/>
      <c r="E8790" s="487" t="s">
        <v>1388</v>
      </c>
      <c r="F8790" s="488" t="n">
        <v>0.31</v>
      </c>
      <c r="G8790" s="487" t="s">
        <v>1389</v>
      </c>
      <c r="H8790" s="488" t="n">
        <v>0</v>
      </c>
      <c r="I8790" s="489" t="s">
        <v>1390</v>
      </c>
      <c r="J8790" s="490" t="n">
        <v>0.31</v>
      </c>
    </row>
    <row r="8791" customFormat="false" ht="15" hidden="false" customHeight="true" outlineLevel="0" collapsed="false">
      <c r="A8791" s="486"/>
      <c r="B8791" s="487"/>
      <c r="C8791" s="487"/>
      <c r="D8791" s="487"/>
      <c r="E8791" s="487" t="s">
        <v>1391</v>
      </c>
      <c r="F8791" s="488" t="n">
        <v>0.59</v>
      </c>
      <c r="G8791" s="487"/>
      <c r="H8791" s="491" t="s">
        <v>1392</v>
      </c>
      <c r="I8791" s="491"/>
      <c r="J8791" s="490" t="n">
        <v>3.11</v>
      </c>
    </row>
    <row r="8792" customFormat="false" ht="49.5" hidden="false" customHeight="true" outlineLevel="0" collapsed="false">
      <c r="A8792" s="492"/>
      <c r="B8792" s="493"/>
      <c r="C8792" s="493"/>
      <c r="D8792" s="493"/>
      <c r="E8792" s="493"/>
      <c r="F8792" s="493"/>
      <c r="G8792" s="493" t="s">
        <v>1393</v>
      </c>
      <c r="H8792" s="494" t="n">
        <v>865.46</v>
      </c>
      <c r="I8792" s="495" t="s">
        <v>1394</v>
      </c>
      <c r="J8792" s="496" t="n">
        <v>2691.58</v>
      </c>
    </row>
    <row r="8793" customFormat="false" ht="0.75" hidden="false" customHeight="true" outlineLevel="0" collapsed="false">
      <c r="A8793" s="497"/>
      <c r="B8793" s="498"/>
      <c r="C8793" s="498"/>
      <c r="D8793" s="498"/>
      <c r="E8793" s="498"/>
      <c r="F8793" s="498"/>
      <c r="G8793" s="498"/>
      <c r="H8793" s="498"/>
      <c r="I8793" s="499"/>
      <c r="J8793" s="500"/>
    </row>
    <row r="8794" customFormat="false" ht="24" hidden="false" customHeight="true" outlineLevel="0" collapsed="false">
      <c r="A8794" s="461" t="s">
        <v>4000</v>
      </c>
      <c r="B8794" s="462"/>
      <c r="C8794" s="462"/>
      <c r="D8794" s="462" t="s">
        <v>4001</v>
      </c>
      <c r="E8794" s="462"/>
      <c r="F8794" s="462"/>
      <c r="G8794" s="462"/>
      <c r="H8794" s="463"/>
      <c r="I8794" s="464"/>
      <c r="J8794" s="465" t="n">
        <v>10847.82</v>
      </c>
    </row>
    <row r="8795" customFormat="false" ht="18" hidden="false" customHeight="true" outlineLevel="0" collapsed="false">
      <c r="A8795" s="466" t="s">
        <v>4002</v>
      </c>
      <c r="B8795" s="467" t="s">
        <v>27</v>
      </c>
      <c r="C8795" s="468" t="s">
        <v>26</v>
      </c>
      <c r="D8795" s="468" t="s">
        <v>18</v>
      </c>
      <c r="E8795" s="468" t="s">
        <v>25</v>
      </c>
      <c r="F8795" s="468"/>
      <c r="G8795" s="469" t="s">
        <v>1375</v>
      </c>
      <c r="H8795" s="467" t="s">
        <v>1376</v>
      </c>
      <c r="I8795" s="470" t="s">
        <v>1377</v>
      </c>
      <c r="J8795" s="471" t="s">
        <v>19</v>
      </c>
    </row>
    <row r="8796" customFormat="false" ht="25.5" hidden="false" customHeight="true" outlineLevel="0" collapsed="false">
      <c r="A8796" s="472" t="s">
        <v>35</v>
      </c>
      <c r="B8796" s="473" t="n">
        <v>98114</v>
      </c>
      <c r="C8796" s="474" t="s">
        <v>42</v>
      </c>
      <c r="D8796" s="474" t="s">
        <v>3987</v>
      </c>
      <c r="E8796" s="474" t="s">
        <v>1422</v>
      </c>
      <c r="F8796" s="474"/>
      <c r="G8796" s="475" t="s">
        <v>120</v>
      </c>
      <c r="H8796" s="476" t="n">
        <v>1</v>
      </c>
      <c r="I8796" s="477" t="n">
        <v>658.23</v>
      </c>
      <c r="J8796" s="478" t="n">
        <v>658.23</v>
      </c>
    </row>
    <row r="8797" customFormat="false" ht="24" hidden="false" customHeight="true" outlineLevel="0" collapsed="false">
      <c r="A8797" s="479" t="s">
        <v>656</v>
      </c>
      <c r="B8797" s="480" t="n">
        <v>88309</v>
      </c>
      <c r="C8797" s="481" t="s">
        <v>42</v>
      </c>
      <c r="D8797" s="481" t="s">
        <v>696</v>
      </c>
      <c r="E8797" s="481" t="s">
        <v>1382</v>
      </c>
      <c r="F8797" s="481"/>
      <c r="G8797" s="482" t="s">
        <v>469</v>
      </c>
      <c r="H8797" s="483" t="n">
        <v>1.1484</v>
      </c>
      <c r="I8797" s="484" t="n">
        <v>25.62</v>
      </c>
      <c r="J8797" s="485" t="n">
        <v>29.42</v>
      </c>
    </row>
    <row r="8798" customFormat="false" ht="24" hidden="false" customHeight="true" outlineLevel="0" collapsed="false">
      <c r="A8798" s="479" t="s">
        <v>656</v>
      </c>
      <c r="B8798" s="480" t="n">
        <v>88316</v>
      </c>
      <c r="C8798" s="481" t="s">
        <v>42</v>
      </c>
      <c r="D8798" s="481" t="s">
        <v>667</v>
      </c>
      <c r="E8798" s="481" t="s">
        <v>1382</v>
      </c>
      <c r="F8798" s="481"/>
      <c r="G8798" s="482" t="s">
        <v>469</v>
      </c>
      <c r="H8798" s="483" t="n">
        <v>0.9023</v>
      </c>
      <c r="I8798" s="484" t="n">
        <v>20.32</v>
      </c>
      <c r="J8798" s="485" t="n">
        <v>18.33</v>
      </c>
    </row>
    <row r="8799" customFormat="false" ht="39" hidden="false" customHeight="true" outlineLevel="0" collapsed="false">
      <c r="A8799" s="479" t="s">
        <v>656</v>
      </c>
      <c r="B8799" s="480" t="n">
        <v>94970</v>
      </c>
      <c r="C8799" s="481" t="s">
        <v>42</v>
      </c>
      <c r="D8799" s="481" t="s">
        <v>919</v>
      </c>
      <c r="E8799" s="481" t="s">
        <v>1399</v>
      </c>
      <c r="F8799" s="481"/>
      <c r="G8799" s="482" t="s">
        <v>388</v>
      </c>
      <c r="H8799" s="483" t="n">
        <v>0.0281</v>
      </c>
      <c r="I8799" s="484" t="n">
        <v>551.97</v>
      </c>
      <c r="J8799" s="485" t="n">
        <v>15.51</v>
      </c>
    </row>
    <row r="8800" customFormat="false" ht="39" hidden="false" customHeight="true" outlineLevel="0" collapsed="false">
      <c r="A8800" s="501" t="s">
        <v>200</v>
      </c>
      <c r="B8800" s="502" t="n">
        <v>11301</v>
      </c>
      <c r="C8800" s="503" t="s">
        <v>42</v>
      </c>
      <c r="D8800" s="503" t="s">
        <v>3988</v>
      </c>
      <c r="E8800" s="503" t="s">
        <v>669</v>
      </c>
      <c r="F8800" s="503"/>
      <c r="G8800" s="504" t="s">
        <v>120</v>
      </c>
      <c r="H8800" s="505" t="n">
        <v>1</v>
      </c>
      <c r="I8800" s="506" t="n">
        <v>594.97</v>
      </c>
      <c r="J8800" s="507" t="n">
        <v>594.97</v>
      </c>
    </row>
    <row r="8801" customFormat="false" ht="15" hidden="false" customHeight="false" outlineLevel="0" collapsed="false">
      <c r="A8801" s="486"/>
      <c r="B8801" s="487"/>
      <c r="C8801" s="487"/>
      <c r="D8801" s="487"/>
      <c r="E8801" s="487" t="s">
        <v>1388</v>
      </c>
      <c r="F8801" s="488" t="n">
        <v>38.29</v>
      </c>
      <c r="G8801" s="487" t="s">
        <v>1389</v>
      </c>
      <c r="H8801" s="488" t="n">
        <v>0</v>
      </c>
      <c r="I8801" s="489" t="s">
        <v>1390</v>
      </c>
      <c r="J8801" s="490" t="n">
        <v>38.29</v>
      </c>
    </row>
    <row r="8802" customFormat="false" ht="15" hidden="false" customHeight="true" outlineLevel="0" collapsed="false">
      <c r="A8802" s="486"/>
      <c r="B8802" s="487"/>
      <c r="C8802" s="487"/>
      <c r="D8802" s="487"/>
      <c r="E8802" s="487" t="s">
        <v>1391</v>
      </c>
      <c r="F8802" s="488" t="n">
        <v>156.65</v>
      </c>
      <c r="G8802" s="487"/>
      <c r="H8802" s="491" t="s">
        <v>1392</v>
      </c>
      <c r="I8802" s="491"/>
      <c r="J8802" s="490" t="n">
        <v>814.88</v>
      </c>
    </row>
    <row r="8803" customFormat="false" ht="49.5" hidden="false" customHeight="true" outlineLevel="0" collapsed="false">
      <c r="A8803" s="492"/>
      <c r="B8803" s="493"/>
      <c r="C8803" s="493"/>
      <c r="D8803" s="493"/>
      <c r="E8803" s="493"/>
      <c r="F8803" s="493"/>
      <c r="G8803" s="493" t="s">
        <v>1393</v>
      </c>
      <c r="H8803" s="494" t="n">
        <v>2</v>
      </c>
      <c r="I8803" s="495" t="s">
        <v>1394</v>
      </c>
      <c r="J8803" s="496" t="n">
        <v>1629.76</v>
      </c>
    </row>
    <row r="8804" customFormat="false" ht="0.75" hidden="false" customHeight="true" outlineLevel="0" collapsed="false">
      <c r="A8804" s="497"/>
      <c r="B8804" s="498"/>
      <c r="C8804" s="498"/>
      <c r="D8804" s="498"/>
      <c r="E8804" s="498"/>
      <c r="F8804" s="498"/>
      <c r="G8804" s="498"/>
      <c r="H8804" s="498"/>
      <c r="I8804" s="499"/>
      <c r="J8804" s="500"/>
    </row>
    <row r="8805" customFormat="false" ht="18" hidden="false" customHeight="true" outlineLevel="0" collapsed="false">
      <c r="A8805" s="466" t="s">
        <v>4003</v>
      </c>
      <c r="B8805" s="467" t="s">
        <v>27</v>
      </c>
      <c r="C8805" s="468" t="s">
        <v>26</v>
      </c>
      <c r="D8805" s="468" t="s">
        <v>18</v>
      </c>
      <c r="E8805" s="468" t="s">
        <v>25</v>
      </c>
      <c r="F8805" s="468"/>
      <c r="G8805" s="469" t="s">
        <v>1375</v>
      </c>
      <c r="H8805" s="467" t="s">
        <v>1376</v>
      </c>
      <c r="I8805" s="470" t="s">
        <v>1377</v>
      </c>
      <c r="J8805" s="471" t="s">
        <v>19</v>
      </c>
    </row>
    <row r="8806" customFormat="false" ht="64.5" hidden="false" customHeight="true" outlineLevel="0" collapsed="false">
      <c r="A8806" s="472" t="s">
        <v>35</v>
      </c>
      <c r="B8806" s="473" t="n">
        <v>102292</v>
      </c>
      <c r="C8806" s="474" t="s">
        <v>42</v>
      </c>
      <c r="D8806" s="474" t="s">
        <v>3990</v>
      </c>
      <c r="E8806" s="474" t="s">
        <v>914</v>
      </c>
      <c r="F8806" s="474"/>
      <c r="G8806" s="475" t="s">
        <v>388</v>
      </c>
      <c r="H8806" s="476" t="n">
        <v>1</v>
      </c>
      <c r="I8806" s="477" t="n">
        <v>7.22</v>
      </c>
      <c r="J8806" s="478" t="n">
        <v>7.22</v>
      </c>
    </row>
    <row r="8807" customFormat="false" ht="39" hidden="false" customHeight="true" outlineLevel="0" collapsed="false">
      <c r="A8807" s="479" t="s">
        <v>656</v>
      </c>
      <c r="B8807" s="480" t="n">
        <v>5631</v>
      </c>
      <c r="C8807" s="481" t="s">
        <v>42</v>
      </c>
      <c r="D8807" s="481" t="s">
        <v>1633</v>
      </c>
      <c r="E8807" s="481" t="s">
        <v>683</v>
      </c>
      <c r="F8807" s="481"/>
      <c r="G8807" s="482" t="s">
        <v>688</v>
      </c>
      <c r="H8807" s="483" t="n">
        <v>0.0235802</v>
      </c>
      <c r="I8807" s="484" t="n">
        <v>205.47</v>
      </c>
      <c r="J8807" s="485" t="n">
        <v>4.84</v>
      </c>
    </row>
    <row r="8808" customFormat="false" ht="39" hidden="false" customHeight="true" outlineLevel="0" collapsed="false">
      <c r="A8808" s="479" t="s">
        <v>656</v>
      </c>
      <c r="B8808" s="480" t="n">
        <v>5632</v>
      </c>
      <c r="C8808" s="481" t="s">
        <v>42</v>
      </c>
      <c r="D8808" s="481" t="s">
        <v>1634</v>
      </c>
      <c r="E8808" s="481" t="s">
        <v>683</v>
      </c>
      <c r="F8808" s="481"/>
      <c r="G8808" s="482" t="s">
        <v>684</v>
      </c>
      <c r="H8808" s="483" t="n">
        <v>0.0185743</v>
      </c>
      <c r="I8808" s="484" t="n">
        <v>82.81</v>
      </c>
      <c r="J8808" s="485" t="n">
        <v>1.53</v>
      </c>
    </row>
    <row r="8809" customFormat="false" ht="24" hidden="false" customHeight="true" outlineLevel="0" collapsed="false">
      <c r="A8809" s="479" t="s">
        <v>656</v>
      </c>
      <c r="B8809" s="480" t="n">
        <v>88316</v>
      </c>
      <c r="C8809" s="481" t="s">
        <v>42</v>
      </c>
      <c r="D8809" s="481" t="s">
        <v>667</v>
      </c>
      <c r="E8809" s="481" t="s">
        <v>1382</v>
      </c>
      <c r="F8809" s="481"/>
      <c r="G8809" s="482" t="s">
        <v>469</v>
      </c>
      <c r="H8809" s="483" t="n">
        <v>0.0421545</v>
      </c>
      <c r="I8809" s="484" t="n">
        <v>20.32</v>
      </c>
      <c r="J8809" s="485" t="n">
        <v>0.85</v>
      </c>
    </row>
    <row r="8810" customFormat="false" ht="15" hidden="false" customHeight="false" outlineLevel="0" collapsed="false">
      <c r="A8810" s="486"/>
      <c r="B8810" s="487"/>
      <c r="C8810" s="487"/>
      <c r="D8810" s="487"/>
      <c r="E8810" s="487" t="s">
        <v>1388</v>
      </c>
      <c r="F8810" s="488" t="n">
        <v>1.47</v>
      </c>
      <c r="G8810" s="487" t="s">
        <v>1389</v>
      </c>
      <c r="H8810" s="488" t="n">
        <v>0</v>
      </c>
      <c r="I8810" s="489" t="s">
        <v>1390</v>
      </c>
      <c r="J8810" s="490" t="n">
        <v>1.47</v>
      </c>
    </row>
    <row r="8811" customFormat="false" ht="15" hidden="false" customHeight="true" outlineLevel="0" collapsed="false">
      <c r="A8811" s="486"/>
      <c r="B8811" s="487"/>
      <c r="C8811" s="487"/>
      <c r="D8811" s="487"/>
      <c r="E8811" s="487" t="s">
        <v>1391</v>
      </c>
      <c r="F8811" s="488" t="n">
        <v>1.71</v>
      </c>
      <c r="G8811" s="487"/>
      <c r="H8811" s="491" t="s">
        <v>1392</v>
      </c>
      <c r="I8811" s="491"/>
      <c r="J8811" s="490" t="n">
        <v>8.93</v>
      </c>
    </row>
    <row r="8812" customFormat="false" ht="49.5" hidden="false" customHeight="true" outlineLevel="0" collapsed="false">
      <c r="A8812" s="492"/>
      <c r="B8812" s="493"/>
      <c r="C8812" s="493"/>
      <c r="D8812" s="493"/>
      <c r="E8812" s="493"/>
      <c r="F8812" s="493"/>
      <c r="G8812" s="493" t="s">
        <v>1393</v>
      </c>
      <c r="H8812" s="494" t="n">
        <v>28.85</v>
      </c>
      <c r="I8812" s="495" t="s">
        <v>1394</v>
      </c>
      <c r="J8812" s="496" t="n">
        <v>257.63</v>
      </c>
    </row>
    <row r="8813" customFormat="false" ht="0.75" hidden="false" customHeight="true" outlineLevel="0" collapsed="false">
      <c r="A8813" s="497"/>
      <c r="B8813" s="498"/>
      <c r="C8813" s="498"/>
      <c r="D8813" s="498"/>
      <c r="E8813" s="498"/>
      <c r="F8813" s="498"/>
      <c r="G8813" s="498"/>
      <c r="H8813" s="498"/>
      <c r="I8813" s="499"/>
      <c r="J8813" s="500"/>
    </row>
    <row r="8814" customFormat="false" ht="18" hidden="false" customHeight="true" outlineLevel="0" collapsed="false">
      <c r="A8814" s="466" t="s">
        <v>4004</v>
      </c>
      <c r="B8814" s="467" t="s">
        <v>27</v>
      </c>
      <c r="C8814" s="468" t="s">
        <v>26</v>
      </c>
      <c r="D8814" s="468" t="s">
        <v>18</v>
      </c>
      <c r="E8814" s="468" t="s">
        <v>25</v>
      </c>
      <c r="F8814" s="468"/>
      <c r="G8814" s="469" t="s">
        <v>1375</v>
      </c>
      <c r="H8814" s="467" t="s">
        <v>1376</v>
      </c>
      <c r="I8814" s="470" t="s">
        <v>1377</v>
      </c>
      <c r="J8814" s="471" t="s">
        <v>19</v>
      </c>
    </row>
    <row r="8815" customFormat="false" ht="39" hidden="false" customHeight="true" outlineLevel="0" collapsed="false">
      <c r="A8815" s="472" t="s">
        <v>35</v>
      </c>
      <c r="B8815" s="473" t="n">
        <v>95240</v>
      </c>
      <c r="C8815" s="474" t="s">
        <v>42</v>
      </c>
      <c r="D8815" s="474" t="s">
        <v>1466</v>
      </c>
      <c r="E8815" s="474" t="s">
        <v>1399</v>
      </c>
      <c r="F8815" s="474"/>
      <c r="G8815" s="475" t="s">
        <v>400</v>
      </c>
      <c r="H8815" s="476" t="n">
        <v>1</v>
      </c>
      <c r="I8815" s="477" t="n">
        <v>20.81</v>
      </c>
      <c r="J8815" s="478" t="n">
        <v>20.81</v>
      </c>
    </row>
    <row r="8816" customFormat="false" ht="24" hidden="false" customHeight="true" outlineLevel="0" collapsed="false">
      <c r="A8816" s="479" t="s">
        <v>656</v>
      </c>
      <c r="B8816" s="480" t="n">
        <v>88309</v>
      </c>
      <c r="C8816" s="481" t="s">
        <v>42</v>
      </c>
      <c r="D8816" s="481" t="s">
        <v>696</v>
      </c>
      <c r="E8816" s="481" t="s">
        <v>1382</v>
      </c>
      <c r="F8816" s="481"/>
      <c r="G8816" s="482" t="s">
        <v>469</v>
      </c>
      <c r="H8816" s="483" t="n">
        <v>0.1631</v>
      </c>
      <c r="I8816" s="484" t="n">
        <v>25.62</v>
      </c>
      <c r="J8816" s="485" t="n">
        <v>4.17</v>
      </c>
    </row>
    <row r="8817" customFormat="false" ht="24" hidden="false" customHeight="true" outlineLevel="0" collapsed="false">
      <c r="A8817" s="479" t="s">
        <v>656</v>
      </c>
      <c r="B8817" s="480" t="n">
        <v>88316</v>
      </c>
      <c r="C8817" s="481" t="s">
        <v>42</v>
      </c>
      <c r="D8817" s="481" t="s">
        <v>667</v>
      </c>
      <c r="E8817" s="481" t="s">
        <v>1382</v>
      </c>
      <c r="F8817" s="481"/>
      <c r="G8817" s="482" t="s">
        <v>469</v>
      </c>
      <c r="H8817" s="483" t="n">
        <v>0.0444</v>
      </c>
      <c r="I8817" s="484" t="n">
        <v>20.32</v>
      </c>
      <c r="J8817" s="485" t="n">
        <v>0.9</v>
      </c>
    </row>
    <row r="8818" customFormat="false" ht="39" hidden="false" customHeight="true" outlineLevel="0" collapsed="false">
      <c r="A8818" s="479" t="s">
        <v>656</v>
      </c>
      <c r="B8818" s="480" t="n">
        <v>94968</v>
      </c>
      <c r="C8818" s="481" t="s">
        <v>42</v>
      </c>
      <c r="D8818" s="481" t="s">
        <v>702</v>
      </c>
      <c r="E8818" s="481" t="s">
        <v>1399</v>
      </c>
      <c r="F8818" s="481"/>
      <c r="G8818" s="482" t="s">
        <v>388</v>
      </c>
      <c r="H8818" s="483" t="n">
        <v>0.0339</v>
      </c>
      <c r="I8818" s="484" t="n">
        <v>464.58</v>
      </c>
      <c r="J8818" s="485" t="n">
        <v>15.74</v>
      </c>
    </row>
    <row r="8819" customFormat="false" ht="15" hidden="false" customHeight="false" outlineLevel="0" collapsed="false">
      <c r="A8819" s="486"/>
      <c r="B8819" s="487"/>
      <c r="C8819" s="487"/>
      <c r="D8819" s="487"/>
      <c r="E8819" s="487" t="s">
        <v>1388</v>
      </c>
      <c r="F8819" s="488" t="n">
        <v>5.73</v>
      </c>
      <c r="G8819" s="487" t="s">
        <v>1389</v>
      </c>
      <c r="H8819" s="488" t="n">
        <v>0</v>
      </c>
      <c r="I8819" s="489" t="s">
        <v>1390</v>
      </c>
      <c r="J8819" s="490" t="n">
        <v>5.73</v>
      </c>
    </row>
    <row r="8820" customFormat="false" ht="15" hidden="false" customHeight="true" outlineLevel="0" collapsed="false">
      <c r="A8820" s="486"/>
      <c r="B8820" s="487"/>
      <c r="C8820" s="487"/>
      <c r="D8820" s="487"/>
      <c r="E8820" s="487" t="s">
        <v>1391</v>
      </c>
      <c r="F8820" s="488" t="n">
        <v>4.95</v>
      </c>
      <c r="G8820" s="487"/>
      <c r="H8820" s="491" t="s">
        <v>1392</v>
      </c>
      <c r="I8820" s="491"/>
      <c r="J8820" s="490" t="n">
        <v>25.76</v>
      </c>
    </row>
    <row r="8821" customFormat="false" ht="49.5" hidden="false" customHeight="true" outlineLevel="0" collapsed="false">
      <c r="A8821" s="492"/>
      <c r="B8821" s="493"/>
      <c r="C8821" s="493"/>
      <c r="D8821" s="493"/>
      <c r="E8821" s="493"/>
      <c r="F8821" s="493"/>
      <c r="G8821" s="493" t="s">
        <v>1393</v>
      </c>
      <c r="H8821" s="494" t="n">
        <v>9.62</v>
      </c>
      <c r="I8821" s="495" t="s">
        <v>1394</v>
      </c>
      <c r="J8821" s="496" t="n">
        <v>247.81</v>
      </c>
    </row>
    <row r="8822" customFormat="false" ht="0.75" hidden="false" customHeight="true" outlineLevel="0" collapsed="false">
      <c r="A8822" s="497"/>
      <c r="B8822" s="498"/>
      <c r="C8822" s="498"/>
      <c r="D8822" s="498"/>
      <c r="E8822" s="498"/>
      <c r="F8822" s="498"/>
      <c r="G8822" s="498"/>
      <c r="H8822" s="498"/>
      <c r="I8822" s="499"/>
      <c r="J8822" s="500"/>
    </row>
    <row r="8823" customFormat="false" ht="18" hidden="false" customHeight="true" outlineLevel="0" collapsed="false">
      <c r="A8823" s="466" t="s">
        <v>4005</v>
      </c>
      <c r="B8823" s="467" t="s">
        <v>27</v>
      </c>
      <c r="C8823" s="468" t="s">
        <v>26</v>
      </c>
      <c r="D8823" s="468" t="s">
        <v>18</v>
      </c>
      <c r="E8823" s="468" t="s">
        <v>25</v>
      </c>
      <c r="F8823" s="468"/>
      <c r="G8823" s="469" t="s">
        <v>1375</v>
      </c>
      <c r="H8823" s="467" t="s">
        <v>1376</v>
      </c>
      <c r="I8823" s="470" t="s">
        <v>1377</v>
      </c>
      <c r="J8823" s="471" t="s">
        <v>19</v>
      </c>
    </row>
    <row r="8824" customFormat="false" ht="64.5" hidden="false" customHeight="true" outlineLevel="0" collapsed="false">
      <c r="A8824" s="472" t="s">
        <v>35</v>
      </c>
      <c r="B8824" s="473" t="n">
        <v>93380</v>
      </c>
      <c r="C8824" s="474" t="s">
        <v>42</v>
      </c>
      <c r="D8824" s="474" t="s">
        <v>3993</v>
      </c>
      <c r="E8824" s="474" t="s">
        <v>914</v>
      </c>
      <c r="F8824" s="474"/>
      <c r="G8824" s="475" t="s">
        <v>388</v>
      </c>
      <c r="H8824" s="476" t="n">
        <v>1</v>
      </c>
      <c r="I8824" s="477" t="n">
        <v>13.77</v>
      </c>
      <c r="J8824" s="478" t="n">
        <v>13.77</v>
      </c>
    </row>
    <row r="8825" customFormat="false" ht="64.5" hidden="false" customHeight="true" outlineLevel="0" collapsed="false">
      <c r="A8825" s="479" t="s">
        <v>656</v>
      </c>
      <c r="B8825" s="480" t="n">
        <v>5678</v>
      </c>
      <c r="C8825" s="481" t="s">
        <v>42</v>
      </c>
      <c r="D8825" s="481" t="s">
        <v>931</v>
      </c>
      <c r="E8825" s="481" t="s">
        <v>683</v>
      </c>
      <c r="F8825" s="481"/>
      <c r="G8825" s="482" t="s">
        <v>688</v>
      </c>
      <c r="H8825" s="483" t="n">
        <v>0.0312</v>
      </c>
      <c r="I8825" s="484" t="n">
        <v>139.68</v>
      </c>
      <c r="J8825" s="485" t="n">
        <v>4.35</v>
      </c>
    </row>
    <row r="8826" customFormat="false" ht="64.5" hidden="false" customHeight="true" outlineLevel="0" collapsed="false">
      <c r="A8826" s="479" t="s">
        <v>656</v>
      </c>
      <c r="B8826" s="480" t="n">
        <v>5679</v>
      </c>
      <c r="C8826" s="481" t="s">
        <v>42</v>
      </c>
      <c r="D8826" s="481" t="s">
        <v>929</v>
      </c>
      <c r="E8826" s="481" t="s">
        <v>683</v>
      </c>
      <c r="F8826" s="481"/>
      <c r="G8826" s="482" t="s">
        <v>684</v>
      </c>
      <c r="H8826" s="483" t="n">
        <v>0.0451</v>
      </c>
      <c r="I8826" s="484" t="n">
        <v>56.5</v>
      </c>
      <c r="J8826" s="485" t="n">
        <v>2.54</v>
      </c>
    </row>
    <row r="8827" customFormat="false" ht="64.5" hidden="false" customHeight="true" outlineLevel="0" collapsed="false">
      <c r="A8827" s="479" t="s">
        <v>656</v>
      </c>
      <c r="B8827" s="480" t="n">
        <v>5901</v>
      </c>
      <c r="C8827" s="481" t="s">
        <v>42</v>
      </c>
      <c r="D8827" s="481" t="s">
        <v>1650</v>
      </c>
      <c r="E8827" s="481" t="s">
        <v>683</v>
      </c>
      <c r="F8827" s="481"/>
      <c r="G8827" s="482" t="s">
        <v>688</v>
      </c>
      <c r="H8827" s="483" t="n">
        <v>0.0054</v>
      </c>
      <c r="I8827" s="484" t="n">
        <v>320.21</v>
      </c>
      <c r="J8827" s="485" t="n">
        <v>1.72</v>
      </c>
    </row>
    <row r="8828" customFormat="false" ht="64.5" hidden="false" customHeight="true" outlineLevel="0" collapsed="false">
      <c r="A8828" s="479" t="s">
        <v>656</v>
      </c>
      <c r="B8828" s="480" t="n">
        <v>5903</v>
      </c>
      <c r="C8828" s="481" t="s">
        <v>42</v>
      </c>
      <c r="D8828" s="481" t="s">
        <v>1651</v>
      </c>
      <c r="E8828" s="481" t="s">
        <v>683</v>
      </c>
      <c r="F8828" s="481"/>
      <c r="G8828" s="482" t="s">
        <v>684</v>
      </c>
      <c r="H8828" s="483" t="n">
        <v>0.0006</v>
      </c>
      <c r="I8828" s="484" t="n">
        <v>75.31</v>
      </c>
      <c r="J8828" s="485" t="n">
        <v>0.04</v>
      </c>
    </row>
    <row r="8829" customFormat="false" ht="24" hidden="false" customHeight="true" outlineLevel="0" collapsed="false">
      <c r="A8829" s="479" t="s">
        <v>656</v>
      </c>
      <c r="B8829" s="480" t="n">
        <v>88316</v>
      </c>
      <c r="C8829" s="481" t="s">
        <v>42</v>
      </c>
      <c r="D8829" s="481" t="s">
        <v>667</v>
      </c>
      <c r="E8829" s="481" t="s">
        <v>1382</v>
      </c>
      <c r="F8829" s="481"/>
      <c r="G8829" s="482" t="s">
        <v>469</v>
      </c>
      <c r="H8829" s="483" t="n">
        <v>0.0426</v>
      </c>
      <c r="I8829" s="484" t="n">
        <v>20.32</v>
      </c>
      <c r="J8829" s="485" t="n">
        <v>0.86</v>
      </c>
    </row>
    <row r="8830" customFormat="false" ht="39" hidden="false" customHeight="true" outlineLevel="0" collapsed="false">
      <c r="A8830" s="479" t="s">
        <v>656</v>
      </c>
      <c r="B8830" s="480" t="n">
        <v>91533</v>
      </c>
      <c r="C8830" s="481" t="s">
        <v>42</v>
      </c>
      <c r="D8830" s="481" t="s">
        <v>1124</v>
      </c>
      <c r="E8830" s="481" t="s">
        <v>683</v>
      </c>
      <c r="F8830" s="481"/>
      <c r="G8830" s="482" t="s">
        <v>688</v>
      </c>
      <c r="H8830" s="483" t="n">
        <v>0.1416</v>
      </c>
      <c r="I8830" s="484" t="n">
        <v>30.1</v>
      </c>
      <c r="J8830" s="485" t="n">
        <v>4.26</v>
      </c>
    </row>
    <row r="8831" customFormat="false" ht="15" hidden="false" customHeight="false" outlineLevel="0" collapsed="false">
      <c r="A8831" s="486"/>
      <c r="B8831" s="487"/>
      <c r="C8831" s="487"/>
      <c r="D8831" s="487"/>
      <c r="E8831" s="487" t="s">
        <v>1388</v>
      </c>
      <c r="F8831" s="488" t="n">
        <v>4.79</v>
      </c>
      <c r="G8831" s="487" t="s">
        <v>1389</v>
      </c>
      <c r="H8831" s="488" t="n">
        <v>0</v>
      </c>
      <c r="I8831" s="489" t="s">
        <v>1390</v>
      </c>
      <c r="J8831" s="490" t="n">
        <v>4.79</v>
      </c>
    </row>
    <row r="8832" customFormat="false" ht="15" hidden="false" customHeight="true" outlineLevel="0" collapsed="false">
      <c r="A8832" s="486"/>
      <c r="B8832" s="487"/>
      <c r="C8832" s="487"/>
      <c r="D8832" s="487"/>
      <c r="E8832" s="487" t="s">
        <v>1391</v>
      </c>
      <c r="F8832" s="488" t="n">
        <v>3.27</v>
      </c>
      <c r="G8832" s="487"/>
      <c r="H8832" s="491" t="s">
        <v>1392</v>
      </c>
      <c r="I8832" s="491"/>
      <c r="J8832" s="490" t="n">
        <v>17.04</v>
      </c>
    </row>
    <row r="8833" customFormat="false" ht="49.5" hidden="false" customHeight="true" outlineLevel="0" collapsed="false">
      <c r="A8833" s="492"/>
      <c r="B8833" s="493"/>
      <c r="C8833" s="493"/>
      <c r="D8833" s="493"/>
      <c r="E8833" s="493"/>
      <c r="F8833" s="493"/>
      <c r="G8833" s="493" t="s">
        <v>1393</v>
      </c>
      <c r="H8833" s="494" t="n">
        <v>11.54</v>
      </c>
      <c r="I8833" s="495" t="s">
        <v>1394</v>
      </c>
      <c r="J8833" s="496" t="n">
        <v>196.64</v>
      </c>
    </row>
    <row r="8834" customFormat="false" ht="0.75" hidden="false" customHeight="true" outlineLevel="0" collapsed="false">
      <c r="A8834" s="497"/>
      <c r="B8834" s="498"/>
      <c r="C8834" s="498"/>
      <c r="D8834" s="498"/>
      <c r="E8834" s="498"/>
      <c r="F8834" s="498"/>
      <c r="G8834" s="498"/>
      <c r="H8834" s="498"/>
      <c r="I8834" s="499"/>
      <c r="J8834" s="500"/>
    </row>
    <row r="8835" customFormat="false" ht="18" hidden="false" customHeight="true" outlineLevel="0" collapsed="false">
      <c r="A8835" s="466" t="s">
        <v>4006</v>
      </c>
      <c r="B8835" s="467" t="s">
        <v>27</v>
      </c>
      <c r="C8835" s="468" t="s">
        <v>26</v>
      </c>
      <c r="D8835" s="468" t="s">
        <v>18</v>
      </c>
      <c r="E8835" s="468" t="s">
        <v>25</v>
      </c>
      <c r="F8835" s="468"/>
      <c r="G8835" s="469" t="s">
        <v>1375</v>
      </c>
      <c r="H8835" s="467" t="s">
        <v>1376</v>
      </c>
      <c r="I8835" s="470" t="s">
        <v>1377</v>
      </c>
      <c r="J8835" s="471" t="s">
        <v>19</v>
      </c>
    </row>
    <row r="8836" customFormat="false" ht="25.5" hidden="false" customHeight="true" outlineLevel="0" collapsed="false">
      <c r="A8836" s="472" t="s">
        <v>35</v>
      </c>
      <c r="B8836" s="473" t="n">
        <v>98557</v>
      </c>
      <c r="C8836" s="474" t="s">
        <v>42</v>
      </c>
      <c r="D8836" s="474" t="s">
        <v>501</v>
      </c>
      <c r="E8836" s="474" t="s">
        <v>1670</v>
      </c>
      <c r="F8836" s="474"/>
      <c r="G8836" s="475" t="s">
        <v>400</v>
      </c>
      <c r="H8836" s="476" t="n">
        <v>1</v>
      </c>
      <c r="I8836" s="477" t="n">
        <v>41.06</v>
      </c>
      <c r="J8836" s="478" t="n">
        <v>41.06</v>
      </c>
    </row>
    <row r="8837" customFormat="false" ht="25.5" hidden="false" customHeight="true" outlineLevel="0" collapsed="false">
      <c r="A8837" s="479" t="s">
        <v>656</v>
      </c>
      <c r="B8837" s="480" t="n">
        <v>88243</v>
      </c>
      <c r="C8837" s="481" t="s">
        <v>42</v>
      </c>
      <c r="D8837" s="481" t="s">
        <v>987</v>
      </c>
      <c r="E8837" s="481" t="s">
        <v>1382</v>
      </c>
      <c r="F8837" s="481"/>
      <c r="G8837" s="482" t="s">
        <v>469</v>
      </c>
      <c r="H8837" s="483" t="n">
        <v>0.0969</v>
      </c>
      <c r="I8837" s="484" t="n">
        <v>21.21</v>
      </c>
      <c r="J8837" s="485" t="n">
        <v>2.05</v>
      </c>
    </row>
    <row r="8838" customFormat="false" ht="24" hidden="false" customHeight="true" outlineLevel="0" collapsed="false">
      <c r="A8838" s="479" t="s">
        <v>656</v>
      </c>
      <c r="B8838" s="480" t="n">
        <v>88270</v>
      </c>
      <c r="C8838" s="481" t="s">
        <v>42</v>
      </c>
      <c r="D8838" s="481" t="s">
        <v>1671</v>
      </c>
      <c r="E8838" s="481" t="s">
        <v>1382</v>
      </c>
      <c r="F8838" s="481"/>
      <c r="G8838" s="482" t="s">
        <v>469</v>
      </c>
      <c r="H8838" s="483" t="n">
        <v>0.4299</v>
      </c>
      <c r="I8838" s="484" t="n">
        <v>23.14</v>
      </c>
      <c r="J8838" s="485" t="n">
        <v>9.94</v>
      </c>
    </row>
    <row r="8839" customFormat="false" ht="51.75" hidden="false" customHeight="true" outlineLevel="0" collapsed="false">
      <c r="A8839" s="501" t="s">
        <v>200</v>
      </c>
      <c r="B8839" s="502" t="n">
        <v>626</v>
      </c>
      <c r="C8839" s="503" t="s">
        <v>42</v>
      </c>
      <c r="D8839" s="503" t="s">
        <v>1800</v>
      </c>
      <c r="E8839" s="503" t="s">
        <v>669</v>
      </c>
      <c r="F8839" s="503"/>
      <c r="G8839" s="504" t="s">
        <v>66</v>
      </c>
      <c r="H8839" s="505" t="n">
        <v>1.5</v>
      </c>
      <c r="I8839" s="506" t="n">
        <v>19.38</v>
      </c>
      <c r="J8839" s="507" t="n">
        <v>29.07</v>
      </c>
    </row>
    <row r="8840" customFormat="false" ht="15" hidden="false" customHeight="false" outlineLevel="0" collapsed="false">
      <c r="A8840" s="486"/>
      <c r="B8840" s="487"/>
      <c r="C8840" s="487"/>
      <c r="D8840" s="487"/>
      <c r="E8840" s="487" t="s">
        <v>1388</v>
      </c>
      <c r="F8840" s="488" t="n">
        <v>9.18</v>
      </c>
      <c r="G8840" s="487" t="s">
        <v>1389</v>
      </c>
      <c r="H8840" s="488" t="n">
        <v>0</v>
      </c>
      <c r="I8840" s="489" t="s">
        <v>1390</v>
      </c>
      <c r="J8840" s="490" t="n">
        <v>9.18</v>
      </c>
    </row>
    <row r="8841" customFormat="false" ht="15" hidden="false" customHeight="true" outlineLevel="0" collapsed="false">
      <c r="A8841" s="486"/>
      <c r="B8841" s="487"/>
      <c r="C8841" s="487"/>
      <c r="D8841" s="487"/>
      <c r="E8841" s="487" t="s">
        <v>1391</v>
      </c>
      <c r="F8841" s="488" t="n">
        <v>9.77</v>
      </c>
      <c r="G8841" s="487"/>
      <c r="H8841" s="491" t="s">
        <v>1392</v>
      </c>
      <c r="I8841" s="491"/>
      <c r="J8841" s="490" t="n">
        <v>50.83</v>
      </c>
    </row>
    <row r="8842" customFormat="false" ht="49.5" hidden="false" customHeight="true" outlineLevel="0" collapsed="false">
      <c r="A8842" s="492"/>
      <c r="B8842" s="493"/>
      <c r="C8842" s="493"/>
      <c r="D8842" s="493"/>
      <c r="E8842" s="493"/>
      <c r="F8842" s="493"/>
      <c r="G8842" s="493" t="s">
        <v>1393</v>
      </c>
      <c r="H8842" s="494" t="n">
        <v>20.01</v>
      </c>
      <c r="I8842" s="495" t="s">
        <v>1394</v>
      </c>
      <c r="J8842" s="496" t="n">
        <v>1017.1</v>
      </c>
    </row>
    <row r="8843" customFormat="false" ht="0.75" hidden="false" customHeight="true" outlineLevel="0" collapsed="false">
      <c r="A8843" s="497"/>
      <c r="B8843" s="498"/>
      <c r="C8843" s="498"/>
      <c r="D8843" s="498"/>
      <c r="E8843" s="498"/>
      <c r="F8843" s="498"/>
      <c r="G8843" s="498"/>
      <c r="H8843" s="498"/>
      <c r="I8843" s="499"/>
      <c r="J8843" s="500"/>
    </row>
    <row r="8844" customFormat="false" ht="18" hidden="false" customHeight="true" outlineLevel="0" collapsed="false">
      <c r="A8844" s="466" t="s">
        <v>4007</v>
      </c>
      <c r="B8844" s="467" t="s">
        <v>27</v>
      </c>
      <c r="C8844" s="468" t="s">
        <v>26</v>
      </c>
      <c r="D8844" s="468" t="s">
        <v>18</v>
      </c>
      <c r="E8844" s="468" t="s">
        <v>25</v>
      </c>
      <c r="F8844" s="468"/>
      <c r="G8844" s="469" t="s">
        <v>1375</v>
      </c>
      <c r="H8844" s="467" t="s">
        <v>1376</v>
      </c>
      <c r="I8844" s="470" t="s">
        <v>1377</v>
      </c>
      <c r="J8844" s="471" t="s">
        <v>19</v>
      </c>
    </row>
    <row r="8845" customFormat="false" ht="51.75" hidden="false" customHeight="true" outlineLevel="0" collapsed="false">
      <c r="A8845" s="472" t="s">
        <v>35</v>
      </c>
      <c r="B8845" s="473" t="n">
        <v>98054</v>
      </c>
      <c r="C8845" s="474" t="s">
        <v>42</v>
      </c>
      <c r="D8845" s="474" t="s">
        <v>4008</v>
      </c>
      <c r="E8845" s="474" t="s">
        <v>1422</v>
      </c>
      <c r="F8845" s="474"/>
      <c r="G8845" s="475" t="s">
        <v>120</v>
      </c>
      <c r="H8845" s="476" t="n">
        <v>1</v>
      </c>
      <c r="I8845" s="477" t="n">
        <v>4814.85</v>
      </c>
      <c r="J8845" s="478" t="n">
        <v>4814.85</v>
      </c>
    </row>
    <row r="8846" customFormat="false" ht="39" hidden="false" customHeight="true" outlineLevel="0" collapsed="false">
      <c r="A8846" s="479" t="s">
        <v>656</v>
      </c>
      <c r="B8846" s="480" t="n">
        <v>101624</v>
      </c>
      <c r="C8846" s="481" t="s">
        <v>42</v>
      </c>
      <c r="D8846" s="481" t="s">
        <v>927</v>
      </c>
      <c r="E8846" s="481" t="s">
        <v>914</v>
      </c>
      <c r="F8846" s="481"/>
      <c r="G8846" s="482" t="s">
        <v>388</v>
      </c>
      <c r="H8846" s="483" t="n">
        <v>0.3733</v>
      </c>
      <c r="I8846" s="484" t="n">
        <v>269.38</v>
      </c>
      <c r="J8846" s="485" t="n">
        <v>100.55</v>
      </c>
    </row>
    <row r="8847" customFormat="false" ht="64.5" hidden="false" customHeight="true" outlineLevel="0" collapsed="false">
      <c r="A8847" s="479" t="s">
        <v>656</v>
      </c>
      <c r="B8847" s="480" t="n">
        <v>5678</v>
      </c>
      <c r="C8847" s="481" t="s">
        <v>42</v>
      </c>
      <c r="D8847" s="481" t="s">
        <v>931</v>
      </c>
      <c r="E8847" s="481" t="s">
        <v>683</v>
      </c>
      <c r="F8847" s="481"/>
      <c r="G8847" s="482" t="s">
        <v>688</v>
      </c>
      <c r="H8847" s="483" t="n">
        <v>0.5075</v>
      </c>
      <c r="I8847" s="484" t="n">
        <v>139.68</v>
      </c>
      <c r="J8847" s="485" t="n">
        <v>70.88</v>
      </c>
    </row>
    <row r="8848" customFormat="false" ht="64.5" hidden="false" customHeight="true" outlineLevel="0" collapsed="false">
      <c r="A8848" s="479" t="s">
        <v>656</v>
      </c>
      <c r="B8848" s="480" t="n">
        <v>5679</v>
      </c>
      <c r="C8848" s="481" t="s">
        <v>42</v>
      </c>
      <c r="D8848" s="481" t="s">
        <v>929</v>
      </c>
      <c r="E8848" s="481" t="s">
        <v>683</v>
      </c>
      <c r="F8848" s="481"/>
      <c r="G8848" s="482" t="s">
        <v>684</v>
      </c>
      <c r="H8848" s="483" t="n">
        <v>1.0343</v>
      </c>
      <c r="I8848" s="484" t="n">
        <v>56.5</v>
      </c>
      <c r="J8848" s="485" t="n">
        <v>58.43</v>
      </c>
    </row>
    <row r="8849" customFormat="false" ht="24" hidden="false" customHeight="true" outlineLevel="0" collapsed="false">
      <c r="A8849" s="479" t="s">
        <v>656</v>
      </c>
      <c r="B8849" s="480" t="n">
        <v>88309</v>
      </c>
      <c r="C8849" s="481" t="s">
        <v>42</v>
      </c>
      <c r="D8849" s="481" t="s">
        <v>696</v>
      </c>
      <c r="E8849" s="481" t="s">
        <v>1382</v>
      </c>
      <c r="F8849" s="481"/>
      <c r="G8849" s="482" t="s">
        <v>469</v>
      </c>
      <c r="H8849" s="483" t="n">
        <v>2.4573</v>
      </c>
      <c r="I8849" s="484" t="n">
        <v>25.62</v>
      </c>
      <c r="J8849" s="485" t="n">
        <v>62.95</v>
      </c>
    </row>
    <row r="8850" customFormat="false" ht="24" hidden="false" customHeight="true" outlineLevel="0" collapsed="false">
      <c r="A8850" s="479" t="s">
        <v>656</v>
      </c>
      <c r="B8850" s="480" t="n">
        <v>88316</v>
      </c>
      <c r="C8850" s="481" t="s">
        <v>42</v>
      </c>
      <c r="D8850" s="481" t="s">
        <v>667</v>
      </c>
      <c r="E8850" s="481" t="s">
        <v>1382</v>
      </c>
      <c r="F8850" s="481"/>
      <c r="G8850" s="482" t="s">
        <v>469</v>
      </c>
      <c r="H8850" s="483" t="n">
        <v>1.9307</v>
      </c>
      <c r="I8850" s="484" t="n">
        <v>20.32</v>
      </c>
      <c r="J8850" s="485" t="n">
        <v>39.23</v>
      </c>
    </row>
    <row r="8851" customFormat="false" ht="39" hidden="false" customHeight="true" outlineLevel="0" collapsed="false">
      <c r="A8851" s="479" t="s">
        <v>656</v>
      </c>
      <c r="B8851" s="480" t="n">
        <v>88628</v>
      </c>
      <c r="C8851" s="481" t="s">
        <v>42</v>
      </c>
      <c r="D8851" s="481" t="s">
        <v>925</v>
      </c>
      <c r="E8851" s="481" t="s">
        <v>1382</v>
      </c>
      <c r="F8851" s="481"/>
      <c r="G8851" s="482" t="s">
        <v>388</v>
      </c>
      <c r="H8851" s="483" t="n">
        <v>0.0858</v>
      </c>
      <c r="I8851" s="484" t="n">
        <v>637.09</v>
      </c>
      <c r="J8851" s="485" t="n">
        <v>54.66</v>
      </c>
    </row>
    <row r="8852" customFormat="false" ht="39" hidden="false" customHeight="true" outlineLevel="0" collapsed="false">
      <c r="A8852" s="479" t="s">
        <v>656</v>
      </c>
      <c r="B8852" s="480" t="n">
        <v>97738</v>
      </c>
      <c r="C8852" s="481" t="s">
        <v>42</v>
      </c>
      <c r="D8852" s="481" t="s">
        <v>930</v>
      </c>
      <c r="E8852" s="481" t="s">
        <v>1399</v>
      </c>
      <c r="F8852" s="481"/>
      <c r="G8852" s="482" t="s">
        <v>388</v>
      </c>
      <c r="H8852" s="483" t="n">
        <v>0.0154</v>
      </c>
      <c r="I8852" s="484" t="n">
        <v>4171.82</v>
      </c>
      <c r="J8852" s="485" t="n">
        <v>64.24</v>
      </c>
    </row>
    <row r="8853" customFormat="false" ht="39" hidden="false" customHeight="true" outlineLevel="0" collapsed="false">
      <c r="A8853" s="479" t="s">
        <v>656</v>
      </c>
      <c r="B8853" s="480" t="n">
        <v>97740</v>
      </c>
      <c r="C8853" s="481" t="s">
        <v>42</v>
      </c>
      <c r="D8853" s="481" t="s">
        <v>935</v>
      </c>
      <c r="E8853" s="481" t="s">
        <v>1399</v>
      </c>
      <c r="F8853" s="481"/>
      <c r="G8853" s="482" t="s">
        <v>388</v>
      </c>
      <c r="H8853" s="483" t="n">
        <v>0.24</v>
      </c>
      <c r="I8853" s="484" t="n">
        <v>2281.53</v>
      </c>
      <c r="J8853" s="485" t="n">
        <v>547.56</v>
      </c>
    </row>
    <row r="8854" customFormat="false" ht="39" hidden="false" customHeight="true" outlineLevel="0" collapsed="false">
      <c r="A8854" s="501" t="s">
        <v>200</v>
      </c>
      <c r="B8854" s="502" t="n">
        <v>12565</v>
      </c>
      <c r="C8854" s="503" t="s">
        <v>42</v>
      </c>
      <c r="D8854" s="503" t="s">
        <v>4009</v>
      </c>
      <c r="E8854" s="503" t="s">
        <v>669</v>
      </c>
      <c r="F8854" s="503"/>
      <c r="G8854" s="504" t="s">
        <v>120</v>
      </c>
      <c r="H8854" s="505" t="n">
        <v>5</v>
      </c>
      <c r="I8854" s="506" t="n">
        <v>763.27</v>
      </c>
      <c r="J8854" s="507" t="n">
        <v>3816.35</v>
      </c>
    </row>
    <row r="8855" customFormat="false" ht="15" hidden="false" customHeight="false" outlineLevel="0" collapsed="false">
      <c r="A8855" s="486"/>
      <c r="B8855" s="487"/>
      <c r="C8855" s="487"/>
      <c r="D8855" s="487"/>
      <c r="E8855" s="487" t="s">
        <v>1388</v>
      </c>
      <c r="F8855" s="488" t="n">
        <v>281.3</v>
      </c>
      <c r="G8855" s="487" t="s">
        <v>1389</v>
      </c>
      <c r="H8855" s="488" t="n">
        <v>0</v>
      </c>
      <c r="I8855" s="489" t="s">
        <v>1390</v>
      </c>
      <c r="J8855" s="490" t="n">
        <v>281.3</v>
      </c>
    </row>
    <row r="8856" customFormat="false" ht="15" hidden="false" customHeight="true" outlineLevel="0" collapsed="false">
      <c r="A8856" s="486"/>
      <c r="B8856" s="487"/>
      <c r="C8856" s="487"/>
      <c r="D8856" s="487"/>
      <c r="E8856" s="487" t="s">
        <v>1391</v>
      </c>
      <c r="F8856" s="488" t="n">
        <v>1145.93</v>
      </c>
      <c r="G8856" s="487"/>
      <c r="H8856" s="491" t="s">
        <v>1392</v>
      </c>
      <c r="I8856" s="491"/>
      <c r="J8856" s="490" t="n">
        <v>5960.78</v>
      </c>
    </row>
    <row r="8857" customFormat="false" ht="49.5" hidden="false" customHeight="true" outlineLevel="0" collapsed="false">
      <c r="A8857" s="492"/>
      <c r="B8857" s="493"/>
      <c r="C8857" s="493"/>
      <c r="D8857" s="493"/>
      <c r="E8857" s="493"/>
      <c r="F8857" s="493"/>
      <c r="G8857" s="493" t="s">
        <v>1393</v>
      </c>
      <c r="H8857" s="494" t="n">
        <v>1</v>
      </c>
      <c r="I8857" s="495" t="s">
        <v>1394</v>
      </c>
      <c r="J8857" s="496" t="n">
        <v>5960.78</v>
      </c>
    </row>
    <row r="8858" customFormat="false" ht="0.75" hidden="false" customHeight="true" outlineLevel="0" collapsed="false">
      <c r="A8858" s="497"/>
      <c r="B8858" s="498"/>
      <c r="C8858" s="498"/>
      <c r="D8858" s="498"/>
      <c r="E8858" s="498"/>
      <c r="F8858" s="498"/>
      <c r="G8858" s="498"/>
      <c r="H8858" s="498"/>
      <c r="I8858" s="499"/>
      <c r="J8858" s="500"/>
    </row>
    <row r="8859" customFormat="false" ht="18" hidden="false" customHeight="true" outlineLevel="0" collapsed="false">
      <c r="A8859" s="466" t="s">
        <v>4010</v>
      </c>
      <c r="B8859" s="467" t="s">
        <v>27</v>
      </c>
      <c r="C8859" s="468" t="s">
        <v>26</v>
      </c>
      <c r="D8859" s="468" t="s">
        <v>18</v>
      </c>
      <c r="E8859" s="468" t="s">
        <v>25</v>
      </c>
      <c r="F8859" s="468"/>
      <c r="G8859" s="469" t="s">
        <v>1375</v>
      </c>
      <c r="H8859" s="467" t="s">
        <v>1376</v>
      </c>
      <c r="I8859" s="470" t="s">
        <v>1377</v>
      </c>
      <c r="J8859" s="471" t="s">
        <v>19</v>
      </c>
    </row>
    <row r="8860" customFormat="false" ht="51.75" hidden="false" customHeight="true" outlineLevel="0" collapsed="false">
      <c r="A8860" s="472" t="s">
        <v>35</v>
      </c>
      <c r="B8860" s="473" t="n">
        <v>100982</v>
      </c>
      <c r="C8860" s="474" t="s">
        <v>42</v>
      </c>
      <c r="D8860" s="474" t="s">
        <v>1631</v>
      </c>
      <c r="E8860" s="474" t="s">
        <v>1632</v>
      </c>
      <c r="F8860" s="474"/>
      <c r="G8860" s="475" t="s">
        <v>388</v>
      </c>
      <c r="H8860" s="476" t="n">
        <v>1</v>
      </c>
      <c r="I8860" s="477" t="n">
        <v>8.98</v>
      </c>
      <c r="J8860" s="478" t="n">
        <v>8.98</v>
      </c>
    </row>
    <row r="8861" customFormat="false" ht="39" hidden="false" customHeight="true" outlineLevel="0" collapsed="false">
      <c r="A8861" s="479" t="s">
        <v>656</v>
      </c>
      <c r="B8861" s="480" t="n">
        <v>5631</v>
      </c>
      <c r="C8861" s="481" t="s">
        <v>42</v>
      </c>
      <c r="D8861" s="481" t="s">
        <v>1633</v>
      </c>
      <c r="E8861" s="481" t="s">
        <v>683</v>
      </c>
      <c r="F8861" s="481"/>
      <c r="G8861" s="482" t="s">
        <v>688</v>
      </c>
      <c r="H8861" s="483" t="n">
        <v>0.0083</v>
      </c>
      <c r="I8861" s="484" t="n">
        <v>205.47</v>
      </c>
      <c r="J8861" s="485" t="n">
        <v>1.7</v>
      </c>
    </row>
    <row r="8862" customFormat="false" ht="39" hidden="false" customHeight="true" outlineLevel="0" collapsed="false">
      <c r="A8862" s="479" t="s">
        <v>656</v>
      </c>
      <c r="B8862" s="480" t="n">
        <v>5632</v>
      </c>
      <c r="C8862" s="481" t="s">
        <v>42</v>
      </c>
      <c r="D8862" s="481" t="s">
        <v>1634</v>
      </c>
      <c r="E8862" s="481" t="s">
        <v>683</v>
      </c>
      <c r="F8862" s="481"/>
      <c r="G8862" s="482" t="s">
        <v>684</v>
      </c>
      <c r="H8862" s="483" t="n">
        <v>0.0105</v>
      </c>
      <c r="I8862" s="484" t="n">
        <v>82.81</v>
      </c>
      <c r="J8862" s="485" t="n">
        <v>0.86</v>
      </c>
    </row>
    <row r="8863" customFormat="false" ht="64.5" hidden="false" customHeight="true" outlineLevel="0" collapsed="false">
      <c r="A8863" s="479" t="s">
        <v>656</v>
      </c>
      <c r="B8863" s="480" t="n">
        <v>91386</v>
      </c>
      <c r="C8863" s="481" t="s">
        <v>42</v>
      </c>
      <c r="D8863" s="481" t="s">
        <v>1635</v>
      </c>
      <c r="E8863" s="481" t="s">
        <v>683</v>
      </c>
      <c r="F8863" s="481"/>
      <c r="G8863" s="482" t="s">
        <v>688</v>
      </c>
      <c r="H8863" s="483" t="n">
        <v>0.0198</v>
      </c>
      <c r="I8863" s="484" t="n">
        <v>271.48</v>
      </c>
      <c r="J8863" s="485" t="n">
        <v>5.37</v>
      </c>
    </row>
    <row r="8864" customFormat="false" ht="64.5" hidden="false" customHeight="true" outlineLevel="0" collapsed="false">
      <c r="A8864" s="479" t="s">
        <v>656</v>
      </c>
      <c r="B8864" s="480" t="n">
        <v>91387</v>
      </c>
      <c r="C8864" s="481" t="s">
        <v>42</v>
      </c>
      <c r="D8864" s="481" t="s">
        <v>1636</v>
      </c>
      <c r="E8864" s="481" t="s">
        <v>683</v>
      </c>
      <c r="F8864" s="481"/>
      <c r="G8864" s="482" t="s">
        <v>684</v>
      </c>
      <c r="H8864" s="483" t="n">
        <v>0.0138</v>
      </c>
      <c r="I8864" s="484" t="n">
        <v>76.43</v>
      </c>
      <c r="J8864" s="485" t="n">
        <v>1.05</v>
      </c>
    </row>
    <row r="8865" customFormat="false" ht="15" hidden="false" customHeight="false" outlineLevel="0" collapsed="false">
      <c r="A8865" s="486"/>
      <c r="B8865" s="487"/>
      <c r="C8865" s="487"/>
      <c r="D8865" s="487"/>
      <c r="E8865" s="487" t="s">
        <v>1388</v>
      </c>
      <c r="F8865" s="488" t="n">
        <v>1.27</v>
      </c>
      <c r="G8865" s="487" t="s">
        <v>1389</v>
      </c>
      <c r="H8865" s="488" t="n">
        <v>0</v>
      </c>
      <c r="I8865" s="489" t="s">
        <v>1390</v>
      </c>
      <c r="J8865" s="490" t="n">
        <v>1.27</v>
      </c>
    </row>
    <row r="8866" customFormat="false" ht="15" hidden="false" customHeight="true" outlineLevel="0" collapsed="false">
      <c r="A8866" s="486"/>
      <c r="B8866" s="487"/>
      <c r="C8866" s="487"/>
      <c r="D8866" s="487"/>
      <c r="E8866" s="487" t="s">
        <v>1391</v>
      </c>
      <c r="F8866" s="488" t="n">
        <v>2.13</v>
      </c>
      <c r="G8866" s="487"/>
      <c r="H8866" s="491" t="s">
        <v>1392</v>
      </c>
      <c r="I8866" s="491"/>
      <c r="J8866" s="490" t="n">
        <v>11.11</v>
      </c>
    </row>
    <row r="8867" customFormat="false" ht="49.5" hidden="false" customHeight="true" outlineLevel="0" collapsed="false">
      <c r="A8867" s="492"/>
      <c r="B8867" s="493"/>
      <c r="C8867" s="493"/>
      <c r="D8867" s="493"/>
      <c r="E8867" s="493"/>
      <c r="F8867" s="493"/>
      <c r="G8867" s="493" t="s">
        <v>1393</v>
      </c>
      <c r="H8867" s="494" t="n">
        <v>17.31</v>
      </c>
      <c r="I8867" s="495" t="s">
        <v>1394</v>
      </c>
      <c r="J8867" s="496" t="n">
        <v>192.31</v>
      </c>
    </row>
    <row r="8868" customFormat="false" ht="0.75" hidden="false" customHeight="true" outlineLevel="0" collapsed="false">
      <c r="A8868" s="497"/>
      <c r="B8868" s="498"/>
      <c r="C8868" s="498"/>
      <c r="D8868" s="498"/>
      <c r="E8868" s="498"/>
      <c r="F8868" s="498"/>
      <c r="G8868" s="498"/>
      <c r="H8868" s="498"/>
      <c r="I8868" s="499"/>
      <c r="J8868" s="500"/>
    </row>
    <row r="8869" customFormat="false" ht="18" hidden="false" customHeight="true" outlineLevel="0" collapsed="false">
      <c r="A8869" s="466" t="s">
        <v>4011</v>
      </c>
      <c r="B8869" s="467" t="s">
        <v>27</v>
      </c>
      <c r="C8869" s="468" t="s">
        <v>26</v>
      </c>
      <c r="D8869" s="468" t="s">
        <v>18</v>
      </c>
      <c r="E8869" s="468" t="s">
        <v>25</v>
      </c>
      <c r="F8869" s="468"/>
      <c r="G8869" s="469" t="s">
        <v>1375</v>
      </c>
      <c r="H8869" s="467" t="s">
        <v>1376</v>
      </c>
      <c r="I8869" s="470" t="s">
        <v>1377</v>
      </c>
      <c r="J8869" s="471" t="s">
        <v>19</v>
      </c>
    </row>
    <row r="8870" customFormat="false" ht="39" hidden="false" customHeight="true" outlineLevel="0" collapsed="false">
      <c r="A8870" s="472" t="s">
        <v>35</v>
      </c>
      <c r="B8870" s="473" t="n">
        <v>95875</v>
      </c>
      <c r="C8870" s="474" t="s">
        <v>42</v>
      </c>
      <c r="D8870" s="474" t="s">
        <v>1654</v>
      </c>
      <c r="E8870" s="474" t="s">
        <v>1632</v>
      </c>
      <c r="F8870" s="474"/>
      <c r="G8870" s="475" t="s">
        <v>1655</v>
      </c>
      <c r="H8870" s="476" t="n">
        <v>1</v>
      </c>
      <c r="I8870" s="477" t="n">
        <v>2.52</v>
      </c>
      <c r="J8870" s="478" t="n">
        <v>2.52</v>
      </c>
    </row>
    <row r="8871" customFormat="false" ht="64.5" hidden="false" customHeight="true" outlineLevel="0" collapsed="false">
      <c r="A8871" s="479" t="s">
        <v>656</v>
      </c>
      <c r="B8871" s="480" t="n">
        <v>91386</v>
      </c>
      <c r="C8871" s="481" t="s">
        <v>42</v>
      </c>
      <c r="D8871" s="481" t="s">
        <v>1635</v>
      </c>
      <c r="E8871" s="481" t="s">
        <v>683</v>
      </c>
      <c r="F8871" s="481"/>
      <c r="G8871" s="482" t="s">
        <v>688</v>
      </c>
      <c r="H8871" s="483" t="n">
        <v>0.0083</v>
      </c>
      <c r="I8871" s="484" t="n">
        <v>271.48</v>
      </c>
      <c r="J8871" s="485" t="n">
        <v>2.25</v>
      </c>
    </row>
    <row r="8872" customFormat="false" ht="64.5" hidden="false" customHeight="true" outlineLevel="0" collapsed="false">
      <c r="A8872" s="479" t="s">
        <v>656</v>
      </c>
      <c r="B8872" s="480" t="n">
        <v>91387</v>
      </c>
      <c r="C8872" s="481" t="s">
        <v>42</v>
      </c>
      <c r="D8872" s="481" t="s">
        <v>1636</v>
      </c>
      <c r="E8872" s="481" t="s">
        <v>683</v>
      </c>
      <c r="F8872" s="481"/>
      <c r="G8872" s="482" t="s">
        <v>684</v>
      </c>
      <c r="H8872" s="483" t="n">
        <v>0.0036</v>
      </c>
      <c r="I8872" s="484" t="n">
        <v>76.43</v>
      </c>
      <c r="J8872" s="485" t="n">
        <v>0.27</v>
      </c>
    </row>
    <row r="8873" customFormat="false" ht="15" hidden="false" customHeight="false" outlineLevel="0" collapsed="false">
      <c r="A8873" s="486"/>
      <c r="B8873" s="487"/>
      <c r="C8873" s="487"/>
      <c r="D8873" s="487"/>
      <c r="E8873" s="487" t="s">
        <v>1388</v>
      </c>
      <c r="F8873" s="488" t="n">
        <v>0.31</v>
      </c>
      <c r="G8873" s="487" t="s">
        <v>1389</v>
      </c>
      <c r="H8873" s="488" t="n">
        <v>0</v>
      </c>
      <c r="I8873" s="489" t="s">
        <v>1390</v>
      </c>
      <c r="J8873" s="490" t="n">
        <v>0.31</v>
      </c>
    </row>
    <row r="8874" customFormat="false" ht="15" hidden="false" customHeight="true" outlineLevel="0" collapsed="false">
      <c r="A8874" s="486"/>
      <c r="B8874" s="487"/>
      <c r="C8874" s="487"/>
      <c r="D8874" s="487"/>
      <c r="E8874" s="487" t="s">
        <v>1391</v>
      </c>
      <c r="F8874" s="488" t="n">
        <v>0.59</v>
      </c>
      <c r="G8874" s="487"/>
      <c r="H8874" s="491" t="s">
        <v>1392</v>
      </c>
      <c r="I8874" s="491"/>
      <c r="J8874" s="490" t="n">
        <v>3.11</v>
      </c>
    </row>
    <row r="8875" customFormat="false" ht="49.5" hidden="false" customHeight="true" outlineLevel="0" collapsed="false">
      <c r="A8875" s="492"/>
      <c r="B8875" s="493"/>
      <c r="C8875" s="493"/>
      <c r="D8875" s="493"/>
      <c r="E8875" s="493"/>
      <c r="F8875" s="493"/>
      <c r="G8875" s="493" t="s">
        <v>1393</v>
      </c>
      <c r="H8875" s="494" t="n">
        <v>432.73</v>
      </c>
      <c r="I8875" s="495" t="s">
        <v>1394</v>
      </c>
      <c r="J8875" s="496" t="n">
        <v>1345.79</v>
      </c>
    </row>
    <row r="8876" customFormat="false" ht="0.75" hidden="false" customHeight="true" outlineLevel="0" collapsed="false">
      <c r="A8876" s="497"/>
      <c r="B8876" s="498"/>
      <c r="C8876" s="498"/>
      <c r="D8876" s="498"/>
      <c r="E8876" s="498"/>
      <c r="F8876" s="498"/>
      <c r="G8876" s="498"/>
      <c r="H8876" s="498"/>
      <c r="I8876" s="499"/>
      <c r="J8876" s="500"/>
    </row>
    <row r="8877" customFormat="false" ht="24" hidden="false" customHeight="true" outlineLevel="0" collapsed="false">
      <c r="A8877" s="461" t="s">
        <v>4012</v>
      </c>
      <c r="B8877" s="462"/>
      <c r="C8877" s="462"/>
      <c r="D8877" s="462" t="s">
        <v>4013</v>
      </c>
      <c r="E8877" s="462"/>
      <c r="F8877" s="462"/>
      <c r="G8877" s="462"/>
      <c r="H8877" s="463"/>
      <c r="I8877" s="464"/>
      <c r="J8877" s="465" t="n">
        <v>43159.91</v>
      </c>
    </row>
    <row r="8878" customFormat="false" ht="18" hidden="false" customHeight="true" outlineLevel="0" collapsed="false">
      <c r="A8878" s="466" t="s">
        <v>4014</v>
      </c>
      <c r="B8878" s="467" t="s">
        <v>27</v>
      </c>
      <c r="C8878" s="468" t="s">
        <v>26</v>
      </c>
      <c r="D8878" s="468" t="s">
        <v>18</v>
      </c>
      <c r="E8878" s="468" t="s">
        <v>25</v>
      </c>
      <c r="F8878" s="468"/>
      <c r="G8878" s="469" t="s">
        <v>1375</v>
      </c>
      <c r="H8878" s="467" t="s">
        <v>1376</v>
      </c>
      <c r="I8878" s="470" t="s">
        <v>1377</v>
      </c>
      <c r="J8878" s="471" t="s">
        <v>19</v>
      </c>
    </row>
    <row r="8879" customFormat="false" ht="64.5" hidden="false" customHeight="true" outlineLevel="0" collapsed="false">
      <c r="A8879" s="472" t="s">
        <v>35</v>
      </c>
      <c r="B8879" s="473" t="n">
        <v>90084</v>
      </c>
      <c r="C8879" s="474" t="s">
        <v>42</v>
      </c>
      <c r="D8879" s="474" t="s">
        <v>4015</v>
      </c>
      <c r="E8879" s="474" t="s">
        <v>914</v>
      </c>
      <c r="F8879" s="474"/>
      <c r="G8879" s="475" t="s">
        <v>388</v>
      </c>
      <c r="H8879" s="476" t="n">
        <v>1</v>
      </c>
      <c r="I8879" s="477" t="n">
        <v>8.76</v>
      </c>
      <c r="J8879" s="478" t="n">
        <v>8.76</v>
      </c>
    </row>
    <row r="8880" customFormat="false" ht="39" hidden="false" customHeight="true" outlineLevel="0" collapsed="false">
      <c r="A8880" s="479" t="s">
        <v>656</v>
      </c>
      <c r="B8880" s="480" t="n">
        <v>5631</v>
      </c>
      <c r="C8880" s="481" t="s">
        <v>42</v>
      </c>
      <c r="D8880" s="481" t="s">
        <v>1633</v>
      </c>
      <c r="E8880" s="481" t="s">
        <v>683</v>
      </c>
      <c r="F8880" s="481"/>
      <c r="G8880" s="482" t="s">
        <v>688</v>
      </c>
      <c r="H8880" s="483" t="n">
        <v>0.028598</v>
      </c>
      <c r="I8880" s="484" t="n">
        <v>205.47</v>
      </c>
      <c r="J8880" s="485" t="n">
        <v>5.87</v>
      </c>
    </row>
    <row r="8881" customFormat="false" ht="39" hidden="false" customHeight="true" outlineLevel="0" collapsed="false">
      <c r="A8881" s="479" t="s">
        <v>656</v>
      </c>
      <c r="B8881" s="480" t="n">
        <v>5632</v>
      </c>
      <c r="C8881" s="481" t="s">
        <v>42</v>
      </c>
      <c r="D8881" s="481" t="s">
        <v>1634</v>
      </c>
      <c r="E8881" s="481" t="s">
        <v>683</v>
      </c>
      <c r="F8881" s="481"/>
      <c r="G8881" s="482" t="s">
        <v>684</v>
      </c>
      <c r="H8881" s="483" t="n">
        <v>0.0225269</v>
      </c>
      <c r="I8881" s="484" t="n">
        <v>82.81</v>
      </c>
      <c r="J8881" s="485" t="n">
        <v>1.86</v>
      </c>
    </row>
    <row r="8882" customFormat="false" ht="24" hidden="false" customHeight="true" outlineLevel="0" collapsed="false">
      <c r="A8882" s="479" t="s">
        <v>656</v>
      </c>
      <c r="B8882" s="480" t="n">
        <v>88316</v>
      </c>
      <c r="C8882" s="481" t="s">
        <v>42</v>
      </c>
      <c r="D8882" s="481" t="s">
        <v>667</v>
      </c>
      <c r="E8882" s="481" t="s">
        <v>1382</v>
      </c>
      <c r="F8882" s="481"/>
      <c r="G8882" s="482" t="s">
        <v>469</v>
      </c>
      <c r="H8882" s="483" t="n">
        <v>0.0511249</v>
      </c>
      <c r="I8882" s="484" t="n">
        <v>20.32</v>
      </c>
      <c r="J8882" s="485" t="n">
        <v>1.03</v>
      </c>
    </row>
    <row r="8883" customFormat="false" ht="15" hidden="false" customHeight="false" outlineLevel="0" collapsed="false">
      <c r="A8883" s="486"/>
      <c r="B8883" s="487"/>
      <c r="C8883" s="487"/>
      <c r="D8883" s="487"/>
      <c r="E8883" s="487" t="s">
        <v>1388</v>
      </c>
      <c r="F8883" s="488" t="n">
        <v>1.79</v>
      </c>
      <c r="G8883" s="487" t="s">
        <v>1389</v>
      </c>
      <c r="H8883" s="488" t="n">
        <v>0</v>
      </c>
      <c r="I8883" s="489" t="s">
        <v>1390</v>
      </c>
      <c r="J8883" s="490" t="n">
        <v>1.79</v>
      </c>
    </row>
    <row r="8884" customFormat="false" ht="15" hidden="false" customHeight="true" outlineLevel="0" collapsed="false">
      <c r="A8884" s="486"/>
      <c r="B8884" s="487"/>
      <c r="C8884" s="487"/>
      <c r="D8884" s="487"/>
      <c r="E8884" s="487" t="s">
        <v>1391</v>
      </c>
      <c r="F8884" s="488" t="n">
        <v>2.08</v>
      </c>
      <c r="G8884" s="487"/>
      <c r="H8884" s="491" t="s">
        <v>1392</v>
      </c>
      <c r="I8884" s="491"/>
      <c r="J8884" s="490" t="n">
        <v>10.84</v>
      </c>
    </row>
    <row r="8885" customFormat="false" ht="49.5" hidden="false" customHeight="true" outlineLevel="0" collapsed="false">
      <c r="A8885" s="492"/>
      <c r="B8885" s="493"/>
      <c r="C8885" s="493"/>
      <c r="D8885" s="493"/>
      <c r="E8885" s="493"/>
      <c r="F8885" s="493"/>
      <c r="G8885" s="493" t="s">
        <v>1393</v>
      </c>
      <c r="H8885" s="494" t="n">
        <v>57.7</v>
      </c>
      <c r="I8885" s="495" t="s">
        <v>1394</v>
      </c>
      <c r="J8885" s="496" t="n">
        <v>625.46</v>
      </c>
    </row>
    <row r="8886" customFormat="false" ht="0.75" hidden="false" customHeight="true" outlineLevel="0" collapsed="false">
      <c r="A8886" s="497"/>
      <c r="B8886" s="498"/>
      <c r="C8886" s="498"/>
      <c r="D8886" s="498"/>
      <c r="E8886" s="498"/>
      <c r="F8886" s="498"/>
      <c r="G8886" s="498"/>
      <c r="H8886" s="498"/>
      <c r="I8886" s="499"/>
      <c r="J8886" s="500"/>
    </row>
    <row r="8887" customFormat="false" ht="18" hidden="false" customHeight="true" outlineLevel="0" collapsed="false">
      <c r="A8887" s="466" t="s">
        <v>4016</v>
      </c>
      <c r="B8887" s="467" t="s">
        <v>27</v>
      </c>
      <c r="C8887" s="468" t="s">
        <v>26</v>
      </c>
      <c r="D8887" s="468" t="s">
        <v>18</v>
      </c>
      <c r="E8887" s="468" t="s">
        <v>25</v>
      </c>
      <c r="F8887" s="468"/>
      <c r="G8887" s="469" t="s">
        <v>1375</v>
      </c>
      <c r="H8887" s="467" t="s">
        <v>1376</v>
      </c>
      <c r="I8887" s="470" t="s">
        <v>1377</v>
      </c>
      <c r="J8887" s="471" t="s">
        <v>19</v>
      </c>
    </row>
    <row r="8888" customFormat="false" ht="25.5" hidden="false" customHeight="true" outlineLevel="0" collapsed="false">
      <c r="A8888" s="472" t="s">
        <v>35</v>
      </c>
      <c r="B8888" s="473" t="n">
        <v>98114</v>
      </c>
      <c r="C8888" s="474" t="s">
        <v>42</v>
      </c>
      <c r="D8888" s="474" t="s">
        <v>3987</v>
      </c>
      <c r="E8888" s="474" t="s">
        <v>1422</v>
      </c>
      <c r="F8888" s="474"/>
      <c r="G8888" s="475" t="s">
        <v>120</v>
      </c>
      <c r="H8888" s="476" t="n">
        <v>1</v>
      </c>
      <c r="I8888" s="477" t="n">
        <v>658.23</v>
      </c>
      <c r="J8888" s="478" t="n">
        <v>658.23</v>
      </c>
    </row>
    <row r="8889" customFormat="false" ht="24" hidden="false" customHeight="true" outlineLevel="0" collapsed="false">
      <c r="A8889" s="479" t="s">
        <v>656</v>
      </c>
      <c r="B8889" s="480" t="n">
        <v>88309</v>
      </c>
      <c r="C8889" s="481" t="s">
        <v>42</v>
      </c>
      <c r="D8889" s="481" t="s">
        <v>696</v>
      </c>
      <c r="E8889" s="481" t="s">
        <v>1382</v>
      </c>
      <c r="F8889" s="481"/>
      <c r="G8889" s="482" t="s">
        <v>469</v>
      </c>
      <c r="H8889" s="483" t="n">
        <v>1.1484</v>
      </c>
      <c r="I8889" s="484" t="n">
        <v>25.62</v>
      </c>
      <c r="J8889" s="485" t="n">
        <v>29.42</v>
      </c>
    </row>
    <row r="8890" customFormat="false" ht="24" hidden="false" customHeight="true" outlineLevel="0" collapsed="false">
      <c r="A8890" s="479" t="s">
        <v>656</v>
      </c>
      <c r="B8890" s="480" t="n">
        <v>88316</v>
      </c>
      <c r="C8890" s="481" t="s">
        <v>42</v>
      </c>
      <c r="D8890" s="481" t="s">
        <v>667</v>
      </c>
      <c r="E8890" s="481" t="s">
        <v>1382</v>
      </c>
      <c r="F8890" s="481"/>
      <c r="G8890" s="482" t="s">
        <v>469</v>
      </c>
      <c r="H8890" s="483" t="n">
        <v>0.9023</v>
      </c>
      <c r="I8890" s="484" t="n">
        <v>20.32</v>
      </c>
      <c r="J8890" s="485" t="n">
        <v>18.33</v>
      </c>
    </row>
    <row r="8891" customFormat="false" ht="39" hidden="false" customHeight="true" outlineLevel="0" collapsed="false">
      <c r="A8891" s="479" t="s">
        <v>656</v>
      </c>
      <c r="B8891" s="480" t="n">
        <v>94970</v>
      </c>
      <c r="C8891" s="481" t="s">
        <v>42</v>
      </c>
      <c r="D8891" s="481" t="s">
        <v>919</v>
      </c>
      <c r="E8891" s="481" t="s">
        <v>1399</v>
      </c>
      <c r="F8891" s="481"/>
      <c r="G8891" s="482" t="s">
        <v>388</v>
      </c>
      <c r="H8891" s="483" t="n">
        <v>0.0281</v>
      </c>
      <c r="I8891" s="484" t="n">
        <v>551.97</v>
      </c>
      <c r="J8891" s="485" t="n">
        <v>15.51</v>
      </c>
    </row>
    <row r="8892" customFormat="false" ht="39" hidden="false" customHeight="true" outlineLevel="0" collapsed="false">
      <c r="A8892" s="501" t="s">
        <v>200</v>
      </c>
      <c r="B8892" s="502" t="n">
        <v>11301</v>
      </c>
      <c r="C8892" s="503" t="s">
        <v>42</v>
      </c>
      <c r="D8892" s="503" t="s">
        <v>3988</v>
      </c>
      <c r="E8892" s="503" t="s">
        <v>669</v>
      </c>
      <c r="F8892" s="503"/>
      <c r="G8892" s="504" t="s">
        <v>120</v>
      </c>
      <c r="H8892" s="505" t="n">
        <v>1</v>
      </c>
      <c r="I8892" s="506" t="n">
        <v>594.97</v>
      </c>
      <c r="J8892" s="507" t="n">
        <v>594.97</v>
      </c>
    </row>
    <row r="8893" customFormat="false" ht="15" hidden="false" customHeight="false" outlineLevel="0" collapsed="false">
      <c r="A8893" s="486"/>
      <c r="B8893" s="487"/>
      <c r="C8893" s="487"/>
      <c r="D8893" s="487"/>
      <c r="E8893" s="487" t="s">
        <v>1388</v>
      </c>
      <c r="F8893" s="488" t="n">
        <v>38.29</v>
      </c>
      <c r="G8893" s="487" t="s">
        <v>1389</v>
      </c>
      <c r="H8893" s="488" t="n">
        <v>0</v>
      </c>
      <c r="I8893" s="489" t="s">
        <v>1390</v>
      </c>
      <c r="J8893" s="490" t="n">
        <v>38.29</v>
      </c>
    </row>
    <row r="8894" customFormat="false" ht="15" hidden="false" customHeight="true" outlineLevel="0" collapsed="false">
      <c r="A8894" s="486"/>
      <c r="B8894" s="487"/>
      <c r="C8894" s="487"/>
      <c r="D8894" s="487"/>
      <c r="E8894" s="487" t="s">
        <v>1391</v>
      </c>
      <c r="F8894" s="488" t="n">
        <v>156.65</v>
      </c>
      <c r="G8894" s="487"/>
      <c r="H8894" s="491" t="s">
        <v>1392</v>
      </c>
      <c r="I8894" s="491"/>
      <c r="J8894" s="490" t="n">
        <v>814.88</v>
      </c>
    </row>
    <row r="8895" customFormat="false" ht="49.5" hidden="false" customHeight="true" outlineLevel="0" collapsed="false">
      <c r="A8895" s="492"/>
      <c r="B8895" s="493"/>
      <c r="C8895" s="493"/>
      <c r="D8895" s="493"/>
      <c r="E8895" s="493"/>
      <c r="F8895" s="493"/>
      <c r="G8895" s="493" t="s">
        <v>1393</v>
      </c>
      <c r="H8895" s="494" t="n">
        <v>6</v>
      </c>
      <c r="I8895" s="495" t="s">
        <v>1394</v>
      </c>
      <c r="J8895" s="496" t="n">
        <v>4889.28</v>
      </c>
    </row>
    <row r="8896" customFormat="false" ht="0.75" hidden="false" customHeight="true" outlineLevel="0" collapsed="false">
      <c r="A8896" s="497"/>
      <c r="B8896" s="498"/>
      <c r="C8896" s="498"/>
      <c r="D8896" s="498"/>
      <c r="E8896" s="498"/>
      <c r="F8896" s="498"/>
      <c r="G8896" s="498"/>
      <c r="H8896" s="498"/>
      <c r="I8896" s="499"/>
      <c r="J8896" s="500"/>
    </row>
    <row r="8897" customFormat="false" ht="18" hidden="false" customHeight="true" outlineLevel="0" collapsed="false">
      <c r="A8897" s="466" t="s">
        <v>4017</v>
      </c>
      <c r="B8897" s="467" t="s">
        <v>27</v>
      </c>
      <c r="C8897" s="468" t="s">
        <v>26</v>
      </c>
      <c r="D8897" s="468" t="s">
        <v>18</v>
      </c>
      <c r="E8897" s="468" t="s">
        <v>25</v>
      </c>
      <c r="F8897" s="468"/>
      <c r="G8897" s="469" t="s">
        <v>1375</v>
      </c>
      <c r="H8897" s="467" t="s">
        <v>1376</v>
      </c>
      <c r="I8897" s="470" t="s">
        <v>1377</v>
      </c>
      <c r="J8897" s="471" t="s">
        <v>19</v>
      </c>
    </row>
    <row r="8898" customFormat="false" ht="39" hidden="false" customHeight="true" outlineLevel="0" collapsed="false">
      <c r="A8898" s="472" t="s">
        <v>35</v>
      </c>
      <c r="B8898" s="473" t="n">
        <v>95240</v>
      </c>
      <c r="C8898" s="474" t="s">
        <v>42</v>
      </c>
      <c r="D8898" s="474" t="s">
        <v>1466</v>
      </c>
      <c r="E8898" s="474" t="s">
        <v>1399</v>
      </c>
      <c r="F8898" s="474"/>
      <c r="G8898" s="475" t="s">
        <v>400</v>
      </c>
      <c r="H8898" s="476" t="n">
        <v>1</v>
      </c>
      <c r="I8898" s="477" t="n">
        <v>20.81</v>
      </c>
      <c r="J8898" s="478" t="n">
        <v>20.81</v>
      </c>
    </row>
    <row r="8899" customFormat="false" ht="24" hidden="false" customHeight="true" outlineLevel="0" collapsed="false">
      <c r="A8899" s="479" t="s">
        <v>656</v>
      </c>
      <c r="B8899" s="480" t="n">
        <v>88309</v>
      </c>
      <c r="C8899" s="481" t="s">
        <v>42</v>
      </c>
      <c r="D8899" s="481" t="s">
        <v>696</v>
      </c>
      <c r="E8899" s="481" t="s">
        <v>1382</v>
      </c>
      <c r="F8899" s="481"/>
      <c r="G8899" s="482" t="s">
        <v>469</v>
      </c>
      <c r="H8899" s="483" t="n">
        <v>0.1631</v>
      </c>
      <c r="I8899" s="484" t="n">
        <v>25.62</v>
      </c>
      <c r="J8899" s="485" t="n">
        <v>4.17</v>
      </c>
    </row>
    <row r="8900" customFormat="false" ht="24" hidden="false" customHeight="true" outlineLevel="0" collapsed="false">
      <c r="A8900" s="479" t="s">
        <v>656</v>
      </c>
      <c r="B8900" s="480" t="n">
        <v>88316</v>
      </c>
      <c r="C8900" s="481" t="s">
        <v>42</v>
      </c>
      <c r="D8900" s="481" t="s">
        <v>667</v>
      </c>
      <c r="E8900" s="481" t="s">
        <v>1382</v>
      </c>
      <c r="F8900" s="481"/>
      <c r="G8900" s="482" t="s">
        <v>469</v>
      </c>
      <c r="H8900" s="483" t="n">
        <v>0.0444</v>
      </c>
      <c r="I8900" s="484" t="n">
        <v>20.32</v>
      </c>
      <c r="J8900" s="485" t="n">
        <v>0.9</v>
      </c>
    </row>
    <row r="8901" customFormat="false" ht="39" hidden="false" customHeight="true" outlineLevel="0" collapsed="false">
      <c r="A8901" s="479" t="s">
        <v>656</v>
      </c>
      <c r="B8901" s="480" t="n">
        <v>94968</v>
      </c>
      <c r="C8901" s="481" t="s">
        <v>42</v>
      </c>
      <c r="D8901" s="481" t="s">
        <v>702</v>
      </c>
      <c r="E8901" s="481" t="s">
        <v>1399</v>
      </c>
      <c r="F8901" s="481"/>
      <c r="G8901" s="482" t="s">
        <v>388</v>
      </c>
      <c r="H8901" s="483" t="n">
        <v>0.0339</v>
      </c>
      <c r="I8901" s="484" t="n">
        <v>464.58</v>
      </c>
      <c r="J8901" s="485" t="n">
        <v>15.74</v>
      </c>
    </row>
    <row r="8902" customFormat="false" ht="15" hidden="false" customHeight="false" outlineLevel="0" collapsed="false">
      <c r="A8902" s="486"/>
      <c r="B8902" s="487"/>
      <c r="C8902" s="487"/>
      <c r="D8902" s="487"/>
      <c r="E8902" s="487" t="s">
        <v>1388</v>
      </c>
      <c r="F8902" s="488" t="n">
        <v>5.73</v>
      </c>
      <c r="G8902" s="487" t="s">
        <v>1389</v>
      </c>
      <c r="H8902" s="488" t="n">
        <v>0</v>
      </c>
      <c r="I8902" s="489" t="s">
        <v>1390</v>
      </c>
      <c r="J8902" s="490" t="n">
        <v>5.73</v>
      </c>
    </row>
    <row r="8903" customFormat="false" ht="15" hidden="false" customHeight="true" outlineLevel="0" collapsed="false">
      <c r="A8903" s="486"/>
      <c r="B8903" s="487"/>
      <c r="C8903" s="487"/>
      <c r="D8903" s="487"/>
      <c r="E8903" s="487" t="s">
        <v>1391</v>
      </c>
      <c r="F8903" s="488" t="n">
        <v>4.95</v>
      </c>
      <c r="G8903" s="487"/>
      <c r="H8903" s="491" t="s">
        <v>1392</v>
      </c>
      <c r="I8903" s="491"/>
      <c r="J8903" s="490" t="n">
        <v>25.76</v>
      </c>
    </row>
    <row r="8904" customFormat="false" ht="49.5" hidden="false" customHeight="true" outlineLevel="0" collapsed="false">
      <c r="A8904" s="492"/>
      <c r="B8904" s="493"/>
      <c r="C8904" s="493"/>
      <c r="D8904" s="493"/>
      <c r="E8904" s="493"/>
      <c r="F8904" s="493"/>
      <c r="G8904" s="493" t="s">
        <v>1393</v>
      </c>
      <c r="H8904" s="494" t="n">
        <v>28.85</v>
      </c>
      <c r="I8904" s="495" t="s">
        <v>1394</v>
      </c>
      <c r="J8904" s="496" t="n">
        <v>743.17</v>
      </c>
    </row>
    <row r="8905" customFormat="false" ht="0.75" hidden="false" customHeight="true" outlineLevel="0" collapsed="false">
      <c r="A8905" s="497"/>
      <c r="B8905" s="498"/>
      <c r="C8905" s="498"/>
      <c r="D8905" s="498"/>
      <c r="E8905" s="498"/>
      <c r="F8905" s="498"/>
      <c r="G8905" s="498"/>
      <c r="H8905" s="498"/>
      <c r="I8905" s="499"/>
      <c r="J8905" s="500"/>
    </row>
    <row r="8906" customFormat="false" ht="18" hidden="false" customHeight="true" outlineLevel="0" collapsed="false">
      <c r="A8906" s="466" t="s">
        <v>4018</v>
      </c>
      <c r="B8906" s="467" t="s">
        <v>27</v>
      </c>
      <c r="C8906" s="468" t="s">
        <v>26</v>
      </c>
      <c r="D8906" s="468" t="s">
        <v>18</v>
      </c>
      <c r="E8906" s="468" t="s">
        <v>25</v>
      </c>
      <c r="F8906" s="468"/>
      <c r="G8906" s="469" t="s">
        <v>1375</v>
      </c>
      <c r="H8906" s="467" t="s">
        <v>1376</v>
      </c>
      <c r="I8906" s="470" t="s">
        <v>1377</v>
      </c>
      <c r="J8906" s="471" t="s">
        <v>19</v>
      </c>
    </row>
    <row r="8907" customFormat="false" ht="64.5" hidden="false" customHeight="true" outlineLevel="0" collapsed="false">
      <c r="A8907" s="472" t="s">
        <v>35</v>
      </c>
      <c r="B8907" s="473" t="n">
        <v>93380</v>
      </c>
      <c r="C8907" s="474" t="s">
        <v>42</v>
      </c>
      <c r="D8907" s="474" t="s">
        <v>3993</v>
      </c>
      <c r="E8907" s="474" t="s">
        <v>914</v>
      </c>
      <c r="F8907" s="474"/>
      <c r="G8907" s="475" t="s">
        <v>388</v>
      </c>
      <c r="H8907" s="476" t="n">
        <v>1</v>
      </c>
      <c r="I8907" s="477" t="n">
        <v>13.77</v>
      </c>
      <c r="J8907" s="478" t="n">
        <v>13.77</v>
      </c>
    </row>
    <row r="8908" customFormat="false" ht="64.5" hidden="false" customHeight="true" outlineLevel="0" collapsed="false">
      <c r="A8908" s="479" t="s">
        <v>656</v>
      </c>
      <c r="B8908" s="480" t="n">
        <v>5678</v>
      </c>
      <c r="C8908" s="481" t="s">
        <v>42</v>
      </c>
      <c r="D8908" s="481" t="s">
        <v>931</v>
      </c>
      <c r="E8908" s="481" t="s">
        <v>683</v>
      </c>
      <c r="F8908" s="481"/>
      <c r="G8908" s="482" t="s">
        <v>688</v>
      </c>
      <c r="H8908" s="483" t="n">
        <v>0.0312</v>
      </c>
      <c r="I8908" s="484" t="n">
        <v>139.68</v>
      </c>
      <c r="J8908" s="485" t="n">
        <v>4.35</v>
      </c>
    </row>
    <row r="8909" customFormat="false" ht="64.5" hidden="false" customHeight="true" outlineLevel="0" collapsed="false">
      <c r="A8909" s="479" t="s">
        <v>656</v>
      </c>
      <c r="B8909" s="480" t="n">
        <v>5679</v>
      </c>
      <c r="C8909" s="481" t="s">
        <v>42</v>
      </c>
      <c r="D8909" s="481" t="s">
        <v>929</v>
      </c>
      <c r="E8909" s="481" t="s">
        <v>683</v>
      </c>
      <c r="F8909" s="481"/>
      <c r="G8909" s="482" t="s">
        <v>684</v>
      </c>
      <c r="H8909" s="483" t="n">
        <v>0.0451</v>
      </c>
      <c r="I8909" s="484" t="n">
        <v>56.5</v>
      </c>
      <c r="J8909" s="485" t="n">
        <v>2.54</v>
      </c>
    </row>
    <row r="8910" customFormat="false" ht="64.5" hidden="false" customHeight="true" outlineLevel="0" collapsed="false">
      <c r="A8910" s="479" t="s">
        <v>656</v>
      </c>
      <c r="B8910" s="480" t="n">
        <v>5901</v>
      </c>
      <c r="C8910" s="481" t="s">
        <v>42</v>
      </c>
      <c r="D8910" s="481" t="s">
        <v>1650</v>
      </c>
      <c r="E8910" s="481" t="s">
        <v>683</v>
      </c>
      <c r="F8910" s="481"/>
      <c r="G8910" s="482" t="s">
        <v>688</v>
      </c>
      <c r="H8910" s="483" t="n">
        <v>0.0054</v>
      </c>
      <c r="I8910" s="484" t="n">
        <v>320.21</v>
      </c>
      <c r="J8910" s="485" t="n">
        <v>1.72</v>
      </c>
    </row>
    <row r="8911" customFormat="false" ht="64.5" hidden="false" customHeight="true" outlineLevel="0" collapsed="false">
      <c r="A8911" s="479" t="s">
        <v>656</v>
      </c>
      <c r="B8911" s="480" t="n">
        <v>5903</v>
      </c>
      <c r="C8911" s="481" t="s">
        <v>42</v>
      </c>
      <c r="D8911" s="481" t="s">
        <v>1651</v>
      </c>
      <c r="E8911" s="481" t="s">
        <v>683</v>
      </c>
      <c r="F8911" s="481"/>
      <c r="G8911" s="482" t="s">
        <v>684</v>
      </c>
      <c r="H8911" s="483" t="n">
        <v>0.0006</v>
      </c>
      <c r="I8911" s="484" t="n">
        <v>75.31</v>
      </c>
      <c r="J8911" s="485" t="n">
        <v>0.04</v>
      </c>
    </row>
    <row r="8912" customFormat="false" ht="24" hidden="false" customHeight="true" outlineLevel="0" collapsed="false">
      <c r="A8912" s="479" t="s">
        <v>656</v>
      </c>
      <c r="B8912" s="480" t="n">
        <v>88316</v>
      </c>
      <c r="C8912" s="481" t="s">
        <v>42</v>
      </c>
      <c r="D8912" s="481" t="s">
        <v>667</v>
      </c>
      <c r="E8912" s="481" t="s">
        <v>1382</v>
      </c>
      <c r="F8912" s="481"/>
      <c r="G8912" s="482" t="s">
        <v>469</v>
      </c>
      <c r="H8912" s="483" t="n">
        <v>0.0426</v>
      </c>
      <c r="I8912" s="484" t="n">
        <v>20.32</v>
      </c>
      <c r="J8912" s="485" t="n">
        <v>0.86</v>
      </c>
    </row>
    <row r="8913" customFormat="false" ht="39" hidden="false" customHeight="true" outlineLevel="0" collapsed="false">
      <c r="A8913" s="479" t="s">
        <v>656</v>
      </c>
      <c r="B8913" s="480" t="n">
        <v>91533</v>
      </c>
      <c r="C8913" s="481" t="s">
        <v>42</v>
      </c>
      <c r="D8913" s="481" t="s">
        <v>1124</v>
      </c>
      <c r="E8913" s="481" t="s">
        <v>683</v>
      </c>
      <c r="F8913" s="481"/>
      <c r="G8913" s="482" t="s">
        <v>688</v>
      </c>
      <c r="H8913" s="483" t="n">
        <v>0.1416</v>
      </c>
      <c r="I8913" s="484" t="n">
        <v>30.1</v>
      </c>
      <c r="J8913" s="485" t="n">
        <v>4.26</v>
      </c>
    </row>
    <row r="8914" customFormat="false" ht="15" hidden="false" customHeight="false" outlineLevel="0" collapsed="false">
      <c r="A8914" s="486"/>
      <c r="B8914" s="487"/>
      <c r="C8914" s="487"/>
      <c r="D8914" s="487"/>
      <c r="E8914" s="487" t="s">
        <v>1388</v>
      </c>
      <c r="F8914" s="488" t="n">
        <v>4.79</v>
      </c>
      <c r="G8914" s="487" t="s">
        <v>1389</v>
      </c>
      <c r="H8914" s="488" t="n">
        <v>0</v>
      </c>
      <c r="I8914" s="489" t="s">
        <v>1390</v>
      </c>
      <c r="J8914" s="490" t="n">
        <v>4.79</v>
      </c>
    </row>
    <row r="8915" customFormat="false" ht="15" hidden="false" customHeight="true" outlineLevel="0" collapsed="false">
      <c r="A8915" s="486"/>
      <c r="B8915" s="487"/>
      <c r="C8915" s="487"/>
      <c r="D8915" s="487"/>
      <c r="E8915" s="487" t="s">
        <v>1391</v>
      </c>
      <c r="F8915" s="488" t="n">
        <v>3.27</v>
      </c>
      <c r="G8915" s="487"/>
      <c r="H8915" s="491" t="s">
        <v>1392</v>
      </c>
      <c r="I8915" s="491"/>
      <c r="J8915" s="490" t="n">
        <v>17.04</v>
      </c>
    </row>
    <row r="8916" customFormat="false" ht="49.5" hidden="false" customHeight="true" outlineLevel="0" collapsed="false">
      <c r="A8916" s="492"/>
      <c r="B8916" s="493"/>
      <c r="C8916" s="493"/>
      <c r="D8916" s="493"/>
      <c r="E8916" s="493"/>
      <c r="F8916" s="493"/>
      <c r="G8916" s="493" t="s">
        <v>1393</v>
      </c>
      <c r="H8916" s="494" t="n">
        <v>23.08</v>
      </c>
      <c r="I8916" s="495" t="s">
        <v>1394</v>
      </c>
      <c r="J8916" s="496" t="n">
        <v>393.28</v>
      </c>
    </row>
    <row r="8917" customFormat="false" ht="0.75" hidden="false" customHeight="true" outlineLevel="0" collapsed="false">
      <c r="A8917" s="497"/>
      <c r="B8917" s="498"/>
      <c r="C8917" s="498"/>
      <c r="D8917" s="498"/>
      <c r="E8917" s="498"/>
      <c r="F8917" s="498"/>
      <c r="G8917" s="498"/>
      <c r="H8917" s="498"/>
      <c r="I8917" s="499"/>
      <c r="J8917" s="500"/>
    </row>
    <row r="8918" customFormat="false" ht="18" hidden="false" customHeight="true" outlineLevel="0" collapsed="false">
      <c r="A8918" s="466" t="s">
        <v>4019</v>
      </c>
      <c r="B8918" s="467" t="s">
        <v>27</v>
      </c>
      <c r="C8918" s="468" t="s">
        <v>26</v>
      </c>
      <c r="D8918" s="468" t="s">
        <v>18</v>
      </c>
      <c r="E8918" s="468" t="s">
        <v>25</v>
      </c>
      <c r="F8918" s="468"/>
      <c r="G8918" s="469" t="s">
        <v>1375</v>
      </c>
      <c r="H8918" s="467" t="s">
        <v>1376</v>
      </c>
      <c r="I8918" s="470" t="s">
        <v>1377</v>
      </c>
      <c r="J8918" s="471" t="s">
        <v>19</v>
      </c>
    </row>
    <row r="8919" customFormat="false" ht="25.5" hidden="false" customHeight="true" outlineLevel="0" collapsed="false">
      <c r="A8919" s="472" t="s">
        <v>35</v>
      </c>
      <c r="B8919" s="473" t="n">
        <v>98557</v>
      </c>
      <c r="C8919" s="474" t="s">
        <v>42</v>
      </c>
      <c r="D8919" s="474" t="s">
        <v>501</v>
      </c>
      <c r="E8919" s="474" t="s">
        <v>1670</v>
      </c>
      <c r="F8919" s="474"/>
      <c r="G8919" s="475" t="s">
        <v>400</v>
      </c>
      <c r="H8919" s="476" t="n">
        <v>1</v>
      </c>
      <c r="I8919" s="477" t="n">
        <v>41.06</v>
      </c>
      <c r="J8919" s="478" t="n">
        <v>41.06</v>
      </c>
    </row>
    <row r="8920" customFormat="false" ht="25.5" hidden="false" customHeight="true" outlineLevel="0" collapsed="false">
      <c r="A8920" s="479" t="s">
        <v>656</v>
      </c>
      <c r="B8920" s="480" t="n">
        <v>88243</v>
      </c>
      <c r="C8920" s="481" t="s">
        <v>42</v>
      </c>
      <c r="D8920" s="481" t="s">
        <v>987</v>
      </c>
      <c r="E8920" s="481" t="s">
        <v>1382</v>
      </c>
      <c r="F8920" s="481"/>
      <c r="G8920" s="482" t="s">
        <v>469</v>
      </c>
      <c r="H8920" s="483" t="n">
        <v>0.0969</v>
      </c>
      <c r="I8920" s="484" t="n">
        <v>21.21</v>
      </c>
      <c r="J8920" s="485" t="n">
        <v>2.05</v>
      </c>
    </row>
    <row r="8921" customFormat="false" ht="24" hidden="false" customHeight="true" outlineLevel="0" collapsed="false">
      <c r="A8921" s="479" t="s">
        <v>656</v>
      </c>
      <c r="B8921" s="480" t="n">
        <v>88270</v>
      </c>
      <c r="C8921" s="481" t="s">
        <v>42</v>
      </c>
      <c r="D8921" s="481" t="s">
        <v>1671</v>
      </c>
      <c r="E8921" s="481" t="s">
        <v>1382</v>
      </c>
      <c r="F8921" s="481"/>
      <c r="G8921" s="482" t="s">
        <v>469</v>
      </c>
      <c r="H8921" s="483" t="n">
        <v>0.4299</v>
      </c>
      <c r="I8921" s="484" t="n">
        <v>23.14</v>
      </c>
      <c r="J8921" s="485" t="n">
        <v>9.94</v>
      </c>
    </row>
    <row r="8922" customFormat="false" ht="51.75" hidden="false" customHeight="true" outlineLevel="0" collapsed="false">
      <c r="A8922" s="501" t="s">
        <v>200</v>
      </c>
      <c r="B8922" s="502" t="n">
        <v>626</v>
      </c>
      <c r="C8922" s="503" t="s">
        <v>42</v>
      </c>
      <c r="D8922" s="503" t="s">
        <v>1800</v>
      </c>
      <c r="E8922" s="503" t="s">
        <v>669</v>
      </c>
      <c r="F8922" s="503"/>
      <c r="G8922" s="504" t="s">
        <v>66</v>
      </c>
      <c r="H8922" s="505" t="n">
        <v>1.5</v>
      </c>
      <c r="I8922" s="506" t="n">
        <v>19.38</v>
      </c>
      <c r="J8922" s="507" t="n">
        <v>29.07</v>
      </c>
    </row>
    <row r="8923" customFormat="false" ht="15" hidden="false" customHeight="false" outlineLevel="0" collapsed="false">
      <c r="A8923" s="486"/>
      <c r="B8923" s="487"/>
      <c r="C8923" s="487"/>
      <c r="D8923" s="487"/>
      <c r="E8923" s="487" t="s">
        <v>1388</v>
      </c>
      <c r="F8923" s="488" t="n">
        <v>9.18</v>
      </c>
      <c r="G8923" s="487" t="s">
        <v>1389</v>
      </c>
      <c r="H8923" s="488" t="n">
        <v>0</v>
      </c>
      <c r="I8923" s="489" t="s">
        <v>1390</v>
      </c>
      <c r="J8923" s="490" t="n">
        <v>9.18</v>
      </c>
    </row>
    <row r="8924" customFormat="false" ht="15" hidden="false" customHeight="true" outlineLevel="0" collapsed="false">
      <c r="A8924" s="486"/>
      <c r="B8924" s="487"/>
      <c r="C8924" s="487"/>
      <c r="D8924" s="487"/>
      <c r="E8924" s="487" t="s">
        <v>1391</v>
      </c>
      <c r="F8924" s="488" t="n">
        <v>9.77</v>
      </c>
      <c r="G8924" s="487"/>
      <c r="H8924" s="491" t="s">
        <v>1392</v>
      </c>
      <c r="I8924" s="491"/>
      <c r="J8924" s="490" t="n">
        <v>50.83</v>
      </c>
    </row>
    <row r="8925" customFormat="false" ht="49.5" hidden="false" customHeight="true" outlineLevel="0" collapsed="false">
      <c r="A8925" s="492"/>
      <c r="B8925" s="493"/>
      <c r="C8925" s="493"/>
      <c r="D8925" s="493"/>
      <c r="E8925" s="493"/>
      <c r="F8925" s="493"/>
      <c r="G8925" s="493" t="s">
        <v>1393</v>
      </c>
      <c r="H8925" s="494" t="n">
        <v>68.37</v>
      </c>
      <c r="I8925" s="495" t="s">
        <v>1394</v>
      </c>
      <c r="J8925" s="496" t="n">
        <v>3475.24</v>
      </c>
    </row>
    <row r="8926" customFormat="false" ht="0.75" hidden="false" customHeight="true" outlineLevel="0" collapsed="false">
      <c r="A8926" s="497"/>
      <c r="B8926" s="498"/>
      <c r="C8926" s="498"/>
      <c r="D8926" s="498"/>
      <c r="E8926" s="498"/>
      <c r="F8926" s="498"/>
      <c r="G8926" s="498"/>
      <c r="H8926" s="498"/>
      <c r="I8926" s="499"/>
      <c r="J8926" s="500"/>
    </row>
    <row r="8927" customFormat="false" ht="18" hidden="false" customHeight="true" outlineLevel="0" collapsed="false">
      <c r="A8927" s="466" t="s">
        <v>4020</v>
      </c>
      <c r="B8927" s="467" t="s">
        <v>27</v>
      </c>
      <c r="C8927" s="468" t="s">
        <v>26</v>
      </c>
      <c r="D8927" s="468" t="s">
        <v>18</v>
      </c>
      <c r="E8927" s="468" t="s">
        <v>25</v>
      </c>
      <c r="F8927" s="468"/>
      <c r="G8927" s="469" t="s">
        <v>1375</v>
      </c>
      <c r="H8927" s="467" t="s">
        <v>1376</v>
      </c>
      <c r="I8927" s="470" t="s">
        <v>1377</v>
      </c>
      <c r="J8927" s="471" t="s">
        <v>19</v>
      </c>
    </row>
    <row r="8928" customFormat="false" ht="51.75" hidden="false" customHeight="true" outlineLevel="0" collapsed="false">
      <c r="A8928" s="472" t="s">
        <v>35</v>
      </c>
      <c r="B8928" s="473" t="n">
        <v>98061</v>
      </c>
      <c r="C8928" s="474" t="s">
        <v>42</v>
      </c>
      <c r="D8928" s="474" t="s">
        <v>4021</v>
      </c>
      <c r="E8928" s="474" t="s">
        <v>1422</v>
      </c>
      <c r="F8928" s="474"/>
      <c r="G8928" s="475" t="s">
        <v>120</v>
      </c>
      <c r="H8928" s="476" t="n">
        <v>1</v>
      </c>
      <c r="I8928" s="477" t="n">
        <v>8066.05</v>
      </c>
      <c r="J8928" s="478" t="n">
        <v>8066.05</v>
      </c>
    </row>
    <row r="8929" customFormat="false" ht="39" hidden="false" customHeight="true" outlineLevel="0" collapsed="false">
      <c r="A8929" s="479" t="s">
        <v>656</v>
      </c>
      <c r="B8929" s="480" t="n">
        <v>101624</v>
      </c>
      <c r="C8929" s="481" t="s">
        <v>42</v>
      </c>
      <c r="D8929" s="481" t="s">
        <v>927</v>
      </c>
      <c r="E8929" s="481" t="s">
        <v>914</v>
      </c>
      <c r="F8929" s="481"/>
      <c r="G8929" s="482" t="s">
        <v>388</v>
      </c>
      <c r="H8929" s="483" t="n">
        <v>0.7942</v>
      </c>
      <c r="I8929" s="484" t="n">
        <v>269.38</v>
      </c>
      <c r="J8929" s="485" t="n">
        <v>213.94</v>
      </c>
    </row>
    <row r="8930" customFormat="false" ht="64.5" hidden="false" customHeight="true" outlineLevel="0" collapsed="false">
      <c r="A8930" s="479" t="s">
        <v>656</v>
      </c>
      <c r="B8930" s="480" t="n">
        <v>5678</v>
      </c>
      <c r="C8930" s="481" t="s">
        <v>42</v>
      </c>
      <c r="D8930" s="481" t="s">
        <v>931</v>
      </c>
      <c r="E8930" s="481" t="s">
        <v>683</v>
      </c>
      <c r="F8930" s="481"/>
      <c r="G8930" s="482" t="s">
        <v>688</v>
      </c>
      <c r="H8930" s="483" t="n">
        <v>1.5451</v>
      </c>
      <c r="I8930" s="484" t="n">
        <v>139.68</v>
      </c>
      <c r="J8930" s="485" t="n">
        <v>215.81</v>
      </c>
    </row>
    <row r="8931" customFormat="false" ht="64.5" hidden="false" customHeight="true" outlineLevel="0" collapsed="false">
      <c r="A8931" s="479" t="s">
        <v>656</v>
      </c>
      <c r="B8931" s="480" t="n">
        <v>5679</v>
      </c>
      <c r="C8931" s="481" t="s">
        <v>42</v>
      </c>
      <c r="D8931" s="481" t="s">
        <v>929</v>
      </c>
      <c r="E8931" s="481" t="s">
        <v>683</v>
      </c>
      <c r="F8931" s="481"/>
      <c r="G8931" s="482" t="s">
        <v>684</v>
      </c>
      <c r="H8931" s="483" t="n">
        <v>3.1488</v>
      </c>
      <c r="I8931" s="484" t="n">
        <v>56.5</v>
      </c>
      <c r="J8931" s="485" t="n">
        <v>177.9</v>
      </c>
    </row>
    <row r="8932" customFormat="false" ht="24" hidden="false" customHeight="true" outlineLevel="0" collapsed="false">
      <c r="A8932" s="479" t="s">
        <v>656</v>
      </c>
      <c r="B8932" s="480" t="n">
        <v>88309</v>
      </c>
      <c r="C8932" s="481" t="s">
        <v>42</v>
      </c>
      <c r="D8932" s="481" t="s">
        <v>696</v>
      </c>
      <c r="E8932" s="481" t="s">
        <v>1382</v>
      </c>
      <c r="F8932" s="481"/>
      <c r="G8932" s="482" t="s">
        <v>469</v>
      </c>
      <c r="H8932" s="483" t="n">
        <v>3.1116</v>
      </c>
      <c r="I8932" s="484" t="n">
        <v>25.62</v>
      </c>
      <c r="J8932" s="485" t="n">
        <v>79.71</v>
      </c>
    </row>
    <row r="8933" customFormat="false" ht="24" hidden="false" customHeight="true" outlineLevel="0" collapsed="false">
      <c r="A8933" s="479" t="s">
        <v>656</v>
      </c>
      <c r="B8933" s="480" t="n">
        <v>88316</v>
      </c>
      <c r="C8933" s="481" t="s">
        <v>42</v>
      </c>
      <c r="D8933" s="481" t="s">
        <v>667</v>
      </c>
      <c r="E8933" s="481" t="s">
        <v>1382</v>
      </c>
      <c r="F8933" s="481"/>
      <c r="G8933" s="482" t="s">
        <v>469</v>
      </c>
      <c r="H8933" s="483" t="n">
        <v>2.4448</v>
      </c>
      <c r="I8933" s="484" t="n">
        <v>20.32</v>
      </c>
      <c r="J8933" s="485" t="n">
        <v>49.67</v>
      </c>
    </row>
    <row r="8934" customFormat="false" ht="39" hidden="false" customHeight="true" outlineLevel="0" collapsed="false">
      <c r="A8934" s="479" t="s">
        <v>656</v>
      </c>
      <c r="B8934" s="480" t="n">
        <v>88628</v>
      </c>
      <c r="C8934" s="481" t="s">
        <v>42</v>
      </c>
      <c r="D8934" s="481" t="s">
        <v>925</v>
      </c>
      <c r="E8934" s="481" t="s">
        <v>1382</v>
      </c>
      <c r="F8934" s="481"/>
      <c r="G8934" s="482" t="s">
        <v>388</v>
      </c>
      <c r="H8934" s="483" t="n">
        <v>0.0917</v>
      </c>
      <c r="I8934" s="484" t="n">
        <v>637.09</v>
      </c>
      <c r="J8934" s="485" t="n">
        <v>58.42</v>
      </c>
    </row>
    <row r="8935" customFormat="false" ht="39" hidden="false" customHeight="true" outlineLevel="0" collapsed="false">
      <c r="A8935" s="479" t="s">
        <v>656</v>
      </c>
      <c r="B8935" s="480" t="n">
        <v>97738</v>
      </c>
      <c r="C8935" s="481" t="s">
        <v>42</v>
      </c>
      <c r="D8935" s="481" t="s">
        <v>930</v>
      </c>
      <c r="E8935" s="481" t="s">
        <v>1399</v>
      </c>
      <c r="F8935" s="481"/>
      <c r="G8935" s="482" t="s">
        <v>388</v>
      </c>
      <c r="H8935" s="483" t="n">
        <v>0.0154</v>
      </c>
      <c r="I8935" s="484" t="n">
        <v>4171.82</v>
      </c>
      <c r="J8935" s="485" t="n">
        <v>64.24</v>
      </c>
    </row>
    <row r="8936" customFormat="false" ht="39" hidden="false" customHeight="true" outlineLevel="0" collapsed="false">
      <c r="A8936" s="479" t="s">
        <v>656</v>
      </c>
      <c r="B8936" s="480" t="n">
        <v>97740</v>
      </c>
      <c r="C8936" s="481" t="s">
        <v>42</v>
      </c>
      <c r="D8936" s="481" t="s">
        <v>935</v>
      </c>
      <c r="E8936" s="481" t="s">
        <v>1399</v>
      </c>
      <c r="F8936" s="481"/>
      <c r="G8936" s="482" t="s">
        <v>388</v>
      </c>
      <c r="H8936" s="483" t="n">
        <v>0.8091</v>
      </c>
      <c r="I8936" s="484" t="n">
        <v>2281.53</v>
      </c>
      <c r="J8936" s="485" t="n">
        <v>1845.98</v>
      </c>
    </row>
    <row r="8937" customFormat="false" ht="25.5" hidden="false" customHeight="true" outlineLevel="0" collapsed="false">
      <c r="A8937" s="501" t="s">
        <v>200</v>
      </c>
      <c r="B8937" s="502" t="n">
        <v>4720</v>
      </c>
      <c r="C8937" s="503" t="s">
        <v>42</v>
      </c>
      <c r="D8937" s="503" t="s">
        <v>1300</v>
      </c>
      <c r="E8937" s="503" t="s">
        <v>669</v>
      </c>
      <c r="F8937" s="503"/>
      <c r="G8937" s="504" t="s">
        <v>388</v>
      </c>
      <c r="H8937" s="505" t="n">
        <v>5.0161</v>
      </c>
      <c r="I8937" s="506" t="n">
        <v>183.75</v>
      </c>
      <c r="J8937" s="507" t="n">
        <v>921.7</v>
      </c>
    </row>
    <row r="8938" customFormat="false" ht="39" hidden="false" customHeight="true" outlineLevel="0" collapsed="false">
      <c r="A8938" s="501" t="s">
        <v>200</v>
      </c>
      <c r="B8938" s="502" t="n">
        <v>12532</v>
      </c>
      <c r="C8938" s="503" t="s">
        <v>42</v>
      </c>
      <c r="D8938" s="503" t="s">
        <v>4022</v>
      </c>
      <c r="E8938" s="503" t="s">
        <v>669</v>
      </c>
      <c r="F8938" s="503"/>
      <c r="G8938" s="504" t="s">
        <v>120</v>
      </c>
      <c r="H8938" s="505" t="n">
        <v>1</v>
      </c>
      <c r="I8938" s="506" t="n">
        <v>132.81</v>
      </c>
      <c r="J8938" s="507" t="n">
        <v>132.81</v>
      </c>
    </row>
    <row r="8939" customFormat="false" ht="39" hidden="false" customHeight="true" outlineLevel="0" collapsed="false">
      <c r="A8939" s="501" t="s">
        <v>200</v>
      </c>
      <c r="B8939" s="502" t="n">
        <v>12568</v>
      </c>
      <c r="C8939" s="503" t="s">
        <v>42</v>
      </c>
      <c r="D8939" s="503" t="s">
        <v>4023</v>
      </c>
      <c r="E8939" s="503" t="s">
        <v>669</v>
      </c>
      <c r="F8939" s="503"/>
      <c r="G8939" s="504" t="s">
        <v>120</v>
      </c>
      <c r="H8939" s="505" t="n">
        <v>3</v>
      </c>
      <c r="I8939" s="506" t="n">
        <v>1435.29</v>
      </c>
      <c r="J8939" s="507" t="n">
        <v>4305.87</v>
      </c>
    </row>
    <row r="8940" customFormat="false" ht="15" hidden="false" customHeight="false" outlineLevel="0" collapsed="false">
      <c r="A8940" s="486"/>
      <c r="B8940" s="487"/>
      <c r="C8940" s="487"/>
      <c r="D8940" s="487"/>
      <c r="E8940" s="487" t="s">
        <v>1388</v>
      </c>
      <c r="F8940" s="488" t="n">
        <v>682.03</v>
      </c>
      <c r="G8940" s="487" t="s">
        <v>1389</v>
      </c>
      <c r="H8940" s="488" t="n">
        <v>0</v>
      </c>
      <c r="I8940" s="489" t="s">
        <v>1390</v>
      </c>
      <c r="J8940" s="490" t="n">
        <v>682.03</v>
      </c>
    </row>
    <row r="8941" customFormat="false" ht="15" hidden="false" customHeight="true" outlineLevel="0" collapsed="false">
      <c r="A8941" s="486"/>
      <c r="B8941" s="487"/>
      <c r="C8941" s="487"/>
      <c r="D8941" s="487"/>
      <c r="E8941" s="487" t="s">
        <v>1391</v>
      </c>
      <c r="F8941" s="488" t="n">
        <v>1919.71</v>
      </c>
      <c r="G8941" s="487"/>
      <c r="H8941" s="491" t="s">
        <v>1392</v>
      </c>
      <c r="I8941" s="491"/>
      <c r="J8941" s="490" t="n">
        <v>9985.76</v>
      </c>
    </row>
    <row r="8942" customFormat="false" ht="49.5" hidden="false" customHeight="true" outlineLevel="0" collapsed="false">
      <c r="A8942" s="492"/>
      <c r="B8942" s="493"/>
      <c r="C8942" s="493"/>
      <c r="D8942" s="493"/>
      <c r="E8942" s="493"/>
      <c r="F8942" s="493"/>
      <c r="G8942" s="493" t="s">
        <v>1393</v>
      </c>
      <c r="H8942" s="494" t="n">
        <v>3</v>
      </c>
      <c r="I8942" s="495" t="s">
        <v>1394</v>
      </c>
      <c r="J8942" s="496" t="n">
        <v>29957.28</v>
      </c>
    </row>
    <row r="8943" customFormat="false" ht="0.75" hidden="false" customHeight="true" outlineLevel="0" collapsed="false">
      <c r="A8943" s="497"/>
      <c r="B8943" s="498"/>
      <c r="C8943" s="498"/>
      <c r="D8943" s="498"/>
      <c r="E8943" s="498"/>
      <c r="F8943" s="498"/>
      <c r="G8943" s="498"/>
      <c r="H8943" s="498"/>
      <c r="I8943" s="499"/>
      <c r="J8943" s="500"/>
    </row>
    <row r="8944" customFormat="false" ht="18" hidden="false" customHeight="true" outlineLevel="0" collapsed="false">
      <c r="A8944" s="466" t="s">
        <v>4024</v>
      </c>
      <c r="B8944" s="467" t="s">
        <v>27</v>
      </c>
      <c r="C8944" s="468" t="s">
        <v>26</v>
      </c>
      <c r="D8944" s="468" t="s">
        <v>18</v>
      </c>
      <c r="E8944" s="468" t="s">
        <v>25</v>
      </c>
      <c r="F8944" s="468"/>
      <c r="G8944" s="469" t="s">
        <v>1375</v>
      </c>
      <c r="H8944" s="467" t="s">
        <v>1376</v>
      </c>
      <c r="I8944" s="470" t="s">
        <v>1377</v>
      </c>
      <c r="J8944" s="471" t="s">
        <v>19</v>
      </c>
    </row>
    <row r="8945" customFormat="false" ht="51.75" hidden="false" customHeight="true" outlineLevel="0" collapsed="false">
      <c r="A8945" s="472" t="s">
        <v>35</v>
      </c>
      <c r="B8945" s="473" t="n">
        <v>100982</v>
      </c>
      <c r="C8945" s="474" t="s">
        <v>42</v>
      </c>
      <c r="D8945" s="474" t="s">
        <v>1631</v>
      </c>
      <c r="E8945" s="474" t="s">
        <v>1632</v>
      </c>
      <c r="F8945" s="474"/>
      <c r="G8945" s="475" t="s">
        <v>388</v>
      </c>
      <c r="H8945" s="476" t="n">
        <v>1</v>
      </c>
      <c r="I8945" s="477" t="n">
        <v>8.98</v>
      </c>
      <c r="J8945" s="478" t="n">
        <v>8.98</v>
      </c>
    </row>
    <row r="8946" customFormat="false" ht="39" hidden="false" customHeight="true" outlineLevel="0" collapsed="false">
      <c r="A8946" s="479" t="s">
        <v>656</v>
      </c>
      <c r="B8946" s="480" t="n">
        <v>5631</v>
      </c>
      <c r="C8946" s="481" t="s">
        <v>42</v>
      </c>
      <c r="D8946" s="481" t="s">
        <v>1633</v>
      </c>
      <c r="E8946" s="481" t="s">
        <v>683</v>
      </c>
      <c r="F8946" s="481"/>
      <c r="G8946" s="482" t="s">
        <v>688</v>
      </c>
      <c r="H8946" s="483" t="n">
        <v>0.0083</v>
      </c>
      <c r="I8946" s="484" t="n">
        <v>205.47</v>
      </c>
      <c r="J8946" s="485" t="n">
        <v>1.7</v>
      </c>
    </row>
    <row r="8947" customFormat="false" ht="39" hidden="false" customHeight="true" outlineLevel="0" collapsed="false">
      <c r="A8947" s="479" t="s">
        <v>656</v>
      </c>
      <c r="B8947" s="480" t="n">
        <v>5632</v>
      </c>
      <c r="C8947" s="481" t="s">
        <v>42</v>
      </c>
      <c r="D8947" s="481" t="s">
        <v>1634</v>
      </c>
      <c r="E8947" s="481" t="s">
        <v>683</v>
      </c>
      <c r="F8947" s="481"/>
      <c r="G8947" s="482" t="s">
        <v>684</v>
      </c>
      <c r="H8947" s="483" t="n">
        <v>0.0105</v>
      </c>
      <c r="I8947" s="484" t="n">
        <v>82.81</v>
      </c>
      <c r="J8947" s="485" t="n">
        <v>0.86</v>
      </c>
    </row>
    <row r="8948" customFormat="false" ht="64.5" hidden="false" customHeight="true" outlineLevel="0" collapsed="false">
      <c r="A8948" s="479" t="s">
        <v>656</v>
      </c>
      <c r="B8948" s="480" t="n">
        <v>91386</v>
      </c>
      <c r="C8948" s="481" t="s">
        <v>42</v>
      </c>
      <c r="D8948" s="481" t="s">
        <v>1635</v>
      </c>
      <c r="E8948" s="481" t="s">
        <v>683</v>
      </c>
      <c r="F8948" s="481"/>
      <c r="G8948" s="482" t="s">
        <v>688</v>
      </c>
      <c r="H8948" s="483" t="n">
        <v>0.0198</v>
      </c>
      <c r="I8948" s="484" t="n">
        <v>271.48</v>
      </c>
      <c r="J8948" s="485" t="n">
        <v>5.37</v>
      </c>
    </row>
    <row r="8949" customFormat="false" ht="64.5" hidden="false" customHeight="true" outlineLevel="0" collapsed="false">
      <c r="A8949" s="479" t="s">
        <v>656</v>
      </c>
      <c r="B8949" s="480" t="n">
        <v>91387</v>
      </c>
      <c r="C8949" s="481" t="s">
        <v>42</v>
      </c>
      <c r="D8949" s="481" t="s">
        <v>1636</v>
      </c>
      <c r="E8949" s="481" t="s">
        <v>683</v>
      </c>
      <c r="F8949" s="481"/>
      <c r="G8949" s="482" t="s">
        <v>684</v>
      </c>
      <c r="H8949" s="483" t="n">
        <v>0.0138</v>
      </c>
      <c r="I8949" s="484" t="n">
        <v>76.43</v>
      </c>
      <c r="J8949" s="485" t="n">
        <v>1.05</v>
      </c>
    </row>
    <row r="8950" customFormat="false" ht="15" hidden="false" customHeight="false" outlineLevel="0" collapsed="false">
      <c r="A8950" s="486"/>
      <c r="B8950" s="487"/>
      <c r="C8950" s="487"/>
      <c r="D8950" s="487"/>
      <c r="E8950" s="487" t="s">
        <v>1388</v>
      </c>
      <c r="F8950" s="488" t="n">
        <v>1.27</v>
      </c>
      <c r="G8950" s="487" t="s">
        <v>1389</v>
      </c>
      <c r="H8950" s="488" t="n">
        <v>0</v>
      </c>
      <c r="I8950" s="489" t="s">
        <v>1390</v>
      </c>
      <c r="J8950" s="490" t="n">
        <v>1.27</v>
      </c>
    </row>
    <row r="8951" customFormat="false" ht="15" hidden="false" customHeight="true" outlineLevel="0" collapsed="false">
      <c r="A8951" s="486"/>
      <c r="B8951" s="487"/>
      <c r="C8951" s="487"/>
      <c r="D8951" s="487"/>
      <c r="E8951" s="487" t="s">
        <v>1391</v>
      </c>
      <c r="F8951" s="488" t="n">
        <v>2.13</v>
      </c>
      <c r="G8951" s="487"/>
      <c r="H8951" s="491" t="s">
        <v>1392</v>
      </c>
      <c r="I8951" s="491"/>
      <c r="J8951" s="490" t="n">
        <v>11.11</v>
      </c>
    </row>
    <row r="8952" customFormat="false" ht="49.5" hidden="false" customHeight="true" outlineLevel="0" collapsed="false">
      <c r="A8952" s="492"/>
      <c r="B8952" s="493"/>
      <c r="C8952" s="493"/>
      <c r="D8952" s="493"/>
      <c r="E8952" s="493"/>
      <c r="F8952" s="493"/>
      <c r="G8952" s="493" t="s">
        <v>1393</v>
      </c>
      <c r="H8952" s="494" t="n">
        <v>34.62</v>
      </c>
      <c r="I8952" s="495" t="s">
        <v>1394</v>
      </c>
      <c r="J8952" s="496" t="n">
        <v>384.62</v>
      </c>
    </row>
    <row r="8953" customFormat="false" ht="0.75" hidden="false" customHeight="true" outlineLevel="0" collapsed="false">
      <c r="A8953" s="497"/>
      <c r="B8953" s="498"/>
      <c r="C8953" s="498"/>
      <c r="D8953" s="498"/>
      <c r="E8953" s="498"/>
      <c r="F8953" s="498"/>
      <c r="G8953" s="498"/>
      <c r="H8953" s="498"/>
      <c r="I8953" s="499"/>
      <c r="J8953" s="500"/>
    </row>
    <row r="8954" customFormat="false" ht="18" hidden="false" customHeight="true" outlineLevel="0" collapsed="false">
      <c r="A8954" s="466" t="s">
        <v>4025</v>
      </c>
      <c r="B8954" s="467" t="s">
        <v>27</v>
      </c>
      <c r="C8954" s="468" t="s">
        <v>26</v>
      </c>
      <c r="D8954" s="468" t="s">
        <v>18</v>
      </c>
      <c r="E8954" s="468" t="s">
        <v>25</v>
      </c>
      <c r="F8954" s="468"/>
      <c r="G8954" s="469" t="s">
        <v>1375</v>
      </c>
      <c r="H8954" s="467" t="s">
        <v>1376</v>
      </c>
      <c r="I8954" s="470" t="s">
        <v>1377</v>
      </c>
      <c r="J8954" s="471" t="s">
        <v>19</v>
      </c>
    </row>
    <row r="8955" customFormat="false" ht="39" hidden="false" customHeight="true" outlineLevel="0" collapsed="false">
      <c r="A8955" s="472" t="s">
        <v>35</v>
      </c>
      <c r="B8955" s="473" t="n">
        <v>95875</v>
      </c>
      <c r="C8955" s="474" t="s">
        <v>42</v>
      </c>
      <c r="D8955" s="474" t="s">
        <v>1654</v>
      </c>
      <c r="E8955" s="474" t="s">
        <v>1632</v>
      </c>
      <c r="F8955" s="474"/>
      <c r="G8955" s="475" t="s">
        <v>1655</v>
      </c>
      <c r="H8955" s="476" t="n">
        <v>1</v>
      </c>
      <c r="I8955" s="477" t="n">
        <v>2.52</v>
      </c>
      <c r="J8955" s="478" t="n">
        <v>2.52</v>
      </c>
    </row>
    <row r="8956" customFormat="false" ht="64.5" hidden="false" customHeight="true" outlineLevel="0" collapsed="false">
      <c r="A8956" s="479" t="s">
        <v>656</v>
      </c>
      <c r="B8956" s="480" t="n">
        <v>91386</v>
      </c>
      <c r="C8956" s="481" t="s">
        <v>42</v>
      </c>
      <c r="D8956" s="481" t="s">
        <v>1635</v>
      </c>
      <c r="E8956" s="481" t="s">
        <v>683</v>
      </c>
      <c r="F8956" s="481"/>
      <c r="G8956" s="482" t="s">
        <v>688</v>
      </c>
      <c r="H8956" s="483" t="n">
        <v>0.0083</v>
      </c>
      <c r="I8956" s="484" t="n">
        <v>271.48</v>
      </c>
      <c r="J8956" s="485" t="n">
        <v>2.25</v>
      </c>
    </row>
    <row r="8957" customFormat="false" ht="64.5" hidden="false" customHeight="true" outlineLevel="0" collapsed="false">
      <c r="A8957" s="479" t="s">
        <v>656</v>
      </c>
      <c r="B8957" s="480" t="n">
        <v>91387</v>
      </c>
      <c r="C8957" s="481" t="s">
        <v>42</v>
      </c>
      <c r="D8957" s="481" t="s">
        <v>1636</v>
      </c>
      <c r="E8957" s="481" t="s">
        <v>683</v>
      </c>
      <c r="F8957" s="481"/>
      <c r="G8957" s="482" t="s">
        <v>684</v>
      </c>
      <c r="H8957" s="483" t="n">
        <v>0.0036</v>
      </c>
      <c r="I8957" s="484" t="n">
        <v>76.43</v>
      </c>
      <c r="J8957" s="485" t="n">
        <v>0.27</v>
      </c>
    </row>
    <row r="8958" customFormat="false" ht="15" hidden="false" customHeight="false" outlineLevel="0" collapsed="false">
      <c r="A8958" s="486"/>
      <c r="B8958" s="487"/>
      <c r="C8958" s="487"/>
      <c r="D8958" s="487"/>
      <c r="E8958" s="487" t="s">
        <v>1388</v>
      </c>
      <c r="F8958" s="488" t="n">
        <v>0.31</v>
      </c>
      <c r="G8958" s="487" t="s">
        <v>1389</v>
      </c>
      <c r="H8958" s="488" t="n">
        <v>0</v>
      </c>
      <c r="I8958" s="489" t="s">
        <v>1390</v>
      </c>
      <c r="J8958" s="490" t="n">
        <v>0.31</v>
      </c>
    </row>
    <row r="8959" customFormat="false" ht="15" hidden="false" customHeight="true" outlineLevel="0" collapsed="false">
      <c r="A8959" s="486"/>
      <c r="B8959" s="487"/>
      <c r="C8959" s="487"/>
      <c r="D8959" s="487"/>
      <c r="E8959" s="487" t="s">
        <v>1391</v>
      </c>
      <c r="F8959" s="488" t="n">
        <v>0.59</v>
      </c>
      <c r="G8959" s="487"/>
      <c r="H8959" s="491" t="s">
        <v>1392</v>
      </c>
      <c r="I8959" s="491"/>
      <c r="J8959" s="490" t="n">
        <v>3.11</v>
      </c>
    </row>
    <row r="8960" customFormat="false" ht="49.5" hidden="false" customHeight="true" outlineLevel="0" collapsed="false">
      <c r="A8960" s="492"/>
      <c r="B8960" s="493"/>
      <c r="C8960" s="493"/>
      <c r="D8960" s="493"/>
      <c r="E8960" s="493"/>
      <c r="F8960" s="493"/>
      <c r="G8960" s="493" t="s">
        <v>1393</v>
      </c>
      <c r="H8960" s="494" t="n">
        <v>865.46</v>
      </c>
      <c r="I8960" s="495" t="s">
        <v>1394</v>
      </c>
      <c r="J8960" s="496" t="n">
        <v>2691.58</v>
      </c>
    </row>
    <row r="8961" customFormat="false" ht="0.75" hidden="false" customHeight="true" outlineLevel="0" collapsed="false">
      <c r="A8961" s="497"/>
      <c r="B8961" s="498"/>
      <c r="C8961" s="498"/>
      <c r="D8961" s="498"/>
      <c r="E8961" s="498"/>
      <c r="F8961" s="498"/>
      <c r="G8961" s="498"/>
      <c r="H8961" s="498"/>
      <c r="I8961" s="499"/>
      <c r="J8961" s="500"/>
    </row>
    <row r="8962" customFormat="false" ht="24" hidden="false" customHeight="true" outlineLevel="0" collapsed="false">
      <c r="A8962" s="461" t="s">
        <v>4026</v>
      </c>
      <c r="B8962" s="462"/>
      <c r="C8962" s="462"/>
      <c r="D8962" s="462" t="s">
        <v>4027</v>
      </c>
      <c r="E8962" s="462"/>
      <c r="F8962" s="462"/>
      <c r="G8962" s="462"/>
      <c r="H8962" s="463"/>
      <c r="I8962" s="464"/>
      <c r="J8962" s="465" t="n">
        <v>11176.22</v>
      </c>
    </row>
    <row r="8963" customFormat="false" ht="18" hidden="false" customHeight="true" outlineLevel="0" collapsed="false">
      <c r="A8963" s="466" t="s">
        <v>4028</v>
      </c>
      <c r="B8963" s="467" t="s">
        <v>27</v>
      </c>
      <c r="C8963" s="468" t="s">
        <v>26</v>
      </c>
      <c r="D8963" s="468" t="s">
        <v>18</v>
      </c>
      <c r="E8963" s="468" t="s">
        <v>25</v>
      </c>
      <c r="F8963" s="468"/>
      <c r="G8963" s="469" t="s">
        <v>1375</v>
      </c>
      <c r="H8963" s="467" t="s">
        <v>1376</v>
      </c>
      <c r="I8963" s="470" t="s">
        <v>1377</v>
      </c>
      <c r="J8963" s="471" t="s">
        <v>19</v>
      </c>
    </row>
    <row r="8964" customFormat="false" ht="64.5" hidden="false" customHeight="true" outlineLevel="0" collapsed="false">
      <c r="A8964" s="472" t="s">
        <v>35</v>
      </c>
      <c r="B8964" s="473" t="n">
        <v>90084</v>
      </c>
      <c r="C8964" s="474" t="s">
        <v>42</v>
      </c>
      <c r="D8964" s="474" t="s">
        <v>4015</v>
      </c>
      <c r="E8964" s="474" t="s">
        <v>914</v>
      </c>
      <c r="F8964" s="474"/>
      <c r="G8964" s="475" t="s">
        <v>388</v>
      </c>
      <c r="H8964" s="476" t="n">
        <v>1</v>
      </c>
      <c r="I8964" s="477" t="n">
        <v>8.76</v>
      </c>
      <c r="J8964" s="478" t="n">
        <v>8.76</v>
      </c>
    </row>
    <row r="8965" customFormat="false" ht="39" hidden="false" customHeight="true" outlineLevel="0" collapsed="false">
      <c r="A8965" s="479" t="s">
        <v>656</v>
      </c>
      <c r="B8965" s="480" t="n">
        <v>5631</v>
      </c>
      <c r="C8965" s="481" t="s">
        <v>42</v>
      </c>
      <c r="D8965" s="481" t="s">
        <v>1633</v>
      </c>
      <c r="E8965" s="481" t="s">
        <v>683</v>
      </c>
      <c r="F8965" s="481"/>
      <c r="G8965" s="482" t="s">
        <v>688</v>
      </c>
      <c r="H8965" s="483" t="n">
        <v>0.028598</v>
      </c>
      <c r="I8965" s="484" t="n">
        <v>205.47</v>
      </c>
      <c r="J8965" s="485" t="n">
        <v>5.87</v>
      </c>
    </row>
    <row r="8966" customFormat="false" ht="39" hidden="false" customHeight="true" outlineLevel="0" collapsed="false">
      <c r="A8966" s="479" t="s">
        <v>656</v>
      </c>
      <c r="B8966" s="480" t="n">
        <v>5632</v>
      </c>
      <c r="C8966" s="481" t="s">
        <v>42</v>
      </c>
      <c r="D8966" s="481" t="s">
        <v>1634</v>
      </c>
      <c r="E8966" s="481" t="s">
        <v>683</v>
      </c>
      <c r="F8966" s="481"/>
      <c r="G8966" s="482" t="s">
        <v>684</v>
      </c>
      <c r="H8966" s="483" t="n">
        <v>0.0225269</v>
      </c>
      <c r="I8966" s="484" t="n">
        <v>82.81</v>
      </c>
      <c r="J8966" s="485" t="n">
        <v>1.86</v>
      </c>
    </row>
    <row r="8967" customFormat="false" ht="24" hidden="false" customHeight="true" outlineLevel="0" collapsed="false">
      <c r="A8967" s="479" t="s">
        <v>656</v>
      </c>
      <c r="B8967" s="480" t="n">
        <v>88316</v>
      </c>
      <c r="C8967" s="481" t="s">
        <v>42</v>
      </c>
      <c r="D8967" s="481" t="s">
        <v>667</v>
      </c>
      <c r="E8967" s="481" t="s">
        <v>1382</v>
      </c>
      <c r="F8967" s="481"/>
      <c r="G8967" s="482" t="s">
        <v>469</v>
      </c>
      <c r="H8967" s="483" t="n">
        <v>0.0511249</v>
      </c>
      <c r="I8967" s="484" t="n">
        <v>20.32</v>
      </c>
      <c r="J8967" s="485" t="n">
        <v>1.03</v>
      </c>
    </row>
    <row r="8968" customFormat="false" ht="15" hidden="false" customHeight="false" outlineLevel="0" collapsed="false">
      <c r="A8968" s="486"/>
      <c r="B8968" s="487"/>
      <c r="C8968" s="487"/>
      <c r="D8968" s="487"/>
      <c r="E8968" s="487" t="s">
        <v>1388</v>
      </c>
      <c r="F8968" s="488" t="n">
        <v>1.79</v>
      </c>
      <c r="G8968" s="487" t="s">
        <v>1389</v>
      </c>
      <c r="H8968" s="488" t="n">
        <v>0</v>
      </c>
      <c r="I8968" s="489" t="s">
        <v>1390</v>
      </c>
      <c r="J8968" s="490" t="n">
        <v>1.79</v>
      </c>
    </row>
    <row r="8969" customFormat="false" ht="15" hidden="false" customHeight="true" outlineLevel="0" collapsed="false">
      <c r="A8969" s="486"/>
      <c r="B8969" s="487"/>
      <c r="C8969" s="487"/>
      <c r="D8969" s="487"/>
      <c r="E8969" s="487" t="s">
        <v>1391</v>
      </c>
      <c r="F8969" s="488" t="n">
        <v>2.08</v>
      </c>
      <c r="G8969" s="487"/>
      <c r="H8969" s="491" t="s">
        <v>1392</v>
      </c>
      <c r="I8969" s="491"/>
      <c r="J8969" s="490" t="n">
        <v>10.84</v>
      </c>
    </row>
    <row r="8970" customFormat="false" ht="49.5" hidden="false" customHeight="true" outlineLevel="0" collapsed="false">
      <c r="A8970" s="492"/>
      <c r="B8970" s="493"/>
      <c r="C8970" s="493"/>
      <c r="D8970" s="493"/>
      <c r="E8970" s="493"/>
      <c r="F8970" s="493"/>
      <c r="G8970" s="493" t="s">
        <v>1393</v>
      </c>
      <c r="H8970" s="494" t="n">
        <v>14.13</v>
      </c>
      <c r="I8970" s="495" t="s">
        <v>1394</v>
      </c>
      <c r="J8970" s="496" t="n">
        <v>153.16</v>
      </c>
    </row>
    <row r="8971" customFormat="false" ht="0.75" hidden="false" customHeight="true" outlineLevel="0" collapsed="false">
      <c r="A8971" s="497"/>
      <c r="B8971" s="498"/>
      <c r="C8971" s="498"/>
      <c r="D8971" s="498"/>
      <c r="E8971" s="498"/>
      <c r="F8971" s="498"/>
      <c r="G8971" s="498"/>
      <c r="H8971" s="498"/>
      <c r="I8971" s="499"/>
      <c r="J8971" s="500"/>
    </row>
    <row r="8972" customFormat="false" ht="18" hidden="false" customHeight="true" outlineLevel="0" collapsed="false">
      <c r="A8972" s="466" t="s">
        <v>4029</v>
      </c>
      <c r="B8972" s="467" t="s">
        <v>27</v>
      </c>
      <c r="C8972" s="468" t="s">
        <v>26</v>
      </c>
      <c r="D8972" s="468" t="s">
        <v>18</v>
      </c>
      <c r="E8972" s="468" t="s">
        <v>25</v>
      </c>
      <c r="F8972" s="468"/>
      <c r="G8972" s="469" t="s">
        <v>1375</v>
      </c>
      <c r="H8972" s="467" t="s">
        <v>1376</v>
      </c>
      <c r="I8972" s="470" t="s">
        <v>1377</v>
      </c>
      <c r="J8972" s="471" t="s">
        <v>19</v>
      </c>
    </row>
    <row r="8973" customFormat="false" ht="25.5" hidden="false" customHeight="true" outlineLevel="0" collapsed="false">
      <c r="A8973" s="472" t="s">
        <v>35</v>
      </c>
      <c r="B8973" s="473" t="n">
        <v>98114</v>
      </c>
      <c r="C8973" s="474" t="s">
        <v>42</v>
      </c>
      <c r="D8973" s="474" t="s">
        <v>3987</v>
      </c>
      <c r="E8973" s="474" t="s">
        <v>1422</v>
      </c>
      <c r="F8973" s="474"/>
      <c r="G8973" s="475" t="s">
        <v>120</v>
      </c>
      <c r="H8973" s="476" t="n">
        <v>1</v>
      </c>
      <c r="I8973" s="477" t="n">
        <v>658.23</v>
      </c>
      <c r="J8973" s="478" t="n">
        <v>658.23</v>
      </c>
    </row>
    <row r="8974" customFormat="false" ht="24" hidden="false" customHeight="true" outlineLevel="0" collapsed="false">
      <c r="A8974" s="479" t="s">
        <v>656</v>
      </c>
      <c r="B8974" s="480" t="n">
        <v>88309</v>
      </c>
      <c r="C8974" s="481" t="s">
        <v>42</v>
      </c>
      <c r="D8974" s="481" t="s">
        <v>696</v>
      </c>
      <c r="E8974" s="481" t="s">
        <v>1382</v>
      </c>
      <c r="F8974" s="481"/>
      <c r="G8974" s="482" t="s">
        <v>469</v>
      </c>
      <c r="H8974" s="483" t="n">
        <v>1.1484</v>
      </c>
      <c r="I8974" s="484" t="n">
        <v>25.62</v>
      </c>
      <c r="J8974" s="485" t="n">
        <v>29.42</v>
      </c>
    </row>
    <row r="8975" customFormat="false" ht="24" hidden="false" customHeight="true" outlineLevel="0" collapsed="false">
      <c r="A8975" s="479" t="s">
        <v>656</v>
      </c>
      <c r="B8975" s="480" t="n">
        <v>88316</v>
      </c>
      <c r="C8975" s="481" t="s">
        <v>42</v>
      </c>
      <c r="D8975" s="481" t="s">
        <v>667</v>
      </c>
      <c r="E8975" s="481" t="s">
        <v>1382</v>
      </c>
      <c r="F8975" s="481"/>
      <c r="G8975" s="482" t="s">
        <v>469</v>
      </c>
      <c r="H8975" s="483" t="n">
        <v>0.9023</v>
      </c>
      <c r="I8975" s="484" t="n">
        <v>20.32</v>
      </c>
      <c r="J8975" s="485" t="n">
        <v>18.33</v>
      </c>
    </row>
    <row r="8976" customFormat="false" ht="39" hidden="false" customHeight="true" outlineLevel="0" collapsed="false">
      <c r="A8976" s="479" t="s">
        <v>656</v>
      </c>
      <c r="B8976" s="480" t="n">
        <v>94970</v>
      </c>
      <c r="C8976" s="481" t="s">
        <v>42</v>
      </c>
      <c r="D8976" s="481" t="s">
        <v>919</v>
      </c>
      <c r="E8976" s="481" t="s">
        <v>1399</v>
      </c>
      <c r="F8976" s="481"/>
      <c r="G8976" s="482" t="s">
        <v>388</v>
      </c>
      <c r="H8976" s="483" t="n">
        <v>0.0281</v>
      </c>
      <c r="I8976" s="484" t="n">
        <v>551.97</v>
      </c>
      <c r="J8976" s="485" t="n">
        <v>15.51</v>
      </c>
    </row>
    <row r="8977" customFormat="false" ht="39" hidden="false" customHeight="true" outlineLevel="0" collapsed="false">
      <c r="A8977" s="501" t="s">
        <v>200</v>
      </c>
      <c r="B8977" s="502" t="n">
        <v>11301</v>
      </c>
      <c r="C8977" s="503" t="s">
        <v>42</v>
      </c>
      <c r="D8977" s="503" t="s">
        <v>3988</v>
      </c>
      <c r="E8977" s="503" t="s">
        <v>669</v>
      </c>
      <c r="F8977" s="503"/>
      <c r="G8977" s="504" t="s">
        <v>120</v>
      </c>
      <c r="H8977" s="505" t="n">
        <v>1</v>
      </c>
      <c r="I8977" s="506" t="n">
        <v>594.97</v>
      </c>
      <c r="J8977" s="507" t="n">
        <v>594.97</v>
      </c>
    </row>
    <row r="8978" customFormat="false" ht="15" hidden="false" customHeight="false" outlineLevel="0" collapsed="false">
      <c r="A8978" s="486"/>
      <c r="B8978" s="487"/>
      <c r="C8978" s="487"/>
      <c r="D8978" s="487"/>
      <c r="E8978" s="487" t="s">
        <v>1388</v>
      </c>
      <c r="F8978" s="488" t="n">
        <v>38.29</v>
      </c>
      <c r="G8978" s="487" t="s">
        <v>1389</v>
      </c>
      <c r="H8978" s="488" t="n">
        <v>0</v>
      </c>
      <c r="I8978" s="489" t="s">
        <v>1390</v>
      </c>
      <c r="J8978" s="490" t="n">
        <v>38.29</v>
      </c>
    </row>
    <row r="8979" customFormat="false" ht="15" hidden="false" customHeight="true" outlineLevel="0" collapsed="false">
      <c r="A8979" s="486"/>
      <c r="B8979" s="487"/>
      <c r="C8979" s="487"/>
      <c r="D8979" s="487"/>
      <c r="E8979" s="487" t="s">
        <v>1391</v>
      </c>
      <c r="F8979" s="488" t="n">
        <v>156.65</v>
      </c>
      <c r="G8979" s="487"/>
      <c r="H8979" s="491" t="s">
        <v>1392</v>
      </c>
      <c r="I8979" s="491"/>
      <c r="J8979" s="490" t="n">
        <v>814.88</v>
      </c>
    </row>
    <row r="8980" customFormat="false" ht="49.5" hidden="false" customHeight="true" outlineLevel="0" collapsed="false">
      <c r="A8980" s="492"/>
      <c r="B8980" s="493"/>
      <c r="C8980" s="493"/>
      <c r="D8980" s="493"/>
      <c r="E8980" s="493"/>
      <c r="F8980" s="493"/>
      <c r="G8980" s="493" t="s">
        <v>1393</v>
      </c>
      <c r="H8980" s="494" t="n">
        <v>2</v>
      </c>
      <c r="I8980" s="495" t="s">
        <v>1394</v>
      </c>
      <c r="J8980" s="496" t="n">
        <v>1629.76</v>
      </c>
    </row>
    <row r="8981" customFormat="false" ht="0.75" hidden="false" customHeight="true" outlineLevel="0" collapsed="false">
      <c r="A8981" s="497"/>
      <c r="B8981" s="498"/>
      <c r="C8981" s="498"/>
      <c r="D8981" s="498"/>
      <c r="E8981" s="498"/>
      <c r="F8981" s="498"/>
      <c r="G8981" s="498"/>
      <c r="H8981" s="498"/>
      <c r="I8981" s="499"/>
      <c r="J8981" s="500"/>
    </row>
    <row r="8982" customFormat="false" ht="18" hidden="false" customHeight="true" outlineLevel="0" collapsed="false">
      <c r="A8982" s="466" t="s">
        <v>4030</v>
      </c>
      <c r="B8982" s="467" t="s">
        <v>27</v>
      </c>
      <c r="C8982" s="468" t="s">
        <v>26</v>
      </c>
      <c r="D8982" s="468" t="s">
        <v>18</v>
      </c>
      <c r="E8982" s="468" t="s">
        <v>25</v>
      </c>
      <c r="F8982" s="468"/>
      <c r="G8982" s="469" t="s">
        <v>1375</v>
      </c>
      <c r="H8982" s="467" t="s">
        <v>1376</v>
      </c>
      <c r="I8982" s="470" t="s">
        <v>1377</v>
      </c>
      <c r="J8982" s="471" t="s">
        <v>19</v>
      </c>
    </row>
    <row r="8983" customFormat="false" ht="39" hidden="false" customHeight="true" outlineLevel="0" collapsed="false">
      <c r="A8983" s="472" t="s">
        <v>35</v>
      </c>
      <c r="B8983" s="473" t="n">
        <v>95240</v>
      </c>
      <c r="C8983" s="474" t="s">
        <v>42</v>
      </c>
      <c r="D8983" s="474" t="s">
        <v>1466</v>
      </c>
      <c r="E8983" s="474" t="s">
        <v>1399</v>
      </c>
      <c r="F8983" s="474"/>
      <c r="G8983" s="475" t="s">
        <v>400</v>
      </c>
      <c r="H8983" s="476" t="n">
        <v>1</v>
      </c>
      <c r="I8983" s="477" t="n">
        <v>20.81</v>
      </c>
      <c r="J8983" s="478" t="n">
        <v>20.81</v>
      </c>
    </row>
    <row r="8984" customFormat="false" ht="24" hidden="false" customHeight="true" outlineLevel="0" collapsed="false">
      <c r="A8984" s="479" t="s">
        <v>656</v>
      </c>
      <c r="B8984" s="480" t="n">
        <v>88309</v>
      </c>
      <c r="C8984" s="481" t="s">
        <v>42</v>
      </c>
      <c r="D8984" s="481" t="s">
        <v>696</v>
      </c>
      <c r="E8984" s="481" t="s">
        <v>1382</v>
      </c>
      <c r="F8984" s="481"/>
      <c r="G8984" s="482" t="s">
        <v>469</v>
      </c>
      <c r="H8984" s="483" t="n">
        <v>0.1631</v>
      </c>
      <c r="I8984" s="484" t="n">
        <v>25.62</v>
      </c>
      <c r="J8984" s="485" t="n">
        <v>4.17</v>
      </c>
    </row>
    <row r="8985" customFormat="false" ht="24" hidden="false" customHeight="true" outlineLevel="0" collapsed="false">
      <c r="A8985" s="479" t="s">
        <v>656</v>
      </c>
      <c r="B8985" s="480" t="n">
        <v>88316</v>
      </c>
      <c r="C8985" s="481" t="s">
        <v>42</v>
      </c>
      <c r="D8985" s="481" t="s">
        <v>667</v>
      </c>
      <c r="E8985" s="481" t="s">
        <v>1382</v>
      </c>
      <c r="F8985" s="481"/>
      <c r="G8985" s="482" t="s">
        <v>469</v>
      </c>
      <c r="H8985" s="483" t="n">
        <v>0.0444</v>
      </c>
      <c r="I8985" s="484" t="n">
        <v>20.32</v>
      </c>
      <c r="J8985" s="485" t="n">
        <v>0.9</v>
      </c>
    </row>
    <row r="8986" customFormat="false" ht="39" hidden="false" customHeight="true" outlineLevel="0" collapsed="false">
      <c r="A8986" s="479" t="s">
        <v>656</v>
      </c>
      <c r="B8986" s="480" t="n">
        <v>94968</v>
      </c>
      <c r="C8986" s="481" t="s">
        <v>42</v>
      </c>
      <c r="D8986" s="481" t="s">
        <v>702</v>
      </c>
      <c r="E8986" s="481" t="s">
        <v>1399</v>
      </c>
      <c r="F8986" s="481"/>
      <c r="G8986" s="482" t="s">
        <v>388</v>
      </c>
      <c r="H8986" s="483" t="n">
        <v>0.0339</v>
      </c>
      <c r="I8986" s="484" t="n">
        <v>464.58</v>
      </c>
      <c r="J8986" s="485" t="n">
        <v>15.74</v>
      </c>
    </row>
    <row r="8987" customFormat="false" ht="15" hidden="false" customHeight="false" outlineLevel="0" collapsed="false">
      <c r="A8987" s="486"/>
      <c r="B8987" s="487"/>
      <c r="C8987" s="487"/>
      <c r="D8987" s="487"/>
      <c r="E8987" s="487" t="s">
        <v>1388</v>
      </c>
      <c r="F8987" s="488" t="n">
        <v>5.73</v>
      </c>
      <c r="G8987" s="487" t="s">
        <v>1389</v>
      </c>
      <c r="H8987" s="488" t="n">
        <v>0</v>
      </c>
      <c r="I8987" s="489" t="s">
        <v>1390</v>
      </c>
      <c r="J8987" s="490" t="n">
        <v>5.73</v>
      </c>
    </row>
    <row r="8988" customFormat="false" ht="15" hidden="false" customHeight="true" outlineLevel="0" collapsed="false">
      <c r="A8988" s="486"/>
      <c r="B8988" s="487"/>
      <c r="C8988" s="487"/>
      <c r="D8988" s="487"/>
      <c r="E8988" s="487" t="s">
        <v>1391</v>
      </c>
      <c r="F8988" s="488" t="n">
        <v>4.95</v>
      </c>
      <c r="G8988" s="487"/>
      <c r="H8988" s="491" t="s">
        <v>1392</v>
      </c>
      <c r="I8988" s="491"/>
      <c r="J8988" s="490" t="n">
        <v>25.76</v>
      </c>
    </row>
    <row r="8989" customFormat="false" ht="49.5" hidden="false" customHeight="true" outlineLevel="0" collapsed="false">
      <c r="A8989" s="492"/>
      <c r="B8989" s="493"/>
      <c r="C8989" s="493"/>
      <c r="D8989" s="493"/>
      <c r="E8989" s="493"/>
      <c r="F8989" s="493"/>
      <c r="G8989" s="493" t="s">
        <v>1393</v>
      </c>
      <c r="H8989" s="494" t="n">
        <v>9.62</v>
      </c>
      <c r="I8989" s="495" t="s">
        <v>1394</v>
      </c>
      <c r="J8989" s="496" t="n">
        <v>247.81</v>
      </c>
    </row>
    <row r="8990" customFormat="false" ht="0.75" hidden="false" customHeight="true" outlineLevel="0" collapsed="false">
      <c r="A8990" s="497"/>
      <c r="B8990" s="498"/>
      <c r="C8990" s="498"/>
      <c r="D8990" s="498"/>
      <c r="E8990" s="498"/>
      <c r="F8990" s="498"/>
      <c r="G8990" s="498"/>
      <c r="H8990" s="498"/>
      <c r="I8990" s="499"/>
      <c r="J8990" s="500"/>
    </row>
    <row r="8991" customFormat="false" ht="18" hidden="false" customHeight="true" outlineLevel="0" collapsed="false">
      <c r="A8991" s="466" t="s">
        <v>4031</v>
      </c>
      <c r="B8991" s="467" t="s">
        <v>27</v>
      </c>
      <c r="C8991" s="468" t="s">
        <v>26</v>
      </c>
      <c r="D8991" s="468" t="s">
        <v>18</v>
      </c>
      <c r="E8991" s="468" t="s">
        <v>25</v>
      </c>
      <c r="F8991" s="468"/>
      <c r="G8991" s="469" t="s">
        <v>1375</v>
      </c>
      <c r="H8991" s="467" t="s">
        <v>1376</v>
      </c>
      <c r="I8991" s="470" t="s">
        <v>1377</v>
      </c>
      <c r="J8991" s="471" t="s">
        <v>19</v>
      </c>
    </row>
    <row r="8992" customFormat="false" ht="64.5" hidden="false" customHeight="true" outlineLevel="0" collapsed="false">
      <c r="A8992" s="472" t="s">
        <v>35</v>
      </c>
      <c r="B8992" s="473" t="n">
        <v>93380</v>
      </c>
      <c r="C8992" s="474" t="s">
        <v>42</v>
      </c>
      <c r="D8992" s="474" t="s">
        <v>3993</v>
      </c>
      <c r="E8992" s="474" t="s">
        <v>914</v>
      </c>
      <c r="F8992" s="474"/>
      <c r="G8992" s="475" t="s">
        <v>388</v>
      </c>
      <c r="H8992" s="476" t="n">
        <v>1</v>
      </c>
      <c r="I8992" s="477" t="n">
        <v>13.77</v>
      </c>
      <c r="J8992" s="478" t="n">
        <v>13.77</v>
      </c>
    </row>
    <row r="8993" customFormat="false" ht="64.5" hidden="false" customHeight="true" outlineLevel="0" collapsed="false">
      <c r="A8993" s="479" t="s">
        <v>656</v>
      </c>
      <c r="B8993" s="480" t="n">
        <v>5678</v>
      </c>
      <c r="C8993" s="481" t="s">
        <v>42</v>
      </c>
      <c r="D8993" s="481" t="s">
        <v>931</v>
      </c>
      <c r="E8993" s="481" t="s">
        <v>683</v>
      </c>
      <c r="F8993" s="481"/>
      <c r="G8993" s="482" t="s">
        <v>688</v>
      </c>
      <c r="H8993" s="483" t="n">
        <v>0.0312</v>
      </c>
      <c r="I8993" s="484" t="n">
        <v>139.68</v>
      </c>
      <c r="J8993" s="485" t="n">
        <v>4.35</v>
      </c>
    </row>
    <row r="8994" customFormat="false" ht="64.5" hidden="false" customHeight="true" outlineLevel="0" collapsed="false">
      <c r="A8994" s="479" t="s">
        <v>656</v>
      </c>
      <c r="B8994" s="480" t="n">
        <v>5679</v>
      </c>
      <c r="C8994" s="481" t="s">
        <v>42</v>
      </c>
      <c r="D8994" s="481" t="s">
        <v>929</v>
      </c>
      <c r="E8994" s="481" t="s">
        <v>683</v>
      </c>
      <c r="F8994" s="481"/>
      <c r="G8994" s="482" t="s">
        <v>684</v>
      </c>
      <c r="H8994" s="483" t="n">
        <v>0.0451</v>
      </c>
      <c r="I8994" s="484" t="n">
        <v>56.5</v>
      </c>
      <c r="J8994" s="485" t="n">
        <v>2.54</v>
      </c>
    </row>
    <row r="8995" customFormat="false" ht="64.5" hidden="false" customHeight="true" outlineLevel="0" collapsed="false">
      <c r="A8995" s="479" t="s">
        <v>656</v>
      </c>
      <c r="B8995" s="480" t="n">
        <v>5901</v>
      </c>
      <c r="C8995" s="481" t="s">
        <v>42</v>
      </c>
      <c r="D8995" s="481" t="s">
        <v>1650</v>
      </c>
      <c r="E8995" s="481" t="s">
        <v>683</v>
      </c>
      <c r="F8995" s="481"/>
      <c r="G8995" s="482" t="s">
        <v>688</v>
      </c>
      <c r="H8995" s="483" t="n">
        <v>0.0054</v>
      </c>
      <c r="I8995" s="484" t="n">
        <v>320.21</v>
      </c>
      <c r="J8995" s="485" t="n">
        <v>1.72</v>
      </c>
    </row>
    <row r="8996" customFormat="false" ht="64.5" hidden="false" customHeight="true" outlineLevel="0" collapsed="false">
      <c r="A8996" s="479" t="s">
        <v>656</v>
      </c>
      <c r="B8996" s="480" t="n">
        <v>5903</v>
      </c>
      <c r="C8996" s="481" t="s">
        <v>42</v>
      </c>
      <c r="D8996" s="481" t="s">
        <v>1651</v>
      </c>
      <c r="E8996" s="481" t="s">
        <v>683</v>
      </c>
      <c r="F8996" s="481"/>
      <c r="G8996" s="482" t="s">
        <v>684</v>
      </c>
      <c r="H8996" s="483" t="n">
        <v>0.0006</v>
      </c>
      <c r="I8996" s="484" t="n">
        <v>75.31</v>
      </c>
      <c r="J8996" s="485" t="n">
        <v>0.04</v>
      </c>
    </row>
    <row r="8997" customFormat="false" ht="24" hidden="false" customHeight="true" outlineLevel="0" collapsed="false">
      <c r="A8997" s="479" t="s">
        <v>656</v>
      </c>
      <c r="B8997" s="480" t="n">
        <v>88316</v>
      </c>
      <c r="C8997" s="481" t="s">
        <v>42</v>
      </c>
      <c r="D8997" s="481" t="s">
        <v>667</v>
      </c>
      <c r="E8997" s="481" t="s">
        <v>1382</v>
      </c>
      <c r="F8997" s="481"/>
      <c r="G8997" s="482" t="s">
        <v>469</v>
      </c>
      <c r="H8997" s="483" t="n">
        <v>0.0426</v>
      </c>
      <c r="I8997" s="484" t="n">
        <v>20.32</v>
      </c>
      <c r="J8997" s="485" t="n">
        <v>0.86</v>
      </c>
    </row>
    <row r="8998" customFormat="false" ht="39" hidden="false" customHeight="true" outlineLevel="0" collapsed="false">
      <c r="A8998" s="479" t="s">
        <v>656</v>
      </c>
      <c r="B8998" s="480" t="n">
        <v>91533</v>
      </c>
      <c r="C8998" s="481" t="s">
        <v>42</v>
      </c>
      <c r="D8998" s="481" t="s">
        <v>1124</v>
      </c>
      <c r="E8998" s="481" t="s">
        <v>683</v>
      </c>
      <c r="F8998" s="481"/>
      <c r="G8998" s="482" t="s">
        <v>688</v>
      </c>
      <c r="H8998" s="483" t="n">
        <v>0.1416</v>
      </c>
      <c r="I8998" s="484" t="n">
        <v>30.1</v>
      </c>
      <c r="J8998" s="485" t="n">
        <v>4.26</v>
      </c>
    </row>
    <row r="8999" customFormat="false" ht="15" hidden="false" customHeight="false" outlineLevel="0" collapsed="false">
      <c r="A8999" s="486"/>
      <c r="B8999" s="487"/>
      <c r="C8999" s="487"/>
      <c r="D8999" s="487"/>
      <c r="E8999" s="487" t="s">
        <v>1388</v>
      </c>
      <c r="F8999" s="488" t="n">
        <v>4.79</v>
      </c>
      <c r="G8999" s="487" t="s">
        <v>1389</v>
      </c>
      <c r="H8999" s="488" t="n">
        <v>0</v>
      </c>
      <c r="I8999" s="489" t="s">
        <v>1390</v>
      </c>
      <c r="J8999" s="490" t="n">
        <v>4.79</v>
      </c>
    </row>
    <row r="9000" customFormat="false" ht="15" hidden="false" customHeight="true" outlineLevel="0" collapsed="false">
      <c r="A9000" s="486"/>
      <c r="B9000" s="487"/>
      <c r="C9000" s="487"/>
      <c r="D9000" s="487"/>
      <c r="E9000" s="487" t="s">
        <v>1391</v>
      </c>
      <c r="F9000" s="488" t="n">
        <v>3.27</v>
      </c>
      <c r="G9000" s="487"/>
      <c r="H9000" s="491" t="s">
        <v>1392</v>
      </c>
      <c r="I9000" s="491"/>
      <c r="J9000" s="490" t="n">
        <v>17.04</v>
      </c>
    </row>
    <row r="9001" customFormat="false" ht="49.5" hidden="false" customHeight="true" outlineLevel="0" collapsed="false">
      <c r="A9001" s="492"/>
      <c r="B9001" s="493"/>
      <c r="C9001" s="493"/>
      <c r="D9001" s="493"/>
      <c r="E9001" s="493"/>
      <c r="F9001" s="493"/>
      <c r="G9001" s="493" t="s">
        <v>1393</v>
      </c>
      <c r="H9001" s="494" t="n">
        <v>5.65</v>
      </c>
      <c r="I9001" s="495" t="s">
        <v>1394</v>
      </c>
      <c r="J9001" s="496" t="n">
        <v>96.27</v>
      </c>
    </row>
    <row r="9002" customFormat="false" ht="0.75" hidden="false" customHeight="true" outlineLevel="0" collapsed="false">
      <c r="A9002" s="497"/>
      <c r="B9002" s="498"/>
      <c r="C9002" s="498"/>
      <c r="D9002" s="498"/>
      <c r="E9002" s="498"/>
      <c r="F9002" s="498"/>
      <c r="G9002" s="498"/>
      <c r="H9002" s="498"/>
      <c r="I9002" s="499"/>
      <c r="J9002" s="500"/>
    </row>
    <row r="9003" customFormat="false" ht="18" hidden="false" customHeight="true" outlineLevel="0" collapsed="false">
      <c r="A9003" s="466" t="s">
        <v>4032</v>
      </c>
      <c r="B9003" s="467" t="s">
        <v>27</v>
      </c>
      <c r="C9003" s="468" t="s">
        <v>26</v>
      </c>
      <c r="D9003" s="468" t="s">
        <v>18</v>
      </c>
      <c r="E9003" s="468" t="s">
        <v>25</v>
      </c>
      <c r="F9003" s="468"/>
      <c r="G9003" s="469" t="s">
        <v>1375</v>
      </c>
      <c r="H9003" s="467" t="s">
        <v>1376</v>
      </c>
      <c r="I9003" s="470" t="s">
        <v>1377</v>
      </c>
      <c r="J9003" s="471" t="s">
        <v>19</v>
      </c>
    </row>
    <row r="9004" customFormat="false" ht="25.5" hidden="false" customHeight="true" outlineLevel="0" collapsed="false">
      <c r="A9004" s="472" t="s">
        <v>35</v>
      </c>
      <c r="B9004" s="473" t="n">
        <v>98557</v>
      </c>
      <c r="C9004" s="474" t="s">
        <v>42</v>
      </c>
      <c r="D9004" s="474" t="s">
        <v>501</v>
      </c>
      <c r="E9004" s="474" t="s">
        <v>1670</v>
      </c>
      <c r="F9004" s="474"/>
      <c r="G9004" s="475" t="s">
        <v>400</v>
      </c>
      <c r="H9004" s="476" t="n">
        <v>1</v>
      </c>
      <c r="I9004" s="477" t="n">
        <v>41.06</v>
      </c>
      <c r="J9004" s="478" t="n">
        <v>41.06</v>
      </c>
    </row>
    <row r="9005" customFormat="false" ht="25.5" hidden="false" customHeight="true" outlineLevel="0" collapsed="false">
      <c r="A9005" s="479" t="s">
        <v>656</v>
      </c>
      <c r="B9005" s="480" t="n">
        <v>88243</v>
      </c>
      <c r="C9005" s="481" t="s">
        <v>42</v>
      </c>
      <c r="D9005" s="481" t="s">
        <v>987</v>
      </c>
      <c r="E9005" s="481" t="s">
        <v>1382</v>
      </c>
      <c r="F9005" s="481"/>
      <c r="G9005" s="482" t="s">
        <v>469</v>
      </c>
      <c r="H9005" s="483" t="n">
        <v>0.0969</v>
      </c>
      <c r="I9005" s="484" t="n">
        <v>21.21</v>
      </c>
      <c r="J9005" s="485" t="n">
        <v>2.05</v>
      </c>
    </row>
    <row r="9006" customFormat="false" ht="24" hidden="false" customHeight="true" outlineLevel="0" collapsed="false">
      <c r="A9006" s="479" t="s">
        <v>656</v>
      </c>
      <c r="B9006" s="480" t="n">
        <v>88270</v>
      </c>
      <c r="C9006" s="481" t="s">
        <v>42</v>
      </c>
      <c r="D9006" s="481" t="s">
        <v>1671</v>
      </c>
      <c r="E9006" s="481" t="s">
        <v>1382</v>
      </c>
      <c r="F9006" s="481"/>
      <c r="G9006" s="482" t="s">
        <v>469</v>
      </c>
      <c r="H9006" s="483" t="n">
        <v>0.4299</v>
      </c>
      <c r="I9006" s="484" t="n">
        <v>23.14</v>
      </c>
      <c r="J9006" s="485" t="n">
        <v>9.94</v>
      </c>
    </row>
    <row r="9007" customFormat="false" ht="51.75" hidden="false" customHeight="true" outlineLevel="0" collapsed="false">
      <c r="A9007" s="501" t="s">
        <v>200</v>
      </c>
      <c r="B9007" s="502" t="n">
        <v>626</v>
      </c>
      <c r="C9007" s="503" t="s">
        <v>42</v>
      </c>
      <c r="D9007" s="503" t="s">
        <v>1800</v>
      </c>
      <c r="E9007" s="503" t="s">
        <v>669</v>
      </c>
      <c r="F9007" s="503"/>
      <c r="G9007" s="504" t="s">
        <v>66</v>
      </c>
      <c r="H9007" s="505" t="n">
        <v>1.5</v>
      </c>
      <c r="I9007" s="506" t="n">
        <v>19.38</v>
      </c>
      <c r="J9007" s="507" t="n">
        <v>29.07</v>
      </c>
    </row>
    <row r="9008" customFormat="false" ht="15" hidden="false" customHeight="false" outlineLevel="0" collapsed="false">
      <c r="A9008" s="486"/>
      <c r="B9008" s="487"/>
      <c r="C9008" s="487"/>
      <c r="D9008" s="487"/>
      <c r="E9008" s="487" t="s">
        <v>1388</v>
      </c>
      <c r="F9008" s="488" t="n">
        <v>9.18</v>
      </c>
      <c r="G9008" s="487" t="s">
        <v>1389</v>
      </c>
      <c r="H9008" s="488" t="n">
        <v>0</v>
      </c>
      <c r="I9008" s="489" t="s">
        <v>1390</v>
      </c>
      <c r="J9008" s="490" t="n">
        <v>9.18</v>
      </c>
    </row>
    <row r="9009" customFormat="false" ht="15" hidden="false" customHeight="true" outlineLevel="0" collapsed="false">
      <c r="A9009" s="486"/>
      <c r="B9009" s="487"/>
      <c r="C9009" s="487"/>
      <c r="D9009" s="487"/>
      <c r="E9009" s="487" t="s">
        <v>1391</v>
      </c>
      <c r="F9009" s="488" t="n">
        <v>9.77</v>
      </c>
      <c r="G9009" s="487"/>
      <c r="H9009" s="491" t="s">
        <v>1392</v>
      </c>
      <c r="I9009" s="491"/>
      <c r="J9009" s="490" t="n">
        <v>50.83</v>
      </c>
    </row>
    <row r="9010" customFormat="false" ht="49.5" hidden="false" customHeight="true" outlineLevel="0" collapsed="false">
      <c r="A9010" s="492"/>
      <c r="B9010" s="493"/>
      <c r="C9010" s="493"/>
      <c r="D9010" s="493"/>
      <c r="E9010" s="493"/>
      <c r="F9010" s="493"/>
      <c r="G9010" s="493" t="s">
        <v>1393</v>
      </c>
      <c r="H9010" s="494" t="n">
        <v>22.79</v>
      </c>
      <c r="I9010" s="495" t="s">
        <v>1394</v>
      </c>
      <c r="J9010" s="496" t="n">
        <v>1158.41</v>
      </c>
    </row>
    <row r="9011" customFormat="false" ht="0.75" hidden="false" customHeight="true" outlineLevel="0" collapsed="false">
      <c r="A9011" s="497"/>
      <c r="B9011" s="498"/>
      <c r="C9011" s="498"/>
      <c r="D9011" s="498"/>
      <c r="E9011" s="498"/>
      <c r="F9011" s="498"/>
      <c r="G9011" s="498"/>
      <c r="H9011" s="498"/>
      <c r="I9011" s="499"/>
      <c r="J9011" s="500"/>
    </row>
    <row r="9012" customFormat="false" ht="18" hidden="false" customHeight="true" outlineLevel="0" collapsed="false">
      <c r="A9012" s="466" t="s">
        <v>4033</v>
      </c>
      <c r="B9012" s="467" t="s">
        <v>27</v>
      </c>
      <c r="C9012" s="468" t="s">
        <v>26</v>
      </c>
      <c r="D9012" s="468" t="s">
        <v>18</v>
      </c>
      <c r="E9012" s="468" t="s">
        <v>25</v>
      </c>
      <c r="F9012" s="468"/>
      <c r="G9012" s="469" t="s">
        <v>1375</v>
      </c>
      <c r="H9012" s="467" t="s">
        <v>1376</v>
      </c>
      <c r="I9012" s="470" t="s">
        <v>1377</v>
      </c>
      <c r="J9012" s="471" t="s">
        <v>19</v>
      </c>
    </row>
    <row r="9013" customFormat="false" ht="51.75" hidden="false" customHeight="true" outlineLevel="0" collapsed="false">
      <c r="A9013" s="472" t="s">
        <v>35</v>
      </c>
      <c r="B9013" s="473" t="n">
        <v>98060</v>
      </c>
      <c r="C9013" s="474" t="s">
        <v>42</v>
      </c>
      <c r="D9013" s="474" t="s">
        <v>4034</v>
      </c>
      <c r="E9013" s="474" t="s">
        <v>1422</v>
      </c>
      <c r="F9013" s="474"/>
      <c r="G9013" s="475" t="s">
        <v>120</v>
      </c>
      <c r="H9013" s="476" t="n">
        <v>1</v>
      </c>
      <c r="I9013" s="477" t="n">
        <v>5765.3</v>
      </c>
      <c r="J9013" s="478" t="n">
        <v>5765.3</v>
      </c>
    </row>
    <row r="9014" customFormat="false" ht="39" hidden="false" customHeight="true" outlineLevel="0" collapsed="false">
      <c r="A9014" s="479" t="s">
        <v>656</v>
      </c>
      <c r="B9014" s="480" t="n">
        <v>101624</v>
      </c>
      <c r="C9014" s="481" t="s">
        <v>42</v>
      </c>
      <c r="D9014" s="481" t="s">
        <v>927</v>
      </c>
      <c r="E9014" s="481" t="s">
        <v>914</v>
      </c>
      <c r="F9014" s="481"/>
      <c r="G9014" s="482" t="s">
        <v>388</v>
      </c>
      <c r="H9014" s="483" t="n">
        <v>0.5641</v>
      </c>
      <c r="I9014" s="484" t="n">
        <v>269.38</v>
      </c>
      <c r="J9014" s="485" t="n">
        <v>151.95</v>
      </c>
    </row>
    <row r="9015" customFormat="false" ht="64.5" hidden="false" customHeight="true" outlineLevel="0" collapsed="false">
      <c r="A9015" s="479" t="s">
        <v>656</v>
      </c>
      <c r="B9015" s="480" t="n">
        <v>5678</v>
      </c>
      <c r="C9015" s="481" t="s">
        <v>42</v>
      </c>
      <c r="D9015" s="481" t="s">
        <v>931</v>
      </c>
      <c r="E9015" s="481" t="s">
        <v>683</v>
      </c>
      <c r="F9015" s="481"/>
      <c r="G9015" s="482" t="s">
        <v>688</v>
      </c>
      <c r="H9015" s="483" t="n">
        <v>1.1378</v>
      </c>
      <c r="I9015" s="484" t="n">
        <v>139.68</v>
      </c>
      <c r="J9015" s="485" t="n">
        <v>158.92</v>
      </c>
    </row>
    <row r="9016" customFormat="false" ht="64.5" hidden="false" customHeight="true" outlineLevel="0" collapsed="false">
      <c r="A9016" s="479" t="s">
        <v>656</v>
      </c>
      <c r="B9016" s="480" t="n">
        <v>5679</v>
      </c>
      <c r="C9016" s="481" t="s">
        <v>42</v>
      </c>
      <c r="D9016" s="481" t="s">
        <v>929</v>
      </c>
      <c r="E9016" s="481" t="s">
        <v>683</v>
      </c>
      <c r="F9016" s="481"/>
      <c r="G9016" s="482" t="s">
        <v>684</v>
      </c>
      <c r="H9016" s="483" t="n">
        <v>2.3189</v>
      </c>
      <c r="I9016" s="484" t="n">
        <v>56.5</v>
      </c>
      <c r="J9016" s="485" t="n">
        <v>131.01</v>
      </c>
    </row>
    <row r="9017" customFormat="false" ht="24" hidden="false" customHeight="true" outlineLevel="0" collapsed="false">
      <c r="A9017" s="479" t="s">
        <v>656</v>
      </c>
      <c r="B9017" s="480" t="n">
        <v>88309</v>
      </c>
      <c r="C9017" s="481" t="s">
        <v>42</v>
      </c>
      <c r="D9017" s="481" t="s">
        <v>696</v>
      </c>
      <c r="E9017" s="481" t="s">
        <v>1382</v>
      </c>
      <c r="F9017" s="481"/>
      <c r="G9017" s="482" t="s">
        <v>469</v>
      </c>
      <c r="H9017" s="483" t="n">
        <v>2.5279</v>
      </c>
      <c r="I9017" s="484" t="n">
        <v>25.62</v>
      </c>
      <c r="J9017" s="485" t="n">
        <v>64.76</v>
      </c>
    </row>
    <row r="9018" customFormat="false" ht="24" hidden="false" customHeight="true" outlineLevel="0" collapsed="false">
      <c r="A9018" s="479" t="s">
        <v>656</v>
      </c>
      <c r="B9018" s="480" t="n">
        <v>88316</v>
      </c>
      <c r="C9018" s="481" t="s">
        <v>42</v>
      </c>
      <c r="D9018" s="481" t="s">
        <v>667</v>
      </c>
      <c r="E9018" s="481" t="s">
        <v>1382</v>
      </c>
      <c r="F9018" s="481"/>
      <c r="G9018" s="482" t="s">
        <v>469</v>
      </c>
      <c r="H9018" s="483" t="n">
        <v>1.9862</v>
      </c>
      <c r="I9018" s="484" t="n">
        <v>20.32</v>
      </c>
      <c r="J9018" s="485" t="n">
        <v>40.35</v>
      </c>
    </row>
    <row r="9019" customFormat="false" ht="39" hidden="false" customHeight="true" outlineLevel="0" collapsed="false">
      <c r="A9019" s="479" t="s">
        <v>656</v>
      </c>
      <c r="B9019" s="480" t="n">
        <v>88628</v>
      </c>
      <c r="C9019" s="481" t="s">
        <v>42</v>
      </c>
      <c r="D9019" s="481" t="s">
        <v>925</v>
      </c>
      <c r="E9019" s="481" t="s">
        <v>1382</v>
      </c>
      <c r="F9019" s="481"/>
      <c r="G9019" s="482" t="s">
        <v>388</v>
      </c>
      <c r="H9019" s="483" t="n">
        <v>0.0766</v>
      </c>
      <c r="I9019" s="484" t="n">
        <v>637.09</v>
      </c>
      <c r="J9019" s="485" t="n">
        <v>48.8</v>
      </c>
    </row>
    <row r="9020" customFormat="false" ht="39" hidden="false" customHeight="true" outlineLevel="0" collapsed="false">
      <c r="A9020" s="479" t="s">
        <v>656</v>
      </c>
      <c r="B9020" s="480" t="n">
        <v>97738</v>
      </c>
      <c r="C9020" s="481" t="s">
        <v>42</v>
      </c>
      <c r="D9020" s="481" t="s">
        <v>930</v>
      </c>
      <c r="E9020" s="481" t="s">
        <v>1399</v>
      </c>
      <c r="F9020" s="481"/>
      <c r="G9020" s="482" t="s">
        <v>388</v>
      </c>
      <c r="H9020" s="483" t="n">
        <v>0.0154</v>
      </c>
      <c r="I9020" s="484" t="n">
        <v>4171.82</v>
      </c>
      <c r="J9020" s="485" t="n">
        <v>64.24</v>
      </c>
    </row>
    <row r="9021" customFormat="false" ht="39" hidden="false" customHeight="true" outlineLevel="0" collapsed="false">
      <c r="A9021" s="479" t="s">
        <v>656</v>
      </c>
      <c r="B9021" s="480" t="n">
        <v>97740</v>
      </c>
      <c r="C9021" s="481" t="s">
        <v>42</v>
      </c>
      <c r="D9021" s="481" t="s">
        <v>935</v>
      </c>
      <c r="E9021" s="481" t="s">
        <v>1399</v>
      </c>
      <c r="F9021" s="481"/>
      <c r="G9021" s="482" t="s">
        <v>388</v>
      </c>
      <c r="H9021" s="483" t="n">
        <v>0.5555</v>
      </c>
      <c r="I9021" s="484" t="n">
        <v>2281.53</v>
      </c>
      <c r="J9021" s="485" t="n">
        <v>1267.38</v>
      </c>
    </row>
    <row r="9022" customFormat="false" ht="25.5" hidden="false" customHeight="true" outlineLevel="0" collapsed="false">
      <c r="A9022" s="501" t="s">
        <v>200</v>
      </c>
      <c r="B9022" s="502" t="n">
        <v>4720</v>
      </c>
      <c r="C9022" s="503" t="s">
        <v>42</v>
      </c>
      <c r="D9022" s="503" t="s">
        <v>1300</v>
      </c>
      <c r="E9022" s="503" t="s">
        <v>669</v>
      </c>
      <c r="F9022" s="503"/>
      <c r="G9022" s="504" t="s">
        <v>388</v>
      </c>
      <c r="H9022" s="505" t="n">
        <v>3.4256</v>
      </c>
      <c r="I9022" s="506" t="n">
        <v>183.75</v>
      </c>
      <c r="J9022" s="507" t="n">
        <v>629.45</v>
      </c>
    </row>
    <row r="9023" customFormat="false" ht="39" hidden="false" customHeight="true" outlineLevel="0" collapsed="false">
      <c r="A9023" s="501" t="s">
        <v>200</v>
      </c>
      <c r="B9023" s="502" t="n">
        <v>12532</v>
      </c>
      <c r="C9023" s="503" t="s">
        <v>42</v>
      </c>
      <c r="D9023" s="503" t="s">
        <v>4022</v>
      </c>
      <c r="E9023" s="503" t="s">
        <v>669</v>
      </c>
      <c r="F9023" s="503"/>
      <c r="G9023" s="504" t="s">
        <v>120</v>
      </c>
      <c r="H9023" s="505" t="n">
        <v>1</v>
      </c>
      <c r="I9023" s="506" t="n">
        <v>132.81</v>
      </c>
      <c r="J9023" s="507" t="n">
        <v>132.81</v>
      </c>
    </row>
    <row r="9024" customFormat="false" ht="39" hidden="false" customHeight="true" outlineLevel="0" collapsed="false">
      <c r="A9024" s="501" t="s">
        <v>200</v>
      </c>
      <c r="B9024" s="502" t="n">
        <v>12567</v>
      </c>
      <c r="C9024" s="503" t="s">
        <v>42</v>
      </c>
      <c r="D9024" s="503" t="s">
        <v>3997</v>
      </c>
      <c r="E9024" s="503" t="s">
        <v>669</v>
      </c>
      <c r="F9024" s="503"/>
      <c r="G9024" s="504" t="s">
        <v>120</v>
      </c>
      <c r="H9024" s="505" t="n">
        <v>3</v>
      </c>
      <c r="I9024" s="506" t="n">
        <v>1025.21</v>
      </c>
      <c r="J9024" s="507" t="n">
        <v>3075.63</v>
      </c>
    </row>
    <row r="9025" customFormat="false" ht="15" hidden="false" customHeight="false" outlineLevel="0" collapsed="false">
      <c r="A9025" s="486"/>
      <c r="B9025" s="487"/>
      <c r="C9025" s="487"/>
      <c r="D9025" s="487"/>
      <c r="E9025" s="487" t="s">
        <v>1388</v>
      </c>
      <c r="F9025" s="488" t="n">
        <v>495.29</v>
      </c>
      <c r="G9025" s="487" t="s">
        <v>1389</v>
      </c>
      <c r="H9025" s="488" t="n">
        <v>0</v>
      </c>
      <c r="I9025" s="489" t="s">
        <v>1390</v>
      </c>
      <c r="J9025" s="490" t="n">
        <v>495.29</v>
      </c>
    </row>
    <row r="9026" customFormat="false" ht="15" hidden="false" customHeight="true" outlineLevel="0" collapsed="false">
      <c r="A9026" s="486"/>
      <c r="B9026" s="487"/>
      <c r="C9026" s="487"/>
      <c r="D9026" s="487"/>
      <c r="E9026" s="487" t="s">
        <v>1391</v>
      </c>
      <c r="F9026" s="488" t="n">
        <v>1372.14</v>
      </c>
      <c r="G9026" s="487"/>
      <c r="H9026" s="491" t="s">
        <v>1392</v>
      </c>
      <c r="I9026" s="491"/>
      <c r="J9026" s="490" t="n">
        <v>7137.44</v>
      </c>
    </row>
    <row r="9027" customFormat="false" ht="49.5" hidden="false" customHeight="true" outlineLevel="0" collapsed="false">
      <c r="A9027" s="492"/>
      <c r="B9027" s="493"/>
      <c r="C9027" s="493"/>
      <c r="D9027" s="493"/>
      <c r="E9027" s="493"/>
      <c r="F9027" s="493"/>
      <c r="G9027" s="493" t="s">
        <v>1393</v>
      </c>
      <c r="H9027" s="494" t="n">
        <v>1</v>
      </c>
      <c r="I9027" s="495" t="s">
        <v>1394</v>
      </c>
      <c r="J9027" s="496" t="n">
        <v>7137.44</v>
      </c>
    </row>
    <row r="9028" customFormat="false" ht="0.75" hidden="false" customHeight="true" outlineLevel="0" collapsed="false">
      <c r="A9028" s="497"/>
      <c r="B9028" s="498"/>
      <c r="C9028" s="498"/>
      <c r="D9028" s="498"/>
      <c r="E9028" s="498"/>
      <c r="F9028" s="498"/>
      <c r="G9028" s="498"/>
      <c r="H9028" s="498"/>
      <c r="I9028" s="499"/>
      <c r="J9028" s="500"/>
    </row>
    <row r="9029" customFormat="false" ht="18" hidden="false" customHeight="true" outlineLevel="0" collapsed="false">
      <c r="A9029" s="466" t="s">
        <v>4035</v>
      </c>
      <c r="B9029" s="467" t="s">
        <v>27</v>
      </c>
      <c r="C9029" s="468" t="s">
        <v>26</v>
      </c>
      <c r="D9029" s="468" t="s">
        <v>18</v>
      </c>
      <c r="E9029" s="468" t="s">
        <v>25</v>
      </c>
      <c r="F9029" s="468"/>
      <c r="G9029" s="469" t="s">
        <v>1375</v>
      </c>
      <c r="H9029" s="467" t="s">
        <v>1376</v>
      </c>
      <c r="I9029" s="470" t="s">
        <v>1377</v>
      </c>
      <c r="J9029" s="471" t="s">
        <v>19</v>
      </c>
    </row>
    <row r="9030" customFormat="false" ht="51.75" hidden="false" customHeight="true" outlineLevel="0" collapsed="false">
      <c r="A9030" s="472" t="s">
        <v>35</v>
      </c>
      <c r="B9030" s="473" t="n">
        <v>100982</v>
      </c>
      <c r="C9030" s="474" t="s">
        <v>42</v>
      </c>
      <c r="D9030" s="474" t="s">
        <v>1631</v>
      </c>
      <c r="E9030" s="474" t="s">
        <v>1632</v>
      </c>
      <c r="F9030" s="474"/>
      <c r="G9030" s="475" t="s">
        <v>388</v>
      </c>
      <c r="H9030" s="476" t="n">
        <v>1</v>
      </c>
      <c r="I9030" s="477" t="n">
        <v>8.98</v>
      </c>
      <c r="J9030" s="478" t="n">
        <v>8.98</v>
      </c>
    </row>
    <row r="9031" customFormat="false" ht="39" hidden="false" customHeight="true" outlineLevel="0" collapsed="false">
      <c r="A9031" s="479" t="s">
        <v>656</v>
      </c>
      <c r="B9031" s="480" t="n">
        <v>5631</v>
      </c>
      <c r="C9031" s="481" t="s">
        <v>42</v>
      </c>
      <c r="D9031" s="481" t="s">
        <v>1633</v>
      </c>
      <c r="E9031" s="481" t="s">
        <v>683</v>
      </c>
      <c r="F9031" s="481"/>
      <c r="G9031" s="482" t="s">
        <v>688</v>
      </c>
      <c r="H9031" s="483" t="n">
        <v>0.0083</v>
      </c>
      <c r="I9031" s="484" t="n">
        <v>205.47</v>
      </c>
      <c r="J9031" s="485" t="n">
        <v>1.7</v>
      </c>
    </row>
    <row r="9032" customFormat="false" ht="39" hidden="false" customHeight="true" outlineLevel="0" collapsed="false">
      <c r="A9032" s="479" t="s">
        <v>656</v>
      </c>
      <c r="B9032" s="480" t="n">
        <v>5632</v>
      </c>
      <c r="C9032" s="481" t="s">
        <v>42</v>
      </c>
      <c r="D9032" s="481" t="s">
        <v>1634</v>
      </c>
      <c r="E9032" s="481" t="s">
        <v>683</v>
      </c>
      <c r="F9032" s="481"/>
      <c r="G9032" s="482" t="s">
        <v>684</v>
      </c>
      <c r="H9032" s="483" t="n">
        <v>0.0105</v>
      </c>
      <c r="I9032" s="484" t="n">
        <v>82.81</v>
      </c>
      <c r="J9032" s="485" t="n">
        <v>0.86</v>
      </c>
    </row>
    <row r="9033" customFormat="false" ht="64.5" hidden="false" customHeight="true" outlineLevel="0" collapsed="false">
      <c r="A9033" s="479" t="s">
        <v>656</v>
      </c>
      <c r="B9033" s="480" t="n">
        <v>91386</v>
      </c>
      <c r="C9033" s="481" t="s">
        <v>42</v>
      </c>
      <c r="D9033" s="481" t="s">
        <v>1635</v>
      </c>
      <c r="E9033" s="481" t="s">
        <v>683</v>
      </c>
      <c r="F9033" s="481"/>
      <c r="G9033" s="482" t="s">
        <v>688</v>
      </c>
      <c r="H9033" s="483" t="n">
        <v>0.0198</v>
      </c>
      <c r="I9033" s="484" t="n">
        <v>271.48</v>
      </c>
      <c r="J9033" s="485" t="n">
        <v>5.37</v>
      </c>
    </row>
    <row r="9034" customFormat="false" ht="64.5" hidden="false" customHeight="true" outlineLevel="0" collapsed="false">
      <c r="A9034" s="479" t="s">
        <v>656</v>
      </c>
      <c r="B9034" s="480" t="n">
        <v>91387</v>
      </c>
      <c r="C9034" s="481" t="s">
        <v>42</v>
      </c>
      <c r="D9034" s="481" t="s">
        <v>1636</v>
      </c>
      <c r="E9034" s="481" t="s">
        <v>683</v>
      </c>
      <c r="F9034" s="481"/>
      <c r="G9034" s="482" t="s">
        <v>684</v>
      </c>
      <c r="H9034" s="483" t="n">
        <v>0.0138</v>
      </c>
      <c r="I9034" s="484" t="n">
        <v>76.43</v>
      </c>
      <c r="J9034" s="485" t="n">
        <v>1.05</v>
      </c>
    </row>
    <row r="9035" customFormat="false" ht="15" hidden="false" customHeight="false" outlineLevel="0" collapsed="false">
      <c r="A9035" s="486"/>
      <c r="B9035" s="487"/>
      <c r="C9035" s="487"/>
      <c r="D9035" s="487"/>
      <c r="E9035" s="487" t="s">
        <v>1388</v>
      </c>
      <c r="F9035" s="488" t="n">
        <v>1.27</v>
      </c>
      <c r="G9035" s="487" t="s">
        <v>1389</v>
      </c>
      <c r="H9035" s="488" t="n">
        <v>0</v>
      </c>
      <c r="I9035" s="489" t="s">
        <v>1390</v>
      </c>
      <c r="J9035" s="490" t="n">
        <v>1.27</v>
      </c>
    </row>
    <row r="9036" customFormat="false" ht="15" hidden="false" customHeight="true" outlineLevel="0" collapsed="false">
      <c r="A9036" s="486"/>
      <c r="B9036" s="487"/>
      <c r="C9036" s="487"/>
      <c r="D9036" s="487"/>
      <c r="E9036" s="487" t="s">
        <v>1391</v>
      </c>
      <c r="F9036" s="488" t="n">
        <v>2.13</v>
      </c>
      <c r="G9036" s="487"/>
      <c r="H9036" s="491" t="s">
        <v>1392</v>
      </c>
      <c r="I9036" s="491"/>
      <c r="J9036" s="490" t="n">
        <v>11.11</v>
      </c>
    </row>
    <row r="9037" customFormat="false" ht="49.5" hidden="false" customHeight="true" outlineLevel="0" collapsed="false">
      <c r="A9037" s="492"/>
      <c r="B9037" s="493"/>
      <c r="C9037" s="493"/>
      <c r="D9037" s="493"/>
      <c r="E9037" s="493"/>
      <c r="F9037" s="493"/>
      <c r="G9037" s="493" t="s">
        <v>1393</v>
      </c>
      <c r="H9037" s="494" t="n">
        <v>8.48</v>
      </c>
      <c r="I9037" s="495" t="s">
        <v>1394</v>
      </c>
      <c r="J9037" s="496" t="n">
        <v>94.21</v>
      </c>
    </row>
    <row r="9038" customFormat="false" ht="0.75" hidden="false" customHeight="true" outlineLevel="0" collapsed="false">
      <c r="A9038" s="497"/>
      <c r="B9038" s="498"/>
      <c r="C9038" s="498"/>
      <c r="D9038" s="498"/>
      <c r="E9038" s="498"/>
      <c r="F9038" s="498"/>
      <c r="G9038" s="498"/>
      <c r="H9038" s="498"/>
      <c r="I9038" s="499"/>
      <c r="J9038" s="500"/>
    </row>
    <row r="9039" customFormat="false" ht="18" hidden="false" customHeight="true" outlineLevel="0" collapsed="false">
      <c r="A9039" s="466" t="s">
        <v>4036</v>
      </c>
      <c r="B9039" s="467" t="s">
        <v>27</v>
      </c>
      <c r="C9039" s="468" t="s">
        <v>26</v>
      </c>
      <c r="D9039" s="468" t="s">
        <v>18</v>
      </c>
      <c r="E9039" s="468" t="s">
        <v>25</v>
      </c>
      <c r="F9039" s="468"/>
      <c r="G9039" s="469" t="s">
        <v>1375</v>
      </c>
      <c r="H9039" s="467" t="s">
        <v>1376</v>
      </c>
      <c r="I9039" s="470" t="s">
        <v>1377</v>
      </c>
      <c r="J9039" s="471" t="s">
        <v>19</v>
      </c>
    </row>
    <row r="9040" customFormat="false" ht="39" hidden="false" customHeight="true" outlineLevel="0" collapsed="false">
      <c r="A9040" s="472" t="s">
        <v>35</v>
      </c>
      <c r="B9040" s="473" t="n">
        <v>95875</v>
      </c>
      <c r="C9040" s="474" t="s">
        <v>42</v>
      </c>
      <c r="D9040" s="474" t="s">
        <v>1654</v>
      </c>
      <c r="E9040" s="474" t="s">
        <v>1632</v>
      </c>
      <c r="F9040" s="474"/>
      <c r="G9040" s="475" t="s">
        <v>1655</v>
      </c>
      <c r="H9040" s="476" t="n">
        <v>1</v>
      </c>
      <c r="I9040" s="477" t="n">
        <v>2.52</v>
      </c>
      <c r="J9040" s="478" t="n">
        <v>2.52</v>
      </c>
    </row>
    <row r="9041" customFormat="false" ht="64.5" hidden="false" customHeight="true" outlineLevel="0" collapsed="false">
      <c r="A9041" s="479" t="s">
        <v>656</v>
      </c>
      <c r="B9041" s="480" t="n">
        <v>91386</v>
      </c>
      <c r="C9041" s="481" t="s">
        <v>42</v>
      </c>
      <c r="D9041" s="481" t="s">
        <v>1635</v>
      </c>
      <c r="E9041" s="481" t="s">
        <v>683</v>
      </c>
      <c r="F9041" s="481"/>
      <c r="G9041" s="482" t="s">
        <v>688</v>
      </c>
      <c r="H9041" s="483" t="n">
        <v>0.0083</v>
      </c>
      <c r="I9041" s="484" t="n">
        <v>271.48</v>
      </c>
      <c r="J9041" s="485" t="n">
        <v>2.25</v>
      </c>
    </row>
    <row r="9042" customFormat="false" ht="64.5" hidden="false" customHeight="true" outlineLevel="0" collapsed="false">
      <c r="A9042" s="479" t="s">
        <v>656</v>
      </c>
      <c r="B9042" s="480" t="n">
        <v>91387</v>
      </c>
      <c r="C9042" s="481" t="s">
        <v>42</v>
      </c>
      <c r="D9042" s="481" t="s">
        <v>1636</v>
      </c>
      <c r="E9042" s="481" t="s">
        <v>683</v>
      </c>
      <c r="F9042" s="481"/>
      <c r="G9042" s="482" t="s">
        <v>684</v>
      </c>
      <c r="H9042" s="483" t="n">
        <v>0.0036</v>
      </c>
      <c r="I9042" s="484" t="n">
        <v>76.43</v>
      </c>
      <c r="J9042" s="485" t="n">
        <v>0.27</v>
      </c>
    </row>
    <row r="9043" customFormat="false" ht="15" hidden="false" customHeight="false" outlineLevel="0" collapsed="false">
      <c r="A9043" s="486"/>
      <c r="B9043" s="487"/>
      <c r="C9043" s="487"/>
      <c r="D9043" s="487"/>
      <c r="E9043" s="487" t="s">
        <v>1388</v>
      </c>
      <c r="F9043" s="488" t="n">
        <v>0.31</v>
      </c>
      <c r="G9043" s="487" t="s">
        <v>1389</v>
      </c>
      <c r="H9043" s="488" t="n">
        <v>0</v>
      </c>
      <c r="I9043" s="489" t="s">
        <v>1390</v>
      </c>
      <c r="J9043" s="490" t="n">
        <v>0.31</v>
      </c>
    </row>
    <row r="9044" customFormat="false" ht="15" hidden="false" customHeight="true" outlineLevel="0" collapsed="false">
      <c r="A9044" s="486"/>
      <c r="B9044" s="487"/>
      <c r="C9044" s="487"/>
      <c r="D9044" s="487"/>
      <c r="E9044" s="487" t="s">
        <v>1391</v>
      </c>
      <c r="F9044" s="488" t="n">
        <v>0.59</v>
      </c>
      <c r="G9044" s="487"/>
      <c r="H9044" s="491" t="s">
        <v>1392</v>
      </c>
      <c r="I9044" s="491"/>
      <c r="J9044" s="490" t="n">
        <v>3.11</v>
      </c>
    </row>
    <row r="9045" customFormat="false" ht="49.5" hidden="false" customHeight="true" outlineLevel="0" collapsed="false">
      <c r="A9045" s="492"/>
      <c r="B9045" s="493"/>
      <c r="C9045" s="493"/>
      <c r="D9045" s="493"/>
      <c r="E9045" s="493"/>
      <c r="F9045" s="493"/>
      <c r="G9045" s="493" t="s">
        <v>1393</v>
      </c>
      <c r="H9045" s="494" t="n">
        <v>211.95</v>
      </c>
      <c r="I9045" s="495" t="s">
        <v>1394</v>
      </c>
      <c r="J9045" s="496" t="n">
        <v>659.16</v>
      </c>
    </row>
    <row r="9046" customFormat="false" ht="0.75" hidden="false" customHeight="true" outlineLevel="0" collapsed="false">
      <c r="A9046" s="497"/>
      <c r="B9046" s="498"/>
      <c r="C9046" s="498"/>
      <c r="D9046" s="498"/>
      <c r="E9046" s="498"/>
      <c r="F9046" s="498"/>
      <c r="G9046" s="498"/>
      <c r="H9046" s="498"/>
      <c r="I9046" s="499"/>
      <c r="J9046" s="500"/>
    </row>
    <row r="9047" customFormat="false" ht="25.5" hidden="false" customHeight="true" outlineLevel="0" collapsed="false">
      <c r="A9047" s="461" t="s">
        <v>4037</v>
      </c>
      <c r="B9047" s="462"/>
      <c r="C9047" s="462"/>
      <c r="D9047" s="462" t="s">
        <v>4038</v>
      </c>
      <c r="E9047" s="462"/>
      <c r="F9047" s="462"/>
      <c r="G9047" s="462"/>
      <c r="H9047" s="463"/>
      <c r="I9047" s="464"/>
      <c r="J9047" s="465" t="n">
        <v>82341.86</v>
      </c>
    </row>
    <row r="9048" customFormat="false" ht="18" hidden="false" customHeight="true" outlineLevel="0" collapsed="false">
      <c r="A9048" s="466" t="s">
        <v>4039</v>
      </c>
      <c r="B9048" s="467" t="s">
        <v>27</v>
      </c>
      <c r="C9048" s="468" t="s">
        <v>26</v>
      </c>
      <c r="D9048" s="468" t="s">
        <v>18</v>
      </c>
      <c r="E9048" s="468" t="s">
        <v>25</v>
      </c>
      <c r="F9048" s="468"/>
      <c r="G9048" s="469" t="s">
        <v>1375</v>
      </c>
      <c r="H9048" s="467" t="s">
        <v>1376</v>
      </c>
      <c r="I9048" s="470" t="s">
        <v>1377</v>
      </c>
      <c r="J9048" s="471" t="s">
        <v>19</v>
      </c>
    </row>
    <row r="9049" customFormat="false" ht="25.5" hidden="false" customHeight="true" outlineLevel="0" collapsed="false">
      <c r="A9049" s="472" t="s">
        <v>35</v>
      </c>
      <c r="B9049" s="473" t="s">
        <v>4040</v>
      </c>
      <c r="C9049" s="474" t="s">
        <v>36</v>
      </c>
      <c r="D9049" s="474" t="s">
        <v>4041</v>
      </c>
      <c r="E9049" s="474" t="s">
        <v>1422</v>
      </c>
      <c r="F9049" s="474"/>
      <c r="G9049" s="475" t="s">
        <v>120</v>
      </c>
      <c r="H9049" s="476" t="n">
        <v>1</v>
      </c>
      <c r="I9049" s="477" t="n">
        <v>52.34</v>
      </c>
      <c r="J9049" s="478" t="n">
        <v>52.34</v>
      </c>
    </row>
    <row r="9050" customFormat="false" ht="25.5" hidden="false" customHeight="true" outlineLevel="0" collapsed="false">
      <c r="A9050" s="479" t="s">
        <v>656</v>
      </c>
      <c r="B9050" s="480" t="n">
        <v>88267</v>
      </c>
      <c r="C9050" s="481" t="s">
        <v>42</v>
      </c>
      <c r="D9050" s="481" t="s">
        <v>909</v>
      </c>
      <c r="E9050" s="481" t="s">
        <v>1382</v>
      </c>
      <c r="F9050" s="481"/>
      <c r="G9050" s="482" t="s">
        <v>469</v>
      </c>
      <c r="H9050" s="483" t="n">
        <v>0.5</v>
      </c>
      <c r="I9050" s="484" t="n">
        <v>25.55</v>
      </c>
      <c r="J9050" s="485" t="n">
        <v>12.77</v>
      </c>
    </row>
    <row r="9051" customFormat="false" ht="25.5" hidden="false" customHeight="true" outlineLevel="0" collapsed="false">
      <c r="A9051" s="479" t="s">
        <v>656</v>
      </c>
      <c r="B9051" s="480" t="n">
        <v>88248</v>
      </c>
      <c r="C9051" s="481" t="s">
        <v>42</v>
      </c>
      <c r="D9051" s="481" t="s">
        <v>910</v>
      </c>
      <c r="E9051" s="481" t="s">
        <v>1382</v>
      </c>
      <c r="F9051" s="481"/>
      <c r="G9051" s="482" t="s">
        <v>469</v>
      </c>
      <c r="H9051" s="483" t="n">
        <v>0.5</v>
      </c>
      <c r="I9051" s="484" t="n">
        <v>20.92</v>
      </c>
      <c r="J9051" s="485" t="n">
        <v>10.46</v>
      </c>
    </row>
    <row r="9052" customFormat="false" ht="24" hidden="false" customHeight="true" outlineLevel="0" collapsed="false">
      <c r="A9052" s="501" t="s">
        <v>200</v>
      </c>
      <c r="B9052" s="502" t="n">
        <v>3146</v>
      </c>
      <c r="C9052" s="503" t="s">
        <v>42</v>
      </c>
      <c r="D9052" s="503" t="s">
        <v>3714</v>
      </c>
      <c r="E9052" s="503" t="s">
        <v>669</v>
      </c>
      <c r="F9052" s="503"/>
      <c r="G9052" s="504" t="s">
        <v>120</v>
      </c>
      <c r="H9052" s="505" t="n">
        <v>0.28</v>
      </c>
      <c r="I9052" s="506" t="n">
        <v>3.92</v>
      </c>
      <c r="J9052" s="507" t="n">
        <v>1.09</v>
      </c>
    </row>
    <row r="9053" customFormat="false" ht="25.5" hidden="false" customHeight="true" outlineLevel="0" collapsed="false">
      <c r="A9053" s="501" t="s">
        <v>200</v>
      </c>
      <c r="B9053" s="502" t="n">
        <v>7608</v>
      </c>
      <c r="C9053" s="503" t="s">
        <v>42</v>
      </c>
      <c r="D9053" s="503" t="s">
        <v>1442</v>
      </c>
      <c r="E9053" s="503" t="s">
        <v>669</v>
      </c>
      <c r="F9053" s="503"/>
      <c r="G9053" s="504" t="s">
        <v>120</v>
      </c>
      <c r="H9053" s="505" t="n">
        <v>1</v>
      </c>
      <c r="I9053" s="506" t="n">
        <v>11.49</v>
      </c>
      <c r="J9053" s="507" t="n">
        <v>11.49</v>
      </c>
    </row>
    <row r="9054" customFormat="false" ht="25.5" hidden="false" customHeight="true" outlineLevel="0" collapsed="false">
      <c r="A9054" s="501" t="s">
        <v>200</v>
      </c>
      <c r="B9054" s="502" t="n">
        <v>11680</v>
      </c>
      <c r="C9054" s="503" t="s">
        <v>42</v>
      </c>
      <c r="D9054" s="503" t="s">
        <v>4042</v>
      </c>
      <c r="E9054" s="503" t="s">
        <v>669</v>
      </c>
      <c r="F9054" s="503"/>
      <c r="G9054" s="504" t="s">
        <v>120</v>
      </c>
      <c r="H9054" s="505" t="n">
        <v>1</v>
      </c>
      <c r="I9054" s="506" t="n">
        <v>16.53</v>
      </c>
      <c r="J9054" s="507" t="n">
        <v>16.53</v>
      </c>
    </row>
    <row r="9055" customFormat="false" ht="15" hidden="false" customHeight="false" outlineLevel="0" collapsed="false">
      <c r="A9055" s="486"/>
      <c r="B9055" s="487"/>
      <c r="C9055" s="487"/>
      <c r="D9055" s="487"/>
      <c r="E9055" s="487" t="s">
        <v>1388</v>
      </c>
      <c r="F9055" s="488" t="n">
        <v>18.57</v>
      </c>
      <c r="G9055" s="487" t="s">
        <v>1389</v>
      </c>
      <c r="H9055" s="488" t="n">
        <v>0</v>
      </c>
      <c r="I9055" s="489" t="s">
        <v>1390</v>
      </c>
      <c r="J9055" s="490" t="n">
        <v>18.57</v>
      </c>
    </row>
    <row r="9056" customFormat="false" ht="15" hidden="false" customHeight="true" outlineLevel="0" collapsed="false">
      <c r="A9056" s="486"/>
      <c r="B9056" s="487"/>
      <c r="C9056" s="487"/>
      <c r="D9056" s="487"/>
      <c r="E9056" s="487" t="s">
        <v>1391</v>
      </c>
      <c r="F9056" s="488" t="n">
        <v>12.45</v>
      </c>
      <c r="G9056" s="487"/>
      <c r="H9056" s="491" t="s">
        <v>1392</v>
      </c>
      <c r="I9056" s="491"/>
      <c r="J9056" s="490" t="n">
        <v>64.79</v>
      </c>
    </row>
    <row r="9057" customFormat="false" ht="49.5" hidden="false" customHeight="true" outlineLevel="0" collapsed="false">
      <c r="A9057" s="492"/>
      <c r="B9057" s="493"/>
      <c r="C9057" s="493"/>
      <c r="D9057" s="493"/>
      <c r="E9057" s="493"/>
      <c r="F9057" s="493"/>
      <c r="G9057" s="493" t="s">
        <v>1393</v>
      </c>
      <c r="H9057" s="494" t="n">
        <v>20</v>
      </c>
      <c r="I9057" s="495" t="s">
        <v>1394</v>
      </c>
      <c r="J9057" s="496" t="n">
        <v>1295.8</v>
      </c>
    </row>
    <row r="9058" customFormat="false" ht="0.75" hidden="false" customHeight="true" outlineLevel="0" collapsed="false">
      <c r="A9058" s="497"/>
      <c r="B9058" s="498"/>
      <c r="C9058" s="498"/>
      <c r="D9058" s="498"/>
      <c r="E9058" s="498"/>
      <c r="F9058" s="498"/>
      <c r="G9058" s="498"/>
      <c r="H9058" s="498"/>
      <c r="I9058" s="499"/>
      <c r="J9058" s="500"/>
    </row>
    <row r="9059" customFormat="false" ht="18" hidden="false" customHeight="true" outlineLevel="0" collapsed="false">
      <c r="A9059" s="466" t="s">
        <v>4043</v>
      </c>
      <c r="B9059" s="467" t="s">
        <v>27</v>
      </c>
      <c r="C9059" s="468" t="s">
        <v>26</v>
      </c>
      <c r="D9059" s="468" t="s">
        <v>18</v>
      </c>
      <c r="E9059" s="468" t="s">
        <v>25</v>
      </c>
      <c r="F9059" s="468"/>
      <c r="G9059" s="469" t="s">
        <v>1375</v>
      </c>
      <c r="H9059" s="467" t="s">
        <v>1376</v>
      </c>
      <c r="I9059" s="470" t="s">
        <v>1377</v>
      </c>
      <c r="J9059" s="471" t="s">
        <v>19</v>
      </c>
    </row>
    <row r="9060" customFormat="false" ht="25.5" hidden="false" customHeight="true" outlineLevel="0" collapsed="false">
      <c r="A9060" s="472" t="s">
        <v>35</v>
      </c>
      <c r="B9060" s="473" t="n">
        <v>100858</v>
      </c>
      <c r="C9060" s="474" t="s">
        <v>42</v>
      </c>
      <c r="D9060" s="474" t="s">
        <v>4044</v>
      </c>
      <c r="E9060" s="474" t="s">
        <v>1422</v>
      </c>
      <c r="F9060" s="474"/>
      <c r="G9060" s="475" t="s">
        <v>120</v>
      </c>
      <c r="H9060" s="476" t="n">
        <v>1</v>
      </c>
      <c r="I9060" s="477" t="n">
        <v>578.08</v>
      </c>
      <c r="J9060" s="478" t="n">
        <v>578.08</v>
      </c>
    </row>
    <row r="9061" customFormat="false" ht="25.5" hidden="false" customHeight="true" outlineLevel="0" collapsed="false">
      <c r="A9061" s="479" t="s">
        <v>656</v>
      </c>
      <c r="B9061" s="480" t="n">
        <v>88267</v>
      </c>
      <c r="C9061" s="481" t="s">
        <v>42</v>
      </c>
      <c r="D9061" s="481" t="s">
        <v>909</v>
      </c>
      <c r="E9061" s="481" t="s">
        <v>1382</v>
      </c>
      <c r="F9061" s="481"/>
      <c r="G9061" s="482" t="s">
        <v>469</v>
      </c>
      <c r="H9061" s="483" t="n">
        <v>1.009</v>
      </c>
      <c r="I9061" s="484" t="n">
        <v>25.55</v>
      </c>
      <c r="J9061" s="485" t="n">
        <v>25.77</v>
      </c>
    </row>
    <row r="9062" customFormat="false" ht="24" hidden="false" customHeight="true" outlineLevel="0" collapsed="false">
      <c r="A9062" s="479" t="s">
        <v>656</v>
      </c>
      <c r="B9062" s="480" t="n">
        <v>88316</v>
      </c>
      <c r="C9062" s="481" t="s">
        <v>42</v>
      </c>
      <c r="D9062" s="481" t="s">
        <v>667</v>
      </c>
      <c r="E9062" s="481" t="s">
        <v>1382</v>
      </c>
      <c r="F9062" s="481"/>
      <c r="G9062" s="482" t="s">
        <v>469</v>
      </c>
      <c r="H9062" s="483" t="n">
        <v>0.3179</v>
      </c>
      <c r="I9062" s="484" t="n">
        <v>20.32</v>
      </c>
      <c r="J9062" s="485" t="n">
        <v>6.45</v>
      </c>
    </row>
    <row r="9063" customFormat="false" ht="24" hidden="false" customHeight="true" outlineLevel="0" collapsed="false">
      <c r="A9063" s="501" t="s">
        <v>200</v>
      </c>
      <c r="B9063" s="502" t="n">
        <v>3146</v>
      </c>
      <c r="C9063" s="503" t="s">
        <v>42</v>
      </c>
      <c r="D9063" s="503" t="s">
        <v>3714</v>
      </c>
      <c r="E9063" s="503" t="s">
        <v>669</v>
      </c>
      <c r="F9063" s="503"/>
      <c r="G9063" s="504" t="s">
        <v>120</v>
      </c>
      <c r="H9063" s="505" t="n">
        <v>0.0365</v>
      </c>
      <c r="I9063" s="506" t="n">
        <v>3.92</v>
      </c>
      <c r="J9063" s="507" t="n">
        <v>0.14</v>
      </c>
    </row>
    <row r="9064" customFormat="false" ht="39" hidden="false" customHeight="true" outlineLevel="0" collapsed="false">
      <c r="A9064" s="501" t="s">
        <v>200</v>
      </c>
      <c r="B9064" s="502" t="n">
        <v>4351</v>
      </c>
      <c r="C9064" s="503" t="s">
        <v>42</v>
      </c>
      <c r="D9064" s="503" t="s">
        <v>1269</v>
      </c>
      <c r="E9064" s="503" t="s">
        <v>669</v>
      </c>
      <c r="F9064" s="503"/>
      <c r="G9064" s="504" t="s">
        <v>120</v>
      </c>
      <c r="H9064" s="505" t="n">
        <v>2</v>
      </c>
      <c r="I9064" s="506" t="n">
        <v>17.1</v>
      </c>
      <c r="J9064" s="507" t="n">
        <v>34.2</v>
      </c>
    </row>
    <row r="9065" customFormat="false" ht="39" hidden="false" customHeight="true" outlineLevel="0" collapsed="false">
      <c r="A9065" s="501" t="s">
        <v>200</v>
      </c>
      <c r="B9065" s="502" t="n">
        <v>6142</v>
      </c>
      <c r="C9065" s="503" t="s">
        <v>42</v>
      </c>
      <c r="D9065" s="503" t="s">
        <v>942</v>
      </c>
      <c r="E9065" s="503" t="s">
        <v>669</v>
      </c>
      <c r="F9065" s="503"/>
      <c r="G9065" s="504" t="s">
        <v>120</v>
      </c>
      <c r="H9065" s="505" t="n">
        <v>1</v>
      </c>
      <c r="I9065" s="506" t="n">
        <v>7.55</v>
      </c>
      <c r="J9065" s="507" t="n">
        <v>7.55</v>
      </c>
    </row>
    <row r="9066" customFormat="false" ht="25.5" hidden="false" customHeight="true" outlineLevel="0" collapsed="false">
      <c r="A9066" s="501" t="s">
        <v>200</v>
      </c>
      <c r="B9066" s="502" t="n">
        <v>10432</v>
      </c>
      <c r="C9066" s="503" t="s">
        <v>42</v>
      </c>
      <c r="D9066" s="503" t="s">
        <v>1445</v>
      </c>
      <c r="E9066" s="503" t="s">
        <v>669</v>
      </c>
      <c r="F9066" s="503"/>
      <c r="G9066" s="504" t="s">
        <v>120</v>
      </c>
      <c r="H9066" s="505" t="n">
        <v>1</v>
      </c>
      <c r="I9066" s="506" t="n">
        <v>351.7</v>
      </c>
      <c r="J9066" s="507" t="n">
        <v>351.7</v>
      </c>
    </row>
    <row r="9067" customFormat="false" ht="39" hidden="false" customHeight="true" outlineLevel="0" collapsed="false">
      <c r="A9067" s="501" t="s">
        <v>200</v>
      </c>
      <c r="B9067" s="502" t="n">
        <v>21112</v>
      </c>
      <c r="C9067" s="503" t="s">
        <v>42</v>
      </c>
      <c r="D9067" s="503" t="s">
        <v>4045</v>
      </c>
      <c r="E9067" s="503" t="s">
        <v>669</v>
      </c>
      <c r="F9067" s="503"/>
      <c r="G9067" s="504" t="s">
        <v>120</v>
      </c>
      <c r="H9067" s="505" t="n">
        <v>1</v>
      </c>
      <c r="I9067" s="506" t="n">
        <v>152.27</v>
      </c>
      <c r="J9067" s="507" t="n">
        <v>152.27</v>
      </c>
    </row>
    <row r="9068" customFormat="false" ht="15" hidden="false" customHeight="false" outlineLevel="0" collapsed="false">
      <c r="A9068" s="486"/>
      <c r="B9068" s="487"/>
      <c r="C9068" s="487"/>
      <c r="D9068" s="487"/>
      <c r="E9068" s="487" t="s">
        <v>1388</v>
      </c>
      <c r="F9068" s="488" t="n">
        <v>25.86</v>
      </c>
      <c r="G9068" s="487" t="s">
        <v>1389</v>
      </c>
      <c r="H9068" s="488" t="n">
        <v>0</v>
      </c>
      <c r="I9068" s="489" t="s">
        <v>1390</v>
      </c>
      <c r="J9068" s="490" t="n">
        <v>25.86</v>
      </c>
    </row>
    <row r="9069" customFormat="false" ht="15" hidden="false" customHeight="true" outlineLevel="0" collapsed="false">
      <c r="A9069" s="486"/>
      <c r="B9069" s="487"/>
      <c r="C9069" s="487"/>
      <c r="D9069" s="487"/>
      <c r="E9069" s="487" t="s">
        <v>1391</v>
      </c>
      <c r="F9069" s="488" t="n">
        <v>137.58</v>
      </c>
      <c r="G9069" s="487"/>
      <c r="H9069" s="491" t="s">
        <v>1392</v>
      </c>
      <c r="I9069" s="491"/>
      <c r="J9069" s="490" t="n">
        <v>715.66</v>
      </c>
    </row>
    <row r="9070" customFormat="false" ht="49.5" hidden="false" customHeight="true" outlineLevel="0" collapsed="false">
      <c r="A9070" s="492"/>
      <c r="B9070" s="493"/>
      <c r="C9070" s="493"/>
      <c r="D9070" s="493"/>
      <c r="E9070" s="493"/>
      <c r="F9070" s="493"/>
      <c r="G9070" s="493" t="s">
        <v>1393</v>
      </c>
      <c r="H9070" s="494" t="n">
        <v>9</v>
      </c>
      <c r="I9070" s="495" t="s">
        <v>1394</v>
      </c>
      <c r="J9070" s="496" t="n">
        <v>6440.94</v>
      </c>
    </row>
    <row r="9071" customFormat="false" ht="0.75" hidden="false" customHeight="true" outlineLevel="0" collapsed="false">
      <c r="A9071" s="497"/>
      <c r="B9071" s="498"/>
      <c r="C9071" s="498"/>
      <c r="D9071" s="498"/>
      <c r="E9071" s="498"/>
      <c r="F9071" s="498"/>
      <c r="G9071" s="498"/>
      <c r="H9071" s="498"/>
      <c r="I9071" s="499"/>
      <c r="J9071" s="500"/>
    </row>
    <row r="9072" customFormat="false" ht="18" hidden="false" customHeight="true" outlineLevel="0" collapsed="false">
      <c r="A9072" s="466" t="s">
        <v>4046</v>
      </c>
      <c r="B9072" s="467" t="s">
        <v>27</v>
      </c>
      <c r="C9072" s="468" t="s">
        <v>26</v>
      </c>
      <c r="D9072" s="468" t="s">
        <v>18</v>
      </c>
      <c r="E9072" s="468" t="s">
        <v>25</v>
      </c>
      <c r="F9072" s="468"/>
      <c r="G9072" s="469" t="s">
        <v>1375</v>
      </c>
      <c r="H9072" s="467" t="s">
        <v>1376</v>
      </c>
      <c r="I9072" s="470" t="s">
        <v>1377</v>
      </c>
      <c r="J9072" s="471" t="s">
        <v>19</v>
      </c>
    </row>
    <row r="9073" customFormat="false" ht="25.5" hidden="false" customHeight="true" outlineLevel="0" collapsed="false">
      <c r="A9073" s="472" t="s">
        <v>35</v>
      </c>
      <c r="B9073" s="473" t="s">
        <v>4047</v>
      </c>
      <c r="C9073" s="474" t="s">
        <v>36</v>
      </c>
      <c r="D9073" s="474" t="s">
        <v>4048</v>
      </c>
      <c r="E9073" s="474" t="s">
        <v>1422</v>
      </c>
      <c r="F9073" s="474"/>
      <c r="G9073" s="475" t="s">
        <v>120</v>
      </c>
      <c r="H9073" s="476" t="n">
        <v>1</v>
      </c>
      <c r="I9073" s="477" t="n">
        <v>145.88</v>
      </c>
      <c r="J9073" s="478" t="n">
        <v>145.88</v>
      </c>
    </row>
    <row r="9074" customFormat="false" ht="25.5" hidden="false" customHeight="true" outlineLevel="0" collapsed="false">
      <c r="A9074" s="479" t="s">
        <v>656</v>
      </c>
      <c r="B9074" s="480" t="n">
        <v>88267</v>
      </c>
      <c r="C9074" s="481" t="s">
        <v>42</v>
      </c>
      <c r="D9074" s="481" t="s">
        <v>909</v>
      </c>
      <c r="E9074" s="481" t="s">
        <v>1382</v>
      </c>
      <c r="F9074" s="481"/>
      <c r="G9074" s="482" t="s">
        <v>469</v>
      </c>
      <c r="H9074" s="483" t="n">
        <v>0.4467</v>
      </c>
      <c r="I9074" s="484" t="n">
        <v>25.55</v>
      </c>
      <c r="J9074" s="485" t="n">
        <v>11.41</v>
      </c>
    </row>
    <row r="9075" customFormat="false" ht="24" hidden="false" customHeight="true" outlineLevel="0" collapsed="false">
      <c r="A9075" s="479" t="s">
        <v>656</v>
      </c>
      <c r="B9075" s="480" t="n">
        <v>88316</v>
      </c>
      <c r="C9075" s="481" t="s">
        <v>42</v>
      </c>
      <c r="D9075" s="481" t="s">
        <v>667</v>
      </c>
      <c r="E9075" s="481" t="s">
        <v>1382</v>
      </c>
      <c r="F9075" s="481"/>
      <c r="G9075" s="482" t="s">
        <v>469</v>
      </c>
      <c r="H9075" s="483" t="n">
        <v>0.1407</v>
      </c>
      <c r="I9075" s="484" t="n">
        <v>20.32</v>
      </c>
      <c r="J9075" s="485" t="n">
        <v>2.85</v>
      </c>
    </row>
    <row r="9076" customFormat="false" ht="25.5" hidden="false" customHeight="true" outlineLevel="0" collapsed="false">
      <c r="A9076" s="501" t="s">
        <v>200</v>
      </c>
      <c r="B9076" s="502" t="n">
        <v>1370</v>
      </c>
      <c r="C9076" s="503" t="s">
        <v>42</v>
      </c>
      <c r="D9076" s="503" t="s">
        <v>4049</v>
      </c>
      <c r="E9076" s="503" t="s">
        <v>669</v>
      </c>
      <c r="F9076" s="503"/>
      <c r="G9076" s="504" t="s">
        <v>120</v>
      </c>
      <c r="H9076" s="505" t="n">
        <v>1</v>
      </c>
      <c r="I9076" s="506" t="n">
        <v>131.54</v>
      </c>
      <c r="J9076" s="507" t="n">
        <v>131.54</v>
      </c>
    </row>
    <row r="9077" customFormat="false" ht="24" hidden="false" customHeight="true" outlineLevel="0" collapsed="false">
      <c r="A9077" s="501" t="s">
        <v>200</v>
      </c>
      <c r="B9077" s="502" t="n">
        <v>3146</v>
      </c>
      <c r="C9077" s="503" t="s">
        <v>42</v>
      </c>
      <c r="D9077" s="503" t="s">
        <v>3714</v>
      </c>
      <c r="E9077" s="503" t="s">
        <v>669</v>
      </c>
      <c r="F9077" s="503"/>
      <c r="G9077" s="504" t="s">
        <v>120</v>
      </c>
      <c r="H9077" s="505" t="n">
        <v>0.021</v>
      </c>
      <c r="I9077" s="506" t="n">
        <v>3.92</v>
      </c>
      <c r="J9077" s="507" t="n">
        <v>0.08</v>
      </c>
    </row>
    <row r="9078" customFormat="false" ht="15" hidden="false" customHeight="false" outlineLevel="0" collapsed="false">
      <c r="A9078" s="486"/>
      <c r="B9078" s="487"/>
      <c r="C9078" s="487"/>
      <c r="D9078" s="487"/>
      <c r="E9078" s="487" t="s">
        <v>1388</v>
      </c>
      <c r="F9078" s="488" t="n">
        <v>11.45</v>
      </c>
      <c r="G9078" s="487" t="s">
        <v>1389</v>
      </c>
      <c r="H9078" s="488" t="n">
        <v>0</v>
      </c>
      <c r="I9078" s="489" t="s">
        <v>1390</v>
      </c>
      <c r="J9078" s="490" t="n">
        <v>11.45</v>
      </c>
    </row>
    <row r="9079" customFormat="false" ht="15" hidden="false" customHeight="true" outlineLevel="0" collapsed="false">
      <c r="A9079" s="486"/>
      <c r="B9079" s="487"/>
      <c r="C9079" s="487"/>
      <c r="D9079" s="487"/>
      <c r="E9079" s="487" t="s">
        <v>1391</v>
      </c>
      <c r="F9079" s="488" t="n">
        <v>34.71</v>
      </c>
      <c r="G9079" s="487"/>
      <c r="H9079" s="491" t="s">
        <v>1392</v>
      </c>
      <c r="I9079" s="491"/>
      <c r="J9079" s="490" t="n">
        <v>180.59</v>
      </c>
    </row>
    <row r="9080" customFormat="false" ht="49.5" hidden="false" customHeight="true" outlineLevel="0" collapsed="false">
      <c r="A9080" s="492"/>
      <c r="B9080" s="493"/>
      <c r="C9080" s="493"/>
      <c r="D9080" s="493"/>
      <c r="E9080" s="493"/>
      <c r="F9080" s="493"/>
      <c r="G9080" s="493" t="s">
        <v>1393</v>
      </c>
      <c r="H9080" s="494" t="n">
        <v>1</v>
      </c>
      <c r="I9080" s="495" t="s">
        <v>1394</v>
      </c>
      <c r="J9080" s="496" t="n">
        <v>180.59</v>
      </c>
    </row>
    <row r="9081" customFormat="false" ht="0.75" hidden="false" customHeight="true" outlineLevel="0" collapsed="false">
      <c r="A9081" s="497"/>
      <c r="B9081" s="498"/>
      <c r="C9081" s="498"/>
      <c r="D9081" s="498"/>
      <c r="E9081" s="498"/>
      <c r="F9081" s="498"/>
      <c r="G9081" s="498"/>
      <c r="H9081" s="498"/>
      <c r="I9081" s="499"/>
      <c r="J9081" s="500"/>
    </row>
    <row r="9082" customFormat="false" ht="18" hidden="false" customHeight="true" outlineLevel="0" collapsed="false">
      <c r="A9082" s="466" t="s">
        <v>4050</v>
      </c>
      <c r="B9082" s="467" t="s">
        <v>27</v>
      </c>
      <c r="C9082" s="468" t="s">
        <v>26</v>
      </c>
      <c r="D9082" s="468" t="s">
        <v>18</v>
      </c>
      <c r="E9082" s="468" t="s">
        <v>25</v>
      </c>
      <c r="F9082" s="468"/>
      <c r="G9082" s="469" t="s">
        <v>1375</v>
      </c>
      <c r="H9082" s="467" t="s">
        <v>1376</v>
      </c>
      <c r="I9082" s="470" t="s">
        <v>1377</v>
      </c>
      <c r="J9082" s="471" t="s">
        <v>19</v>
      </c>
    </row>
    <row r="9083" customFormat="false" ht="51.75" hidden="false" customHeight="true" outlineLevel="0" collapsed="false">
      <c r="A9083" s="472" t="s">
        <v>35</v>
      </c>
      <c r="B9083" s="473" t="n">
        <v>86937</v>
      </c>
      <c r="C9083" s="474" t="s">
        <v>42</v>
      </c>
      <c r="D9083" s="474" t="s">
        <v>4051</v>
      </c>
      <c r="E9083" s="474" t="s">
        <v>1422</v>
      </c>
      <c r="F9083" s="474"/>
      <c r="G9083" s="475" t="s">
        <v>120</v>
      </c>
      <c r="H9083" s="476" t="n">
        <v>1</v>
      </c>
      <c r="I9083" s="477" t="n">
        <v>228.9</v>
      </c>
      <c r="J9083" s="478" t="n">
        <v>228.9</v>
      </c>
    </row>
    <row r="9084" customFormat="false" ht="39" hidden="false" customHeight="true" outlineLevel="0" collapsed="false">
      <c r="A9084" s="479" t="s">
        <v>656</v>
      </c>
      <c r="B9084" s="480" t="n">
        <v>86877</v>
      </c>
      <c r="C9084" s="481" t="s">
        <v>42</v>
      </c>
      <c r="D9084" s="481" t="s">
        <v>947</v>
      </c>
      <c r="E9084" s="481" t="s">
        <v>1422</v>
      </c>
      <c r="F9084" s="481"/>
      <c r="G9084" s="482" t="s">
        <v>120</v>
      </c>
      <c r="H9084" s="483" t="n">
        <v>1</v>
      </c>
      <c r="I9084" s="484" t="n">
        <v>69.11</v>
      </c>
      <c r="J9084" s="485" t="n">
        <v>69.11</v>
      </c>
    </row>
    <row r="9085" customFormat="false" ht="25.5" hidden="false" customHeight="true" outlineLevel="0" collapsed="false">
      <c r="A9085" s="479" t="s">
        <v>656</v>
      </c>
      <c r="B9085" s="480" t="n">
        <v>86883</v>
      </c>
      <c r="C9085" s="481" t="s">
        <v>42</v>
      </c>
      <c r="D9085" s="481" t="s">
        <v>4052</v>
      </c>
      <c r="E9085" s="481" t="s">
        <v>1422</v>
      </c>
      <c r="F9085" s="481"/>
      <c r="G9085" s="482" t="s">
        <v>120</v>
      </c>
      <c r="H9085" s="483" t="n">
        <v>1</v>
      </c>
      <c r="I9085" s="484" t="n">
        <v>14.32</v>
      </c>
      <c r="J9085" s="485" t="n">
        <v>14.32</v>
      </c>
    </row>
    <row r="9086" customFormat="false" ht="39" hidden="false" customHeight="true" outlineLevel="0" collapsed="false">
      <c r="A9086" s="479" t="s">
        <v>656</v>
      </c>
      <c r="B9086" s="480" t="n">
        <v>86901</v>
      </c>
      <c r="C9086" s="481" t="s">
        <v>42</v>
      </c>
      <c r="D9086" s="481" t="s">
        <v>4053</v>
      </c>
      <c r="E9086" s="481" t="s">
        <v>1422</v>
      </c>
      <c r="F9086" s="481"/>
      <c r="G9086" s="482" t="s">
        <v>120</v>
      </c>
      <c r="H9086" s="483" t="n">
        <v>1</v>
      </c>
      <c r="I9086" s="484" t="n">
        <v>145.47</v>
      </c>
      <c r="J9086" s="485" t="n">
        <v>145.47</v>
      </c>
    </row>
    <row r="9087" customFormat="false" ht="15" hidden="false" customHeight="false" outlineLevel="0" collapsed="false">
      <c r="A9087" s="486"/>
      <c r="B9087" s="487"/>
      <c r="C9087" s="487"/>
      <c r="D9087" s="487"/>
      <c r="E9087" s="487" t="s">
        <v>1388</v>
      </c>
      <c r="F9087" s="488" t="n">
        <v>27.64</v>
      </c>
      <c r="G9087" s="487" t="s">
        <v>1389</v>
      </c>
      <c r="H9087" s="488" t="n">
        <v>0</v>
      </c>
      <c r="I9087" s="489" t="s">
        <v>1390</v>
      </c>
      <c r="J9087" s="490" t="n">
        <v>27.64</v>
      </c>
    </row>
    <row r="9088" customFormat="false" ht="15" hidden="false" customHeight="true" outlineLevel="0" collapsed="false">
      <c r="A9088" s="486"/>
      <c r="B9088" s="487"/>
      <c r="C9088" s="487"/>
      <c r="D9088" s="487"/>
      <c r="E9088" s="487" t="s">
        <v>1391</v>
      </c>
      <c r="F9088" s="488" t="n">
        <v>54.47</v>
      </c>
      <c r="G9088" s="487"/>
      <c r="H9088" s="491" t="s">
        <v>1392</v>
      </c>
      <c r="I9088" s="491"/>
      <c r="J9088" s="490" t="n">
        <v>283.37</v>
      </c>
    </row>
    <row r="9089" customFormat="false" ht="49.5" hidden="false" customHeight="true" outlineLevel="0" collapsed="false">
      <c r="A9089" s="492"/>
      <c r="B9089" s="493"/>
      <c r="C9089" s="493"/>
      <c r="D9089" s="493"/>
      <c r="E9089" s="493"/>
      <c r="F9089" s="493"/>
      <c r="G9089" s="493" t="s">
        <v>1393</v>
      </c>
      <c r="H9089" s="494" t="n">
        <v>26</v>
      </c>
      <c r="I9089" s="495" t="s">
        <v>1394</v>
      </c>
      <c r="J9089" s="496" t="n">
        <v>7367.62</v>
      </c>
    </row>
    <row r="9090" customFormat="false" ht="0.75" hidden="false" customHeight="true" outlineLevel="0" collapsed="false">
      <c r="A9090" s="497"/>
      <c r="B9090" s="498"/>
      <c r="C9090" s="498"/>
      <c r="D9090" s="498"/>
      <c r="E9090" s="498"/>
      <c r="F9090" s="498"/>
      <c r="G9090" s="498"/>
      <c r="H9090" s="498"/>
      <c r="I9090" s="499"/>
      <c r="J9090" s="500"/>
    </row>
    <row r="9091" customFormat="false" ht="18" hidden="false" customHeight="true" outlineLevel="0" collapsed="false">
      <c r="A9091" s="466" t="s">
        <v>4054</v>
      </c>
      <c r="B9091" s="467" t="s">
        <v>27</v>
      </c>
      <c r="C9091" s="468" t="s">
        <v>26</v>
      </c>
      <c r="D9091" s="468" t="s">
        <v>18</v>
      </c>
      <c r="E9091" s="468" t="s">
        <v>25</v>
      </c>
      <c r="F9091" s="468"/>
      <c r="G9091" s="469" t="s">
        <v>1375</v>
      </c>
      <c r="H9091" s="467" t="s">
        <v>1376</v>
      </c>
      <c r="I9091" s="470" t="s">
        <v>1377</v>
      </c>
      <c r="J9091" s="471" t="s">
        <v>19</v>
      </c>
    </row>
    <row r="9092" customFormat="false" ht="39" hidden="false" customHeight="true" outlineLevel="0" collapsed="false">
      <c r="A9092" s="472" t="s">
        <v>35</v>
      </c>
      <c r="B9092" s="473" t="n">
        <v>86902</v>
      </c>
      <c r="C9092" s="474" t="s">
        <v>42</v>
      </c>
      <c r="D9092" s="474" t="s">
        <v>4055</v>
      </c>
      <c r="E9092" s="474" t="s">
        <v>1422</v>
      </c>
      <c r="F9092" s="474"/>
      <c r="G9092" s="475" t="s">
        <v>120</v>
      </c>
      <c r="H9092" s="476" t="n">
        <v>1</v>
      </c>
      <c r="I9092" s="477" t="n">
        <v>306.68</v>
      </c>
      <c r="J9092" s="478" t="n">
        <v>306.68</v>
      </c>
    </row>
    <row r="9093" customFormat="false" ht="25.5" hidden="false" customHeight="true" outlineLevel="0" collapsed="false">
      <c r="A9093" s="479" t="s">
        <v>656</v>
      </c>
      <c r="B9093" s="480" t="n">
        <v>88267</v>
      </c>
      <c r="C9093" s="481" t="s">
        <v>42</v>
      </c>
      <c r="D9093" s="481" t="s">
        <v>909</v>
      </c>
      <c r="E9093" s="481" t="s">
        <v>1382</v>
      </c>
      <c r="F9093" s="481"/>
      <c r="G9093" s="482" t="s">
        <v>469</v>
      </c>
      <c r="H9093" s="483" t="n">
        <v>0.8788</v>
      </c>
      <c r="I9093" s="484" t="n">
        <v>25.55</v>
      </c>
      <c r="J9093" s="485" t="n">
        <v>22.45</v>
      </c>
    </row>
    <row r="9094" customFormat="false" ht="24" hidden="false" customHeight="true" outlineLevel="0" collapsed="false">
      <c r="A9094" s="479" t="s">
        <v>656</v>
      </c>
      <c r="B9094" s="480" t="n">
        <v>88316</v>
      </c>
      <c r="C9094" s="481" t="s">
        <v>42</v>
      </c>
      <c r="D9094" s="481" t="s">
        <v>667</v>
      </c>
      <c r="E9094" s="481" t="s">
        <v>1382</v>
      </c>
      <c r="F9094" s="481"/>
      <c r="G9094" s="482" t="s">
        <v>469</v>
      </c>
      <c r="H9094" s="483" t="n">
        <v>0.4443</v>
      </c>
      <c r="I9094" s="484" t="n">
        <v>20.32</v>
      </c>
      <c r="J9094" s="485" t="n">
        <v>9.02</v>
      </c>
    </row>
    <row r="9095" customFormat="false" ht="39" hidden="false" customHeight="true" outlineLevel="0" collapsed="false">
      <c r="A9095" s="501" t="s">
        <v>200</v>
      </c>
      <c r="B9095" s="502" t="n">
        <v>4351</v>
      </c>
      <c r="C9095" s="503" t="s">
        <v>42</v>
      </c>
      <c r="D9095" s="503" t="s">
        <v>1269</v>
      </c>
      <c r="E9095" s="503" t="s">
        <v>669</v>
      </c>
      <c r="F9095" s="503"/>
      <c r="G9095" s="504" t="s">
        <v>120</v>
      </c>
      <c r="H9095" s="505" t="n">
        <v>6</v>
      </c>
      <c r="I9095" s="506" t="n">
        <v>17.1</v>
      </c>
      <c r="J9095" s="507" t="n">
        <v>102.6</v>
      </c>
    </row>
    <row r="9096" customFormat="false" ht="25.5" hidden="false" customHeight="true" outlineLevel="0" collapsed="false">
      <c r="A9096" s="501" t="s">
        <v>200</v>
      </c>
      <c r="B9096" s="502" t="n">
        <v>36794</v>
      </c>
      <c r="C9096" s="503" t="s">
        <v>42</v>
      </c>
      <c r="D9096" s="503" t="s">
        <v>4056</v>
      </c>
      <c r="E9096" s="503" t="s">
        <v>669</v>
      </c>
      <c r="F9096" s="503"/>
      <c r="G9096" s="504" t="s">
        <v>120</v>
      </c>
      <c r="H9096" s="505" t="n">
        <v>1</v>
      </c>
      <c r="I9096" s="506" t="n">
        <v>160.98</v>
      </c>
      <c r="J9096" s="507" t="n">
        <v>160.98</v>
      </c>
    </row>
    <row r="9097" customFormat="false" ht="24" hidden="false" customHeight="true" outlineLevel="0" collapsed="false">
      <c r="A9097" s="501" t="s">
        <v>200</v>
      </c>
      <c r="B9097" s="502" t="n">
        <v>37329</v>
      </c>
      <c r="C9097" s="503" t="s">
        <v>42</v>
      </c>
      <c r="D9097" s="503" t="s">
        <v>1267</v>
      </c>
      <c r="E9097" s="503" t="s">
        <v>669</v>
      </c>
      <c r="F9097" s="503"/>
      <c r="G9097" s="504" t="s">
        <v>66</v>
      </c>
      <c r="H9097" s="505" t="n">
        <v>0.0765</v>
      </c>
      <c r="I9097" s="506" t="n">
        <v>152.11</v>
      </c>
      <c r="J9097" s="507" t="n">
        <v>11.63</v>
      </c>
    </row>
    <row r="9098" customFormat="false" ht="15" hidden="false" customHeight="false" outlineLevel="0" collapsed="false">
      <c r="A9098" s="486"/>
      <c r="B9098" s="487"/>
      <c r="C9098" s="487"/>
      <c r="D9098" s="487"/>
      <c r="E9098" s="487" t="s">
        <v>1388</v>
      </c>
      <c r="F9098" s="488" t="n">
        <v>25.05</v>
      </c>
      <c r="G9098" s="487" t="s">
        <v>1389</v>
      </c>
      <c r="H9098" s="488" t="n">
        <v>0</v>
      </c>
      <c r="I9098" s="489" t="s">
        <v>1390</v>
      </c>
      <c r="J9098" s="490" t="n">
        <v>25.05</v>
      </c>
    </row>
    <row r="9099" customFormat="false" ht="15" hidden="false" customHeight="true" outlineLevel="0" collapsed="false">
      <c r="A9099" s="486"/>
      <c r="B9099" s="487"/>
      <c r="C9099" s="487"/>
      <c r="D9099" s="487"/>
      <c r="E9099" s="487" t="s">
        <v>1391</v>
      </c>
      <c r="F9099" s="488" t="n">
        <v>72.98</v>
      </c>
      <c r="G9099" s="487"/>
      <c r="H9099" s="491" t="s">
        <v>1392</v>
      </c>
      <c r="I9099" s="491"/>
      <c r="J9099" s="490" t="n">
        <v>379.66</v>
      </c>
    </row>
    <row r="9100" customFormat="false" ht="49.5" hidden="false" customHeight="true" outlineLevel="0" collapsed="false">
      <c r="A9100" s="492"/>
      <c r="B9100" s="493"/>
      <c r="C9100" s="493"/>
      <c r="D9100" s="493"/>
      <c r="E9100" s="493"/>
      <c r="F9100" s="493"/>
      <c r="G9100" s="493" t="s">
        <v>1393</v>
      </c>
      <c r="H9100" s="494" t="n">
        <v>7</v>
      </c>
      <c r="I9100" s="495" t="s">
        <v>1394</v>
      </c>
      <c r="J9100" s="496" t="n">
        <v>2657.62</v>
      </c>
    </row>
    <row r="9101" customFormat="false" ht="0.75" hidden="false" customHeight="true" outlineLevel="0" collapsed="false">
      <c r="A9101" s="497"/>
      <c r="B9101" s="498"/>
      <c r="C9101" s="498"/>
      <c r="D9101" s="498"/>
      <c r="E9101" s="498"/>
      <c r="F9101" s="498"/>
      <c r="G9101" s="498"/>
      <c r="H9101" s="498"/>
      <c r="I9101" s="499"/>
      <c r="J9101" s="500"/>
    </row>
    <row r="9102" customFormat="false" ht="18" hidden="false" customHeight="true" outlineLevel="0" collapsed="false">
      <c r="A9102" s="466" t="s">
        <v>4057</v>
      </c>
      <c r="B9102" s="467" t="s">
        <v>27</v>
      </c>
      <c r="C9102" s="468" t="s">
        <v>26</v>
      </c>
      <c r="D9102" s="468" t="s">
        <v>18</v>
      </c>
      <c r="E9102" s="468" t="s">
        <v>25</v>
      </c>
      <c r="F9102" s="468"/>
      <c r="G9102" s="469" t="s">
        <v>1375</v>
      </c>
      <c r="H9102" s="467" t="s">
        <v>1376</v>
      </c>
      <c r="I9102" s="470" t="s">
        <v>1377</v>
      </c>
      <c r="J9102" s="471" t="s">
        <v>19</v>
      </c>
    </row>
    <row r="9103" customFormat="false" ht="39" hidden="false" customHeight="true" outlineLevel="0" collapsed="false">
      <c r="A9103" s="472" t="s">
        <v>35</v>
      </c>
      <c r="B9103" s="473" t="n">
        <v>86915</v>
      </c>
      <c r="C9103" s="474" t="s">
        <v>42</v>
      </c>
      <c r="D9103" s="474" t="s">
        <v>948</v>
      </c>
      <c r="E9103" s="474" t="s">
        <v>1422</v>
      </c>
      <c r="F9103" s="474"/>
      <c r="G9103" s="475" t="s">
        <v>120</v>
      </c>
      <c r="H9103" s="476" t="n">
        <v>1</v>
      </c>
      <c r="I9103" s="477" t="n">
        <v>156.47</v>
      </c>
      <c r="J9103" s="478" t="n">
        <v>156.47</v>
      </c>
    </row>
    <row r="9104" customFormat="false" ht="25.5" hidden="false" customHeight="true" outlineLevel="0" collapsed="false">
      <c r="A9104" s="479" t="s">
        <v>656</v>
      </c>
      <c r="B9104" s="480" t="n">
        <v>88267</v>
      </c>
      <c r="C9104" s="481" t="s">
        <v>42</v>
      </c>
      <c r="D9104" s="481" t="s">
        <v>909</v>
      </c>
      <c r="E9104" s="481" t="s">
        <v>1382</v>
      </c>
      <c r="F9104" s="481"/>
      <c r="G9104" s="482" t="s">
        <v>469</v>
      </c>
      <c r="H9104" s="483" t="n">
        <v>0.096</v>
      </c>
      <c r="I9104" s="484" t="n">
        <v>25.55</v>
      </c>
      <c r="J9104" s="485" t="n">
        <v>2.45</v>
      </c>
    </row>
    <row r="9105" customFormat="false" ht="24" hidden="false" customHeight="true" outlineLevel="0" collapsed="false">
      <c r="A9105" s="479" t="s">
        <v>656</v>
      </c>
      <c r="B9105" s="480" t="n">
        <v>88316</v>
      </c>
      <c r="C9105" s="481" t="s">
        <v>42</v>
      </c>
      <c r="D9105" s="481" t="s">
        <v>667</v>
      </c>
      <c r="E9105" s="481" t="s">
        <v>1382</v>
      </c>
      <c r="F9105" s="481"/>
      <c r="G9105" s="482" t="s">
        <v>469</v>
      </c>
      <c r="H9105" s="483" t="n">
        <v>0.0303</v>
      </c>
      <c r="I9105" s="484" t="n">
        <v>20.32</v>
      </c>
      <c r="J9105" s="485" t="n">
        <v>0.61</v>
      </c>
    </row>
    <row r="9106" customFormat="false" ht="24" hidden="false" customHeight="true" outlineLevel="0" collapsed="false">
      <c r="A9106" s="501" t="s">
        <v>200</v>
      </c>
      <c r="B9106" s="502" t="n">
        <v>3146</v>
      </c>
      <c r="C9106" s="503" t="s">
        <v>42</v>
      </c>
      <c r="D9106" s="503" t="s">
        <v>3714</v>
      </c>
      <c r="E9106" s="503" t="s">
        <v>669</v>
      </c>
      <c r="F9106" s="503"/>
      <c r="G9106" s="504" t="s">
        <v>120</v>
      </c>
      <c r="H9106" s="505" t="n">
        <v>0.021</v>
      </c>
      <c r="I9106" s="506" t="n">
        <v>3.92</v>
      </c>
      <c r="J9106" s="507" t="n">
        <v>0.08</v>
      </c>
    </row>
    <row r="9107" customFormat="false" ht="25.5" hidden="false" customHeight="true" outlineLevel="0" collapsed="false">
      <c r="A9107" s="501" t="s">
        <v>200</v>
      </c>
      <c r="B9107" s="502" t="n">
        <v>36791</v>
      </c>
      <c r="C9107" s="503" t="s">
        <v>42</v>
      </c>
      <c r="D9107" s="503" t="s">
        <v>4058</v>
      </c>
      <c r="E9107" s="503" t="s">
        <v>669</v>
      </c>
      <c r="F9107" s="503"/>
      <c r="G9107" s="504" t="s">
        <v>120</v>
      </c>
      <c r="H9107" s="505" t="n">
        <v>1</v>
      </c>
      <c r="I9107" s="506" t="n">
        <v>153.33</v>
      </c>
      <c r="J9107" s="507" t="n">
        <v>153.33</v>
      </c>
    </row>
    <row r="9108" customFormat="false" ht="15" hidden="false" customHeight="false" outlineLevel="0" collapsed="false">
      <c r="A9108" s="486"/>
      <c r="B9108" s="487"/>
      <c r="C9108" s="487"/>
      <c r="D9108" s="487"/>
      <c r="E9108" s="487" t="s">
        <v>1388</v>
      </c>
      <c r="F9108" s="488" t="n">
        <v>2.45</v>
      </c>
      <c r="G9108" s="487" t="s">
        <v>1389</v>
      </c>
      <c r="H9108" s="488" t="n">
        <v>0</v>
      </c>
      <c r="I9108" s="489" t="s">
        <v>1390</v>
      </c>
      <c r="J9108" s="490" t="n">
        <v>2.45</v>
      </c>
    </row>
    <row r="9109" customFormat="false" ht="15" hidden="false" customHeight="true" outlineLevel="0" collapsed="false">
      <c r="A9109" s="486"/>
      <c r="B9109" s="487"/>
      <c r="C9109" s="487"/>
      <c r="D9109" s="487"/>
      <c r="E9109" s="487" t="s">
        <v>1391</v>
      </c>
      <c r="F9109" s="488" t="n">
        <v>37.23</v>
      </c>
      <c r="G9109" s="487"/>
      <c r="H9109" s="491" t="s">
        <v>1392</v>
      </c>
      <c r="I9109" s="491"/>
      <c r="J9109" s="490" t="n">
        <v>193.7</v>
      </c>
    </row>
    <row r="9110" customFormat="false" ht="49.5" hidden="false" customHeight="true" outlineLevel="0" collapsed="false">
      <c r="A9110" s="492"/>
      <c r="B9110" s="493"/>
      <c r="C9110" s="493"/>
      <c r="D9110" s="493"/>
      <c r="E9110" s="493"/>
      <c r="F9110" s="493"/>
      <c r="G9110" s="493" t="s">
        <v>1393</v>
      </c>
      <c r="H9110" s="494" t="n">
        <v>57</v>
      </c>
      <c r="I9110" s="495" t="s">
        <v>1394</v>
      </c>
      <c r="J9110" s="496" t="n">
        <v>11040.9</v>
      </c>
    </row>
    <row r="9111" customFormat="false" ht="0.75" hidden="false" customHeight="true" outlineLevel="0" collapsed="false">
      <c r="A9111" s="497"/>
      <c r="B9111" s="498"/>
      <c r="C9111" s="498"/>
      <c r="D9111" s="498"/>
      <c r="E9111" s="498"/>
      <c r="F9111" s="498"/>
      <c r="G9111" s="498"/>
      <c r="H9111" s="498"/>
      <c r="I9111" s="499"/>
      <c r="J9111" s="500"/>
    </row>
    <row r="9112" customFormat="false" ht="18" hidden="false" customHeight="true" outlineLevel="0" collapsed="false">
      <c r="A9112" s="466" t="s">
        <v>4059</v>
      </c>
      <c r="B9112" s="467" t="s">
        <v>27</v>
      </c>
      <c r="C9112" s="468" t="s">
        <v>26</v>
      </c>
      <c r="D9112" s="468" t="s">
        <v>18</v>
      </c>
      <c r="E9112" s="468" t="s">
        <v>25</v>
      </c>
      <c r="F9112" s="468"/>
      <c r="G9112" s="469" t="s">
        <v>1375</v>
      </c>
      <c r="H9112" s="467" t="s">
        <v>1376</v>
      </c>
      <c r="I9112" s="470" t="s">
        <v>1377</v>
      </c>
      <c r="J9112" s="471" t="s">
        <v>19</v>
      </c>
    </row>
    <row r="9113" customFormat="false" ht="51.75" hidden="false" customHeight="true" outlineLevel="0" collapsed="false">
      <c r="A9113" s="472" t="s">
        <v>35</v>
      </c>
      <c r="B9113" s="473" t="n">
        <v>95470</v>
      </c>
      <c r="C9113" s="474" t="s">
        <v>42</v>
      </c>
      <c r="D9113" s="474" t="s">
        <v>243</v>
      </c>
      <c r="E9113" s="474" t="s">
        <v>1422</v>
      </c>
      <c r="F9113" s="474"/>
      <c r="G9113" s="475" t="s">
        <v>120</v>
      </c>
      <c r="H9113" s="476" t="n">
        <v>1</v>
      </c>
      <c r="I9113" s="477" t="n">
        <v>299.66</v>
      </c>
      <c r="J9113" s="478" t="n">
        <v>299.66</v>
      </c>
    </row>
    <row r="9114" customFormat="false" ht="25.5" hidden="false" customHeight="true" outlineLevel="0" collapsed="false">
      <c r="A9114" s="479" t="s">
        <v>656</v>
      </c>
      <c r="B9114" s="480" t="n">
        <v>95469</v>
      </c>
      <c r="C9114" s="481" t="s">
        <v>42</v>
      </c>
      <c r="D9114" s="481" t="s">
        <v>943</v>
      </c>
      <c r="E9114" s="481" t="s">
        <v>1422</v>
      </c>
      <c r="F9114" s="481"/>
      <c r="G9114" s="482" t="s">
        <v>120</v>
      </c>
      <c r="H9114" s="483" t="n">
        <v>1</v>
      </c>
      <c r="I9114" s="484" t="n">
        <v>292.11</v>
      </c>
      <c r="J9114" s="485" t="n">
        <v>292.11</v>
      </c>
    </row>
    <row r="9115" customFormat="false" ht="39" hidden="false" customHeight="true" outlineLevel="0" collapsed="false">
      <c r="A9115" s="501" t="s">
        <v>200</v>
      </c>
      <c r="B9115" s="502" t="n">
        <v>6142</v>
      </c>
      <c r="C9115" s="503" t="s">
        <v>42</v>
      </c>
      <c r="D9115" s="503" t="s">
        <v>942</v>
      </c>
      <c r="E9115" s="503" t="s">
        <v>669</v>
      </c>
      <c r="F9115" s="503"/>
      <c r="G9115" s="504" t="s">
        <v>120</v>
      </c>
      <c r="H9115" s="505" t="n">
        <v>1</v>
      </c>
      <c r="I9115" s="506" t="n">
        <v>7.55</v>
      </c>
      <c r="J9115" s="507" t="n">
        <v>7.55</v>
      </c>
    </row>
    <row r="9116" customFormat="false" ht="15" hidden="false" customHeight="false" outlineLevel="0" collapsed="false">
      <c r="A9116" s="486"/>
      <c r="B9116" s="487"/>
      <c r="C9116" s="487"/>
      <c r="D9116" s="487"/>
      <c r="E9116" s="487" t="s">
        <v>1388</v>
      </c>
      <c r="F9116" s="488" t="n">
        <v>15.64</v>
      </c>
      <c r="G9116" s="487" t="s">
        <v>1389</v>
      </c>
      <c r="H9116" s="488" t="n">
        <v>0</v>
      </c>
      <c r="I9116" s="489" t="s">
        <v>1390</v>
      </c>
      <c r="J9116" s="490" t="n">
        <v>15.64</v>
      </c>
    </row>
    <row r="9117" customFormat="false" ht="15" hidden="false" customHeight="true" outlineLevel="0" collapsed="false">
      <c r="A9117" s="486"/>
      <c r="B9117" s="487"/>
      <c r="C9117" s="487"/>
      <c r="D9117" s="487"/>
      <c r="E9117" s="487" t="s">
        <v>1391</v>
      </c>
      <c r="F9117" s="488" t="n">
        <v>71.31</v>
      </c>
      <c r="G9117" s="487"/>
      <c r="H9117" s="491" t="s">
        <v>1392</v>
      </c>
      <c r="I9117" s="491"/>
      <c r="J9117" s="490" t="n">
        <v>370.97</v>
      </c>
    </row>
    <row r="9118" customFormat="false" ht="49.5" hidden="false" customHeight="true" outlineLevel="0" collapsed="false">
      <c r="A9118" s="492"/>
      <c r="B9118" s="493"/>
      <c r="C9118" s="493"/>
      <c r="D9118" s="493"/>
      <c r="E9118" s="493"/>
      <c r="F9118" s="493"/>
      <c r="G9118" s="493" t="s">
        <v>1393</v>
      </c>
      <c r="H9118" s="494" t="n">
        <v>54</v>
      </c>
      <c r="I9118" s="495" t="s">
        <v>1394</v>
      </c>
      <c r="J9118" s="496" t="n">
        <v>20032.38</v>
      </c>
    </row>
    <row r="9119" customFormat="false" ht="0.75" hidden="false" customHeight="true" outlineLevel="0" collapsed="false">
      <c r="A9119" s="497"/>
      <c r="B9119" s="498"/>
      <c r="C9119" s="498"/>
      <c r="D9119" s="498"/>
      <c r="E9119" s="498"/>
      <c r="F9119" s="498"/>
      <c r="G9119" s="498"/>
      <c r="H9119" s="498"/>
      <c r="I9119" s="499"/>
      <c r="J9119" s="500"/>
    </row>
    <row r="9120" customFormat="false" ht="18" hidden="false" customHeight="true" outlineLevel="0" collapsed="false">
      <c r="A9120" s="466" t="s">
        <v>4060</v>
      </c>
      <c r="B9120" s="467" t="s">
        <v>27</v>
      </c>
      <c r="C9120" s="468" t="s">
        <v>26</v>
      </c>
      <c r="D9120" s="468" t="s">
        <v>18</v>
      </c>
      <c r="E9120" s="468" t="s">
        <v>25</v>
      </c>
      <c r="F9120" s="468"/>
      <c r="G9120" s="469" t="s">
        <v>1375</v>
      </c>
      <c r="H9120" s="467" t="s">
        <v>1376</v>
      </c>
      <c r="I9120" s="470" t="s">
        <v>1377</v>
      </c>
      <c r="J9120" s="471" t="s">
        <v>19</v>
      </c>
    </row>
    <row r="9121" customFormat="false" ht="25.5" hidden="false" customHeight="true" outlineLevel="0" collapsed="false">
      <c r="A9121" s="472" t="s">
        <v>35</v>
      </c>
      <c r="B9121" s="473" t="n">
        <v>100849</v>
      </c>
      <c r="C9121" s="474" t="s">
        <v>42</v>
      </c>
      <c r="D9121" s="474" t="s">
        <v>4061</v>
      </c>
      <c r="E9121" s="474" t="s">
        <v>1422</v>
      </c>
      <c r="F9121" s="474"/>
      <c r="G9121" s="475" t="s">
        <v>120</v>
      </c>
      <c r="H9121" s="476" t="n">
        <v>1</v>
      </c>
      <c r="I9121" s="477" t="n">
        <v>43.51</v>
      </c>
      <c r="J9121" s="478" t="n">
        <v>43.51</v>
      </c>
    </row>
    <row r="9122" customFormat="false" ht="25.5" hidden="false" customHeight="true" outlineLevel="0" collapsed="false">
      <c r="A9122" s="479" t="s">
        <v>656</v>
      </c>
      <c r="B9122" s="480" t="n">
        <v>88267</v>
      </c>
      <c r="C9122" s="481" t="s">
        <v>42</v>
      </c>
      <c r="D9122" s="481" t="s">
        <v>909</v>
      </c>
      <c r="E9122" s="481" t="s">
        <v>1382</v>
      </c>
      <c r="F9122" s="481"/>
      <c r="G9122" s="482" t="s">
        <v>469</v>
      </c>
      <c r="H9122" s="483" t="n">
        <v>0.1536</v>
      </c>
      <c r="I9122" s="484" t="n">
        <v>25.55</v>
      </c>
      <c r="J9122" s="485" t="n">
        <v>3.92</v>
      </c>
    </row>
    <row r="9123" customFormat="false" ht="24" hidden="false" customHeight="true" outlineLevel="0" collapsed="false">
      <c r="A9123" s="479" t="s">
        <v>656</v>
      </c>
      <c r="B9123" s="480" t="n">
        <v>88316</v>
      </c>
      <c r="C9123" s="481" t="s">
        <v>42</v>
      </c>
      <c r="D9123" s="481" t="s">
        <v>667</v>
      </c>
      <c r="E9123" s="481" t="s">
        <v>1382</v>
      </c>
      <c r="F9123" s="481"/>
      <c r="G9123" s="482" t="s">
        <v>469</v>
      </c>
      <c r="H9123" s="483" t="n">
        <v>0.0484</v>
      </c>
      <c r="I9123" s="484" t="n">
        <v>20.32</v>
      </c>
      <c r="J9123" s="485" t="n">
        <v>0.98</v>
      </c>
    </row>
    <row r="9124" customFormat="false" ht="24" hidden="false" customHeight="true" outlineLevel="0" collapsed="false">
      <c r="A9124" s="501" t="s">
        <v>200</v>
      </c>
      <c r="B9124" s="502" t="n">
        <v>377</v>
      </c>
      <c r="C9124" s="503" t="s">
        <v>42</v>
      </c>
      <c r="D9124" s="503" t="s">
        <v>4062</v>
      </c>
      <c r="E9124" s="503" t="s">
        <v>669</v>
      </c>
      <c r="F9124" s="503"/>
      <c r="G9124" s="504" t="s">
        <v>120</v>
      </c>
      <c r="H9124" s="505" t="n">
        <v>1</v>
      </c>
      <c r="I9124" s="506" t="n">
        <v>38.61</v>
      </c>
      <c r="J9124" s="507" t="n">
        <v>38.61</v>
      </c>
    </row>
    <row r="9125" customFormat="false" ht="15" hidden="false" customHeight="false" outlineLevel="0" collapsed="false">
      <c r="A9125" s="486"/>
      <c r="B9125" s="487"/>
      <c r="C9125" s="487"/>
      <c r="D9125" s="487"/>
      <c r="E9125" s="487" t="s">
        <v>1388</v>
      </c>
      <c r="F9125" s="488" t="n">
        <v>3.93</v>
      </c>
      <c r="G9125" s="487" t="s">
        <v>1389</v>
      </c>
      <c r="H9125" s="488" t="n">
        <v>0</v>
      </c>
      <c r="I9125" s="489" t="s">
        <v>1390</v>
      </c>
      <c r="J9125" s="490" t="n">
        <v>3.93</v>
      </c>
    </row>
    <row r="9126" customFormat="false" ht="15" hidden="false" customHeight="true" outlineLevel="0" collapsed="false">
      <c r="A9126" s="486"/>
      <c r="B9126" s="487"/>
      <c r="C9126" s="487"/>
      <c r="D9126" s="487"/>
      <c r="E9126" s="487" t="s">
        <v>1391</v>
      </c>
      <c r="F9126" s="488" t="n">
        <v>10.35</v>
      </c>
      <c r="G9126" s="487"/>
      <c r="H9126" s="491" t="s">
        <v>1392</v>
      </c>
      <c r="I9126" s="491"/>
      <c r="J9126" s="490" t="n">
        <v>53.86</v>
      </c>
    </row>
    <row r="9127" customFormat="false" ht="49.5" hidden="false" customHeight="true" outlineLevel="0" collapsed="false">
      <c r="A9127" s="492"/>
      <c r="B9127" s="493"/>
      <c r="C9127" s="493"/>
      <c r="D9127" s="493"/>
      <c r="E9127" s="493"/>
      <c r="F9127" s="493"/>
      <c r="G9127" s="493" t="s">
        <v>1393</v>
      </c>
      <c r="H9127" s="494" t="n">
        <v>54</v>
      </c>
      <c r="I9127" s="495" t="s">
        <v>1394</v>
      </c>
      <c r="J9127" s="496" t="n">
        <v>2908.44</v>
      </c>
    </row>
    <row r="9128" customFormat="false" ht="0.75" hidden="false" customHeight="true" outlineLevel="0" collapsed="false">
      <c r="A9128" s="497"/>
      <c r="B9128" s="498"/>
      <c r="C9128" s="498"/>
      <c r="D9128" s="498"/>
      <c r="E9128" s="498"/>
      <c r="F9128" s="498"/>
      <c r="G9128" s="498"/>
      <c r="H9128" s="498"/>
      <c r="I9128" s="499"/>
      <c r="J9128" s="500"/>
    </row>
    <row r="9129" customFormat="false" ht="18" hidden="false" customHeight="true" outlineLevel="0" collapsed="false">
      <c r="A9129" s="466" t="s">
        <v>4063</v>
      </c>
      <c r="B9129" s="467" t="s">
        <v>27</v>
      </c>
      <c r="C9129" s="468" t="s">
        <v>26</v>
      </c>
      <c r="D9129" s="468" t="s">
        <v>18</v>
      </c>
      <c r="E9129" s="468" t="s">
        <v>25</v>
      </c>
      <c r="F9129" s="468"/>
      <c r="G9129" s="469" t="s">
        <v>1375</v>
      </c>
      <c r="H9129" s="467" t="s">
        <v>1376</v>
      </c>
      <c r="I9129" s="470" t="s">
        <v>1377</v>
      </c>
      <c r="J9129" s="471" t="s">
        <v>19</v>
      </c>
    </row>
    <row r="9130" customFormat="false" ht="39" hidden="false" customHeight="true" outlineLevel="0" collapsed="false">
      <c r="A9130" s="472" t="s">
        <v>35</v>
      </c>
      <c r="B9130" s="473" t="n">
        <v>99635</v>
      </c>
      <c r="C9130" s="474" t="s">
        <v>42</v>
      </c>
      <c r="D9130" s="474" t="s">
        <v>4064</v>
      </c>
      <c r="E9130" s="474" t="s">
        <v>1422</v>
      </c>
      <c r="F9130" s="474"/>
      <c r="G9130" s="475" t="s">
        <v>120</v>
      </c>
      <c r="H9130" s="476" t="n">
        <v>1</v>
      </c>
      <c r="I9130" s="477" t="n">
        <v>220.14</v>
      </c>
      <c r="J9130" s="478" t="n">
        <v>220.14</v>
      </c>
    </row>
    <row r="9131" customFormat="false" ht="25.5" hidden="false" customHeight="true" outlineLevel="0" collapsed="false">
      <c r="A9131" s="479" t="s">
        <v>656</v>
      </c>
      <c r="B9131" s="480" t="n">
        <v>88248</v>
      </c>
      <c r="C9131" s="481" t="s">
        <v>42</v>
      </c>
      <c r="D9131" s="481" t="s">
        <v>910</v>
      </c>
      <c r="E9131" s="481" t="s">
        <v>1382</v>
      </c>
      <c r="F9131" s="481"/>
      <c r="G9131" s="482" t="s">
        <v>469</v>
      </c>
      <c r="H9131" s="483" t="n">
        <v>0.9249</v>
      </c>
      <c r="I9131" s="484" t="n">
        <v>20.92</v>
      </c>
      <c r="J9131" s="485" t="n">
        <v>19.34</v>
      </c>
    </row>
    <row r="9132" customFormat="false" ht="25.5" hidden="false" customHeight="true" outlineLevel="0" collapsed="false">
      <c r="A9132" s="479" t="s">
        <v>656</v>
      </c>
      <c r="B9132" s="480" t="n">
        <v>88267</v>
      </c>
      <c r="C9132" s="481" t="s">
        <v>42</v>
      </c>
      <c r="D9132" s="481" t="s">
        <v>909</v>
      </c>
      <c r="E9132" s="481" t="s">
        <v>1382</v>
      </c>
      <c r="F9132" s="481"/>
      <c r="G9132" s="482" t="s">
        <v>469</v>
      </c>
      <c r="H9132" s="483" t="n">
        <v>0.9249</v>
      </c>
      <c r="I9132" s="484" t="n">
        <v>25.55</v>
      </c>
      <c r="J9132" s="485" t="n">
        <v>23.63</v>
      </c>
    </row>
    <row r="9133" customFormat="false" ht="24" hidden="false" customHeight="true" outlineLevel="0" collapsed="false">
      <c r="A9133" s="501" t="s">
        <v>200</v>
      </c>
      <c r="B9133" s="502" t="n">
        <v>3148</v>
      </c>
      <c r="C9133" s="503" t="s">
        <v>42</v>
      </c>
      <c r="D9133" s="503" t="s">
        <v>1423</v>
      </c>
      <c r="E9133" s="503" t="s">
        <v>669</v>
      </c>
      <c r="F9133" s="503"/>
      <c r="G9133" s="504" t="s">
        <v>120</v>
      </c>
      <c r="H9133" s="505" t="n">
        <v>0.0192</v>
      </c>
      <c r="I9133" s="506" t="n">
        <v>14.45</v>
      </c>
      <c r="J9133" s="507" t="n">
        <v>0.27</v>
      </c>
    </row>
    <row r="9134" customFormat="false" ht="25.5" hidden="false" customHeight="true" outlineLevel="0" collapsed="false">
      <c r="A9134" s="501" t="s">
        <v>200</v>
      </c>
      <c r="B9134" s="502" t="n">
        <v>10228</v>
      </c>
      <c r="C9134" s="503" t="s">
        <v>42</v>
      </c>
      <c r="D9134" s="503" t="s">
        <v>4065</v>
      </c>
      <c r="E9134" s="503" t="s">
        <v>669</v>
      </c>
      <c r="F9134" s="503"/>
      <c r="G9134" s="504" t="s">
        <v>120</v>
      </c>
      <c r="H9134" s="505" t="n">
        <v>1</v>
      </c>
      <c r="I9134" s="506" t="n">
        <v>176.9</v>
      </c>
      <c r="J9134" s="507" t="n">
        <v>176.9</v>
      </c>
    </row>
    <row r="9135" customFormat="false" ht="15" hidden="false" customHeight="false" outlineLevel="0" collapsed="false">
      <c r="A9135" s="486"/>
      <c r="B9135" s="487"/>
      <c r="C9135" s="487"/>
      <c r="D9135" s="487"/>
      <c r="E9135" s="487" t="s">
        <v>1388</v>
      </c>
      <c r="F9135" s="488" t="n">
        <v>34.35</v>
      </c>
      <c r="G9135" s="487" t="s">
        <v>1389</v>
      </c>
      <c r="H9135" s="488" t="n">
        <v>0</v>
      </c>
      <c r="I9135" s="489" t="s">
        <v>1390</v>
      </c>
      <c r="J9135" s="490" t="n">
        <v>34.35</v>
      </c>
    </row>
    <row r="9136" customFormat="false" ht="15" hidden="false" customHeight="true" outlineLevel="0" collapsed="false">
      <c r="A9136" s="486"/>
      <c r="B9136" s="487"/>
      <c r="C9136" s="487"/>
      <c r="D9136" s="487"/>
      <c r="E9136" s="487" t="s">
        <v>1391</v>
      </c>
      <c r="F9136" s="488" t="n">
        <v>52.39</v>
      </c>
      <c r="G9136" s="487"/>
      <c r="H9136" s="491" t="s">
        <v>1392</v>
      </c>
      <c r="I9136" s="491"/>
      <c r="J9136" s="490" t="n">
        <v>272.53</v>
      </c>
    </row>
    <row r="9137" customFormat="false" ht="49.5" hidden="false" customHeight="true" outlineLevel="0" collapsed="false">
      <c r="A9137" s="492"/>
      <c r="B9137" s="493"/>
      <c r="C9137" s="493"/>
      <c r="D9137" s="493"/>
      <c r="E9137" s="493"/>
      <c r="F9137" s="493"/>
      <c r="G9137" s="493" t="s">
        <v>1393</v>
      </c>
      <c r="H9137" s="494" t="n">
        <v>54</v>
      </c>
      <c r="I9137" s="495" t="s">
        <v>1394</v>
      </c>
      <c r="J9137" s="496" t="n">
        <v>14716.62</v>
      </c>
    </row>
    <row r="9138" customFormat="false" ht="0.75" hidden="false" customHeight="true" outlineLevel="0" collapsed="false">
      <c r="A9138" s="497"/>
      <c r="B9138" s="498"/>
      <c r="C9138" s="498"/>
      <c r="D9138" s="498"/>
      <c r="E9138" s="498"/>
      <c r="F9138" s="498"/>
      <c r="G9138" s="498"/>
      <c r="H9138" s="498"/>
      <c r="I9138" s="499"/>
      <c r="J9138" s="500"/>
    </row>
    <row r="9139" customFormat="false" ht="18" hidden="false" customHeight="true" outlineLevel="0" collapsed="false">
      <c r="A9139" s="466" t="s">
        <v>4066</v>
      </c>
      <c r="B9139" s="467" t="s">
        <v>27</v>
      </c>
      <c r="C9139" s="468" t="s">
        <v>26</v>
      </c>
      <c r="D9139" s="468" t="s">
        <v>18</v>
      </c>
      <c r="E9139" s="468" t="s">
        <v>25</v>
      </c>
      <c r="F9139" s="468"/>
      <c r="G9139" s="469" t="s">
        <v>1375</v>
      </c>
      <c r="H9139" s="467" t="s">
        <v>1376</v>
      </c>
      <c r="I9139" s="470" t="s">
        <v>1377</v>
      </c>
      <c r="J9139" s="471" t="s">
        <v>19</v>
      </c>
    </row>
    <row r="9140" customFormat="false" ht="25.5" hidden="false" customHeight="true" outlineLevel="0" collapsed="false">
      <c r="A9140" s="472" t="s">
        <v>35</v>
      </c>
      <c r="B9140" s="473" t="s">
        <v>4067</v>
      </c>
      <c r="C9140" s="474" t="s">
        <v>36</v>
      </c>
      <c r="D9140" s="474" t="s">
        <v>4068</v>
      </c>
      <c r="E9140" s="474" t="s">
        <v>1382</v>
      </c>
      <c r="F9140" s="474"/>
      <c r="G9140" s="475" t="s">
        <v>120</v>
      </c>
      <c r="H9140" s="476" t="n">
        <v>1</v>
      </c>
      <c r="I9140" s="477" t="n">
        <v>56.36</v>
      </c>
      <c r="J9140" s="478" t="n">
        <v>56.36</v>
      </c>
    </row>
    <row r="9141" customFormat="false" ht="24" hidden="false" customHeight="true" outlineLevel="0" collapsed="false">
      <c r="A9141" s="479" t="s">
        <v>656</v>
      </c>
      <c r="B9141" s="480" t="n">
        <v>88309</v>
      </c>
      <c r="C9141" s="481" t="s">
        <v>42</v>
      </c>
      <c r="D9141" s="481" t="s">
        <v>696</v>
      </c>
      <c r="E9141" s="481" t="s">
        <v>1382</v>
      </c>
      <c r="F9141" s="481"/>
      <c r="G9141" s="482" t="s">
        <v>469</v>
      </c>
      <c r="H9141" s="483" t="n">
        <v>0.25</v>
      </c>
      <c r="I9141" s="484" t="n">
        <v>25.62</v>
      </c>
      <c r="J9141" s="485" t="n">
        <v>6.4</v>
      </c>
    </row>
    <row r="9142" customFormat="false" ht="25.5" hidden="false" customHeight="true" outlineLevel="0" collapsed="false">
      <c r="A9142" s="501" t="s">
        <v>200</v>
      </c>
      <c r="B9142" s="502" t="n">
        <v>37401</v>
      </c>
      <c r="C9142" s="503" t="s">
        <v>42</v>
      </c>
      <c r="D9142" s="503" t="s">
        <v>4069</v>
      </c>
      <c r="E9142" s="503" t="s">
        <v>669</v>
      </c>
      <c r="F9142" s="503"/>
      <c r="G9142" s="504" t="s">
        <v>120</v>
      </c>
      <c r="H9142" s="505" t="n">
        <v>1</v>
      </c>
      <c r="I9142" s="506" t="n">
        <v>49.96</v>
      </c>
      <c r="J9142" s="507" t="n">
        <v>49.96</v>
      </c>
    </row>
    <row r="9143" customFormat="false" ht="15" hidden="false" customHeight="false" outlineLevel="0" collapsed="false">
      <c r="A9143" s="486"/>
      <c r="B9143" s="487"/>
      <c r="C9143" s="487"/>
      <c r="D9143" s="487"/>
      <c r="E9143" s="487" t="s">
        <v>1388</v>
      </c>
      <c r="F9143" s="488" t="n">
        <v>5.06</v>
      </c>
      <c r="G9143" s="487" t="s">
        <v>1389</v>
      </c>
      <c r="H9143" s="488" t="n">
        <v>0</v>
      </c>
      <c r="I9143" s="489" t="s">
        <v>1390</v>
      </c>
      <c r="J9143" s="490" t="n">
        <v>5.06</v>
      </c>
    </row>
    <row r="9144" customFormat="false" ht="15" hidden="false" customHeight="true" outlineLevel="0" collapsed="false">
      <c r="A9144" s="486"/>
      <c r="B9144" s="487"/>
      <c r="C9144" s="487"/>
      <c r="D9144" s="487"/>
      <c r="E9144" s="487" t="s">
        <v>1391</v>
      </c>
      <c r="F9144" s="488" t="n">
        <v>13.41</v>
      </c>
      <c r="G9144" s="487"/>
      <c r="H9144" s="491" t="s">
        <v>1392</v>
      </c>
      <c r="I9144" s="491"/>
      <c r="J9144" s="490" t="n">
        <v>69.77</v>
      </c>
    </row>
    <row r="9145" customFormat="false" ht="49.5" hidden="false" customHeight="true" outlineLevel="0" collapsed="false">
      <c r="A9145" s="492"/>
      <c r="B9145" s="493"/>
      <c r="C9145" s="493"/>
      <c r="D9145" s="493"/>
      <c r="E9145" s="493"/>
      <c r="F9145" s="493"/>
      <c r="G9145" s="493" t="s">
        <v>1393</v>
      </c>
      <c r="H9145" s="494" t="n">
        <v>34</v>
      </c>
      <c r="I9145" s="495" t="s">
        <v>1394</v>
      </c>
      <c r="J9145" s="496" t="n">
        <v>2372.18</v>
      </c>
    </row>
    <row r="9146" customFormat="false" ht="0.75" hidden="false" customHeight="true" outlineLevel="0" collapsed="false">
      <c r="A9146" s="497"/>
      <c r="B9146" s="498"/>
      <c r="C9146" s="498"/>
      <c r="D9146" s="498"/>
      <c r="E9146" s="498"/>
      <c r="F9146" s="498"/>
      <c r="G9146" s="498"/>
      <c r="H9146" s="498"/>
      <c r="I9146" s="499"/>
      <c r="J9146" s="500"/>
    </row>
    <row r="9147" customFormat="false" ht="18" hidden="false" customHeight="true" outlineLevel="0" collapsed="false">
      <c r="A9147" s="466" t="s">
        <v>4070</v>
      </c>
      <c r="B9147" s="467" t="s">
        <v>27</v>
      </c>
      <c r="C9147" s="468" t="s">
        <v>26</v>
      </c>
      <c r="D9147" s="468" t="s">
        <v>18</v>
      </c>
      <c r="E9147" s="468" t="s">
        <v>25</v>
      </c>
      <c r="F9147" s="468"/>
      <c r="G9147" s="469" t="s">
        <v>1375</v>
      </c>
      <c r="H9147" s="467" t="s">
        <v>1376</v>
      </c>
      <c r="I9147" s="470" t="s">
        <v>1377</v>
      </c>
      <c r="J9147" s="471" t="s">
        <v>19</v>
      </c>
    </row>
    <row r="9148" customFormat="false" ht="25.5" hidden="false" customHeight="true" outlineLevel="0" collapsed="false">
      <c r="A9148" s="472" t="s">
        <v>35</v>
      </c>
      <c r="B9148" s="473" t="n">
        <v>95544</v>
      </c>
      <c r="C9148" s="474" t="s">
        <v>42</v>
      </c>
      <c r="D9148" s="474" t="s">
        <v>4071</v>
      </c>
      <c r="E9148" s="474" t="s">
        <v>1422</v>
      </c>
      <c r="F9148" s="474"/>
      <c r="G9148" s="475" t="s">
        <v>120</v>
      </c>
      <c r="H9148" s="476" t="n">
        <v>1</v>
      </c>
      <c r="I9148" s="477" t="n">
        <v>43.43</v>
      </c>
      <c r="J9148" s="478" t="n">
        <v>43.43</v>
      </c>
    </row>
    <row r="9149" customFormat="false" ht="25.5" hidden="false" customHeight="true" outlineLevel="0" collapsed="false">
      <c r="A9149" s="479" t="s">
        <v>656</v>
      </c>
      <c r="B9149" s="480" t="n">
        <v>88267</v>
      </c>
      <c r="C9149" s="481" t="s">
        <v>42</v>
      </c>
      <c r="D9149" s="481" t="s">
        <v>909</v>
      </c>
      <c r="E9149" s="481" t="s">
        <v>1382</v>
      </c>
      <c r="F9149" s="481"/>
      <c r="G9149" s="482" t="s">
        <v>469</v>
      </c>
      <c r="H9149" s="483" t="n">
        <v>0.3162</v>
      </c>
      <c r="I9149" s="484" t="n">
        <v>25.55</v>
      </c>
      <c r="J9149" s="485" t="n">
        <v>8.07</v>
      </c>
    </row>
    <row r="9150" customFormat="false" ht="24" hidden="false" customHeight="true" outlineLevel="0" collapsed="false">
      <c r="A9150" s="479" t="s">
        <v>656</v>
      </c>
      <c r="B9150" s="480" t="n">
        <v>88316</v>
      </c>
      <c r="C9150" s="481" t="s">
        <v>42</v>
      </c>
      <c r="D9150" s="481" t="s">
        <v>667</v>
      </c>
      <c r="E9150" s="481" t="s">
        <v>1382</v>
      </c>
      <c r="F9150" s="481"/>
      <c r="G9150" s="482" t="s">
        <v>469</v>
      </c>
      <c r="H9150" s="483" t="n">
        <v>0.0996</v>
      </c>
      <c r="I9150" s="484" t="n">
        <v>20.32</v>
      </c>
      <c r="J9150" s="485" t="n">
        <v>2.02</v>
      </c>
    </row>
    <row r="9151" customFormat="false" ht="24" hidden="false" customHeight="true" outlineLevel="0" collapsed="false">
      <c r="A9151" s="501" t="s">
        <v>200</v>
      </c>
      <c r="B9151" s="502" t="n">
        <v>11703</v>
      </c>
      <c r="C9151" s="503" t="s">
        <v>42</v>
      </c>
      <c r="D9151" s="503" t="s">
        <v>4072</v>
      </c>
      <c r="E9151" s="503" t="s">
        <v>669</v>
      </c>
      <c r="F9151" s="503"/>
      <c r="G9151" s="504" t="s">
        <v>120</v>
      </c>
      <c r="H9151" s="505" t="n">
        <v>1</v>
      </c>
      <c r="I9151" s="506" t="n">
        <v>33.34</v>
      </c>
      <c r="J9151" s="507" t="n">
        <v>33.34</v>
      </c>
    </row>
    <row r="9152" customFormat="false" ht="15" hidden="false" customHeight="false" outlineLevel="0" collapsed="false">
      <c r="A9152" s="486"/>
      <c r="B9152" s="487"/>
      <c r="C9152" s="487"/>
      <c r="D9152" s="487"/>
      <c r="E9152" s="487" t="s">
        <v>1388</v>
      </c>
      <c r="F9152" s="488" t="n">
        <v>8.1</v>
      </c>
      <c r="G9152" s="487" t="s">
        <v>1389</v>
      </c>
      <c r="H9152" s="488" t="n">
        <v>0</v>
      </c>
      <c r="I9152" s="489" t="s">
        <v>1390</v>
      </c>
      <c r="J9152" s="490" t="n">
        <v>8.1</v>
      </c>
    </row>
    <row r="9153" customFormat="false" ht="15" hidden="false" customHeight="true" outlineLevel="0" collapsed="false">
      <c r="A9153" s="486"/>
      <c r="B9153" s="487"/>
      <c r="C9153" s="487"/>
      <c r="D9153" s="487"/>
      <c r="E9153" s="487" t="s">
        <v>1391</v>
      </c>
      <c r="F9153" s="488" t="n">
        <v>10.33</v>
      </c>
      <c r="G9153" s="487"/>
      <c r="H9153" s="491" t="s">
        <v>1392</v>
      </c>
      <c r="I9153" s="491"/>
      <c r="J9153" s="490" t="n">
        <v>53.76</v>
      </c>
    </row>
    <row r="9154" customFormat="false" ht="49.5" hidden="false" customHeight="true" outlineLevel="0" collapsed="false">
      <c r="A9154" s="492"/>
      <c r="B9154" s="493"/>
      <c r="C9154" s="493"/>
      <c r="D9154" s="493"/>
      <c r="E9154" s="493"/>
      <c r="F9154" s="493"/>
      <c r="G9154" s="493" t="s">
        <v>1393</v>
      </c>
      <c r="H9154" s="494" t="n">
        <v>54</v>
      </c>
      <c r="I9154" s="495" t="s">
        <v>1394</v>
      </c>
      <c r="J9154" s="496" t="n">
        <v>2903.04</v>
      </c>
    </row>
    <row r="9155" customFormat="false" ht="0.75" hidden="false" customHeight="true" outlineLevel="0" collapsed="false">
      <c r="A9155" s="497"/>
      <c r="B9155" s="498"/>
      <c r="C9155" s="498"/>
      <c r="D9155" s="498"/>
      <c r="E9155" s="498"/>
      <c r="F9155" s="498"/>
      <c r="G9155" s="498"/>
      <c r="H9155" s="498"/>
      <c r="I9155" s="499"/>
      <c r="J9155" s="500"/>
    </row>
    <row r="9156" customFormat="false" ht="18" hidden="false" customHeight="true" outlineLevel="0" collapsed="false">
      <c r="A9156" s="466" t="s">
        <v>4073</v>
      </c>
      <c r="B9156" s="467" t="s">
        <v>27</v>
      </c>
      <c r="C9156" s="468" t="s">
        <v>26</v>
      </c>
      <c r="D9156" s="468" t="s">
        <v>18</v>
      </c>
      <c r="E9156" s="468" t="s">
        <v>25</v>
      </c>
      <c r="F9156" s="468"/>
      <c r="G9156" s="469" t="s">
        <v>1375</v>
      </c>
      <c r="H9156" s="467" t="s">
        <v>1376</v>
      </c>
      <c r="I9156" s="470" t="s">
        <v>1377</v>
      </c>
      <c r="J9156" s="471" t="s">
        <v>19</v>
      </c>
    </row>
    <row r="9157" customFormat="false" ht="39" hidden="false" customHeight="true" outlineLevel="0" collapsed="false">
      <c r="A9157" s="472" t="s">
        <v>35</v>
      </c>
      <c r="B9157" s="473" t="n">
        <v>95547</v>
      </c>
      <c r="C9157" s="474" t="s">
        <v>42</v>
      </c>
      <c r="D9157" s="474" t="s">
        <v>4074</v>
      </c>
      <c r="E9157" s="474" t="s">
        <v>1422</v>
      </c>
      <c r="F9157" s="474"/>
      <c r="G9157" s="475" t="s">
        <v>120</v>
      </c>
      <c r="H9157" s="476" t="n">
        <v>1</v>
      </c>
      <c r="I9157" s="477" t="n">
        <v>58.08</v>
      </c>
      <c r="J9157" s="478" t="n">
        <v>58.08</v>
      </c>
    </row>
    <row r="9158" customFormat="false" ht="25.5" hidden="false" customHeight="true" outlineLevel="0" collapsed="false">
      <c r="A9158" s="479" t="s">
        <v>656</v>
      </c>
      <c r="B9158" s="480" t="n">
        <v>88267</v>
      </c>
      <c r="C9158" s="481" t="s">
        <v>42</v>
      </c>
      <c r="D9158" s="481" t="s">
        <v>909</v>
      </c>
      <c r="E9158" s="481" t="s">
        <v>1382</v>
      </c>
      <c r="F9158" s="481"/>
      <c r="G9158" s="482" t="s">
        <v>469</v>
      </c>
      <c r="H9158" s="483" t="n">
        <v>0.3162</v>
      </c>
      <c r="I9158" s="484" t="n">
        <v>25.55</v>
      </c>
      <c r="J9158" s="485" t="n">
        <v>8.07</v>
      </c>
    </row>
    <row r="9159" customFormat="false" ht="24" hidden="false" customHeight="true" outlineLevel="0" collapsed="false">
      <c r="A9159" s="479" t="s">
        <v>656</v>
      </c>
      <c r="B9159" s="480" t="n">
        <v>88316</v>
      </c>
      <c r="C9159" s="481" t="s">
        <v>42</v>
      </c>
      <c r="D9159" s="481" t="s">
        <v>667</v>
      </c>
      <c r="E9159" s="481" t="s">
        <v>1382</v>
      </c>
      <c r="F9159" s="481"/>
      <c r="G9159" s="482" t="s">
        <v>469</v>
      </c>
      <c r="H9159" s="483" t="n">
        <v>0.0996</v>
      </c>
      <c r="I9159" s="484" t="n">
        <v>20.32</v>
      </c>
      <c r="J9159" s="485" t="n">
        <v>2.02</v>
      </c>
    </row>
    <row r="9160" customFormat="false" ht="25.5" hidden="false" customHeight="true" outlineLevel="0" collapsed="false">
      <c r="A9160" s="501" t="s">
        <v>200</v>
      </c>
      <c r="B9160" s="502" t="n">
        <v>11758</v>
      </c>
      <c r="C9160" s="503" t="s">
        <v>42</v>
      </c>
      <c r="D9160" s="503" t="s">
        <v>4075</v>
      </c>
      <c r="E9160" s="503" t="s">
        <v>669</v>
      </c>
      <c r="F9160" s="503"/>
      <c r="G9160" s="504" t="s">
        <v>120</v>
      </c>
      <c r="H9160" s="505" t="n">
        <v>1</v>
      </c>
      <c r="I9160" s="506" t="n">
        <v>47.99</v>
      </c>
      <c r="J9160" s="507" t="n">
        <v>47.99</v>
      </c>
    </row>
    <row r="9161" customFormat="false" ht="15" hidden="false" customHeight="false" outlineLevel="0" collapsed="false">
      <c r="A9161" s="486"/>
      <c r="B9161" s="487"/>
      <c r="C9161" s="487"/>
      <c r="D9161" s="487"/>
      <c r="E9161" s="487" t="s">
        <v>1388</v>
      </c>
      <c r="F9161" s="488" t="n">
        <v>8.1</v>
      </c>
      <c r="G9161" s="487" t="s">
        <v>1389</v>
      </c>
      <c r="H9161" s="488" t="n">
        <v>0</v>
      </c>
      <c r="I9161" s="489" t="s">
        <v>1390</v>
      </c>
      <c r="J9161" s="490" t="n">
        <v>8.1</v>
      </c>
    </row>
    <row r="9162" customFormat="false" ht="15" hidden="false" customHeight="true" outlineLevel="0" collapsed="false">
      <c r="A9162" s="486"/>
      <c r="B9162" s="487"/>
      <c r="C9162" s="487"/>
      <c r="D9162" s="487"/>
      <c r="E9162" s="487" t="s">
        <v>1391</v>
      </c>
      <c r="F9162" s="488" t="n">
        <v>13.82</v>
      </c>
      <c r="G9162" s="487"/>
      <c r="H9162" s="491" t="s">
        <v>1392</v>
      </c>
      <c r="I9162" s="491"/>
      <c r="J9162" s="490" t="n">
        <v>71.9</v>
      </c>
    </row>
    <row r="9163" customFormat="false" ht="49.5" hidden="false" customHeight="true" outlineLevel="0" collapsed="false">
      <c r="A9163" s="492"/>
      <c r="B9163" s="493"/>
      <c r="C9163" s="493"/>
      <c r="D9163" s="493"/>
      <c r="E9163" s="493"/>
      <c r="F9163" s="493"/>
      <c r="G9163" s="493" t="s">
        <v>1393</v>
      </c>
      <c r="H9163" s="494" t="n">
        <v>30</v>
      </c>
      <c r="I9163" s="495" t="s">
        <v>1394</v>
      </c>
      <c r="J9163" s="496" t="n">
        <v>2157</v>
      </c>
    </row>
    <row r="9164" customFormat="false" ht="0.75" hidden="false" customHeight="true" outlineLevel="0" collapsed="false">
      <c r="A9164" s="497"/>
      <c r="B9164" s="498"/>
      <c r="C9164" s="498"/>
      <c r="D9164" s="498"/>
      <c r="E9164" s="498"/>
      <c r="F9164" s="498"/>
      <c r="G9164" s="498"/>
      <c r="H9164" s="498"/>
      <c r="I9164" s="499"/>
      <c r="J9164" s="500"/>
    </row>
    <row r="9165" customFormat="false" ht="18" hidden="false" customHeight="true" outlineLevel="0" collapsed="false">
      <c r="A9165" s="466" t="s">
        <v>4076</v>
      </c>
      <c r="B9165" s="467" t="s">
        <v>27</v>
      </c>
      <c r="C9165" s="468" t="s">
        <v>26</v>
      </c>
      <c r="D9165" s="468" t="s">
        <v>18</v>
      </c>
      <c r="E9165" s="468" t="s">
        <v>25</v>
      </c>
      <c r="F9165" s="468"/>
      <c r="G9165" s="469" t="s">
        <v>1375</v>
      </c>
      <c r="H9165" s="467" t="s">
        <v>1376</v>
      </c>
      <c r="I9165" s="470" t="s">
        <v>1377</v>
      </c>
      <c r="J9165" s="471" t="s">
        <v>19</v>
      </c>
    </row>
    <row r="9166" customFormat="false" ht="25.5" hidden="false" customHeight="true" outlineLevel="0" collapsed="false">
      <c r="A9166" s="472" t="s">
        <v>35</v>
      </c>
      <c r="B9166" s="473" t="n">
        <v>86914</v>
      </c>
      <c r="C9166" s="474" t="s">
        <v>42</v>
      </c>
      <c r="D9166" s="474" t="s">
        <v>4077</v>
      </c>
      <c r="E9166" s="474" t="s">
        <v>1422</v>
      </c>
      <c r="F9166" s="474"/>
      <c r="G9166" s="475" t="s">
        <v>120</v>
      </c>
      <c r="H9166" s="476" t="n">
        <v>1</v>
      </c>
      <c r="I9166" s="477" t="n">
        <v>107.1</v>
      </c>
      <c r="J9166" s="478" t="n">
        <v>107.1</v>
      </c>
    </row>
    <row r="9167" customFormat="false" ht="25.5" hidden="false" customHeight="true" outlineLevel="0" collapsed="false">
      <c r="A9167" s="479" t="s">
        <v>656</v>
      </c>
      <c r="B9167" s="480" t="n">
        <v>88267</v>
      </c>
      <c r="C9167" s="481" t="s">
        <v>42</v>
      </c>
      <c r="D9167" s="481" t="s">
        <v>909</v>
      </c>
      <c r="E9167" s="481" t="s">
        <v>1382</v>
      </c>
      <c r="F9167" s="481"/>
      <c r="G9167" s="482" t="s">
        <v>469</v>
      </c>
      <c r="H9167" s="483" t="n">
        <v>0.1525</v>
      </c>
      <c r="I9167" s="484" t="n">
        <v>25.55</v>
      </c>
      <c r="J9167" s="485" t="n">
        <v>3.89</v>
      </c>
    </row>
    <row r="9168" customFormat="false" ht="24" hidden="false" customHeight="true" outlineLevel="0" collapsed="false">
      <c r="A9168" s="479" t="s">
        <v>656</v>
      </c>
      <c r="B9168" s="480" t="n">
        <v>88316</v>
      </c>
      <c r="C9168" s="481" t="s">
        <v>42</v>
      </c>
      <c r="D9168" s="481" t="s">
        <v>667</v>
      </c>
      <c r="E9168" s="481" t="s">
        <v>1382</v>
      </c>
      <c r="F9168" s="481"/>
      <c r="G9168" s="482" t="s">
        <v>469</v>
      </c>
      <c r="H9168" s="483" t="n">
        <v>0.0481</v>
      </c>
      <c r="I9168" s="484" t="n">
        <v>20.32</v>
      </c>
      <c r="J9168" s="485" t="n">
        <v>0.97</v>
      </c>
    </row>
    <row r="9169" customFormat="false" ht="24" hidden="false" customHeight="true" outlineLevel="0" collapsed="false">
      <c r="A9169" s="501" t="s">
        <v>200</v>
      </c>
      <c r="B9169" s="502" t="n">
        <v>3146</v>
      </c>
      <c r="C9169" s="503" t="s">
        <v>42</v>
      </c>
      <c r="D9169" s="503" t="s">
        <v>3714</v>
      </c>
      <c r="E9169" s="503" t="s">
        <v>669</v>
      </c>
      <c r="F9169" s="503"/>
      <c r="G9169" s="504" t="s">
        <v>120</v>
      </c>
      <c r="H9169" s="505" t="n">
        <v>0.021</v>
      </c>
      <c r="I9169" s="506" t="n">
        <v>3.92</v>
      </c>
      <c r="J9169" s="507" t="n">
        <v>0.08</v>
      </c>
    </row>
    <row r="9170" customFormat="false" ht="39" hidden="false" customHeight="true" outlineLevel="0" collapsed="false">
      <c r="A9170" s="501" t="s">
        <v>200</v>
      </c>
      <c r="B9170" s="502" t="n">
        <v>13417</v>
      </c>
      <c r="C9170" s="503" t="s">
        <v>42</v>
      </c>
      <c r="D9170" s="503" t="s">
        <v>4078</v>
      </c>
      <c r="E9170" s="503" t="s">
        <v>669</v>
      </c>
      <c r="F9170" s="503"/>
      <c r="G9170" s="504" t="s">
        <v>120</v>
      </c>
      <c r="H9170" s="505" t="n">
        <v>1</v>
      </c>
      <c r="I9170" s="506" t="n">
        <v>102.16</v>
      </c>
      <c r="J9170" s="507" t="n">
        <v>102.16</v>
      </c>
    </row>
    <row r="9171" customFormat="false" ht="15" hidden="false" customHeight="false" outlineLevel="0" collapsed="false">
      <c r="A9171" s="486"/>
      <c r="B9171" s="487"/>
      <c r="C9171" s="487"/>
      <c r="D9171" s="487"/>
      <c r="E9171" s="487" t="s">
        <v>1388</v>
      </c>
      <c r="F9171" s="488" t="n">
        <v>3.9</v>
      </c>
      <c r="G9171" s="487" t="s">
        <v>1389</v>
      </c>
      <c r="H9171" s="488" t="n">
        <v>0</v>
      </c>
      <c r="I9171" s="489" t="s">
        <v>1390</v>
      </c>
      <c r="J9171" s="490" t="n">
        <v>3.9</v>
      </c>
    </row>
    <row r="9172" customFormat="false" ht="15" hidden="false" customHeight="true" outlineLevel="0" collapsed="false">
      <c r="A9172" s="486"/>
      <c r="B9172" s="487"/>
      <c r="C9172" s="487"/>
      <c r="D9172" s="487"/>
      <c r="E9172" s="487" t="s">
        <v>1391</v>
      </c>
      <c r="F9172" s="488" t="n">
        <v>25.48</v>
      </c>
      <c r="G9172" s="487"/>
      <c r="H9172" s="491" t="s">
        <v>1392</v>
      </c>
      <c r="I9172" s="491"/>
      <c r="J9172" s="490" t="n">
        <v>132.58</v>
      </c>
    </row>
    <row r="9173" customFormat="false" ht="49.5" hidden="false" customHeight="true" outlineLevel="0" collapsed="false">
      <c r="A9173" s="492"/>
      <c r="B9173" s="493"/>
      <c r="C9173" s="493"/>
      <c r="D9173" s="493"/>
      <c r="E9173" s="493"/>
      <c r="F9173" s="493"/>
      <c r="G9173" s="493" t="s">
        <v>1393</v>
      </c>
      <c r="H9173" s="494" t="n">
        <v>2</v>
      </c>
      <c r="I9173" s="495" t="s">
        <v>1394</v>
      </c>
      <c r="J9173" s="496" t="n">
        <v>265.16</v>
      </c>
    </row>
    <row r="9174" customFormat="false" ht="0.75" hidden="false" customHeight="true" outlineLevel="0" collapsed="false">
      <c r="A9174" s="497"/>
      <c r="B9174" s="498"/>
      <c r="C9174" s="498"/>
      <c r="D9174" s="498"/>
      <c r="E9174" s="498"/>
      <c r="F9174" s="498"/>
      <c r="G9174" s="498"/>
      <c r="H9174" s="498"/>
      <c r="I9174" s="499"/>
      <c r="J9174" s="500"/>
    </row>
    <row r="9175" customFormat="false" ht="18" hidden="false" customHeight="true" outlineLevel="0" collapsed="false">
      <c r="A9175" s="466" t="s">
        <v>4079</v>
      </c>
      <c r="B9175" s="467" t="s">
        <v>27</v>
      </c>
      <c r="C9175" s="468" t="s">
        <v>26</v>
      </c>
      <c r="D9175" s="468" t="s">
        <v>18</v>
      </c>
      <c r="E9175" s="468" t="s">
        <v>25</v>
      </c>
      <c r="F9175" s="468"/>
      <c r="G9175" s="469" t="s">
        <v>1375</v>
      </c>
      <c r="H9175" s="467" t="s">
        <v>1376</v>
      </c>
      <c r="I9175" s="470" t="s">
        <v>1377</v>
      </c>
      <c r="J9175" s="471" t="s">
        <v>19</v>
      </c>
    </row>
    <row r="9176" customFormat="false" ht="39" hidden="false" customHeight="true" outlineLevel="0" collapsed="false">
      <c r="A9176" s="472" t="s">
        <v>35</v>
      </c>
      <c r="B9176" s="473" t="s">
        <v>4080</v>
      </c>
      <c r="C9176" s="474" t="s">
        <v>36</v>
      </c>
      <c r="D9176" s="474" t="s">
        <v>4081</v>
      </c>
      <c r="E9176" s="474" t="s">
        <v>1422</v>
      </c>
      <c r="F9176" s="474"/>
      <c r="G9176" s="475" t="s">
        <v>120</v>
      </c>
      <c r="H9176" s="476" t="n">
        <v>1</v>
      </c>
      <c r="I9176" s="477" t="n">
        <v>432.79</v>
      </c>
      <c r="J9176" s="478" t="n">
        <v>432.79</v>
      </c>
    </row>
    <row r="9177" customFormat="false" ht="25.5" hidden="false" customHeight="true" outlineLevel="0" collapsed="false">
      <c r="A9177" s="479" t="s">
        <v>656</v>
      </c>
      <c r="B9177" s="480" t="n">
        <v>88267</v>
      </c>
      <c r="C9177" s="481" t="s">
        <v>42</v>
      </c>
      <c r="D9177" s="481" t="s">
        <v>909</v>
      </c>
      <c r="E9177" s="481" t="s">
        <v>1382</v>
      </c>
      <c r="F9177" s="481"/>
      <c r="G9177" s="482" t="s">
        <v>469</v>
      </c>
      <c r="H9177" s="483" t="n">
        <v>0.1164</v>
      </c>
      <c r="I9177" s="484" t="n">
        <v>25.55</v>
      </c>
      <c r="J9177" s="485" t="n">
        <v>2.97</v>
      </c>
    </row>
    <row r="9178" customFormat="false" ht="24" hidden="false" customHeight="true" outlineLevel="0" collapsed="false">
      <c r="A9178" s="479" t="s">
        <v>656</v>
      </c>
      <c r="B9178" s="480" t="n">
        <v>88316</v>
      </c>
      <c r="C9178" s="481" t="s">
        <v>42</v>
      </c>
      <c r="D9178" s="481" t="s">
        <v>667</v>
      </c>
      <c r="E9178" s="481" t="s">
        <v>1382</v>
      </c>
      <c r="F9178" s="481"/>
      <c r="G9178" s="482" t="s">
        <v>469</v>
      </c>
      <c r="H9178" s="483" t="n">
        <v>0.0367</v>
      </c>
      <c r="I9178" s="484" t="n">
        <v>20.32</v>
      </c>
      <c r="J9178" s="485" t="n">
        <v>0.74</v>
      </c>
    </row>
    <row r="9179" customFormat="false" ht="24" hidden="false" customHeight="true" outlineLevel="0" collapsed="false">
      <c r="A9179" s="501" t="s">
        <v>200</v>
      </c>
      <c r="B9179" s="502" t="n">
        <v>3146</v>
      </c>
      <c r="C9179" s="503" t="s">
        <v>42</v>
      </c>
      <c r="D9179" s="503" t="s">
        <v>3714</v>
      </c>
      <c r="E9179" s="503" t="s">
        <v>669</v>
      </c>
      <c r="F9179" s="503"/>
      <c r="G9179" s="504" t="s">
        <v>120</v>
      </c>
      <c r="H9179" s="505" t="n">
        <v>0.021</v>
      </c>
      <c r="I9179" s="506" t="n">
        <v>3.92</v>
      </c>
      <c r="J9179" s="507" t="n">
        <v>0.08</v>
      </c>
    </row>
    <row r="9180" customFormat="false" ht="25.5" hidden="false" customHeight="true" outlineLevel="0" collapsed="false">
      <c r="A9180" s="501" t="s">
        <v>200</v>
      </c>
      <c r="B9180" s="502" t="s">
        <v>4082</v>
      </c>
      <c r="C9180" s="503" t="s">
        <v>36</v>
      </c>
      <c r="D9180" s="503" t="s">
        <v>4083</v>
      </c>
      <c r="E9180" s="503" t="s">
        <v>669</v>
      </c>
      <c r="F9180" s="503"/>
      <c r="G9180" s="504" t="s">
        <v>120</v>
      </c>
      <c r="H9180" s="505" t="n">
        <v>1</v>
      </c>
      <c r="I9180" s="506" t="n">
        <v>429</v>
      </c>
      <c r="J9180" s="507" t="n">
        <v>429</v>
      </c>
    </row>
    <row r="9181" customFormat="false" ht="15" hidden="false" customHeight="false" outlineLevel="0" collapsed="false">
      <c r="A9181" s="486"/>
      <c r="B9181" s="487"/>
      <c r="C9181" s="487"/>
      <c r="D9181" s="487"/>
      <c r="E9181" s="487" t="s">
        <v>1388</v>
      </c>
      <c r="F9181" s="488" t="n">
        <v>2.98</v>
      </c>
      <c r="G9181" s="487" t="s">
        <v>1389</v>
      </c>
      <c r="H9181" s="488" t="n">
        <v>0</v>
      </c>
      <c r="I9181" s="489" t="s">
        <v>1390</v>
      </c>
      <c r="J9181" s="490" t="n">
        <v>2.98</v>
      </c>
    </row>
    <row r="9182" customFormat="false" ht="15" hidden="false" customHeight="true" outlineLevel="0" collapsed="false">
      <c r="A9182" s="486"/>
      <c r="B9182" s="487"/>
      <c r="C9182" s="487"/>
      <c r="D9182" s="487"/>
      <c r="E9182" s="487" t="s">
        <v>1391</v>
      </c>
      <c r="F9182" s="488" t="n">
        <v>103</v>
      </c>
      <c r="G9182" s="487"/>
      <c r="H9182" s="491" t="s">
        <v>1392</v>
      </c>
      <c r="I9182" s="491"/>
      <c r="J9182" s="490" t="n">
        <v>535.79</v>
      </c>
    </row>
    <row r="9183" customFormat="false" ht="49.5" hidden="false" customHeight="true" outlineLevel="0" collapsed="false">
      <c r="A9183" s="492"/>
      <c r="B9183" s="493"/>
      <c r="C9183" s="493"/>
      <c r="D9183" s="493"/>
      <c r="E9183" s="493"/>
      <c r="F9183" s="493"/>
      <c r="G9183" s="493" t="s">
        <v>1393</v>
      </c>
      <c r="H9183" s="494" t="n">
        <v>7</v>
      </c>
      <c r="I9183" s="495" t="s">
        <v>1394</v>
      </c>
      <c r="J9183" s="496" t="n">
        <v>3750.53</v>
      </c>
    </row>
    <row r="9184" customFormat="false" ht="0.75" hidden="false" customHeight="true" outlineLevel="0" collapsed="false">
      <c r="A9184" s="497"/>
      <c r="B9184" s="498"/>
      <c r="C9184" s="498"/>
      <c r="D9184" s="498"/>
      <c r="E9184" s="498"/>
      <c r="F9184" s="498"/>
      <c r="G9184" s="498"/>
      <c r="H9184" s="498"/>
      <c r="I9184" s="499"/>
      <c r="J9184" s="500"/>
    </row>
    <row r="9185" customFormat="false" ht="18" hidden="false" customHeight="true" outlineLevel="0" collapsed="false">
      <c r="A9185" s="466" t="s">
        <v>4084</v>
      </c>
      <c r="B9185" s="467" t="s">
        <v>27</v>
      </c>
      <c r="C9185" s="468" t="s">
        <v>26</v>
      </c>
      <c r="D9185" s="468" t="s">
        <v>18</v>
      </c>
      <c r="E9185" s="468" t="s">
        <v>25</v>
      </c>
      <c r="F9185" s="468"/>
      <c r="G9185" s="469" t="s">
        <v>1375</v>
      </c>
      <c r="H9185" s="467" t="s">
        <v>1376</v>
      </c>
      <c r="I9185" s="470" t="s">
        <v>1377</v>
      </c>
      <c r="J9185" s="471" t="s">
        <v>19</v>
      </c>
    </row>
    <row r="9186" customFormat="false" ht="39" hidden="false" customHeight="true" outlineLevel="0" collapsed="false">
      <c r="A9186" s="472" t="s">
        <v>35</v>
      </c>
      <c r="B9186" s="473" t="s">
        <v>4085</v>
      </c>
      <c r="C9186" s="474" t="s">
        <v>36</v>
      </c>
      <c r="D9186" s="474" t="s">
        <v>4086</v>
      </c>
      <c r="E9186" s="474" t="s">
        <v>1554</v>
      </c>
      <c r="F9186" s="474"/>
      <c r="G9186" s="475" t="s">
        <v>120</v>
      </c>
      <c r="H9186" s="476" t="n">
        <v>1</v>
      </c>
      <c r="I9186" s="477" t="n">
        <v>135.7</v>
      </c>
      <c r="J9186" s="478" t="n">
        <v>135.7</v>
      </c>
    </row>
    <row r="9187" customFormat="false" ht="39" hidden="false" customHeight="true" outlineLevel="0" collapsed="false">
      <c r="A9187" s="479" t="s">
        <v>656</v>
      </c>
      <c r="B9187" s="480" t="n">
        <v>94975</v>
      </c>
      <c r="C9187" s="481" t="s">
        <v>42</v>
      </c>
      <c r="D9187" s="481" t="s">
        <v>4087</v>
      </c>
      <c r="E9187" s="481" t="s">
        <v>1399</v>
      </c>
      <c r="F9187" s="481"/>
      <c r="G9187" s="482" t="s">
        <v>388</v>
      </c>
      <c r="H9187" s="483" t="n">
        <v>0.0460425</v>
      </c>
      <c r="I9187" s="484" t="n">
        <v>572.89</v>
      </c>
      <c r="J9187" s="485" t="n">
        <v>26.37</v>
      </c>
    </row>
    <row r="9188" customFormat="false" ht="25.5" hidden="false" customHeight="true" outlineLevel="0" collapsed="false">
      <c r="A9188" s="479" t="s">
        <v>656</v>
      </c>
      <c r="B9188" s="480" t="n">
        <v>103670</v>
      </c>
      <c r="C9188" s="481" t="s">
        <v>42</v>
      </c>
      <c r="D9188" s="481" t="s">
        <v>72</v>
      </c>
      <c r="E9188" s="481" t="s">
        <v>1399</v>
      </c>
      <c r="F9188" s="481"/>
      <c r="G9188" s="482" t="s">
        <v>388</v>
      </c>
      <c r="H9188" s="483" t="n">
        <v>0.0460425</v>
      </c>
      <c r="I9188" s="484" t="n">
        <v>277.22</v>
      </c>
      <c r="J9188" s="485" t="n">
        <v>12.76</v>
      </c>
    </row>
    <row r="9189" customFormat="false" ht="24" hidden="false" customHeight="true" outlineLevel="0" collapsed="false">
      <c r="A9189" s="479" t="s">
        <v>656</v>
      </c>
      <c r="B9189" s="480" t="n">
        <v>93358</v>
      </c>
      <c r="C9189" s="481" t="s">
        <v>42</v>
      </c>
      <c r="D9189" s="481" t="s">
        <v>174</v>
      </c>
      <c r="E9189" s="481" t="s">
        <v>914</v>
      </c>
      <c r="F9189" s="481"/>
      <c r="G9189" s="482" t="s">
        <v>388</v>
      </c>
      <c r="H9189" s="483" t="n">
        <v>0.036</v>
      </c>
      <c r="I9189" s="484" t="n">
        <v>80.38</v>
      </c>
      <c r="J9189" s="485" t="n">
        <v>2.89</v>
      </c>
    </row>
    <row r="9190" customFormat="false" ht="51.75" hidden="false" customHeight="true" outlineLevel="0" collapsed="false">
      <c r="A9190" s="479" t="s">
        <v>656</v>
      </c>
      <c r="B9190" s="480" t="n">
        <v>100982</v>
      </c>
      <c r="C9190" s="481" t="s">
        <v>42</v>
      </c>
      <c r="D9190" s="481" t="s">
        <v>1631</v>
      </c>
      <c r="E9190" s="481" t="s">
        <v>1632</v>
      </c>
      <c r="F9190" s="481"/>
      <c r="G9190" s="482" t="s">
        <v>388</v>
      </c>
      <c r="H9190" s="483" t="n">
        <v>0.0504</v>
      </c>
      <c r="I9190" s="484" t="n">
        <v>8.98</v>
      </c>
      <c r="J9190" s="485" t="n">
        <v>0.45</v>
      </c>
    </row>
    <row r="9191" customFormat="false" ht="39" hidden="false" customHeight="true" outlineLevel="0" collapsed="false">
      <c r="A9191" s="479" t="s">
        <v>656</v>
      </c>
      <c r="B9191" s="480" t="n">
        <v>93590</v>
      </c>
      <c r="C9191" s="481" t="s">
        <v>42</v>
      </c>
      <c r="D9191" s="481" t="s">
        <v>4088</v>
      </c>
      <c r="E9191" s="481" t="s">
        <v>1632</v>
      </c>
      <c r="F9191" s="481"/>
      <c r="G9191" s="482" t="s">
        <v>1655</v>
      </c>
      <c r="H9191" s="483" t="n">
        <v>0.756</v>
      </c>
      <c r="I9191" s="484" t="n">
        <v>0.99</v>
      </c>
      <c r="J9191" s="485" t="n">
        <v>0.74</v>
      </c>
    </row>
    <row r="9192" customFormat="false" ht="25.5" hidden="false" customHeight="true" outlineLevel="0" collapsed="false">
      <c r="A9192" s="479" t="s">
        <v>656</v>
      </c>
      <c r="B9192" s="480" t="n">
        <v>101616</v>
      </c>
      <c r="C9192" s="481" t="s">
        <v>42</v>
      </c>
      <c r="D9192" s="481" t="s">
        <v>913</v>
      </c>
      <c r="E9192" s="481" t="s">
        <v>914</v>
      </c>
      <c r="F9192" s="481"/>
      <c r="G9192" s="482" t="s">
        <v>400</v>
      </c>
      <c r="H9192" s="483" t="n">
        <v>0.09</v>
      </c>
      <c r="I9192" s="484" t="n">
        <v>5.9</v>
      </c>
      <c r="J9192" s="485" t="n">
        <v>0.53</v>
      </c>
    </row>
    <row r="9193" customFormat="false" ht="25.5" hidden="false" customHeight="true" outlineLevel="0" collapsed="false">
      <c r="A9193" s="501" t="s">
        <v>200</v>
      </c>
      <c r="B9193" s="502" t="n">
        <v>9836</v>
      </c>
      <c r="C9193" s="503" t="s">
        <v>42</v>
      </c>
      <c r="D9193" s="503" t="s">
        <v>3918</v>
      </c>
      <c r="E9193" s="503" t="s">
        <v>669</v>
      </c>
      <c r="F9193" s="503"/>
      <c r="G9193" s="504" t="s">
        <v>47</v>
      </c>
      <c r="H9193" s="505" t="n">
        <v>1.015</v>
      </c>
      <c r="I9193" s="506" t="n">
        <v>14.91</v>
      </c>
      <c r="J9193" s="507" t="n">
        <v>15.13</v>
      </c>
    </row>
    <row r="9194" customFormat="false" ht="25.5" hidden="false" customHeight="true" outlineLevel="0" collapsed="false">
      <c r="A9194" s="501" t="s">
        <v>200</v>
      </c>
      <c r="B9194" s="502" t="n">
        <v>9868</v>
      </c>
      <c r="C9194" s="503" t="s">
        <v>42</v>
      </c>
      <c r="D9194" s="503" t="s">
        <v>938</v>
      </c>
      <c r="E9194" s="503" t="s">
        <v>669</v>
      </c>
      <c r="F9194" s="503"/>
      <c r="G9194" s="504" t="s">
        <v>47</v>
      </c>
      <c r="H9194" s="505" t="n">
        <v>1.015</v>
      </c>
      <c r="I9194" s="506" t="n">
        <v>3.9</v>
      </c>
      <c r="J9194" s="507" t="n">
        <v>3.95</v>
      </c>
    </row>
    <row r="9195" customFormat="false" ht="25.5" hidden="false" customHeight="true" outlineLevel="0" collapsed="false">
      <c r="A9195" s="501" t="s">
        <v>200</v>
      </c>
      <c r="B9195" s="502" t="n">
        <v>3524</v>
      </c>
      <c r="C9195" s="503" t="s">
        <v>42</v>
      </c>
      <c r="D9195" s="503" t="s">
        <v>4089</v>
      </c>
      <c r="E9195" s="503" t="s">
        <v>669</v>
      </c>
      <c r="F9195" s="503"/>
      <c r="G9195" s="504" t="s">
        <v>120</v>
      </c>
      <c r="H9195" s="505" t="n">
        <v>1</v>
      </c>
      <c r="I9195" s="506" t="n">
        <v>7.57</v>
      </c>
      <c r="J9195" s="507" t="n">
        <v>7.57</v>
      </c>
    </row>
    <row r="9196" customFormat="false" ht="25.5" hidden="false" customHeight="true" outlineLevel="0" collapsed="false">
      <c r="A9196" s="501" t="s">
        <v>200</v>
      </c>
      <c r="B9196" s="502" t="n">
        <v>3529</v>
      </c>
      <c r="C9196" s="503" t="s">
        <v>42</v>
      </c>
      <c r="D9196" s="503" t="s">
        <v>3613</v>
      </c>
      <c r="E9196" s="503" t="s">
        <v>669</v>
      </c>
      <c r="F9196" s="503"/>
      <c r="G9196" s="504" t="s">
        <v>120</v>
      </c>
      <c r="H9196" s="505" t="n">
        <v>1</v>
      </c>
      <c r="I9196" s="506" t="n">
        <v>0.68</v>
      </c>
      <c r="J9196" s="507" t="n">
        <v>0.68</v>
      </c>
    </row>
    <row r="9197" customFormat="false" ht="24" hidden="false" customHeight="true" outlineLevel="0" collapsed="false">
      <c r="A9197" s="501" t="s">
        <v>200</v>
      </c>
      <c r="B9197" s="502" t="n">
        <v>3146</v>
      </c>
      <c r="C9197" s="503" t="s">
        <v>42</v>
      </c>
      <c r="D9197" s="503" t="s">
        <v>3714</v>
      </c>
      <c r="E9197" s="503" t="s">
        <v>669</v>
      </c>
      <c r="F9197" s="503"/>
      <c r="G9197" s="504" t="s">
        <v>120</v>
      </c>
      <c r="H9197" s="505" t="n">
        <v>0.0525</v>
      </c>
      <c r="I9197" s="506" t="n">
        <v>3.92</v>
      </c>
      <c r="J9197" s="507" t="n">
        <v>0.2</v>
      </c>
    </row>
    <row r="9198" customFormat="false" ht="39" hidden="false" customHeight="true" outlineLevel="0" collapsed="false">
      <c r="A9198" s="501" t="s">
        <v>200</v>
      </c>
      <c r="B9198" s="502" t="n">
        <v>11762</v>
      </c>
      <c r="C9198" s="503" t="s">
        <v>42</v>
      </c>
      <c r="D9198" s="503" t="s">
        <v>4090</v>
      </c>
      <c r="E9198" s="503" t="s">
        <v>669</v>
      </c>
      <c r="F9198" s="503"/>
      <c r="G9198" s="504" t="s">
        <v>120</v>
      </c>
      <c r="H9198" s="505" t="n">
        <v>1</v>
      </c>
      <c r="I9198" s="506" t="n">
        <v>64.43</v>
      </c>
      <c r="J9198" s="507" t="n">
        <v>64.43</v>
      </c>
    </row>
    <row r="9199" customFormat="false" ht="15" hidden="false" customHeight="false" outlineLevel="0" collapsed="false">
      <c r="A9199" s="486"/>
      <c r="B9199" s="487"/>
      <c r="C9199" s="487"/>
      <c r="D9199" s="487"/>
      <c r="E9199" s="487" t="s">
        <v>1388</v>
      </c>
      <c r="F9199" s="488" t="n">
        <v>16.67</v>
      </c>
      <c r="G9199" s="487" t="s">
        <v>1389</v>
      </c>
      <c r="H9199" s="488" t="n">
        <v>0</v>
      </c>
      <c r="I9199" s="489" t="s">
        <v>1390</v>
      </c>
      <c r="J9199" s="490" t="n">
        <v>16.67</v>
      </c>
    </row>
    <row r="9200" customFormat="false" ht="15" hidden="false" customHeight="true" outlineLevel="0" collapsed="false">
      <c r="A9200" s="486"/>
      <c r="B9200" s="487"/>
      <c r="C9200" s="487"/>
      <c r="D9200" s="487"/>
      <c r="E9200" s="487" t="s">
        <v>1391</v>
      </c>
      <c r="F9200" s="488" t="n">
        <v>32.29</v>
      </c>
      <c r="G9200" s="487"/>
      <c r="H9200" s="491" t="s">
        <v>1392</v>
      </c>
      <c r="I9200" s="491"/>
      <c r="J9200" s="490" t="n">
        <v>167.99</v>
      </c>
    </row>
    <row r="9201" customFormat="false" ht="49.5" hidden="false" customHeight="true" outlineLevel="0" collapsed="false">
      <c r="A9201" s="492"/>
      <c r="B9201" s="493"/>
      <c r="C9201" s="493"/>
      <c r="D9201" s="493"/>
      <c r="E9201" s="493"/>
      <c r="F9201" s="493"/>
      <c r="G9201" s="493" t="s">
        <v>1393</v>
      </c>
      <c r="H9201" s="494" t="n">
        <v>12</v>
      </c>
      <c r="I9201" s="495" t="s">
        <v>1394</v>
      </c>
      <c r="J9201" s="496" t="n">
        <v>2015.88</v>
      </c>
    </row>
    <row r="9202" customFormat="false" ht="0.75" hidden="false" customHeight="true" outlineLevel="0" collapsed="false">
      <c r="A9202" s="497"/>
      <c r="B9202" s="498"/>
      <c r="C9202" s="498"/>
      <c r="D9202" s="498"/>
      <c r="E9202" s="498"/>
      <c r="F9202" s="498"/>
      <c r="G9202" s="498"/>
      <c r="H9202" s="498"/>
      <c r="I9202" s="499"/>
      <c r="J9202" s="500"/>
    </row>
    <row r="9203" customFormat="false" ht="18" hidden="false" customHeight="true" outlineLevel="0" collapsed="false">
      <c r="A9203" s="466" t="s">
        <v>4091</v>
      </c>
      <c r="B9203" s="467" t="s">
        <v>27</v>
      </c>
      <c r="C9203" s="468" t="s">
        <v>26</v>
      </c>
      <c r="D9203" s="468" t="s">
        <v>18</v>
      </c>
      <c r="E9203" s="468" t="s">
        <v>25</v>
      </c>
      <c r="F9203" s="468"/>
      <c r="G9203" s="469" t="s">
        <v>1375</v>
      </c>
      <c r="H9203" s="467" t="s">
        <v>1376</v>
      </c>
      <c r="I9203" s="470" t="s">
        <v>1377</v>
      </c>
      <c r="J9203" s="471" t="s">
        <v>19</v>
      </c>
    </row>
    <row r="9204" customFormat="false" ht="25.5" hidden="false" customHeight="true" outlineLevel="0" collapsed="false">
      <c r="A9204" s="472" t="s">
        <v>35</v>
      </c>
      <c r="B9204" s="473" t="n">
        <v>86872</v>
      </c>
      <c r="C9204" s="474" t="s">
        <v>42</v>
      </c>
      <c r="D9204" s="474" t="s">
        <v>4092</v>
      </c>
      <c r="E9204" s="474" t="s">
        <v>1422</v>
      </c>
      <c r="F9204" s="474"/>
      <c r="G9204" s="475" t="s">
        <v>120</v>
      </c>
      <c r="H9204" s="476" t="n">
        <v>1</v>
      </c>
      <c r="I9204" s="477" t="n">
        <v>699.84</v>
      </c>
      <c r="J9204" s="478" t="n">
        <v>699.84</v>
      </c>
    </row>
    <row r="9205" customFormat="false" ht="25.5" hidden="false" customHeight="true" outlineLevel="0" collapsed="false">
      <c r="A9205" s="479" t="s">
        <v>656</v>
      </c>
      <c r="B9205" s="480" t="n">
        <v>88267</v>
      </c>
      <c r="C9205" s="481" t="s">
        <v>42</v>
      </c>
      <c r="D9205" s="481" t="s">
        <v>909</v>
      </c>
      <c r="E9205" s="481" t="s">
        <v>1382</v>
      </c>
      <c r="F9205" s="481"/>
      <c r="G9205" s="482" t="s">
        <v>469</v>
      </c>
      <c r="H9205" s="483" t="n">
        <v>1.7689</v>
      </c>
      <c r="I9205" s="484" t="n">
        <v>25.55</v>
      </c>
      <c r="J9205" s="485" t="n">
        <v>45.19</v>
      </c>
    </row>
    <row r="9206" customFormat="false" ht="24" hidden="false" customHeight="true" outlineLevel="0" collapsed="false">
      <c r="A9206" s="479" t="s">
        <v>656</v>
      </c>
      <c r="B9206" s="480" t="n">
        <v>88316</v>
      </c>
      <c r="C9206" s="481" t="s">
        <v>42</v>
      </c>
      <c r="D9206" s="481" t="s">
        <v>667</v>
      </c>
      <c r="E9206" s="481" t="s">
        <v>1382</v>
      </c>
      <c r="F9206" s="481"/>
      <c r="G9206" s="482" t="s">
        <v>469</v>
      </c>
      <c r="H9206" s="483" t="n">
        <v>0.7111</v>
      </c>
      <c r="I9206" s="484" t="n">
        <v>20.32</v>
      </c>
      <c r="J9206" s="485" t="n">
        <v>14.44</v>
      </c>
    </row>
    <row r="9207" customFormat="false" ht="39" hidden="false" customHeight="true" outlineLevel="0" collapsed="false">
      <c r="A9207" s="501" t="s">
        <v>200</v>
      </c>
      <c r="B9207" s="502" t="n">
        <v>4351</v>
      </c>
      <c r="C9207" s="503" t="s">
        <v>42</v>
      </c>
      <c r="D9207" s="503" t="s">
        <v>1269</v>
      </c>
      <c r="E9207" s="503" t="s">
        <v>669</v>
      </c>
      <c r="F9207" s="503"/>
      <c r="G9207" s="504" t="s">
        <v>120</v>
      </c>
      <c r="H9207" s="505" t="n">
        <v>6</v>
      </c>
      <c r="I9207" s="506" t="n">
        <v>17.1</v>
      </c>
      <c r="J9207" s="507" t="n">
        <v>102.6</v>
      </c>
    </row>
    <row r="9208" customFormat="false" ht="24" hidden="false" customHeight="true" outlineLevel="0" collapsed="false">
      <c r="A9208" s="501" t="s">
        <v>200</v>
      </c>
      <c r="B9208" s="502" t="n">
        <v>20271</v>
      </c>
      <c r="C9208" s="503" t="s">
        <v>42</v>
      </c>
      <c r="D9208" s="503" t="s">
        <v>4093</v>
      </c>
      <c r="E9208" s="503" t="s">
        <v>669</v>
      </c>
      <c r="F9208" s="503"/>
      <c r="G9208" s="504" t="s">
        <v>120</v>
      </c>
      <c r="H9208" s="505" t="n">
        <v>1</v>
      </c>
      <c r="I9208" s="506" t="n">
        <v>526.94</v>
      </c>
      <c r="J9208" s="507" t="n">
        <v>526.94</v>
      </c>
    </row>
    <row r="9209" customFormat="false" ht="24" hidden="false" customHeight="true" outlineLevel="0" collapsed="false">
      <c r="A9209" s="501" t="s">
        <v>200</v>
      </c>
      <c r="B9209" s="502" t="n">
        <v>37329</v>
      </c>
      <c r="C9209" s="503" t="s">
        <v>42</v>
      </c>
      <c r="D9209" s="503" t="s">
        <v>1267</v>
      </c>
      <c r="E9209" s="503" t="s">
        <v>669</v>
      </c>
      <c r="F9209" s="503"/>
      <c r="G9209" s="504" t="s">
        <v>66</v>
      </c>
      <c r="H9209" s="505" t="n">
        <v>0.0702</v>
      </c>
      <c r="I9209" s="506" t="n">
        <v>152.11</v>
      </c>
      <c r="J9209" s="507" t="n">
        <v>10.67</v>
      </c>
    </row>
    <row r="9210" customFormat="false" ht="15" hidden="false" customHeight="false" outlineLevel="0" collapsed="false">
      <c r="A9210" s="486"/>
      <c r="B9210" s="487"/>
      <c r="C9210" s="487"/>
      <c r="D9210" s="487"/>
      <c r="E9210" s="487" t="s">
        <v>1388</v>
      </c>
      <c r="F9210" s="488" t="n">
        <v>47.68</v>
      </c>
      <c r="G9210" s="487" t="s">
        <v>1389</v>
      </c>
      <c r="H9210" s="488" t="n">
        <v>0</v>
      </c>
      <c r="I9210" s="489" t="s">
        <v>1390</v>
      </c>
      <c r="J9210" s="490" t="n">
        <v>47.68</v>
      </c>
    </row>
    <row r="9211" customFormat="false" ht="15" hidden="false" customHeight="true" outlineLevel="0" collapsed="false">
      <c r="A9211" s="486"/>
      <c r="B9211" s="487"/>
      <c r="C9211" s="487"/>
      <c r="D9211" s="487"/>
      <c r="E9211" s="487" t="s">
        <v>1391</v>
      </c>
      <c r="F9211" s="488" t="n">
        <v>166.56</v>
      </c>
      <c r="G9211" s="487"/>
      <c r="H9211" s="491" t="s">
        <v>1392</v>
      </c>
      <c r="I9211" s="491"/>
      <c r="J9211" s="490" t="n">
        <v>866.4</v>
      </c>
    </row>
    <row r="9212" customFormat="false" ht="49.5" hidden="false" customHeight="true" outlineLevel="0" collapsed="false">
      <c r="A9212" s="492"/>
      <c r="B9212" s="493"/>
      <c r="C9212" s="493"/>
      <c r="D9212" s="493"/>
      <c r="E9212" s="493"/>
      <c r="F9212" s="493"/>
      <c r="G9212" s="493" t="s">
        <v>1393</v>
      </c>
      <c r="H9212" s="494" t="n">
        <v>2</v>
      </c>
      <c r="I9212" s="495" t="s">
        <v>1394</v>
      </c>
      <c r="J9212" s="496" t="n">
        <v>1732.8</v>
      </c>
    </row>
    <row r="9213" customFormat="false" ht="0.75" hidden="false" customHeight="true" outlineLevel="0" collapsed="false">
      <c r="A9213" s="497"/>
      <c r="B9213" s="498"/>
      <c r="C9213" s="498"/>
      <c r="D9213" s="498"/>
      <c r="E9213" s="498"/>
      <c r="F9213" s="498"/>
      <c r="G9213" s="498"/>
      <c r="H9213" s="498"/>
      <c r="I9213" s="499"/>
      <c r="J9213" s="500"/>
    </row>
    <row r="9214" customFormat="false" ht="18" hidden="false" customHeight="true" outlineLevel="0" collapsed="false">
      <c r="A9214" s="466" t="s">
        <v>4094</v>
      </c>
      <c r="B9214" s="467" t="s">
        <v>27</v>
      </c>
      <c r="C9214" s="468" t="s">
        <v>26</v>
      </c>
      <c r="D9214" s="468" t="s">
        <v>18</v>
      </c>
      <c r="E9214" s="468" t="s">
        <v>25</v>
      </c>
      <c r="F9214" s="468"/>
      <c r="G9214" s="469" t="s">
        <v>1375</v>
      </c>
      <c r="H9214" s="467" t="s">
        <v>1376</v>
      </c>
      <c r="I9214" s="470" t="s">
        <v>1377</v>
      </c>
      <c r="J9214" s="471" t="s">
        <v>19</v>
      </c>
    </row>
    <row r="9215" customFormat="false" ht="25.5" hidden="false" customHeight="true" outlineLevel="0" collapsed="false">
      <c r="A9215" s="472" t="s">
        <v>35</v>
      </c>
      <c r="B9215" s="473" t="n">
        <v>97663</v>
      </c>
      <c r="C9215" s="474" t="s">
        <v>42</v>
      </c>
      <c r="D9215" s="474" t="s">
        <v>4095</v>
      </c>
      <c r="E9215" s="474" t="s">
        <v>1533</v>
      </c>
      <c r="F9215" s="474"/>
      <c r="G9215" s="475" t="s">
        <v>120</v>
      </c>
      <c r="H9215" s="476" t="n">
        <v>1</v>
      </c>
      <c r="I9215" s="477" t="n">
        <v>12.01</v>
      </c>
      <c r="J9215" s="478" t="n">
        <v>12.01</v>
      </c>
    </row>
    <row r="9216" customFormat="false" ht="25.5" hidden="false" customHeight="true" outlineLevel="0" collapsed="false">
      <c r="A9216" s="479" t="s">
        <v>656</v>
      </c>
      <c r="B9216" s="480" t="n">
        <v>88267</v>
      </c>
      <c r="C9216" s="481" t="s">
        <v>42</v>
      </c>
      <c r="D9216" s="481" t="s">
        <v>909</v>
      </c>
      <c r="E9216" s="481" t="s">
        <v>1382</v>
      </c>
      <c r="F9216" s="481"/>
      <c r="G9216" s="482" t="s">
        <v>469</v>
      </c>
      <c r="H9216" s="483" t="n">
        <v>0.1448</v>
      </c>
      <c r="I9216" s="484" t="n">
        <v>25.55</v>
      </c>
      <c r="J9216" s="485" t="n">
        <v>3.69</v>
      </c>
    </row>
    <row r="9217" customFormat="false" ht="24" hidden="false" customHeight="true" outlineLevel="0" collapsed="false">
      <c r="A9217" s="479" t="s">
        <v>656</v>
      </c>
      <c r="B9217" s="480" t="n">
        <v>88316</v>
      </c>
      <c r="C9217" s="481" t="s">
        <v>42</v>
      </c>
      <c r="D9217" s="481" t="s">
        <v>667</v>
      </c>
      <c r="E9217" s="481" t="s">
        <v>1382</v>
      </c>
      <c r="F9217" s="481"/>
      <c r="G9217" s="482" t="s">
        <v>469</v>
      </c>
      <c r="H9217" s="483" t="n">
        <v>0.4096</v>
      </c>
      <c r="I9217" s="484" t="n">
        <v>20.32</v>
      </c>
      <c r="J9217" s="485" t="n">
        <v>8.32</v>
      </c>
    </row>
    <row r="9218" customFormat="false" ht="15" hidden="false" customHeight="false" outlineLevel="0" collapsed="false">
      <c r="A9218" s="486"/>
      <c r="B9218" s="487"/>
      <c r="C9218" s="487"/>
      <c r="D9218" s="487"/>
      <c r="E9218" s="487" t="s">
        <v>1388</v>
      </c>
      <c r="F9218" s="488" t="n">
        <v>9.2</v>
      </c>
      <c r="G9218" s="487" t="s">
        <v>1389</v>
      </c>
      <c r="H9218" s="488" t="n">
        <v>0</v>
      </c>
      <c r="I9218" s="489" t="s">
        <v>1390</v>
      </c>
      <c r="J9218" s="490" t="n">
        <v>9.2</v>
      </c>
    </row>
    <row r="9219" customFormat="false" ht="15" hidden="false" customHeight="true" outlineLevel="0" collapsed="false">
      <c r="A9219" s="486"/>
      <c r="B9219" s="487"/>
      <c r="C9219" s="487"/>
      <c r="D9219" s="487"/>
      <c r="E9219" s="487" t="s">
        <v>1391</v>
      </c>
      <c r="F9219" s="488" t="n">
        <v>2.85</v>
      </c>
      <c r="G9219" s="487"/>
      <c r="H9219" s="491" t="s">
        <v>1392</v>
      </c>
      <c r="I9219" s="491"/>
      <c r="J9219" s="490" t="n">
        <v>14.86</v>
      </c>
    </row>
    <row r="9220" customFormat="false" ht="49.5" hidden="false" customHeight="true" outlineLevel="0" collapsed="false">
      <c r="A9220" s="492"/>
      <c r="B9220" s="493"/>
      <c r="C9220" s="493"/>
      <c r="D9220" s="493"/>
      <c r="E9220" s="493"/>
      <c r="F9220" s="493"/>
      <c r="G9220" s="493" t="s">
        <v>1393</v>
      </c>
      <c r="H9220" s="494" t="n">
        <v>26</v>
      </c>
      <c r="I9220" s="495" t="s">
        <v>1394</v>
      </c>
      <c r="J9220" s="496" t="n">
        <v>386.36</v>
      </c>
    </row>
    <row r="9221" customFormat="false" ht="0.75" hidden="false" customHeight="true" outlineLevel="0" collapsed="false">
      <c r="A9221" s="497"/>
      <c r="B9221" s="498"/>
      <c r="C9221" s="498"/>
      <c r="D9221" s="498"/>
      <c r="E9221" s="498"/>
      <c r="F9221" s="498"/>
      <c r="G9221" s="498"/>
      <c r="H9221" s="498"/>
      <c r="I9221" s="499"/>
      <c r="J9221" s="500"/>
    </row>
    <row r="9222" customFormat="false" ht="18" hidden="false" customHeight="true" outlineLevel="0" collapsed="false">
      <c r="A9222" s="466" t="s">
        <v>4096</v>
      </c>
      <c r="B9222" s="467" t="s">
        <v>27</v>
      </c>
      <c r="C9222" s="468" t="s">
        <v>26</v>
      </c>
      <c r="D9222" s="468" t="s">
        <v>18</v>
      </c>
      <c r="E9222" s="468" t="s">
        <v>25</v>
      </c>
      <c r="F9222" s="468"/>
      <c r="G9222" s="469" t="s">
        <v>1375</v>
      </c>
      <c r="H9222" s="467" t="s">
        <v>1376</v>
      </c>
      <c r="I9222" s="470" t="s">
        <v>1377</v>
      </c>
      <c r="J9222" s="471" t="s">
        <v>19</v>
      </c>
    </row>
    <row r="9223" customFormat="false" ht="39" hidden="false" customHeight="true" outlineLevel="0" collapsed="false">
      <c r="A9223" s="472" t="s">
        <v>35</v>
      </c>
      <c r="B9223" s="473" t="n">
        <v>97662</v>
      </c>
      <c r="C9223" s="474" t="s">
        <v>42</v>
      </c>
      <c r="D9223" s="474" t="s">
        <v>4097</v>
      </c>
      <c r="E9223" s="474" t="s">
        <v>1533</v>
      </c>
      <c r="F9223" s="474"/>
      <c r="G9223" s="475" t="s">
        <v>47</v>
      </c>
      <c r="H9223" s="476" t="n">
        <v>1</v>
      </c>
      <c r="I9223" s="477" t="n">
        <v>0.48</v>
      </c>
      <c r="J9223" s="478" t="n">
        <v>0.48</v>
      </c>
    </row>
    <row r="9224" customFormat="false" ht="25.5" hidden="false" customHeight="true" outlineLevel="0" collapsed="false">
      <c r="A9224" s="479" t="s">
        <v>656</v>
      </c>
      <c r="B9224" s="480" t="n">
        <v>88267</v>
      </c>
      <c r="C9224" s="481" t="s">
        <v>42</v>
      </c>
      <c r="D9224" s="481" t="s">
        <v>909</v>
      </c>
      <c r="E9224" s="481" t="s">
        <v>1382</v>
      </c>
      <c r="F9224" s="481"/>
      <c r="G9224" s="482" t="s">
        <v>469</v>
      </c>
      <c r="H9224" s="483" t="n">
        <v>0.0059</v>
      </c>
      <c r="I9224" s="484" t="n">
        <v>25.55</v>
      </c>
      <c r="J9224" s="485" t="n">
        <v>0.15</v>
      </c>
    </row>
    <row r="9225" customFormat="false" ht="24" hidden="false" customHeight="true" outlineLevel="0" collapsed="false">
      <c r="A9225" s="479" t="s">
        <v>656</v>
      </c>
      <c r="B9225" s="480" t="n">
        <v>88316</v>
      </c>
      <c r="C9225" s="481" t="s">
        <v>42</v>
      </c>
      <c r="D9225" s="481" t="s">
        <v>667</v>
      </c>
      <c r="E9225" s="481" t="s">
        <v>1382</v>
      </c>
      <c r="F9225" s="481"/>
      <c r="G9225" s="482" t="s">
        <v>469</v>
      </c>
      <c r="H9225" s="483" t="n">
        <v>0.0166</v>
      </c>
      <c r="I9225" s="484" t="n">
        <v>20.32</v>
      </c>
      <c r="J9225" s="485" t="n">
        <v>0.33</v>
      </c>
    </row>
    <row r="9226" customFormat="false" ht="15" hidden="false" customHeight="false" outlineLevel="0" collapsed="false">
      <c r="A9226" s="486"/>
      <c r="B9226" s="487"/>
      <c r="C9226" s="487"/>
      <c r="D9226" s="487"/>
      <c r="E9226" s="487" t="s">
        <v>1388</v>
      </c>
      <c r="F9226" s="488" t="n">
        <v>0.37</v>
      </c>
      <c r="G9226" s="487" t="s">
        <v>1389</v>
      </c>
      <c r="H9226" s="488" t="n">
        <v>0</v>
      </c>
      <c r="I9226" s="489" t="s">
        <v>1390</v>
      </c>
      <c r="J9226" s="490" t="n">
        <v>0.37</v>
      </c>
    </row>
    <row r="9227" customFormat="false" ht="15" hidden="false" customHeight="true" outlineLevel="0" collapsed="false">
      <c r="A9227" s="486"/>
      <c r="B9227" s="487"/>
      <c r="C9227" s="487"/>
      <c r="D9227" s="487"/>
      <c r="E9227" s="487" t="s">
        <v>1391</v>
      </c>
      <c r="F9227" s="488" t="n">
        <v>0.11</v>
      </c>
      <c r="G9227" s="487"/>
      <c r="H9227" s="491" t="s">
        <v>1392</v>
      </c>
      <c r="I9227" s="491"/>
      <c r="J9227" s="490" t="n">
        <v>0.59</v>
      </c>
    </row>
    <row r="9228" customFormat="false" ht="49.5" hidden="false" customHeight="true" outlineLevel="0" collapsed="false">
      <c r="A9228" s="492"/>
      <c r="B9228" s="493"/>
      <c r="C9228" s="493"/>
      <c r="D9228" s="493"/>
      <c r="E9228" s="493"/>
      <c r="F9228" s="493"/>
      <c r="G9228" s="493" t="s">
        <v>1393</v>
      </c>
      <c r="H9228" s="494" t="n">
        <v>200</v>
      </c>
      <c r="I9228" s="495" t="s">
        <v>1394</v>
      </c>
      <c r="J9228" s="496" t="n">
        <v>118</v>
      </c>
    </row>
    <row r="9229" customFormat="false" ht="0.75" hidden="false" customHeight="true" outlineLevel="0" collapsed="false">
      <c r="A9229" s="497"/>
      <c r="B9229" s="498"/>
      <c r="C9229" s="498"/>
      <c r="D9229" s="498"/>
      <c r="E9229" s="498"/>
      <c r="F9229" s="498"/>
      <c r="G9229" s="498"/>
      <c r="H9229" s="498"/>
      <c r="I9229" s="499"/>
      <c r="J9229" s="500"/>
    </row>
    <row r="9230" customFormat="false" ht="24" hidden="false" customHeight="true" outlineLevel="0" collapsed="false">
      <c r="A9230" s="461" t="s">
        <v>4098</v>
      </c>
      <c r="B9230" s="462"/>
      <c r="C9230" s="462"/>
      <c r="D9230" s="462" t="s">
        <v>4099</v>
      </c>
      <c r="E9230" s="462"/>
      <c r="F9230" s="462"/>
      <c r="G9230" s="462"/>
      <c r="H9230" s="463"/>
      <c r="I9230" s="464"/>
      <c r="J9230" s="465" t="n">
        <v>64341.75</v>
      </c>
    </row>
    <row r="9231" customFormat="false" ht="18" hidden="false" customHeight="true" outlineLevel="0" collapsed="false">
      <c r="A9231" s="466" t="s">
        <v>4100</v>
      </c>
      <c r="B9231" s="467" t="s">
        <v>27</v>
      </c>
      <c r="C9231" s="468" t="s">
        <v>26</v>
      </c>
      <c r="D9231" s="468" t="s">
        <v>18</v>
      </c>
      <c r="E9231" s="468" t="s">
        <v>25</v>
      </c>
      <c r="F9231" s="468"/>
      <c r="G9231" s="469" t="s">
        <v>1375</v>
      </c>
      <c r="H9231" s="467" t="s">
        <v>1376</v>
      </c>
      <c r="I9231" s="470" t="s">
        <v>1377</v>
      </c>
      <c r="J9231" s="471" t="s">
        <v>19</v>
      </c>
    </row>
    <row r="9232" customFormat="false" ht="51.75" hidden="false" customHeight="true" outlineLevel="0" collapsed="false">
      <c r="A9232" s="472" t="s">
        <v>35</v>
      </c>
      <c r="B9232" s="473" t="n">
        <v>95472</v>
      </c>
      <c r="C9232" s="474" t="s">
        <v>42</v>
      </c>
      <c r="D9232" s="474" t="s">
        <v>4101</v>
      </c>
      <c r="E9232" s="474" t="s">
        <v>1422</v>
      </c>
      <c r="F9232" s="474"/>
      <c r="G9232" s="475" t="s">
        <v>120</v>
      </c>
      <c r="H9232" s="476" t="n">
        <v>1</v>
      </c>
      <c r="I9232" s="477" t="n">
        <v>754.15</v>
      </c>
      <c r="J9232" s="478" t="n">
        <v>754.15</v>
      </c>
    </row>
    <row r="9233" customFormat="false" ht="39" hidden="false" customHeight="true" outlineLevel="0" collapsed="false">
      <c r="A9233" s="479" t="s">
        <v>656</v>
      </c>
      <c r="B9233" s="480" t="n">
        <v>95471</v>
      </c>
      <c r="C9233" s="481" t="s">
        <v>42</v>
      </c>
      <c r="D9233" s="481" t="s">
        <v>4102</v>
      </c>
      <c r="E9233" s="481" t="s">
        <v>1422</v>
      </c>
      <c r="F9233" s="481"/>
      <c r="G9233" s="482" t="s">
        <v>120</v>
      </c>
      <c r="H9233" s="483" t="n">
        <v>1</v>
      </c>
      <c r="I9233" s="484" t="n">
        <v>746.6</v>
      </c>
      <c r="J9233" s="485" t="n">
        <v>746.6</v>
      </c>
    </row>
    <row r="9234" customFormat="false" ht="39" hidden="false" customHeight="true" outlineLevel="0" collapsed="false">
      <c r="A9234" s="501" t="s">
        <v>200</v>
      </c>
      <c r="B9234" s="502" t="n">
        <v>6142</v>
      </c>
      <c r="C9234" s="503" t="s">
        <v>42</v>
      </c>
      <c r="D9234" s="503" t="s">
        <v>942</v>
      </c>
      <c r="E9234" s="503" t="s">
        <v>669</v>
      </c>
      <c r="F9234" s="503"/>
      <c r="G9234" s="504" t="s">
        <v>120</v>
      </c>
      <c r="H9234" s="505" t="n">
        <v>1</v>
      </c>
      <c r="I9234" s="506" t="n">
        <v>7.55</v>
      </c>
      <c r="J9234" s="507" t="n">
        <v>7.55</v>
      </c>
    </row>
    <row r="9235" customFormat="false" ht="15" hidden="false" customHeight="false" outlineLevel="0" collapsed="false">
      <c r="A9235" s="486"/>
      <c r="B9235" s="487"/>
      <c r="C9235" s="487"/>
      <c r="D9235" s="487"/>
      <c r="E9235" s="487" t="s">
        <v>1388</v>
      </c>
      <c r="F9235" s="488" t="n">
        <v>32.49</v>
      </c>
      <c r="G9235" s="487" t="s">
        <v>1389</v>
      </c>
      <c r="H9235" s="488" t="n">
        <v>0</v>
      </c>
      <c r="I9235" s="489" t="s">
        <v>1390</v>
      </c>
      <c r="J9235" s="490" t="n">
        <v>32.49</v>
      </c>
    </row>
    <row r="9236" customFormat="false" ht="15" hidden="false" customHeight="true" outlineLevel="0" collapsed="false">
      <c r="A9236" s="486"/>
      <c r="B9236" s="487"/>
      <c r="C9236" s="487"/>
      <c r="D9236" s="487"/>
      <c r="E9236" s="487" t="s">
        <v>1391</v>
      </c>
      <c r="F9236" s="488" t="n">
        <v>179.48</v>
      </c>
      <c r="G9236" s="487"/>
      <c r="H9236" s="491" t="s">
        <v>1392</v>
      </c>
      <c r="I9236" s="491"/>
      <c r="J9236" s="490" t="n">
        <v>933.63</v>
      </c>
    </row>
    <row r="9237" customFormat="false" ht="49.5" hidden="false" customHeight="true" outlineLevel="0" collapsed="false">
      <c r="A9237" s="492"/>
      <c r="B9237" s="493"/>
      <c r="C9237" s="493"/>
      <c r="D9237" s="493"/>
      <c r="E9237" s="493"/>
      <c r="F9237" s="493"/>
      <c r="G9237" s="493" t="s">
        <v>1393</v>
      </c>
      <c r="H9237" s="494" t="n">
        <v>14</v>
      </c>
      <c r="I9237" s="495" t="s">
        <v>1394</v>
      </c>
      <c r="J9237" s="496" t="n">
        <v>13070.82</v>
      </c>
    </row>
    <row r="9238" customFormat="false" ht="0.75" hidden="false" customHeight="true" outlineLevel="0" collapsed="false">
      <c r="A9238" s="497"/>
      <c r="B9238" s="498"/>
      <c r="C9238" s="498"/>
      <c r="D9238" s="498"/>
      <c r="E9238" s="498"/>
      <c r="F9238" s="498"/>
      <c r="G9238" s="498"/>
      <c r="H9238" s="498"/>
      <c r="I9238" s="499"/>
      <c r="J9238" s="500"/>
    </row>
    <row r="9239" customFormat="false" ht="18" hidden="false" customHeight="true" outlineLevel="0" collapsed="false">
      <c r="A9239" s="466" t="s">
        <v>4103</v>
      </c>
      <c r="B9239" s="467" t="s">
        <v>27</v>
      </c>
      <c r="C9239" s="468" t="s">
        <v>26</v>
      </c>
      <c r="D9239" s="468" t="s">
        <v>18</v>
      </c>
      <c r="E9239" s="468" t="s">
        <v>25</v>
      </c>
      <c r="F9239" s="468"/>
      <c r="G9239" s="469" t="s">
        <v>1375</v>
      </c>
      <c r="H9239" s="467" t="s">
        <v>1376</v>
      </c>
      <c r="I9239" s="470" t="s">
        <v>1377</v>
      </c>
      <c r="J9239" s="471" t="s">
        <v>19</v>
      </c>
    </row>
    <row r="9240" customFormat="false" ht="25.5" hidden="false" customHeight="true" outlineLevel="0" collapsed="false">
      <c r="A9240" s="472" t="s">
        <v>35</v>
      </c>
      <c r="B9240" s="473" t="s">
        <v>4047</v>
      </c>
      <c r="C9240" s="474" t="s">
        <v>36</v>
      </c>
      <c r="D9240" s="474" t="s">
        <v>4048</v>
      </c>
      <c r="E9240" s="474" t="s">
        <v>1422</v>
      </c>
      <c r="F9240" s="474"/>
      <c r="G9240" s="475" t="s">
        <v>120</v>
      </c>
      <c r="H9240" s="476" t="n">
        <v>1</v>
      </c>
      <c r="I9240" s="477" t="n">
        <v>145.88</v>
      </c>
      <c r="J9240" s="478" t="n">
        <v>145.88</v>
      </c>
    </row>
    <row r="9241" customFormat="false" ht="25.5" hidden="false" customHeight="true" outlineLevel="0" collapsed="false">
      <c r="A9241" s="479" t="s">
        <v>656</v>
      </c>
      <c r="B9241" s="480" t="n">
        <v>88267</v>
      </c>
      <c r="C9241" s="481" t="s">
        <v>42</v>
      </c>
      <c r="D9241" s="481" t="s">
        <v>909</v>
      </c>
      <c r="E9241" s="481" t="s">
        <v>1382</v>
      </c>
      <c r="F9241" s="481"/>
      <c r="G9241" s="482" t="s">
        <v>469</v>
      </c>
      <c r="H9241" s="483" t="n">
        <v>0.4467</v>
      </c>
      <c r="I9241" s="484" t="n">
        <v>25.55</v>
      </c>
      <c r="J9241" s="485" t="n">
        <v>11.41</v>
      </c>
    </row>
    <row r="9242" customFormat="false" ht="24" hidden="false" customHeight="true" outlineLevel="0" collapsed="false">
      <c r="A9242" s="479" t="s">
        <v>656</v>
      </c>
      <c r="B9242" s="480" t="n">
        <v>88316</v>
      </c>
      <c r="C9242" s="481" t="s">
        <v>42</v>
      </c>
      <c r="D9242" s="481" t="s">
        <v>667</v>
      </c>
      <c r="E9242" s="481" t="s">
        <v>1382</v>
      </c>
      <c r="F9242" s="481"/>
      <c r="G9242" s="482" t="s">
        <v>469</v>
      </c>
      <c r="H9242" s="483" t="n">
        <v>0.1407</v>
      </c>
      <c r="I9242" s="484" t="n">
        <v>20.32</v>
      </c>
      <c r="J9242" s="485" t="n">
        <v>2.85</v>
      </c>
    </row>
    <row r="9243" customFormat="false" ht="25.5" hidden="false" customHeight="true" outlineLevel="0" collapsed="false">
      <c r="A9243" s="501" t="s">
        <v>200</v>
      </c>
      <c r="B9243" s="502" t="n">
        <v>1370</v>
      </c>
      <c r="C9243" s="503" t="s">
        <v>42</v>
      </c>
      <c r="D9243" s="503" t="s">
        <v>4049</v>
      </c>
      <c r="E9243" s="503" t="s">
        <v>669</v>
      </c>
      <c r="F9243" s="503"/>
      <c r="G9243" s="504" t="s">
        <v>120</v>
      </c>
      <c r="H9243" s="505" t="n">
        <v>1</v>
      </c>
      <c r="I9243" s="506" t="n">
        <v>131.54</v>
      </c>
      <c r="J9243" s="507" t="n">
        <v>131.54</v>
      </c>
    </row>
    <row r="9244" customFormat="false" ht="24" hidden="false" customHeight="true" outlineLevel="0" collapsed="false">
      <c r="A9244" s="501" t="s">
        <v>200</v>
      </c>
      <c r="B9244" s="502" t="n">
        <v>3146</v>
      </c>
      <c r="C9244" s="503" t="s">
        <v>42</v>
      </c>
      <c r="D9244" s="503" t="s">
        <v>3714</v>
      </c>
      <c r="E9244" s="503" t="s">
        <v>669</v>
      </c>
      <c r="F9244" s="503"/>
      <c r="G9244" s="504" t="s">
        <v>120</v>
      </c>
      <c r="H9244" s="505" t="n">
        <v>0.021</v>
      </c>
      <c r="I9244" s="506" t="n">
        <v>3.92</v>
      </c>
      <c r="J9244" s="507" t="n">
        <v>0.08</v>
      </c>
    </row>
    <row r="9245" customFormat="false" ht="15" hidden="false" customHeight="false" outlineLevel="0" collapsed="false">
      <c r="A9245" s="486"/>
      <c r="B9245" s="487"/>
      <c r="C9245" s="487"/>
      <c r="D9245" s="487"/>
      <c r="E9245" s="487" t="s">
        <v>1388</v>
      </c>
      <c r="F9245" s="488" t="n">
        <v>11.45</v>
      </c>
      <c r="G9245" s="487" t="s">
        <v>1389</v>
      </c>
      <c r="H9245" s="488" t="n">
        <v>0</v>
      </c>
      <c r="I9245" s="489" t="s">
        <v>1390</v>
      </c>
      <c r="J9245" s="490" t="n">
        <v>11.45</v>
      </c>
    </row>
    <row r="9246" customFormat="false" ht="15" hidden="false" customHeight="true" outlineLevel="0" collapsed="false">
      <c r="A9246" s="486"/>
      <c r="B9246" s="487"/>
      <c r="C9246" s="487"/>
      <c r="D9246" s="487"/>
      <c r="E9246" s="487" t="s">
        <v>1391</v>
      </c>
      <c r="F9246" s="488" t="n">
        <v>34.71</v>
      </c>
      <c r="G9246" s="487"/>
      <c r="H9246" s="491" t="s">
        <v>1392</v>
      </c>
      <c r="I9246" s="491"/>
      <c r="J9246" s="490" t="n">
        <v>180.59</v>
      </c>
    </row>
    <row r="9247" customFormat="false" ht="49.5" hidden="false" customHeight="true" outlineLevel="0" collapsed="false">
      <c r="A9247" s="492"/>
      <c r="B9247" s="493"/>
      <c r="C9247" s="493"/>
      <c r="D9247" s="493"/>
      <c r="E9247" s="493"/>
      <c r="F9247" s="493"/>
      <c r="G9247" s="493" t="s">
        <v>1393</v>
      </c>
      <c r="H9247" s="494" t="n">
        <v>14</v>
      </c>
      <c r="I9247" s="495" t="s">
        <v>1394</v>
      </c>
      <c r="J9247" s="496" t="n">
        <v>2528.26</v>
      </c>
    </row>
    <row r="9248" customFormat="false" ht="0.75" hidden="false" customHeight="true" outlineLevel="0" collapsed="false">
      <c r="A9248" s="497"/>
      <c r="B9248" s="498"/>
      <c r="C9248" s="498"/>
      <c r="D9248" s="498"/>
      <c r="E9248" s="498"/>
      <c r="F9248" s="498"/>
      <c r="G9248" s="498"/>
      <c r="H9248" s="498"/>
      <c r="I9248" s="499"/>
      <c r="J9248" s="500"/>
    </row>
    <row r="9249" customFormat="false" ht="18" hidden="false" customHeight="true" outlineLevel="0" collapsed="false">
      <c r="A9249" s="466" t="s">
        <v>4104</v>
      </c>
      <c r="B9249" s="467" t="s">
        <v>27</v>
      </c>
      <c r="C9249" s="468" t="s">
        <v>26</v>
      </c>
      <c r="D9249" s="468" t="s">
        <v>18</v>
      </c>
      <c r="E9249" s="468" t="s">
        <v>25</v>
      </c>
      <c r="F9249" s="468"/>
      <c r="G9249" s="469" t="s">
        <v>1375</v>
      </c>
      <c r="H9249" s="467" t="s">
        <v>1376</v>
      </c>
      <c r="I9249" s="470" t="s">
        <v>1377</v>
      </c>
      <c r="J9249" s="471" t="s">
        <v>19</v>
      </c>
    </row>
    <row r="9250" customFormat="false" ht="25.5" hidden="false" customHeight="true" outlineLevel="0" collapsed="false">
      <c r="A9250" s="472" t="s">
        <v>35</v>
      </c>
      <c r="B9250" s="473" t="s">
        <v>4105</v>
      </c>
      <c r="C9250" s="474" t="s">
        <v>36</v>
      </c>
      <c r="D9250" s="474" t="s">
        <v>4106</v>
      </c>
      <c r="E9250" s="474" t="s">
        <v>1422</v>
      </c>
      <c r="F9250" s="474"/>
      <c r="G9250" s="475" t="s">
        <v>120</v>
      </c>
      <c r="H9250" s="476" t="n">
        <v>1</v>
      </c>
      <c r="I9250" s="477" t="n">
        <v>393.54</v>
      </c>
      <c r="J9250" s="478" t="n">
        <v>393.54</v>
      </c>
    </row>
    <row r="9251" customFormat="false" ht="25.5" hidden="false" customHeight="true" outlineLevel="0" collapsed="false">
      <c r="A9251" s="479" t="s">
        <v>656</v>
      </c>
      <c r="B9251" s="480" t="n">
        <v>88267</v>
      </c>
      <c r="C9251" s="481" t="s">
        <v>42</v>
      </c>
      <c r="D9251" s="481" t="s">
        <v>909</v>
      </c>
      <c r="E9251" s="481" t="s">
        <v>1382</v>
      </c>
      <c r="F9251" s="481"/>
      <c r="G9251" s="482" t="s">
        <v>469</v>
      </c>
      <c r="H9251" s="483" t="n">
        <v>0.15</v>
      </c>
      <c r="I9251" s="484" t="n">
        <v>25.55</v>
      </c>
      <c r="J9251" s="485" t="n">
        <v>3.83</v>
      </c>
    </row>
    <row r="9252" customFormat="false" ht="24" hidden="false" customHeight="true" outlineLevel="0" collapsed="false">
      <c r="A9252" s="479" t="s">
        <v>656</v>
      </c>
      <c r="B9252" s="480" t="n">
        <v>88316</v>
      </c>
      <c r="C9252" s="481" t="s">
        <v>42</v>
      </c>
      <c r="D9252" s="481" t="s">
        <v>667</v>
      </c>
      <c r="E9252" s="481" t="s">
        <v>1382</v>
      </c>
      <c r="F9252" s="481"/>
      <c r="G9252" s="482" t="s">
        <v>469</v>
      </c>
      <c r="H9252" s="483" t="n">
        <v>0.04</v>
      </c>
      <c r="I9252" s="484" t="n">
        <v>20.32</v>
      </c>
      <c r="J9252" s="485" t="n">
        <v>0.81</v>
      </c>
    </row>
    <row r="9253" customFormat="false" ht="24" hidden="false" customHeight="true" outlineLevel="0" collapsed="false">
      <c r="A9253" s="501" t="s">
        <v>200</v>
      </c>
      <c r="B9253" s="502" t="s">
        <v>4107</v>
      </c>
      <c r="C9253" s="503" t="s">
        <v>36</v>
      </c>
      <c r="D9253" s="503" t="s">
        <v>4108</v>
      </c>
      <c r="E9253" s="503" t="s">
        <v>669</v>
      </c>
      <c r="F9253" s="503"/>
      <c r="G9253" s="504" t="s">
        <v>120</v>
      </c>
      <c r="H9253" s="505" t="n">
        <v>1</v>
      </c>
      <c r="I9253" s="506" t="n">
        <v>388.9</v>
      </c>
      <c r="J9253" s="507" t="n">
        <v>388.9</v>
      </c>
    </row>
    <row r="9254" customFormat="false" ht="15" hidden="false" customHeight="false" outlineLevel="0" collapsed="false">
      <c r="A9254" s="486"/>
      <c r="B9254" s="487"/>
      <c r="C9254" s="487"/>
      <c r="D9254" s="487"/>
      <c r="E9254" s="487" t="s">
        <v>1388</v>
      </c>
      <c r="F9254" s="488" t="n">
        <v>3.73</v>
      </c>
      <c r="G9254" s="487" t="s">
        <v>1389</v>
      </c>
      <c r="H9254" s="488" t="n">
        <v>0</v>
      </c>
      <c r="I9254" s="489" t="s">
        <v>1390</v>
      </c>
      <c r="J9254" s="490" t="n">
        <v>3.73</v>
      </c>
    </row>
    <row r="9255" customFormat="false" ht="15" hidden="false" customHeight="true" outlineLevel="0" collapsed="false">
      <c r="A9255" s="486"/>
      <c r="B9255" s="487"/>
      <c r="C9255" s="487"/>
      <c r="D9255" s="487"/>
      <c r="E9255" s="487" t="s">
        <v>1391</v>
      </c>
      <c r="F9255" s="488" t="n">
        <v>93.66</v>
      </c>
      <c r="G9255" s="487"/>
      <c r="H9255" s="491" t="s">
        <v>1392</v>
      </c>
      <c r="I9255" s="491"/>
      <c r="J9255" s="490" t="n">
        <v>487.2</v>
      </c>
    </row>
    <row r="9256" customFormat="false" ht="49.5" hidden="false" customHeight="true" outlineLevel="0" collapsed="false">
      <c r="A9256" s="492"/>
      <c r="B9256" s="493"/>
      <c r="C9256" s="493"/>
      <c r="D9256" s="493"/>
      <c r="E9256" s="493"/>
      <c r="F9256" s="493"/>
      <c r="G9256" s="493" t="s">
        <v>1393</v>
      </c>
      <c r="H9256" s="494" t="n">
        <v>14</v>
      </c>
      <c r="I9256" s="495" t="s">
        <v>1394</v>
      </c>
      <c r="J9256" s="496" t="n">
        <v>6820.8</v>
      </c>
    </row>
    <row r="9257" customFormat="false" ht="0.75" hidden="false" customHeight="true" outlineLevel="0" collapsed="false">
      <c r="A9257" s="497"/>
      <c r="B9257" s="498"/>
      <c r="C9257" s="498"/>
      <c r="D9257" s="498"/>
      <c r="E9257" s="498"/>
      <c r="F9257" s="498"/>
      <c r="G9257" s="498"/>
      <c r="H9257" s="498"/>
      <c r="I9257" s="499"/>
      <c r="J9257" s="500"/>
    </row>
    <row r="9258" customFormat="false" ht="18" hidden="false" customHeight="true" outlineLevel="0" collapsed="false">
      <c r="A9258" s="466" t="s">
        <v>4109</v>
      </c>
      <c r="B9258" s="467" t="s">
        <v>27</v>
      </c>
      <c r="C9258" s="468" t="s">
        <v>26</v>
      </c>
      <c r="D9258" s="468" t="s">
        <v>18</v>
      </c>
      <c r="E9258" s="468" t="s">
        <v>25</v>
      </c>
      <c r="F9258" s="468"/>
      <c r="G9258" s="469" t="s">
        <v>1375</v>
      </c>
      <c r="H9258" s="467" t="s">
        <v>1376</v>
      </c>
      <c r="I9258" s="470" t="s">
        <v>1377</v>
      </c>
      <c r="J9258" s="471" t="s">
        <v>19</v>
      </c>
    </row>
    <row r="9259" customFormat="false" ht="39" hidden="false" customHeight="true" outlineLevel="0" collapsed="false">
      <c r="A9259" s="472" t="s">
        <v>35</v>
      </c>
      <c r="B9259" s="473" t="s">
        <v>4110</v>
      </c>
      <c r="C9259" s="474" t="s">
        <v>36</v>
      </c>
      <c r="D9259" s="474" t="s">
        <v>4111</v>
      </c>
      <c r="E9259" s="474" t="s">
        <v>1422</v>
      </c>
      <c r="F9259" s="474"/>
      <c r="G9259" s="475" t="s">
        <v>120</v>
      </c>
      <c r="H9259" s="476" t="n">
        <v>1</v>
      </c>
      <c r="I9259" s="477" t="n">
        <v>840.72</v>
      </c>
      <c r="J9259" s="478" t="n">
        <v>840.72</v>
      </c>
    </row>
    <row r="9260" customFormat="false" ht="25.5" hidden="false" customHeight="true" outlineLevel="0" collapsed="false">
      <c r="A9260" s="479" t="s">
        <v>656</v>
      </c>
      <c r="B9260" s="480" t="n">
        <v>88248</v>
      </c>
      <c r="C9260" s="481" t="s">
        <v>42</v>
      </c>
      <c r="D9260" s="481" t="s">
        <v>910</v>
      </c>
      <c r="E9260" s="481" t="s">
        <v>1382</v>
      </c>
      <c r="F9260" s="481"/>
      <c r="G9260" s="482" t="s">
        <v>469</v>
      </c>
      <c r="H9260" s="483" t="n">
        <v>0.789</v>
      </c>
      <c r="I9260" s="484" t="n">
        <v>20.92</v>
      </c>
      <c r="J9260" s="485" t="n">
        <v>16.5</v>
      </c>
    </row>
    <row r="9261" customFormat="false" ht="25.5" hidden="false" customHeight="true" outlineLevel="0" collapsed="false">
      <c r="A9261" s="479" t="s">
        <v>656</v>
      </c>
      <c r="B9261" s="480" t="n">
        <v>88267</v>
      </c>
      <c r="C9261" s="481" t="s">
        <v>42</v>
      </c>
      <c r="D9261" s="481" t="s">
        <v>909</v>
      </c>
      <c r="E9261" s="481" t="s">
        <v>1382</v>
      </c>
      <c r="F9261" s="481"/>
      <c r="G9261" s="482" t="s">
        <v>469</v>
      </c>
      <c r="H9261" s="483" t="n">
        <v>0.789</v>
      </c>
      <c r="I9261" s="484" t="n">
        <v>25.55</v>
      </c>
      <c r="J9261" s="485" t="n">
        <v>20.15</v>
      </c>
    </row>
    <row r="9262" customFormat="false" ht="24" hidden="false" customHeight="true" outlineLevel="0" collapsed="false">
      <c r="A9262" s="501" t="s">
        <v>200</v>
      </c>
      <c r="B9262" s="502" t="n">
        <v>3148</v>
      </c>
      <c r="C9262" s="503" t="s">
        <v>42</v>
      </c>
      <c r="D9262" s="503" t="s">
        <v>1423</v>
      </c>
      <c r="E9262" s="503" t="s">
        <v>669</v>
      </c>
      <c r="F9262" s="503"/>
      <c r="G9262" s="504" t="s">
        <v>120</v>
      </c>
      <c r="H9262" s="505" t="n">
        <v>0.019</v>
      </c>
      <c r="I9262" s="506" t="n">
        <v>14.45</v>
      </c>
      <c r="J9262" s="507" t="n">
        <v>0.27</v>
      </c>
    </row>
    <row r="9263" customFormat="false" ht="25.5" hidden="false" customHeight="true" outlineLevel="0" collapsed="false">
      <c r="A9263" s="501" t="s">
        <v>200</v>
      </c>
      <c r="B9263" s="502" t="n">
        <v>10228</v>
      </c>
      <c r="C9263" s="503" t="s">
        <v>42</v>
      </c>
      <c r="D9263" s="503" t="s">
        <v>4065</v>
      </c>
      <c r="E9263" s="503" t="s">
        <v>669</v>
      </c>
      <c r="F9263" s="503"/>
      <c r="G9263" s="504" t="s">
        <v>120</v>
      </c>
      <c r="H9263" s="505" t="n">
        <v>1</v>
      </c>
      <c r="I9263" s="506" t="n">
        <v>176.9</v>
      </c>
      <c r="J9263" s="507" t="n">
        <v>176.9</v>
      </c>
    </row>
    <row r="9264" customFormat="false" ht="25.5" hidden="false" customHeight="true" outlineLevel="0" collapsed="false">
      <c r="A9264" s="501" t="s">
        <v>200</v>
      </c>
      <c r="B9264" s="502" t="s">
        <v>4112</v>
      </c>
      <c r="C9264" s="503" t="s">
        <v>36</v>
      </c>
      <c r="D9264" s="503" t="s">
        <v>4113</v>
      </c>
      <c r="E9264" s="503" t="s">
        <v>669</v>
      </c>
      <c r="F9264" s="503"/>
      <c r="G9264" s="504" t="s">
        <v>120</v>
      </c>
      <c r="H9264" s="505" t="n">
        <v>1</v>
      </c>
      <c r="I9264" s="506" t="n">
        <v>626.9</v>
      </c>
      <c r="J9264" s="507" t="n">
        <v>626.9</v>
      </c>
    </row>
    <row r="9265" customFormat="false" ht="15" hidden="false" customHeight="false" outlineLevel="0" collapsed="false">
      <c r="A9265" s="486"/>
      <c r="B9265" s="487"/>
      <c r="C9265" s="487"/>
      <c r="D9265" s="487"/>
      <c r="E9265" s="487" t="s">
        <v>1388</v>
      </c>
      <c r="F9265" s="488" t="n">
        <v>29.3</v>
      </c>
      <c r="G9265" s="487" t="s">
        <v>1389</v>
      </c>
      <c r="H9265" s="488" t="n">
        <v>0</v>
      </c>
      <c r="I9265" s="489" t="s">
        <v>1390</v>
      </c>
      <c r="J9265" s="490" t="n">
        <v>29.3</v>
      </c>
    </row>
    <row r="9266" customFormat="false" ht="15" hidden="false" customHeight="true" outlineLevel="0" collapsed="false">
      <c r="A9266" s="486"/>
      <c r="B9266" s="487"/>
      <c r="C9266" s="487"/>
      <c r="D9266" s="487"/>
      <c r="E9266" s="487" t="s">
        <v>1391</v>
      </c>
      <c r="F9266" s="488" t="n">
        <v>200.09</v>
      </c>
      <c r="G9266" s="487"/>
      <c r="H9266" s="491" t="s">
        <v>1392</v>
      </c>
      <c r="I9266" s="491"/>
      <c r="J9266" s="490" t="n">
        <v>1040.81</v>
      </c>
    </row>
    <row r="9267" customFormat="false" ht="49.5" hidden="false" customHeight="true" outlineLevel="0" collapsed="false">
      <c r="A9267" s="492"/>
      <c r="B9267" s="493"/>
      <c r="C9267" s="493"/>
      <c r="D9267" s="493"/>
      <c r="E9267" s="493"/>
      <c r="F9267" s="493"/>
      <c r="G9267" s="493" t="s">
        <v>1393</v>
      </c>
      <c r="H9267" s="494" t="n">
        <v>14</v>
      </c>
      <c r="I9267" s="495" t="s">
        <v>1394</v>
      </c>
      <c r="J9267" s="496" t="n">
        <v>14571.34</v>
      </c>
    </row>
    <row r="9268" customFormat="false" ht="0.75" hidden="false" customHeight="true" outlineLevel="0" collapsed="false">
      <c r="A9268" s="497"/>
      <c r="B9268" s="498"/>
      <c r="C9268" s="498"/>
      <c r="D9268" s="498"/>
      <c r="E9268" s="498"/>
      <c r="F9268" s="498"/>
      <c r="G9268" s="498"/>
      <c r="H9268" s="498"/>
      <c r="I9268" s="499"/>
      <c r="J9268" s="500"/>
    </row>
    <row r="9269" customFormat="false" ht="18" hidden="false" customHeight="true" outlineLevel="0" collapsed="false">
      <c r="A9269" s="466" t="s">
        <v>4114</v>
      </c>
      <c r="B9269" s="467" t="s">
        <v>27</v>
      </c>
      <c r="C9269" s="468" t="s">
        <v>26</v>
      </c>
      <c r="D9269" s="468" t="s">
        <v>18</v>
      </c>
      <c r="E9269" s="468" t="s">
        <v>25</v>
      </c>
      <c r="F9269" s="468"/>
      <c r="G9269" s="469" t="s">
        <v>1375</v>
      </c>
      <c r="H9269" s="467" t="s">
        <v>1376</v>
      </c>
      <c r="I9269" s="470" t="s">
        <v>1377</v>
      </c>
      <c r="J9269" s="471" t="s">
        <v>19</v>
      </c>
    </row>
    <row r="9270" customFormat="false" ht="64.5" hidden="false" customHeight="true" outlineLevel="0" collapsed="false">
      <c r="A9270" s="472" t="s">
        <v>35</v>
      </c>
      <c r="B9270" s="473" t="s">
        <v>4115</v>
      </c>
      <c r="C9270" s="474" t="s">
        <v>36</v>
      </c>
      <c r="D9270" s="474" t="s">
        <v>4116</v>
      </c>
      <c r="E9270" s="474" t="s">
        <v>1422</v>
      </c>
      <c r="F9270" s="474"/>
      <c r="G9270" s="475" t="s">
        <v>120</v>
      </c>
      <c r="H9270" s="476" t="n">
        <v>1</v>
      </c>
      <c r="I9270" s="477" t="n">
        <v>1401.49</v>
      </c>
      <c r="J9270" s="478" t="n">
        <v>1401.49</v>
      </c>
    </row>
    <row r="9271" customFormat="false" ht="25.5" hidden="false" customHeight="true" outlineLevel="0" collapsed="false">
      <c r="A9271" s="479" t="s">
        <v>656</v>
      </c>
      <c r="B9271" s="480" t="n">
        <v>88267</v>
      </c>
      <c r="C9271" s="481" t="s">
        <v>42</v>
      </c>
      <c r="D9271" s="481" t="s">
        <v>909</v>
      </c>
      <c r="E9271" s="481" t="s">
        <v>1382</v>
      </c>
      <c r="F9271" s="481"/>
      <c r="G9271" s="482" t="s">
        <v>469</v>
      </c>
      <c r="H9271" s="483" t="n">
        <v>0.483</v>
      </c>
      <c r="I9271" s="484" t="n">
        <v>25.55</v>
      </c>
      <c r="J9271" s="485" t="n">
        <v>12.34</v>
      </c>
    </row>
    <row r="9272" customFormat="false" ht="25.5" hidden="false" customHeight="true" outlineLevel="0" collapsed="false">
      <c r="A9272" s="479" t="s">
        <v>656</v>
      </c>
      <c r="B9272" s="480" t="n">
        <v>88248</v>
      </c>
      <c r="C9272" s="481" t="s">
        <v>42</v>
      </c>
      <c r="D9272" s="481" t="s">
        <v>910</v>
      </c>
      <c r="E9272" s="481" t="s">
        <v>1382</v>
      </c>
      <c r="F9272" s="481"/>
      <c r="G9272" s="482" t="s">
        <v>469</v>
      </c>
      <c r="H9272" s="483" t="n">
        <v>0.2189</v>
      </c>
      <c r="I9272" s="484" t="n">
        <v>20.92</v>
      </c>
      <c r="J9272" s="485" t="n">
        <v>4.57</v>
      </c>
    </row>
    <row r="9273" customFormat="false" ht="25.5" hidden="false" customHeight="true" outlineLevel="0" collapsed="false">
      <c r="A9273" s="479" t="s">
        <v>656</v>
      </c>
      <c r="B9273" s="480" t="n">
        <v>86881</v>
      </c>
      <c r="C9273" s="481" t="s">
        <v>42</v>
      </c>
      <c r="D9273" s="481" t="s">
        <v>946</v>
      </c>
      <c r="E9273" s="481" t="s">
        <v>1422</v>
      </c>
      <c r="F9273" s="481"/>
      <c r="G9273" s="482" t="s">
        <v>120</v>
      </c>
      <c r="H9273" s="483" t="n">
        <v>1</v>
      </c>
      <c r="I9273" s="484" t="n">
        <v>210.34</v>
      </c>
      <c r="J9273" s="485" t="n">
        <v>210.34</v>
      </c>
    </row>
    <row r="9274" customFormat="false" ht="39" hidden="false" customHeight="true" outlineLevel="0" collapsed="false">
      <c r="A9274" s="479" t="s">
        <v>656</v>
      </c>
      <c r="B9274" s="480" t="n">
        <v>86877</v>
      </c>
      <c r="C9274" s="481" t="s">
        <v>42</v>
      </c>
      <c r="D9274" s="481" t="s">
        <v>947</v>
      </c>
      <c r="E9274" s="481" t="s">
        <v>1422</v>
      </c>
      <c r="F9274" s="481"/>
      <c r="G9274" s="482" t="s">
        <v>120</v>
      </c>
      <c r="H9274" s="483" t="n">
        <v>1</v>
      </c>
      <c r="I9274" s="484" t="n">
        <v>69.11</v>
      </c>
      <c r="J9274" s="485" t="n">
        <v>69.11</v>
      </c>
    </row>
    <row r="9275" customFormat="false" ht="25.5" hidden="false" customHeight="true" outlineLevel="0" collapsed="false">
      <c r="A9275" s="479" t="s">
        <v>656</v>
      </c>
      <c r="B9275" s="480" t="n">
        <v>86887</v>
      </c>
      <c r="C9275" s="481" t="s">
        <v>42</v>
      </c>
      <c r="D9275" s="481" t="s">
        <v>945</v>
      </c>
      <c r="E9275" s="481" t="s">
        <v>1422</v>
      </c>
      <c r="F9275" s="481"/>
      <c r="G9275" s="482" t="s">
        <v>120</v>
      </c>
      <c r="H9275" s="483" t="n">
        <v>1</v>
      </c>
      <c r="I9275" s="484" t="n">
        <v>55.51</v>
      </c>
      <c r="J9275" s="485" t="n">
        <v>55.51</v>
      </c>
    </row>
    <row r="9276" customFormat="false" ht="24" hidden="false" customHeight="true" outlineLevel="0" collapsed="false">
      <c r="A9276" s="501" t="s">
        <v>200</v>
      </c>
      <c r="B9276" s="502" t="s">
        <v>4117</v>
      </c>
      <c r="C9276" s="503" t="s">
        <v>36</v>
      </c>
      <c r="D9276" s="503" t="s">
        <v>4118</v>
      </c>
      <c r="E9276" s="503" t="s">
        <v>669</v>
      </c>
      <c r="F9276" s="503"/>
      <c r="G9276" s="504" t="s">
        <v>120</v>
      </c>
      <c r="H9276" s="505" t="n">
        <v>1</v>
      </c>
      <c r="I9276" s="506" t="n">
        <v>387.91</v>
      </c>
      <c r="J9276" s="507" t="n">
        <v>387.91</v>
      </c>
    </row>
    <row r="9277" customFormat="false" ht="24" hidden="false" customHeight="true" outlineLevel="0" collapsed="false">
      <c r="A9277" s="501" t="s">
        <v>200</v>
      </c>
      <c r="B9277" s="502" t="n">
        <v>3146</v>
      </c>
      <c r="C9277" s="503" t="s">
        <v>42</v>
      </c>
      <c r="D9277" s="503" t="s">
        <v>3714</v>
      </c>
      <c r="E9277" s="503" t="s">
        <v>669</v>
      </c>
      <c r="F9277" s="503"/>
      <c r="G9277" s="504" t="s">
        <v>120</v>
      </c>
      <c r="H9277" s="505" t="n">
        <v>0.021</v>
      </c>
      <c r="I9277" s="506" t="n">
        <v>3.92</v>
      </c>
      <c r="J9277" s="507" t="n">
        <v>0.08</v>
      </c>
    </row>
    <row r="9278" customFormat="false" ht="24" hidden="false" customHeight="true" outlineLevel="0" collapsed="false">
      <c r="A9278" s="501" t="s">
        <v>200</v>
      </c>
      <c r="B9278" s="502" t="n">
        <v>37329</v>
      </c>
      <c r="C9278" s="503" t="s">
        <v>42</v>
      </c>
      <c r="D9278" s="503" t="s">
        <v>1267</v>
      </c>
      <c r="E9278" s="503" t="s">
        <v>669</v>
      </c>
      <c r="F9278" s="503"/>
      <c r="G9278" s="504" t="s">
        <v>66</v>
      </c>
      <c r="H9278" s="505" t="n">
        <v>0.0304</v>
      </c>
      <c r="I9278" s="506" t="n">
        <v>152.11</v>
      </c>
      <c r="J9278" s="507" t="n">
        <v>4.62</v>
      </c>
    </row>
    <row r="9279" customFormat="false" ht="39" hidden="false" customHeight="true" outlineLevel="0" collapsed="false">
      <c r="A9279" s="501" t="s">
        <v>200</v>
      </c>
      <c r="B9279" s="502" t="n">
        <v>4351</v>
      </c>
      <c r="C9279" s="503" t="s">
        <v>42</v>
      </c>
      <c r="D9279" s="503" t="s">
        <v>1269</v>
      </c>
      <c r="E9279" s="503" t="s">
        <v>669</v>
      </c>
      <c r="F9279" s="503"/>
      <c r="G9279" s="504" t="s">
        <v>120</v>
      </c>
      <c r="H9279" s="505" t="n">
        <v>2</v>
      </c>
      <c r="I9279" s="506" t="n">
        <v>17.1</v>
      </c>
      <c r="J9279" s="507" t="n">
        <v>34.2</v>
      </c>
    </row>
    <row r="9280" customFormat="false" ht="24" hidden="false" customHeight="true" outlineLevel="0" collapsed="false">
      <c r="A9280" s="501" t="s">
        <v>200</v>
      </c>
      <c r="B9280" s="502" t="s">
        <v>4119</v>
      </c>
      <c r="C9280" s="503" t="s">
        <v>36</v>
      </c>
      <c r="D9280" s="503" t="s">
        <v>4120</v>
      </c>
      <c r="E9280" s="503" t="s">
        <v>669</v>
      </c>
      <c r="F9280" s="503"/>
      <c r="G9280" s="504" t="s">
        <v>120</v>
      </c>
      <c r="H9280" s="505" t="n">
        <v>1</v>
      </c>
      <c r="I9280" s="506" t="n">
        <v>404.7</v>
      </c>
      <c r="J9280" s="507" t="n">
        <v>404.7</v>
      </c>
    </row>
    <row r="9281" customFormat="false" ht="25.5" hidden="false" customHeight="true" outlineLevel="0" collapsed="false">
      <c r="A9281" s="501" t="s">
        <v>200</v>
      </c>
      <c r="B9281" s="502" t="s">
        <v>4121</v>
      </c>
      <c r="C9281" s="503" t="s">
        <v>36</v>
      </c>
      <c r="D9281" s="503" t="s">
        <v>4122</v>
      </c>
      <c r="E9281" s="503" t="s">
        <v>669</v>
      </c>
      <c r="F9281" s="503"/>
      <c r="G9281" s="504" t="s">
        <v>120</v>
      </c>
      <c r="H9281" s="505" t="n">
        <v>1</v>
      </c>
      <c r="I9281" s="506" t="n">
        <v>218.11</v>
      </c>
      <c r="J9281" s="507" t="n">
        <v>218.11</v>
      </c>
    </row>
    <row r="9282" customFormat="false" ht="15" hidden="false" customHeight="false" outlineLevel="0" collapsed="false">
      <c r="A9282" s="486"/>
      <c r="B9282" s="487"/>
      <c r="C9282" s="487"/>
      <c r="D9282" s="487"/>
      <c r="E9282" s="487" t="s">
        <v>1388</v>
      </c>
      <c r="F9282" s="488" t="n">
        <v>28.99</v>
      </c>
      <c r="G9282" s="487" t="s">
        <v>1389</v>
      </c>
      <c r="H9282" s="488" t="n">
        <v>0</v>
      </c>
      <c r="I9282" s="489" t="s">
        <v>1390</v>
      </c>
      <c r="J9282" s="490" t="n">
        <v>28.99</v>
      </c>
    </row>
    <row r="9283" customFormat="false" ht="15" hidden="false" customHeight="true" outlineLevel="0" collapsed="false">
      <c r="A9283" s="486"/>
      <c r="B9283" s="487"/>
      <c r="C9283" s="487"/>
      <c r="D9283" s="487"/>
      <c r="E9283" s="487" t="s">
        <v>1391</v>
      </c>
      <c r="F9283" s="488" t="n">
        <v>333.55</v>
      </c>
      <c r="G9283" s="487"/>
      <c r="H9283" s="491" t="s">
        <v>1392</v>
      </c>
      <c r="I9283" s="491"/>
      <c r="J9283" s="490" t="n">
        <v>1735.04</v>
      </c>
    </row>
    <row r="9284" customFormat="false" ht="49.5" hidden="false" customHeight="true" outlineLevel="0" collapsed="false">
      <c r="A9284" s="492"/>
      <c r="B9284" s="493"/>
      <c r="C9284" s="493"/>
      <c r="D9284" s="493"/>
      <c r="E9284" s="493"/>
      <c r="F9284" s="493"/>
      <c r="G9284" s="493" t="s">
        <v>1393</v>
      </c>
      <c r="H9284" s="494" t="n">
        <v>14</v>
      </c>
      <c r="I9284" s="495" t="s">
        <v>1394</v>
      </c>
      <c r="J9284" s="496" t="n">
        <v>24290.56</v>
      </c>
    </row>
    <row r="9285" customFormat="false" ht="0.75" hidden="false" customHeight="true" outlineLevel="0" collapsed="false">
      <c r="A9285" s="497"/>
      <c r="B9285" s="498"/>
      <c r="C9285" s="498"/>
      <c r="D9285" s="498"/>
      <c r="E9285" s="498"/>
      <c r="F9285" s="498"/>
      <c r="G9285" s="498"/>
      <c r="H9285" s="498"/>
      <c r="I9285" s="499"/>
      <c r="J9285" s="500"/>
    </row>
    <row r="9286" customFormat="false" ht="18" hidden="false" customHeight="true" outlineLevel="0" collapsed="false">
      <c r="A9286" s="466" t="s">
        <v>4123</v>
      </c>
      <c r="B9286" s="467" t="s">
        <v>27</v>
      </c>
      <c r="C9286" s="468" t="s">
        <v>26</v>
      </c>
      <c r="D9286" s="468" t="s">
        <v>18</v>
      </c>
      <c r="E9286" s="468" t="s">
        <v>25</v>
      </c>
      <c r="F9286" s="468"/>
      <c r="G9286" s="469" t="s">
        <v>1375</v>
      </c>
      <c r="H9286" s="467" t="s">
        <v>1376</v>
      </c>
      <c r="I9286" s="470" t="s">
        <v>1377</v>
      </c>
      <c r="J9286" s="471" t="s">
        <v>19</v>
      </c>
    </row>
    <row r="9287" customFormat="false" ht="25.5" hidden="false" customHeight="true" outlineLevel="0" collapsed="false">
      <c r="A9287" s="472" t="s">
        <v>35</v>
      </c>
      <c r="B9287" s="473" t="s">
        <v>4067</v>
      </c>
      <c r="C9287" s="474" t="s">
        <v>36</v>
      </c>
      <c r="D9287" s="474" t="s">
        <v>4068</v>
      </c>
      <c r="E9287" s="474" t="s">
        <v>1382</v>
      </c>
      <c r="F9287" s="474"/>
      <c r="G9287" s="475" t="s">
        <v>120</v>
      </c>
      <c r="H9287" s="476" t="n">
        <v>1</v>
      </c>
      <c r="I9287" s="477" t="n">
        <v>56.36</v>
      </c>
      <c r="J9287" s="478" t="n">
        <v>56.36</v>
      </c>
    </row>
    <row r="9288" customFormat="false" ht="24" hidden="false" customHeight="true" outlineLevel="0" collapsed="false">
      <c r="A9288" s="479" t="s">
        <v>656</v>
      </c>
      <c r="B9288" s="480" t="n">
        <v>88309</v>
      </c>
      <c r="C9288" s="481" t="s">
        <v>42</v>
      </c>
      <c r="D9288" s="481" t="s">
        <v>696</v>
      </c>
      <c r="E9288" s="481" t="s">
        <v>1382</v>
      </c>
      <c r="F9288" s="481"/>
      <c r="G9288" s="482" t="s">
        <v>469</v>
      </c>
      <c r="H9288" s="483" t="n">
        <v>0.25</v>
      </c>
      <c r="I9288" s="484" t="n">
        <v>25.62</v>
      </c>
      <c r="J9288" s="485" t="n">
        <v>6.4</v>
      </c>
    </row>
    <row r="9289" customFormat="false" ht="25.5" hidden="false" customHeight="true" outlineLevel="0" collapsed="false">
      <c r="A9289" s="501" t="s">
        <v>200</v>
      </c>
      <c r="B9289" s="502" t="n">
        <v>37401</v>
      </c>
      <c r="C9289" s="503" t="s">
        <v>42</v>
      </c>
      <c r="D9289" s="503" t="s">
        <v>4069</v>
      </c>
      <c r="E9289" s="503" t="s">
        <v>669</v>
      </c>
      <c r="F9289" s="503"/>
      <c r="G9289" s="504" t="s">
        <v>120</v>
      </c>
      <c r="H9289" s="505" t="n">
        <v>1</v>
      </c>
      <c r="I9289" s="506" t="n">
        <v>49.96</v>
      </c>
      <c r="J9289" s="507" t="n">
        <v>49.96</v>
      </c>
    </row>
    <row r="9290" customFormat="false" ht="15" hidden="false" customHeight="false" outlineLevel="0" collapsed="false">
      <c r="A9290" s="486"/>
      <c r="B9290" s="487"/>
      <c r="C9290" s="487"/>
      <c r="D9290" s="487"/>
      <c r="E9290" s="487" t="s">
        <v>1388</v>
      </c>
      <c r="F9290" s="488" t="n">
        <v>5.06</v>
      </c>
      <c r="G9290" s="487" t="s">
        <v>1389</v>
      </c>
      <c r="H9290" s="488" t="n">
        <v>0</v>
      </c>
      <c r="I9290" s="489" t="s">
        <v>1390</v>
      </c>
      <c r="J9290" s="490" t="n">
        <v>5.06</v>
      </c>
    </row>
    <row r="9291" customFormat="false" ht="15" hidden="false" customHeight="true" outlineLevel="0" collapsed="false">
      <c r="A9291" s="486"/>
      <c r="B9291" s="487"/>
      <c r="C9291" s="487"/>
      <c r="D9291" s="487"/>
      <c r="E9291" s="487" t="s">
        <v>1391</v>
      </c>
      <c r="F9291" s="488" t="n">
        <v>13.41</v>
      </c>
      <c r="G9291" s="487"/>
      <c r="H9291" s="491" t="s">
        <v>1392</v>
      </c>
      <c r="I9291" s="491"/>
      <c r="J9291" s="490" t="n">
        <v>69.77</v>
      </c>
    </row>
    <row r="9292" customFormat="false" ht="49.5" hidden="false" customHeight="true" outlineLevel="0" collapsed="false">
      <c r="A9292" s="492"/>
      <c r="B9292" s="493"/>
      <c r="C9292" s="493"/>
      <c r="D9292" s="493"/>
      <c r="E9292" s="493"/>
      <c r="F9292" s="493"/>
      <c r="G9292" s="493" t="s">
        <v>1393</v>
      </c>
      <c r="H9292" s="494" t="n">
        <v>14</v>
      </c>
      <c r="I9292" s="495" t="s">
        <v>1394</v>
      </c>
      <c r="J9292" s="496" t="n">
        <v>976.78</v>
      </c>
    </row>
    <row r="9293" customFormat="false" ht="0.75" hidden="false" customHeight="true" outlineLevel="0" collapsed="false">
      <c r="A9293" s="497"/>
      <c r="B9293" s="498"/>
      <c r="C9293" s="498"/>
      <c r="D9293" s="498"/>
      <c r="E9293" s="498"/>
      <c r="F9293" s="498"/>
      <c r="G9293" s="498"/>
      <c r="H9293" s="498"/>
      <c r="I9293" s="499"/>
      <c r="J9293" s="500"/>
    </row>
    <row r="9294" customFormat="false" ht="18" hidden="false" customHeight="true" outlineLevel="0" collapsed="false">
      <c r="A9294" s="466" t="s">
        <v>4124</v>
      </c>
      <c r="B9294" s="467" t="s">
        <v>27</v>
      </c>
      <c r="C9294" s="468" t="s">
        <v>26</v>
      </c>
      <c r="D9294" s="468" t="s">
        <v>18</v>
      </c>
      <c r="E9294" s="468" t="s">
        <v>25</v>
      </c>
      <c r="F9294" s="468"/>
      <c r="G9294" s="469" t="s">
        <v>1375</v>
      </c>
      <c r="H9294" s="467" t="s">
        <v>1376</v>
      </c>
      <c r="I9294" s="470" t="s">
        <v>1377</v>
      </c>
      <c r="J9294" s="471" t="s">
        <v>19</v>
      </c>
    </row>
    <row r="9295" customFormat="false" ht="25.5" hidden="false" customHeight="true" outlineLevel="0" collapsed="false">
      <c r="A9295" s="472" t="s">
        <v>35</v>
      </c>
      <c r="B9295" s="473" t="n">
        <v>95544</v>
      </c>
      <c r="C9295" s="474" t="s">
        <v>42</v>
      </c>
      <c r="D9295" s="474" t="s">
        <v>4071</v>
      </c>
      <c r="E9295" s="474" t="s">
        <v>1422</v>
      </c>
      <c r="F9295" s="474"/>
      <c r="G9295" s="475" t="s">
        <v>120</v>
      </c>
      <c r="H9295" s="476" t="n">
        <v>1</v>
      </c>
      <c r="I9295" s="477" t="n">
        <v>43.43</v>
      </c>
      <c r="J9295" s="478" t="n">
        <v>43.43</v>
      </c>
    </row>
    <row r="9296" customFormat="false" ht="25.5" hidden="false" customHeight="true" outlineLevel="0" collapsed="false">
      <c r="A9296" s="479" t="s">
        <v>656</v>
      </c>
      <c r="B9296" s="480" t="n">
        <v>88267</v>
      </c>
      <c r="C9296" s="481" t="s">
        <v>42</v>
      </c>
      <c r="D9296" s="481" t="s">
        <v>909</v>
      </c>
      <c r="E9296" s="481" t="s">
        <v>1382</v>
      </c>
      <c r="F9296" s="481"/>
      <c r="G9296" s="482" t="s">
        <v>469</v>
      </c>
      <c r="H9296" s="483" t="n">
        <v>0.3162</v>
      </c>
      <c r="I9296" s="484" t="n">
        <v>25.55</v>
      </c>
      <c r="J9296" s="485" t="n">
        <v>8.07</v>
      </c>
    </row>
    <row r="9297" customFormat="false" ht="24" hidden="false" customHeight="true" outlineLevel="0" collapsed="false">
      <c r="A9297" s="479" t="s">
        <v>656</v>
      </c>
      <c r="B9297" s="480" t="n">
        <v>88316</v>
      </c>
      <c r="C9297" s="481" t="s">
        <v>42</v>
      </c>
      <c r="D9297" s="481" t="s">
        <v>667</v>
      </c>
      <c r="E9297" s="481" t="s">
        <v>1382</v>
      </c>
      <c r="F9297" s="481"/>
      <c r="G9297" s="482" t="s">
        <v>469</v>
      </c>
      <c r="H9297" s="483" t="n">
        <v>0.0996</v>
      </c>
      <c r="I9297" s="484" t="n">
        <v>20.32</v>
      </c>
      <c r="J9297" s="485" t="n">
        <v>2.02</v>
      </c>
    </row>
    <row r="9298" customFormat="false" ht="24" hidden="false" customHeight="true" outlineLevel="0" collapsed="false">
      <c r="A9298" s="501" t="s">
        <v>200</v>
      </c>
      <c r="B9298" s="502" t="n">
        <v>11703</v>
      </c>
      <c r="C9298" s="503" t="s">
        <v>42</v>
      </c>
      <c r="D9298" s="503" t="s">
        <v>4072</v>
      </c>
      <c r="E9298" s="503" t="s">
        <v>669</v>
      </c>
      <c r="F9298" s="503"/>
      <c r="G9298" s="504" t="s">
        <v>120</v>
      </c>
      <c r="H9298" s="505" t="n">
        <v>1</v>
      </c>
      <c r="I9298" s="506" t="n">
        <v>33.34</v>
      </c>
      <c r="J9298" s="507" t="n">
        <v>33.34</v>
      </c>
    </row>
    <row r="9299" customFormat="false" ht="15" hidden="false" customHeight="false" outlineLevel="0" collapsed="false">
      <c r="A9299" s="486"/>
      <c r="B9299" s="487"/>
      <c r="C9299" s="487"/>
      <c r="D9299" s="487"/>
      <c r="E9299" s="487" t="s">
        <v>1388</v>
      </c>
      <c r="F9299" s="488" t="n">
        <v>8.1</v>
      </c>
      <c r="G9299" s="487" t="s">
        <v>1389</v>
      </c>
      <c r="H9299" s="488" t="n">
        <v>0</v>
      </c>
      <c r="I9299" s="489" t="s">
        <v>1390</v>
      </c>
      <c r="J9299" s="490" t="n">
        <v>8.1</v>
      </c>
    </row>
    <row r="9300" customFormat="false" ht="15" hidden="false" customHeight="true" outlineLevel="0" collapsed="false">
      <c r="A9300" s="486"/>
      <c r="B9300" s="487"/>
      <c r="C9300" s="487"/>
      <c r="D9300" s="487"/>
      <c r="E9300" s="487" t="s">
        <v>1391</v>
      </c>
      <c r="F9300" s="488" t="n">
        <v>10.33</v>
      </c>
      <c r="G9300" s="487"/>
      <c r="H9300" s="491" t="s">
        <v>1392</v>
      </c>
      <c r="I9300" s="491"/>
      <c r="J9300" s="490" t="n">
        <v>53.76</v>
      </c>
    </row>
    <row r="9301" customFormat="false" ht="49.5" hidden="false" customHeight="true" outlineLevel="0" collapsed="false">
      <c r="A9301" s="492"/>
      <c r="B9301" s="493"/>
      <c r="C9301" s="493"/>
      <c r="D9301" s="493"/>
      <c r="E9301" s="493"/>
      <c r="F9301" s="493"/>
      <c r="G9301" s="493" t="s">
        <v>1393</v>
      </c>
      <c r="H9301" s="494" t="n">
        <v>14</v>
      </c>
      <c r="I9301" s="495" t="s">
        <v>1394</v>
      </c>
      <c r="J9301" s="496" t="n">
        <v>752.64</v>
      </c>
    </row>
    <row r="9302" customFormat="false" ht="0.75" hidden="false" customHeight="true" outlineLevel="0" collapsed="false">
      <c r="A9302" s="497"/>
      <c r="B9302" s="498"/>
      <c r="C9302" s="498"/>
      <c r="D9302" s="498"/>
      <c r="E9302" s="498"/>
      <c r="F9302" s="498"/>
      <c r="G9302" s="498"/>
      <c r="H9302" s="498"/>
      <c r="I9302" s="499"/>
      <c r="J9302" s="500"/>
    </row>
    <row r="9303" customFormat="false" ht="18" hidden="false" customHeight="true" outlineLevel="0" collapsed="false">
      <c r="A9303" s="466" t="s">
        <v>4125</v>
      </c>
      <c r="B9303" s="467" t="s">
        <v>27</v>
      </c>
      <c r="C9303" s="468" t="s">
        <v>26</v>
      </c>
      <c r="D9303" s="468" t="s">
        <v>18</v>
      </c>
      <c r="E9303" s="468" t="s">
        <v>25</v>
      </c>
      <c r="F9303" s="468"/>
      <c r="G9303" s="469" t="s">
        <v>1375</v>
      </c>
      <c r="H9303" s="467" t="s">
        <v>1376</v>
      </c>
      <c r="I9303" s="470" t="s">
        <v>1377</v>
      </c>
      <c r="J9303" s="471" t="s">
        <v>19</v>
      </c>
    </row>
    <row r="9304" customFormat="false" ht="39" hidden="false" customHeight="true" outlineLevel="0" collapsed="false">
      <c r="A9304" s="472" t="s">
        <v>35</v>
      </c>
      <c r="B9304" s="473" t="n">
        <v>95547</v>
      </c>
      <c r="C9304" s="474" t="s">
        <v>42</v>
      </c>
      <c r="D9304" s="474" t="s">
        <v>4074</v>
      </c>
      <c r="E9304" s="474" t="s">
        <v>1422</v>
      </c>
      <c r="F9304" s="474"/>
      <c r="G9304" s="475" t="s">
        <v>120</v>
      </c>
      <c r="H9304" s="476" t="n">
        <v>1</v>
      </c>
      <c r="I9304" s="477" t="n">
        <v>58.08</v>
      </c>
      <c r="J9304" s="478" t="n">
        <v>58.08</v>
      </c>
    </row>
    <row r="9305" customFormat="false" ht="25.5" hidden="false" customHeight="true" outlineLevel="0" collapsed="false">
      <c r="A9305" s="479" t="s">
        <v>656</v>
      </c>
      <c r="B9305" s="480" t="n">
        <v>88267</v>
      </c>
      <c r="C9305" s="481" t="s">
        <v>42</v>
      </c>
      <c r="D9305" s="481" t="s">
        <v>909</v>
      </c>
      <c r="E9305" s="481" t="s">
        <v>1382</v>
      </c>
      <c r="F9305" s="481"/>
      <c r="G9305" s="482" t="s">
        <v>469</v>
      </c>
      <c r="H9305" s="483" t="n">
        <v>0.3162</v>
      </c>
      <c r="I9305" s="484" t="n">
        <v>25.55</v>
      </c>
      <c r="J9305" s="485" t="n">
        <v>8.07</v>
      </c>
    </row>
    <row r="9306" customFormat="false" ht="24" hidden="false" customHeight="true" outlineLevel="0" collapsed="false">
      <c r="A9306" s="479" t="s">
        <v>656</v>
      </c>
      <c r="B9306" s="480" t="n">
        <v>88316</v>
      </c>
      <c r="C9306" s="481" t="s">
        <v>42</v>
      </c>
      <c r="D9306" s="481" t="s">
        <v>667</v>
      </c>
      <c r="E9306" s="481" t="s">
        <v>1382</v>
      </c>
      <c r="F9306" s="481"/>
      <c r="G9306" s="482" t="s">
        <v>469</v>
      </c>
      <c r="H9306" s="483" t="n">
        <v>0.0996</v>
      </c>
      <c r="I9306" s="484" t="n">
        <v>20.32</v>
      </c>
      <c r="J9306" s="485" t="n">
        <v>2.02</v>
      </c>
    </row>
    <row r="9307" customFormat="false" ht="25.5" hidden="false" customHeight="true" outlineLevel="0" collapsed="false">
      <c r="A9307" s="501" t="s">
        <v>200</v>
      </c>
      <c r="B9307" s="502" t="n">
        <v>11758</v>
      </c>
      <c r="C9307" s="503" t="s">
        <v>42</v>
      </c>
      <c r="D9307" s="503" t="s">
        <v>4075</v>
      </c>
      <c r="E9307" s="503" t="s">
        <v>669</v>
      </c>
      <c r="F9307" s="503"/>
      <c r="G9307" s="504" t="s">
        <v>120</v>
      </c>
      <c r="H9307" s="505" t="n">
        <v>1</v>
      </c>
      <c r="I9307" s="506" t="n">
        <v>47.99</v>
      </c>
      <c r="J9307" s="507" t="n">
        <v>47.99</v>
      </c>
    </row>
    <row r="9308" customFormat="false" ht="15" hidden="false" customHeight="false" outlineLevel="0" collapsed="false">
      <c r="A9308" s="486"/>
      <c r="B9308" s="487"/>
      <c r="C9308" s="487"/>
      <c r="D9308" s="487"/>
      <c r="E9308" s="487" t="s">
        <v>1388</v>
      </c>
      <c r="F9308" s="488" t="n">
        <v>8.1</v>
      </c>
      <c r="G9308" s="487" t="s">
        <v>1389</v>
      </c>
      <c r="H9308" s="488" t="n">
        <v>0</v>
      </c>
      <c r="I9308" s="489" t="s">
        <v>1390</v>
      </c>
      <c r="J9308" s="490" t="n">
        <v>8.1</v>
      </c>
    </row>
    <row r="9309" customFormat="false" ht="15" hidden="false" customHeight="true" outlineLevel="0" collapsed="false">
      <c r="A9309" s="486"/>
      <c r="B9309" s="487"/>
      <c r="C9309" s="487"/>
      <c r="D9309" s="487"/>
      <c r="E9309" s="487" t="s">
        <v>1391</v>
      </c>
      <c r="F9309" s="488" t="n">
        <v>13.82</v>
      </c>
      <c r="G9309" s="487"/>
      <c r="H9309" s="491" t="s">
        <v>1392</v>
      </c>
      <c r="I9309" s="491"/>
      <c r="J9309" s="490" t="n">
        <v>71.9</v>
      </c>
    </row>
    <row r="9310" customFormat="false" ht="49.5" hidden="false" customHeight="true" outlineLevel="0" collapsed="false">
      <c r="A9310" s="492"/>
      <c r="B9310" s="493"/>
      <c r="C9310" s="493"/>
      <c r="D9310" s="493"/>
      <c r="E9310" s="493"/>
      <c r="F9310" s="493"/>
      <c r="G9310" s="493" t="s">
        <v>1393</v>
      </c>
      <c r="H9310" s="494" t="n">
        <v>14</v>
      </c>
      <c r="I9310" s="495" t="s">
        <v>1394</v>
      </c>
      <c r="J9310" s="496" t="n">
        <v>1006.6</v>
      </c>
    </row>
    <row r="9311" customFormat="false" ht="0.75" hidden="false" customHeight="true" outlineLevel="0" collapsed="false">
      <c r="A9311" s="497"/>
      <c r="B9311" s="498"/>
      <c r="C9311" s="498"/>
      <c r="D9311" s="498"/>
      <c r="E9311" s="498"/>
      <c r="F9311" s="498"/>
      <c r="G9311" s="498"/>
      <c r="H9311" s="498"/>
      <c r="I9311" s="499"/>
      <c r="J9311" s="500"/>
    </row>
    <row r="9312" customFormat="false" ht="18" hidden="false" customHeight="true" outlineLevel="0" collapsed="false">
      <c r="A9312" s="466" t="s">
        <v>4126</v>
      </c>
      <c r="B9312" s="467" t="s">
        <v>27</v>
      </c>
      <c r="C9312" s="468" t="s">
        <v>26</v>
      </c>
      <c r="D9312" s="468" t="s">
        <v>18</v>
      </c>
      <c r="E9312" s="468" t="s">
        <v>25</v>
      </c>
      <c r="F9312" s="468"/>
      <c r="G9312" s="469" t="s">
        <v>1375</v>
      </c>
      <c r="H9312" s="467" t="s">
        <v>1376</v>
      </c>
      <c r="I9312" s="470" t="s">
        <v>1377</v>
      </c>
      <c r="J9312" s="471" t="s">
        <v>19</v>
      </c>
    </row>
    <row r="9313" customFormat="false" ht="25.5" hidden="false" customHeight="true" outlineLevel="0" collapsed="false">
      <c r="A9313" s="472" t="s">
        <v>35</v>
      </c>
      <c r="B9313" s="473" t="s">
        <v>4040</v>
      </c>
      <c r="C9313" s="474" t="s">
        <v>36</v>
      </c>
      <c r="D9313" s="474" t="s">
        <v>4041</v>
      </c>
      <c r="E9313" s="474" t="s">
        <v>1422</v>
      </c>
      <c r="F9313" s="474"/>
      <c r="G9313" s="475" t="s">
        <v>120</v>
      </c>
      <c r="H9313" s="476" t="n">
        <v>1</v>
      </c>
      <c r="I9313" s="477" t="n">
        <v>52.34</v>
      </c>
      <c r="J9313" s="478" t="n">
        <v>52.34</v>
      </c>
    </row>
    <row r="9314" customFormat="false" ht="25.5" hidden="false" customHeight="true" outlineLevel="0" collapsed="false">
      <c r="A9314" s="479" t="s">
        <v>656</v>
      </c>
      <c r="B9314" s="480" t="n">
        <v>88267</v>
      </c>
      <c r="C9314" s="481" t="s">
        <v>42</v>
      </c>
      <c r="D9314" s="481" t="s">
        <v>909</v>
      </c>
      <c r="E9314" s="481" t="s">
        <v>1382</v>
      </c>
      <c r="F9314" s="481"/>
      <c r="G9314" s="482" t="s">
        <v>469</v>
      </c>
      <c r="H9314" s="483" t="n">
        <v>0.5</v>
      </c>
      <c r="I9314" s="484" t="n">
        <v>25.55</v>
      </c>
      <c r="J9314" s="485" t="n">
        <v>12.77</v>
      </c>
    </row>
    <row r="9315" customFormat="false" ht="25.5" hidden="false" customHeight="true" outlineLevel="0" collapsed="false">
      <c r="A9315" s="479" t="s">
        <v>656</v>
      </c>
      <c r="B9315" s="480" t="n">
        <v>88248</v>
      </c>
      <c r="C9315" s="481" t="s">
        <v>42</v>
      </c>
      <c r="D9315" s="481" t="s">
        <v>910</v>
      </c>
      <c r="E9315" s="481" t="s">
        <v>1382</v>
      </c>
      <c r="F9315" s="481"/>
      <c r="G9315" s="482" t="s">
        <v>469</v>
      </c>
      <c r="H9315" s="483" t="n">
        <v>0.5</v>
      </c>
      <c r="I9315" s="484" t="n">
        <v>20.92</v>
      </c>
      <c r="J9315" s="485" t="n">
        <v>10.46</v>
      </c>
    </row>
    <row r="9316" customFormat="false" ht="24" hidden="false" customHeight="true" outlineLevel="0" collapsed="false">
      <c r="A9316" s="501" t="s">
        <v>200</v>
      </c>
      <c r="B9316" s="502" t="n">
        <v>3146</v>
      </c>
      <c r="C9316" s="503" t="s">
        <v>42</v>
      </c>
      <c r="D9316" s="503" t="s">
        <v>3714</v>
      </c>
      <c r="E9316" s="503" t="s">
        <v>669</v>
      </c>
      <c r="F9316" s="503"/>
      <c r="G9316" s="504" t="s">
        <v>120</v>
      </c>
      <c r="H9316" s="505" t="n">
        <v>0.28</v>
      </c>
      <c r="I9316" s="506" t="n">
        <v>3.92</v>
      </c>
      <c r="J9316" s="507" t="n">
        <v>1.09</v>
      </c>
    </row>
    <row r="9317" customFormat="false" ht="25.5" hidden="false" customHeight="true" outlineLevel="0" collapsed="false">
      <c r="A9317" s="501" t="s">
        <v>200</v>
      </c>
      <c r="B9317" s="502" t="n">
        <v>7608</v>
      </c>
      <c r="C9317" s="503" t="s">
        <v>42</v>
      </c>
      <c r="D9317" s="503" t="s">
        <v>1442</v>
      </c>
      <c r="E9317" s="503" t="s">
        <v>669</v>
      </c>
      <c r="F9317" s="503"/>
      <c r="G9317" s="504" t="s">
        <v>120</v>
      </c>
      <c r="H9317" s="505" t="n">
        <v>1</v>
      </c>
      <c r="I9317" s="506" t="n">
        <v>11.49</v>
      </c>
      <c r="J9317" s="507" t="n">
        <v>11.49</v>
      </c>
    </row>
    <row r="9318" customFormat="false" ht="25.5" hidden="false" customHeight="true" outlineLevel="0" collapsed="false">
      <c r="A9318" s="501" t="s">
        <v>200</v>
      </c>
      <c r="B9318" s="502" t="n">
        <v>11680</v>
      </c>
      <c r="C9318" s="503" t="s">
        <v>42</v>
      </c>
      <c r="D9318" s="503" t="s">
        <v>4042</v>
      </c>
      <c r="E9318" s="503" t="s">
        <v>669</v>
      </c>
      <c r="F9318" s="503"/>
      <c r="G9318" s="504" t="s">
        <v>120</v>
      </c>
      <c r="H9318" s="505" t="n">
        <v>1</v>
      </c>
      <c r="I9318" s="506" t="n">
        <v>16.53</v>
      </c>
      <c r="J9318" s="507" t="n">
        <v>16.53</v>
      </c>
    </row>
    <row r="9319" customFormat="false" ht="15" hidden="false" customHeight="false" outlineLevel="0" collapsed="false">
      <c r="A9319" s="486"/>
      <c r="B9319" s="487"/>
      <c r="C9319" s="487"/>
      <c r="D9319" s="487"/>
      <c r="E9319" s="487" t="s">
        <v>1388</v>
      </c>
      <c r="F9319" s="488" t="n">
        <v>18.57</v>
      </c>
      <c r="G9319" s="487" t="s">
        <v>1389</v>
      </c>
      <c r="H9319" s="488" t="n">
        <v>0</v>
      </c>
      <c r="I9319" s="489" t="s">
        <v>1390</v>
      </c>
      <c r="J9319" s="490" t="n">
        <v>18.57</v>
      </c>
    </row>
    <row r="9320" customFormat="false" ht="15" hidden="false" customHeight="true" outlineLevel="0" collapsed="false">
      <c r="A9320" s="486"/>
      <c r="B9320" s="487"/>
      <c r="C9320" s="487"/>
      <c r="D9320" s="487"/>
      <c r="E9320" s="487" t="s">
        <v>1391</v>
      </c>
      <c r="F9320" s="488" t="n">
        <v>12.45</v>
      </c>
      <c r="G9320" s="487"/>
      <c r="H9320" s="491" t="s">
        <v>1392</v>
      </c>
      <c r="I9320" s="491"/>
      <c r="J9320" s="490" t="n">
        <v>64.79</v>
      </c>
    </row>
    <row r="9321" customFormat="false" ht="49.5" hidden="false" customHeight="true" outlineLevel="0" collapsed="false">
      <c r="A9321" s="492"/>
      <c r="B9321" s="493"/>
      <c r="C9321" s="493"/>
      <c r="D9321" s="493"/>
      <c r="E9321" s="493"/>
      <c r="F9321" s="493"/>
      <c r="G9321" s="493" t="s">
        <v>1393</v>
      </c>
      <c r="H9321" s="494" t="n">
        <v>5</v>
      </c>
      <c r="I9321" s="495" t="s">
        <v>1394</v>
      </c>
      <c r="J9321" s="496" t="n">
        <v>323.95</v>
      </c>
    </row>
    <row r="9322" customFormat="false" ht="0.75" hidden="false" customHeight="true" outlineLevel="0" collapsed="false">
      <c r="A9322" s="497"/>
      <c r="B9322" s="498"/>
      <c r="C9322" s="498"/>
      <c r="D9322" s="498"/>
      <c r="E9322" s="498"/>
      <c r="F9322" s="498"/>
      <c r="G9322" s="498"/>
      <c r="H9322" s="498"/>
      <c r="I9322" s="499"/>
      <c r="J9322" s="500"/>
    </row>
    <row r="9323" customFormat="false" ht="25.5" hidden="false" customHeight="true" outlineLevel="0" collapsed="false">
      <c r="A9323" s="461" t="s">
        <v>4127</v>
      </c>
      <c r="B9323" s="462"/>
      <c r="C9323" s="462"/>
      <c r="D9323" s="462" t="s">
        <v>4128</v>
      </c>
      <c r="E9323" s="462"/>
      <c r="F9323" s="462"/>
      <c r="G9323" s="462"/>
      <c r="H9323" s="463"/>
      <c r="I9323" s="464"/>
      <c r="J9323" s="465" t="n">
        <v>231463.5</v>
      </c>
    </row>
    <row r="9324" customFormat="false" ht="18" hidden="false" customHeight="true" outlineLevel="0" collapsed="false">
      <c r="A9324" s="466" t="s">
        <v>4129</v>
      </c>
      <c r="B9324" s="467" t="s">
        <v>27</v>
      </c>
      <c r="C9324" s="468" t="s">
        <v>26</v>
      </c>
      <c r="D9324" s="468" t="s">
        <v>18</v>
      </c>
      <c r="E9324" s="468" t="s">
        <v>25</v>
      </c>
      <c r="F9324" s="468"/>
      <c r="G9324" s="469" t="s">
        <v>1375</v>
      </c>
      <c r="H9324" s="467" t="s">
        <v>1376</v>
      </c>
      <c r="I9324" s="470" t="s">
        <v>1377</v>
      </c>
      <c r="J9324" s="471" t="s">
        <v>19</v>
      </c>
    </row>
    <row r="9325" customFormat="false" ht="64.5" hidden="false" customHeight="true" outlineLevel="0" collapsed="false">
      <c r="A9325" s="472" t="s">
        <v>35</v>
      </c>
      <c r="B9325" s="473" t="n">
        <v>102279</v>
      </c>
      <c r="C9325" s="474" t="s">
        <v>42</v>
      </c>
      <c r="D9325" s="474" t="s">
        <v>4130</v>
      </c>
      <c r="E9325" s="474" t="s">
        <v>914</v>
      </c>
      <c r="F9325" s="474"/>
      <c r="G9325" s="475" t="s">
        <v>388</v>
      </c>
      <c r="H9325" s="476" t="n">
        <v>1</v>
      </c>
      <c r="I9325" s="477" t="n">
        <v>6.42</v>
      </c>
      <c r="J9325" s="478" t="n">
        <v>6.42</v>
      </c>
    </row>
    <row r="9326" customFormat="false" ht="39" hidden="false" customHeight="true" outlineLevel="0" collapsed="false">
      <c r="A9326" s="479" t="s">
        <v>656</v>
      </c>
      <c r="B9326" s="480" t="n">
        <v>5631</v>
      </c>
      <c r="C9326" s="481" t="s">
        <v>42</v>
      </c>
      <c r="D9326" s="481" t="s">
        <v>1633</v>
      </c>
      <c r="E9326" s="481" t="s">
        <v>683</v>
      </c>
      <c r="F9326" s="481"/>
      <c r="G9326" s="482" t="s">
        <v>688</v>
      </c>
      <c r="H9326" s="483" t="n">
        <v>0.020951</v>
      </c>
      <c r="I9326" s="484" t="n">
        <v>205.47</v>
      </c>
      <c r="J9326" s="485" t="n">
        <v>4.3</v>
      </c>
    </row>
    <row r="9327" customFormat="false" ht="39" hidden="false" customHeight="true" outlineLevel="0" collapsed="false">
      <c r="A9327" s="479" t="s">
        <v>656</v>
      </c>
      <c r="B9327" s="480" t="n">
        <v>5632</v>
      </c>
      <c r="C9327" s="481" t="s">
        <v>42</v>
      </c>
      <c r="D9327" s="481" t="s">
        <v>1634</v>
      </c>
      <c r="E9327" s="481" t="s">
        <v>683</v>
      </c>
      <c r="F9327" s="481"/>
      <c r="G9327" s="482" t="s">
        <v>684</v>
      </c>
      <c r="H9327" s="483" t="n">
        <v>0.0165033</v>
      </c>
      <c r="I9327" s="484" t="n">
        <v>82.81</v>
      </c>
      <c r="J9327" s="485" t="n">
        <v>1.36</v>
      </c>
    </row>
    <row r="9328" customFormat="false" ht="24" hidden="false" customHeight="true" outlineLevel="0" collapsed="false">
      <c r="A9328" s="479" t="s">
        <v>656</v>
      </c>
      <c r="B9328" s="480" t="n">
        <v>88316</v>
      </c>
      <c r="C9328" s="481" t="s">
        <v>42</v>
      </c>
      <c r="D9328" s="481" t="s">
        <v>667</v>
      </c>
      <c r="E9328" s="481" t="s">
        <v>1382</v>
      </c>
      <c r="F9328" s="481"/>
      <c r="G9328" s="482" t="s">
        <v>469</v>
      </c>
      <c r="H9328" s="483" t="n">
        <v>0.0374543</v>
      </c>
      <c r="I9328" s="484" t="n">
        <v>20.32</v>
      </c>
      <c r="J9328" s="485" t="n">
        <v>0.76</v>
      </c>
    </row>
    <row r="9329" customFormat="false" ht="15" hidden="false" customHeight="false" outlineLevel="0" collapsed="false">
      <c r="A9329" s="486"/>
      <c r="B9329" s="487"/>
      <c r="C9329" s="487"/>
      <c r="D9329" s="487"/>
      <c r="E9329" s="487" t="s">
        <v>1388</v>
      </c>
      <c r="F9329" s="488" t="n">
        <v>1.31</v>
      </c>
      <c r="G9329" s="487" t="s">
        <v>1389</v>
      </c>
      <c r="H9329" s="488" t="n">
        <v>0</v>
      </c>
      <c r="I9329" s="489" t="s">
        <v>1390</v>
      </c>
      <c r="J9329" s="490" t="n">
        <v>1.31</v>
      </c>
    </row>
    <row r="9330" customFormat="false" ht="15" hidden="false" customHeight="true" outlineLevel="0" collapsed="false">
      <c r="A9330" s="486"/>
      <c r="B9330" s="487"/>
      <c r="C9330" s="487"/>
      <c r="D9330" s="487"/>
      <c r="E9330" s="487" t="s">
        <v>1391</v>
      </c>
      <c r="F9330" s="488" t="n">
        <v>1.52</v>
      </c>
      <c r="G9330" s="487"/>
      <c r="H9330" s="491" t="s">
        <v>1392</v>
      </c>
      <c r="I9330" s="491"/>
      <c r="J9330" s="490" t="n">
        <v>7.94</v>
      </c>
    </row>
    <row r="9331" customFormat="false" ht="49.5" hidden="false" customHeight="true" outlineLevel="0" collapsed="false">
      <c r="A9331" s="492"/>
      <c r="B9331" s="493"/>
      <c r="C9331" s="493"/>
      <c r="D9331" s="493"/>
      <c r="E9331" s="493"/>
      <c r="F9331" s="493"/>
      <c r="G9331" s="493" t="s">
        <v>1393</v>
      </c>
      <c r="H9331" s="494" t="n">
        <v>112.45</v>
      </c>
      <c r="I9331" s="495" t="s">
        <v>1394</v>
      </c>
      <c r="J9331" s="496" t="n">
        <v>892.85</v>
      </c>
    </row>
    <row r="9332" customFormat="false" ht="0.75" hidden="false" customHeight="true" outlineLevel="0" collapsed="false">
      <c r="A9332" s="497"/>
      <c r="B9332" s="498"/>
      <c r="C9332" s="498"/>
      <c r="D9332" s="498"/>
      <c r="E9332" s="498"/>
      <c r="F9332" s="498"/>
      <c r="G9332" s="498"/>
      <c r="H9332" s="498"/>
      <c r="I9332" s="499"/>
      <c r="J9332" s="500"/>
    </row>
    <row r="9333" customFormat="false" ht="18" hidden="false" customHeight="true" outlineLevel="0" collapsed="false">
      <c r="A9333" s="466" t="s">
        <v>4131</v>
      </c>
      <c r="B9333" s="467" t="s">
        <v>27</v>
      </c>
      <c r="C9333" s="468" t="s">
        <v>26</v>
      </c>
      <c r="D9333" s="468" t="s">
        <v>18</v>
      </c>
      <c r="E9333" s="468" t="s">
        <v>25</v>
      </c>
      <c r="F9333" s="468"/>
      <c r="G9333" s="469" t="s">
        <v>1375</v>
      </c>
      <c r="H9333" s="467" t="s">
        <v>1376</v>
      </c>
      <c r="I9333" s="470" t="s">
        <v>1377</v>
      </c>
      <c r="J9333" s="471" t="s">
        <v>19</v>
      </c>
    </row>
    <row r="9334" customFormat="false" ht="64.5" hidden="false" customHeight="true" outlineLevel="0" collapsed="false">
      <c r="A9334" s="472" t="s">
        <v>35</v>
      </c>
      <c r="B9334" s="473" t="n">
        <v>93378</v>
      </c>
      <c r="C9334" s="474" t="s">
        <v>42</v>
      </c>
      <c r="D9334" s="474" t="s">
        <v>1649</v>
      </c>
      <c r="E9334" s="474" t="s">
        <v>914</v>
      </c>
      <c r="F9334" s="474"/>
      <c r="G9334" s="475" t="s">
        <v>388</v>
      </c>
      <c r="H9334" s="476" t="n">
        <v>1</v>
      </c>
      <c r="I9334" s="477" t="n">
        <v>21.05</v>
      </c>
      <c r="J9334" s="478" t="n">
        <v>21.05</v>
      </c>
    </row>
    <row r="9335" customFormat="false" ht="64.5" hidden="false" customHeight="true" outlineLevel="0" collapsed="false">
      <c r="A9335" s="479" t="s">
        <v>656</v>
      </c>
      <c r="B9335" s="480" t="n">
        <v>5678</v>
      </c>
      <c r="C9335" s="481" t="s">
        <v>42</v>
      </c>
      <c r="D9335" s="481" t="s">
        <v>931</v>
      </c>
      <c r="E9335" s="481" t="s">
        <v>683</v>
      </c>
      <c r="F9335" s="481"/>
      <c r="G9335" s="482" t="s">
        <v>688</v>
      </c>
      <c r="H9335" s="483" t="n">
        <v>0.0538</v>
      </c>
      <c r="I9335" s="484" t="n">
        <v>139.68</v>
      </c>
      <c r="J9335" s="485" t="n">
        <v>7.51</v>
      </c>
    </row>
    <row r="9336" customFormat="false" ht="64.5" hidden="false" customHeight="true" outlineLevel="0" collapsed="false">
      <c r="A9336" s="479" t="s">
        <v>656</v>
      </c>
      <c r="B9336" s="480" t="n">
        <v>5679</v>
      </c>
      <c r="C9336" s="481" t="s">
        <v>42</v>
      </c>
      <c r="D9336" s="481" t="s">
        <v>929</v>
      </c>
      <c r="E9336" s="481" t="s">
        <v>683</v>
      </c>
      <c r="F9336" s="481"/>
      <c r="G9336" s="482" t="s">
        <v>684</v>
      </c>
      <c r="H9336" s="483" t="n">
        <v>0.0777</v>
      </c>
      <c r="I9336" s="484" t="n">
        <v>56.5</v>
      </c>
      <c r="J9336" s="485" t="n">
        <v>4.39</v>
      </c>
    </row>
    <row r="9337" customFormat="false" ht="64.5" hidden="false" customHeight="true" outlineLevel="0" collapsed="false">
      <c r="A9337" s="479" t="s">
        <v>656</v>
      </c>
      <c r="B9337" s="480" t="n">
        <v>5901</v>
      </c>
      <c r="C9337" s="481" t="s">
        <v>42</v>
      </c>
      <c r="D9337" s="481" t="s">
        <v>1650</v>
      </c>
      <c r="E9337" s="481" t="s">
        <v>683</v>
      </c>
      <c r="F9337" s="481"/>
      <c r="G9337" s="482" t="s">
        <v>688</v>
      </c>
      <c r="H9337" s="483" t="n">
        <v>0.0054</v>
      </c>
      <c r="I9337" s="484" t="n">
        <v>320.21</v>
      </c>
      <c r="J9337" s="485" t="n">
        <v>1.72</v>
      </c>
    </row>
    <row r="9338" customFormat="false" ht="64.5" hidden="false" customHeight="true" outlineLevel="0" collapsed="false">
      <c r="A9338" s="479" t="s">
        <v>656</v>
      </c>
      <c r="B9338" s="480" t="n">
        <v>5903</v>
      </c>
      <c r="C9338" s="481" t="s">
        <v>42</v>
      </c>
      <c r="D9338" s="481" t="s">
        <v>1651</v>
      </c>
      <c r="E9338" s="481" t="s">
        <v>683</v>
      </c>
      <c r="F9338" s="481"/>
      <c r="G9338" s="482" t="s">
        <v>684</v>
      </c>
      <c r="H9338" s="483" t="n">
        <v>0.0006</v>
      </c>
      <c r="I9338" s="484" t="n">
        <v>75.31</v>
      </c>
      <c r="J9338" s="485" t="n">
        <v>0.04</v>
      </c>
    </row>
    <row r="9339" customFormat="false" ht="24" hidden="false" customHeight="true" outlineLevel="0" collapsed="false">
      <c r="A9339" s="479" t="s">
        <v>656</v>
      </c>
      <c r="B9339" s="480" t="n">
        <v>88316</v>
      </c>
      <c r="C9339" s="481" t="s">
        <v>42</v>
      </c>
      <c r="D9339" s="481" t="s">
        <v>667</v>
      </c>
      <c r="E9339" s="481" t="s">
        <v>1382</v>
      </c>
      <c r="F9339" s="481"/>
      <c r="G9339" s="482" t="s">
        <v>469</v>
      </c>
      <c r="H9339" s="483" t="n">
        <v>0.0734</v>
      </c>
      <c r="I9339" s="484" t="n">
        <v>20.32</v>
      </c>
      <c r="J9339" s="485" t="n">
        <v>1.49</v>
      </c>
    </row>
    <row r="9340" customFormat="false" ht="39" hidden="false" customHeight="true" outlineLevel="0" collapsed="false">
      <c r="A9340" s="479" t="s">
        <v>656</v>
      </c>
      <c r="B9340" s="480" t="n">
        <v>91533</v>
      </c>
      <c r="C9340" s="481" t="s">
        <v>42</v>
      </c>
      <c r="D9340" s="481" t="s">
        <v>1124</v>
      </c>
      <c r="E9340" s="481" t="s">
        <v>683</v>
      </c>
      <c r="F9340" s="481"/>
      <c r="G9340" s="482" t="s">
        <v>688</v>
      </c>
      <c r="H9340" s="483" t="n">
        <v>0.1962</v>
      </c>
      <c r="I9340" s="484" t="n">
        <v>30.1</v>
      </c>
      <c r="J9340" s="485" t="n">
        <v>5.9</v>
      </c>
    </row>
    <row r="9341" customFormat="false" ht="15" hidden="false" customHeight="false" outlineLevel="0" collapsed="false">
      <c r="A9341" s="486"/>
      <c r="B9341" s="487"/>
      <c r="C9341" s="487"/>
      <c r="D9341" s="487"/>
      <c r="E9341" s="487" t="s">
        <v>1388</v>
      </c>
      <c r="F9341" s="488" t="n">
        <v>7.31</v>
      </c>
      <c r="G9341" s="487" t="s">
        <v>1389</v>
      </c>
      <c r="H9341" s="488" t="n">
        <v>0</v>
      </c>
      <c r="I9341" s="489" t="s">
        <v>1390</v>
      </c>
      <c r="J9341" s="490" t="n">
        <v>7.31</v>
      </c>
    </row>
    <row r="9342" customFormat="false" ht="15" hidden="false" customHeight="true" outlineLevel="0" collapsed="false">
      <c r="A9342" s="486"/>
      <c r="B9342" s="487"/>
      <c r="C9342" s="487"/>
      <c r="D9342" s="487"/>
      <c r="E9342" s="487" t="s">
        <v>1391</v>
      </c>
      <c r="F9342" s="488" t="n">
        <v>5</v>
      </c>
      <c r="G9342" s="487"/>
      <c r="H9342" s="491" t="s">
        <v>1392</v>
      </c>
      <c r="I9342" s="491"/>
      <c r="J9342" s="490" t="n">
        <v>26.05</v>
      </c>
    </row>
    <row r="9343" customFormat="false" ht="49.5" hidden="false" customHeight="true" outlineLevel="0" collapsed="false">
      <c r="A9343" s="492"/>
      <c r="B9343" s="493"/>
      <c r="C9343" s="493"/>
      <c r="D9343" s="493"/>
      <c r="E9343" s="493"/>
      <c r="F9343" s="493"/>
      <c r="G9343" s="493" t="s">
        <v>1393</v>
      </c>
      <c r="H9343" s="494" t="n">
        <v>44.98</v>
      </c>
      <c r="I9343" s="495" t="s">
        <v>1394</v>
      </c>
      <c r="J9343" s="496" t="n">
        <v>1171.72</v>
      </c>
    </row>
    <row r="9344" customFormat="false" ht="0.75" hidden="false" customHeight="true" outlineLevel="0" collapsed="false">
      <c r="A9344" s="497"/>
      <c r="B9344" s="498"/>
      <c r="C9344" s="498"/>
      <c r="D9344" s="498"/>
      <c r="E9344" s="498"/>
      <c r="F9344" s="498"/>
      <c r="G9344" s="498"/>
      <c r="H9344" s="498"/>
      <c r="I9344" s="499"/>
      <c r="J9344" s="500"/>
    </row>
    <row r="9345" customFormat="false" ht="18" hidden="false" customHeight="true" outlineLevel="0" collapsed="false">
      <c r="A9345" s="466" t="s">
        <v>4132</v>
      </c>
      <c r="B9345" s="467" t="s">
        <v>27</v>
      </c>
      <c r="C9345" s="468" t="s">
        <v>26</v>
      </c>
      <c r="D9345" s="468" t="s">
        <v>18</v>
      </c>
      <c r="E9345" s="468" t="s">
        <v>25</v>
      </c>
      <c r="F9345" s="468"/>
      <c r="G9345" s="469" t="s">
        <v>1375</v>
      </c>
      <c r="H9345" s="467" t="s">
        <v>1376</v>
      </c>
      <c r="I9345" s="470" t="s">
        <v>1377</v>
      </c>
      <c r="J9345" s="471" t="s">
        <v>19</v>
      </c>
    </row>
    <row r="9346" customFormat="false" ht="51.75" hidden="false" customHeight="true" outlineLevel="0" collapsed="false">
      <c r="A9346" s="472" t="s">
        <v>35</v>
      </c>
      <c r="B9346" s="473" t="n">
        <v>100981</v>
      </c>
      <c r="C9346" s="474" t="s">
        <v>42</v>
      </c>
      <c r="D9346" s="474" t="s">
        <v>2728</v>
      </c>
      <c r="E9346" s="474" t="s">
        <v>1632</v>
      </c>
      <c r="F9346" s="474"/>
      <c r="G9346" s="475" t="s">
        <v>388</v>
      </c>
      <c r="H9346" s="476" t="n">
        <v>1</v>
      </c>
      <c r="I9346" s="477" t="n">
        <v>9.37</v>
      </c>
      <c r="J9346" s="478" t="n">
        <v>9.37</v>
      </c>
    </row>
    <row r="9347" customFormat="false" ht="39" hidden="false" customHeight="true" outlineLevel="0" collapsed="false">
      <c r="A9347" s="479" t="s">
        <v>656</v>
      </c>
      <c r="B9347" s="480" t="n">
        <v>5631</v>
      </c>
      <c r="C9347" s="481" t="s">
        <v>42</v>
      </c>
      <c r="D9347" s="481" t="s">
        <v>1633</v>
      </c>
      <c r="E9347" s="481" t="s">
        <v>683</v>
      </c>
      <c r="F9347" s="481"/>
      <c r="G9347" s="482" t="s">
        <v>688</v>
      </c>
      <c r="H9347" s="483" t="n">
        <v>0.0083</v>
      </c>
      <c r="I9347" s="484" t="n">
        <v>205.47</v>
      </c>
      <c r="J9347" s="485" t="n">
        <v>1.7</v>
      </c>
    </row>
    <row r="9348" customFormat="false" ht="39" hidden="false" customHeight="true" outlineLevel="0" collapsed="false">
      <c r="A9348" s="479" t="s">
        <v>656</v>
      </c>
      <c r="B9348" s="480" t="n">
        <v>5632</v>
      </c>
      <c r="C9348" s="481" t="s">
        <v>42</v>
      </c>
      <c r="D9348" s="481" t="s">
        <v>1634</v>
      </c>
      <c r="E9348" s="481" t="s">
        <v>683</v>
      </c>
      <c r="F9348" s="481"/>
      <c r="G9348" s="482" t="s">
        <v>684</v>
      </c>
      <c r="H9348" s="483" t="n">
        <v>0.0151</v>
      </c>
      <c r="I9348" s="484" t="n">
        <v>82.81</v>
      </c>
      <c r="J9348" s="485" t="n">
        <v>1.25</v>
      </c>
    </row>
    <row r="9349" customFormat="false" ht="51.75" hidden="false" customHeight="true" outlineLevel="0" collapsed="false">
      <c r="A9349" s="479" t="s">
        <v>656</v>
      </c>
      <c r="B9349" s="480" t="n">
        <v>67826</v>
      </c>
      <c r="C9349" s="481" t="s">
        <v>42</v>
      </c>
      <c r="D9349" s="481" t="s">
        <v>4133</v>
      </c>
      <c r="E9349" s="481" t="s">
        <v>683</v>
      </c>
      <c r="F9349" s="481"/>
      <c r="G9349" s="482" t="s">
        <v>688</v>
      </c>
      <c r="H9349" s="483" t="n">
        <v>0.0267</v>
      </c>
      <c r="I9349" s="484" t="n">
        <v>190.13</v>
      </c>
      <c r="J9349" s="485" t="n">
        <v>5.07</v>
      </c>
    </row>
    <row r="9350" customFormat="false" ht="51.75" hidden="false" customHeight="true" outlineLevel="0" collapsed="false">
      <c r="A9350" s="479" t="s">
        <v>656</v>
      </c>
      <c r="B9350" s="480" t="n">
        <v>67827</v>
      </c>
      <c r="C9350" s="481" t="s">
        <v>42</v>
      </c>
      <c r="D9350" s="481" t="s">
        <v>4134</v>
      </c>
      <c r="E9350" s="481" t="s">
        <v>683</v>
      </c>
      <c r="F9350" s="481"/>
      <c r="G9350" s="482" t="s">
        <v>684</v>
      </c>
      <c r="H9350" s="483" t="n">
        <v>0.0203</v>
      </c>
      <c r="I9350" s="484" t="n">
        <v>66.84</v>
      </c>
      <c r="J9350" s="485" t="n">
        <v>1.35</v>
      </c>
    </row>
    <row r="9351" customFormat="false" ht="15" hidden="false" customHeight="false" outlineLevel="0" collapsed="false">
      <c r="A9351" s="486"/>
      <c r="B9351" s="487"/>
      <c r="C9351" s="487"/>
      <c r="D9351" s="487"/>
      <c r="E9351" s="487" t="s">
        <v>1388</v>
      </c>
      <c r="F9351" s="488" t="n">
        <v>1.73</v>
      </c>
      <c r="G9351" s="487" t="s">
        <v>1389</v>
      </c>
      <c r="H9351" s="488" t="n">
        <v>0</v>
      </c>
      <c r="I9351" s="489" t="s">
        <v>1390</v>
      </c>
      <c r="J9351" s="490" t="n">
        <v>1.73</v>
      </c>
    </row>
    <row r="9352" customFormat="false" ht="15" hidden="false" customHeight="true" outlineLevel="0" collapsed="false">
      <c r="A9352" s="486"/>
      <c r="B9352" s="487"/>
      <c r="C9352" s="487"/>
      <c r="D9352" s="487"/>
      <c r="E9352" s="487" t="s">
        <v>1391</v>
      </c>
      <c r="F9352" s="488" t="n">
        <v>2.23</v>
      </c>
      <c r="G9352" s="487"/>
      <c r="H9352" s="491" t="s">
        <v>1392</v>
      </c>
      <c r="I9352" s="491"/>
      <c r="J9352" s="490" t="n">
        <v>11.6</v>
      </c>
    </row>
    <row r="9353" customFormat="false" ht="49.5" hidden="false" customHeight="true" outlineLevel="0" collapsed="false">
      <c r="A9353" s="492"/>
      <c r="B9353" s="493"/>
      <c r="C9353" s="493"/>
      <c r="D9353" s="493"/>
      <c r="E9353" s="493"/>
      <c r="F9353" s="493"/>
      <c r="G9353" s="493" t="s">
        <v>1393</v>
      </c>
      <c r="H9353" s="494" t="n">
        <v>77.07</v>
      </c>
      <c r="I9353" s="495" t="s">
        <v>1394</v>
      </c>
      <c r="J9353" s="496" t="n">
        <v>894.01</v>
      </c>
    </row>
    <row r="9354" customFormat="false" ht="0.75" hidden="false" customHeight="true" outlineLevel="0" collapsed="false">
      <c r="A9354" s="497"/>
      <c r="B9354" s="498"/>
      <c r="C9354" s="498"/>
      <c r="D9354" s="498"/>
      <c r="E9354" s="498"/>
      <c r="F9354" s="498"/>
      <c r="G9354" s="498"/>
      <c r="H9354" s="498"/>
      <c r="I9354" s="499"/>
      <c r="J9354" s="500"/>
    </row>
    <row r="9355" customFormat="false" ht="18" hidden="false" customHeight="true" outlineLevel="0" collapsed="false">
      <c r="A9355" s="466" t="s">
        <v>4135</v>
      </c>
      <c r="B9355" s="467" t="s">
        <v>27</v>
      </c>
      <c r="C9355" s="468" t="s">
        <v>26</v>
      </c>
      <c r="D9355" s="468" t="s">
        <v>18</v>
      </c>
      <c r="E9355" s="468" t="s">
        <v>25</v>
      </c>
      <c r="F9355" s="468"/>
      <c r="G9355" s="469" t="s">
        <v>1375</v>
      </c>
      <c r="H9355" s="467" t="s">
        <v>1376</v>
      </c>
      <c r="I9355" s="470" t="s">
        <v>1377</v>
      </c>
      <c r="J9355" s="471" t="s">
        <v>19</v>
      </c>
    </row>
    <row r="9356" customFormat="false" ht="24" hidden="false" customHeight="true" outlineLevel="0" collapsed="false">
      <c r="A9356" s="472" t="s">
        <v>35</v>
      </c>
      <c r="B9356" s="473" t="n">
        <v>93358</v>
      </c>
      <c r="C9356" s="474" t="s">
        <v>42</v>
      </c>
      <c r="D9356" s="474" t="s">
        <v>174</v>
      </c>
      <c r="E9356" s="474" t="s">
        <v>914</v>
      </c>
      <c r="F9356" s="474"/>
      <c r="G9356" s="475" t="s">
        <v>388</v>
      </c>
      <c r="H9356" s="476" t="n">
        <v>1</v>
      </c>
      <c r="I9356" s="477" t="n">
        <v>80.38</v>
      </c>
      <c r="J9356" s="478" t="n">
        <v>80.38</v>
      </c>
    </row>
    <row r="9357" customFormat="false" ht="24" hidden="false" customHeight="true" outlineLevel="0" collapsed="false">
      <c r="A9357" s="479" t="s">
        <v>656</v>
      </c>
      <c r="B9357" s="480" t="n">
        <v>88316</v>
      </c>
      <c r="C9357" s="481" t="s">
        <v>42</v>
      </c>
      <c r="D9357" s="481" t="s">
        <v>667</v>
      </c>
      <c r="E9357" s="481" t="s">
        <v>1382</v>
      </c>
      <c r="F9357" s="481"/>
      <c r="G9357" s="482" t="s">
        <v>469</v>
      </c>
      <c r="H9357" s="483" t="n">
        <v>3.9557667</v>
      </c>
      <c r="I9357" s="484" t="n">
        <v>20.32</v>
      </c>
      <c r="J9357" s="485" t="n">
        <v>80.38</v>
      </c>
    </row>
    <row r="9358" customFormat="false" ht="15" hidden="false" customHeight="false" outlineLevel="0" collapsed="false">
      <c r="A9358" s="486"/>
      <c r="B9358" s="487"/>
      <c r="C9358" s="487"/>
      <c r="D9358" s="487"/>
      <c r="E9358" s="487" t="s">
        <v>1388</v>
      </c>
      <c r="F9358" s="488" t="n">
        <v>59.69</v>
      </c>
      <c r="G9358" s="487" t="s">
        <v>1389</v>
      </c>
      <c r="H9358" s="488" t="n">
        <v>0</v>
      </c>
      <c r="I9358" s="489" t="s">
        <v>1390</v>
      </c>
      <c r="J9358" s="490" t="n">
        <v>59.69</v>
      </c>
    </row>
    <row r="9359" customFormat="false" ht="15" hidden="false" customHeight="true" outlineLevel="0" collapsed="false">
      <c r="A9359" s="486"/>
      <c r="B9359" s="487"/>
      <c r="C9359" s="487"/>
      <c r="D9359" s="487"/>
      <c r="E9359" s="487" t="s">
        <v>1391</v>
      </c>
      <c r="F9359" s="488" t="n">
        <v>19.13</v>
      </c>
      <c r="G9359" s="487"/>
      <c r="H9359" s="491" t="s">
        <v>1392</v>
      </c>
      <c r="I9359" s="491"/>
      <c r="J9359" s="490" t="n">
        <v>99.51</v>
      </c>
    </row>
    <row r="9360" customFormat="false" ht="49.5" hidden="false" customHeight="true" outlineLevel="0" collapsed="false">
      <c r="A9360" s="492"/>
      <c r="B9360" s="493"/>
      <c r="C9360" s="493"/>
      <c r="D9360" s="493"/>
      <c r="E9360" s="493"/>
      <c r="F9360" s="493"/>
      <c r="G9360" s="493" t="s">
        <v>1393</v>
      </c>
      <c r="H9360" s="494" t="n">
        <v>16</v>
      </c>
      <c r="I9360" s="495" t="s">
        <v>1394</v>
      </c>
      <c r="J9360" s="496" t="n">
        <v>1592.16</v>
      </c>
    </row>
    <row r="9361" customFormat="false" ht="0.75" hidden="false" customHeight="true" outlineLevel="0" collapsed="false">
      <c r="A9361" s="497"/>
      <c r="B9361" s="498"/>
      <c r="C9361" s="498"/>
      <c r="D9361" s="498"/>
      <c r="E9361" s="498"/>
      <c r="F9361" s="498"/>
      <c r="G9361" s="498"/>
      <c r="H9361" s="498"/>
      <c r="I9361" s="499"/>
      <c r="J9361" s="500"/>
    </row>
    <row r="9362" customFormat="false" ht="18" hidden="false" customHeight="true" outlineLevel="0" collapsed="false">
      <c r="A9362" s="466" t="s">
        <v>4136</v>
      </c>
      <c r="B9362" s="467" t="s">
        <v>27</v>
      </c>
      <c r="C9362" s="468" t="s">
        <v>26</v>
      </c>
      <c r="D9362" s="468" t="s">
        <v>18</v>
      </c>
      <c r="E9362" s="468" t="s">
        <v>25</v>
      </c>
      <c r="F9362" s="468"/>
      <c r="G9362" s="469" t="s">
        <v>1375</v>
      </c>
      <c r="H9362" s="467" t="s">
        <v>1376</v>
      </c>
      <c r="I9362" s="470" t="s">
        <v>1377</v>
      </c>
      <c r="J9362" s="471" t="s">
        <v>19</v>
      </c>
    </row>
    <row r="9363" customFormat="false" ht="25.5" hidden="false" customHeight="true" outlineLevel="0" collapsed="false">
      <c r="A9363" s="472" t="s">
        <v>35</v>
      </c>
      <c r="B9363" s="473" t="n">
        <v>93382</v>
      </c>
      <c r="C9363" s="474" t="s">
        <v>42</v>
      </c>
      <c r="D9363" s="474" t="s">
        <v>1464</v>
      </c>
      <c r="E9363" s="474" t="s">
        <v>914</v>
      </c>
      <c r="F9363" s="474"/>
      <c r="G9363" s="475" t="s">
        <v>388</v>
      </c>
      <c r="H9363" s="476" t="n">
        <v>1</v>
      </c>
      <c r="I9363" s="477" t="n">
        <v>23.64</v>
      </c>
      <c r="J9363" s="478" t="n">
        <v>23.64</v>
      </c>
    </row>
    <row r="9364" customFormat="false" ht="64.5" hidden="false" customHeight="true" outlineLevel="0" collapsed="false">
      <c r="A9364" s="479" t="s">
        <v>656</v>
      </c>
      <c r="B9364" s="480" t="n">
        <v>5901</v>
      </c>
      <c r="C9364" s="481" t="s">
        <v>42</v>
      </c>
      <c r="D9364" s="481" t="s">
        <v>1650</v>
      </c>
      <c r="E9364" s="481" t="s">
        <v>683</v>
      </c>
      <c r="F9364" s="481"/>
      <c r="G9364" s="482" t="s">
        <v>688</v>
      </c>
      <c r="H9364" s="483" t="n">
        <v>0.0054</v>
      </c>
      <c r="I9364" s="484" t="n">
        <v>320.21</v>
      </c>
      <c r="J9364" s="485" t="n">
        <v>1.72</v>
      </c>
    </row>
    <row r="9365" customFormat="false" ht="64.5" hidden="false" customHeight="true" outlineLevel="0" collapsed="false">
      <c r="A9365" s="479" t="s">
        <v>656</v>
      </c>
      <c r="B9365" s="480" t="n">
        <v>5903</v>
      </c>
      <c r="C9365" s="481" t="s">
        <v>42</v>
      </c>
      <c r="D9365" s="481" t="s">
        <v>1651</v>
      </c>
      <c r="E9365" s="481" t="s">
        <v>683</v>
      </c>
      <c r="F9365" s="481"/>
      <c r="G9365" s="482" t="s">
        <v>684</v>
      </c>
      <c r="H9365" s="483" t="n">
        <v>0.0006</v>
      </c>
      <c r="I9365" s="484" t="n">
        <v>75.31</v>
      </c>
      <c r="J9365" s="485" t="n">
        <v>0.04</v>
      </c>
    </row>
    <row r="9366" customFormat="false" ht="24" hidden="false" customHeight="true" outlineLevel="0" collapsed="false">
      <c r="A9366" s="479" t="s">
        <v>656</v>
      </c>
      <c r="B9366" s="480" t="n">
        <v>88316</v>
      </c>
      <c r="C9366" s="481" t="s">
        <v>42</v>
      </c>
      <c r="D9366" s="481" t="s">
        <v>667</v>
      </c>
      <c r="E9366" s="481" t="s">
        <v>1382</v>
      </c>
      <c r="F9366" s="481"/>
      <c r="G9366" s="482" t="s">
        <v>469</v>
      </c>
      <c r="H9366" s="483" t="n">
        <v>0.7866</v>
      </c>
      <c r="I9366" s="484" t="n">
        <v>20.32</v>
      </c>
      <c r="J9366" s="485" t="n">
        <v>15.98</v>
      </c>
    </row>
    <row r="9367" customFormat="false" ht="39" hidden="false" customHeight="true" outlineLevel="0" collapsed="false">
      <c r="A9367" s="479" t="s">
        <v>656</v>
      </c>
      <c r="B9367" s="480" t="n">
        <v>91533</v>
      </c>
      <c r="C9367" s="481" t="s">
        <v>42</v>
      </c>
      <c r="D9367" s="481" t="s">
        <v>1124</v>
      </c>
      <c r="E9367" s="481" t="s">
        <v>683</v>
      </c>
      <c r="F9367" s="481"/>
      <c r="G9367" s="482" t="s">
        <v>688</v>
      </c>
      <c r="H9367" s="483" t="n">
        <v>0.1962</v>
      </c>
      <c r="I9367" s="484" t="n">
        <v>30.1</v>
      </c>
      <c r="J9367" s="485" t="n">
        <v>5.9</v>
      </c>
    </row>
    <row r="9368" customFormat="false" ht="15" hidden="false" customHeight="false" outlineLevel="0" collapsed="false">
      <c r="A9368" s="486"/>
      <c r="B9368" s="487"/>
      <c r="C9368" s="487"/>
      <c r="D9368" s="487"/>
      <c r="E9368" s="487" t="s">
        <v>1388</v>
      </c>
      <c r="F9368" s="488" t="n">
        <v>15.45</v>
      </c>
      <c r="G9368" s="487" t="s">
        <v>1389</v>
      </c>
      <c r="H9368" s="488" t="n">
        <v>0</v>
      </c>
      <c r="I9368" s="489" t="s">
        <v>1390</v>
      </c>
      <c r="J9368" s="490" t="n">
        <v>15.45</v>
      </c>
    </row>
    <row r="9369" customFormat="false" ht="15" hidden="false" customHeight="true" outlineLevel="0" collapsed="false">
      <c r="A9369" s="486"/>
      <c r="B9369" s="487"/>
      <c r="C9369" s="487"/>
      <c r="D9369" s="487"/>
      <c r="E9369" s="487" t="s">
        <v>1391</v>
      </c>
      <c r="F9369" s="488" t="n">
        <v>5.62</v>
      </c>
      <c r="G9369" s="487"/>
      <c r="H9369" s="491" t="s">
        <v>1392</v>
      </c>
      <c r="I9369" s="491"/>
      <c r="J9369" s="490" t="n">
        <v>29.26</v>
      </c>
    </row>
    <row r="9370" customFormat="false" ht="49.5" hidden="false" customHeight="true" outlineLevel="0" collapsed="false">
      <c r="A9370" s="492"/>
      <c r="B9370" s="493"/>
      <c r="C9370" s="493"/>
      <c r="D9370" s="493"/>
      <c r="E9370" s="493"/>
      <c r="F9370" s="493"/>
      <c r="G9370" s="493" t="s">
        <v>1393</v>
      </c>
      <c r="H9370" s="494" t="n">
        <v>6.4</v>
      </c>
      <c r="I9370" s="495" t="s">
        <v>1394</v>
      </c>
      <c r="J9370" s="496" t="n">
        <v>187.26</v>
      </c>
    </row>
    <row r="9371" customFormat="false" ht="0.75" hidden="false" customHeight="true" outlineLevel="0" collapsed="false">
      <c r="A9371" s="497"/>
      <c r="B9371" s="498"/>
      <c r="C9371" s="498"/>
      <c r="D9371" s="498"/>
      <c r="E9371" s="498"/>
      <c r="F9371" s="498"/>
      <c r="G9371" s="498"/>
      <c r="H9371" s="498"/>
      <c r="I9371" s="499"/>
      <c r="J9371" s="500"/>
    </row>
    <row r="9372" customFormat="false" ht="18" hidden="false" customHeight="true" outlineLevel="0" collapsed="false">
      <c r="A9372" s="466" t="s">
        <v>4137</v>
      </c>
      <c r="B9372" s="467" t="s">
        <v>27</v>
      </c>
      <c r="C9372" s="468" t="s">
        <v>26</v>
      </c>
      <c r="D9372" s="468" t="s">
        <v>18</v>
      </c>
      <c r="E9372" s="468" t="s">
        <v>25</v>
      </c>
      <c r="F9372" s="468"/>
      <c r="G9372" s="469" t="s">
        <v>1375</v>
      </c>
      <c r="H9372" s="467" t="s">
        <v>1376</v>
      </c>
      <c r="I9372" s="470" t="s">
        <v>1377</v>
      </c>
      <c r="J9372" s="471" t="s">
        <v>19</v>
      </c>
    </row>
    <row r="9373" customFormat="false" ht="39" hidden="false" customHeight="true" outlineLevel="0" collapsed="false">
      <c r="A9373" s="472" t="s">
        <v>35</v>
      </c>
      <c r="B9373" s="473" t="n">
        <v>95875</v>
      </c>
      <c r="C9373" s="474" t="s">
        <v>42</v>
      </c>
      <c r="D9373" s="474" t="s">
        <v>1654</v>
      </c>
      <c r="E9373" s="474" t="s">
        <v>1632</v>
      </c>
      <c r="F9373" s="474"/>
      <c r="G9373" s="475" t="s">
        <v>1655</v>
      </c>
      <c r="H9373" s="476" t="n">
        <v>1</v>
      </c>
      <c r="I9373" s="477" t="n">
        <v>2.52</v>
      </c>
      <c r="J9373" s="478" t="n">
        <v>2.52</v>
      </c>
    </row>
    <row r="9374" customFormat="false" ht="64.5" hidden="false" customHeight="true" outlineLevel="0" collapsed="false">
      <c r="A9374" s="479" t="s">
        <v>656</v>
      </c>
      <c r="B9374" s="480" t="n">
        <v>91386</v>
      </c>
      <c r="C9374" s="481" t="s">
        <v>42</v>
      </c>
      <c r="D9374" s="481" t="s">
        <v>1635</v>
      </c>
      <c r="E9374" s="481" t="s">
        <v>683</v>
      </c>
      <c r="F9374" s="481"/>
      <c r="G9374" s="482" t="s">
        <v>688</v>
      </c>
      <c r="H9374" s="483" t="n">
        <v>0.0083</v>
      </c>
      <c r="I9374" s="484" t="n">
        <v>271.48</v>
      </c>
      <c r="J9374" s="485" t="n">
        <v>2.25</v>
      </c>
    </row>
    <row r="9375" customFormat="false" ht="64.5" hidden="false" customHeight="true" outlineLevel="0" collapsed="false">
      <c r="A9375" s="479" t="s">
        <v>656</v>
      </c>
      <c r="B9375" s="480" t="n">
        <v>91387</v>
      </c>
      <c r="C9375" s="481" t="s">
        <v>42</v>
      </c>
      <c r="D9375" s="481" t="s">
        <v>1636</v>
      </c>
      <c r="E9375" s="481" t="s">
        <v>683</v>
      </c>
      <c r="F9375" s="481"/>
      <c r="G9375" s="482" t="s">
        <v>684</v>
      </c>
      <c r="H9375" s="483" t="n">
        <v>0.0036</v>
      </c>
      <c r="I9375" s="484" t="n">
        <v>76.43</v>
      </c>
      <c r="J9375" s="485" t="n">
        <v>0.27</v>
      </c>
    </row>
    <row r="9376" customFormat="false" ht="15" hidden="false" customHeight="false" outlineLevel="0" collapsed="false">
      <c r="A9376" s="486"/>
      <c r="B9376" s="487"/>
      <c r="C9376" s="487"/>
      <c r="D9376" s="487"/>
      <c r="E9376" s="487" t="s">
        <v>1388</v>
      </c>
      <c r="F9376" s="488" t="n">
        <v>0.31</v>
      </c>
      <c r="G9376" s="487" t="s">
        <v>1389</v>
      </c>
      <c r="H9376" s="488" t="n">
        <v>0</v>
      </c>
      <c r="I9376" s="489" t="s">
        <v>1390</v>
      </c>
      <c r="J9376" s="490" t="n">
        <v>0.31</v>
      </c>
    </row>
    <row r="9377" customFormat="false" ht="15" hidden="false" customHeight="true" outlineLevel="0" collapsed="false">
      <c r="A9377" s="486"/>
      <c r="B9377" s="487"/>
      <c r="C9377" s="487"/>
      <c r="D9377" s="487"/>
      <c r="E9377" s="487" t="s">
        <v>1391</v>
      </c>
      <c r="F9377" s="488" t="n">
        <v>0.59</v>
      </c>
      <c r="G9377" s="487"/>
      <c r="H9377" s="491" t="s">
        <v>1392</v>
      </c>
      <c r="I9377" s="491"/>
      <c r="J9377" s="490" t="n">
        <v>3.11</v>
      </c>
    </row>
    <row r="9378" customFormat="false" ht="49.5" hidden="false" customHeight="true" outlineLevel="0" collapsed="false">
      <c r="A9378" s="492"/>
      <c r="B9378" s="493"/>
      <c r="C9378" s="493"/>
      <c r="D9378" s="493"/>
      <c r="E9378" s="493"/>
      <c r="F9378" s="493"/>
      <c r="G9378" s="493" t="s">
        <v>1393</v>
      </c>
      <c r="H9378" s="494" t="n">
        <v>1926.81</v>
      </c>
      <c r="I9378" s="495" t="s">
        <v>1394</v>
      </c>
      <c r="J9378" s="496" t="n">
        <v>5992.37</v>
      </c>
    </row>
    <row r="9379" customFormat="false" ht="0.75" hidden="false" customHeight="true" outlineLevel="0" collapsed="false">
      <c r="A9379" s="497"/>
      <c r="B9379" s="498"/>
      <c r="C9379" s="498"/>
      <c r="D9379" s="498"/>
      <c r="E9379" s="498"/>
      <c r="F9379" s="498"/>
      <c r="G9379" s="498"/>
      <c r="H9379" s="498"/>
      <c r="I9379" s="499"/>
      <c r="J9379" s="500"/>
    </row>
    <row r="9380" customFormat="false" ht="18" hidden="false" customHeight="true" outlineLevel="0" collapsed="false">
      <c r="A9380" s="466" t="s">
        <v>4138</v>
      </c>
      <c r="B9380" s="467" t="s">
        <v>27</v>
      </c>
      <c r="C9380" s="468" t="s">
        <v>26</v>
      </c>
      <c r="D9380" s="468" t="s">
        <v>18</v>
      </c>
      <c r="E9380" s="468" t="s">
        <v>25</v>
      </c>
      <c r="F9380" s="468"/>
      <c r="G9380" s="469" t="s">
        <v>1375</v>
      </c>
      <c r="H9380" s="467" t="s">
        <v>1376</v>
      </c>
      <c r="I9380" s="470" t="s">
        <v>1377</v>
      </c>
      <c r="J9380" s="471" t="s">
        <v>19</v>
      </c>
    </row>
    <row r="9381" customFormat="false" ht="39" hidden="false" customHeight="true" outlineLevel="0" collapsed="false">
      <c r="A9381" s="472" t="s">
        <v>35</v>
      </c>
      <c r="B9381" s="473" t="n">
        <v>96624</v>
      </c>
      <c r="C9381" s="474" t="s">
        <v>42</v>
      </c>
      <c r="D9381" s="474" t="s">
        <v>2691</v>
      </c>
      <c r="E9381" s="474" t="s">
        <v>1399</v>
      </c>
      <c r="F9381" s="474"/>
      <c r="G9381" s="475" t="s">
        <v>388</v>
      </c>
      <c r="H9381" s="476" t="n">
        <v>1</v>
      </c>
      <c r="I9381" s="477" t="n">
        <v>244.07</v>
      </c>
      <c r="J9381" s="478" t="n">
        <v>244.07</v>
      </c>
    </row>
    <row r="9382" customFormat="false" ht="24" hidden="false" customHeight="true" outlineLevel="0" collapsed="false">
      <c r="A9382" s="479" t="s">
        <v>656</v>
      </c>
      <c r="B9382" s="480" t="n">
        <v>88309</v>
      </c>
      <c r="C9382" s="481" t="s">
        <v>42</v>
      </c>
      <c r="D9382" s="481" t="s">
        <v>696</v>
      </c>
      <c r="E9382" s="481" t="s">
        <v>1382</v>
      </c>
      <c r="F9382" s="481"/>
      <c r="G9382" s="482" t="s">
        <v>469</v>
      </c>
      <c r="H9382" s="483" t="n">
        <v>1.579</v>
      </c>
      <c r="I9382" s="484" t="n">
        <v>25.62</v>
      </c>
      <c r="J9382" s="485" t="n">
        <v>40.45</v>
      </c>
    </row>
    <row r="9383" customFormat="false" ht="24" hidden="false" customHeight="true" outlineLevel="0" collapsed="false">
      <c r="A9383" s="479" t="s">
        <v>656</v>
      </c>
      <c r="B9383" s="480" t="n">
        <v>88316</v>
      </c>
      <c r="C9383" s="481" t="s">
        <v>42</v>
      </c>
      <c r="D9383" s="481" t="s">
        <v>667</v>
      </c>
      <c r="E9383" s="481" t="s">
        <v>1382</v>
      </c>
      <c r="F9383" s="481"/>
      <c r="G9383" s="482" t="s">
        <v>469</v>
      </c>
      <c r="H9383" s="483" t="n">
        <v>0.634</v>
      </c>
      <c r="I9383" s="484" t="n">
        <v>20.32</v>
      </c>
      <c r="J9383" s="485" t="n">
        <v>12.88</v>
      </c>
    </row>
    <row r="9384" customFormat="false" ht="39" hidden="false" customHeight="true" outlineLevel="0" collapsed="false">
      <c r="A9384" s="479" t="s">
        <v>656</v>
      </c>
      <c r="B9384" s="480" t="n">
        <v>91277</v>
      </c>
      <c r="C9384" s="481" t="s">
        <v>42</v>
      </c>
      <c r="D9384" s="481" t="s">
        <v>1511</v>
      </c>
      <c r="E9384" s="481" t="s">
        <v>683</v>
      </c>
      <c r="F9384" s="481"/>
      <c r="G9384" s="482" t="s">
        <v>688</v>
      </c>
      <c r="H9384" s="483" t="n">
        <v>0.032</v>
      </c>
      <c r="I9384" s="484" t="n">
        <v>10.18</v>
      </c>
      <c r="J9384" s="485" t="n">
        <v>0.32</v>
      </c>
    </row>
    <row r="9385" customFormat="false" ht="39" hidden="false" customHeight="true" outlineLevel="0" collapsed="false">
      <c r="A9385" s="479" t="s">
        <v>656</v>
      </c>
      <c r="B9385" s="480" t="n">
        <v>91278</v>
      </c>
      <c r="C9385" s="481" t="s">
        <v>42</v>
      </c>
      <c r="D9385" s="481" t="s">
        <v>1512</v>
      </c>
      <c r="E9385" s="481" t="s">
        <v>683</v>
      </c>
      <c r="F9385" s="481"/>
      <c r="G9385" s="482" t="s">
        <v>684</v>
      </c>
      <c r="H9385" s="483" t="n">
        <v>0.03</v>
      </c>
      <c r="I9385" s="484" t="n">
        <v>0.71</v>
      </c>
      <c r="J9385" s="485" t="n">
        <v>0.02</v>
      </c>
    </row>
    <row r="9386" customFormat="false" ht="25.5" hidden="false" customHeight="true" outlineLevel="0" collapsed="false">
      <c r="A9386" s="501" t="s">
        <v>200</v>
      </c>
      <c r="B9386" s="502" t="n">
        <v>4718</v>
      </c>
      <c r="C9386" s="503" t="s">
        <v>42</v>
      </c>
      <c r="D9386" s="503" t="s">
        <v>1726</v>
      </c>
      <c r="E9386" s="503" t="s">
        <v>669</v>
      </c>
      <c r="F9386" s="503"/>
      <c r="G9386" s="504" t="s">
        <v>388</v>
      </c>
      <c r="H9386" s="505" t="n">
        <v>1.19</v>
      </c>
      <c r="I9386" s="506" t="n">
        <v>160</v>
      </c>
      <c r="J9386" s="507" t="n">
        <v>190.4</v>
      </c>
    </row>
    <row r="9387" customFormat="false" ht="15" hidden="false" customHeight="false" outlineLevel="0" collapsed="false">
      <c r="A9387" s="486"/>
      <c r="B9387" s="487"/>
      <c r="C9387" s="487"/>
      <c r="D9387" s="487"/>
      <c r="E9387" s="487" t="s">
        <v>1388</v>
      </c>
      <c r="F9387" s="488" t="n">
        <v>41.56</v>
      </c>
      <c r="G9387" s="487" t="s">
        <v>1389</v>
      </c>
      <c r="H9387" s="488" t="n">
        <v>0</v>
      </c>
      <c r="I9387" s="489" t="s">
        <v>1390</v>
      </c>
      <c r="J9387" s="490" t="n">
        <v>41.56</v>
      </c>
    </row>
    <row r="9388" customFormat="false" ht="15" hidden="false" customHeight="true" outlineLevel="0" collapsed="false">
      <c r="A9388" s="486"/>
      <c r="B9388" s="487"/>
      <c r="C9388" s="487"/>
      <c r="D9388" s="487"/>
      <c r="E9388" s="487" t="s">
        <v>1391</v>
      </c>
      <c r="F9388" s="488" t="n">
        <v>58.08</v>
      </c>
      <c r="G9388" s="487"/>
      <c r="H9388" s="491" t="s">
        <v>1392</v>
      </c>
      <c r="I9388" s="491"/>
      <c r="J9388" s="490" t="n">
        <v>302.15</v>
      </c>
    </row>
    <row r="9389" customFormat="false" ht="49.5" hidden="false" customHeight="true" outlineLevel="0" collapsed="false">
      <c r="A9389" s="492"/>
      <c r="B9389" s="493"/>
      <c r="C9389" s="493"/>
      <c r="D9389" s="493"/>
      <c r="E9389" s="493"/>
      <c r="F9389" s="493"/>
      <c r="G9389" s="493" t="s">
        <v>1393</v>
      </c>
      <c r="H9389" s="494" t="n">
        <v>13.85</v>
      </c>
      <c r="I9389" s="495" t="s">
        <v>1394</v>
      </c>
      <c r="J9389" s="496" t="n">
        <v>4184.77</v>
      </c>
    </row>
    <row r="9390" customFormat="false" ht="0.75" hidden="false" customHeight="true" outlineLevel="0" collapsed="false">
      <c r="A9390" s="497"/>
      <c r="B9390" s="498"/>
      <c r="C9390" s="498"/>
      <c r="D9390" s="498"/>
      <c r="E9390" s="498"/>
      <c r="F9390" s="498"/>
      <c r="G9390" s="498"/>
      <c r="H9390" s="498"/>
      <c r="I9390" s="499"/>
      <c r="J9390" s="500"/>
    </row>
    <row r="9391" customFormat="false" ht="18" hidden="false" customHeight="true" outlineLevel="0" collapsed="false">
      <c r="A9391" s="466" t="s">
        <v>4139</v>
      </c>
      <c r="B9391" s="467" t="s">
        <v>27</v>
      </c>
      <c r="C9391" s="468" t="s">
        <v>26</v>
      </c>
      <c r="D9391" s="468" t="s">
        <v>18</v>
      </c>
      <c r="E9391" s="468" t="s">
        <v>25</v>
      </c>
      <c r="F9391" s="468"/>
      <c r="G9391" s="469" t="s">
        <v>1375</v>
      </c>
      <c r="H9391" s="467" t="s">
        <v>1376</v>
      </c>
      <c r="I9391" s="470" t="s">
        <v>1377</v>
      </c>
      <c r="J9391" s="471" t="s">
        <v>19</v>
      </c>
    </row>
    <row r="9392" customFormat="false" ht="25.5" hidden="false" customHeight="true" outlineLevel="0" collapsed="false">
      <c r="A9392" s="472" t="s">
        <v>35</v>
      </c>
      <c r="B9392" s="473" t="n">
        <v>102704</v>
      </c>
      <c r="C9392" s="474" t="s">
        <v>42</v>
      </c>
      <c r="D9392" s="474" t="s">
        <v>4140</v>
      </c>
      <c r="E9392" s="474" t="s">
        <v>2128</v>
      </c>
      <c r="F9392" s="474"/>
      <c r="G9392" s="475" t="s">
        <v>47</v>
      </c>
      <c r="H9392" s="476" t="n">
        <v>1</v>
      </c>
      <c r="I9392" s="477" t="n">
        <v>12.17</v>
      </c>
      <c r="J9392" s="478" t="n">
        <v>12.17</v>
      </c>
    </row>
    <row r="9393" customFormat="false" ht="24" hidden="false" customHeight="true" outlineLevel="0" collapsed="false">
      <c r="A9393" s="479" t="s">
        <v>656</v>
      </c>
      <c r="B9393" s="480" t="n">
        <v>88309</v>
      </c>
      <c r="C9393" s="481" t="s">
        <v>42</v>
      </c>
      <c r="D9393" s="481" t="s">
        <v>696</v>
      </c>
      <c r="E9393" s="481" t="s">
        <v>1382</v>
      </c>
      <c r="F9393" s="481"/>
      <c r="G9393" s="482" t="s">
        <v>469</v>
      </c>
      <c r="H9393" s="483" t="n">
        <v>0.0049</v>
      </c>
      <c r="I9393" s="484" t="n">
        <v>25.62</v>
      </c>
      <c r="J9393" s="485" t="n">
        <v>0.12</v>
      </c>
    </row>
    <row r="9394" customFormat="false" ht="24" hidden="false" customHeight="true" outlineLevel="0" collapsed="false">
      <c r="A9394" s="479" t="s">
        <v>656</v>
      </c>
      <c r="B9394" s="480" t="n">
        <v>88316</v>
      </c>
      <c r="C9394" s="481" t="s">
        <v>42</v>
      </c>
      <c r="D9394" s="481" t="s">
        <v>667</v>
      </c>
      <c r="E9394" s="481" t="s">
        <v>1382</v>
      </c>
      <c r="F9394" s="481"/>
      <c r="G9394" s="482" t="s">
        <v>469</v>
      </c>
      <c r="H9394" s="483" t="n">
        <v>0.0148</v>
      </c>
      <c r="I9394" s="484" t="n">
        <v>20.32</v>
      </c>
      <c r="J9394" s="485" t="n">
        <v>0.3</v>
      </c>
    </row>
    <row r="9395" customFormat="false" ht="51.75" hidden="false" customHeight="true" outlineLevel="0" collapsed="false">
      <c r="A9395" s="501" t="s">
        <v>200</v>
      </c>
      <c r="B9395" s="502" t="n">
        <v>38052</v>
      </c>
      <c r="C9395" s="503" t="s">
        <v>42</v>
      </c>
      <c r="D9395" s="503" t="s">
        <v>4141</v>
      </c>
      <c r="E9395" s="503" t="s">
        <v>669</v>
      </c>
      <c r="F9395" s="503"/>
      <c r="G9395" s="504" t="s">
        <v>47</v>
      </c>
      <c r="H9395" s="505" t="n">
        <v>1.003</v>
      </c>
      <c r="I9395" s="506" t="n">
        <v>11.72</v>
      </c>
      <c r="J9395" s="507" t="n">
        <v>11.75</v>
      </c>
    </row>
    <row r="9396" customFormat="false" ht="15" hidden="false" customHeight="false" outlineLevel="0" collapsed="false">
      <c r="A9396" s="486"/>
      <c r="B9396" s="487"/>
      <c r="C9396" s="487"/>
      <c r="D9396" s="487"/>
      <c r="E9396" s="487" t="s">
        <v>1388</v>
      </c>
      <c r="F9396" s="488" t="n">
        <v>0.31</v>
      </c>
      <c r="G9396" s="487" t="s">
        <v>1389</v>
      </c>
      <c r="H9396" s="488" t="n">
        <v>0</v>
      </c>
      <c r="I9396" s="489" t="s">
        <v>1390</v>
      </c>
      <c r="J9396" s="490" t="n">
        <v>0.31</v>
      </c>
    </row>
    <row r="9397" customFormat="false" ht="15" hidden="false" customHeight="true" outlineLevel="0" collapsed="false">
      <c r="A9397" s="486"/>
      <c r="B9397" s="487"/>
      <c r="C9397" s="487"/>
      <c r="D9397" s="487"/>
      <c r="E9397" s="487" t="s">
        <v>1391</v>
      </c>
      <c r="F9397" s="488" t="n">
        <v>2.89</v>
      </c>
      <c r="G9397" s="487"/>
      <c r="H9397" s="491" t="s">
        <v>1392</v>
      </c>
      <c r="I9397" s="491"/>
      <c r="J9397" s="490" t="n">
        <v>15.06</v>
      </c>
    </row>
    <row r="9398" customFormat="false" ht="49.5" hidden="false" customHeight="true" outlineLevel="0" collapsed="false">
      <c r="A9398" s="492"/>
      <c r="B9398" s="493"/>
      <c r="C9398" s="493"/>
      <c r="D9398" s="493"/>
      <c r="E9398" s="493"/>
      <c r="F9398" s="493"/>
      <c r="G9398" s="493" t="s">
        <v>1393</v>
      </c>
      <c r="H9398" s="494" t="n">
        <v>1518.9</v>
      </c>
      <c r="I9398" s="495" t="s">
        <v>1394</v>
      </c>
      <c r="J9398" s="496" t="n">
        <v>22874.63</v>
      </c>
    </row>
    <row r="9399" customFormat="false" ht="0.75" hidden="false" customHeight="true" outlineLevel="0" collapsed="false">
      <c r="A9399" s="497"/>
      <c r="B9399" s="498"/>
      <c r="C9399" s="498"/>
      <c r="D9399" s="498"/>
      <c r="E9399" s="498"/>
      <c r="F9399" s="498"/>
      <c r="G9399" s="498"/>
      <c r="H9399" s="498"/>
      <c r="I9399" s="499"/>
      <c r="J9399" s="500"/>
    </row>
    <row r="9400" customFormat="false" ht="18" hidden="false" customHeight="true" outlineLevel="0" collapsed="false">
      <c r="A9400" s="466" t="s">
        <v>4142</v>
      </c>
      <c r="B9400" s="467" t="s">
        <v>27</v>
      </c>
      <c r="C9400" s="468" t="s">
        <v>26</v>
      </c>
      <c r="D9400" s="468" t="s">
        <v>18</v>
      </c>
      <c r="E9400" s="468" t="s">
        <v>25</v>
      </c>
      <c r="F9400" s="468"/>
      <c r="G9400" s="469" t="s">
        <v>1375</v>
      </c>
      <c r="H9400" s="467" t="s">
        <v>1376</v>
      </c>
      <c r="I9400" s="470" t="s">
        <v>1377</v>
      </c>
      <c r="J9400" s="471" t="s">
        <v>19</v>
      </c>
    </row>
    <row r="9401" customFormat="false" ht="39" hidden="false" customHeight="true" outlineLevel="0" collapsed="false">
      <c r="A9401" s="472" t="s">
        <v>35</v>
      </c>
      <c r="B9401" s="473" t="n">
        <v>102713</v>
      </c>
      <c r="C9401" s="474" t="s">
        <v>42</v>
      </c>
      <c r="D9401" s="474" t="s">
        <v>4143</v>
      </c>
      <c r="E9401" s="474" t="s">
        <v>2128</v>
      </c>
      <c r="F9401" s="474"/>
      <c r="G9401" s="475" t="s">
        <v>400</v>
      </c>
      <c r="H9401" s="476" t="n">
        <v>1</v>
      </c>
      <c r="I9401" s="477" t="n">
        <v>13.54</v>
      </c>
      <c r="J9401" s="478" t="n">
        <v>13.54</v>
      </c>
    </row>
    <row r="9402" customFormat="false" ht="24" hidden="false" customHeight="true" outlineLevel="0" collapsed="false">
      <c r="A9402" s="479" t="s">
        <v>656</v>
      </c>
      <c r="B9402" s="480" t="n">
        <v>88309</v>
      </c>
      <c r="C9402" s="481" t="s">
        <v>42</v>
      </c>
      <c r="D9402" s="481" t="s">
        <v>696</v>
      </c>
      <c r="E9402" s="481" t="s">
        <v>1382</v>
      </c>
      <c r="F9402" s="481"/>
      <c r="G9402" s="482" t="s">
        <v>469</v>
      </c>
      <c r="H9402" s="483" t="n">
        <v>0.0049</v>
      </c>
      <c r="I9402" s="484" t="n">
        <v>25.62</v>
      </c>
      <c r="J9402" s="485" t="n">
        <v>0.12</v>
      </c>
    </row>
    <row r="9403" customFormat="false" ht="24" hidden="false" customHeight="true" outlineLevel="0" collapsed="false">
      <c r="A9403" s="479" t="s">
        <v>656</v>
      </c>
      <c r="B9403" s="480" t="n">
        <v>88316</v>
      </c>
      <c r="C9403" s="481" t="s">
        <v>42</v>
      </c>
      <c r="D9403" s="481" t="s">
        <v>667</v>
      </c>
      <c r="E9403" s="481" t="s">
        <v>1382</v>
      </c>
      <c r="F9403" s="481"/>
      <c r="G9403" s="482" t="s">
        <v>469</v>
      </c>
      <c r="H9403" s="483" t="n">
        <v>0.0148</v>
      </c>
      <c r="I9403" s="484" t="n">
        <v>20.32</v>
      </c>
      <c r="J9403" s="485" t="n">
        <v>0.3</v>
      </c>
    </row>
    <row r="9404" customFormat="false" ht="25.5" hidden="false" customHeight="true" outlineLevel="0" collapsed="false">
      <c r="A9404" s="501" t="s">
        <v>200</v>
      </c>
      <c r="B9404" s="502" t="n">
        <v>4021</v>
      </c>
      <c r="C9404" s="503" t="s">
        <v>42</v>
      </c>
      <c r="D9404" s="503" t="s">
        <v>4144</v>
      </c>
      <c r="E9404" s="503" t="s">
        <v>669</v>
      </c>
      <c r="F9404" s="503"/>
      <c r="G9404" s="504" t="s">
        <v>400</v>
      </c>
      <c r="H9404" s="505" t="n">
        <v>1.2105</v>
      </c>
      <c r="I9404" s="506" t="n">
        <v>10.84</v>
      </c>
      <c r="J9404" s="507" t="n">
        <v>13.12</v>
      </c>
    </row>
    <row r="9405" customFormat="false" ht="15" hidden="false" customHeight="false" outlineLevel="0" collapsed="false">
      <c r="A9405" s="486"/>
      <c r="B9405" s="487"/>
      <c r="C9405" s="487"/>
      <c r="D9405" s="487"/>
      <c r="E9405" s="487" t="s">
        <v>1388</v>
      </c>
      <c r="F9405" s="488" t="n">
        <v>0.31</v>
      </c>
      <c r="G9405" s="487" t="s">
        <v>1389</v>
      </c>
      <c r="H9405" s="488" t="n">
        <v>0</v>
      </c>
      <c r="I9405" s="489" t="s">
        <v>1390</v>
      </c>
      <c r="J9405" s="490" t="n">
        <v>0.31</v>
      </c>
    </row>
    <row r="9406" customFormat="false" ht="15" hidden="false" customHeight="true" outlineLevel="0" collapsed="false">
      <c r="A9406" s="486"/>
      <c r="B9406" s="487"/>
      <c r="C9406" s="487"/>
      <c r="D9406" s="487"/>
      <c r="E9406" s="487" t="s">
        <v>1391</v>
      </c>
      <c r="F9406" s="488" t="n">
        <v>3.22</v>
      </c>
      <c r="G9406" s="487"/>
      <c r="H9406" s="491" t="s">
        <v>1392</v>
      </c>
      <c r="I9406" s="491"/>
      <c r="J9406" s="490" t="n">
        <v>16.76</v>
      </c>
    </row>
    <row r="9407" customFormat="false" ht="49.5" hidden="false" customHeight="true" outlineLevel="0" collapsed="false">
      <c r="A9407" s="492"/>
      <c r="B9407" s="493"/>
      <c r="C9407" s="493"/>
      <c r="D9407" s="493"/>
      <c r="E9407" s="493"/>
      <c r="F9407" s="493"/>
      <c r="G9407" s="493" t="s">
        <v>1393</v>
      </c>
      <c r="H9407" s="494" t="n">
        <v>1367.01</v>
      </c>
      <c r="I9407" s="495" t="s">
        <v>1394</v>
      </c>
      <c r="J9407" s="496" t="n">
        <v>22911.08</v>
      </c>
    </row>
    <row r="9408" customFormat="false" ht="0.75" hidden="false" customHeight="true" outlineLevel="0" collapsed="false">
      <c r="A9408" s="497"/>
      <c r="B9408" s="498"/>
      <c r="C9408" s="498"/>
      <c r="D9408" s="498"/>
      <c r="E9408" s="498"/>
      <c r="F9408" s="498"/>
      <c r="G9408" s="498"/>
      <c r="H9408" s="498"/>
      <c r="I9408" s="499"/>
      <c r="J9408" s="500"/>
    </row>
    <row r="9409" customFormat="false" ht="18" hidden="false" customHeight="true" outlineLevel="0" collapsed="false">
      <c r="A9409" s="466" t="s">
        <v>4145</v>
      </c>
      <c r="B9409" s="467" t="s">
        <v>27</v>
      </c>
      <c r="C9409" s="468" t="s">
        <v>26</v>
      </c>
      <c r="D9409" s="468" t="s">
        <v>18</v>
      </c>
      <c r="E9409" s="468" t="s">
        <v>25</v>
      </c>
      <c r="F9409" s="468"/>
      <c r="G9409" s="469" t="s">
        <v>1375</v>
      </c>
      <c r="H9409" s="467" t="s">
        <v>1376</v>
      </c>
      <c r="I9409" s="470" t="s">
        <v>1377</v>
      </c>
      <c r="J9409" s="471" t="s">
        <v>19</v>
      </c>
    </row>
    <row r="9410" customFormat="false" ht="39" hidden="false" customHeight="true" outlineLevel="0" collapsed="false">
      <c r="A9410" s="472" t="s">
        <v>35</v>
      </c>
      <c r="B9410" s="473" t="n">
        <v>89512</v>
      </c>
      <c r="C9410" s="474" t="s">
        <v>42</v>
      </c>
      <c r="D9410" s="474" t="s">
        <v>4146</v>
      </c>
      <c r="E9410" s="474" t="s">
        <v>1422</v>
      </c>
      <c r="F9410" s="474"/>
      <c r="G9410" s="475" t="s">
        <v>47</v>
      </c>
      <c r="H9410" s="476" t="n">
        <v>1</v>
      </c>
      <c r="I9410" s="477" t="n">
        <v>47.81</v>
      </c>
      <c r="J9410" s="478" t="n">
        <v>47.81</v>
      </c>
    </row>
    <row r="9411" customFormat="false" ht="25.5" hidden="false" customHeight="true" outlineLevel="0" collapsed="false">
      <c r="A9411" s="479" t="s">
        <v>656</v>
      </c>
      <c r="B9411" s="480" t="n">
        <v>88248</v>
      </c>
      <c r="C9411" s="481" t="s">
        <v>42</v>
      </c>
      <c r="D9411" s="481" t="s">
        <v>910</v>
      </c>
      <c r="E9411" s="481" t="s">
        <v>1382</v>
      </c>
      <c r="F9411" s="481"/>
      <c r="G9411" s="482" t="s">
        <v>469</v>
      </c>
      <c r="H9411" s="483" t="n">
        <v>0.4024</v>
      </c>
      <c r="I9411" s="484" t="n">
        <v>20.92</v>
      </c>
      <c r="J9411" s="485" t="n">
        <v>8.41</v>
      </c>
    </row>
    <row r="9412" customFormat="false" ht="25.5" hidden="false" customHeight="true" outlineLevel="0" collapsed="false">
      <c r="A9412" s="479" t="s">
        <v>656</v>
      </c>
      <c r="B9412" s="480" t="n">
        <v>88267</v>
      </c>
      <c r="C9412" s="481" t="s">
        <v>42</v>
      </c>
      <c r="D9412" s="481" t="s">
        <v>909</v>
      </c>
      <c r="E9412" s="481" t="s">
        <v>1382</v>
      </c>
      <c r="F9412" s="481"/>
      <c r="G9412" s="482" t="s">
        <v>469</v>
      </c>
      <c r="H9412" s="483" t="n">
        <v>0.4024</v>
      </c>
      <c r="I9412" s="484" t="n">
        <v>25.55</v>
      </c>
      <c r="J9412" s="485" t="n">
        <v>10.28</v>
      </c>
    </row>
    <row r="9413" customFormat="false" ht="25.5" hidden="false" customHeight="true" outlineLevel="0" collapsed="false">
      <c r="A9413" s="501" t="s">
        <v>200</v>
      </c>
      <c r="B9413" s="502" t="n">
        <v>9841</v>
      </c>
      <c r="C9413" s="503" t="s">
        <v>42</v>
      </c>
      <c r="D9413" s="503" t="s">
        <v>4147</v>
      </c>
      <c r="E9413" s="503" t="s">
        <v>669</v>
      </c>
      <c r="F9413" s="503"/>
      <c r="G9413" s="504" t="s">
        <v>47</v>
      </c>
      <c r="H9413" s="505" t="n">
        <v>1.0353</v>
      </c>
      <c r="I9413" s="506" t="n">
        <v>28.08</v>
      </c>
      <c r="J9413" s="507" t="n">
        <v>29.07</v>
      </c>
    </row>
    <row r="9414" customFormat="false" ht="24" hidden="false" customHeight="true" outlineLevel="0" collapsed="false">
      <c r="A9414" s="501" t="s">
        <v>200</v>
      </c>
      <c r="B9414" s="502" t="n">
        <v>38383</v>
      </c>
      <c r="C9414" s="503" t="s">
        <v>42</v>
      </c>
      <c r="D9414" s="503" t="s">
        <v>3555</v>
      </c>
      <c r="E9414" s="503" t="s">
        <v>669</v>
      </c>
      <c r="F9414" s="503"/>
      <c r="G9414" s="504" t="s">
        <v>120</v>
      </c>
      <c r="H9414" s="505" t="n">
        <v>0.0224</v>
      </c>
      <c r="I9414" s="506" t="n">
        <v>2.62</v>
      </c>
      <c r="J9414" s="507" t="n">
        <v>0.05</v>
      </c>
    </row>
    <row r="9415" customFormat="false" ht="15" hidden="false" customHeight="false" outlineLevel="0" collapsed="false">
      <c r="A9415" s="486"/>
      <c r="B9415" s="487"/>
      <c r="C9415" s="487"/>
      <c r="D9415" s="487"/>
      <c r="E9415" s="487" t="s">
        <v>1388</v>
      </c>
      <c r="F9415" s="488" t="n">
        <v>14.94</v>
      </c>
      <c r="G9415" s="487" t="s">
        <v>1389</v>
      </c>
      <c r="H9415" s="488" t="n">
        <v>0</v>
      </c>
      <c r="I9415" s="489" t="s">
        <v>1390</v>
      </c>
      <c r="J9415" s="490" t="n">
        <v>14.94</v>
      </c>
    </row>
    <row r="9416" customFormat="false" ht="15" hidden="false" customHeight="true" outlineLevel="0" collapsed="false">
      <c r="A9416" s="486"/>
      <c r="B9416" s="487"/>
      <c r="C9416" s="487"/>
      <c r="D9416" s="487"/>
      <c r="E9416" s="487" t="s">
        <v>1391</v>
      </c>
      <c r="F9416" s="488" t="n">
        <v>11.37</v>
      </c>
      <c r="G9416" s="487"/>
      <c r="H9416" s="491" t="s">
        <v>1392</v>
      </c>
      <c r="I9416" s="491"/>
      <c r="J9416" s="490" t="n">
        <v>59.18</v>
      </c>
    </row>
    <row r="9417" customFormat="false" ht="49.5" hidden="false" customHeight="true" outlineLevel="0" collapsed="false">
      <c r="A9417" s="492"/>
      <c r="B9417" s="493"/>
      <c r="C9417" s="493"/>
      <c r="D9417" s="493"/>
      <c r="E9417" s="493"/>
      <c r="F9417" s="493"/>
      <c r="G9417" s="493" t="s">
        <v>1393</v>
      </c>
      <c r="H9417" s="494" t="n">
        <v>79.4</v>
      </c>
      <c r="I9417" s="495" t="s">
        <v>1394</v>
      </c>
      <c r="J9417" s="496" t="n">
        <v>4698.89</v>
      </c>
    </row>
    <row r="9418" customFormat="false" ht="0.75" hidden="false" customHeight="true" outlineLevel="0" collapsed="false">
      <c r="A9418" s="497"/>
      <c r="B9418" s="498"/>
      <c r="C9418" s="498"/>
      <c r="D9418" s="498"/>
      <c r="E9418" s="498"/>
      <c r="F9418" s="498"/>
      <c r="G9418" s="498"/>
      <c r="H9418" s="498"/>
      <c r="I9418" s="499"/>
      <c r="J9418" s="500"/>
    </row>
    <row r="9419" customFormat="false" ht="18" hidden="false" customHeight="true" outlineLevel="0" collapsed="false">
      <c r="A9419" s="466" t="s">
        <v>4148</v>
      </c>
      <c r="B9419" s="467" t="s">
        <v>27</v>
      </c>
      <c r="C9419" s="468" t="s">
        <v>26</v>
      </c>
      <c r="D9419" s="468" t="s">
        <v>18</v>
      </c>
      <c r="E9419" s="468" t="s">
        <v>25</v>
      </c>
      <c r="F9419" s="468"/>
      <c r="G9419" s="469" t="s">
        <v>1375</v>
      </c>
      <c r="H9419" s="467" t="s">
        <v>1376</v>
      </c>
      <c r="I9419" s="470" t="s">
        <v>1377</v>
      </c>
      <c r="J9419" s="471" t="s">
        <v>19</v>
      </c>
    </row>
    <row r="9420" customFormat="false" ht="39" hidden="false" customHeight="true" outlineLevel="0" collapsed="false">
      <c r="A9420" s="472" t="s">
        <v>35</v>
      </c>
      <c r="B9420" s="473" t="n">
        <v>89580</v>
      </c>
      <c r="C9420" s="474" t="s">
        <v>42</v>
      </c>
      <c r="D9420" s="474" t="s">
        <v>4149</v>
      </c>
      <c r="E9420" s="474" t="s">
        <v>1422</v>
      </c>
      <c r="F9420" s="474"/>
      <c r="G9420" s="475" t="s">
        <v>47</v>
      </c>
      <c r="H9420" s="476" t="n">
        <v>1</v>
      </c>
      <c r="I9420" s="477" t="n">
        <v>67.66</v>
      </c>
      <c r="J9420" s="478" t="n">
        <v>67.66</v>
      </c>
    </row>
    <row r="9421" customFormat="false" ht="25.5" hidden="false" customHeight="true" outlineLevel="0" collapsed="false">
      <c r="A9421" s="479" t="s">
        <v>656</v>
      </c>
      <c r="B9421" s="480" t="n">
        <v>88248</v>
      </c>
      <c r="C9421" s="481" t="s">
        <v>42</v>
      </c>
      <c r="D9421" s="481" t="s">
        <v>910</v>
      </c>
      <c r="E9421" s="481" t="s">
        <v>1382</v>
      </c>
      <c r="F9421" s="481"/>
      <c r="G9421" s="482" t="s">
        <v>469</v>
      </c>
      <c r="H9421" s="483" t="n">
        <v>0.1309</v>
      </c>
      <c r="I9421" s="484" t="n">
        <v>20.92</v>
      </c>
      <c r="J9421" s="485" t="n">
        <v>2.73</v>
      </c>
    </row>
    <row r="9422" customFormat="false" ht="25.5" hidden="false" customHeight="true" outlineLevel="0" collapsed="false">
      <c r="A9422" s="479" t="s">
        <v>656</v>
      </c>
      <c r="B9422" s="480" t="n">
        <v>88267</v>
      </c>
      <c r="C9422" s="481" t="s">
        <v>42</v>
      </c>
      <c r="D9422" s="481" t="s">
        <v>909</v>
      </c>
      <c r="E9422" s="481" t="s">
        <v>1382</v>
      </c>
      <c r="F9422" s="481"/>
      <c r="G9422" s="482" t="s">
        <v>469</v>
      </c>
      <c r="H9422" s="483" t="n">
        <v>0.1309</v>
      </c>
      <c r="I9422" s="484" t="n">
        <v>25.55</v>
      </c>
      <c r="J9422" s="485" t="n">
        <v>3.34</v>
      </c>
    </row>
    <row r="9423" customFormat="false" ht="25.5" hidden="false" customHeight="true" outlineLevel="0" collapsed="false">
      <c r="A9423" s="501" t="s">
        <v>200</v>
      </c>
      <c r="B9423" s="502" t="n">
        <v>9840</v>
      </c>
      <c r="C9423" s="503" t="s">
        <v>42</v>
      </c>
      <c r="D9423" s="503" t="s">
        <v>4150</v>
      </c>
      <c r="E9423" s="503" t="s">
        <v>669</v>
      </c>
      <c r="F9423" s="503"/>
      <c r="G9423" s="504" t="s">
        <v>47</v>
      </c>
      <c r="H9423" s="505" t="n">
        <v>1.0353</v>
      </c>
      <c r="I9423" s="506" t="n">
        <v>59.31</v>
      </c>
      <c r="J9423" s="507" t="n">
        <v>61.4</v>
      </c>
    </row>
    <row r="9424" customFormat="false" ht="24" hidden="false" customHeight="true" outlineLevel="0" collapsed="false">
      <c r="A9424" s="501" t="s">
        <v>200</v>
      </c>
      <c r="B9424" s="502" t="n">
        <v>38383</v>
      </c>
      <c r="C9424" s="503" t="s">
        <v>42</v>
      </c>
      <c r="D9424" s="503" t="s">
        <v>3555</v>
      </c>
      <c r="E9424" s="503" t="s">
        <v>669</v>
      </c>
      <c r="F9424" s="503"/>
      <c r="G9424" s="504" t="s">
        <v>120</v>
      </c>
      <c r="H9424" s="505" t="n">
        <v>0.073</v>
      </c>
      <c r="I9424" s="506" t="n">
        <v>2.62</v>
      </c>
      <c r="J9424" s="507" t="n">
        <v>0.19</v>
      </c>
    </row>
    <row r="9425" customFormat="false" ht="15" hidden="false" customHeight="false" outlineLevel="0" collapsed="false">
      <c r="A9425" s="486"/>
      <c r="B9425" s="487"/>
      <c r="C9425" s="487"/>
      <c r="D9425" s="487"/>
      <c r="E9425" s="487" t="s">
        <v>1388</v>
      </c>
      <c r="F9425" s="488" t="n">
        <v>4.85</v>
      </c>
      <c r="G9425" s="487" t="s">
        <v>1389</v>
      </c>
      <c r="H9425" s="488" t="n">
        <v>0</v>
      </c>
      <c r="I9425" s="489" t="s">
        <v>1390</v>
      </c>
      <c r="J9425" s="490" t="n">
        <v>4.85</v>
      </c>
    </row>
    <row r="9426" customFormat="false" ht="15" hidden="false" customHeight="true" outlineLevel="0" collapsed="false">
      <c r="A9426" s="486"/>
      <c r="B9426" s="487"/>
      <c r="C9426" s="487"/>
      <c r="D9426" s="487"/>
      <c r="E9426" s="487" t="s">
        <v>1391</v>
      </c>
      <c r="F9426" s="488" t="n">
        <v>16.1</v>
      </c>
      <c r="G9426" s="487"/>
      <c r="H9426" s="491" t="s">
        <v>1392</v>
      </c>
      <c r="I9426" s="491"/>
      <c r="J9426" s="490" t="n">
        <v>83.76</v>
      </c>
    </row>
    <row r="9427" customFormat="false" ht="49.5" hidden="false" customHeight="true" outlineLevel="0" collapsed="false">
      <c r="A9427" s="492"/>
      <c r="B9427" s="493"/>
      <c r="C9427" s="493"/>
      <c r="D9427" s="493"/>
      <c r="E9427" s="493"/>
      <c r="F9427" s="493"/>
      <c r="G9427" s="493" t="s">
        <v>1393</v>
      </c>
      <c r="H9427" s="494" t="n">
        <v>363.7</v>
      </c>
      <c r="I9427" s="495" t="s">
        <v>1394</v>
      </c>
      <c r="J9427" s="496" t="n">
        <v>30463.51</v>
      </c>
    </row>
    <row r="9428" customFormat="false" ht="0.75" hidden="false" customHeight="true" outlineLevel="0" collapsed="false">
      <c r="A9428" s="497"/>
      <c r="B9428" s="498"/>
      <c r="C9428" s="498"/>
      <c r="D9428" s="498"/>
      <c r="E9428" s="498"/>
      <c r="F9428" s="498"/>
      <c r="G9428" s="498"/>
      <c r="H9428" s="498"/>
      <c r="I9428" s="499"/>
      <c r="J9428" s="500"/>
    </row>
    <row r="9429" customFormat="false" ht="18" hidden="false" customHeight="true" outlineLevel="0" collapsed="false">
      <c r="A9429" s="466" t="s">
        <v>4151</v>
      </c>
      <c r="B9429" s="467" t="s">
        <v>27</v>
      </c>
      <c r="C9429" s="468" t="s">
        <v>26</v>
      </c>
      <c r="D9429" s="468" t="s">
        <v>18</v>
      </c>
      <c r="E9429" s="468" t="s">
        <v>25</v>
      </c>
      <c r="F9429" s="468"/>
      <c r="G9429" s="469" t="s">
        <v>1375</v>
      </c>
      <c r="H9429" s="467" t="s">
        <v>1376</v>
      </c>
      <c r="I9429" s="470" t="s">
        <v>1377</v>
      </c>
      <c r="J9429" s="471" t="s">
        <v>19</v>
      </c>
    </row>
    <row r="9430" customFormat="false" ht="51.75" hidden="false" customHeight="true" outlineLevel="0" collapsed="false">
      <c r="A9430" s="472" t="s">
        <v>35</v>
      </c>
      <c r="B9430" s="473" t="s">
        <v>4152</v>
      </c>
      <c r="C9430" s="474" t="s">
        <v>36</v>
      </c>
      <c r="D9430" s="474" t="s">
        <v>4153</v>
      </c>
      <c r="E9430" s="474" t="s">
        <v>1422</v>
      </c>
      <c r="F9430" s="474"/>
      <c r="G9430" s="475" t="s">
        <v>120</v>
      </c>
      <c r="H9430" s="476" t="n">
        <v>1</v>
      </c>
      <c r="I9430" s="477" t="n">
        <v>935.77</v>
      </c>
      <c r="J9430" s="478" t="n">
        <v>935.77</v>
      </c>
    </row>
    <row r="9431" customFormat="false" ht="64.5" hidden="false" customHeight="true" outlineLevel="0" collapsed="false">
      <c r="A9431" s="479" t="s">
        <v>656</v>
      </c>
      <c r="B9431" s="480" t="n">
        <v>5678</v>
      </c>
      <c r="C9431" s="481" t="s">
        <v>42</v>
      </c>
      <c r="D9431" s="481" t="s">
        <v>931</v>
      </c>
      <c r="E9431" s="481" t="s">
        <v>683</v>
      </c>
      <c r="F9431" s="481"/>
      <c r="G9431" s="482" t="s">
        <v>688</v>
      </c>
      <c r="H9431" s="483" t="n">
        <v>0.0087</v>
      </c>
      <c r="I9431" s="484" t="n">
        <v>139.68</v>
      </c>
      <c r="J9431" s="485" t="n">
        <v>1.21</v>
      </c>
    </row>
    <row r="9432" customFormat="false" ht="64.5" hidden="false" customHeight="true" outlineLevel="0" collapsed="false">
      <c r="A9432" s="479" t="s">
        <v>656</v>
      </c>
      <c r="B9432" s="480" t="n">
        <v>5679</v>
      </c>
      <c r="C9432" s="481" t="s">
        <v>42</v>
      </c>
      <c r="D9432" s="481" t="s">
        <v>929</v>
      </c>
      <c r="E9432" s="481" t="s">
        <v>683</v>
      </c>
      <c r="F9432" s="481"/>
      <c r="G9432" s="482" t="s">
        <v>684</v>
      </c>
      <c r="H9432" s="483" t="n">
        <v>0.0294</v>
      </c>
      <c r="I9432" s="484" t="n">
        <v>56.5</v>
      </c>
      <c r="J9432" s="485" t="n">
        <v>1.66</v>
      </c>
    </row>
    <row r="9433" customFormat="false" ht="39" hidden="false" customHeight="true" outlineLevel="0" collapsed="false">
      <c r="A9433" s="479" t="s">
        <v>656</v>
      </c>
      <c r="B9433" s="480" t="n">
        <v>87316</v>
      </c>
      <c r="C9433" s="481" t="s">
        <v>42</v>
      </c>
      <c r="D9433" s="481" t="s">
        <v>916</v>
      </c>
      <c r="E9433" s="481" t="s">
        <v>1382</v>
      </c>
      <c r="F9433" s="481"/>
      <c r="G9433" s="482" t="s">
        <v>388</v>
      </c>
      <c r="H9433" s="483" t="n">
        <v>0.0014</v>
      </c>
      <c r="I9433" s="484" t="n">
        <v>533.72</v>
      </c>
      <c r="J9433" s="485" t="n">
        <v>0.74</v>
      </c>
    </row>
    <row r="9434" customFormat="false" ht="24" hidden="false" customHeight="true" outlineLevel="0" collapsed="false">
      <c r="A9434" s="479" t="s">
        <v>656</v>
      </c>
      <c r="B9434" s="480" t="n">
        <v>88309</v>
      </c>
      <c r="C9434" s="481" t="s">
        <v>42</v>
      </c>
      <c r="D9434" s="481" t="s">
        <v>696</v>
      </c>
      <c r="E9434" s="481" t="s">
        <v>1382</v>
      </c>
      <c r="F9434" s="481"/>
      <c r="G9434" s="482" t="s">
        <v>469</v>
      </c>
      <c r="H9434" s="483" t="n">
        <v>4.223</v>
      </c>
      <c r="I9434" s="484" t="n">
        <v>25.62</v>
      </c>
      <c r="J9434" s="485" t="n">
        <v>108.19</v>
      </c>
    </row>
    <row r="9435" customFormat="false" ht="24" hidden="false" customHeight="true" outlineLevel="0" collapsed="false">
      <c r="A9435" s="479" t="s">
        <v>656</v>
      </c>
      <c r="B9435" s="480" t="n">
        <v>88316</v>
      </c>
      <c r="C9435" s="481" t="s">
        <v>42</v>
      </c>
      <c r="D9435" s="481" t="s">
        <v>667</v>
      </c>
      <c r="E9435" s="481" t="s">
        <v>1382</v>
      </c>
      <c r="F9435" s="481"/>
      <c r="G9435" s="482" t="s">
        <v>469</v>
      </c>
      <c r="H9435" s="483" t="n">
        <v>4.223</v>
      </c>
      <c r="I9435" s="484" t="n">
        <v>20.32</v>
      </c>
      <c r="J9435" s="485" t="n">
        <v>85.81</v>
      </c>
    </row>
    <row r="9436" customFormat="false" ht="39" hidden="false" customHeight="true" outlineLevel="0" collapsed="false">
      <c r="A9436" s="479" t="s">
        <v>656</v>
      </c>
      <c r="B9436" s="480" t="n">
        <v>88628</v>
      </c>
      <c r="C9436" s="481" t="s">
        <v>42</v>
      </c>
      <c r="D9436" s="481" t="s">
        <v>925</v>
      </c>
      <c r="E9436" s="481" t="s">
        <v>1382</v>
      </c>
      <c r="F9436" s="481"/>
      <c r="G9436" s="482" t="s">
        <v>388</v>
      </c>
      <c r="H9436" s="483" t="n">
        <v>0.0728</v>
      </c>
      <c r="I9436" s="484" t="n">
        <v>637.09</v>
      </c>
      <c r="J9436" s="485" t="n">
        <v>46.38</v>
      </c>
    </row>
    <row r="9437" customFormat="false" ht="39" hidden="false" customHeight="true" outlineLevel="0" collapsed="false">
      <c r="A9437" s="479" t="s">
        <v>656</v>
      </c>
      <c r="B9437" s="480" t="n">
        <v>94970</v>
      </c>
      <c r="C9437" s="481" t="s">
        <v>42</v>
      </c>
      <c r="D9437" s="481" t="s">
        <v>919</v>
      </c>
      <c r="E9437" s="481" t="s">
        <v>1399</v>
      </c>
      <c r="F9437" s="481"/>
      <c r="G9437" s="482" t="s">
        <v>388</v>
      </c>
      <c r="H9437" s="483" t="n">
        <v>0.0744</v>
      </c>
      <c r="I9437" s="484" t="n">
        <v>551.97</v>
      </c>
      <c r="J9437" s="485" t="n">
        <v>41.06</v>
      </c>
    </row>
    <row r="9438" customFormat="false" ht="25.5" hidden="false" customHeight="true" outlineLevel="0" collapsed="false">
      <c r="A9438" s="479" t="s">
        <v>656</v>
      </c>
      <c r="B9438" s="480" t="n">
        <v>101616</v>
      </c>
      <c r="C9438" s="481" t="s">
        <v>42</v>
      </c>
      <c r="D9438" s="481" t="s">
        <v>913</v>
      </c>
      <c r="E9438" s="481" t="s">
        <v>914</v>
      </c>
      <c r="F9438" s="481"/>
      <c r="G9438" s="482" t="s">
        <v>400</v>
      </c>
      <c r="H9438" s="483" t="n">
        <v>0.81</v>
      </c>
      <c r="I9438" s="484" t="n">
        <v>5.9</v>
      </c>
      <c r="J9438" s="485" t="n">
        <v>4.77</v>
      </c>
    </row>
    <row r="9439" customFormat="false" ht="25.5" hidden="false" customHeight="true" outlineLevel="0" collapsed="false">
      <c r="A9439" s="479" t="s">
        <v>656</v>
      </c>
      <c r="B9439" s="480" t="s">
        <v>4154</v>
      </c>
      <c r="C9439" s="481" t="s">
        <v>36</v>
      </c>
      <c r="D9439" s="481" t="s">
        <v>4155</v>
      </c>
      <c r="E9439" s="481" t="s">
        <v>1554</v>
      </c>
      <c r="F9439" s="481"/>
      <c r="G9439" s="482" t="s">
        <v>47</v>
      </c>
      <c r="H9439" s="483" t="n">
        <v>0.4</v>
      </c>
      <c r="I9439" s="484" t="n">
        <v>120.16</v>
      </c>
      <c r="J9439" s="485" t="n">
        <v>48.06</v>
      </c>
    </row>
    <row r="9440" customFormat="false" ht="25.5" hidden="false" customHeight="true" outlineLevel="0" collapsed="false">
      <c r="A9440" s="501" t="s">
        <v>200</v>
      </c>
      <c r="B9440" s="502" t="n">
        <v>650</v>
      </c>
      <c r="C9440" s="503" t="s">
        <v>42</v>
      </c>
      <c r="D9440" s="503" t="s">
        <v>3047</v>
      </c>
      <c r="E9440" s="503" t="s">
        <v>669</v>
      </c>
      <c r="F9440" s="503"/>
      <c r="G9440" s="504" t="s">
        <v>120</v>
      </c>
      <c r="H9440" s="505" t="n">
        <v>22.4145</v>
      </c>
      <c r="I9440" s="506" t="n">
        <v>3.4</v>
      </c>
      <c r="J9440" s="507" t="n">
        <v>76.2</v>
      </c>
    </row>
    <row r="9441" customFormat="false" ht="25.5" hidden="false" customHeight="true" outlineLevel="0" collapsed="false">
      <c r="A9441" s="501" t="s">
        <v>200</v>
      </c>
      <c r="B9441" s="502" t="s">
        <v>4156</v>
      </c>
      <c r="C9441" s="503" t="s">
        <v>36</v>
      </c>
      <c r="D9441" s="503" t="s">
        <v>4157</v>
      </c>
      <c r="E9441" s="503" t="s">
        <v>669</v>
      </c>
      <c r="F9441" s="503"/>
      <c r="G9441" s="504" t="s">
        <v>120</v>
      </c>
      <c r="H9441" s="505" t="n">
        <v>1</v>
      </c>
      <c r="I9441" s="506" t="n">
        <v>521.69</v>
      </c>
      <c r="J9441" s="507" t="n">
        <v>521.69</v>
      </c>
    </row>
    <row r="9442" customFormat="false" ht="15" hidden="false" customHeight="false" outlineLevel="0" collapsed="false">
      <c r="A9442" s="486"/>
      <c r="B9442" s="487"/>
      <c r="C9442" s="487"/>
      <c r="D9442" s="487"/>
      <c r="E9442" s="487" t="s">
        <v>1388</v>
      </c>
      <c r="F9442" s="488" t="n">
        <v>176.46</v>
      </c>
      <c r="G9442" s="487" t="s">
        <v>1389</v>
      </c>
      <c r="H9442" s="488" t="n">
        <v>0</v>
      </c>
      <c r="I9442" s="489" t="s">
        <v>1390</v>
      </c>
      <c r="J9442" s="490" t="n">
        <v>176.46</v>
      </c>
    </row>
    <row r="9443" customFormat="false" ht="15" hidden="false" customHeight="true" outlineLevel="0" collapsed="false">
      <c r="A9443" s="486"/>
      <c r="B9443" s="487"/>
      <c r="C9443" s="487"/>
      <c r="D9443" s="487"/>
      <c r="E9443" s="487" t="s">
        <v>1391</v>
      </c>
      <c r="F9443" s="488" t="n">
        <v>222.71</v>
      </c>
      <c r="G9443" s="487"/>
      <c r="H9443" s="491" t="s">
        <v>1392</v>
      </c>
      <c r="I9443" s="491"/>
      <c r="J9443" s="490" t="n">
        <v>1158.48</v>
      </c>
    </row>
    <row r="9444" customFormat="false" ht="49.5" hidden="false" customHeight="true" outlineLevel="0" collapsed="false">
      <c r="A9444" s="492"/>
      <c r="B9444" s="493"/>
      <c r="C9444" s="493"/>
      <c r="D9444" s="493"/>
      <c r="E9444" s="493"/>
      <c r="F9444" s="493"/>
      <c r="G9444" s="493" t="s">
        <v>1393</v>
      </c>
      <c r="H9444" s="494" t="n">
        <v>17</v>
      </c>
      <c r="I9444" s="495" t="s">
        <v>1394</v>
      </c>
      <c r="J9444" s="496" t="n">
        <v>19694.16</v>
      </c>
    </row>
    <row r="9445" customFormat="false" ht="0.75" hidden="false" customHeight="true" outlineLevel="0" collapsed="false">
      <c r="A9445" s="497"/>
      <c r="B9445" s="498"/>
      <c r="C9445" s="498"/>
      <c r="D9445" s="498"/>
      <c r="E9445" s="498"/>
      <c r="F9445" s="498"/>
      <c r="G9445" s="498"/>
      <c r="H9445" s="498"/>
      <c r="I9445" s="499"/>
      <c r="J9445" s="500"/>
    </row>
    <row r="9446" customFormat="false" ht="18" hidden="false" customHeight="true" outlineLevel="0" collapsed="false">
      <c r="A9446" s="466" t="s">
        <v>4158</v>
      </c>
      <c r="B9446" s="467" t="s">
        <v>27</v>
      </c>
      <c r="C9446" s="468" t="s">
        <v>26</v>
      </c>
      <c r="D9446" s="468" t="s">
        <v>18</v>
      </c>
      <c r="E9446" s="468" t="s">
        <v>25</v>
      </c>
      <c r="F9446" s="468"/>
      <c r="G9446" s="469" t="s">
        <v>1375</v>
      </c>
      <c r="H9446" s="467" t="s">
        <v>1376</v>
      </c>
      <c r="I9446" s="470" t="s">
        <v>1377</v>
      </c>
      <c r="J9446" s="471" t="s">
        <v>19</v>
      </c>
    </row>
    <row r="9447" customFormat="false" ht="39" hidden="false" customHeight="true" outlineLevel="0" collapsed="false">
      <c r="A9447" s="472" t="s">
        <v>35</v>
      </c>
      <c r="B9447" s="473" t="n">
        <v>99260</v>
      </c>
      <c r="C9447" s="474" t="s">
        <v>42</v>
      </c>
      <c r="D9447" s="474" t="s">
        <v>4159</v>
      </c>
      <c r="E9447" s="474" t="s">
        <v>1422</v>
      </c>
      <c r="F9447" s="474"/>
      <c r="G9447" s="475" t="s">
        <v>120</v>
      </c>
      <c r="H9447" s="476" t="n">
        <v>1</v>
      </c>
      <c r="I9447" s="477" t="n">
        <v>442.15</v>
      </c>
      <c r="J9447" s="478" t="n">
        <v>442.15</v>
      </c>
    </row>
    <row r="9448" customFormat="false" ht="25.5" hidden="false" customHeight="true" outlineLevel="0" collapsed="false">
      <c r="A9448" s="479" t="s">
        <v>656</v>
      </c>
      <c r="B9448" s="480" t="n">
        <v>101616</v>
      </c>
      <c r="C9448" s="481" t="s">
        <v>42</v>
      </c>
      <c r="D9448" s="481" t="s">
        <v>913</v>
      </c>
      <c r="E9448" s="481" t="s">
        <v>914</v>
      </c>
      <c r="F9448" s="481"/>
      <c r="G9448" s="482" t="s">
        <v>400</v>
      </c>
      <c r="H9448" s="483" t="n">
        <v>0.81</v>
      </c>
      <c r="I9448" s="484" t="n">
        <v>5.9</v>
      </c>
      <c r="J9448" s="485" t="n">
        <v>4.77</v>
      </c>
    </row>
    <row r="9449" customFormat="false" ht="64.5" hidden="false" customHeight="true" outlineLevel="0" collapsed="false">
      <c r="A9449" s="479" t="s">
        <v>656</v>
      </c>
      <c r="B9449" s="480" t="n">
        <v>5678</v>
      </c>
      <c r="C9449" s="481" t="s">
        <v>42</v>
      </c>
      <c r="D9449" s="481" t="s">
        <v>931</v>
      </c>
      <c r="E9449" s="481" t="s">
        <v>683</v>
      </c>
      <c r="F9449" s="481"/>
      <c r="G9449" s="482" t="s">
        <v>688</v>
      </c>
      <c r="H9449" s="483" t="n">
        <v>0.0087</v>
      </c>
      <c r="I9449" s="484" t="n">
        <v>139.68</v>
      </c>
      <c r="J9449" s="485" t="n">
        <v>1.21</v>
      </c>
    </row>
    <row r="9450" customFormat="false" ht="64.5" hidden="false" customHeight="true" outlineLevel="0" collapsed="false">
      <c r="A9450" s="479" t="s">
        <v>656</v>
      </c>
      <c r="B9450" s="480" t="n">
        <v>5679</v>
      </c>
      <c r="C9450" s="481" t="s">
        <v>42</v>
      </c>
      <c r="D9450" s="481" t="s">
        <v>929</v>
      </c>
      <c r="E9450" s="481" t="s">
        <v>683</v>
      </c>
      <c r="F9450" s="481"/>
      <c r="G9450" s="482" t="s">
        <v>684</v>
      </c>
      <c r="H9450" s="483" t="n">
        <v>0.0178</v>
      </c>
      <c r="I9450" s="484" t="n">
        <v>56.5</v>
      </c>
      <c r="J9450" s="485" t="n">
        <v>1</v>
      </c>
    </row>
    <row r="9451" customFormat="false" ht="39" hidden="false" customHeight="true" outlineLevel="0" collapsed="false">
      <c r="A9451" s="479" t="s">
        <v>656</v>
      </c>
      <c r="B9451" s="480" t="n">
        <v>87316</v>
      </c>
      <c r="C9451" s="481" t="s">
        <v>42</v>
      </c>
      <c r="D9451" s="481" t="s">
        <v>916</v>
      </c>
      <c r="E9451" s="481" t="s">
        <v>1382</v>
      </c>
      <c r="F9451" s="481"/>
      <c r="G9451" s="482" t="s">
        <v>388</v>
      </c>
      <c r="H9451" s="483" t="n">
        <v>0.0148</v>
      </c>
      <c r="I9451" s="484" t="n">
        <v>533.72</v>
      </c>
      <c r="J9451" s="485" t="n">
        <v>7.89</v>
      </c>
    </row>
    <row r="9452" customFormat="false" ht="24" hidden="false" customHeight="true" outlineLevel="0" collapsed="false">
      <c r="A9452" s="479" t="s">
        <v>656</v>
      </c>
      <c r="B9452" s="480" t="n">
        <v>88309</v>
      </c>
      <c r="C9452" s="481" t="s">
        <v>42</v>
      </c>
      <c r="D9452" s="481" t="s">
        <v>696</v>
      </c>
      <c r="E9452" s="481" t="s">
        <v>1382</v>
      </c>
      <c r="F9452" s="481"/>
      <c r="G9452" s="482" t="s">
        <v>469</v>
      </c>
      <c r="H9452" s="483" t="n">
        <v>3.5684</v>
      </c>
      <c r="I9452" s="484" t="n">
        <v>25.62</v>
      </c>
      <c r="J9452" s="485" t="n">
        <v>91.42</v>
      </c>
    </row>
    <row r="9453" customFormat="false" ht="24" hidden="false" customHeight="true" outlineLevel="0" collapsed="false">
      <c r="A9453" s="479" t="s">
        <v>656</v>
      </c>
      <c r="B9453" s="480" t="n">
        <v>88316</v>
      </c>
      <c r="C9453" s="481" t="s">
        <v>42</v>
      </c>
      <c r="D9453" s="481" t="s">
        <v>667</v>
      </c>
      <c r="E9453" s="481" t="s">
        <v>1382</v>
      </c>
      <c r="F9453" s="481"/>
      <c r="G9453" s="482" t="s">
        <v>469</v>
      </c>
      <c r="H9453" s="483" t="n">
        <v>2.8038</v>
      </c>
      <c r="I9453" s="484" t="n">
        <v>20.32</v>
      </c>
      <c r="J9453" s="485" t="n">
        <v>56.97</v>
      </c>
    </row>
    <row r="9454" customFormat="false" ht="39" hidden="false" customHeight="true" outlineLevel="0" collapsed="false">
      <c r="A9454" s="479" t="s">
        <v>656</v>
      </c>
      <c r="B9454" s="480" t="n">
        <v>88628</v>
      </c>
      <c r="C9454" s="481" t="s">
        <v>42</v>
      </c>
      <c r="D9454" s="481" t="s">
        <v>925</v>
      </c>
      <c r="E9454" s="481" t="s">
        <v>1382</v>
      </c>
      <c r="F9454" s="481"/>
      <c r="G9454" s="482" t="s">
        <v>388</v>
      </c>
      <c r="H9454" s="483" t="n">
        <v>0.0728</v>
      </c>
      <c r="I9454" s="484" t="n">
        <v>637.09</v>
      </c>
      <c r="J9454" s="485" t="n">
        <v>46.38</v>
      </c>
    </row>
    <row r="9455" customFormat="false" ht="39" hidden="false" customHeight="true" outlineLevel="0" collapsed="false">
      <c r="A9455" s="479" t="s">
        <v>656</v>
      </c>
      <c r="B9455" s="480" t="n">
        <v>94970</v>
      </c>
      <c r="C9455" s="481" t="s">
        <v>42</v>
      </c>
      <c r="D9455" s="481" t="s">
        <v>919</v>
      </c>
      <c r="E9455" s="481" t="s">
        <v>1399</v>
      </c>
      <c r="F9455" s="481"/>
      <c r="G9455" s="482" t="s">
        <v>388</v>
      </c>
      <c r="H9455" s="483" t="n">
        <v>0.0744</v>
      </c>
      <c r="I9455" s="484" t="n">
        <v>551.97</v>
      </c>
      <c r="J9455" s="485" t="n">
        <v>41.06</v>
      </c>
    </row>
    <row r="9456" customFormat="false" ht="39" hidden="false" customHeight="true" outlineLevel="0" collapsed="false">
      <c r="A9456" s="479" t="s">
        <v>656</v>
      </c>
      <c r="B9456" s="480" t="n">
        <v>97735</v>
      </c>
      <c r="C9456" s="481" t="s">
        <v>42</v>
      </c>
      <c r="D9456" s="481" t="s">
        <v>3050</v>
      </c>
      <c r="E9456" s="481" t="s">
        <v>1399</v>
      </c>
      <c r="F9456" s="481"/>
      <c r="G9456" s="482" t="s">
        <v>388</v>
      </c>
      <c r="H9456" s="483" t="n">
        <v>0.0448</v>
      </c>
      <c r="I9456" s="484" t="n">
        <v>2484.38</v>
      </c>
      <c r="J9456" s="485" t="n">
        <v>111.3</v>
      </c>
    </row>
    <row r="9457" customFormat="false" ht="25.5" hidden="false" customHeight="true" outlineLevel="0" collapsed="false">
      <c r="A9457" s="501" t="s">
        <v>200</v>
      </c>
      <c r="B9457" s="502" t="n">
        <v>650</v>
      </c>
      <c r="C9457" s="503" t="s">
        <v>42</v>
      </c>
      <c r="D9457" s="503" t="s">
        <v>3047</v>
      </c>
      <c r="E9457" s="503" t="s">
        <v>669</v>
      </c>
      <c r="F9457" s="503"/>
      <c r="G9457" s="504" t="s">
        <v>120</v>
      </c>
      <c r="H9457" s="505" t="n">
        <v>20.7615</v>
      </c>
      <c r="I9457" s="506" t="n">
        <v>3.4</v>
      </c>
      <c r="J9457" s="507" t="n">
        <v>70.58</v>
      </c>
    </row>
    <row r="9458" customFormat="false" ht="25.5" hidden="false" customHeight="true" outlineLevel="0" collapsed="false">
      <c r="A9458" s="501" t="s">
        <v>200</v>
      </c>
      <c r="B9458" s="502" t="n">
        <v>2692</v>
      </c>
      <c r="C9458" s="503" t="s">
        <v>42</v>
      </c>
      <c r="D9458" s="503" t="s">
        <v>724</v>
      </c>
      <c r="E9458" s="503" t="s">
        <v>669</v>
      </c>
      <c r="F9458" s="503"/>
      <c r="G9458" s="504" t="s">
        <v>686</v>
      </c>
      <c r="H9458" s="505" t="n">
        <v>0.0054</v>
      </c>
      <c r="I9458" s="506" t="n">
        <v>7.52</v>
      </c>
      <c r="J9458" s="507" t="n">
        <v>0.04</v>
      </c>
    </row>
    <row r="9459" customFormat="false" ht="25.5" hidden="false" customHeight="true" outlineLevel="0" collapsed="false">
      <c r="A9459" s="501" t="s">
        <v>200</v>
      </c>
      <c r="B9459" s="502" t="n">
        <v>4491</v>
      </c>
      <c r="C9459" s="503" t="s">
        <v>42</v>
      </c>
      <c r="D9459" s="503" t="s">
        <v>738</v>
      </c>
      <c r="E9459" s="503" t="s">
        <v>669</v>
      </c>
      <c r="F9459" s="503"/>
      <c r="G9459" s="504" t="s">
        <v>47</v>
      </c>
      <c r="H9459" s="505" t="n">
        <v>0.1184</v>
      </c>
      <c r="I9459" s="506" t="n">
        <v>11.53</v>
      </c>
      <c r="J9459" s="507" t="n">
        <v>1.36</v>
      </c>
    </row>
    <row r="9460" customFormat="false" ht="25.5" hidden="false" customHeight="true" outlineLevel="0" collapsed="false">
      <c r="A9460" s="501" t="s">
        <v>200</v>
      </c>
      <c r="B9460" s="502" t="n">
        <v>4517</v>
      </c>
      <c r="C9460" s="503" t="s">
        <v>42</v>
      </c>
      <c r="D9460" s="503" t="s">
        <v>737</v>
      </c>
      <c r="E9460" s="503" t="s">
        <v>669</v>
      </c>
      <c r="F9460" s="503"/>
      <c r="G9460" s="504" t="s">
        <v>47</v>
      </c>
      <c r="H9460" s="505" t="n">
        <v>0.1408</v>
      </c>
      <c r="I9460" s="506" t="n">
        <v>4.03</v>
      </c>
      <c r="J9460" s="507" t="n">
        <v>0.56</v>
      </c>
    </row>
    <row r="9461" customFormat="false" ht="25.5" hidden="false" customHeight="true" outlineLevel="0" collapsed="false">
      <c r="A9461" s="501" t="s">
        <v>200</v>
      </c>
      <c r="B9461" s="502" t="n">
        <v>5069</v>
      </c>
      <c r="C9461" s="503" t="s">
        <v>42</v>
      </c>
      <c r="D9461" s="503" t="s">
        <v>3806</v>
      </c>
      <c r="E9461" s="503" t="s">
        <v>669</v>
      </c>
      <c r="F9461" s="503"/>
      <c r="G9461" s="504" t="s">
        <v>66</v>
      </c>
      <c r="H9461" s="505" t="n">
        <v>0.0125</v>
      </c>
      <c r="I9461" s="506" t="n">
        <v>20.63</v>
      </c>
      <c r="J9461" s="507" t="n">
        <v>0.25</v>
      </c>
    </row>
    <row r="9462" customFormat="false" ht="39" hidden="false" customHeight="true" outlineLevel="0" collapsed="false">
      <c r="A9462" s="501" t="s">
        <v>200</v>
      </c>
      <c r="B9462" s="502" t="n">
        <v>6193</v>
      </c>
      <c r="C9462" s="503" t="s">
        <v>42</v>
      </c>
      <c r="D9462" s="503" t="s">
        <v>752</v>
      </c>
      <c r="E9462" s="503" t="s">
        <v>669</v>
      </c>
      <c r="F9462" s="503"/>
      <c r="G9462" s="504" t="s">
        <v>47</v>
      </c>
      <c r="H9462" s="505" t="n">
        <v>0.4416</v>
      </c>
      <c r="I9462" s="506" t="n">
        <v>16.67</v>
      </c>
      <c r="J9462" s="507" t="n">
        <v>7.36</v>
      </c>
    </row>
    <row r="9463" customFormat="false" ht="15" hidden="false" customHeight="false" outlineLevel="0" collapsed="false">
      <c r="A9463" s="486"/>
      <c r="B9463" s="487"/>
      <c r="C9463" s="487"/>
      <c r="D9463" s="487"/>
      <c r="E9463" s="487" t="s">
        <v>1388</v>
      </c>
      <c r="F9463" s="488" t="n">
        <v>175.73</v>
      </c>
      <c r="G9463" s="487" t="s">
        <v>1389</v>
      </c>
      <c r="H9463" s="488" t="n">
        <v>0</v>
      </c>
      <c r="I9463" s="489" t="s">
        <v>1390</v>
      </c>
      <c r="J9463" s="490" t="n">
        <v>175.73</v>
      </c>
    </row>
    <row r="9464" customFormat="false" ht="15" hidden="false" customHeight="true" outlineLevel="0" collapsed="false">
      <c r="A9464" s="486"/>
      <c r="B9464" s="487"/>
      <c r="C9464" s="487"/>
      <c r="D9464" s="487"/>
      <c r="E9464" s="487" t="s">
        <v>1391</v>
      </c>
      <c r="F9464" s="488" t="n">
        <v>105.23</v>
      </c>
      <c r="G9464" s="487"/>
      <c r="H9464" s="491" t="s">
        <v>1392</v>
      </c>
      <c r="I9464" s="491"/>
      <c r="J9464" s="490" t="n">
        <v>547.38</v>
      </c>
    </row>
    <row r="9465" customFormat="false" ht="49.5" hidden="false" customHeight="true" outlineLevel="0" collapsed="false">
      <c r="A9465" s="492"/>
      <c r="B9465" s="493"/>
      <c r="C9465" s="493"/>
      <c r="D9465" s="493"/>
      <c r="E9465" s="493"/>
      <c r="F9465" s="493"/>
      <c r="G9465" s="493" t="s">
        <v>1393</v>
      </c>
      <c r="H9465" s="494" t="n">
        <v>17</v>
      </c>
      <c r="I9465" s="495" t="s">
        <v>1394</v>
      </c>
      <c r="J9465" s="496" t="n">
        <v>9305.46</v>
      </c>
    </row>
    <row r="9466" customFormat="false" ht="0.75" hidden="false" customHeight="true" outlineLevel="0" collapsed="false">
      <c r="A9466" s="497"/>
      <c r="B9466" s="498"/>
      <c r="C9466" s="498"/>
      <c r="D9466" s="498"/>
      <c r="E9466" s="498"/>
      <c r="F9466" s="498"/>
      <c r="G9466" s="498"/>
      <c r="H9466" s="498"/>
      <c r="I9466" s="499"/>
      <c r="J9466" s="500"/>
    </row>
    <row r="9467" customFormat="false" ht="18" hidden="false" customHeight="true" outlineLevel="0" collapsed="false">
      <c r="A9467" s="466" t="s">
        <v>4160</v>
      </c>
      <c r="B9467" s="467" t="s">
        <v>27</v>
      </c>
      <c r="C9467" s="468" t="s">
        <v>26</v>
      </c>
      <c r="D9467" s="468" t="s">
        <v>18</v>
      </c>
      <c r="E9467" s="468" t="s">
        <v>25</v>
      </c>
      <c r="F9467" s="468"/>
      <c r="G9467" s="469" t="s">
        <v>1375</v>
      </c>
      <c r="H9467" s="467" t="s">
        <v>1376</v>
      </c>
      <c r="I9467" s="470" t="s">
        <v>1377</v>
      </c>
      <c r="J9467" s="471" t="s">
        <v>19</v>
      </c>
    </row>
    <row r="9468" customFormat="false" ht="39" hidden="false" customHeight="true" outlineLevel="0" collapsed="false">
      <c r="A9468" s="472" t="s">
        <v>35</v>
      </c>
      <c r="B9468" s="473" t="n">
        <v>99255</v>
      </c>
      <c r="C9468" s="474" t="s">
        <v>42</v>
      </c>
      <c r="D9468" s="474" t="s">
        <v>4161</v>
      </c>
      <c r="E9468" s="474" t="s">
        <v>1422</v>
      </c>
      <c r="F9468" s="474"/>
      <c r="G9468" s="475" t="s">
        <v>120</v>
      </c>
      <c r="H9468" s="476" t="n">
        <v>1</v>
      </c>
      <c r="I9468" s="477" t="n">
        <v>810.17</v>
      </c>
      <c r="J9468" s="478" t="n">
        <v>810.17</v>
      </c>
    </row>
    <row r="9469" customFormat="false" ht="25.5" hidden="false" customHeight="true" outlineLevel="0" collapsed="false">
      <c r="A9469" s="479" t="s">
        <v>656</v>
      </c>
      <c r="B9469" s="480" t="n">
        <v>101616</v>
      </c>
      <c r="C9469" s="481" t="s">
        <v>42</v>
      </c>
      <c r="D9469" s="481" t="s">
        <v>913</v>
      </c>
      <c r="E9469" s="481" t="s">
        <v>914</v>
      </c>
      <c r="F9469" s="481"/>
      <c r="G9469" s="482" t="s">
        <v>400</v>
      </c>
      <c r="H9469" s="483" t="n">
        <v>1.21</v>
      </c>
      <c r="I9469" s="484" t="n">
        <v>5.9</v>
      </c>
      <c r="J9469" s="485" t="n">
        <v>7.13</v>
      </c>
    </row>
    <row r="9470" customFormat="false" ht="64.5" hidden="false" customHeight="true" outlineLevel="0" collapsed="false">
      <c r="A9470" s="479" t="s">
        <v>656</v>
      </c>
      <c r="B9470" s="480" t="n">
        <v>5678</v>
      </c>
      <c r="C9470" s="481" t="s">
        <v>42</v>
      </c>
      <c r="D9470" s="481" t="s">
        <v>931</v>
      </c>
      <c r="E9470" s="481" t="s">
        <v>683</v>
      </c>
      <c r="F9470" s="481"/>
      <c r="G9470" s="482" t="s">
        <v>688</v>
      </c>
      <c r="H9470" s="483" t="n">
        <v>0.0136</v>
      </c>
      <c r="I9470" s="484" t="n">
        <v>139.68</v>
      </c>
      <c r="J9470" s="485" t="n">
        <v>1.89</v>
      </c>
    </row>
    <row r="9471" customFormat="false" ht="64.5" hidden="false" customHeight="true" outlineLevel="0" collapsed="false">
      <c r="A9471" s="479" t="s">
        <v>656</v>
      </c>
      <c r="B9471" s="480" t="n">
        <v>5679</v>
      </c>
      <c r="C9471" s="481" t="s">
        <v>42</v>
      </c>
      <c r="D9471" s="481" t="s">
        <v>929</v>
      </c>
      <c r="E9471" s="481" t="s">
        <v>683</v>
      </c>
      <c r="F9471" s="481"/>
      <c r="G9471" s="482" t="s">
        <v>684</v>
      </c>
      <c r="H9471" s="483" t="n">
        <v>0.0276</v>
      </c>
      <c r="I9471" s="484" t="n">
        <v>56.5</v>
      </c>
      <c r="J9471" s="485" t="n">
        <v>1.55</v>
      </c>
    </row>
    <row r="9472" customFormat="false" ht="39" hidden="false" customHeight="true" outlineLevel="0" collapsed="false">
      <c r="A9472" s="479" t="s">
        <v>656</v>
      </c>
      <c r="B9472" s="480" t="n">
        <v>87316</v>
      </c>
      <c r="C9472" s="481" t="s">
        <v>42</v>
      </c>
      <c r="D9472" s="481" t="s">
        <v>916</v>
      </c>
      <c r="E9472" s="481" t="s">
        <v>1382</v>
      </c>
      <c r="F9472" s="481"/>
      <c r="G9472" s="482" t="s">
        <v>388</v>
      </c>
      <c r="H9472" s="483" t="n">
        <v>0.0196</v>
      </c>
      <c r="I9472" s="484" t="n">
        <v>533.72</v>
      </c>
      <c r="J9472" s="485" t="n">
        <v>10.46</v>
      </c>
    </row>
    <row r="9473" customFormat="false" ht="24" hidden="false" customHeight="true" outlineLevel="0" collapsed="false">
      <c r="A9473" s="479" t="s">
        <v>656</v>
      </c>
      <c r="B9473" s="480" t="n">
        <v>88309</v>
      </c>
      <c r="C9473" s="481" t="s">
        <v>42</v>
      </c>
      <c r="D9473" s="481" t="s">
        <v>696</v>
      </c>
      <c r="E9473" s="481" t="s">
        <v>1382</v>
      </c>
      <c r="F9473" s="481"/>
      <c r="G9473" s="482" t="s">
        <v>469</v>
      </c>
      <c r="H9473" s="483" t="n">
        <v>6.8139</v>
      </c>
      <c r="I9473" s="484" t="n">
        <v>25.62</v>
      </c>
      <c r="J9473" s="485" t="n">
        <v>174.57</v>
      </c>
    </row>
    <row r="9474" customFormat="false" ht="24" hidden="false" customHeight="true" outlineLevel="0" collapsed="false">
      <c r="A9474" s="479" t="s">
        <v>656</v>
      </c>
      <c r="B9474" s="480" t="n">
        <v>88316</v>
      </c>
      <c r="C9474" s="481" t="s">
        <v>42</v>
      </c>
      <c r="D9474" s="481" t="s">
        <v>667</v>
      </c>
      <c r="E9474" s="481" t="s">
        <v>1382</v>
      </c>
      <c r="F9474" s="481"/>
      <c r="G9474" s="482" t="s">
        <v>469</v>
      </c>
      <c r="H9474" s="483" t="n">
        <v>5.3538</v>
      </c>
      <c r="I9474" s="484" t="n">
        <v>20.32</v>
      </c>
      <c r="J9474" s="485" t="n">
        <v>108.78</v>
      </c>
    </row>
    <row r="9475" customFormat="false" ht="39" hidden="false" customHeight="true" outlineLevel="0" collapsed="false">
      <c r="A9475" s="479" t="s">
        <v>656</v>
      </c>
      <c r="B9475" s="480" t="n">
        <v>88628</v>
      </c>
      <c r="C9475" s="481" t="s">
        <v>42</v>
      </c>
      <c r="D9475" s="481" t="s">
        <v>925</v>
      </c>
      <c r="E9475" s="481" t="s">
        <v>1382</v>
      </c>
      <c r="F9475" s="481"/>
      <c r="G9475" s="482" t="s">
        <v>388</v>
      </c>
      <c r="H9475" s="483" t="n">
        <v>0.1585</v>
      </c>
      <c r="I9475" s="484" t="n">
        <v>637.09</v>
      </c>
      <c r="J9475" s="485" t="n">
        <v>100.97</v>
      </c>
    </row>
    <row r="9476" customFormat="false" ht="39" hidden="false" customHeight="true" outlineLevel="0" collapsed="false">
      <c r="A9476" s="479" t="s">
        <v>656</v>
      </c>
      <c r="B9476" s="480" t="n">
        <v>94970</v>
      </c>
      <c r="C9476" s="481" t="s">
        <v>42</v>
      </c>
      <c r="D9476" s="481" t="s">
        <v>919</v>
      </c>
      <c r="E9476" s="481" t="s">
        <v>1399</v>
      </c>
      <c r="F9476" s="481"/>
      <c r="G9476" s="482" t="s">
        <v>388</v>
      </c>
      <c r="H9476" s="483" t="n">
        <v>0.1163</v>
      </c>
      <c r="I9476" s="484" t="n">
        <v>551.97</v>
      </c>
      <c r="J9476" s="485" t="n">
        <v>64.19</v>
      </c>
    </row>
    <row r="9477" customFormat="false" ht="39" hidden="false" customHeight="true" outlineLevel="0" collapsed="false">
      <c r="A9477" s="479" t="s">
        <v>656</v>
      </c>
      <c r="B9477" s="480" t="n">
        <v>97735</v>
      </c>
      <c r="C9477" s="481" t="s">
        <v>42</v>
      </c>
      <c r="D9477" s="481" t="s">
        <v>3050</v>
      </c>
      <c r="E9477" s="481" t="s">
        <v>1399</v>
      </c>
      <c r="F9477" s="481"/>
      <c r="G9477" s="482" t="s">
        <v>388</v>
      </c>
      <c r="H9477" s="483" t="n">
        <v>0.07</v>
      </c>
      <c r="I9477" s="484" t="n">
        <v>2484.38</v>
      </c>
      <c r="J9477" s="485" t="n">
        <v>173.9</v>
      </c>
    </row>
    <row r="9478" customFormat="false" ht="25.5" hidden="false" customHeight="true" outlineLevel="0" collapsed="false">
      <c r="A9478" s="501" t="s">
        <v>200</v>
      </c>
      <c r="B9478" s="502" t="n">
        <v>2692</v>
      </c>
      <c r="C9478" s="503" t="s">
        <v>42</v>
      </c>
      <c r="D9478" s="503" t="s">
        <v>724</v>
      </c>
      <c r="E9478" s="503" t="s">
        <v>669</v>
      </c>
      <c r="F9478" s="503"/>
      <c r="G9478" s="504" t="s">
        <v>686</v>
      </c>
      <c r="H9478" s="505" t="n">
        <v>0.0068</v>
      </c>
      <c r="I9478" s="506" t="n">
        <v>7.52</v>
      </c>
      <c r="J9478" s="507" t="n">
        <v>0.05</v>
      </c>
    </row>
    <row r="9479" customFormat="false" ht="25.5" hidden="false" customHeight="true" outlineLevel="0" collapsed="false">
      <c r="A9479" s="501" t="s">
        <v>200</v>
      </c>
      <c r="B9479" s="502" t="n">
        <v>4491</v>
      </c>
      <c r="C9479" s="503" t="s">
        <v>42</v>
      </c>
      <c r="D9479" s="503" t="s">
        <v>738</v>
      </c>
      <c r="E9479" s="503" t="s">
        <v>669</v>
      </c>
      <c r="F9479" s="503"/>
      <c r="G9479" s="504" t="s">
        <v>47</v>
      </c>
      <c r="H9479" s="505" t="n">
        <v>0.148</v>
      </c>
      <c r="I9479" s="506" t="n">
        <v>11.53</v>
      </c>
      <c r="J9479" s="507" t="n">
        <v>1.7</v>
      </c>
    </row>
    <row r="9480" customFormat="false" ht="25.5" hidden="false" customHeight="true" outlineLevel="0" collapsed="false">
      <c r="A9480" s="501" t="s">
        <v>200</v>
      </c>
      <c r="B9480" s="502" t="n">
        <v>4517</v>
      </c>
      <c r="C9480" s="503" t="s">
        <v>42</v>
      </c>
      <c r="D9480" s="503" t="s">
        <v>737</v>
      </c>
      <c r="E9480" s="503" t="s">
        <v>669</v>
      </c>
      <c r="F9480" s="503"/>
      <c r="G9480" s="504" t="s">
        <v>47</v>
      </c>
      <c r="H9480" s="505" t="n">
        <v>0.176</v>
      </c>
      <c r="I9480" s="506" t="n">
        <v>4.03</v>
      </c>
      <c r="J9480" s="507" t="n">
        <v>0.7</v>
      </c>
    </row>
    <row r="9481" customFormat="false" ht="25.5" hidden="false" customHeight="true" outlineLevel="0" collapsed="false">
      <c r="A9481" s="501" t="s">
        <v>200</v>
      </c>
      <c r="B9481" s="502" t="n">
        <v>5069</v>
      </c>
      <c r="C9481" s="503" t="s">
        <v>42</v>
      </c>
      <c r="D9481" s="503" t="s">
        <v>3806</v>
      </c>
      <c r="E9481" s="503" t="s">
        <v>669</v>
      </c>
      <c r="F9481" s="503"/>
      <c r="G9481" s="504" t="s">
        <v>66</v>
      </c>
      <c r="H9481" s="505" t="n">
        <v>0.0156</v>
      </c>
      <c r="I9481" s="506" t="n">
        <v>20.63</v>
      </c>
      <c r="J9481" s="507" t="n">
        <v>0.32</v>
      </c>
    </row>
    <row r="9482" customFormat="false" ht="39" hidden="false" customHeight="true" outlineLevel="0" collapsed="false">
      <c r="A9482" s="501" t="s">
        <v>200</v>
      </c>
      <c r="B9482" s="502" t="n">
        <v>6193</v>
      </c>
      <c r="C9482" s="503" t="s">
        <v>42</v>
      </c>
      <c r="D9482" s="503" t="s">
        <v>752</v>
      </c>
      <c r="E9482" s="503" t="s">
        <v>669</v>
      </c>
      <c r="F9482" s="503"/>
      <c r="G9482" s="504" t="s">
        <v>47</v>
      </c>
      <c r="H9482" s="505" t="n">
        <v>0.552</v>
      </c>
      <c r="I9482" s="506" t="n">
        <v>16.67</v>
      </c>
      <c r="J9482" s="507" t="n">
        <v>9.2</v>
      </c>
    </row>
    <row r="9483" customFormat="false" ht="25.5" hidden="false" customHeight="true" outlineLevel="0" collapsed="false">
      <c r="A9483" s="501" t="s">
        <v>200</v>
      </c>
      <c r="B9483" s="502" t="n">
        <v>7258</v>
      </c>
      <c r="C9483" s="503" t="s">
        <v>42</v>
      </c>
      <c r="D9483" s="503" t="s">
        <v>918</v>
      </c>
      <c r="E9483" s="503" t="s">
        <v>669</v>
      </c>
      <c r="F9483" s="503"/>
      <c r="G9483" s="504" t="s">
        <v>120</v>
      </c>
      <c r="H9483" s="505" t="n">
        <v>168.219</v>
      </c>
      <c r="I9483" s="506" t="n">
        <v>0.92</v>
      </c>
      <c r="J9483" s="507" t="n">
        <v>154.76</v>
      </c>
    </row>
    <row r="9484" customFormat="false" ht="15" hidden="false" customHeight="false" outlineLevel="0" collapsed="false">
      <c r="A9484" s="486"/>
      <c r="B9484" s="487"/>
      <c r="C9484" s="487"/>
      <c r="D9484" s="487"/>
      <c r="E9484" s="487" t="s">
        <v>1388</v>
      </c>
      <c r="F9484" s="488" t="n">
        <v>316.22</v>
      </c>
      <c r="G9484" s="487" t="s">
        <v>1389</v>
      </c>
      <c r="H9484" s="488" t="n">
        <v>0</v>
      </c>
      <c r="I9484" s="489" t="s">
        <v>1390</v>
      </c>
      <c r="J9484" s="490" t="n">
        <v>316.22</v>
      </c>
    </row>
    <row r="9485" customFormat="false" ht="15" hidden="false" customHeight="true" outlineLevel="0" collapsed="false">
      <c r="A9485" s="486"/>
      <c r="B9485" s="487"/>
      <c r="C9485" s="487"/>
      <c r="D9485" s="487"/>
      <c r="E9485" s="487" t="s">
        <v>1391</v>
      </c>
      <c r="F9485" s="488" t="n">
        <v>192.82</v>
      </c>
      <c r="G9485" s="487"/>
      <c r="H9485" s="491" t="s">
        <v>1392</v>
      </c>
      <c r="I9485" s="491"/>
      <c r="J9485" s="490" t="n">
        <v>1002.99</v>
      </c>
    </row>
    <row r="9486" customFormat="false" ht="49.5" hidden="false" customHeight="true" outlineLevel="0" collapsed="false">
      <c r="A9486" s="492"/>
      <c r="B9486" s="493"/>
      <c r="C9486" s="493"/>
      <c r="D9486" s="493"/>
      <c r="E9486" s="493"/>
      <c r="F9486" s="493"/>
      <c r="G9486" s="493" t="s">
        <v>1393</v>
      </c>
      <c r="H9486" s="494" t="n">
        <v>4</v>
      </c>
      <c r="I9486" s="495" t="s">
        <v>1394</v>
      </c>
      <c r="J9486" s="496" t="n">
        <v>4011.96</v>
      </c>
    </row>
    <row r="9487" customFormat="false" ht="0.75" hidden="false" customHeight="true" outlineLevel="0" collapsed="false">
      <c r="A9487" s="497"/>
      <c r="B9487" s="498"/>
      <c r="C9487" s="498"/>
      <c r="D9487" s="498"/>
      <c r="E9487" s="498"/>
      <c r="F9487" s="498"/>
      <c r="G9487" s="498"/>
      <c r="H9487" s="498"/>
      <c r="I9487" s="499"/>
      <c r="J9487" s="500"/>
    </row>
    <row r="9488" customFormat="false" ht="18" hidden="false" customHeight="true" outlineLevel="0" collapsed="false">
      <c r="A9488" s="466" t="s">
        <v>4162</v>
      </c>
      <c r="B9488" s="467" t="s">
        <v>27</v>
      </c>
      <c r="C9488" s="468" t="s">
        <v>26</v>
      </c>
      <c r="D9488" s="468" t="s">
        <v>18</v>
      </c>
      <c r="E9488" s="468" t="s">
        <v>25</v>
      </c>
      <c r="F9488" s="468"/>
      <c r="G9488" s="469" t="s">
        <v>1375</v>
      </c>
      <c r="H9488" s="467" t="s">
        <v>1376</v>
      </c>
      <c r="I9488" s="470" t="s">
        <v>1377</v>
      </c>
      <c r="J9488" s="471" t="s">
        <v>19</v>
      </c>
    </row>
    <row r="9489" customFormat="false" ht="39" hidden="false" customHeight="true" outlineLevel="0" collapsed="false">
      <c r="A9489" s="472" t="s">
        <v>35</v>
      </c>
      <c r="B9489" s="473" t="s">
        <v>4163</v>
      </c>
      <c r="C9489" s="474" t="s">
        <v>36</v>
      </c>
      <c r="D9489" s="474" t="s">
        <v>4164</v>
      </c>
      <c r="E9489" s="474" t="s">
        <v>1422</v>
      </c>
      <c r="F9489" s="474"/>
      <c r="G9489" s="475" t="s">
        <v>120</v>
      </c>
      <c r="H9489" s="476" t="n">
        <v>1</v>
      </c>
      <c r="I9489" s="477" t="n">
        <v>548.75</v>
      </c>
      <c r="J9489" s="478" t="n">
        <v>548.75</v>
      </c>
    </row>
    <row r="9490" customFormat="false" ht="64.5" hidden="false" customHeight="true" outlineLevel="0" collapsed="false">
      <c r="A9490" s="479" t="s">
        <v>656</v>
      </c>
      <c r="B9490" s="480" t="n">
        <v>5678</v>
      </c>
      <c r="C9490" s="481" t="s">
        <v>42</v>
      </c>
      <c r="D9490" s="481" t="s">
        <v>931</v>
      </c>
      <c r="E9490" s="481" t="s">
        <v>683</v>
      </c>
      <c r="F9490" s="481"/>
      <c r="G9490" s="482" t="s">
        <v>688</v>
      </c>
      <c r="H9490" s="483" t="n">
        <v>0.0136</v>
      </c>
      <c r="I9490" s="484" t="n">
        <v>139.68</v>
      </c>
      <c r="J9490" s="485" t="n">
        <v>1.89</v>
      </c>
    </row>
    <row r="9491" customFormat="false" ht="64.5" hidden="false" customHeight="true" outlineLevel="0" collapsed="false">
      <c r="A9491" s="479" t="s">
        <v>656</v>
      </c>
      <c r="B9491" s="480" t="n">
        <v>5679</v>
      </c>
      <c r="C9491" s="481" t="s">
        <v>42</v>
      </c>
      <c r="D9491" s="481" t="s">
        <v>929</v>
      </c>
      <c r="E9491" s="481" t="s">
        <v>683</v>
      </c>
      <c r="F9491" s="481"/>
      <c r="G9491" s="482" t="s">
        <v>684</v>
      </c>
      <c r="H9491" s="483" t="n">
        <v>0.0456</v>
      </c>
      <c r="I9491" s="484" t="n">
        <v>56.5</v>
      </c>
      <c r="J9491" s="485" t="n">
        <v>2.57</v>
      </c>
    </row>
    <row r="9492" customFormat="false" ht="39" hidden="false" customHeight="true" outlineLevel="0" collapsed="false">
      <c r="A9492" s="479" t="s">
        <v>656</v>
      </c>
      <c r="B9492" s="480" t="n">
        <v>87316</v>
      </c>
      <c r="C9492" s="481" t="s">
        <v>42</v>
      </c>
      <c r="D9492" s="481" t="s">
        <v>916</v>
      </c>
      <c r="E9492" s="481" t="s">
        <v>1382</v>
      </c>
      <c r="F9492" s="481"/>
      <c r="G9492" s="482" t="s">
        <v>388</v>
      </c>
      <c r="H9492" s="483" t="n">
        <v>0.0017</v>
      </c>
      <c r="I9492" s="484" t="n">
        <v>533.72</v>
      </c>
      <c r="J9492" s="485" t="n">
        <v>0.9</v>
      </c>
    </row>
    <row r="9493" customFormat="false" ht="24" hidden="false" customHeight="true" outlineLevel="0" collapsed="false">
      <c r="A9493" s="479" t="s">
        <v>656</v>
      </c>
      <c r="B9493" s="480" t="n">
        <v>88309</v>
      </c>
      <c r="C9493" s="481" t="s">
        <v>42</v>
      </c>
      <c r="D9493" s="481" t="s">
        <v>696</v>
      </c>
      <c r="E9493" s="481" t="s">
        <v>1382</v>
      </c>
      <c r="F9493" s="481"/>
      <c r="G9493" s="482" t="s">
        <v>469</v>
      </c>
      <c r="H9493" s="483" t="n">
        <v>5.751</v>
      </c>
      <c r="I9493" s="484" t="n">
        <v>25.62</v>
      </c>
      <c r="J9493" s="485" t="n">
        <v>147.34</v>
      </c>
    </row>
    <row r="9494" customFormat="false" ht="24" hidden="false" customHeight="true" outlineLevel="0" collapsed="false">
      <c r="A9494" s="479" t="s">
        <v>656</v>
      </c>
      <c r="B9494" s="480" t="n">
        <v>88316</v>
      </c>
      <c r="C9494" s="481" t="s">
        <v>42</v>
      </c>
      <c r="D9494" s="481" t="s">
        <v>667</v>
      </c>
      <c r="E9494" s="481" t="s">
        <v>1382</v>
      </c>
      <c r="F9494" s="481"/>
      <c r="G9494" s="482" t="s">
        <v>469</v>
      </c>
      <c r="H9494" s="483" t="n">
        <v>5.751</v>
      </c>
      <c r="I9494" s="484" t="n">
        <v>20.32</v>
      </c>
      <c r="J9494" s="485" t="n">
        <v>116.86</v>
      </c>
    </row>
    <row r="9495" customFormat="false" ht="39" hidden="false" customHeight="true" outlineLevel="0" collapsed="false">
      <c r="A9495" s="479" t="s">
        <v>656</v>
      </c>
      <c r="B9495" s="480" t="n">
        <v>88628</v>
      </c>
      <c r="C9495" s="481" t="s">
        <v>42</v>
      </c>
      <c r="D9495" s="481" t="s">
        <v>925</v>
      </c>
      <c r="E9495" s="481" t="s">
        <v>1382</v>
      </c>
      <c r="F9495" s="481"/>
      <c r="G9495" s="482" t="s">
        <v>388</v>
      </c>
      <c r="H9495" s="483" t="n">
        <v>0.1039</v>
      </c>
      <c r="I9495" s="484" t="n">
        <v>637.09</v>
      </c>
      <c r="J9495" s="485" t="n">
        <v>66.19</v>
      </c>
    </row>
    <row r="9496" customFormat="false" ht="39" hidden="false" customHeight="true" outlineLevel="0" collapsed="false">
      <c r="A9496" s="479" t="s">
        <v>656</v>
      </c>
      <c r="B9496" s="480" t="n">
        <v>94970</v>
      </c>
      <c r="C9496" s="481" t="s">
        <v>42</v>
      </c>
      <c r="D9496" s="481" t="s">
        <v>919</v>
      </c>
      <c r="E9496" s="481" t="s">
        <v>1399</v>
      </c>
      <c r="F9496" s="481"/>
      <c r="G9496" s="482" t="s">
        <v>388</v>
      </c>
      <c r="H9496" s="483" t="n">
        <v>0.1163</v>
      </c>
      <c r="I9496" s="484" t="n">
        <v>551.97</v>
      </c>
      <c r="J9496" s="485" t="n">
        <v>64.19</v>
      </c>
    </row>
    <row r="9497" customFormat="false" ht="39" hidden="false" customHeight="true" outlineLevel="0" collapsed="false">
      <c r="A9497" s="479" t="s">
        <v>656</v>
      </c>
      <c r="B9497" s="480" t="n">
        <v>101617</v>
      </c>
      <c r="C9497" s="481" t="s">
        <v>42</v>
      </c>
      <c r="D9497" s="481" t="s">
        <v>1796</v>
      </c>
      <c r="E9497" s="481" t="s">
        <v>914</v>
      </c>
      <c r="F9497" s="481"/>
      <c r="G9497" s="482" t="s">
        <v>400</v>
      </c>
      <c r="H9497" s="483" t="n">
        <v>1.21</v>
      </c>
      <c r="I9497" s="484" t="n">
        <v>2.9</v>
      </c>
      <c r="J9497" s="485" t="n">
        <v>3.5</v>
      </c>
    </row>
    <row r="9498" customFormat="false" ht="25.5" hidden="false" customHeight="true" outlineLevel="0" collapsed="false">
      <c r="A9498" s="479" t="s">
        <v>656</v>
      </c>
      <c r="B9498" s="480" t="s">
        <v>4154</v>
      </c>
      <c r="C9498" s="481" t="s">
        <v>36</v>
      </c>
      <c r="D9498" s="481" t="s">
        <v>4155</v>
      </c>
      <c r="E9498" s="481" t="s">
        <v>1554</v>
      </c>
      <c r="F9498" s="481"/>
      <c r="G9498" s="482" t="s">
        <v>47</v>
      </c>
      <c r="H9498" s="483" t="n">
        <v>0.4</v>
      </c>
      <c r="I9498" s="484" t="n">
        <v>120.16</v>
      </c>
      <c r="J9498" s="485" t="n">
        <v>48.06</v>
      </c>
    </row>
    <row r="9499" customFormat="false" ht="25.5" hidden="false" customHeight="true" outlineLevel="0" collapsed="false">
      <c r="A9499" s="501" t="s">
        <v>200</v>
      </c>
      <c r="B9499" s="502" t="n">
        <v>650</v>
      </c>
      <c r="C9499" s="503" t="s">
        <v>42</v>
      </c>
      <c r="D9499" s="503" t="s">
        <v>3047</v>
      </c>
      <c r="E9499" s="503" t="s">
        <v>669</v>
      </c>
      <c r="F9499" s="503"/>
      <c r="G9499" s="504" t="s">
        <v>120</v>
      </c>
      <c r="H9499" s="505" t="n">
        <v>28.604</v>
      </c>
      <c r="I9499" s="506" t="n">
        <v>3.4</v>
      </c>
      <c r="J9499" s="507" t="n">
        <v>97.25</v>
      </c>
    </row>
    <row r="9500" customFormat="false" ht="15" hidden="false" customHeight="false" outlineLevel="0" collapsed="false">
      <c r="A9500" s="486"/>
      <c r="B9500" s="487"/>
      <c r="C9500" s="487"/>
      <c r="D9500" s="487"/>
      <c r="E9500" s="487" t="s">
        <v>1388</v>
      </c>
      <c r="F9500" s="488" t="n">
        <v>233.71</v>
      </c>
      <c r="G9500" s="487" t="s">
        <v>1389</v>
      </c>
      <c r="H9500" s="488" t="n">
        <v>0</v>
      </c>
      <c r="I9500" s="489" t="s">
        <v>1390</v>
      </c>
      <c r="J9500" s="490" t="n">
        <v>233.71</v>
      </c>
    </row>
    <row r="9501" customFormat="false" ht="15" hidden="false" customHeight="true" outlineLevel="0" collapsed="false">
      <c r="A9501" s="486"/>
      <c r="B9501" s="487"/>
      <c r="C9501" s="487"/>
      <c r="D9501" s="487"/>
      <c r="E9501" s="487" t="s">
        <v>1391</v>
      </c>
      <c r="F9501" s="488" t="n">
        <v>130.6</v>
      </c>
      <c r="G9501" s="487"/>
      <c r="H9501" s="491" t="s">
        <v>1392</v>
      </c>
      <c r="I9501" s="491"/>
      <c r="J9501" s="490" t="n">
        <v>679.35</v>
      </c>
    </row>
    <row r="9502" customFormat="false" ht="49.5" hidden="false" customHeight="true" outlineLevel="0" collapsed="false">
      <c r="A9502" s="492"/>
      <c r="B9502" s="493"/>
      <c r="C9502" s="493"/>
      <c r="D9502" s="493"/>
      <c r="E9502" s="493"/>
      <c r="F9502" s="493"/>
      <c r="G9502" s="493" t="s">
        <v>1393</v>
      </c>
      <c r="H9502" s="494" t="n">
        <v>4</v>
      </c>
      <c r="I9502" s="495" t="s">
        <v>1394</v>
      </c>
      <c r="J9502" s="496" t="n">
        <v>2717.4</v>
      </c>
    </row>
    <row r="9503" customFormat="false" ht="0.75" hidden="false" customHeight="true" outlineLevel="0" collapsed="false">
      <c r="A9503" s="497"/>
      <c r="B9503" s="498"/>
      <c r="C9503" s="498"/>
      <c r="D9503" s="498"/>
      <c r="E9503" s="498"/>
      <c r="F9503" s="498"/>
      <c r="G9503" s="498"/>
      <c r="H9503" s="498"/>
      <c r="I9503" s="499"/>
      <c r="J9503" s="500"/>
    </row>
    <row r="9504" customFormat="false" ht="18" hidden="false" customHeight="true" outlineLevel="0" collapsed="false">
      <c r="A9504" s="466" t="s">
        <v>4165</v>
      </c>
      <c r="B9504" s="467" t="s">
        <v>27</v>
      </c>
      <c r="C9504" s="468" t="s">
        <v>26</v>
      </c>
      <c r="D9504" s="468" t="s">
        <v>18</v>
      </c>
      <c r="E9504" s="468" t="s">
        <v>25</v>
      </c>
      <c r="F9504" s="468"/>
      <c r="G9504" s="469" t="s">
        <v>1375</v>
      </c>
      <c r="H9504" s="467" t="s">
        <v>1376</v>
      </c>
      <c r="I9504" s="470" t="s">
        <v>1377</v>
      </c>
      <c r="J9504" s="471" t="s">
        <v>19</v>
      </c>
    </row>
    <row r="9505" customFormat="false" ht="51.75" hidden="false" customHeight="true" outlineLevel="0" collapsed="false">
      <c r="A9505" s="472" t="s">
        <v>35</v>
      </c>
      <c r="B9505" s="473" t="n">
        <v>89776</v>
      </c>
      <c r="C9505" s="474" t="s">
        <v>42</v>
      </c>
      <c r="D9505" s="474" t="s">
        <v>4166</v>
      </c>
      <c r="E9505" s="474" t="s">
        <v>1422</v>
      </c>
      <c r="F9505" s="474"/>
      <c r="G9505" s="475" t="s">
        <v>120</v>
      </c>
      <c r="H9505" s="476" t="n">
        <v>1</v>
      </c>
      <c r="I9505" s="477" t="n">
        <v>25.39</v>
      </c>
      <c r="J9505" s="478" t="n">
        <v>25.39</v>
      </c>
    </row>
    <row r="9506" customFormat="false" ht="25.5" hidden="false" customHeight="true" outlineLevel="0" collapsed="false">
      <c r="A9506" s="479" t="s">
        <v>656</v>
      </c>
      <c r="B9506" s="480" t="n">
        <v>88248</v>
      </c>
      <c r="C9506" s="481" t="s">
        <v>42</v>
      </c>
      <c r="D9506" s="481" t="s">
        <v>910</v>
      </c>
      <c r="E9506" s="481" t="s">
        <v>1382</v>
      </c>
      <c r="F9506" s="481"/>
      <c r="G9506" s="482" t="s">
        <v>469</v>
      </c>
      <c r="H9506" s="483" t="n">
        <v>0.1102</v>
      </c>
      <c r="I9506" s="484" t="n">
        <v>20.92</v>
      </c>
      <c r="J9506" s="485" t="n">
        <v>2.3</v>
      </c>
    </row>
    <row r="9507" customFormat="false" ht="25.5" hidden="false" customHeight="true" outlineLevel="0" collapsed="false">
      <c r="A9507" s="479" t="s">
        <v>656</v>
      </c>
      <c r="B9507" s="480" t="n">
        <v>88267</v>
      </c>
      <c r="C9507" s="481" t="s">
        <v>42</v>
      </c>
      <c r="D9507" s="481" t="s">
        <v>909</v>
      </c>
      <c r="E9507" s="481" t="s">
        <v>1382</v>
      </c>
      <c r="F9507" s="481"/>
      <c r="G9507" s="482" t="s">
        <v>469</v>
      </c>
      <c r="H9507" s="483" t="n">
        <v>0.1102</v>
      </c>
      <c r="I9507" s="484" t="n">
        <v>25.55</v>
      </c>
      <c r="J9507" s="485" t="n">
        <v>2.81</v>
      </c>
    </row>
    <row r="9508" customFormat="false" ht="25.5" hidden="false" customHeight="true" outlineLevel="0" collapsed="false">
      <c r="A9508" s="501" t="s">
        <v>200</v>
      </c>
      <c r="B9508" s="502" t="n">
        <v>297</v>
      </c>
      <c r="C9508" s="503" t="s">
        <v>42</v>
      </c>
      <c r="D9508" s="503" t="s">
        <v>3850</v>
      </c>
      <c r="E9508" s="503" t="s">
        <v>669</v>
      </c>
      <c r="F9508" s="503"/>
      <c r="G9508" s="504" t="s">
        <v>120</v>
      </c>
      <c r="H9508" s="505" t="n">
        <v>2</v>
      </c>
      <c r="I9508" s="506" t="n">
        <v>2.7</v>
      </c>
      <c r="J9508" s="507" t="n">
        <v>5.4</v>
      </c>
    </row>
    <row r="9509" customFormat="false" ht="25.5" hidden="false" customHeight="true" outlineLevel="0" collapsed="false">
      <c r="A9509" s="501" t="s">
        <v>200</v>
      </c>
      <c r="B9509" s="502" t="n">
        <v>3895</v>
      </c>
      <c r="C9509" s="503" t="s">
        <v>42</v>
      </c>
      <c r="D9509" s="503" t="s">
        <v>4167</v>
      </c>
      <c r="E9509" s="503" t="s">
        <v>669</v>
      </c>
      <c r="F9509" s="503"/>
      <c r="G9509" s="504" t="s">
        <v>120</v>
      </c>
      <c r="H9509" s="505" t="n">
        <v>1</v>
      </c>
      <c r="I9509" s="506" t="n">
        <v>12.5</v>
      </c>
      <c r="J9509" s="507" t="n">
        <v>12.5</v>
      </c>
    </row>
    <row r="9510" customFormat="false" ht="39" hidden="false" customHeight="true" outlineLevel="0" collapsed="false">
      <c r="A9510" s="501" t="s">
        <v>200</v>
      </c>
      <c r="B9510" s="502" t="n">
        <v>20078</v>
      </c>
      <c r="C9510" s="503" t="s">
        <v>42</v>
      </c>
      <c r="D9510" s="503" t="s">
        <v>3814</v>
      </c>
      <c r="E9510" s="503" t="s">
        <v>669</v>
      </c>
      <c r="F9510" s="503"/>
      <c r="G9510" s="504" t="s">
        <v>120</v>
      </c>
      <c r="H9510" s="505" t="n">
        <v>0.075</v>
      </c>
      <c r="I9510" s="506" t="n">
        <v>31.75</v>
      </c>
      <c r="J9510" s="507" t="n">
        <v>2.38</v>
      </c>
    </row>
    <row r="9511" customFormat="false" ht="15" hidden="false" customHeight="false" outlineLevel="0" collapsed="false">
      <c r="A9511" s="486"/>
      <c r="B9511" s="487"/>
      <c r="C9511" s="487"/>
      <c r="D9511" s="487"/>
      <c r="E9511" s="487" t="s">
        <v>1388</v>
      </c>
      <c r="F9511" s="488" t="n">
        <v>4.09</v>
      </c>
      <c r="G9511" s="487" t="s">
        <v>1389</v>
      </c>
      <c r="H9511" s="488" t="n">
        <v>0</v>
      </c>
      <c r="I9511" s="489" t="s">
        <v>1390</v>
      </c>
      <c r="J9511" s="490" t="n">
        <v>4.09</v>
      </c>
    </row>
    <row r="9512" customFormat="false" ht="15" hidden="false" customHeight="true" outlineLevel="0" collapsed="false">
      <c r="A9512" s="486"/>
      <c r="B9512" s="487"/>
      <c r="C9512" s="487"/>
      <c r="D9512" s="487"/>
      <c r="E9512" s="487" t="s">
        <v>1391</v>
      </c>
      <c r="F9512" s="488" t="n">
        <v>6.04</v>
      </c>
      <c r="G9512" s="487"/>
      <c r="H9512" s="491" t="s">
        <v>1392</v>
      </c>
      <c r="I9512" s="491"/>
      <c r="J9512" s="490" t="n">
        <v>31.43</v>
      </c>
    </row>
    <row r="9513" customFormat="false" ht="49.5" hidden="false" customHeight="true" outlineLevel="0" collapsed="false">
      <c r="A9513" s="492"/>
      <c r="B9513" s="493"/>
      <c r="C9513" s="493"/>
      <c r="D9513" s="493"/>
      <c r="E9513" s="493"/>
      <c r="F9513" s="493"/>
      <c r="G9513" s="493" t="s">
        <v>1393</v>
      </c>
      <c r="H9513" s="494" t="n">
        <v>25</v>
      </c>
      <c r="I9513" s="495" t="s">
        <v>1394</v>
      </c>
      <c r="J9513" s="496" t="n">
        <v>785.75</v>
      </c>
    </row>
    <row r="9514" customFormat="false" ht="0.75" hidden="false" customHeight="true" outlineLevel="0" collapsed="false">
      <c r="A9514" s="497"/>
      <c r="B9514" s="498"/>
      <c r="C9514" s="498"/>
      <c r="D9514" s="498"/>
      <c r="E9514" s="498"/>
      <c r="F9514" s="498"/>
      <c r="G9514" s="498"/>
      <c r="H9514" s="498"/>
      <c r="I9514" s="499"/>
      <c r="J9514" s="500"/>
    </row>
    <row r="9515" customFormat="false" ht="18" hidden="false" customHeight="true" outlineLevel="0" collapsed="false">
      <c r="A9515" s="466" t="s">
        <v>4168</v>
      </c>
      <c r="B9515" s="467" t="s">
        <v>27</v>
      </c>
      <c r="C9515" s="468" t="s">
        <v>26</v>
      </c>
      <c r="D9515" s="468" t="s">
        <v>18</v>
      </c>
      <c r="E9515" s="468" t="s">
        <v>25</v>
      </c>
      <c r="F9515" s="468"/>
      <c r="G9515" s="469" t="s">
        <v>1375</v>
      </c>
      <c r="H9515" s="467" t="s">
        <v>1376</v>
      </c>
      <c r="I9515" s="470" t="s">
        <v>1377</v>
      </c>
      <c r="J9515" s="471" t="s">
        <v>19</v>
      </c>
    </row>
    <row r="9516" customFormat="false" ht="39" hidden="false" customHeight="true" outlineLevel="0" collapsed="false">
      <c r="A9516" s="472" t="s">
        <v>35</v>
      </c>
      <c r="B9516" s="473" t="n">
        <v>89554</v>
      </c>
      <c r="C9516" s="474" t="s">
        <v>42</v>
      </c>
      <c r="D9516" s="474" t="s">
        <v>4169</v>
      </c>
      <c r="E9516" s="474" t="s">
        <v>1422</v>
      </c>
      <c r="F9516" s="474"/>
      <c r="G9516" s="475" t="s">
        <v>120</v>
      </c>
      <c r="H9516" s="476" t="n">
        <v>1</v>
      </c>
      <c r="I9516" s="477" t="n">
        <v>28.64</v>
      </c>
      <c r="J9516" s="478" t="n">
        <v>28.64</v>
      </c>
    </row>
    <row r="9517" customFormat="false" ht="25.5" hidden="false" customHeight="true" outlineLevel="0" collapsed="false">
      <c r="A9517" s="479" t="s">
        <v>656</v>
      </c>
      <c r="B9517" s="480" t="n">
        <v>88248</v>
      </c>
      <c r="C9517" s="481" t="s">
        <v>42</v>
      </c>
      <c r="D9517" s="481" t="s">
        <v>910</v>
      </c>
      <c r="E9517" s="481" t="s">
        <v>1382</v>
      </c>
      <c r="F9517" s="481"/>
      <c r="G9517" s="482" t="s">
        <v>469</v>
      </c>
      <c r="H9517" s="483" t="n">
        <v>0.0858</v>
      </c>
      <c r="I9517" s="484" t="n">
        <v>20.92</v>
      </c>
      <c r="J9517" s="485" t="n">
        <v>1.79</v>
      </c>
    </row>
    <row r="9518" customFormat="false" ht="25.5" hidden="false" customHeight="true" outlineLevel="0" collapsed="false">
      <c r="A9518" s="479" t="s">
        <v>656</v>
      </c>
      <c r="B9518" s="480" t="n">
        <v>88267</v>
      </c>
      <c r="C9518" s="481" t="s">
        <v>42</v>
      </c>
      <c r="D9518" s="481" t="s">
        <v>909</v>
      </c>
      <c r="E9518" s="481" t="s">
        <v>1382</v>
      </c>
      <c r="F9518" s="481"/>
      <c r="G9518" s="482" t="s">
        <v>469</v>
      </c>
      <c r="H9518" s="483" t="n">
        <v>0.0858</v>
      </c>
      <c r="I9518" s="484" t="n">
        <v>25.55</v>
      </c>
      <c r="J9518" s="485" t="n">
        <v>2.19</v>
      </c>
    </row>
    <row r="9519" customFormat="false" ht="24" hidden="false" customHeight="true" outlineLevel="0" collapsed="false">
      <c r="A9519" s="501" t="s">
        <v>200</v>
      </c>
      <c r="B9519" s="502" t="n">
        <v>122</v>
      </c>
      <c r="C9519" s="503" t="s">
        <v>42</v>
      </c>
      <c r="D9519" s="503" t="s">
        <v>3553</v>
      </c>
      <c r="E9519" s="503" t="s">
        <v>669</v>
      </c>
      <c r="F9519" s="503"/>
      <c r="G9519" s="504" t="s">
        <v>120</v>
      </c>
      <c r="H9519" s="505" t="n">
        <v>0.0245</v>
      </c>
      <c r="I9519" s="506" t="n">
        <v>76.94</v>
      </c>
      <c r="J9519" s="507" t="n">
        <v>1.88</v>
      </c>
    </row>
    <row r="9520" customFormat="false" ht="25.5" hidden="false" customHeight="true" outlineLevel="0" collapsed="false">
      <c r="A9520" s="501" t="s">
        <v>200</v>
      </c>
      <c r="B9520" s="502" t="n">
        <v>299</v>
      </c>
      <c r="C9520" s="503" t="s">
        <v>42</v>
      </c>
      <c r="D9520" s="503" t="s">
        <v>3907</v>
      </c>
      <c r="E9520" s="503" t="s">
        <v>669</v>
      </c>
      <c r="F9520" s="503"/>
      <c r="G9520" s="504" t="s">
        <v>120</v>
      </c>
      <c r="H9520" s="505" t="n">
        <v>1</v>
      </c>
      <c r="I9520" s="506" t="n">
        <v>3.81</v>
      </c>
      <c r="J9520" s="507" t="n">
        <v>3.81</v>
      </c>
    </row>
    <row r="9521" customFormat="false" ht="39" hidden="false" customHeight="true" outlineLevel="0" collapsed="false">
      <c r="A9521" s="501" t="s">
        <v>200</v>
      </c>
      <c r="B9521" s="502" t="n">
        <v>20078</v>
      </c>
      <c r="C9521" s="503" t="s">
        <v>42</v>
      </c>
      <c r="D9521" s="503" t="s">
        <v>3814</v>
      </c>
      <c r="E9521" s="503" t="s">
        <v>669</v>
      </c>
      <c r="F9521" s="503"/>
      <c r="G9521" s="504" t="s">
        <v>120</v>
      </c>
      <c r="H9521" s="505" t="n">
        <v>0.0575</v>
      </c>
      <c r="I9521" s="506" t="n">
        <v>31.75</v>
      </c>
      <c r="J9521" s="507" t="n">
        <v>1.82</v>
      </c>
    </row>
    <row r="9522" customFormat="false" ht="25.5" hidden="false" customHeight="true" outlineLevel="0" collapsed="false">
      <c r="A9522" s="501" t="s">
        <v>200</v>
      </c>
      <c r="B9522" s="502" t="n">
        <v>20083</v>
      </c>
      <c r="C9522" s="503" t="s">
        <v>42</v>
      </c>
      <c r="D9522" s="503" t="s">
        <v>3554</v>
      </c>
      <c r="E9522" s="503" t="s">
        <v>669</v>
      </c>
      <c r="F9522" s="503"/>
      <c r="G9522" s="504" t="s">
        <v>120</v>
      </c>
      <c r="H9522" s="505" t="n">
        <v>0.04</v>
      </c>
      <c r="I9522" s="506" t="n">
        <v>87.17</v>
      </c>
      <c r="J9522" s="507" t="n">
        <v>3.48</v>
      </c>
    </row>
    <row r="9523" customFormat="false" ht="25.5" hidden="false" customHeight="true" outlineLevel="0" collapsed="false">
      <c r="A9523" s="501" t="s">
        <v>200</v>
      </c>
      <c r="B9523" s="502" t="n">
        <v>20170</v>
      </c>
      <c r="C9523" s="503" t="s">
        <v>42</v>
      </c>
      <c r="D9523" s="503" t="s">
        <v>4170</v>
      </c>
      <c r="E9523" s="503" t="s">
        <v>669</v>
      </c>
      <c r="F9523" s="503"/>
      <c r="G9523" s="504" t="s">
        <v>120</v>
      </c>
      <c r="H9523" s="505" t="n">
        <v>1</v>
      </c>
      <c r="I9523" s="506" t="n">
        <v>13.58</v>
      </c>
      <c r="J9523" s="507" t="n">
        <v>13.58</v>
      </c>
    </row>
    <row r="9524" customFormat="false" ht="24" hidden="false" customHeight="true" outlineLevel="0" collapsed="false">
      <c r="A9524" s="501" t="s">
        <v>200</v>
      </c>
      <c r="B9524" s="502" t="n">
        <v>38383</v>
      </c>
      <c r="C9524" s="503" t="s">
        <v>42</v>
      </c>
      <c r="D9524" s="503" t="s">
        <v>3555</v>
      </c>
      <c r="E9524" s="503" t="s">
        <v>669</v>
      </c>
      <c r="F9524" s="503"/>
      <c r="G9524" s="504" t="s">
        <v>120</v>
      </c>
      <c r="H9524" s="505" t="n">
        <v>0.036</v>
      </c>
      <c r="I9524" s="506" t="n">
        <v>2.62</v>
      </c>
      <c r="J9524" s="507" t="n">
        <v>0.09</v>
      </c>
    </row>
    <row r="9525" customFormat="false" ht="15" hidden="false" customHeight="false" outlineLevel="0" collapsed="false">
      <c r="A9525" s="486"/>
      <c r="B9525" s="487"/>
      <c r="C9525" s="487"/>
      <c r="D9525" s="487"/>
      <c r="E9525" s="487" t="s">
        <v>1388</v>
      </c>
      <c r="F9525" s="488" t="n">
        <v>3.18</v>
      </c>
      <c r="G9525" s="487" t="s">
        <v>1389</v>
      </c>
      <c r="H9525" s="488" t="n">
        <v>0</v>
      </c>
      <c r="I9525" s="489" t="s">
        <v>1390</v>
      </c>
      <c r="J9525" s="490" t="n">
        <v>3.18</v>
      </c>
    </row>
    <row r="9526" customFormat="false" ht="15" hidden="false" customHeight="true" outlineLevel="0" collapsed="false">
      <c r="A9526" s="486"/>
      <c r="B9526" s="487"/>
      <c r="C9526" s="487"/>
      <c r="D9526" s="487"/>
      <c r="E9526" s="487" t="s">
        <v>1391</v>
      </c>
      <c r="F9526" s="488" t="n">
        <v>6.81</v>
      </c>
      <c r="G9526" s="487"/>
      <c r="H9526" s="491" t="s">
        <v>1392</v>
      </c>
      <c r="I9526" s="491"/>
      <c r="J9526" s="490" t="n">
        <v>35.45</v>
      </c>
    </row>
    <row r="9527" customFormat="false" ht="49.5" hidden="false" customHeight="true" outlineLevel="0" collapsed="false">
      <c r="A9527" s="492"/>
      <c r="B9527" s="493"/>
      <c r="C9527" s="493"/>
      <c r="D9527" s="493"/>
      <c r="E9527" s="493"/>
      <c r="F9527" s="493"/>
      <c r="G9527" s="493" t="s">
        <v>1393</v>
      </c>
      <c r="H9527" s="494" t="n">
        <v>16</v>
      </c>
      <c r="I9527" s="495" t="s">
        <v>1394</v>
      </c>
      <c r="J9527" s="496" t="n">
        <v>567.2</v>
      </c>
    </row>
    <row r="9528" customFormat="false" ht="0.75" hidden="false" customHeight="true" outlineLevel="0" collapsed="false">
      <c r="A9528" s="497"/>
      <c r="B9528" s="498"/>
      <c r="C9528" s="498"/>
      <c r="D9528" s="498"/>
      <c r="E9528" s="498"/>
      <c r="F9528" s="498"/>
      <c r="G9528" s="498"/>
      <c r="H9528" s="498"/>
      <c r="I9528" s="499"/>
      <c r="J9528" s="500"/>
    </row>
    <row r="9529" customFormat="false" ht="18" hidden="false" customHeight="true" outlineLevel="0" collapsed="false">
      <c r="A9529" s="466" t="s">
        <v>4171</v>
      </c>
      <c r="B9529" s="467" t="s">
        <v>27</v>
      </c>
      <c r="C9529" s="468" t="s">
        <v>26</v>
      </c>
      <c r="D9529" s="468" t="s">
        <v>18</v>
      </c>
      <c r="E9529" s="468" t="s">
        <v>25</v>
      </c>
      <c r="F9529" s="468"/>
      <c r="G9529" s="469" t="s">
        <v>1375</v>
      </c>
      <c r="H9529" s="467" t="s">
        <v>1376</v>
      </c>
      <c r="I9529" s="470" t="s">
        <v>1377</v>
      </c>
      <c r="J9529" s="471" t="s">
        <v>19</v>
      </c>
    </row>
    <row r="9530" customFormat="false" ht="39" hidden="false" customHeight="true" outlineLevel="0" collapsed="false">
      <c r="A9530" s="472" t="s">
        <v>35</v>
      </c>
      <c r="B9530" s="473" t="n">
        <v>104170</v>
      </c>
      <c r="C9530" s="474" t="s">
        <v>42</v>
      </c>
      <c r="D9530" s="474" t="s">
        <v>4172</v>
      </c>
      <c r="E9530" s="474" t="s">
        <v>1422</v>
      </c>
      <c r="F9530" s="474"/>
      <c r="G9530" s="475" t="s">
        <v>120</v>
      </c>
      <c r="H9530" s="476" t="n">
        <v>1</v>
      </c>
      <c r="I9530" s="477" t="n">
        <v>69.87</v>
      </c>
      <c r="J9530" s="478" t="n">
        <v>69.87</v>
      </c>
    </row>
    <row r="9531" customFormat="false" ht="25.5" hidden="false" customHeight="true" outlineLevel="0" collapsed="false">
      <c r="A9531" s="479" t="s">
        <v>656</v>
      </c>
      <c r="B9531" s="480" t="n">
        <v>88248</v>
      </c>
      <c r="C9531" s="481" t="s">
        <v>42</v>
      </c>
      <c r="D9531" s="481" t="s">
        <v>910</v>
      </c>
      <c r="E9531" s="481" t="s">
        <v>1382</v>
      </c>
      <c r="F9531" s="481"/>
      <c r="G9531" s="482" t="s">
        <v>469</v>
      </c>
      <c r="H9531" s="483" t="n">
        <v>0.1734</v>
      </c>
      <c r="I9531" s="484" t="n">
        <v>20.92</v>
      </c>
      <c r="J9531" s="485" t="n">
        <v>3.62</v>
      </c>
    </row>
    <row r="9532" customFormat="false" ht="25.5" hidden="false" customHeight="true" outlineLevel="0" collapsed="false">
      <c r="A9532" s="479" t="s">
        <v>656</v>
      </c>
      <c r="B9532" s="480" t="n">
        <v>88267</v>
      </c>
      <c r="C9532" s="481" t="s">
        <v>42</v>
      </c>
      <c r="D9532" s="481" t="s">
        <v>909</v>
      </c>
      <c r="E9532" s="481" t="s">
        <v>1382</v>
      </c>
      <c r="F9532" s="481"/>
      <c r="G9532" s="482" t="s">
        <v>469</v>
      </c>
      <c r="H9532" s="483" t="n">
        <v>0.1734</v>
      </c>
      <c r="I9532" s="484" t="n">
        <v>25.55</v>
      </c>
      <c r="J9532" s="485" t="n">
        <v>4.43</v>
      </c>
    </row>
    <row r="9533" customFormat="false" ht="24" hidden="false" customHeight="true" outlineLevel="0" collapsed="false">
      <c r="A9533" s="501" t="s">
        <v>200</v>
      </c>
      <c r="B9533" s="502" t="n">
        <v>122</v>
      </c>
      <c r="C9533" s="503" t="s">
        <v>42</v>
      </c>
      <c r="D9533" s="503" t="s">
        <v>3553</v>
      </c>
      <c r="E9533" s="503" t="s">
        <v>669</v>
      </c>
      <c r="F9533" s="503"/>
      <c r="G9533" s="504" t="s">
        <v>120</v>
      </c>
      <c r="H9533" s="505" t="n">
        <v>0.0306</v>
      </c>
      <c r="I9533" s="506" t="n">
        <v>76.94</v>
      </c>
      <c r="J9533" s="507" t="n">
        <v>2.35</v>
      </c>
    </row>
    <row r="9534" customFormat="false" ht="25.5" hidden="false" customHeight="true" outlineLevel="0" collapsed="false">
      <c r="A9534" s="501" t="s">
        <v>200</v>
      </c>
      <c r="B9534" s="502" t="n">
        <v>300</v>
      </c>
      <c r="C9534" s="503" t="s">
        <v>42</v>
      </c>
      <c r="D9534" s="503" t="s">
        <v>4173</v>
      </c>
      <c r="E9534" s="503" t="s">
        <v>669</v>
      </c>
      <c r="F9534" s="503"/>
      <c r="G9534" s="504" t="s">
        <v>120</v>
      </c>
      <c r="H9534" s="505" t="n">
        <v>1</v>
      </c>
      <c r="I9534" s="506" t="n">
        <v>13.19</v>
      </c>
      <c r="J9534" s="507" t="n">
        <v>13.19</v>
      </c>
    </row>
    <row r="9535" customFormat="false" ht="39" hidden="false" customHeight="true" outlineLevel="0" collapsed="false">
      <c r="A9535" s="501" t="s">
        <v>200</v>
      </c>
      <c r="B9535" s="502" t="n">
        <v>20078</v>
      </c>
      <c r="C9535" s="503" t="s">
        <v>42</v>
      </c>
      <c r="D9535" s="503" t="s">
        <v>3814</v>
      </c>
      <c r="E9535" s="503" t="s">
        <v>669</v>
      </c>
      <c r="F9535" s="503"/>
      <c r="G9535" s="504" t="s">
        <v>120</v>
      </c>
      <c r="H9535" s="505" t="n">
        <v>0.0875</v>
      </c>
      <c r="I9535" s="506" t="n">
        <v>31.75</v>
      </c>
      <c r="J9535" s="507" t="n">
        <v>2.77</v>
      </c>
    </row>
    <row r="9536" customFormat="false" ht="25.5" hidden="false" customHeight="true" outlineLevel="0" collapsed="false">
      <c r="A9536" s="501" t="s">
        <v>200</v>
      </c>
      <c r="B9536" s="502" t="n">
        <v>20083</v>
      </c>
      <c r="C9536" s="503" t="s">
        <v>42</v>
      </c>
      <c r="D9536" s="503" t="s">
        <v>3554</v>
      </c>
      <c r="E9536" s="503" t="s">
        <v>669</v>
      </c>
      <c r="F9536" s="503"/>
      <c r="G9536" s="504" t="s">
        <v>120</v>
      </c>
      <c r="H9536" s="505" t="n">
        <v>0.05</v>
      </c>
      <c r="I9536" s="506" t="n">
        <v>87.17</v>
      </c>
      <c r="J9536" s="507" t="n">
        <v>4.35</v>
      </c>
    </row>
    <row r="9537" customFormat="false" ht="25.5" hidden="false" customHeight="true" outlineLevel="0" collapsed="false">
      <c r="A9537" s="501" t="s">
        <v>200</v>
      </c>
      <c r="B9537" s="502" t="n">
        <v>20171</v>
      </c>
      <c r="C9537" s="503" t="s">
        <v>42</v>
      </c>
      <c r="D9537" s="503" t="s">
        <v>4174</v>
      </c>
      <c r="E9537" s="503" t="s">
        <v>669</v>
      </c>
      <c r="F9537" s="503"/>
      <c r="G9537" s="504" t="s">
        <v>120</v>
      </c>
      <c r="H9537" s="505" t="n">
        <v>1</v>
      </c>
      <c r="I9537" s="506" t="n">
        <v>39.16</v>
      </c>
      <c r="J9537" s="507" t="n">
        <v>39.16</v>
      </c>
    </row>
    <row r="9538" customFormat="false" ht="15" hidden="false" customHeight="false" outlineLevel="0" collapsed="false">
      <c r="A9538" s="486"/>
      <c r="B9538" s="487"/>
      <c r="C9538" s="487"/>
      <c r="D9538" s="487"/>
      <c r="E9538" s="487" t="s">
        <v>1388</v>
      </c>
      <c r="F9538" s="488" t="n">
        <v>6.43</v>
      </c>
      <c r="G9538" s="487" t="s">
        <v>1389</v>
      </c>
      <c r="H9538" s="488" t="n">
        <v>0</v>
      </c>
      <c r="I9538" s="489" t="s">
        <v>1390</v>
      </c>
      <c r="J9538" s="490" t="n">
        <v>6.43</v>
      </c>
    </row>
    <row r="9539" customFormat="false" ht="15" hidden="false" customHeight="true" outlineLevel="0" collapsed="false">
      <c r="A9539" s="486"/>
      <c r="B9539" s="487"/>
      <c r="C9539" s="487"/>
      <c r="D9539" s="487"/>
      <c r="E9539" s="487" t="s">
        <v>1391</v>
      </c>
      <c r="F9539" s="488" t="n">
        <v>16.62</v>
      </c>
      <c r="G9539" s="487"/>
      <c r="H9539" s="491" t="s">
        <v>1392</v>
      </c>
      <c r="I9539" s="491"/>
      <c r="J9539" s="490" t="n">
        <v>86.49</v>
      </c>
    </row>
    <row r="9540" customFormat="false" ht="49.5" hidden="false" customHeight="true" outlineLevel="0" collapsed="false">
      <c r="A9540" s="492"/>
      <c r="B9540" s="493"/>
      <c r="C9540" s="493"/>
      <c r="D9540" s="493"/>
      <c r="E9540" s="493"/>
      <c r="F9540" s="493"/>
      <c r="G9540" s="493" t="s">
        <v>1393</v>
      </c>
      <c r="H9540" s="494" t="n">
        <v>73</v>
      </c>
      <c r="I9540" s="495" t="s">
        <v>1394</v>
      </c>
      <c r="J9540" s="496" t="n">
        <v>6313.77</v>
      </c>
    </row>
    <row r="9541" customFormat="false" ht="0.75" hidden="false" customHeight="true" outlineLevel="0" collapsed="false">
      <c r="A9541" s="497"/>
      <c r="B9541" s="498"/>
      <c r="C9541" s="498"/>
      <c r="D9541" s="498"/>
      <c r="E9541" s="498"/>
      <c r="F9541" s="498"/>
      <c r="G9541" s="498"/>
      <c r="H9541" s="498"/>
      <c r="I9541" s="499"/>
      <c r="J9541" s="500"/>
    </row>
    <row r="9542" customFormat="false" ht="18" hidden="false" customHeight="true" outlineLevel="0" collapsed="false">
      <c r="A9542" s="466" t="s">
        <v>4175</v>
      </c>
      <c r="B9542" s="467" t="s">
        <v>27</v>
      </c>
      <c r="C9542" s="468" t="s">
        <v>26</v>
      </c>
      <c r="D9542" s="468" t="s">
        <v>18</v>
      </c>
      <c r="E9542" s="468" t="s">
        <v>25</v>
      </c>
      <c r="F9542" s="468"/>
      <c r="G9542" s="469" t="s">
        <v>1375</v>
      </c>
      <c r="H9542" s="467" t="s">
        <v>1376</v>
      </c>
      <c r="I9542" s="470" t="s">
        <v>1377</v>
      </c>
      <c r="J9542" s="471" t="s">
        <v>19</v>
      </c>
    </row>
    <row r="9543" customFormat="false" ht="51.75" hidden="false" customHeight="true" outlineLevel="0" collapsed="false">
      <c r="A9543" s="472" t="s">
        <v>35</v>
      </c>
      <c r="B9543" s="473" t="n">
        <v>95567</v>
      </c>
      <c r="C9543" s="474" t="s">
        <v>42</v>
      </c>
      <c r="D9543" s="474" t="s">
        <v>4176</v>
      </c>
      <c r="E9543" s="474" t="s">
        <v>1554</v>
      </c>
      <c r="F9543" s="474"/>
      <c r="G9543" s="475" t="s">
        <v>47</v>
      </c>
      <c r="H9543" s="476" t="n">
        <v>1</v>
      </c>
      <c r="I9543" s="477" t="n">
        <v>85.79</v>
      </c>
      <c r="J9543" s="478" t="n">
        <v>85.79</v>
      </c>
    </row>
    <row r="9544" customFormat="false" ht="39" hidden="false" customHeight="true" outlineLevel="0" collapsed="false">
      <c r="A9544" s="479" t="s">
        <v>656</v>
      </c>
      <c r="B9544" s="480" t="n">
        <v>5631</v>
      </c>
      <c r="C9544" s="481" t="s">
        <v>42</v>
      </c>
      <c r="D9544" s="481" t="s">
        <v>1633</v>
      </c>
      <c r="E9544" s="481" t="s">
        <v>683</v>
      </c>
      <c r="F9544" s="481"/>
      <c r="G9544" s="482" t="s">
        <v>688</v>
      </c>
      <c r="H9544" s="483" t="n">
        <v>0.035</v>
      </c>
      <c r="I9544" s="484" t="n">
        <v>205.47</v>
      </c>
      <c r="J9544" s="485" t="n">
        <v>7.19</v>
      </c>
    </row>
    <row r="9545" customFormat="false" ht="39" hidden="false" customHeight="true" outlineLevel="0" collapsed="false">
      <c r="A9545" s="479" t="s">
        <v>656</v>
      </c>
      <c r="B9545" s="480" t="n">
        <v>5632</v>
      </c>
      <c r="C9545" s="481" t="s">
        <v>42</v>
      </c>
      <c r="D9545" s="481" t="s">
        <v>1634</v>
      </c>
      <c r="E9545" s="481" t="s">
        <v>683</v>
      </c>
      <c r="F9545" s="481"/>
      <c r="G9545" s="482" t="s">
        <v>684</v>
      </c>
      <c r="H9545" s="483" t="n">
        <v>0.068</v>
      </c>
      <c r="I9545" s="484" t="n">
        <v>82.81</v>
      </c>
      <c r="J9545" s="485" t="n">
        <v>5.63</v>
      </c>
    </row>
    <row r="9546" customFormat="false" ht="24" hidden="false" customHeight="true" outlineLevel="0" collapsed="false">
      <c r="A9546" s="479" t="s">
        <v>656</v>
      </c>
      <c r="B9546" s="480" t="n">
        <v>88246</v>
      </c>
      <c r="C9546" s="481" t="s">
        <v>42</v>
      </c>
      <c r="D9546" s="481" t="s">
        <v>903</v>
      </c>
      <c r="E9546" s="481" t="s">
        <v>1382</v>
      </c>
      <c r="F9546" s="481"/>
      <c r="G9546" s="482" t="s">
        <v>469</v>
      </c>
      <c r="H9546" s="483" t="n">
        <v>0.1566</v>
      </c>
      <c r="I9546" s="484" t="n">
        <v>14.31</v>
      </c>
      <c r="J9546" s="485" t="n">
        <v>2.24</v>
      </c>
    </row>
    <row r="9547" customFormat="false" ht="24" hidden="false" customHeight="true" outlineLevel="0" collapsed="false">
      <c r="A9547" s="479" t="s">
        <v>656</v>
      </c>
      <c r="B9547" s="480" t="n">
        <v>88316</v>
      </c>
      <c r="C9547" s="481" t="s">
        <v>42</v>
      </c>
      <c r="D9547" s="481" t="s">
        <v>667</v>
      </c>
      <c r="E9547" s="481" t="s">
        <v>1382</v>
      </c>
      <c r="F9547" s="481"/>
      <c r="G9547" s="482" t="s">
        <v>469</v>
      </c>
      <c r="H9547" s="483" t="n">
        <v>0.3132</v>
      </c>
      <c r="I9547" s="484" t="n">
        <v>20.32</v>
      </c>
      <c r="J9547" s="485" t="n">
        <v>6.36</v>
      </c>
    </row>
    <row r="9548" customFormat="false" ht="25.5" hidden="false" customHeight="true" outlineLevel="0" collapsed="false">
      <c r="A9548" s="479" t="s">
        <v>656</v>
      </c>
      <c r="B9548" s="480" t="n">
        <v>88629</v>
      </c>
      <c r="C9548" s="481" t="s">
        <v>42</v>
      </c>
      <c r="D9548" s="481" t="s">
        <v>1042</v>
      </c>
      <c r="E9548" s="481" t="s">
        <v>1382</v>
      </c>
      <c r="F9548" s="481"/>
      <c r="G9548" s="482" t="s">
        <v>388</v>
      </c>
      <c r="H9548" s="483" t="n">
        <v>0.0007</v>
      </c>
      <c r="I9548" s="484" t="n">
        <v>740.91</v>
      </c>
      <c r="J9548" s="485" t="n">
        <v>0.51</v>
      </c>
    </row>
    <row r="9549" customFormat="false" ht="39" hidden="false" customHeight="true" outlineLevel="0" collapsed="false">
      <c r="A9549" s="501" t="s">
        <v>200</v>
      </c>
      <c r="B9549" s="502" t="n">
        <v>7796</v>
      </c>
      <c r="C9549" s="503" t="s">
        <v>42</v>
      </c>
      <c r="D9549" s="503" t="s">
        <v>4177</v>
      </c>
      <c r="E9549" s="503" t="s">
        <v>669</v>
      </c>
      <c r="F9549" s="503"/>
      <c r="G9549" s="504" t="s">
        <v>47</v>
      </c>
      <c r="H9549" s="505" t="n">
        <v>1.03</v>
      </c>
      <c r="I9549" s="506" t="n">
        <v>62</v>
      </c>
      <c r="J9549" s="507" t="n">
        <v>63.86</v>
      </c>
    </row>
    <row r="9550" customFormat="false" ht="15" hidden="false" customHeight="false" outlineLevel="0" collapsed="false">
      <c r="A9550" s="486"/>
      <c r="B9550" s="487"/>
      <c r="C9550" s="487"/>
      <c r="D9550" s="487"/>
      <c r="E9550" s="487" t="s">
        <v>1388</v>
      </c>
      <c r="F9550" s="488" t="n">
        <v>8.45</v>
      </c>
      <c r="G9550" s="487" t="s">
        <v>1389</v>
      </c>
      <c r="H9550" s="488" t="n">
        <v>0</v>
      </c>
      <c r="I9550" s="489" t="s">
        <v>1390</v>
      </c>
      <c r="J9550" s="490" t="n">
        <v>8.45</v>
      </c>
    </row>
    <row r="9551" customFormat="false" ht="15" hidden="false" customHeight="true" outlineLevel="0" collapsed="false">
      <c r="A9551" s="486"/>
      <c r="B9551" s="487"/>
      <c r="C9551" s="487"/>
      <c r="D9551" s="487"/>
      <c r="E9551" s="487" t="s">
        <v>1391</v>
      </c>
      <c r="F9551" s="488" t="n">
        <v>20.41</v>
      </c>
      <c r="G9551" s="487"/>
      <c r="H9551" s="491" t="s">
        <v>1392</v>
      </c>
      <c r="I9551" s="491"/>
      <c r="J9551" s="490" t="n">
        <v>106.2</v>
      </c>
    </row>
    <row r="9552" customFormat="false" ht="49.5" hidden="false" customHeight="true" outlineLevel="0" collapsed="false">
      <c r="A9552" s="492"/>
      <c r="B9552" s="493"/>
      <c r="C9552" s="493"/>
      <c r="D9552" s="493"/>
      <c r="E9552" s="493"/>
      <c r="F9552" s="493"/>
      <c r="G9552" s="493" t="s">
        <v>1393</v>
      </c>
      <c r="H9552" s="494" t="n">
        <v>168</v>
      </c>
      <c r="I9552" s="495" t="s">
        <v>1394</v>
      </c>
      <c r="J9552" s="496" t="n">
        <v>17841.6</v>
      </c>
    </row>
    <row r="9553" customFormat="false" ht="0.75" hidden="false" customHeight="true" outlineLevel="0" collapsed="false">
      <c r="A9553" s="497"/>
      <c r="B9553" s="498"/>
      <c r="C9553" s="498"/>
      <c r="D9553" s="498"/>
      <c r="E9553" s="498"/>
      <c r="F9553" s="498"/>
      <c r="G9553" s="498"/>
      <c r="H9553" s="498"/>
      <c r="I9553" s="499"/>
      <c r="J9553" s="500"/>
    </row>
    <row r="9554" customFormat="false" ht="18" hidden="false" customHeight="true" outlineLevel="0" collapsed="false">
      <c r="A9554" s="466" t="s">
        <v>4178</v>
      </c>
      <c r="B9554" s="467" t="s">
        <v>27</v>
      </c>
      <c r="C9554" s="468" t="s">
        <v>26</v>
      </c>
      <c r="D9554" s="468" t="s">
        <v>18</v>
      </c>
      <c r="E9554" s="468" t="s">
        <v>25</v>
      </c>
      <c r="F9554" s="468"/>
      <c r="G9554" s="469" t="s">
        <v>1375</v>
      </c>
      <c r="H9554" s="467" t="s">
        <v>1376</v>
      </c>
      <c r="I9554" s="470" t="s">
        <v>1377</v>
      </c>
      <c r="J9554" s="471" t="s">
        <v>19</v>
      </c>
    </row>
    <row r="9555" customFormat="false" ht="51.75" hidden="false" customHeight="true" outlineLevel="0" collapsed="false">
      <c r="A9555" s="472" t="s">
        <v>35</v>
      </c>
      <c r="B9555" s="473" t="n">
        <v>95568</v>
      </c>
      <c r="C9555" s="474" t="s">
        <v>42</v>
      </c>
      <c r="D9555" s="474" t="s">
        <v>4179</v>
      </c>
      <c r="E9555" s="474" t="s">
        <v>1554</v>
      </c>
      <c r="F9555" s="474"/>
      <c r="G9555" s="475" t="s">
        <v>47</v>
      </c>
      <c r="H9555" s="476" t="n">
        <v>1</v>
      </c>
      <c r="I9555" s="477" t="n">
        <v>106.05</v>
      </c>
      <c r="J9555" s="478" t="n">
        <v>106.05</v>
      </c>
    </row>
    <row r="9556" customFormat="false" ht="39" hidden="false" customHeight="true" outlineLevel="0" collapsed="false">
      <c r="A9556" s="479" t="s">
        <v>656</v>
      </c>
      <c r="B9556" s="480" t="n">
        <v>5631</v>
      </c>
      <c r="C9556" s="481" t="s">
        <v>42</v>
      </c>
      <c r="D9556" s="481" t="s">
        <v>1633</v>
      </c>
      <c r="E9556" s="481" t="s">
        <v>683</v>
      </c>
      <c r="F9556" s="481"/>
      <c r="G9556" s="482" t="s">
        <v>688</v>
      </c>
      <c r="H9556" s="483" t="n">
        <v>0.0481</v>
      </c>
      <c r="I9556" s="484" t="n">
        <v>205.47</v>
      </c>
      <c r="J9556" s="485" t="n">
        <v>9.88</v>
      </c>
    </row>
    <row r="9557" customFormat="false" ht="39" hidden="false" customHeight="true" outlineLevel="0" collapsed="false">
      <c r="A9557" s="479" t="s">
        <v>656</v>
      </c>
      <c r="B9557" s="480" t="n">
        <v>5632</v>
      </c>
      <c r="C9557" s="481" t="s">
        <v>42</v>
      </c>
      <c r="D9557" s="481" t="s">
        <v>1634</v>
      </c>
      <c r="E9557" s="481" t="s">
        <v>683</v>
      </c>
      <c r="F9557" s="481"/>
      <c r="G9557" s="482" t="s">
        <v>684</v>
      </c>
      <c r="H9557" s="483" t="n">
        <v>0.0934</v>
      </c>
      <c r="I9557" s="484" t="n">
        <v>82.81</v>
      </c>
      <c r="J9557" s="485" t="n">
        <v>7.73</v>
      </c>
    </row>
    <row r="9558" customFormat="false" ht="24" hidden="false" customHeight="true" outlineLevel="0" collapsed="false">
      <c r="A9558" s="479" t="s">
        <v>656</v>
      </c>
      <c r="B9558" s="480" t="n">
        <v>88246</v>
      </c>
      <c r="C9558" s="481" t="s">
        <v>42</v>
      </c>
      <c r="D9558" s="481" t="s">
        <v>903</v>
      </c>
      <c r="E9558" s="481" t="s">
        <v>1382</v>
      </c>
      <c r="F9558" s="481"/>
      <c r="G9558" s="482" t="s">
        <v>469</v>
      </c>
      <c r="H9558" s="483" t="n">
        <v>0.2151</v>
      </c>
      <c r="I9558" s="484" t="n">
        <v>14.31</v>
      </c>
      <c r="J9558" s="485" t="n">
        <v>3.07</v>
      </c>
    </row>
    <row r="9559" customFormat="false" ht="24" hidden="false" customHeight="true" outlineLevel="0" collapsed="false">
      <c r="A9559" s="479" t="s">
        <v>656</v>
      </c>
      <c r="B9559" s="480" t="n">
        <v>88316</v>
      </c>
      <c r="C9559" s="481" t="s">
        <v>42</v>
      </c>
      <c r="D9559" s="481" t="s">
        <v>667</v>
      </c>
      <c r="E9559" s="481" t="s">
        <v>1382</v>
      </c>
      <c r="F9559" s="481"/>
      <c r="G9559" s="482" t="s">
        <v>469</v>
      </c>
      <c r="H9559" s="483" t="n">
        <v>0.4302</v>
      </c>
      <c r="I9559" s="484" t="n">
        <v>20.32</v>
      </c>
      <c r="J9559" s="485" t="n">
        <v>8.74</v>
      </c>
    </row>
    <row r="9560" customFormat="false" ht="25.5" hidden="false" customHeight="true" outlineLevel="0" collapsed="false">
      <c r="A9560" s="479" t="s">
        <v>656</v>
      </c>
      <c r="B9560" s="480" t="n">
        <v>88629</v>
      </c>
      <c r="C9560" s="481" t="s">
        <v>42</v>
      </c>
      <c r="D9560" s="481" t="s">
        <v>1042</v>
      </c>
      <c r="E9560" s="481" t="s">
        <v>1382</v>
      </c>
      <c r="F9560" s="481"/>
      <c r="G9560" s="482" t="s">
        <v>388</v>
      </c>
      <c r="H9560" s="483" t="n">
        <v>0.0016</v>
      </c>
      <c r="I9560" s="484" t="n">
        <v>740.91</v>
      </c>
      <c r="J9560" s="485" t="n">
        <v>1.18</v>
      </c>
    </row>
    <row r="9561" customFormat="false" ht="39" hidden="false" customHeight="true" outlineLevel="0" collapsed="false">
      <c r="A9561" s="501" t="s">
        <v>200</v>
      </c>
      <c r="B9561" s="502" t="n">
        <v>7781</v>
      </c>
      <c r="C9561" s="503" t="s">
        <v>42</v>
      </c>
      <c r="D9561" s="503" t="s">
        <v>4180</v>
      </c>
      <c r="E9561" s="503" t="s">
        <v>669</v>
      </c>
      <c r="F9561" s="503"/>
      <c r="G9561" s="504" t="s">
        <v>47</v>
      </c>
      <c r="H9561" s="505" t="n">
        <v>1.03</v>
      </c>
      <c r="I9561" s="506" t="n">
        <v>73.26</v>
      </c>
      <c r="J9561" s="507" t="n">
        <v>75.45</v>
      </c>
    </row>
    <row r="9562" customFormat="false" ht="15" hidden="false" customHeight="false" outlineLevel="0" collapsed="false">
      <c r="A9562" s="486"/>
      <c r="B9562" s="487"/>
      <c r="C9562" s="487"/>
      <c r="D9562" s="487"/>
      <c r="E9562" s="487" t="s">
        <v>1388</v>
      </c>
      <c r="F9562" s="488" t="n">
        <v>11.7</v>
      </c>
      <c r="G9562" s="487" t="s">
        <v>1389</v>
      </c>
      <c r="H9562" s="488" t="n">
        <v>0</v>
      </c>
      <c r="I9562" s="489" t="s">
        <v>1390</v>
      </c>
      <c r="J9562" s="490" t="n">
        <v>11.7</v>
      </c>
    </row>
    <row r="9563" customFormat="false" ht="15" hidden="false" customHeight="true" outlineLevel="0" collapsed="false">
      <c r="A9563" s="486"/>
      <c r="B9563" s="487"/>
      <c r="C9563" s="487"/>
      <c r="D9563" s="487"/>
      <c r="E9563" s="487" t="s">
        <v>1391</v>
      </c>
      <c r="F9563" s="488" t="n">
        <v>25.23</v>
      </c>
      <c r="G9563" s="487"/>
      <c r="H9563" s="491" t="s">
        <v>1392</v>
      </c>
      <c r="I9563" s="491"/>
      <c r="J9563" s="490" t="n">
        <v>131.28</v>
      </c>
    </row>
    <row r="9564" customFormat="false" ht="49.5" hidden="false" customHeight="true" outlineLevel="0" collapsed="false">
      <c r="A9564" s="492"/>
      <c r="B9564" s="493"/>
      <c r="C9564" s="493"/>
      <c r="D9564" s="493"/>
      <c r="E9564" s="493"/>
      <c r="F9564" s="493"/>
      <c r="G9564" s="493" t="s">
        <v>1393</v>
      </c>
      <c r="H9564" s="494" t="n">
        <v>133</v>
      </c>
      <c r="I9564" s="495" t="s">
        <v>1394</v>
      </c>
      <c r="J9564" s="496" t="n">
        <v>17460.24</v>
      </c>
    </row>
    <row r="9565" customFormat="false" ht="0.75" hidden="false" customHeight="true" outlineLevel="0" collapsed="false">
      <c r="A9565" s="497"/>
      <c r="B9565" s="498"/>
      <c r="C9565" s="498"/>
      <c r="D9565" s="498"/>
      <c r="E9565" s="498"/>
      <c r="F9565" s="498"/>
      <c r="G9565" s="498"/>
      <c r="H9565" s="498"/>
      <c r="I9565" s="499"/>
      <c r="J9565" s="500"/>
    </row>
    <row r="9566" customFormat="false" ht="18" hidden="false" customHeight="true" outlineLevel="0" collapsed="false">
      <c r="A9566" s="466" t="s">
        <v>4181</v>
      </c>
      <c r="B9566" s="467" t="s">
        <v>27</v>
      </c>
      <c r="C9566" s="468" t="s">
        <v>26</v>
      </c>
      <c r="D9566" s="468" t="s">
        <v>18</v>
      </c>
      <c r="E9566" s="468" t="s">
        <v>25</v>
      </c>
      <c r="F9566" s="468"/>
      <c r="G9566" s="469" t="s">
        <v>1375</v>
      </c>
      <c r="H9566" s="467" t="s">
        <v>1376</v>
      </c>
      <c r="I9566" s="470" t="s">
        <v>1377</v>
      </c>
      <c r="J9566" s="471" t="s">
        <v>19</v>
      </c>
    </row>
    <row r="9567" customFormat="false" ht="25.5" hidden="false" customHeight="true" outlineLevel="0" collapsed="false">
      <c r="A9567" s="472" t="s">
        <v>35</v>
      </c>
      <c r="B9567" s="473" t="n">
        <v>101616</v>
      </c>
      <c r="C9567" s="474" t="s">
        <v>42</v>
      </c>
      <c r="D9567" s="474" t="s">
        <v>913</v>
      </c>
      <c r="E9567" s="474" t="s">
        <v>914</v>
      </c>
      <c r="F9567" s="474"/>
      <c r="G9567" s="475" t="s">
        <v>400</v>
      </c>
      <c r="H9567" s="476" t="n">
        <v>1</v>
      </c>
      <c r="I9567" s="477" t="n">
        <v>5.9</v>
      </c>
      <c r="J9567" s="478" t="n">
        <v>5.9</v>
      </c>
    </row>
    <row r="9568" customFormat="false" ht="24" hidden="false" customHeight="true" outlineLevel="0" collapsed="false">
      <c r="A9568" s="479" t="s">
        <v>656</v>
      </c>
      <c r="B9568" s="480" t="n">
        <v>88309</v>
      </c>
      <c r="C9568" s="481" t="s">
        <v>42</v>
      </c>
      <c r="D9568" s="481" t="s">
        <v>696</v>
      </c>
      <c r="E9568" s="481" t="s">
        <v>1382</v>
      </c>
      <c r="F9568" s="481"/>
      <c r="G9568" s="482" t="s">
        <v>469</v>
      </c>
      <c r="H9568" s="483" t="n">
        <v>0.102</v>
      </c>
      <c r="I9568" s="484" t="n">
        <v>25.62</v>
      </c>
      <c r="J9568" s="485" t="n">
        <v>2.61</v>
      </c>
    </row>
    <row r="9569" customFormat="false" ht="24" hidden="false" customHeight="true" outlineLevel="0" collapsed="false">
      <c r="A9569" s="479" t="s">
        <v>656</v>
      </c>
      <c r="B9569" s="480" t="n">
        <v>88316</v>
      </c>
      <c r="C9569" s="481" t="s">
        <v>42</v>
      </c>
      <c r="D9569" s="481" t="s">
        <v>667</v>
      </c>
      <c r="E9569" s="481" t="s">
        <v>1382</v>
      </c>
      <c r="F9569" s="481"/>
      <c r="G9569" s="482" t="s">
        <v>469</v>
      </c>
      <c r="H9569" s="483" t="n">
        <v>0.1531</v>
      </c>
      <c r="I9569" s="484" t="n">
        <v>20.32</v>
      </c>
      <c r="J9569" s="485" t="n">
        <v>3.11</v>
      </c>
    </row>
    <row r="9570" customFormat="false" ht="39" hidden="false" customHeight="true" outlineLevel="0" collapsed="false">
      <c r="A9570" s="479" t="s">
        <v>656</v>
      </c>
      <c r="B9570" s="480" t="n">
        <v>91533</v>
      </c>
      <c r="C9570" s="481" t="s">
        <v>42</v>
      </c>
      <c r="D9570" s="481" t="s">
        <v>1124</v>
      </c>
      <c r="E9570" s="481" t="s">
        <v>683</v>
      </c>
      <c r="F9570" s="481"/>
      <c r="G9570" s="482" t="s">
        <v>688</v>
      </c>
      <c r="H9570" s="483" t="n">
        <v>0.0036</v>
      </c>
      <c r="I9570" s="484" t="n">
        <v>30.1</v>
      </c>
      <c r="J9570" s="485" t="n">
        <v>0.1</v>
      </c>
    </row>
    <row r="9571" customFormat="false" ht="39" hidden="false" customHeight="true" outlineLevel="0" collapsed="false">
      <c r="A9571" s="479" t="s">
        <v>656</v>
      </c>
      <c r="B9571" s="480" t="n">
        <v>91534</v>
      </c>
      <c r="C9571" s="481" t="s">
        <v>42</v>
      </c>
      <c r="D9571" s="481" t="s">
        <v>1119</v>
      </c>
      <c r="E9571" s="481" t="s">
        <v>683</v>
      </c>
      <c r="F9571" s="481"/>
      <c r="G9571" s="482" t="s">
        <v>684</v>
      </c>
      <c r="H9571" s="483" t="n">
        <v>0.0036</v>
      </c>
      <c r="I9571" s="484" t="n">
        <v>22.78</v>
      </c>
      <c r="J9571" s="485" t="n">
        <v>0.08</v>
      </c>
    </row>
    <row r="9572" customFormat="false" ht="15" hidden="false" customHeight="false" outlineLevel="0" collapsed="false">
      <c r="A9572" s="486"/>
      <c r="B9572" s="487"/>
      <c r="C9572" s="487"/>
      <c r="D9572" s="487"/>
      <c r="E9572" s="487" t="s">
        <v>1388</v>
      </c>
      <c r="F9572" s="488" t="n">
        <v>4.49</v>
      </c>
      <c r="G9572" s="487" t="s">
        <v>1389</v>
      </c>
      <c r="H9572" s="488" t="n">
        <v>0</v>
      </c>
      <c r="I9572" s="489" t="s">
        <v>1390</v>
      </c>
      <c r="J9572" s="490" t="n">
        <v>4.49</v>
      </c>
    </row>
    <row r="9573" customFormat="false" ht="15" hidden="false" customHeight="true" outlineLevel="0" collapsed="false">
      <c r="A9573" s="486"/>
      <c r="B9573" s="487"/>
      <c r="C9573" s="487"/>
      <c r="D9573" s="487"/>
      <c r="E9573" s="487" t="s">
        <v>1391</v>
      </c>
      <c r="F9573" s="488" t="n">
        <v>1.4</v>
      </c>
      <c r="G9573" s="487"/>
      <c r="H9573" s="491" t="s">
        <v>1392</v>
      </c>
      <c r="I9573" s="491"/>
      <c r="J9573" s="490" t="n">
        <v>7.3</v>
      </c>
    </row>
    <row r="9574" customFormat="false" ht="49.5" hidden="false" customHeight="true" outlineLevel="0" collapsed="false">
      <c r="A9574" s="492"/>
      <c r="B9574" s="493"/>
      <c r="C9574" s="493"/>
      <c r="D9574" s="493"/>
      <c r="E9574" s="493"/>
      <c r="F9574" s="493"/>
      <c r="G9574" s="493" t="s">
        <v>1393</v>
      </c>
      <c r="H9574" s="494" t="n">
        <v>126.47</v>
      </c>
      <c r="I9574" s="495" t="s">
        <v>1394</v>
      </c>
      <c r="J9574" s="496" t="n">
        <v>923.23</v>
      </c>
    </row>
    <row r="9575" customFormat="false" ht="0.75" hidden="false" customHeight="true" outlineLevel="0" collapsed="false">
      <c r="A9575" s="497"/>
      <c r="B9575" s="498"/>
      <c r="C9575" s="498"/>
      <c r="D9575" s="498"/>
      <c r="E9575" s="498"/>
      <c r="F9575" s="498"/>
      <c r="G9575" s="498"/>
      <c r="H9575" s="498"/>
      <c r="I9575" s="499"/>
      <c r="J9575" s="500"/>
    </row>
    <row r="9576" customFormat="false" ht="18" hidden="false" customHeight="true" outlineLevel="0" collapsed="false">
      <c r="A9576" s="466" t="s">
        <v>4182</v>
      </c>
      <c r="B9576" s="467" t="s">
        <v>27</v>
      </c>
      <c r="C9576" s="468" t="s">
        <v>26</v>
      </c>
      <c r="D9576" s="468" t="s">
        <v>18</v>
      </c>
      <c r="E9576" s="468" t="s">
        <v>25</v>
      </c>
      <c r="F9576" s="468"/>
      <c r="G9576" s="469" t="s">
        <v>1375</v>
      </c>
      <c r="H9576" s="467" t="s">
        <v>1376</v>
      </c>
      <c r="I9576" s="470" t="s">
        <v>1377</v>
      </c>
      <c r="J9576" s="471" t="s">
        <v>19</v>
      </c>
    </row>
    <row r="9577" customFormat="false" ht="39" hidden="false" customHeight="true" outlineLevel="0" collapsed="false">
      <c r="A9577" s="472" t="s">
        <v>35</v>
      </c>
      <c r="B9577" s="473" t="s">
        <v>4183</v>
      </c>
      <c r="C9577" s="474" t="s">
        <v>36</v>
      </c>
      <c r="D9577" s="474" t="s">
        <v>4184</v>
      </c>
      <c r="E9577" s="474" t="s">
        <v>2128</v>
      </c>
      <c r="F9577" s="474"/>
      <c r="G9577" s="475" t="s">
        <v>47</v>
      </c>
      <c r="H9577" s="476" t="n">
        <v>1</v>
      </c>
      <c r="I9577" s="477" t="n">
        <v>224.73</v>
      </c>
      <c r="J9577" s="478" t="n">
        <v>224.73</v>
      </c>
    </row>
    <row r="9578" customFormat="false" ht="39" hidden="false" customHeight="true" outlineLevel="0" collapsed="false">
      <c r="A9578" s="479" t="s">
        <v>656</v>
      </c>
      <c r="B9578" s="480" t="n">
        <v>96526</v>
      </c>
      <c r="C9578" s="481" t="s">
        <v>42</v>
      </c>
      <c r="D9578" s="481" t="s">
        <v>4185</v>
      </c>
      <c r="E9578" s="481" t="s">
        <v>914</v>
      </c>
      <c r="F9578" s="481"/>
      <c r="G9578" s="482" t="s">
        <v>388</v>
      </c>
      <c r="H9578" s="483" t="n">
        <v>0.225</v>
      </c>
      <c r="I9578" s="484" t="n">
        <v>190.65</v>
      </c>
      <c r="J9578" s="485" t="n">
        <v>42.89</v>
      </c>
    </row>
    <row r="9579" customFormat="false" ht="25.5" hidden="false" customHeight="true" outlineLevel="0" collapsed="false">
      <c r="A9579" s="479" t="s">
        <v>656</v>
      </c>
      <c r="B9579" s="480" t="n">
        <v>101616</v>
      </c>
      <c r="C9579" s="481" t="s">
        <v>42</v>
      </c>
      <c r="D9579" s="481" t="s">
        <v>913</v>
      </c>
      <c r="E9579" s="481" t="s">
        <v>914</v>
      </c>
      <c r="F9579" s="481"/>
      <c r="G9579" s="482" t="s">
        <v>400</v>
      </c>
      <c r="H9579" s="483" t="n">
        <v>0.5</v>
      </c>
      <c r="I9579" s="484" t="n">
        <v>5.9</v>
      </c>
      <c r="J9579" s="485" t="n">
        <v>2.95</v>
      </c>
    </row>
    <row r="9580" customFormat="false" ht="39" hidden="false" customHeight="true" outlineLevel="0" collapsed="false">
      <c r="A9580" s="479" t="s">
        <v>656</v>
      </c>
      <c r="B9580" s="480" t="n">
        <v>94962</v>
      </c>
      <c r="C9580" s="481" t="s">
        <v>42</v>
      </c>
      <c r="D9580" s="481" t="s">
        <v>1398</v>
      </c>
      <c r="E9580" s="481" t="s">
        <v>1399</v>
      </c>
      <c r="F9580" s="481"/>
      <c r="G9580" s="482" t="s">
        <v>388</v>
      </c>
      <c r="H9580" s="483" t="n">
        <v>0.025</v>
      </c>
      <c r="I9580" s="484" t="n">
        <v>466.62</v>
      </c>
      <c r="J9580" s="485" t="n">
        <v>11.66</v>
      </c>
    </row>
    <row r="9581" customFormat="false" ht="51.75" hidden="false" customHeight="true" outlineLevel="0" collapsed="false">
      <c r="A9581" s="479" t="s">
        <v>656</v>
      </c>
      <c r="B9581" s="480" t="n">
        <v>87894</v>
      </c>
      <c r="C9581" s="481" t="s">
        <v>42</v>
      </c>
      <c r="D9581" s="481" t="s">
        <v>4186</v>
      </c>
      <c r="E9581" s="481" t="s">
        <v>1924</v>
      </c>
      <c r="F9581" s="481"/>
      <c r="G9581" s="482" t="s">
        <v>400</v>
      </c>
      <c r="H9581" s="483" t="n">
        <v>1</v>
      </c>
      <c r="I9581" s="484" t="n">
        <v>6.69</v>
      </c>
      <c r="J9581" s="485" t="n">
        <v>6.69</v>
      </c>
    </row>
    <row r="9582" customFormat="false" ht="64.5" hidden="false" customHeight="true" outlineLevel="0" collapsed="false">
      <c r="A9582" s="479" t="s">
        <v>656</v>
      </c>
      <c r="B9582" s="480" t="n">
        <v>89173</v>
      </c>
      <c r="C9582" s="481" t="s">
        <v>42</v>
      </c>
      <c r="D9582" s="481" t="s">
        <v>2749</v>
      </c>
      <c r="E9582" s="481" t="s">
        <v>1924</v>
      </c>
      <c r="F9582" s="481"/>
      <c r="G9582" s="482" t="s">
        <v>400</v>
      </c>
      <c r="H9582" s="483" t="n">
        <v>1</v>
      </c>
      <c r="I9582" s="484" t="n">
        <v>35</v>
      </c>
      <c r="J9582" s="485" t="n">
        <v>35</v>
      </c>
    </row>
    <row r="9583" customFormat="false" ht="39" hidden="false" customHeight="true" outlineLevel="0" collapsed="false">
      <c r="A9583" s="479" t="s">
        <v>656</v>
      </c>
      <c r="B9583" s="480" t="n">
        <v>98561</v>
      </c>
      <c r="C9583" s="481" t="s">
        <v>42</v>
      </c>
      <c r="D9583" s="481" t="s">
        <v>4187</v>
      </c>
      <c r="E9583" s="481" t="s">
        <v>1670</v>
      </c>
      <c r="F9583" s="481"/>
      <c r="G9583" s="482" t="s">
        <v>400</v>
      </c>
      <c r="H9583" s="483" t="n">
        <v>1</v>
      </c>
      <c r="I9583" s="484" t="n">
        <v>44.04</v>
      </c>
      <c r="J9583" s="485" t="n">
        <v>44.04</v>
      </c>
    </row>
    <row r="9584" customFormat="false" ht="39" hidden="false" customHeight="true" outlineLevel="0" collapsed="false">
      <c r="A9584" s="479" t="s">
        <v>656</v>
      </c>
      <c r="B9584" s="480" t="n">
        <v>100323</v>
      </c>
      <c r="C9584" s="481" t="s">
        <v>42</v>
      </c>
      <c r="D9584" s="481" t="s">
        <v>4188</v>
      </c>
      <c r="E9584" s="481" t="s">
        <v>1399</v>
      </c>
      <c r="F9584" s="481"/>
      <c r="G9584" s="482" t="s">
        <v>388</v>
      </c>
      <c r="H9584" s="483" t="n">
        <v>0.05</v>
      </c>
      <c r="I9584" s="484" t="n">
        <v>211.34</v>
      </c>
      <c r="J9584" s="485" t="n">
        <v>10.56</v>
      </c>
    </row>
    <row r="9585" customFormat="false" ht="39" hidden="false" customHeight="true" outlineLevel="0" collapsed="false">
      <c r="A9585" s="479" t="s">
        <v>656</v>
      </c>
      <c r="B9585" s="480" t="n">
        <v>103316</v>
      </c>
      <c r="C9585" s="481" t="s">
        <v>42</v>
      </c>
      <c r="D9585" s="481" t="s">
        <v>3748</v>
      </c>
      <c r="E9585" s="481" t="s">
        <v>1815</v>
      </c>
      <c r="F9585" s="481"/>
      <c r="G9585" s="482" t="s">
        <v>400</v>
      </c>
      <c r="H9585" s="483" t="n">
        <v>0.9</v>
      </c>
      <c r="I9585" s="484" t="n">
        <v>78.83</v>
      </c>
      <c r="J9585" s="485" t="n">
        <v>70.94</v>
      </c>
    </row>
    <row r="9586" customFormat="false" ht="15" hidden="false" customHeight="false" outlineLevel="0" collapsed="false">
      <c r="A9586" s="486"/>
      <c r="B9586" s="487"/>
      <c r="C9586" s="487"/>
      <c r="D9586" s="487"/>
      <c r="E9586" s="487" t="s">
        <v>1388</v>
      </c>
      <c r="F9586" s="488" t="n">
        <v>98.46</v>
      </c>
      <c r="G9586" s="487" t="s">
        <v>1389</v>
      </c>
      <c r="H9586" s="488" t="n">
        <v>0</v>
      </c>
      <c r="I9586" s="489" t="s">
        <v>1390</v>
      </c>
      <c r="J9586" s="490" t="n">
        <v>98.46</v>
      </c>
    </row>
    <row r="9587" customFormat="false" ht="15" hidden="false" customHeight="true" outlineLevel="0" collapsed="false">
      <c r="A9587" s="486"/>
      <c r="B9587" s="487"/>
      <c r="C9587" s="487"/>
      <c r="D9587" s="487"/>
      <c r="E9587" s="487" t="s">
        <v>1391</v>
      </c>
      <c r="F9587" s="488" t="n">
        <v>53.48</v>
      </c>
      <c r="G9587" s="487"/>
      <c r="H9587" s="491" t="s">
        <v>1392</v>
      </c>
      <c r="I9587" s="491"/>
      <c r="J9587" s="490" t="n">
        <v>278.21</v>
      </c>
    </row>
    <row r="9588" customFormat="false" ht="49.5" hidden="false" customHeight="true" outlineLevel="0" collapsed="false">
      <c r="A9588" s="492"/>
      <c r="B9588" s="493"/>
      <c r="C9588" s="493"/>
      <c r="D9588" s="493"/>
      <c r="E9588" s="493"/>
      <c r="F9588" s="493"/>
      <c r="G9588" s="493" t="s">
        <v>1393</v>
      </c>
      <c r="H9588" s="494" t="n">
        <v>43.4</v>
      </c>
      <c r="I9588" s="495" t="s">
        <v>1394</v>
      </c>
      <c r="J9588" s="496" t="n">
        <v>12074.31</v>
      </c>
    </row>
    <row r="9589" customFormat="false" ht="0.75" hidden="false" customHeight="true" outlineLevel="0" collapsed="false">
      <c r="A9589" s="497"/>
      <c r="B9589" s="498"/>
      <c r="C9589" s="498"/>
      <c r="D9589" s="498"/>
      <c r="E9589" s="498"/>
      <c r="F9589" s="498"/>
      <c r="G9589" s="498"/>
      <c r="H9589" s="498"/>
      <c r="I9589" s="499"/>
      <c r="J9589" s="500"/>
    </row>
    <row r="9590" customFormat="false" ht="18" hidden="false" customHeight="true" outlineLevel="0" collapsed="false">
      <c r="A9590" s="466" t="s">
        <v>4189</v>
      </c>
      <c r="B9590" s="467" t="s">
        <v>27</v>
      </c>
      <c r="C9590" s="468" t="s">
        <v>26</v>
      </c>
      <c r="D9590" s="468" t="s">
        <v>18</v>
      </c>
      <c r="E9590" s="468" t="s">
        <v>25</v>
      </c>
      <c r="F9590" s="468"/>
      <c r="G9590" s="469" t="s">
        <v>1375</v>
      </c>
      <c r="H9590" s="467" t="s">
        <v>1376</v>
      </c>
      <c r="I9590" s="470" t="s">
        <v>1377</v>
      </c>
      <c r="J9590" s="471" t="s">
        <v>19</v>
      </c>
    </row>
    <row r="9591" customFormat="false" ht="25.5" hidden="false" customHeight="true" outlineLevel="0" collapsed="false">
      <c r="A9591" s="472" t="s">
        <v>35</v>
      </c>
      <c r="B9591" s="473" t="s">
        <v>4190</v>
      </c>
      <c r="C9591" s="474" t="s">
        <v>36</v>
      </c>
      <c r="D9591" s="474" t="s">
        <v>4191</v>
      </c>
      <c r="E9591" s="474" t="s">
        <v>1422</v>
      </c>
      <c r="F9591" s="474"/>
      <c r="G9591" s="475" t="s">
        <v>120</v>
      </c>
      <c r="H9591" s="476" t="n">
        <v>1</v>
      </c>
      <c r="I9591" s="477" t="n">
        <v>817.16</v>
      </c>
      <c r="J9591" s="478" t="n">
        <v>817.16</v>
      </c>
    </row>
    <row r="9592" customFormat="false" ht="24" hidden="false" customHeight="true" outlineLevel="0" collapsed="false">
      <c r="A9592" s="479" t="s">
        <v>656</v>
      </c>
      <c r="B9592" s="480" t="n">
        <v>88309</v>
      </c>
      <c r="C9592" s="481" t="s">
        <v>42</v>
      </c>
      <c r="D9592" s="481" t="s">
        <v>696</v>
      </c>
      <c r="E9592" s="481" t="s">
        <v>1382</v>
      </c>
      <c r="F9592" s="481"/>
      <c r="G9592" s="482" t="s">
        <v>469</v>
      </c>
      <c r="H9592" s="483" t="n">
        <v>0.425</v>
      </c>
      <c r="I9592" s="484" t="n">
        <v>25.62</v>
      </c>
      <c r="J9592" s="485" t="n">
        <v>10.88</v>
      </c>
    </row>
    <row r="9593" customFormat="false" ht="24" hidden="false" customHeight="true" outlineLevel="0" collapsed="false">
      <c r="A9593" s="479" t="s">
        <v>656</v>
      </c>
      <c r="B9593" s="480" t="n">
        <v>88316</v>
      </c>
      <c r="C9593" s="481" t="s">
        <v>42</v>
      </c>
      <c r="D9593" s="481" t="s">
        <v>667</v>
      </c>
      <c r="E9593" s="481" t="s">
        <v>1382</v>
      </c>
      <c r="F9593" s="481"/>
      <c r="G9593" s="482" t="s">
        <v>469</v>
      </c>
      <c r="H9593" s="483" t="n">
        <v>0.425</v>
      </c>
      <c r="I9593" s="484" t="n">
        <v>20.32</v>
      </c>
      <c r="J9593" s="485" t="n">
        <v>8.63</v>
      </c>
    </row>
    <row r="9594" customFormat="false" ht="51.75" hidden="false" customHeight="true" outlineLevel="0" collapsed="false">
      <c r="A9594" s="479" t="s">
        <v>656</v>
      </c>
      <c r="B9594" s="480" t="n">
        <v>87292</v>
      </c>
      <c r="C9594" s="481" t="s">
        <v>42</v>
      </c>
      <c r="D9594" s="481" t="s">
        <v>734</v>
      </c>
      <c r="E9594" s="481" t="s">
        <v>1382</v>
      </c>
      <c r="F9594" s="481"/>
      <c r="G9594" s="482" t="s">
        <v>388</v>
      </c>
      <c r="H9594" s="483" t="n">
        <v>0.0038</v>
      </c>
      <c r="I9594" s="484" t="n">
        <v>591.83</v>
      </c>
      <c r="J9594" s="485" t="n">
        <v>2.24</v>
      </c>
    </row>
    <row r="9595" customFormat="false" ht="24" hidden="false" customHeight="true" outlineLevel="0" collapsed="false">
      <c r="A9595" s="501" t="s">
        <v>200</v>
      </c>
      <c r="B9595" s="502" t="s">
        <v>4192</v>
      </c>
      <c r="C9595" s="503" t="s">
        <v>36</v>
      </c>
      <c r="D9595" s="503" t="s">
        <v>4193</v>
      </c>
      <c r="E9595" s="503" t="s">
        <v>669</v>
      </c>
      <c r="F9595" s="503"/>
      <c r="G9595" s="504" t="s">
        <v>120</v>
      </c>
      <c r="H9595" s="505" t="n">
        <v>1</v>
      </c>
      <c r="I9595" s="506" t="n">
        <v>766.75</v>
      </c>
      <c r="J9595" s="507" t="n">
        <v>766.75</v>
      </c>
    </row>
    <row r="9596" customFormat="false" ht="25.5" hidden="false" customHeight="true" outlineLevel="0" collapsed="false">
      <c r="A9596" s="501" t="s">
        <v>200</v>
      </c>
      <c r="B9596" s="502" t="s">
        <v>2289</v>
      </c>
      <c r="C9596" s="503" t="s">
        <v>36</v>
      </c>
      <c r="D9596" s="503" t="s">
        <v>2290</v>
      </c>
      <c r="E9596" s="503" t="s">
        <v>669</v>
      </c>
      <c r="F9596" s="503"/>
      <c r="G9596" s="504" t="s">
        <v>400</v>
      </c>
      <c r="H9596" s="505" t="n">
        <v>0.4</v>
      </c>
      <c r="I9596" s="506" t="n">
        <v>71.65</v>
      </c>
      <c r="J9596" s="507" t="n">
        <v>28.66</v>
      </c>
    </row>
    <row r="9597" customFormat="false" ht="15" hidden="false" customHeight="false" outlineLevel="0" collapsed="false">
      <c r="A9597" s="486"/>
      <c r="B9597" s="487"/>
      <c r="C9597" s="487"/>
      <c r="D9597" s="487"/>
      <c r="E9597" s="487" t="s">
        <v>1388</v>
      </c>
      <c r="F9597" s="488" t="n">
        <v>15.28</v>
      </c>
      <c r="G9597" s="487" t="s">
        <v>1389</v>
      </c>
      <c r="H9597" s="488" t="n">
        <v>0</v>
      </c>
      <c r="I9597" s="489" t="s">
        <v>1390</v>
      </c>
      <c r="J9597" s="490" t="n">
        <v>15.28</v>
      </c>
    </row>
    <row r="9598" customFormat="false" ht="15" hidden="false" customHeight="true" outlineLevel="0" collapsed="false">
      <c r="A9598" s="486"/>
      <c r="B9598" s="487"/>
      <c r="C9598" s="487"/>
      <c r="D9598" s="487"/>
      <c r="E9598" s="487" t="s">
        <v>1391</v>
      </c>
      <c r="F9598" s="488" t="n">
        <v>194.48</v>
      </c>
      <c r="G9598" s="487"/>
      <c r="H9598" s="491" t="s">
        <v>1392</v>
      </c>
      <c r="I9598" s="491"/>
      <c r="J9598" s="490" t="n">
        <v>1011.64</v>
      </c>
    </row>
    <row r="9599" customFormat="false" ht="49.5" hidden="false" customHeight="true" outlineLevel="0" collapsed="false">
      <c r="A9599" s="492"/>
      <c r="B9599" s="493"/>
      <c r="C9599" s="493"/>
      <c r="D9599" s="493"/>
      <c r="E9599" s="493"/>
      <c r="F9599" s="493"/>
      <c r="G9599" s="493" t="s">
        <v>1393</v>
      </c>
      <c r="H9599" s="494" t="n">
        <v>43.4</v>
      </c>
      <c r="I9599" s="495" t="s">
        <v>1394</v>
      </c>
      <c r="J9599" s="496" t="n">
        <v>43905.17</v>
      </c>
    </row>
    <row r="9600" customFormat="false" ht="0.75" hidden="false" customHeight="true" outlineLevel="0" collapsed="false">
      <c r="A9600" s="497"/>
      <c r="B9600" s="498"/>
      <c r="C9600" s="498"/>
      <c r="D9600" s="498"/>
      <c r="E9600" s="498"/>
      <c r="F9600" s="498"/>
      <c r="G9600" s="498"/>
      <c r="H9600" s="498"/>
      <c r="I9600" s="499"/>
      <c r="J9600" s="500"/>
    </row>
    <row r="9601" customFormat="false" ht="24" hidden="false" customHeight="true" outlineLevel="0" collapsed="false">
      <c r="A9601" s="461" t="s">
        <v>4194</v>
      </c>
      <c r="B9601" s="462"/>
      <c r="C9601" s="462"/>
      <c r="D9601" s="462" t="s">
        <v>4195</v>
      </c>
      <c r="E9601" s="462"/>
      <c r="F9601" s="462"/>
      <c r="G9601" s="462"/>
      <c r="H9601" s="463"/>
      <c r="I9601" s="464"/>
      <c r="J9601" s="465" t="n">
        <v>45682.41</v>
      </c>
    </row>
    <row r="9602" customFormat="false" ht="18" hidden="false" customHeight="true" outlineLevel="0" collapsed="false">
      <c r="A9602" s="466" t="s">
        <v>4196</v>
      </c>
      <c r="B9602" s="467" t="s">
        <v>27</v>
      </c>
      <c r="C9602" s="468" t="s">
        <v>26</v>
      </c>
      <c r="D9602" s="468" t="s">
        <v>18</v>
      </c>
      <c r="E9602" s="468" t="s">
        <v>25</v>
      </c>
      <c r="F9602" s="468"/>
      <c r="G9602" s="469" t="s">
        <v>1375</v>
      </c>
      <c r="H9602" s="467" t="s">
        <v>1376</v>
      </c>
      <c r="I9602" s="470" t="s">
        <v>1377</v>
      </c>
      <c r="J9602" s="471" t="s">
        <v>19</v>
      </c>
    </row>
    <row r="9603" customFormat="false" ht="25.5" hidden="false" customHeight="true" outlineLevel="0" collapsed="false">
      <c r="A9603" s="472" t="s">
        <v>35</v>
      </c>
      <c r="B9603" s="473" t="n">
        <v>102704</v>
      </c>
      <c r="C9603" s="474" t="s">
        <v>42</v>
      </c>
      <c r="D9603" s="474" t="s">
        <v>4140</v>
      </c>
      <c r="E9603" s="474" t="s">
        <v>2128</v>
      </c>
      <c r="F9603" s="474"/>
      <c r="G9603" s="475" t="s">
        <v>47</v>
      </c>
      <c r="H9603" s="476" t="n">
        <v>1</v>
      </c>
      <c r="I9603" s="477" t="n">
        <v>12.17</v>
      </c>
      <c r="J9603" s="478" t="n">
        <v>12.17</v>
      </c>
    </row>
    <row r="9604" customFormat="false" ht="24" hidden="false" customHeight="true" outlineLevel="0" collapsed="false">
      <c r="A9604" s="479" t="s">
        <v>656</v>
      </c>
      <c r="B9604" s="480" t="n">
        <v>88309</v>
      </c>
      <c r="C9604" s="481" t="s">
        <v>42</v>
      </c>
      <c r="D9604" s="481" t="s">
        <v>696</v>
      </c>
      <c r="E9604" s="481" t="s">
        <v>1382</v>
      </c>
      <c r="F9604" s="481"/>
      <c r="G9604" s="482" t="s">
        <v>469</v>
      </c>
      <c r="H9604" s="483" t="n">
        <v>0.0049</v>
      </c>
      <c r="I9604" s="484" t="n">
        <v>25.62</v>
      </c>
      <c r="J9604" s="485" t="n">
        <v>0.12</v>
      </c>
    </row>
    <row r="9605" customFormat="false" ht="24" hidden="false" customHeight="true" outlineLevel="0" collapsed="false">
      <c r="A9605" s="479" t="s">
        <v>656</v>
      </c>
      <c r="B9605" s="480" t="n">
        <v>88316</v>
      </c>
      <c r="C9605" s="481" t="s">
        <v>42</v>
      </c>
      <c r="D9605" s="481" t="s">
        <v>667</v>
      </c>
      <c r="E9605" s="481" t="s">
        <v>1382</v>
      </c>
      <c r="F9605" s="481"/>
      <c r="G9605" s="482" t="s">
        <v>469</v>
      </c>
      <c r="H9605" s="483" t="n">
        <v>0.0148</v>
      </c>
      <c r="I9605" s="484" t="n">
        <v>20.32</v>
      </c>
      <c r="J9605" s="485" t="n">
        <v>0.3</v>
      </c>
    </row>
    <row r="9606" customFormat="false" ht="51.75" hidden="false" customHeight="true" outlineLevel="0" collapsed="false">
      <c r="A9606" s="501" t="s">
        <v>200</v>
      </c>
      <c r="B9606" s="502" t="n">
        <v>38052</v>
      </c>
      <c r="C9606" s="503" t="s">
        <v>42</v>
      </c>
      <c r="D9606" s="503" t="s">
        <v>4141</v>
      </c>
      <c r="E9606" s="503" t="s">
        <v>669</v>
      </c>
      <c r="F9606" s="503"/>
      <c r="G9606" s="504" t="s">
        <v>47</v>
      </c>
      <c r="H9606" s="505" t="n">
        <v>1.003</v>
      </c>
      <c r="I9606" s="506" t="n">
        <v>11.72</v>
      </c>
      <c r="J9606" s="507" t="n">
        <v>11.75</v>
      </c>
    </row>
    <row r="9607" customFormat="false" ht="15" hidden="false" customHeight="false" outlineLevel="0" collapsed="false">
      <c r="A9607" s="486"/>
      <c r="B9607" s="487"/>
      <c r="C9607" s="487"/>
      <c r="D9607" s="487"/>
      <c r="E9607" s="487" t="s">
        <v>1388</v>
      </c>
      <c r="F9607" s="488" t="n">
        <v>0.31</v>
      </c>
      <c r="G9607" s="487" t="s">
        <v>1389</v>
      </c>
      <c r="H9607" s="488" t="n">
        <v>0</v>
      </c>
      <c r="I9607" s="489" t="s">
        <v>1390</v>
      </c>
      <c r="J9607" s="490" t="n">
        <v>0.31</v>
      </c>
    </row>
    <row r="9608" customFormat="false" ht="15" hidden="false" customHeight="true" outlineLevel="0" collapsed="false">
      <c r="A9608" s="486"/>
      <c r="B9608" s="487"/>
      <c r="C9608" s="487"/>
      <c r="D9608" s="487"/>
      <c r="E9608" s="487" t="s">
        <v>1391</v>
      </c>
      <c r="F9608" s="488" t="n">
        <v>2.89</v>
      </c>
      <c r="G9608" s="487"/>
      <c r="H9608" s="491" t="s">
        <v>1392</v>
      </c>
      <c r="I9608" s="491"/>
      <c r="J9608" s="490" t="n">
        <v>15.06</v>
      </c>
    </row>
    <row r="9609" customFormat="false" ht="49.5" hidden="false" customHeight="true" outlineLevel="0" collapsed="false">
      <c r="A9609" s="492"/>
      <c r="B9609" s="493"/>
      <c r="C9609" s="493"/>
      <c r="D9609" s="493"/>
      <c r="E9609" s="493"/>
      <c r="F9609" s="493"/>
      <c r="G9609" s="493" t="s">
        <v>1393</v>
      </c>
      <c r="H9609" s="494" t="n">
        <v>1518.9</v>
      </c>
      <c r="I9609" s="495" t="s">
        <v>1394</v>
      </c>
      <c r="J9609" s="496" t="n">
        <v>22874.63</v>
      </c>
    </row>
    <row r="9610" customFormat="false" ht="0.75" hidden="false" customHeight="true" outlineLevel="0" collapsed="false">
      <c r="A9610" s="497"/>
      <c r="B9610" s="498"/>
      <c r="C9610" s="498"/>
      <c r="D9610" s="498"/>
      <c r="E9610" s="498"/>
      <c r="F9610" s="498"/>
      <c r="G9610" s="498"/>
      <c r="H9610" s="498"/>
      <c r="I9610" s="499"/>
      <c r="J9610" s="500"/>
    </row>
    <row r="9611" customFormat="false" ht="18" hidden="false" customHeight="true" outlineLevel="0" collapsed="false">
      <c r="A9611" s="466" t="s">
        <v>4197</v>
      </c>
      <c r="B9611" s="467" t="s">
        <v>27</v>
      </c>
      <c r="C9611" s="468" t="s">
        <v>26</v>
      </c>
      <c r="D9611" s="468" t="s">
        <v>18</v>
      </c>
      <c r="E9611" s="468" t="s">
        <v>25</v>
      </c>
      <c r="F9611" s="468"/>
      <c r="G9611" s="469" t="s">
        <v>1375</v>
      </c>
      <c r="H9611" s="467" t="s">
        <v>1376</v>
      </c>
      <c r="I9611" s="470" t="s">
        <v>1377</v>
      </c>
      <c r="J9611" s="471" t="s">
        <v>19</v>
      </c>
    </row>
    <row r="9612" customFormat="false" ht="64.5" hidden="false" customHeight="true" outlineLevel="0" collapsed="false">
      <c r="A9612" s="472" t="s">
        <v>35</v>
      </c>
      <c r="B9612" s="473" t="n">
        <v>102279</v>
      </c>
      <c r="C9612" s="474" t="s">
        <v>42</v>
      </c>
      <c r="D9612" s="474" t="s">
        <v>4130</v>
      </c>
      <c r="E9612" s="474" t="s">
        <v>914</v>
      </c>
      <c r="F9612" s="474"/>
      <c r="G9612" s="475" t="s">
        <v>388</v>
      </c>
      <c r="H9612" s="476" t="n">
        <v>1</v>
      </c>
      <c r="I9612" s="477" t="n">
        <v>6.42</v>
      </c>
      <c r="J9612" s="478" t="n">
        <v>6.42</v>
      </c>
    </row>
    <row r="9613" customFormat="false" ht="39" hidden="false" customHeight="true" outlineLevel="0" collapsed="false">
      <c r="A9613" s="479" t="s">
        <v>656</v>
      </c>
      <c r="B9613" s="480" t="n">
        <v>5631</v>
      </c>
      <c r="C9613" s="481" t="s">
        <v>42</v>
      </c>
      <c r="D9613" s="481" t="s">
        <v>1633</v>
      </c>
      <c r="E9613" s="481" t="s">
        <v>683</v>
      </c>
      <c r="F9613" s="481"/>
      <c r="G9613" s="482" t="s">
        <v>688</v>
      </c>
      <c r="H9613" s="483" t="n">
        <v>0.020951</v>
      </c>
      <c r="I9613" s="484" t="n">
        <v>205.47</v>
      </c>
      <c r="J9613" s="485" t="n">
        <v>4.3</v>
      </c>
    </row>
    <row r="9614" customFormat="false" ht="39" hidden="false" customHeight="true" outlineLevel="0" collapsed="false">
      <c r="A9614" s="479" t="s">
        <v>656</v>
      </c>
      <c r="B9614" s="480" t="n">
        <v>5632</v>
      </c>
      <c r="C9614" s="481" t="s">
        <v>42</v>
      </c>
      <c r="D9614" s="481" t="s">
        <v>1634</v>
      </c>
      <c r="E9614" s="481" t="s">
        <v>683</v>
      </c>
      <c r="F9614" s="481"/>
      <c r="G9614" s="482" t="s">
        <v>684</v>
      </c>
      <c r="H9614" s="483" t="n">
        <v>0.0165033</v>
      </c>
      <c r="I9614" s="484" t="n">
        <v>82.81</v>
      </c>
      <c r="J9614" s="485" t="n">
        <v>1.36</v>
      </c>
    </row>
    <row r="9615" customFormat="false" ht="24" hidden="false" customHeight="true" outlineLevel="0" collapsed="false">
      <c r="A9615" s="479" t="s">
        <v>656</v>
      </c>
      <c r="B9615" s="480" t="n">
        <v>88316</v>
      </c>
      <c r="C9615" s="481" t="s">
        <v>42</v>
      </c>
      <c r="D9615" s="481" t="s">
        <v>667</v>
      </c>
      <c r="E9615" s="481" t="s">
        <v>1382</v>
      </c>
      <c r="F9615" s="481"/>
      <c r="G9615" s="482" t="s">
        <v>469</v>
      </c>
      <c r="H9615" s="483" t="n">
        <v>0.0374543</v>
      </c>
      <c r="I9615" s="484" t="n">
        <v>20.32</v>
      </c>
      <c r="J9615" s="485" t="n">
        <v>0.76</v>
      </c>
    </row>
    <row r="9616" customFormat="false" ht="15" hidden="false" customHeight="false" outlineLevel="0" collapsed="false">
      <c r="A9616" s="486"/>
      <c r="B9616" s="487"/>
      <c r="C9616" s="487"/>
      <c r="D9616" s="487"/>
      <c r="E9616" s="487" t="s">
        <v>1388</v>
      </c>
      <c r="F9616" s="488" t="n">
        <v>1.31</v>
      </c>
      <c r="G9616" s="487" t="s">
        <v>1389</v>
      </c>
      <c r="H9616" s="488" t="n">
        <v>0</v>
      </c>
      <c r="I9616" s="489" t="s">
        <v>1390</v>
      </c>
      <c r="J9616" s="490" t="n">
        <v>1.31</v>
      </c>
    </row>
    <row r="9617" customFormat="false" ht="15" hidden="false" customHeight="true" outlineLevel="0" collapsed="false">
      <c r="A9617" s="486"/>
      <c r="B9617" s="487"/>
      <c r="C9617" s="487"/>
      <c r="D9617" s="487"/>
      <c r="E9617" s="487" t="s">
        <v>1391</v>
      </c>
      <c r="F9617" s="488" t="n">
        <v>1.52</v>
      </c>
      <c r="G9617" s="487"/>
      <c r="H9617" s="491" t="s">
        <v>1392</v>
      </c>
      <c r="I9617" s="491"/>
      <c r="J9617" s="490" t="n">
        <v>7.94</v>
      </c>
    </row>
    <row r="9618" customFormat="false" ht="49.5" hidden="false" customHeight="true" outlineLevel="0" collapsed="false">
      <c r="A9618" s="492"/>
      <c r="B9618" s="493"/>
      <c r="C9618" s="493"/>
      <c r="D9618" s="493"/>
      <c r="E9618" s="493"/>
      <c r="F9618" s="493"/>
      <c r="G9618" s="493" t="s">
        <v>1393</v>
      </c>
      <c r="H9618" s="494" t="n">
        <v>227.84</v>
      </c>
      <c r="I9618" s="495" t="s">
        <v>1394</v>
      </c>
      <c r="J9618" s="496" t="n">
        <v>1809.04</v>
      </c>
    </row>
    <row r="9619" customFormat="false" ht="0.75" hidden="false" customHeight="true" outlineLevel="0" collapsed="false">
      <c r="A9619" s="497"/>
      <c r="B9619" s="498"/>
      <c r="C9619" s="498"/>
      <c r="D9619" s="498"/>
      <c r="E9619" s="498"/>
      <c r="F9619" s="498"/>
      <c r="G9619" s="498"/>
      <c r="H9619" s="498"/>
      <c r="I9619" s="499"/>
      <c r="J9619" s="500"/>
    </row>
    <row r="9620" customFormat="false" ht="18" hidden="false" customHeight="true" outlineLevel="0" collapsed="false">
      <c r="A9620" s="466" t="s">
        <v>4198</v>
      </c>
      <c r="B9620" s="467" t="s">
        <v>27</v>
      </c>
      <c r="C9620" s="468" t="s">
        <v>26</v>
      </c>
      <c r="D9620" s="468" t="s">
        <v>18</v>
      </c>
      <c r="E9620" s="468" t="s">
        <v>25</v>
      </c>
      <c r="F9620" s="468"/>
      <c r="G9620" s="469" t="s">
        <v>1375</v>
      </c>
      <c r="H9620" s="467" t="s">
        <v>1376</v>
      </c>
      <c r="I9620" s="470" t="s">
        <v>1377</v>
      </c>
      <c r="J9620" s="471" t="s">
        <v>19</v>
      </c>
    </row>
    <row r="9621" customFormat="false" ht="64.5" hidden="false" customHeight="true" outlineLevel="0" collapsed="false">
      <c r="A9621" s="472" t="s">
        <v>35</v>
      </c>
      <c r="B9621" s="473" t="n">
        <v>93378</v>
      </c>
      <c r="C9621" s="474" t="s">
        <v>42</v>
      </c>
      <c r="D9621" s="474" t="s">
        <v>1649</v>
      </c>
      <c r="E9621" s="474" t="s">
        <v>914</v>
      </c>
      <c r="F9621" s="474"/>
      <c r="G9621" s="475" t="s">
        <v>388</v>
      </c>
      <c r="H9621" s="476" t="n">
        <v>1</v>
      </c>
      <c r="I9621" s="477" t="n">
        <v>21.05</v>
      </c>
      <c r="J9621" s="478" t="n">
        <v>21.05</v>
      </c>
    </row>
    <row r="9622" customFormat="false" ht="64.5" hidden="false" customHeight="true" outlineLevel="0" collapsed="false">
      <c r="A9622" s="479" t="s">
        <v>656</v>
      </c>
      <c r="B9622" s="480" t="n">
        <v>5678</v>
      </c>
      <c r="C9622" s="481" t="s">
        <v>42</v>
      </c>
      <c r="D9622" s="481" t="s">
        <v>931</v>
      </c>
      <c r="E9622" s="481" t="s">
        <v>683</v>
      </c>
      <c r="F9622" s="481"/>
      <c r="G9622" s="482" t="s">
        <v>688</v>
      </c>
      <c r="H9622" s="483" t="n">
        <v>0.0538</v>
      </c>
      <c r="I9622" s="484" t="n">
        <v>139.68</v>
      </c>
      <c r="J9622" s="485" t="n">
        <v>7.51</v>
      </c>
    </row>
    <row r="9623" customFormat="false" ht="64.5" hidden="false" customHeight="true" outlineLevel="0" collapsed="false">
      <c r="A9623" s="479" t="s">
        <v>656</v>
      </c>
      <c r="B9623" s="480" t="n">
        <v>5679</v>
      </c>
      <c r="C9623" s="481" t="s">
        <v>42</v>
      </c>
      <c r="D9623" s="481" t="s">
        <v>929</v>
      </c>
      <c r="E9623" s="481" t="s">
        <v>683</v>
      </c>
      <c r="F9623" s="481"/>
      <c r="G9623" s="482" t="s">
        <v>684</v>
      </c>
      <c r="H9623" s="483" t="n">
        <v>0.0777</v>
      </c>
      <c r="I9623" s="484" t="n">
        <v>56.5</v>
      </c>
      <c r="J9623" s="485" t="n">
        <v>4.39</v>
      </c>
    </row>
    <row r="9624" customFormat="false" ht="64.5" hidden="false" customHeight="true" outlineLevel="0" collapsed="false">
      <c r="A9624" s="479" t="s">
        <v>656</v>
      </c>
      <c r="B9624" s="480" t="n">
        <v>5901</v>
      </c>
      <c r="C9624" s="481" t="s">
        <v>42</v>
      </c>
      <c r="D9624" s="481" t="s">
        <v>1650</v>
      </c>
      <c r="E9624" s="481" t="s">
        <v>683</v>
      </c>
      <c r="F9624" s="481"/>
      <c r="G9624" s="482" t="s">
        <v>688</v>
      </c>
      <c r="H9624" s="483" t="n">
        <v>0.0054</v>
      </c>
      <c r="I9624" s="484" t="n">
        <v>320.21</v>
      </c>
      <c r="J9624" s="485" t="n">
        <v>1.72</v>
      </c>
    </row>
    <row r="9625" customFormat="false" ht="64.5" hidden="false" customHeight="true" outlineLevel="0" collapsed="false">
      <c r="A9625" s="479" t="s">
        <v>656</v>
      </c>
      <c r="B9625" s="480" t="n">
        <v>5903</v>
      </c>
      <c r="C9625" s="481" t="s">
        <v>42</v>
      </c>
      <c r="D9625" s="481" t="s">
        <v>1651</v>
      </c>
      <c r="E9625" s="481" t="s">
        <v>683</v>
      </c>
      <c r="F9625" s="481"/>
      <c r="G9625" s="482" t="s">
        <v>684</v>
      </c>
      <c r="H9625" s="483" t="n">
        <v>0.0006</v>
      </c>
      <c r="I9625" s="484" t="n">
        <v>75.31</v>
      </c>
      <c r="J9625" s="485" t="n">
        <v>0.04</v>
      </c>
    </row>
    <row r="9626" customFormat="false" ht="24" hidden="false" customHeight="true" outlineLevel="0" collapsed="false">
      <c r="A9626" s="479" t="s">
        <v>656</v>
      </c>
      <c r="B9626" s="480" t="n">
        <v>88316</v>
      </c>
      <c r="C9626" s="481" t="s">
        <v>42</v>
      </c>
      <c r="D9626" s="481" t="s">
        <v>667</v>
      </c>
      <c r="E9626" s="481" t="s">
        <v>1382</v>
      </c>
      <c r="F9626" s="481"/>
      <c r="G9626" s="482" t="s">
        <v>469</v>
      </c>
      <c r="H9626" s="483" t="n">
        <v>0.0734</v>
      </c>
      <c r="I9626" s="484" t="n">
        <v>20.32</v>
      </c>
      <c r="J9626" s="485" t="n">
        <v>1.49</v>
      </c>
    </row>
    <row r="9627" customFormat="false" ht="39" hidden="false" customHeight="true" outlineLevel="0" collapsed="false">
      <c r="A9627" s="479" t="s">
        <v>656</v>
      </c>
      <c r="B9627" s="480" t="n">
        <v>91533</v>
      </c>
      <c r="C9627" s="481" t="s">
        <v>42</v>
      </c>
      <c r="D9627" s="481" t="s">
        <v>1124</v>
      </c>
      <c r="E9627" s="481" t="s">
        <v>683</v>
      </c>
      <c r="F9627" s="481"/>
      <c r="G9627" s="482" t="s">
        <v>688</v>
      </c>
      <c r="H9627" s="483" t="n">
        <v>0.1962</v>
      </c>
      <c r="I9627" s="484" t="n">
        <v>30.1</v>
      </c>
      <c r="J9627" s="485" t="n">
        <v>5.9</v>
      </c>
    </row>
    <row r="9628" customFormat="false" ht="15" hidden="false" customHeight="false" outlineLevel="0" collapsed="false">
      <c r="A9628" s="486"/>
      <c r="B9628" s="487"/>
      <c r="C9628" s="487"/>
      <c r="D9628" s="487"/>
      <c r="E9628" s="487" t="s">
        <v>1388</v>
      </c>
      <c r="F9628" s="488" t="n">
        <v>7.31</v>
      </c>
      <c r="G9628" s="487" t="s">
        <v>1389</v>
      </c>
      <c r="H9628" s="488" t="n">
        <v>0</v>
      </c>
      <c r="I9628" s="489" t="s">
        <v>1390</v>
      </c>
      <c r="J9628" s="490" t="n">
        <v>7.31</v>
      </c>
    </row>
    <row r="9629" customFormat="false" ht="15" hidden="false" customHeight="true" outlineLevel="0" collapsed="false">
      <c r="A9629" s="486"/>
      <c r="B9629" s="487"/>
      <c r="C9629" s="487"/>
      <c r="D9629" s="487"/>
      <c r="E9629" s="487" t="s">
        <v>1391</v>
      </c>
      <c r="F9629" s="488" t="n">
        <v>5</v>
      </c>
      <c r="G9629" s="487"/>
      <c r="H9629" s="491" t="s">
        <v>1392</v>
      </c>
      <c r="I9629" s="491"/>
      <c r="J9629" s="490" t="n">
        <v>26.05</v>
      </c>
    </row>
    <row r="9630" customFormat="false" ht="49.5" hidden="false" customHeight="true" outlineLevel="0" collapsed="false">
      <c r="A9630" s="492"/>
      <c r="B9630" s="493"/>
      <c r="C9630" s="493"/>
      <c r="D9630" s="493"/>
      <c r="E9630" s="493"/>
      <c r="F9630" s="493"/>
      <c r="G9630" s="493" t="s">
        <v>1393</v>
      </c>
      <c r="H9630" s="494" t="n">
        <v>91.13</v>
      </c>
      <c r="I9630" s="495" t="s">
        <v>1394</v>
      </c>
      <c r="J9630" s="496" t="n">
        <v>2373.93</v>
      </c>
    </row>
    <row r="9631" customFormat="false" ht="0.75" hidden="false" customHeight="true" outlineLevel="0" collapsed="false">
      <c r="A9631" s="497"/>
      <c r="B9631" s="498"/>
      <c r="C9631" s="498"/>
      <c r="D9631" s="498"/>
      <c r="E9631" s="498"/>
      <c r="F9631" s="498"/>
      <c r="G9631" s="498"/>
      <c r="H9631" s="498"/>
      <c r="I9631" s="499"/>
      <c r="J9631" s="500"/>
    </row>
    <row r="9632" customFormat="false" ht="18" hidden="false" customHeight="true" outlineLevel="0" collapsed="false">
      <c r="A9632" s="466" t="s">
        <v>4199</v>
      </c>
      <c r="B9632" s="467" t="s">
        <v>27</v>
      </c>
      <c r="C9632" s="468" t="s">
        <v>26</v>
      </c>
      <c r="D9632" s="468" t="s">
        <v>18</v>
      </c>
      <c r="E9632" s="468" t="s">
        <v>25</v>
      </c>
      <c r="F9632" s="468"/>
      <c r="G9632" s="469" t="s">
        <v>1375</v>
      </c>
      <c r="H9632" s="467" t="s">
        <v>1376</v>
      </c>
      <c r="I9632" s="470" t="s">
        <v>1377</v>
      </c>
      <c r="J9632" s="471" t="s">
        <v>19</v>
      </c>
    </row>
    <row r="9633" customFormat="false" ht="51.75" hidden="false" customHeight="true" outlineLevel="0" collapsed="false">
      <c r="A9633" s="472" t="s">
        <v>35</v>
      </c>
      <c r="B9633" s="473" t="n">
        <v>100981</v>
      </c>
      <c r="C9633" s="474" t="s">
        <v>42</v>
      </c>
      <c r="D9633" s="474" t="s">
        <v>2728</v>
      </c>
      <c r="E9633" s="474" t="s">
        <v>1632</v>
      </c>
      <c r="F9633" s="474"/>
      <c r="G9633" s="475" t="s">
        <v>388</v>
      </c>
      <c r="H9633" s="476" t="n">
        <v>1</v>
      </c>
      <c r="I9633" s="477" t="n">
        <v>9.37</v>
      </c>
      <c r="J9633" s="478" t="n">
        <v>9.37</v>
      </c>
    </row>
    <row r="9634" customFormat="false" ht="39" hidden="false" customHeight="true" outlineLevel="0" collapsed="false">
      <c r="A9634" s="479" t="s">
        <v>656</v>
      </c>
      <c r="B9634" s="480" t="n">
        <v>5631</v>
      </c>
      <c r="C9634" s="481" t="s">
        <v>42</v>
      </c>
      <c r="D9634" s="481" t="s">
        <v>1633</v>
      </c>
      <c r="E9634" s="481" t="s">
        <v>683</v>
      </c>
      <c r="F9634" s="481"/>
      <c r="G9634" s="482" t="s">
        <v>688</v>
      </c>
      <c r="H9634" s="483" t="n">
        <v>0.0083</v>
      </c>
      <c r="I9634" s="484" t="n">
        <v>205.47</v>
      </c>
      <c r="J9634" s="485" t="n">
        <v>1.7</v>
      </c>
    </row>
    <row r="9635" customFormat="false" ht="39" hidden="false" customHeight="true" outlineLevel="0" collapsed="false">
      <c r="A9635" s="479" t="s">
        <v>656</v>
      </c>
      <c r="B9635" s="480" t="n">
        <v>5632</v>
      </c>
      <c r="C9635" s="481" t="s">
        <v>42</v>
      </c>
      <c r="D9635" s="481" t="s">
        <v>1634</v>
      </c>
      <c r="E9635" s="481" t="s">
        <v>683</v>
      </c>
      <c r="F9635" s="481"/>
      <c r="G9635" s="482" t="s">
        <v>684</v>
      </c>
      <c r="H9635" s="483" t="n">
        <v>0.0151</v>
      </c>
      <c r="I9635" s="484" t="n">
        <v>82.81</v>
      </c>
      <c r="J9635" s="485" t="n">
        <v>1.25</v>
      </c>
    </row>
    <row r="9636" customFormat="false" ht="51.75" hidden="false" customHeight="true" outlineLevel="0" collapsed="false">
      <c r="A9636" s="479" t="s">
        <v>656</v>
      </c>
      <c r="B9636" s="480" t="n">
        <v>67826</v>
      </c>
      <c r="C9636" s="481" t="s">
        <v>42</v>
      </c>
      <c r="D9636" s="481" t="s">
        <v>4133</v>
      </c>
      <c r="E9636" s="481" t="s">
        <v>683</v>
      </c>
      <c r="F9636" s="481"/>
      <c r="G9636" s="482" t="s">
        <v>688</v>
      </c>
      <c r="H9636" s="483" t="n">
        <v>0.0267</v>
      </c>
      <c r="I9636" s="484" t="n">
        <v>190.13</v>
      </c>
      <c r="J9636" s="485" t="n">
        <v>5.07</v>
      </c>
    </row>
    <row r="9637" customFormat="false" ht="51.75" hidden="false" customHeight="true" outlineLevel="0" collapsed="false">
      <c r="A9637" s="479" t="s">
        <v>656</v>
      </c>
      <c r="B9637" s="480" t="n">
        <v>67827</v>
      </c>
      <c r="C9637" s="481" t="s">
        <v>42</v>
      </c>
      <c r="D9637" s="481" t="s">
        <v>4134</v>
      </c>
      <c r="E9637" s="481" t="s">
        <v>683</v>
      </c>
      <c r="F9637" s="481"/>
      <c r="G9637" s="482" t="s">
        <v>684</v>
      </c>
      <c r="H9637" s="483" t="n">
        <v>0.0203</v>
      </c>
      <c r="I9637" s="484" t="n">
        <v>66.84</v>
      </c>
      <c r="J9637" s="485" t="n">
        <v>1.35</v>
      </c>
    </row>
    <row r="9638" customFormat="false" ht="15" hidden="false" customHeight="false" outlineLevel="0" collapsed="false">
      <c r="A9638" s="486"/>
      <c r="B9638" s="487"/>
      <c r="C9638" s="487"/>
      <c r="D9638" s="487"/>
      <c r="E9638" s="487" t="s">
        <v>1388</v>
      </c>
      <c r="F9638" s="488" t="n">
        <v>1.73</v>
      </c>
      <c r="G9638" s="487" t="s">
        <v>1389</v>
      </c>
      <c r="H9638" s="488" t="n">
        <v>0</v>
      </c>
      <c r="I9638" s="489" t="s">
        <v>1390</v>
      </c>
      <c r="J9638" s="490" t="n">
        <v>1.73</v>
      </c>
    </row>
    <row r="9639" customFormat="false" ht="15" hidden="false" customHeight="true" outlineLevel="0" collapsed="false">
      <c r="A9639" s="486"/>
      <c r="B9639" s="487"/>
      <c r="C9639" s="487"/>
      <c r="D9639" s="487"/>
      <c r="E9639" s="487" t="s">
        <v>1391</v>
      </c>
      <c r="F9639" s="488" t="n">
        <v>2.23</v>
      </c>
      <c r="G9639" s="487"/>
      <c r="H9639" s="491" t="s">
        <v>1392</v>
      </c>
      <c r="I9639" s="491"/>
      <c r="J9639" s="490" t="n">
        <v>11.6</v>
      </c>
    </row>
    <row r="9640" customFormat="false" ht="49.5" hidden="false" customHeight="true" outlineLevel="0" collapsed="false">
      <c r="A9640" s="492"/>
      <c r="B9640" s="493"/>
      <c r="C9640" s="493"/>
      <c r="D9640" s="493"/>
      <c r="E9640" s="493"/>
      <c r="F9640" s="493"/>
      <c r="G9640" s="493" t="s">
        <v>1393</v>
      </c>
      <c r="H9640" s="494" t="n">
        <v>160.1</v>
      </c>
      <c r="I9640" s="495" t="s">
        <v>1394</v>
      </c>
      <c r="J9640" s="496" t="n">
        <v>1857.16</v>
      </c>
    </row>
    <row r="9641" customFormat="false" ht="0.75" hidden="false" customHeight="true" outlineLevel="0" collapsed="false">
      <c r="A9641" s="497"/>
      <c r="B9641" s="498"/>
      <c r="C9641" s="498"/>
      <c r="D9641" s="498"/>
      <c r="E9641" s="498"/>
      <c r="F9641" s="498"/>
      <c r="G9641" s="498"/>
      <c r="H9641" s="498"/>
      <c r="I9641" s="499"/>
      <c r="J9641" s="500"/>
    </row>
    <row r="9642" customFormat="false" ht="18" hidden="false" customHeight="true" outlineLevel="0" collapsed="false">
      <c r="A9642" s="466" t="s">
        <v>4200</v>
      </c>
      <c r="B9642" s="467" t="s">
        <v>27</v>
      </c>
      <c r="C9642" s="468" t="s">
        <v>26</v>
      </c>
      <c r="D9642" s="468" t="s">
        <v>18</v>
      </c>
      <c r="E9642" s="468" t="s">
        <v>25</v>
      </c>
      <c r="F9642" s="468"/>
      <c r="G9642" s="469" t="s">
        <v>1375</v>
      </c>
      <c r="H9642" s="467" t="s">
        <v>1376</v>
      </c>
      <c r="I9642" s="470" t="s">
        <v>1377</v>
      </c>
      <c r="J9642" s="471" t="s">
        <v>19</v>
      </c>
    </row>
    <row r="9643" customFormat="false" ht="24" hidden="false" customHeight="true" outlineLevel="0" collapsed="false">
      <c r="A9643" s="472" t="s">
        <v>35</v>
      </c>
      <c r="B9643" s="473" t="n">
        <v>93358</v>
      </c>
      <c r="C9643" s="474" t="s">
        <v>42</v>
      </c>
      <c r="D9643" s="474" t="s">
        <v>174</v>
      </c>
      <c r="E9643" s="474" t="s">
        <v>914</v>
      </c>
      <c r="F9643" s="474"/>
      <c r="G9643" s="475" t="s">
        <v>388</v>
      </c>
      <c r="H9643" s="476" t="n">
        <v>1</v>
      </c>
      <c r="I9643" s="477" t="n">
        <v>80.38</v>
      </c>
      <c r="J9643" s="478" t="n">
        <v>80.38</v>
      </c>
    </row>
    <row r="9644" customFormat="false" ht="24" hidden="false" customHeight="true" outlineLevel="0" collapsed="false">
      <c r="A9644" s="479" t="s">
        <v>656</v>
      </c>
      <c r="B9644" s="480" t="n">
        <v>88316</v>
      </c>
      <c r="C9644" s="481" t="s">
        <v>42</v>
      </c>
      <c r="D9644" s="481" t="s">
        <v>667</v>
      </c>
      <c r="E9644" s="481" t="s">
        <v>1382</v>
      </c>
      <c r="F9644" s="481"/>
      <c r="G9644" s="482" t="s">
        <v>469</v>
      </c>
      <c r="H9644" s="483" t="n">
        <v>3.9557667</v>
      </c>
      <c r="I9644" s="484" t="n">
        <v>20.32</v>
      </c>
      <c r="J9644" s="485" t="n">
        <v>80.38</v>
      </c>
    </row>
    <row r="9645" customFormat="false" ht="15" hidden="false" customHeight="false" outlineLevel="0" collapsed="false">
      <c r="A9645" s="486"/>
      <c r="B9645" s="487"/>
      <c r="C9645" s="487"/>
      <c r="D9645" s="487"/>
      <c r="E9645" s="487" t="s">
        <v>1388</v>
      </c>
      <c r="F9645" s="488" t="n">
        <v>59.69</v>
      </c>
      <c r="G9645" s="487" t="s">
        <v>1389</v>
      </c>
      <c r="H9645" s="488" t="n">
        <v>0</v>
      </c>
      <c r="I9645" s="489" t="s">
        <v>1390</v>
      </c>
      <c r="J9645" s="490" t="n">
        <v>59.69</v>
      </c>
    </row>
    <row r="9646" customFormat="false" ht="15" hidden="false" customHeight="true" outlineLevel="0" collapsed="false">
      <c r="A9646" s="486"/>
      <c r="B9646" s="487"/>
      <c r="C9646" s="487"/>
      <c r="D9646" s="487"/>
      <c r="E9646" s="487" t="s">
        <v>1391</v>
      </c>
      <c r="F9646" s="488" t="n">
        <v>19.13</v>
      </c>
      <c r="G9646" s="487"/>
      <c r="H9646" s="491" t="s">
        <v>1392</v>
      </c>
      <c r="I9646" s="491"/>
      <c r="J9646" s="490" t="n">
        <v>99.51</v>
      </c>
    </row>
    <row r="9647" customFormat="false" ht="49.5" hidden="false" customHeight="true" outlineLevel="0" collapsed="false">
      <c r="A9647" s="492"/>
      <c r="B9647" s="493"/>
      <c r="C9647" s="493"/>
      <c r="D9647" s="493"/>
      <c r="E9647" s="493"/>
      <c r="F9647" s="493"/>
      <c r="G9647" s="493" t="s">
        <v>1393</v>
      </c>
      <c r="H9647" s="494" t="n">
        <v>39</v>
      </c>
      <c r="I9647" s="495" t="s">
        <v>1394</v>
      </c>
      <c r="J9647" s="496" t="n">
        <v>3880.89</v>
      </c>
    </row>
    <row r="9648" customFormat="false" ht="0.75" hidden="false" customHeight="true" outlineLevel="0" collapsed="false">
      <c r="A9648" s="497"/>
      <c r="B9648" s="498"/>
      <c r="C9648" s="498"/>
      <c r="D9648" s="498"/>
      <c r="E9648" s="498"/>
      <c r="F9648" s="498"/>
      <c r="G9648" s="498"/>
      <c r="H9648" s="498"/>
      <c r="I9648" s="499"/>
      <c r="J9648" s="500"/>
    </row>
    <row r="9649" customFormat="false" ht="18" hidden="false" customHeight="true" outlineLevel="0" collapsed="false">
      <c r="A9649" s="466" t="s">
        <v>4201</v>
      </c>
      <c r="B9649" s="467" t="s">
        <v>27</v>
      </c>
      <c r="C9649" s="468" t="s">
        <v>26</v>
      </c>
      <c r="D9649" s="468" t="s">
        <v>18</v>
      </c>
      <c r="E9649" s="468" t="s">
        <v>25</v>
      </c>
      <c r="F9649" s="468"/>
      <c r="G9649" s="469" t="s">
        <v>1375</v>
      </c>
      <c r="H9649" s="467" t="s">
        <v>1376</v>
      </c>
      <c r="I9649" s="470" t="s">
        <v>1377</v>
      </c>
      <c r="J9649" s="471" t="s">
        <v>19</v>
      </c>
    </row>
    <row r="9650" customFormat="false" ht="25.5" hidden="false" customHeight="true" outlineLevel="0" collapsed="false">
      <c r="A9650" s="472" t="s">
        <v>35</v>
      </c>
      <c r="B9650" s="473" t="n">
        <v>93382</v>
      </c>
      <c r="C9650" s="474" t="s">
        <v>42</v>
      </c>
      <c r="D9650" s="474" t="s">
        <v>1464</v>
      </c>
      <c r="E9650" s="474" t="s">
        <v>914</v>
      </c>
      <c r="F9650" s="474"/>
      <c r="G9650" s="475" t="s">
        <v>388</v>
      </c>
      <c r="H9650" s="476" t="n">
        <v>1</v>
      </c>
      <c r="I9650" s="477" t="n">
        <v>23.64</v>
      </c>
      <c r="J9650" s="478" t="n">
        <v>23.64</v>
      </c>
    </row>
    <row r="9651" customFormat="false" ht="64.5" hidden="false" customHeight="true" outlineLevel="0" collapsed="false">
      <c r="A9651" s="479" t="s">
        <v>656</v>
      </c>
      <c r="B9651" s="480" t="n">
        <v>5901</v>
      </c>
      <c r="C9651" s="481" t="s">
        <v>42</v>
      </c>
      <c r="D9651" s="481" t="s">
        <v>1650</v>
      </c>
      <c r="E9651" s="481" t="s">
        <v>683</v>
      </c>
      <c r="F9651" s="481"/>
      <c r="G9651" s="482" t="s">
        <v>688</v>
      </c>
      <c r="H9651" s="483" t="n">
        <v>0.0054</v>
      </c>
      <c r="I9651" s="484" t="n">
        <v>320.21</v>
      </c>
      <c r="J9651" s="485" t="n">
        <v>1.72</v>
      </c>
    </row>
    <row r="9652" customFormat="false" ht="64.5" hidden="false" customHeight="true" outlineLevel="0" collapsed="false">
      <c r="A9652" s="479" t="s">
        <v>656</v>
      </c>
      <c r="B9652" s="480" t="n">
        <v>5903</v>
      </c>
      <c r="C9652" s="481" t="s">
        <v>42</v>
      </c>
      <c r="D9652" s="481" t="s">
        <v>1651</v>
      </c>
      <c r="E9652" s="481" t="s">
        <v>683</v>
      </c>
      <c r="F9652" s="481"/>
      <c r="G9652" s="482" t="s">
        <v>684</v>
      </c>
      <c r="H9652" s="483" t="n">
        <v>0.0006</v>
      </c>
      <c r="I9652" s="484" t="n">
        <v>75.31</v>
      </c>
      <c r="J9652" s="485" t="n">
        <v>0.04</v>
      </c>
    </row>
    <row r="9653" customFormat="false" ht="24" hidden="false" customHeight="true" outlineLevel="0" collapsed="false">
      <c r="A9653" s="479" t="s">
        <v>656</v>
      </c>
      <c r="B9653" s="480" t="n">
        <v>88316</v>
      </c>
      <c r="C9653" s="481" t="s">
        <v>42</v>
      </c>
      <c r="D9653" s="481" t="s">
        <v>667</v>
      </c>
      <c r="E9653" s="481" t="s">
        <v>1382</v>
      </c>
      <c r="F9653" s="481"/>
      <c r="G9653" s="482" t="s">
        <v>469</v>
      </c>
      <c r="H9653" s="483" t="n">
        <v>0.7866</v>
      </c>
      <c r="I9653" s="484" t="n">
        <v>20.32</v>
      </c>
      <c r="J9653" s="485" t="n">
        <v>15.98</v>
      </c>
    </row>
    <row r="9654" customFormat="false" ht="39" hidden="false" customHeight="true" outlineLevel="0" collapsed="false">
      <c r="A9654" s="479" t="s">
        <v>656</v>
      </c>
      <c r="B9654" s="480" t="n">
        <v>91533</v>
      </c>
      <c r="C9654" s="481" t="s">
        <v>42</v>
      </c>
      <c r="D9654" s="481" t="s">
        <v>1124</v>
      </c>
      <c r="E9654" s="481" t="s">
        <v>683</v>
      </c>
      <c r="F9654" s="481"/>
      <c r="G9654" s="482" t="s">
        <v>688</v>
      </c>
      <c r="H9654" s="483" t="n">
        <v>0.1962</v>
      </c>
      <c r="I9654" s="484" t="n">
        <v>30.1</v>
      </c>
      <c r="J9654" s="485" t="n">
        <v>5.9</v>
      </c>
    </row>
    <row r="9655" customFormat="false" ht="15" hidden="false" customHeight="false" outlineLevel="0" collapsed="false">
      <c r="A9655" s="486"/>
      <c r="B9655" s="487"/>
      <c r="C9655" s="487"/>
      <c r="D9655" s="487"/>
      <c r="E9655" s="487" t="s">
        <v>1388</v>
      </c>
      <c r="F9655" s="488" t="n">
        <v>15.45</v>
      </c>
      <c r="G9655" s="487" t="s">
        <v>1389</v>
      </c>
      <c r="H9655" s="488" t="n">
        <v>0</v>
      </c>
      <c r="I9655" s="489" t="s">
        <v>1390</v>
      </c>
      <c r="J9655" s="490" t="n">
        <v>15.45</v>
      </c>
    </row>
    <row r="9656" customFormat="false" ht="15" hidden="false" customHeight="true" outlineLevel="0" collapsed="false">
      <c r="A9656" s="486"/>
      <c r="B9656" s="487"/>
      <c r="C9656" s="487"/>
      <c r="D9656" s="487"/>
      <c r="E9656" s="487" t="s">
        <v>1391</v>
      </c>
      <c r="F9656" s="488" t="n">
        <v>5.62</v>
      </c>
      <c r="G9656" s="487"/>
      <c r="H9656" s="491" t="s">
        <v>1392</v>
      </c>
      <c r="I9656" s="491"/>
      <c r="J9656" s="490" t="n">
        <v>29.26</v>
      </c>
    </row>
    <row r="9657" customFormat="false" ht="49.5" hidden="false" customHeight="true" outlineLevel="0" collapsed="false">
      <c r="A9657" s="492"/>
      <c r="B9657" s="493"/>
      <c r="C9657" s="493"/>
      <c r="D9657" s="493"/>
      <c r="E9657" s="493"/>
      <c r="F9657" s="493"/>
      <c r="G9657" s="493" t="s">
        <v>1393</v>
      </c>
      <c r="H9657" s="494" t="n">
        <v>15</v>
      </c>
      <c r="I9657" s="495" t="s">
        <v>1394</v>
      </c>
      <c r="J9657" s="496" t="n">
        <v>438.9</v>
      </c>
    </row>
    <row r="9658" customFormat="false" ht="0.75" hidden="false" customHeight="true" outlineLevel="0" collapsed="false">
      <c r="A9658" s="497"/>
      <c r="B9658" s="498"/>
      <c r="C9658" s="498"/>
      <c r="D9658" s="498"/>
      <c r="E9658" s="498"/>
      <c r="F9658" s="498"/>
      <c r="G9658" s="498"/>
      <c r="H9658" s="498"/>
      <c r="I9658" s="499"/>
      <c r="J9658" s="500"/>
    </row>
    <row r="9659" customFormat="false" ht="18" hidden="false" customHeight="true" outlineLevel="0" collapsed="false">
      <c r="A9659" s="466" t="s">
        <v>4202</v>
      </c>
      <c r="B9659" s="467" t="s">
        <v>27</v>
      </c>
      <c r="C9659" s="468" t="s">
        <v>26</v>
      </c>
      <c r="D9659" s="468" t="s">
        <v>18</v>
      </c>
      <c r="E9659" s="468" t="s">
        <v>25</v>
      </c>
      <c r="F9659" s="468"/>
      <c r="G9659" s="469" t="s">
        <v>1375</v>
      </c>
      <c r="H9659" s="467" t="s">
        <v>1376</v>
      </c>
      <c r="I9659" s="470" t="s">
        <v>1377</v>
      </c>
      <c r="J9659" s="471" t="s">
        <v>19</v>
      </c>
    </row>
    <row r="9660" customFormat="false" ht="39" hidden="false" customHeight="true" outlineLevel="0" collapsed="false">
      <c r="A9660" s="472" t="s">
        <v>35</v>
      </c>
      <c r="B9660" s="473" t="n">
        <v>95875</v>
      </c>
      <c r="C9660" s="474" t="s">
        <v>42</v>
      </c>
      <c r="D9660" s="474" t="s">
        <v>1654</v>
      </c>
      <c r="E9660" s="474" t="s">
        <v>1632</v>
      </c>
      <c r="F9660" s="474"/>
      <c r="G9660" s="475" t="s">
        <v>1655</v>
      </c>
      <c r="H9660" s="476" t="n">
        <v>1</v>
      </c>
      <c r="I9660" s="477" t="n">
        <v>2.52</v>
      </c>
      <c r="J9660" s="478" t="n">
        <v>2.52</v>
      </c>
    </row>
    <row r="9661" customFormat="false" ht="64.5" hidden="false" customHeight="true" outlineLevel="0" collapsed="false">
      <c r="A9661" s="479" t="s">
        <v>656</v>
      </c>
      <c r="B9661" s="480" t="n">
        <v>91386</v>
      </c>
      <c r="C9661" s="481" t="s">
        <v>42</v>
      </c>
      <c r="D9661" s="481" t="s">
        <v>1635</v>
      </c>
      <c r="E9661" s="481" t="s">
        <v>683</v>
      </c>
      <c r="F9661" s="481"/>
      <c r="G9661" s="482" t="s">
        <v>688</v>
      </c>
      <c r="H9661" s="483" t="n">
        <v>0.0083</v>
      </c>
      <c r="I9661" s="484" t="n">
        <v>271.48</v>
      </c>
      <c r="J9661" s="485" t="n">
        <v>2.25</v>
      </c>
    </row>
    <row r="9662" customFormat="false" ht="64.5" hidden="false" customHeight="true" outlineLevel="0" collapsed="false">
      <c r="A9662" s="479" t="s">
        <v>656</v>
      </c>
      <c r="B9662" s="480" t="n">
        <v>91387</v>
      </c>
      <c r="C9662" s="481" t="s">
        <v>42</v>
      </c>
      <c r="D9662" s="481" t="s">
        <v>1636</v>
      </c>
      <c r="E9662" s="481" t="s">
        <v>683</v>
      </c>
      <c r="F9662" s="481"/>
      <c r="G9662" s="482" t="s">
        <v>684</v>
      </c>
      <c r="H9662" s="483" t="n">
        <v>0.0036</v>
      </c>
      <c r="I9662" s="484" t="n">
        <v>76.43</v>
      </c>
      <c r="J9662" s="485" t="n">
        <v>0.27</v>
      </c>
    </row>
    <row r="9663" customFormat="false" ht="15" hidden="false" customHeight="false" outlineLevel="0" collapsed="false">
      <c r="A9663" s="486"/>
      <c r="B9663" s="487"/>
      <c r="C9663" s="487"/>
      <c r="D9663" s="487"/>
      <c r="E9663" s="487" t="s">
        <v>1388</v>
      </c>
      <c r="F9663" s="488" t="n">
        <v>0.31</v>
      </c>
      <c r="G9663" s="487" t="s">
        <v>1389</v>
      </c>
      <c r="H9663" s="488" t="n">
        <v>0</v>
      </c>
      <c r="I9663" s="489" t="s">
        <v>1390</v>
      </c>
      <c r="J9663" s="490" t="n">
        <v>0.31</v>
      </c>
    </row>
    <row r="9664" customFormat="false" ht="15" hidden="false" customHeight="true" outlineLevel="0" collapsed="false">
      <c r="A9664" s="486"/>
      <c r="B9664" s="487"/>
      <c r="C9664" s="487"/>
      <c r="D9664" s="487"/>
      <c r="E9664" s="487" t="s">
        <v>1391</v>
      </c>
      <c r="F9664" s="488" t="n">
        <v>0.59</v>
      </c>
      <c r="G9664" s="487"/>
      <c r="H9664" s="491" t="s">
        <v>1392</v>
      </c>
      <c r="I9664" s="491"/>
      <c r="J9664" s="490" t="n">
        <v>3.11</v>
      </c>
    </row>
    <row r="9665" customFormat="false" ht="49.5" hidden="false" customHeight="true" outlineLevel="0" collapsed="false">
      <c r="A9665" s="492"/>
      <c r="B9665" s="493"/>
      <c r="C9665" s="493"/>
      <c r="D9665" s="493"/>
      <c r="E9665" s="493"/>
      <c r="F9665" s="493"/>
      <c r="G9665" s="493" t="s">
        <v>1393</v>
      </c>
      <c r="H9665" s="494" t="n">
        <v>4002.53</v>
      </c>
      <c r="I9665" s="495" t="s">
        <v>1394</v>
      </c>
      <c r="J9665" s="496" t="n">
        <v>12447.86</v>
      </c>
    </row>
    <row r="9666" customFormat="false" ht="0.75" hidden="false" customHeight="true" outlineLevel="0" collapsed="false">
      <c r="A9666" s="497"/>
      <c r="B9666" s="498"/>
      <c r="C9666" s="498"/>
      <c r="D9666" s="498"/>
      <c r="E9666" s="498"/>
      <c r="F9666" s="498"/>
      <c r="G9666" s="498"/>
      <c r="H9666" s="498"/>
      <c r="I9666" s="499"/>
      <c r="J9666" s="500"/>
    </row>
    <row r="9667" customFormat="false" ht="24" hidden="false" customHeight="true" outlineLevel="0" collapsed="false">
      <c r="A9667" s="461" t="s">
        <v>4203</v>
      </c>
      <c r="B9667" s="462"/>
      <c r="C9667" s="462"/>
      <c r="D9667" s="462" t="s">
        <v>4204</v>
      </c>
      <c r="E9667" s="462"/>
      <c r="F9667" s="462"/>
      <c r="G9667" s="462"/>
      <c r="H9667" s="463"/>
      <c r="I9667" s="464"/>
      <c r="J9667" s="465" t="n">
        <v>27787.84</v>
      </c>
    </row>
    <row r="9668" customFormat="false" ht="18" hidden="false" customHeight="true" outlineLevel="0" collapsed="false">
      <c r="A9668" s="466" t="s">
        <v>4205</v>
      </c>
      <c r="B9668" s="467" t="s">
        <v>27</v>
      </c>
      <c r="C9668" s="468" t="s">
        <v>26</v>
      </c>
      <c r="D9668" s="468" t="s">
        <v>18</v>
      </c>
      <c r="E9668" s="468" t="s">
        <v>25</v>
      </c>
      <c r="F9668" s="468"/>
      <c r="G9668" s="469" t="s">
        <v>1375</v>
      </c>
      <c r="H9668" s="467" t="s">
        <v>1376</v>
      </c>
      <c r="I9668" s="470" t="s">
        <v>1377</v>
      </c>
      <c r="J9668" s="471" t="s">
        <v>19</v>
      </c>
    </row>
    <row r="9669" customFormat="false" ht="39" hidden="false" customHeight="true" outlineLevel="0" collapsed="false">
      <c r="A9669" s="472" t="s">
        <v>35</v>
      </c>
      <c r="B9669" s="473" t="n">
        <v>89865</v>
      </c>
      <c r="C9669" s="474" t="s">
        <v>42</v>
      </c>
      <c r="D9669" s="474" t="s">
        <v>279</v>
      </c>
      <c r="E9669" s="474" t="s">
        <v>1422</v>
      </c>
      <c r="F9669" s="474"/>
      <c r="G9669" s="475" t="s">
        <v>47</v>
      </c>
      <c r="H9669" s="476" t="n">
        <v>1</v>
      </c>
      <c r="I9669" s="477" t="n">
        <v>15.99</v>
      </c>
      <c r="J9669" s="478" t="n">
        <v>15.99</v>
      </c>
    </row>
    <row r="9670" customFormat="false" ht="25.5" hidden="false" customHeight="true" outlineLevel="0" collapsed="false">
      <c r="A9670" s="479" t="s">
        <v>656</v>
      </c>
      <c r="B9670" s="480" t="n">
        <v>88248</v>
      </c>
      <c r="C9670" s="481" t="s">
        <v>42</v>
      </c>
      <c r="D9670" s="481" t="s">
        <v>910</v>
      </c>
      <c r="E9670" s="481" t="s">
        <v>1382</v>
      </c>
      <c r="F9670" s="481"/>
      <c r="G9670" s="482" t="s">
        <v>469</v>
      </c>
      <c r="H9670" s="483" t="n">
        <v>0.2552</v>
      </c>
      <c r="I9670" s="484" t="n">
        <v>20.92</v>
      </c>
      <c r="J9670" s="485" t="n">
        <v>5.33</v>
      </c>
    </row>
    <row r="9671" customFormat="false" ht="25.5" hidden="false" customHeight="true" outlineLevel="0" collapsed="false">
      <c r="A9671" s="479" t="s">
        <v>656</v>
      </c>
      <c r="B9671" s="480" t="n">
        <v>88267</v>
      </c>
      <c r="C9671" s="481" t="s">
        <v>42</v>
      </c>
      <c r="D9671" s="481" t="s">
        <v>909</v>
      </c>
      <c r="E9671" s="481" t="s">
        <v>1382</v>
      </c>
      <c r="F9671" s="481"/>
      <c r="G9671" s="482" t="s">
        <v>469</v>
      </c>
      <c r="H9671" s="483" t="n">
        <v>0.2552</v>
      </c>
      <c r="I9671" s="484" t="n">
        <v>25.55</v>
      </c>
      <c r="J9671" s="485" t="n">
        <v>6.52</v>
      </c>
    </row>
    <row r="9672" customFormat="false" ht="25.5" hidden="false" customHeight="true" outlineLevel="0" collapsed="false">
      <c r="A9672" s="501" t="s">
        <v>200</v>
      </c>
      <c r="B9672" s="502" t="n">
        <v>9868</v>
      </c>
      <c r="C9672" s="503" t="s">
        <v>42</v>
      </c>
      <c r="D9672" s="503" t="s">
        <v>938</v>
      </c>
      <c r="E9672" s="503" t="s">
        <v>669</v>
      </c>
      <c r="F9672" s="503"/>
      <c r="G9672" s="504" t="s">
        <v>47</v>
      </c>
      <c r="H9672" s="505" t="n">
        <v>1.0549</v>
      </c>
      <c r="I9672" s="506" t="n">
        <v>3.9</v>
      </c>
      <c r="J9672" s="507" t="n">
        <v>4.11</v>
      </c>
    </row>
    <row r="9673" customFormat="false" ht="24" hidden="false" customHeight="true" outlineLevel="0" collapsed="false">
      <c r="A9673" s="501" t="s">
        <v>200</v>
      </c>
      <c r="B9673" s="502" t="n">
        <v>38383</v>
      </c>
      <c r="C9673" s="503" t="s">
        <v>42</v>
      </c>
      <c r="D9673" s="503" t="s">
        <v>3555</v>
      </c>
      <c r="E9673" s="503" t="s">
        <v>669</v>
      </c>
      <c r="F9673" s="503"/>
      <c r="G9673" s="504" t="s">
        <v>120</v>
      </c>
      <c r="H9673" s="505" t="n">
        <v>0.0142</v>
      </c>
      <c r="I9673" s="506" t="n">
        <v>2.62</v>
      </c>
      <c r="J9673" s="507" t="n">
        <v>0.03</v>
      </c>
    </row>
    <row r="9674" customFormat="false" ht="15" hidden="false" customHeight="false" outlineLevel="0" collapsed="false">
      <c r="A9674" s="486"/>
      <c r="B9674" s="487"/>
      <c r="C9674" s="487"/>
      <c r="D9674" s="487"/>
      <c r="E9674" s="487" t="s">
        <v>1388</v>
      </c>
      <c r="F9674" s="488" t="n">
        <v>9.47</v>
      </c>
      <c r="G9674" s="487" t="s">
        <v>1389</v>
      </c>
      <c r="H9674" s="488" t="n">
        <v>0</v>
      </c>
      <c r="I9674" s="489" t="s">
        <v>1390</v>
      </c>
      <c r="J9674" s="490" t="n">
        <v>9.47</v>
      </c>
    </row>
    <row r="9675" customFormat="false" ht="15" hidden="false" customHeight="true" outlineLevel="0" collapsed="false">
      <c r="A9675" s="486"/>
      <c r="B9675" s="487"/>
      <c r="C9675" s="487"/>
      <c r="D9675" s="487"/>
      <c r="E9675" s="487" t="s">
        <v>1391</v>
      </c>
      <c r="F9675" s="488" t="n">
        <v>3.8</v>
      </c>
      <c r="G9675" s="487"/>
      <c r="H9675" s="491" t="s">
        <v>1392</v>
      </c>
      <c r="I9675" s="491"/>
      <c r="J9675" s="490" t="n">
        <v>19.79</v>
      </c>
    </row>
    <row r="9676" customFormat="false" ht="49.5" hidden="false" customHeight="true" outlineLevel="0" collapsed="false">
      <c r="A9676" s="492"/>
      <c r="B9676" s="493"/>
      <c r="C9676" s="493"/>
      <c r="D9676" s="493"/>
      <c r="E9676" s="493"/>
      <c r="F9676" s="493"/>
      <c r="G9676" s="493" t="s">
        <v>1393</v>
      </c>
      <c r="H9676" s="494" t="n">
        <v>546.6</v>
      </c>
      <c r="I9676" s="495" t="s">
        <v>1394</v>
      </c>
      <c r="J9676" s="496" t="n">
        <v>10817.21</v>
      </c>
    </row>
    <row r="9677" customFormat="false" ht="0.75" hidden="false" customHeight="true" outlineLevel="0" collapsed="false">
      <c r="A9677" s="497"/>
      <c r="B9677" s="498"/>
      <c r="C9677" s="498"/>
      <c r="D9677" s="498"/>
      <c r="E9677" s="498"/>
      <c r="F9677" s="498"/>
      <c r="G9677" s="498"/>
      <c r="H9677" s="498"/>
      <c r="I9677" s="499"/>
      <c r="J9677" s="500"/>
    </row>
    <row r="9678" customFormat="false" ht="18" hidden="false" customHeight="true" outlineLevel="0" collapsed="false">
      <c r="A9678" s="466" t="s">
        <v>4206</v>
      </c>
      <c r="B9678" s="467" t="s">
        <v>27</v>
      </c>
      <c r="C9678" s="468" t="s">
        <v>26</v>
      </c>
      <c r="D9678" s="468" t="s">
        <v>18</v>
      </c>
      <c r="E9678" s="468" t="s">
        <v>25</v>
      </c>
      <c r="F9678" s="468"/>
      <c r="G9678" s="469" t="s">
        <v>1375</v>
      </c>
      <c r="H9678" s="467" t="s">
        <v>1376</v>
      </c>
      <c r="I9678" s="470" t="s">
        <v>1377</v>
      </c>
      <c r="J9678" s="471" t="s">
        <v>19</v>
      </c>
    </row>
    <row r="9679" customFormat="false" ht="39" hidden="false" customHeight="true" outlineLevel="0" collapsed="false">
      <c r="A9679" s="472" t="s">
        <v>35</v>
      </c>
      <c r="B9679" s="473" t="n">
        <v>104316</v>
      </c>
      <c r="C9679" s="474" t="s">
        <v>42</v>
      </c>
      <c r="D9679" s="474" t="s">
        <v>4207</v>
      </c>
      <c r="E9679" s="474" t="s">
        <v>1422</v>
      </c>
      <c r="F9679" s="474"/>
      <c r="G9679" s="475" t="s">
        <v>47</v>
      </c>
      <c r="H9679" s="476" t="n">
        <v>1</v>
      </c>
      <c r="I9679" s="477" t="n">
        <v>21.58</v>
      </c>
      <c r="J9679" s="478" t="n">
        <v>21.58</v>
      </c>
    </row>
    <row r="9680" customFormat="false" ht="25.5" hidden="false" customHeight="true" outlineLevel="0" collapsed="false">
      <c r="A9680" s="479" t="s">
        <v>656</v>
      </c>
      <c r="B9680" s="480" t="n">
        <v>88248</v>
      </c>
      <c r="C9680" s="481" t="s">
        <v>42</v>
      </c>
      <c r="D9680" s="481" t="s">
        <v>910</v>
      </c>
      <c r="E9680" s="481" t="s">
        <v>1382</v>
      </c>
      <c r="F9680" s="481"/>
      <c r="G9680" s="482" t="s">
        <v>469</v>
      </c>
      <c r="H9680" s="483" t="n">
        <v>0.2728</v>
      </c>
      <c r="I9680" s="484" t="n">
        <v>20.92</v>
      </c>
      <c r="J9680" s="485" t="n">
        <v>5.7</v>
      </c>
    </row>
    <row r="9681" customFormat="false" ht="25.5" hidden="false" customHeight="true" outlineLevel="0" collapsed="false">
      <c r="A9681" s="479" t="s">
        <v>656</v>
      </c>
      <c r="B9681" s="480" t="n">
        <v>88267</v>
      </c>
      <c r="C9681" s="481" t="s">
        <v>42</v>
      </c>
      <c r="D9681" s="481" t="s">
        <v>909</v>
      </c>
      <c r="E9681" s="481" t="s">
        <v>1382</v>
      </c>
      <c r="F9681" s="481"/>
      <c r="G9681" s="482" t="s">
        <v>469</v>
      </c>
      <c r="H9681" s="483" t="n">
        <v>0.2728</v>
      </c>
      <c r="I9681" s="484" t="n">
        <v>25.55</v>
      </c>
      <c r="J9681" s="485" t="n">
        <v>6.97</v>
      </c>
    </row>
    <row r="9682" customFormat="false" ht="25.5" hidden="false" customHeight="true" outlineLevel="0" collapsed="false">
      <c r="A9682" s="501" t="s">
        <v>200</v>
      </c>
      <c r="B9682" s="502" t="n">
        <v>9869</v>
      </c>
      <c r="C9682" s="503" t="s">
        <v>42</v>
      </c>
      <c r="D9682" s="503" t="s">
        <v>940</v>
      </c>
      <c r="E9682" s="503" t="s">
        <v>669</v>
      </c>
      <c r="F9682" s="503"/>
      <c r="G9682" s="504" t="s">
        <v>47</v>
      </c>
      <c r="H9682" s="505" t="n">
        <v>1.0549</v>
      </c>
      <c r="I9682" s="506" t="n">
        <v>8.42</v>
      </c>
      <c r="J9682" s="507" t="n">
        <v>8.88</v>
      </c>
    </row>
    <row r="9683" customFormat="false" ht="24" hidden="false" customHeight="true" outlineLevel="0" collapsed="false">
      <c r="A9683" s="501" t="s">
        <v>200</v>
      </c>
      <c r="B9683" s="502" t="n">
        <v>38383</v>
      </c>
      <c r="C9683" s="503" t="s">
        <v>42</v>
      </c>
      <c r="D9683" s="503" t="s">
        <v>3555</v>
      </c>
      <c r="E9683" s="503" t="s">
        <v>669</v>
      </c>
      <c r="F9683" s="503"/>
      <c r="G9683" s="504" t="s">
        <v>120</v>
      </c>
      <c r="H9683" s="505" t="n">
        <v>0.0152</v>
      </c>
      <c r="I9683" s="506" t="n">
        <v>2.62</v>
      </c>
      <c r="J9683" s="507" t="n">
        <v>0.03</v>
      </c>
    </row>
    <row r="9684" customFormat="false" ht="15" hidden="false" customHeight="false" outlineLevel="0" collapsed="false">
      <c r="A9684" s="486"/>
      <c r="B9684" s="487"/>
      <c r="C9684" s="487"/>
      <c r="D9684" s="487"/>
      <c r="E9684" s="487" t="s">
        <v>1388</v>
      </c>
      <c r="F9684" s="488" t="n">
        <v>10.12</v>
      </c>
      <c r="G9684" s="487" t="s">
        <v>1389</v>
      </c>
      <c r="H9684" s="488" t="n">
        <v>0</v>
      </c>
      <c r="I9684" s="489" t="s">
        <v>1390</v>
      </c>
      <c r="J9684" s="490" t="n">
        <v>10.12</v>
      </c>
    </row>
    <row r="9685" customFormat="false" ht="15" hidden="false" customHeight="true" outlineLevel="0" collapsed="false">
      <c r="A9685" s="486"/>
      <c r="B9685" s="487"/>
      <c r="C9685" s="487"/>
      <c r="D9685" s="487"/>
      <c r="E9685" s="487" t="s">
        <v>1391</v>
      </c>
      <c r="F9685" s="488" t="n">
        <v>5.13</v>
      </c>
      <c r="G9685" s="487"/>
      <c r="H9685" s="491" t="s">
        <v>1392</v>
      </c>
      <c r="I9685" s="491"/>
      <c r="J9685" s="490" t="n">
        <v>26.71</v>
      </c>
    </row>
    <row r="9686" customFormat="false" ht="49.5" hidden="false" customHeight="true" outlineLevel="0" collapsed="false">
      <c r="A9686" s="492"/>
      <c r="B9686" s="493"/>
      <c r="C9686" s="493"/>
      <c r="D9686" s="493"/>
      <c r="E9686" s="493"/>
      <c r="F9686" s="493"/>
      <c r="G9686" s="493" t="s">
        <v>1393</v>
      </c>
      <c r="H9686" s="494" t="n">
        <v>1</v>
      </c>
      <c r="I9686" s="495" t="s">
        <v>1394</v>
      </c>
      <c r="J9686" s="496" t="n">
        <v>26.71</v>
      </c>
    </row>
    <row r="9687" customFormat="false" ht="0.75" hidden="false" customHeight="true" outlineLevel="0" collapsed="false">
      <c r="A9687" s="497"/>
      <c r="B9687" s="498"/>
      <c r="C9687" s="498"/>
      <c r="D9687" s="498"/>
      <c r="E9687" s="498"/>
      <c r="F9687" s="498"/>
      <c r="G9687" s="498"/>
      <c r="H9687" s="498"/>
      <c r="I9687" s="499"/>
      <c r="J9687" s="500"/>
    </row>
    <row r="9688" customFormat="false" ht="18" hidden="false" customHeight="true" outlineLevel="0" collapsed="false">
      <c r="A9688" s="466" t="s">
        <v>4208</v>
      </c>
      <c r="B9688" s="467" t="s">
        <v>27</v>
      </c>
      <c r="C9688" s="468" t="s">
        <v>26</v>
      </c>
      <c r="D9688" s="468" t="s">
        <v>18</v>
      </c>
      <c r="E9688" s="468" t="s">
        <v>25</v>
      </c>
      <c r="F9688" s="468"/>
      <c r="G9688" s="469" t="s">
        <v>1375</v>
      </c>
      <c r="H9688" s="467" t="s">
        <v>1376</v>
      </c>
      <c r="I9688" s="470" t="s">
        <v>1377</v>
      </c>
      <c r="J9688" s="471" t="s">
        <v>19</v>
      </c>
    </row>
    <row r="9689" customFormat="false" ht="39" hidden="false" customHeight="true" outlineLevel="0" collapsed="false">
      <c r="A9689" s="472" t="s">
        <v>35</v>
      </c>
      <c r="B9689" s="473" t="n">
        <v>89869</v>
      </c>
      <c r="C9689" s="474" t="s">
        <v>42</v>
      </c>
      <c r="D9689" s="474" t="s">
        <v>4209</v>
      </c>
      <c r="E9689" s="474" t="s">
        <v>1422</v>
      </c>
      <c r="F9689" s="474"/>
      <c r="G9689" s="475" t="s">
        <v>120</v>
      </c>
      <c r="H9689" s="476" t="n">
        <v>1</v>
      </c>
      <c r="I9689" s="477" t="n">
        <v>9.84</v>
      </c>
      <c r="J9689" s="478" t="n">
        <v>9.84</v>
      </c>
    </row>
    <row r="9690" customFormat="false" ht="25.5" hidden="false" customHeight="true" outlineLevel="0" collapsed="false">
      <c r="A9690" s="479" t="s">
        <v>656</v>
      </c>
      <c r="B9690" s="480" t="n">
        <v>88248</v>
      </c>
      <c r="C9690" s="481" t="s">
        <v>42</v>
      </c>
      <c r="D9690" s="481" t="s">
        <v>910</v>
      </c>
      <c r="E9690" s="481" t="s">
        <v>1382</v>
      </c>
      <c r="F9690" s="481"/>
      <c r="G9690" s="482" t="s">
        <v>469</v>
      </c>
      <c r="H9690" s="483" t="n">
        <v>0.1474</v>
      </c>
      <c r="I9690" s="484" t="n">
        <v>20.92</v>
      </c>
      <c r="J9690" s="485" t="n">
        <v>3.08</v>
      </c>
    </row>
    <row r="9691" customFormat="false" ht="25.5" hidden="false" customHeight="true" outlineLevel="0" collapsed="false">
      <c r="A9691" s="479" t="s">
        <v>656</v>
      </c>
      <c r="B9691" s="480" t="n">
        <v>88267</v>
      </c>
      <c r="C9691" s="481" t="s">
        <v>42</v>
      </c>
      <c r="D9691" s="481" t="s">
        <v>909</v>
      </c>
      <c r="E9691" s="481" t="s">
        <v>1382</v>
      </c>
      <c r="F9691" s="481"/>
      <c r="G9691" s="482" t="s">
        <v>469</v>
      </c>
      <c r="H9691" s="483" t="n">
        <v>0.1474</v>
      </c>
      <c r="I9691" s="484" t="n">
        <v>25.55</v>
      </c>
      <c r="J9691" s="485" t="n">
        <v>3.76</v>
      </c>
    </row>
    <row r="9692" customFormat="false" ht="24" hidden="false" customHeight="true" outlineLevel="0" collapsed="false">
      <c r="A9692" s="501" t="s">
        <v>200</v>
      </c>
      <c r="B9692" s="502" t="n">
        <v>122</v>
      </c>
      <c r="C9692" s="503" t="s">
        <v>42</v>
      </c>
      <c r="D9692" s="503" t="s">
        <v>3553</v>
      </c>
      <c r="E9692" s="503" t="s">
        <v>669</v>
      </c>
      <c r="F9692" s="503"/>
      <c r="G9692" s="504" t="s">
        <v>120</v>
      </c>
      <c r="H9692" s="505" t="n">
        <v>0.0106</v>
      </c>
      <c r="I9692" s="506" t="n">
        <v>76.94</v>
      </c>
      <c r="J9692" s="507" t="n">
        <v>0.81</v>
      </c>
    </row>
    <row r="9693" customFormat="false" ht="25.5" hidden="false" customHeight="true" outlineLevel="0" collapsed="false">
      <c r="A9693" s="501" t="s">
        <v>200</v>
      </c>
      <c r="B9693" s="502" t="n">
        <v>7139</v>
      </c>
      <c r="C9693" s="503" t="s">
        <v>42</v>
      </c>
      <c r="D9693" s="503" t="s">
        <v>3645</v>
      </c>
      <c r="E9693" s="503" t="s">
        <v>669</v>
      </c>
      <c r="F9693" s="503"/>
      <c r="G9693" s="504" t="s">
        <v>120</v>
      </c>
      <c r="H9693" s="505" t="n">
        <v>1</v>
      </c>
      <c r="I9693" s="506" t="n">
        <v>1.13</v>
      </c>
      <c r="J9693" s="507" t="n">
        <v>1.13</v>
      </c>
    </row>
    <row r="9694" customFormat="false" ht="25.5" hidden="false" customHeight="true" outlineLevel="0" collapsed="false">
      <c r="A9694" s="501" t="s">
        <v>200</v>
      </c>
      <c r="B9694" s="502" t="n">
        <v>20083</v>
      </c>
      <c r="C9694" s="503" t="s">
        <v>42</v>
      </c>
      <c r="D9694" s="503" t="s">
        <v>3554</v>
      </c>
      <c r="E9694" s="503" t="s">
        <v>669</v>
      </c>
      <c r="F9694" s="503"/>
      <c r="G9694" s="504" t="s">
        <v>120</v>
      </c>
      <c r="H9694" s="505" t="n">
        <v>0.012</v>
      </c>
      <c r="I9694" s="506" t="n">
        <v>87.17</v>
      </c>
      <c r="J9694" s="507" t="n">
        <v>1.04</v>
      </c>
    </row>
    <row r="9695" customFormat="false" ht="24" hidden="false" customHeight="true" outlineLevel="0" collapsed="false">
      <c r="A9695" s="501" t="s">
        <v>200</v>
      </c>
      <c r="B9695" s="502" t="n">
        <v>38383</v>
      </c>
      <c r="C9695" s="503" t="s">
        <v>42</v>
      </c>
      <c r="D9695" s="503" t="s">
        <v>3555</v>
      </c>
      <c r="E9695" s="503" t="s">
        <v>669</v>
      </c>
      <c r="F9695" s="503"/>
      <c r="G9695" s="504" t="s">
        <v>120</v>
      </c>
      <c r="H9695" s="505" t="n">
        <v>0.0092</v>
      </c>
      <c r="I9695" s="506" t="n">
        <v>2.62</v>
      </c>
      <c r="J9695" s="507" t="n">
        <v>0.02</v>
      </c>
    </row>
    <row r="9696" customFormat="false" ht="15" hidden="false" customHeight="false" outlineLevel="0" collapsed="false">
      <c r="A9696" s="486"/>
      <c r="B9696" s="487"/>
      <c r="C9696" s="487"/>
      <c r="D9696" s="487"/>
      <c r="E9696" s="487" t="s">
        <v>1388</v>
      </c>
      <c r="F9696" s="488" t="n">
        <v>5.46</v>
      </c>
      <c r="G9696" s="487" t="s">
        <v>1389</v>
      </c>
      <c r="H9696" s="488" t="n">
        <v>0</v>
      </c>
      <c r="I9696" s="489" t="s">
        <v>1390</v>
      </c>
      <c r="J9696" s="490" t="n">
        <v>5.46</v>
      </c>
    </row>
    <row r="9697" customFormat="false" ht="15" hidden="false" customHeight="true" outlineLevel="0" collapsed="false">
      <c r="A9697" s="486"/>
      <c r="B9697" s="487"/>
      <c r="C9697" s="487"/>
      <c r="D9697" s="487"/>
      <c r="E9697" s="487" t="s">
        <v>1391</v>
      </c>
      <c r="F9697" s="488" t="n">
        <v>2.34</v>
      </c>
      <c r="G9697" s="487"/>
      <c r="H9697" s="491" t="s">
        <v>1392</v>
      </c>
      <c r="I9697" s="491"/>
      <c r="J9697" s="490" t="n">
        <v>12.18</v>
      </c>
    </row>
    <row r="9698" customFormat="false" ht="49.5" hidden="false" customHeight="true" outlineLevel="0" collapsed="false">
      <c r="A9698" s="492"/>
      <c r="B9698" s="493"/>
      <c r="C9698" s="493"/>
      <c r="D9698" s="493"/>
      <c r="E9698" s="493"/>
      <c r="F9698" s="493"/>
      <c r="G9698" s="493" t="s">
        <v>1393</v>
      </c>
      <c r="H9698" s="494" t="n">
        <v>46</v>
      </c>
      <c r="I9698" s="495" t="s">
        <v>1394</v>
      </c>
      <c r="J9698" s="496" t="n">
        <v>560.28</v>
      </c>
    </row>
    <row r="9699" customFormat="false" ht="0.75" hidden="false" customHeight="true" outlineLevel="0" collapsed="false">
      <c r="A9699" s="497"/>
      <c r="B9699" s="498"/>
      <c r="C9699" s="498"/>
      <c r="D9699" s="498"/>
      <c r="E9699" s="498"/>
      <c r="F9699" s="498"/>
      <c r="G9699" s="498"/>
      <c r="H9699" s="498"/>
      <c r="I9699" s="499"/>
      <c r="J9699" s="500"/>
    </row>
    <row r="9700" customFormat="false" ht="18" hidden="false" customHeight="true" outlineLevel="0" collapsed="false">
      <c r="A9700" s="466" t="s">
        <v>4210</v>
      </c>
      <c r="B9700" s="467" t="s">
        <v>27</v>
      </c>
      <c r="C9700" s="468" t="s">
        <v>26</v>
      </c>
      <c r="D9700" s="468" t="s">
        <v>18</v>
      </c>
      <c r="E9700" s="468" t="s">
        <v>25</v>
      </c>
      <c r="F9700" s="468"/>
      <c r="G9700" s="469" t="s">
        <v>1375</v>
      </c>
      <c r="H9700" s="467" t="s">
        <v>1376</v>
      </c>
      <c r="I9700" s="470" t="s">
        <v>1377</v>
      </c>
      <c r="J9700" s="471" t="s">
        <v>19</v>
      </c>
    </row>
    <row r="9701" customFormat="false" ht="39" hidden="false" customHeight="true" outlineLevel="0" collapsed="false">
      <c r="A9701" s="472" t="s">
        <v>35</v>
      </c>
      <c r="B9701" s="473" t="n">
        <v>104324</v>
      </c>
      <c r="C9701" s="474" t="s">
        <v>42</v>
      </c>
      <c r="D9701" s="474" t="s">
        <v>4211</v>
      </c>
      <c r="E9701" s="474" t="s">
        <v>1422</v>
      </c>
      <c r="F9701" s="474"/>
      <c r="G9701" s="475" t="s">
        <v>120</v>
      </c>
      <c r="H9701" s="476" t="n">
        <v>1</v>
      </c>
      <c r="I9701" s="477" t="n">
        <v>13.38</v>
      </c>
      <c r="J9701" s="478" t="n">
        <v>13.38</v>
      </c>
    </row>
    <row r="9702" customFormat="false" ht="25.5" hidden="false" customHeight="true" outlineLevel="0" collapsed="false">
      <c r="A9702" s="479" t="s">
        <v>656</v>
      </c>
      <c r="B9702" s="480" t="n">
        <v>88248</v>
      </c>
      <c r="C9702" s="481" t="s">
        <v>42</v>
      </c>
      <c r="D9702" s="481" t="s">
        <v>910</v>
      </c>
      <c r="E9702" s="481" t="s">
        <v>1382</v>
      </c>
      <c r="F9702" s="481"/>
      <c r="G9702" s="482" t="s">
        <v>469</v>
      </c>
      <c r="H9702" s="483" t="n">
        <v>0.1576</v>
      </c>
      <c r="I9702" s="484" t="n">
        <v>20.92</v>
      </c>
      <c r="J9702" s="485" t="n">
        <v>3.29</v>
      </c>
    </row>
    <row r="9703" customFormat="false" ht="25.5" hidden="false" customHeight="true" outlineLevel="0" collapsed="false">
      <c r="A9703" s="479" t="s">
        <v>656</v>
      </c>
      <c r="B9703" s="480" t="n">
        <v>88267</v>
      </c>
      <c r="C9703" s="481" t="s">
        <v>42</v>
      </c>
      <c r="D9703" s="481" t="s">
        <v>909</v>
      </c>
      <c r="E9703" s="481" t="s">
        <v>1382</v>
      </c>
      <c r="F9703" s="481"/>
      <c r="G9703" s="482" t="s">
        <v>469</v>
      </c>
      <c r="H9703" s="483" t="n">
        <v>0.1576</v>
      </c>
      <c r="I9703" s="484" t="n">
        <v>25.55</v>
      </c>
      <c r="J9703" s="485" t="n">
        <v>4.02</v>
      </c>
    </row>
    <row r="9704" customFormat="false" ht="24" hidden="false" customHeight="true" outlineLevel="0" collapsed="false">
      <c r="A9704" s="501" t="s">
        <v>200</v>
      </c>
      <c r="B9704" s="502" t="n">
        <v>122</v>
      </c>
      <c r="C9704" s="503" t="s">
        <v>42</v>
      </c>
      <c r="D9704" s="503" t="s">
        <v>3553</v>
      </c>
      <c r="E9704" s="503" t="s">
        <v>669</v>
      </c>
      <c r="F9704" s="503"/>
      <c r="G9704" s="504" t="s">
        <v>120</v>
      </c>
      <c r="H9704" s="505" t="n">
        <v>0.0141</v>
      </c>
      <c r="I9704" s="506" t="n">
        <v>76.94</v>
      </c>
      <c r="J9704" s="507" t="n">
        <v>1.08</v>
      </c>
    </row>
    <row r="9705" customFormat="false" ht="25.5" hidden="false" customHeight="true" outlineLevel="0" collapsed="false">
      <c r="A9705" s="501" t="s">
        <v>200</v>
      </c>
      <c r="B9705" s="502" t="n">
        <v>7140</v>
      </c>
      <c r="C9705" s="503" t="s">
        <v>42</v>
      </c>
      <c r="D9705" s="503" t="s">
        <v>3648</v>
      </c>
      <c r="E9705" s="503" t="s">
        <v>669</v>
      </c>
      <c r="F9705" s="503"/>
      <c r="G9705" s="504" t="s">
        <v>120</v>
      </c>
      <c r="H9705" s="505" t="n">
        <v>1</v>
      </c>
      <c r="I9705" s="506" t="n">
        <v>3.54</v>
      </c>
      <c r="J9705" s="507" t="n">
        <v>3.54</v>
      </c>
    </row>
    <row r="9706" customFormat="false" ht="25.5" hidden="false" customHeight="true" outlineLevel="0" collapsed="false">
      <c r="A9706" s="501" t="s">
        <v>200</v>
      </c>
      <c r="B9706" s="502" t="n">
        <v>20083</v>
      </c>
      <c r="C9706" s="503" t="s">
        <v>42</v>
      </c>
      <c r="D9706" s="503" t="s">
        <v>3554</v>
      </c>
      <c r="E9706" s="503" t="s">
        <v>669</v>
      </c>
      <c r="F9706" s="503"/>
      <c r="G9706" s="504" t="s">
        <v>120</v>
      </c>
      <c r="H9706" s="505" t="n">
        <v>0.0165</v>
      </c>
      <c r="I9706" s="506" t="n">
        <v>87.17</v>
      </c>
      <c r="J9706" s="507" t="n">
        <v>1.43</v>
      </c>
    </row>
    <row r="9707" customFormat="false" ht="24" hidden="false" customHeight="true" outlineLevel="0" collapsed="false">
      <c r="A9707" s="501" t="s">
        <v>200</v>
      </c>
      <c r="B9707" s="502" t="n">
        <v>38383</v>
      </c>
      <c r="C9707" s="503" t="s">
        <v>42</v>
      </c>
      <c r="D9707" s="503" t="s">
        <v>3555</v>
      </c>
      <c r="E9707" s="503" t="s">
        <v>669</v>
      </c>
      <c r="F9707" s="503"/>
      <c r="G9707" s="504" t="s">
        <v>120</v>
      </c>
      <c r="H9707" s="505" t="n">
        <v>0.0099</v>
      </c>
      <c r="I9707" s="506" t="n">
        <v>2.62</v>
      </c>
      <c r="J9707" s="507" t="n">
        <v>0.02</v>
      </c>
    </row>
    <row r="9708" customFormat="false" ht="15" hidden="false" customHeight="false" outlineLevel="0" collapsed="false">
      <c r="A9708" s="486"/>
      <c r="B9708" s="487"/>
      <c r="C9708" s="487"/>
      <c r="D9708" s="487"/>
      <c r="E9708" s="487" t="s">
        <v>1388</v>
      </c>
      <c r="F9708" s="488" t="n">
        <v>5.85</v>
      </c>
      <c r="G9708" s="487" t="s">
        <v>1389</v>
      </c>
      <c r="H9708" s="488" t="n">
        <v>0</v>
      </c>
      <c r="I9708" s="489" t="s">
        <v>1390</v>
      </c>
      <c r="J9708" s="490" t="n">
        <v>5.85</v>
      </c>
    </row>
    <row r="9709" customFormat="false" ht="15" hidden="false" customHeight="true" outlineLevel="0" collapsed="false">
      <c r="A9709" s="486"/>
      <c r="B9709" s="487"/>
      <c r="C9709" s="487"/>
      <c r="D9709" s="487"/>
      <c r="E9709" s="487" t="s">
        <v>1391</v>
      </c>
      <c r="F9709" s="488" t="n">
        <v>3.18</v>
      </c>
      <c r="G9709" s="487"/>
      <c r="H9709" s="491" t="s">
        <v>1392</v>
      </c>
      <c r="I9709" s="491"/>
      <c r="J9709" s="490" t="n">
        <v>16.56</v>
      </c>
    </row>
    <row r="9710" customFormat="false" ht="49.5" hidden="false" customHeight="true" outlineLevel="0" collapsed="false">
      <c r="A9710" s="492"/>
      <c r="B9710" s="493"/>
      <c r="C9710" s="493"/>
      <c r="D9710" s="493"/>
      <c r="E9710" s="493"/>
      <c r="F9710" s="493"/>
      <c r="G9710" s="493" t="s">
        <v>1393</v>
      </c>
      <c r="H9710" s="494" t="n">
        <v>1</v>
      </c>
      <c r="I9710" s="495" t="s">
        <v>1394</v>
      </c>
      <c r="J9710" s="496" t="n">
        <v>16.56</v>
      </c>
    </row>
    <row r="9711" customFormat="false" ht="0.75" hidden="false" customHeight="true" outlineLevel="0" collapsed="false">
      <c r="A9711" s="497"/>
      <c r="B9711" s="498"/>
      <c r="C9711" s="498"/>
      <c r="D9711" s="498"/>
      <c r="E9711" s="498"/>
      <c r="F9711" s="498"/>
      <c r="G9711" s="498"/>
      <c r="H9711" s="498"/>
      <c r="I9711" s="499"/>
      <c r="J9711" s="500"/>
    </row>
    <row r="9712" customFormat="false" ht="18" hidden="false" customHeight="true" outlineLevel="0" collapsed="false">
      <c r="A9712" s="466" t="s">
        <v>4212</v>
      </c>
      <c r="B9712" s="467" t="s">
        <v>27</v>
      </c>
      <c r="C9712" s="468" t="s">
        <v>26</v>
      </c>
      <c r="D9712" s="468" t="s">
        <v>18</v>
      </c>
      <c r="E9712" s="468" t="s">
        <v>25</v>
      </c>
      <c r="F9712" s="468"/>
      <c r="G9712" s="469" t="s">
        <v>1375</v>
      </c>
      <c r="H9712" s="467" t="s">
        <v>1376</v>
      </c>
      <c r="I9712" s="470" t="s">
        <v>1377</v>
      </c>
      <c r="J9712" s="471" t="s">
        <v>19</v>
      </c>
    </row>
    <row r="9713" customFormat="false" ht="39" hidden="false" customHeight="true" outlineLevel="0" collapsed="false">
      <c r="A9713" s="472" t="s">
        <v>35</v>
      </c>
      <c r="B9713" s="473" t="n">
        <v>89866</v>
      </c>
      <c r="C9713" s="474" t="s">
        <v>42</v>
      </c>
      <c r="D9713" s="474" t="s">
        <v>4213</v>
      </c>
      <c r="E9713" s="474" t="s">
        <v>1422</v>
      </c>
      <c r="F9713" s="474"/>
      <c r="G9713" s="475" t="s">
        <v>120</v>
      </c>
      <c r="H9713" s="476" t="n">
        <v>1</v>
      </c>
      <c r="I9713" s="477" t="n">
        <v>7.05</v>
      </c>
      <c r="J9713" s="478" t="n">
        <v>7.05</v>
      </c>
    </row>
    <row r="9714" customFormat="false" ht="25.5" hidden="false" customHeight="true" outlineLevel="0" collapsed="false">
      <c r="A9714" s="479" t="s">
        <v>656</v>
      </c>
      <c r="B9714" s="480" t="n">
        <v>88248</v>
      </c>
      <c r="C9714" s="481" t="s">
        <v>42</v>
      </c>
      <c r="D9714" s="481" t="s">
        <v>910</v>
      </c>
      <c r="E9714" s="481" t="s">
        <v>1382</v>
      </c>
      <c r="F9714" s="481"/>
      <c r="G9714" s="482" t="s">
        <v>469</v>
      </c>
      <c r="H9714" s="483" t="n">
        <v>0.1106</v>
      </c>
      <c r="I9714" s="484" t="n">
        <v>20.92</v>
      </c>
      <c r="J9714" s="485" t="n">
        <v>2.31</v>
      </c>
    </row>
    <row r="9715" customFormat="false" ht="25.5" hidden="false" customHeight="true" outlineLevel="0" collapsed="false">
      <c r="A9715" s="479" t="s">
        <v>656</v>
      </c>
      <c r="B9715" s="480" t="n">
        <v>88267</v>
      </c>
      <c r="C9715" s="481" t="s">
        <v>42</v>
      </c>
      <c r="D9715" s="481" t="s">
        <v>909</v>
      </c>
      <c r="E9715" s="481" t="s">
        <v>1382</v>
      </c>
      <c r="F9715" s="481"/>
      <c r="G9715" s="482" t="s">
        <v>469</v>
      </c>
      <c r="H9715" s="483" t="n">
        <v>0.1106</v>
      </c>
      <c r="I9715" s="484" t="n">
        <v>25.55</v>
      </c>
      <c r="J9715" s="485" t="n">
        <v>2.82</v>
      </c>
    </row>
    <row r="9716" customFormat="false" ht="24" hidden="false" customHeight="true" outlineLevel="0" collapsed="false">
      <c r="A9716" s="501" t="s">
        <v>200</v>
      </c>
      <c r="B9716" s="502" t="n">
        <v>122</v>
      </c>
      <c r="C9716" s="503" t="s">
        <v>42</v>
      </c>
      <c r="D9716" s="503" t="s">
        <v>3553</v>
      </c>
      <c r="E9716" s="503" t="s">
        <v>669</v>
      </c>
      <c r="F9716" s="503"/>
      <c r="G9716" s="504" t="s">
        <v>120</v>
      </c>
      <c r="H9716" s="505" t="n">
        <v>0.0071</v>
      </c>
      <c r="I9716" s="506" t="n">
        <v>76.94</v>
      </c>
      <c r="J9716" s="507" t="n">
        <v>0.54</v>
      </c>
    </row>
    <row r="9717" customFormat="false" ht="25.5" hidden="false" customHeight="true" outlineLevel="0" collapsed="false">
      <c r="A9717" s="501" t="s">
        <v>200</v>
      </c>
      <c r="B9717" s="502" t="n">
        <v>3529</v>
      </c>
      <c r="C9717" s="503" t="s">
        <v>42</v>
      </c>
      <c r="D9717" s="503" t="s">
        <v>3613</v>
      </c>
      <c r="E9717" s="503" t="s">
        <v>669</v>
      </c>
      <c r="F9717" s="503"/>
      <c r="G9717" s="504" t="s">
        <v>120</v>
      </c>
      <c r="H9717" s="505" t="n">
        <v>1</v>
      </c>
      <c r="I9717" s="506" t="n">
        <v>0.68</v>
      </c>
      <c r="J9717" s="507" t="n">
        <v>0.68</v>
      </c>
    </row>
    <row r="9718" customFormat="false" ht="25.5" hidden="false" customHeight="true" outlineLevel="0" collapsed="false">
      <c r="A9718" s="501" t="s">
        <v>200</v>
      </c>
      <c r="B9718" s="502" t="n">
        <v>20083</v>
      </c>
      <c r="C9718" s="503" t="s">
        <v>42</v>
      </c>
      <c r="D9718" s="503" t="s">
        <v>3554</v>
      </c>
      <c r="E9718" s="503" t="s">
        <v>669</v>
      </c>
      <c r="F9718" s="503"/>
      <c r="G9718" s="504" t="s">
        <v>120</v>
      </c>
      <c r="H9718" s="505" t="n">
        <v>0.008</v>
      </c>
      <c r="I9718" s="506" t="n">
        <v>87.17</v>
      </c>
      <c r="J9718" s="507" t="n">
        <v>0.69</v>
      </c>
    </row>
    <row r="9719" customFormat="false" ht="24" hidden="false" customHeight="true" outlineLevel="0" collapsed="false">
      <c r="A9719" s="501" t="s">
        <v>200</v>
      </c>
      <c r="B9719" s="502" t="n">
        <v>38383</v>
      </c>
      <c r="C9719" s="503" t="s">
        <v>42</v>
      </c>
      <c r="D9719" s="503" t="s">
        <v>3555</v>
      </c>
      <c r="E9719" s="503" t="s">
        <v>669</v>
      </c>
      <c r="F9719" s="503"/>
      <c r="G9719" s="504" t="s">
        <v>120</v>
      </c>
      <c r="H9719" s="505" t="n">
        <v>0.0061</v>
      </c>
      <c r="I9719" s="506" t="n">
        <v>2.62</v>
      </c>
      <c r="J9719" s="507" t="n">
        <v>0.01</v>
      </c>
    </row>
    <row r="9720" customFormat="false" ht="15" hidden="false" customHeight="false" outlineLevel="0" collapsed="false">
      <c r="A9720" s="486"/>
      <c r="B9720" s="487"/>
      <c r="C9720" s="487"/>
      <c r="D9720" s="487"/>
      <c r="E9720" s="487" t="s">
        <v>1388</v>
      </c>
      <c r="F9720" s="488" t="n">
        <v>4.1</v>
      </c>
      <c r="G9720" s="487" t="s">
        <v>1389</v>
      </c>
      <c r="H9720" s="488" t="n">
        <v>0</v>
      </c>
      <c r="I9720" s="489" t="s">
        <v>1390</v>
      </c>
      <c r="J9720" s="490" t="n">
        <v>4.1</v>
      </c>
    </row>
    <row r="9721" customFormat="false" ht="15" hidden="false" customHeight="true" outlineLevel="0" collapsed="false">
      <c r="A9721" s="486"/>
      <c r="B9721" s="487"/>
      <c r="C9721" s="487"/>
      <c r="D9721" s="487"/>
      <c r="E9721" s="487" t="s">
        <v>1391</v>
      </c>
      <c r="F9721" s="488" t="n">
        <v>1.67</v>
      </c>
      <c r="G9721" s="487"/>
      <c r="H9721" s="491" t="s">
        <v>1392</v>
      </c>
      <c r="I9721" s="491"/>
      <c r="J9721" s="490" t="n">
        <v>8.72</v>
      </c>
    </row>
    <row r="9722" customFormat="false" ht="49.5" hidden="false" customHeight="true" outlineLevel="0" collapsed="false">
      <c r="A9722" s="492"/>
      <c r="B9722" s="493"/>
      <c r="C9722" s="493"/>
      <c r="D9722" s="493"/>
      <c r="E9722" s="493"/>
      <c r="F9722" s="493"/>
      <c r="G9722" s="493" t="s">
        <v>1393</v>
      </c>
      <c r="H9722" s="494" t="n">
        <v>217</v>
      </c>
      <c r="I9722" s="495" t="s">
        <v>1394</v>
      </c>
      <c r="J9722" s="496" t="n">
        <v>1892.24</v>
      </c>
    </row>
    <row r="9723" customFormat="false" ht="0.75" hidden="false" customHeight="true" outlineLevel="0" collapsed="false">
      <c r="A9723" s="497"/>
      <c r="B9723" s="498"/>
      <c r="C9723" s="498"/>
      <c r="D9723" s="498"/>
      <c r="E9723" s="498"/>
      <c r="F9723" s="498"/>
      <c r="G9723" s="498"/>
      <c r="H9723" s="498"/>
      <c r="I9723" s="499"/>
      <c r="J9723" s="500"/>
    </row>
    <row r="9724" customFormat="false" ht="18" hidden="false" customHeight="true" outlineLevel="0" collapsed="false">
      <c r="A9724" s="466" t="s">
        <v>4214</v>
      </c>
      <c r="B9724" s="467" t="s">
        <v>27</v>
      </c>
      <c r="C9724" s="468" t="s">
        <v>26</v>
      </c>
      <c r="D9724" s="468" t="s">
        <v>18</v>
      </c>
      <c r="E9724" s="468" t="s">
        <v>25</v>
      </c>
      <c r="F9724" s="468"/>
      <c r="G9724" s="469" t="s">
        <v>1375</v>
      </c>
      <c r="H9724" s="467" t="s">
        <v>1376</v>
      </c>
      <c r="I9724" s="470" t="s">
        <v>1377</v>
      </c>
      <c r="J9724" s="471" t="s">
        <v>19</v>
      </c>
    </row>
    <row r="9725" customFormat="false" ht="39" hidden="false" customHeight="true" outlineLevel="0" collapsed="false">
      <c r="A9725" s="472" t="s">
        <v>35</v>
      </c>
      <c r="B9725" s="473" t="n">
        <v>89867</v>
      </c>
      <c r="C9725" s="474" t="s">
        <v>42</v>
      </c>
      <c r="D9725" s="474" t="s">
        <v>4215</v>
      </c>
      <c r="E9725" s="474" t="s">
        <v>1422</v>
      </c>
      <c r="F9725" s="474"/>
      <c r="G9725" s="475" t="s">
        <v>120</v>
      </c>
      <c r="H9725" s="476" t="n">
        <v>1</v>
      </c>
      <c r="I9725" s="477" t="n">
        <v>7.78</v>
      </c>
      <c r="J9725" s="478" t="n">
        <v>7.78</v>
      </c>
    </row>
    <row r="9726" customFormat="false" ht="25.5" hidden="false" customHeight="true" outlineLevel="0" collapsed="false">
      <c r="A9726" s="479" t="s">
        <v>656</v>
      </c>
      <c r="B9726" s="480" t="n">
        <v>88248</v>
      </c>
      <c r="C9726" s="481" t="s">
        <v>42</v>
      </c>
      <c r="D9726" s="481" t="s">
        <v>910</v>
      </c>
      <c r="E9726" s="481" t="s">
        <v>1382</v>
      </c>
      <c r="F9726" s="481"/>
      <c r="G9726" s="482" t="s">
        <v>469</v>
      </c>
      <c r="H9726" s="483" t="n">
        <v>0.1106</v>
      </c>
      <c r="I9726" s="484" t="n">
        <v>20.92</v>
      </c>
      <c r="J9726" s="485" t="n">
        <v>2.31</v>
      </c>
    </row>
    <row r="9727" customFormat="false" ht="25.5" hidden="false" customHeight="true" outlineLevel="0" collapsed="false">
      <c r="A9727" s="479" t="s">
        <v>656</v>
      </c>
      <c r="B9727" s="480" t="n">
        <v>88267</v>
      </c>
      <c r="C9727" s="481" t="s">
        <v>42</v>
      </c>
      <c r="D9727" s="481" t="s">
        <v>909</v>
      </c>
      <c r="E9727" s="481" t="s">
        <v>1382</v>
      </c>
      <c r="F9727" s="481"/>
      <c r="G9727" s="482" t="s">
        <v>469</v>
      </c>
      <c r="H9727" s="483" t="n">
        <v>0.1106</v>
      </c>
      <c r="I9727" s="484" t="n">
        <v>25.55</v>
      </c>
      <c r="J9727" s="485" t="n">
        <v>2.82</v>
      </c>
    </row>
    <row r="9728" customFormat="false" ht="24" hidden="false" customHeight="true" outlineLevel="0" collapsed="false">
      <c r="A9728" s="501" t="s">
        <v>200</v>
      </c>
      <c r="B9728" s="502" t="n">
        <v>122</v>
      </c>
      <c r="C9728" s="503" t="s">
        <v>42</v>
      </c>
      <c r="D9728" s="503" t="s">
        <v>3553</v>
      </c>
      <c r="E9728" s="503" t="s">
        <v>669</v>
      </c>
      <c r="F9728" s="503"/>
      <c r="G9728" s="504" t="s">
        <v>120</v>
      </c>
      <c r="H9728" s="505" t="n">
        <v>0.0071</v>
      </c>
      <c r="I9728" s="506" t="n">
        <v>76.94</v>
      </c>
      <c r="J9728" s="507" t="n">
        <v>0.54</v>
      </c>
    </row>
    <row r="9729" customFormat="false" ht="25.5" hidden="false" customHeight="true" outlineLevel="0" collapsed="false">
      <c r="A9729" s="501" t="s">
        <v>200</v>
      </c>
      <c r="B9729" s="502" t="n">
        <v>3500</v>
      </c>
      <c r="C9729" s="503" t="s">
        <v>42</v>
      </c>
      <c r="D9729" s="503" t="s">
        <v>4216</v>
      </c>
      <c r="E9729" s="503" t="s">
        <v>669</v>
      </c>
      <c r="F9729" s="503"/>
      <c r="G9729" s="504" t="s">
        <v>120</v>
      </c>
      <c r="H9729" s="505" t="n">
        <v>1</v>
      </c>
      <c r="I9729" s="506" t="n">
        <v>1.41</v>
      </c>
      <c r="J9729" s="507" t="n">
        <v>1.41</v>
      </c>
    </row>
    <row r="9730" customFormat="false" ht="25.5" hidden="false" customHeight="true" outlineLevel="0" collapsed="false">
      <c r="A9730" s="501" t="s">
        <v>200</v>
      </c>
      <c r="B9730" s="502" t="n">
        <v>20083</v>
      </c>
      <c r="C9730" s="503" t="s">
        <v>42</v>
      </c>
      <c r="D9730" s="503" t="s">
        <v>3554</v>
      </c>
      <c r="E9730" s="503" t="s">
        <v>669</v>
      </c>
      <c r="F9730" s="503"/>
      <c r="G9730" s="504" t="s">
        <v>120</v>
      </c>
      <c r="H9730" s="505" t="n">
        <v>0.008</v>
      </c>
      <c r="I9730" s="506" t="n">
        <v>87.17</v>
      </c>
      <c r="J9730" s="507" t="n">
        <v>0.69</v>
      </c>
    </row>
    <row r="9731" customFormat="false" ht="24" hidden="false" customHeight="true" outlineLevel="0" collapsed="false">
      <c r="A9731" s="501" t="s">
        <v>200</v>
      </c>
      <c r="B9731" s="502" t="n">
        <v>38383</v>
      </c>
      <c r="C9731" s="503" t="s">
        <v>42</v>
      </c>
      <c r="D9731" s="503" t="s">
        <v>3555</v>
      </c>
      <c r="E9731" s="503" t="s">
        <v>669</v>
      </c>
      <c r="F9731" s="503"/>
      <c r="G9731" s="504" t="s">
        <v>120</v>
      </c>
      <c r="H9731" s="505" t="n">
        <v>0.0061</v>
      </c>
      <c r="I9731" s="506" t="n">
        <v>2.62</v>
      </c>
      <c r="J9731" s="507" t="n">
        <v>0.01</v>
      </c>
    </row>
    <row r="9732" customFormat="false" ht="15" hidden="false" customHeight="false" outlineLevel="0" collapsed="false">
      <c r="A9732" s="486"/>
      <c r="B9732" s="487"/>
      <c r="C9732" s="487"/>
      <c r="D9732" s="487"/>
      <c r="E9732" s="487" t="s">
        <v>1388</v>
      </c>
      <c r="F9732" s="488" t="n">
        <v>4.1</v>
      </c>
      <c r="G9732" s="487" t="s">
        <v>1389</v>
      </c>
      <c r="H9732" s="488" t="n">
        <v>0</v>
      </c>
      <c r="I9732" s="489" t="s">
        <v>1390</v>
      </c>
      <c r="J9732" s="490" t="n">
        <v>4.1</v>
      </c>
    </row>
    <row r="9733" customFormat="false" ht="15" hidden="false" customHeight="true" outlineLevel="0" collapsed="false">
      <c r="A9733" s="486"/>
      <c r="B9733" s="487"/>
      <c r="C9733" s="487"/>
      <c r="D9733" s="487"/>
      <c r="E9733" s="487" t="s">
        <v>1391</v>
      </c>
      <c r="F9733" s="488" t="n">
        <v>1.85</v>
      </c>
      <c r="G9733" s="487"/>
      <c r="H9733" s="491" t="s">
        <v>1392</v>
      </c>
      <c r="I9733" s="491"/>
      <c r="J9733" s="490" t="n">
        <v>9.63</v>
      </c>
    </row>
    <row r="9734" customFormat="false" ht="49.5" hidden="false" customHeight="true" outlineLevel="0" collapsed="false">
      <c r="A9734" s="492"/>
      <c r="B9734" s="493"/>
      <c r="C9734" s="493"/>
      <c r="D9734" s="493"/>
      <c r="E9734" s="493"/>
      <c r="F9734" s="493"/>
      <c r="G9734" s="493" t="s">
        <v>1393</v>
      </c>
      <c r="H9734" s="494" t="n">
        <v>1</v>
      </c>
      <c r="I9734" s="495" t="s">
        <v>1394</v>
      </c>
      <c r="J9734" s="496" t="n">
        <v>9.63</v>
      </c>
    </row>
    <row r="9735" customFormat="false" ht="0.75" hidden="false" customHeight="true" outlineLevel="0" collapsed="false">
      <c r="A9735" s="497"/>
      <c r="B9735" s="498"/>
      <c r="C9735" s="498"/>
      <c r="D9735" s="498"/>
      <c r="E9735" s="498"/>
      <c r="F9735" s="498"/>
      <c r="G9735" s="498"/>
      <c r="H9735" s="498"/>
      <c r="I9735" s="499"/>
      <c r="J9735" s="500"/>
    </row>
    <row r="9736" customFormat="false" ht="18" hidden="false" customHeight="true" outlineLevel="0" collapsed="false">
      <c r="A9736" s="466" t="s">
        <v>4217</v>
      </c>
      <c r="B9736" s="467" t="s">
        <v>27</v>
      </c>
      <c r="C9736" s="468" t="s">
        <v>26</v>
      </c>
      <c r="D9736" s="468" t="s">
        <v>18</v>
      </c>
      <c r="E9736" s="468" t="s">
        <v>25</v>
      </c>
      <c r="F9736" s="468"/>
      <c r="G9736" s="469" t="s">
        <v>1375</v>
      </c>
      <c r="H9736" s="467" t="s">
        <v>1376</v>
      </c>
      <c r="I9736" s="470" t="s">
        <v>1377</v>
      </c>
      <c r="J9736" s="471" t="s">
        <v>19</v>
      </c>
    </row>
    <row r="9737" customFormat="false" ht="39" hidden="false" customHeight="true" outlineLevel="0" collapsed="false">
      <c r="A9737" s="472" t="s">
        <v>35</v>
      </c>
      <c r="B9737" s="473" t="n">
        <v>90443</v>
      </c>
      <c r="C9737" s="474" t="s">
        <v>42</v>
      </c>
      <c r="D9737" s="474" t="s">
        <v>235</v>
      </c>
      <c r="E9737" s="474" t="s">
        <v>1422</v>
      </c>
      <c r="F9737" s="474"/>
      <c r="G9737" s="475" t="s">
        <v>47</v>
      </c>
      <c r="H9737" s="476" t="n">
        <v>1</v>
      </c>
      <c r="I9737" s="477" t="n">
        <v>7.37</v>
      </c>
      <c r="J9737" s="478" t="n">
        <v>7.37</v>
      </c>
    </row>
    <row r="9738" customFormat="false" ht="25.5" hidden="false" customHeight="true" outlineLevel="0" collapsed="false">
      <c r="A9738" s="479" t="s">
        <v>656</v>
      </c>
      <c r="B9738" s="480" t="n">
        <v>88248</v>
      </c>
      <c r="C9738" s="481" t="s">
        <v>42</v>
      </c>
      <c r="D9738" s="481" t="s">
        <v>910</v>
      </c>
      <c r="E9738" s="481" t="s">
        <v>1382</v>
      </c>
      <c r="F9738" s="481"/>
      <c r="G9738" s="482" t="s">
        <v>469</v>
      </c>
      <c r="H9738" s="483" t="n">
        <v>0.066</v>
      </c>
      <c r="I9738" s="484" t="n">
        <v>20.92</v>
      </c>
      <c r="J9738" s="485" t="n">
        <v>1.38</v>
      </c>
    </row>
    <row r="9739" customFormat="false" ht="25.5" hidden="false" customHeight="true" outlineLevel="0" collapsed="false">
      <c r="A9739" s="479" t="s">
        <v>656</v>
      </c>
      <c r="B9739" s="480" t="n">
        <v>88267</v>
      </c>
      <c r="C9739" s="481" t="s">
        <v>42</v>
      </c>
      <c r="D9739" s="481" t="s">
        <v>909</v>
      </c>
      <c r="E9739" s="481" t="s">
        <v>1382</v>
      </c>
      <c r="F9739" s="481"/>
      <c r="G9739" s="482" t="s">
        <v>469</v>
      </c>
      <c r="H9739" s="483" t="n">
        <v>0.2348</v>
      </c>
      <c r="I9739" s="484" t="n">
        <v>25.55</v>
      </c>
      <c r="J9739" s="485" t="n">
        <v>5.99</v>
      </c>
    </row>
    <row r="9740" customFormat="false" ht="15" hidden="false" customHeight="false" outlineLevel="0" collapsed="false">
      <c r="A9740" s="486"/>
      <c r="B9740" s="487"/>
      <c r="C9740" s="487"/>
      <c r="D9740" s="487"/>
      <c r="E9740" s="487" t="s">
        <v>1388</v>
      </c>
      <c r="F9740" s="488" t="n">
        <v>5.97</v>
      </c>
      <c r="G9740" s="487" t="s">
        <v>1389</v>
      </c>
      <c r="H9740" s="488" t="n">
        <v>0</v>
      </c>
      <c r="I9740" s="489" t="s">
        <v>1390</v>
      </c>
      <c r="J9740" s="490" t="n">
        <v>5.97</v>
      </c>
    </row>
    <row r="9741" customFormat="false" ht="15" hidden="false" customHeight="true" outlineLevel="0" collapsed="false">
      <c r="A9741" s="486"/>
      <c r="B9741" s="487"/>
      <c r="C9741" s="487"/>
      <c r="D9741" s="487"/>
      <c r="E9741" s="487" t="s">
        <v>1391</v>
      </c>
      <c r="F9741" s="488" t="n">
        <v>1.75</v>
      </c>
      <c r="G9741" s="487"/>
      <c r="H9741" s="491" t="s">
        <v>1392</v>
      </c>
      <c r="I9741" s="491"/>
      <c r="J9741" s="490" t="n">
        <v>9.12</v>
      </c>
    </row>
    <row r="9742" customFormat="false" ht="49.5" hidden="false" customHeight="true" outlineLevel="0" collapsed="false">
      <c r="A9742" s="492"/>
      <c r="B9742" s="493"/>
      <c r="C9742" s="493"/>
      <c r="D9742" s="493"/>
      <c r="E9742" s="493"/>
      <c r="F9742" s="493"/>
      <c r="G9742" s="493" t="s">
        <v>1393</v>
      </c>
      <c r="H9742" s="494" t="n">
        <v>437.28</v>
      </c>
      <c r="I9742" s="495" t="s">
        <v>1394</v>
      </c>
      <c r="J9742" s="496" t="n">
        <v>3987.99</v>
      </c>
    </row>
    <row r="9743" customFormat="false" ht="0.75" hidden="false" customHeight="true" outlineLevel="0" collapsed="false">
      <c r="A9743" s="497"/>
      <c r="B9743" s="498"/>
      <c r="C9743" s="498"/>
      <c r="D9743" s="498"/>
      <c r="E9743" s="498"/>
      <c r="F9743" s="498"/>
      <c r="G9743" s="498"/>
      <c r="H9743" s="498"/>
      <c r="I9743" s="499"/>
      <c r="J9743" s="500"/>
    </row>
    <row r="9744" customFormat="false" ht="18" hidden="false" customHeight="true" outlineLevel="0" collapsed="false">
      <c r="A9744" s="466" t="s">
        <v>4218</v>
      </c>
      <c r="B9744" s="467" t="s">
        <v>27</v>
      </c>
      <c r="C9744" s="468" t="s">
        <v>26</v>
      </c>
      <c r="D9744" s="468" t="s">
        <v>18</v>
      </c>
      <c r="E9744" s="468" t="s">
        <v>25</v>
      </c>
      <c r="F9744" s="468"/>
      <c r="G9744" s="469" t="s">
        <v>1375</v>
      </c>
      <c r="H9744" s="467" t="s">
        <v>1376</v>
      </c>
      <c r="I9744" s="470" t="s">
        <v>1377</v>
      </c>
      <c r="J9744" s="471" t="s">
        <v>19</v>
      </c>
    </row>
    <row r="9745" customFormat="false" ht="39" hidden="false" customHeight="true" outlineLevel="0" collapsed="false">
      <c r="A9745" s="472" t="s">
        <v>35</v>
      </c>
      <c r="B9745" s="473" t="n">
        <v>90466</v>
      </c>
      <c r="C9745" s="474" t="s">
        <v>42</v>
      </c>
      <c r="D9745" s="474" t="s">
        <v>555</v>
      </c>
      <c r="E9745" s="474" t="s">
        <v>1422</v>
      </c>
      <c r="F9745" s="474"/>
      <c r="G9745" s="475" t="s">
        <v>47</v>
      </c>
      <c r="H9745" s="476" t="n">
        <v>1</v>
      </c>
      <c r="I9745" s="477" t="n">
        <v>14.82</v>
      </c>
      <c r="J9745" s="478" t="n">
        <v>14.82</v>
      </c>
    </row>
    <row r="9746" customFormat="false" ht="25.5" hidden="false" customHeight="true" outlineLevel="0" collapsed="false">
      <c r="A9746" s="479" t="s">
        <v>656</v>
      </c>
      <c r="B9746" s="480" t="n">
        <v>88248</v>
      </c>
      <c r="C9746" s="481" t="s">
        <v>42</v>
      </c>
      <c r="D9746" s="481" t="s">
        <v>910</v>
      </c>
      <c r="E9746" s="481" t="s">
        <v>1382</v>
      </c>
      <c r="F9746" s="481"/>
      <c r="G9746" s="482" t="s">
        <v>469</v>
      </c>
      <c r="H9746" s="483" t="n">
        <v>0.083</v>
      </c>
      <c r="I9746" s="484" t="n">
        <v>20.92</v>
      </c>
      <c r="J9746" s="485" t="n">
        <v>1.73</v>
      </c>
    </row>
    <row r="9747" customFormat="false" ht="25.5" hidden="false" customHeight="true" outlineLevel="0" collapsed="false">
      <c r="A9747" s="479" t="s">
        <v>656</v>
      </c>
      <c r="B9747" s="480" t="n">
        <v>88267</v>
      </c>
      <c r="C9747" s="481" t="s">
        <v>42</v>
      </c>
      <c r="D9747" s="481" t="s">
        <v>909</v>
      </c>
      <c r="E9747" s="481" t="s">
        <v>1382</v>
      </c>
      <c r="F9747" s="481"/>
      <c r="G9747" s="482" t="s">
        <v>469</v>
      </c>
      <c r="H9747" s="483" t="n">
        <v>0.365</v>
      </c>
      <c r="I9747" s="484" t="n">
        <v>25.55</v>
      </c>
      <c r="J9747" s="485" t="n">
        <v>9.32</v>
      </c>
    </row>
    <row r="9748" customFormat="false" ht="25.5" hidden="false" customHeight="true" outlineLevel="0" collapsed="false">
      <c r="A9748" s="479" t="s">
        <v>656</v>
      </c>
      <c r="B9748" s="480" t="n">
        <v>88629</v>
      </c>
      <c r="C9748" s="481" t="s">
        <v>42</v>
      </c>
      <c r="D9748" s="481" t="s">
        <v>1042</v>
      </c>
      <c r="E9748" s="481" t="s">
        <v>1382</v>
      </c>
      <c r="F9748" s="481"/>
      <c r="G9748" s="482" t="s">
        <v>388</v>
      </c>
      <c r="H9748" s="483" t="n">
        <v>0.0051</v>
      </c>
      <c r="I9748" s="484" t="n">
        <v>740.91</v>
      </c>
      <c r="J9748" s="485" t="n">
        <v>3.77</v>
      </c>
    </row>
    <row r="9749" customFormat="false" ht="15" hidden="false" customHeight="false" outlineLevel="0" collapsed="false">
      <c r="A9749" s="486"/>
      <c r="B9749" s="487"/>
      <c r="C9749" s="487"/>
      <c r="D9749" s="487"/>
      <c r="E9749" s="487" t="s">
        <v>1388</v>
      </c>
      <c r="F9749" s="488" t="n">
        <v>9.61</v>
      </c>
      <c r="G9749" s="487" t="s">
        <v>1389</v>
      </c>
      <c r="H9749" s="488" t="n">
        <v>0</v>
      </c>
      <c r="I9749" s="489" t="s">
        <v>1390</v>
      </c>
      <c r="J9749" s="490" t="n">
        <v>9.61</v>
      </c>
    </row>
    <row r="9750" customFormat="false" ht="15" hidden="false" customHeight="true" outlineLevel="0" collapsed="false">
      <c r="A9750" s="486"/>
      <c r="B9750" s="487"/>
      <c r="C9750" s="487"/>
      <c r="D9750" s="487"/>
      <c r="E9750" s="487" t="s">
        <v>1391</v>
      </c>
      <c r="F9750" s="488" t="n">
        <v>3.52</v>
      </c>
      <c r="G9750" s="487"/>
      <c r="H9750" s="491" t="s">
        <v>1392</v>
      </c>
      <c r="I9750" s="491"/>
      <c r="J9750" s="490" t="n">
        <v>18.34</v>
      </c>
    </row>
    <row r="9751" customFormat="false" ht="49.5" hidden="false" customHeight="true" outlineLevel="0" collapsed="false">
      <c r="A9751" s="492"/>
      <c r="B9751" s="493"/>
      <c r="C9751" s="493"/>
      <c r="D9751" s="493"/>
      <c r="E9751" s="493"/>
      <c r="F9751" s="493"/>
      <c r="G9751" s="493" t="s">
        <v>1393</v>
      </c>
      <c r="H9751" s="494" t="n">
        <v>437.28</v>
      </c>
      <c r="I9751" s="495" t="s">
        <v>1394</v>
      </c>
      <c r="J9751" s="496" t="n">
        <v>8019.71</v>
      </c>
    </row>
    <row r="9752" customFormat="false" ht="0.75" hidden="false" customHeight="true" outlineLevel="0" collapsed="false">
      <c r="A9752" s="497"/>
      <c r="B9752" s="498"/>
      <c r="C9752" s="498"/>
      <c r="D9752" s="498"/>
      <c r="E9752" s="498"/>
      <c r="F9752" s="498"/>
      <c r="G9752" s="498"/>
      <c r="H9752" s="498"/>
      <c r="I9752" s="499"/>
      <c r="J9752" s="500"/>
    </row>
    <row r="9753" customFormat="false" ht="18" hidden="false" customHeight="true" outlineLevel="0" collapsed="false">
      <c r="A9753" s="466" t="s">
        <v>4219</v>
      </c>
      <c r="B9753" s="467" t="s">
        <v>27</v>
      </c>
      <c r="C9753" s="468" t="s">
        <v>26</v>
      </c>
      <c r="D9753" s="468" t="s">
        <v>18</v>
      </c>
      <c r="E9753" s="468" t="s">
        <v>25</v>
      </c>
      <c r="F9753" s="468"/>
      <c r="G9753" s="469" t="s">
        <v>1375</v>
      </c>
      <c r="H9753" s="467" t="s">
        <v>1376</v>
      </c>
      <c r="I9753" s="470" t="s">
        <v>1377</v>
      </c>
      <c r="J9753" s="471" t="s">
        <v>19</v>
      </c>
    </row>
    <row r="9754" customFormat="false" ht="39" hidden="false" customHeight="true" outlineLevel="0" collapsed="false">
      <c r="A9754" s="472" t="s">
        <v>35</v>
      </c>
      <c r="B9754" s="473" t="n">
        <v>90444</v>
      </c>
      <c r="C9754" s="474" t="s">
        <v>42</v>
      </c>
      <c r="D9754" s="474" t="s">
        <v>3398</v>
      </c>
      <c r="E9754" s="474" t="s">
        <v>1422</v>
      </c>
      <c r="F9754" s="474"/>
      <c r="G9754" s="475" t="s">
        <v>47</v>
      </c>
      <c r="H9754" s="476" t="n">
        <v>1</v>
      </c>
      <c r="I9754" s="477" t="n">
        <v>10.54</v>
      </c>
      <c r="J9754" s="478" t="n">
        <v>10.54</v>
      </c>
    </row>
    <row r="9755" customFormat="false" ht="39" hidden="false" customHeight="true" outlineLevel="0" collapsed="false">
      <c r="A9755" s="479" t="s">
        <v>656</v>
      </c>
      <c r="B9755" s="480" t="n">
        <v>102274</v>
      </c>
      <c r="C9755" s="481" t="s">
        <v>42</v>
      </c>
      <c r="D9755" s="481" t="s">
        <v>1562</v>
      </c>
      <c r="E9755" s="481" t="s">
        <v>683</v>
      </c>
      <c r="F9755" s="481"/>
      <c r="G9755" s="482" t="s">
        <v>684</v>
      </c>
      <c r="H9755" s="483" t="n">
        <v>0.1632</v>
      </c>
      <c r="I9755" s="484" t="n">
        <v>20.13</v>
      </c>
      <c r="J9755" s="485" t="n">
        <v>3.28</v>
      </c>
    </row>
    <row r="9756" customFormat="false" ht="39" hidden="false" customHeight="true" outlineLevel="0" collapsed="false">
      <c r="A9756" s="479" t="s">
        <v>656</v>
      </c>
      <c r="B9756" s="480" t="n">
        <v>102275</v>
      </c>
      <c r="C9756" s="481" t="s">
        <v>42</v>
      </c>
      <c r="D9756" s="481" t="s">
        <v>1563</v>
      </c>
      <c r="E9756" s="481" t="s">
        <v>683</v>
      </c>
      <c r="F9756" s="481"/>
      <c r="G9756" s="482" t="s">
        <v>688</v>
      </c>
      <c r="H9756" s="483" t="n">
        <v>0.0668</v>
      </c>
      <c r="I9756" s="484" t="n">
        <v>23.01</v>
      </c>
      <c r="J9756" s="485" t="n">
        <v>1.53</v>
      </c>
    </row>
    <row r="9757" customFormat="false" ht="25.5" hidden="false" customHeight="true" outlineLevel="0" collapsed="false">
      <c r="A9757" s="479" t="s">
        <v>656</v>
      </c>
      <c r="B9757" s="480" t="n">
        <v>88248</v>
      </c>
      <c r="C9757" s="481" t="s">
        <v>42</v>
      </c>
      <c r="D9757" s="481" t="s">
        <v>910</v>
      </c>
      <c r="E9757" s="481" t="s">
        <v>1382</v>
      </c>
      <c r="F9757" s="481"/>
      <c r="G9757" s="482" t="s">
        <v>469</v>
      </c>
      <c r="H9757" s="483" t="n">
        <v>0.0646</v>
      </c>
      <c r="I9757" s="484" t="n">
        <v>20.92</v>
      </c>
      <c r="J9757" s="485" t="n">
        <v>1.35</v>
      </c>
    </row>
    <row r="9758" customFormat="false" ht="25.5" hidden="false" customHeight="true" outlineLevel="0" collapsed="false">
      <c r="A9758" s="479" t="s">
        <v>656</v>
      </c>
      <c r="B9758" s="480" t="n">
        <v>88298</v>
      </c>
      <c r="C9758" s="481" t="s">
        <v>42</v>
      </c>
      <c r="D9758" s="481" t="s">
        <v>3399</v>
      </c>
      <c r="E9758" s="481" t="s">
        <v>1382</v>
      </c>
      <c r="F9758" s="481"/>
      <c r="G9758" s="482" t="s">
        <v>469</v>
      </c>
      <c r="H9758" s="483" t="n">
        <v>0.2298</v>
      </c>
      <c r="I9758" s="484" t="n">
        <v>19.1</v>
      </c>
      <c r="J9758" s="485" t="n">
        <v>4.38</v>
      </c>
    </row>
    <row r="9759" customFormat="false" ht="15" hidden="false" customHeight="false" outlineLevel="0" collapsed="false">
      <c r="A9759" s="486"/>
      <c r="B9759" s="487"/>
      <c r="C9759" s="487"/>
      <c r="D9759" s="487"/>
      <c r="E9759" s="487" t="s">
        <v>1388</v>
      </c>
      <c r="F9759" s="488" t="n">
        <v>7.9</v>
      </c>
      <c r="G9759" s="487" t="s">
        <v>1389</v>
      </c>
      <c r="H9759" s="488" t="n">
        <v>0</v>
      </c>
      <c r="I9759" s="489" t="s">
        <v>1390</v>
      </c>
      <c r="J9759" s="490" t="n">
        <v>7.9</v>
      </c>
    </row>
    <row r="9760" customFormat="false" ht="15" hidden="false" customHeight="true" outlineLevel="0" collapsed="false">
      <c r="A9760" s="486"/>
      <c r="B9760" s="487"/>
      <c r="C9760" s="487"/>
      <c r="D9760" s="487"/>
      <c r="E9760" s="487" t="s">
        <v>1391</v>
      </c>
      <c r="F9760" s="488" t="n">
        <v>2.5</v>
      </c>
      <c r="G9760" s="487"/>
      <c r="H9760" s="491" t="s">
        <v>1392</v>
      </c>
      <c r="I9760" s="491"/>
      <c r="J9760" s="490" t="n">
        <v>13.04</v>
      </c>
    </row>
    <row r="9761" customFormat="false" ht="49.5" hidden="false" customHeight="true" outlineLevel="0" collapsed="false">
      <c r="A9761" s="492"/>
      <c r="B9761" s="493"/>
      <c r="C9761" s="493"/>
      <c r="D9761" s="493"/>
      <c r="E9761" s="493"/>
      <c r="F9761" s="493"/>
      <c r="G9761" s="493" t="s">
        <v>1393</v>
      </c>
      <c r="H9761" s="494" t="n">
        <v>109.32</v>
      </c>
      <c r="I9761" s="495" t="s">
        <v>1394</v>
      </c>
      <c r="J9761" s="496" t="n">
        <v>1425.53</v>
      </c>
    </row>
    <row r="9762" customFormat="false" ht="0.75" hidden="false" customHeight="true" outlineLevel="0" collapsed="false">
      <c r="A9762" s="497"/>
      <c r="B9762" s="498"/>
      <c r="C9762" s="498"/>
      <c r="D9762" s="498"/>
      <c r="E9762" s="498"/>
      <c r="F9762" s="498"/>
      <c r="G9762" s="498"/>
      <c r="H9762" s="498"/>
      <c r="I9762" s="499"/>
      <c r="J9762" s="500"/>
    </row>
    <row r="9763" customFormat="false" ht="18" hidden="false" customHeight="true" outlineLevel="0" collapsed="false">
      <c r="A9763" s="466" t="s">
        <v>4220</v>
      </c>
      <c r="B9763" s="467" t="s">
        <v>27</v>
      </c>
      <c r="C9763" s="468" t="s">
        <v>26</v>
      </c>
      <c r="D9763" s="468" t="s">
        <v>18</v>
      </c>
      <c r="E9763" s="468" t="s">
        <v>25</v>
      </c>
      <c r="F9763" s="468"/>
      <c r="G9763" s="469" t="s">
        <v>1375</v>
      </c>
      <c r="H9763" s="467" t="s">
        <v>1376</v>
      </c>
      <c r="I9763" s="470" t="s">
        <v>1377</v>
      </c>
      <c r="J9763" s="471" t="s">
        <v>19</v>
      </c>
    </row>
    <row r="9764" customFormat="false" ht="39" hidden="false" customHeight="true" outlineLevel="0" collapsed="false">
      <c r="A9764" s="472" t="s">
        <v>35</v>
      </c>
      <c r="B9764" s="473" t="n">
        <v>90468</v>
      </c>
      <c r="C9764" s="474" t="s">
        <v>42</v>
      </c>
      <c r="D9764" s="474" t="s">
        <v>3926</v>
      </c>
      <c r="E9764" s="474" t="s">
        <v>1422</v>
      </c>
      <c r="F9764" s="474"/>
      <c r="G9764" s="475" t="s">
        <v>47</v>
      </c>
      <c r="H9764" s="476" t="n">
        <v>1</v>
      </c>
      <c r="I9764" s="477" t="n">
        <v>7.63</v>
      </c>
      <c r="J9764" s="478" t="n">
        <v>7.63</v>
      </c>
    </row>
    <row r="9765" customFormat="false" ht="25.5" hidden="false" customHeight="true" outlineLevel="0" collapsed="false">
      <c r="A9765" s="479" t="s">
        <v>656</v>
      </c>
      <c r="B9765" s="480" t="n">
        <v>88248</v>
      </c>
      <c r="C9765" s="481" t="s">
        <v>42</v>
      </c>
      <c r="D9765" s="481" t="s">
        <v>910</v>
      </c>
      <c r="E9765" s="481" t="s">
        <v>1382</v>
      </c>
      <c r="F9765" s="481"/>
      <c r="G9765" s="482" t="s">
        <v>469</v>
      </c>
      <c r="H9765" s="483" t="n">
        <v>0.029</v>
      </c>
      <c r="I9765" s="484" t="n">
        <v>20.92</v>
      </c>
      <c r="J9765" s="485" t="n">
        <v>0.6</v>
      </c>
    </row>
    <row r="9766" customFormat="false" ht="25.5" hidden="false" customHeight="true" outlineLevel="0" collapsed="false">
      <c r="A9766" s="479" t="s">
        <v>656</v>
      </c>
      <c r="B9766" s="480" t="n">
        <v>88267</v>
      </c>
      <c r="C9766" s="481" t="s">
        <v>42</v>
      </c>
      <c r="D9766" s="481" t="s">
        <v>909</v>
      </c>
      <c r="E9766" s="481" t="s">
        <v>1382</v>
      </c>
      <c r="F9766" s="481"/>
      <c r="G9766" s="482" t="s">
        <v>469</v>
      </c>
      <c r="H9766" s="483" t="n">
        <v>0.1277</v>
      </c>
      <c r="I9766" s="484" t="n">
        <v>25.55</v>
      </c>
      <c r="J9766" s="485" t="n">
        <v>3.26</v>
      </c>
    </row>
    <row r="9767" customFormat="false" ht="25.5" hidden="false" customHeight="true" outlineLevel="0" collapsed="false">
      <c r="A9767" s="479" t="s">
        <v>656</v>
      </c>
      <c r="B9767" s="480" t="n">
        <v>88629</v>
      </c>
      <c r="C9767" s="481" t="s">
        <v>42</v>
      </c>
      <c r="D9767" s="481" t="s">
        <v>1042</v>
      </c>
      <c r="E9767" s="481" t="s">
        <v>1382</v>
      </c>
      <c r="F9767" s="481"/>
      <c r="G9767" s="482" t="s">
        <v>388</v>
      </c>
      <c r="H9767" s="483" t="n">
        <v>0.0051</v>
      </c>
      <c r="I9767" s="484" t="n">
        <v>740.91</v>
      </c>
      <c r="J9767" s="485" t="n">
        <v>3.77</v>
      </c>
    </row>
    <row r="9768" customFormat="false" ht="15" hidden="false" customHeight="false" outlineLevel="0" collapsed="false">
      <c r="A9768" s="486"/>
      <c r="B9768" s="487"/>
      <c r="C9768" s="487"/>
      <c r="D9768" s="487"/>
      <c r="E9768" s="487" t="s">
        <v>1388</v>
      </c>
      <c r="F9768" s="488" t="n">
        <v>3.78</v>
      </c>
      <c r="G9768" s="487" t="s">
        <v>1389</v>
      </c>
      <c r="H9768" s="488" t="n">
        <v>0</v>
      </c>
      <c r="I9768" s="489" t="s">
        <v>1390</v>
      </c>
      <c r="J9768" s="490" t="n">
        <v>3.78</v>
      </c>
    </row>
    <row r="9769" customFormat="false" ht="15" hidden="false" customHeight="true" outlineLevel="0" collapsed="false">
      <c r="A9769" s="486"/>
      <c r="B9769" s="487"/>
      <c r="C9769" s="487"/>
      <c r="D9769" s="487"/>
      <c r="E9769" s="487" t="s">
        <v>1391</v>
      </c>
      <c r="F9769" s="488" t="n">
        <v>1.81</v>
      </c>
      <c r="G9769" s="487"/>
      <c r="H9769" s="491" t="s">
        <v>1392</v>
      </c>
      <c r="I9769" s="491"/>
      <c r="J9769" s="490" t="n">
        <v>9.44</v>
      </c>
    </row>
    <row r="9770" customFormat="false" ht="49.5" hidden="false" customHeight="true" outlineLevel="0" collapsed="false">
      <c r="A9770" s="492"/>
      <c r="B9770" s="493"/>
      <c r="C9770" s="493"/>
      <c r="D9770" s="493"/>
      <c r="E9770" s="493"/>
      <c r="F9770" s="493"/>
      <c r="G9770" s="493" t="s">
        <v>1393</v>
      </c>
      <c r="H9770" s="494" t="n">
        <v>109.32</v>
      </c>
      <c r="I9770" s="495" t="s">
        <v>1394</v>
      </c>
      <c r="J9770" s="496" t="n">
        <v>1031.98</v>
      </c>
    </row>
    <row r="9771" customFormat="false" ht="0.75" hidden="false" customHeight="true" outlineLevel="0" collapsed="false">
      <c r="A9771" s="497"/>
      <c r="B9771" s="498"/>
      <c r="C9771" s="498"/>
      <c r="D9771" s="498"/>
      <c r="E9771" s="498"/>
      <c r="F9771" s="498"/>
      <c r="G9771" s="498"/>
      <c r="H9771" s="498"/>
      <c r="I9771" s="499"/>
      <c r="J9771" s="500"/>
    </row>
    <row r="9772" customFormat="false" ht="24" hidden="false" customHeight="true" outlineLevel="0" collapsed="false">
      <c r="A9772" s="461" t="n">
        <v>20</v>
      </c>
      <c r="B9772" s="462"/>
      <c r="C9772" s="462"/>
      <c r="D9772" s="462" t="s">
        <v>4221</v>
      </c>
      <c r="E9772" s="462"/>
      <c r="F9772" s="462"/>
      <c r="G9772" s="462"/>
      <c r="H9772" s="463"/>
      <c r="I9772" s="464"/>
      <c r="J9772" s="465" t="n">
        <v>40887.45</v>
      </c>
    </row>
    <row r="9773" customFormat="false" ht="24" hidden="false" customHeight="true" outlineLevel="0" collapsed="false">
      <c r="A9773" s="461" t="s">
        <v>4222</v>
      </c>
      <c r="B9773" s="462"/>
      <c r="C9773" s="462"/>
      <c r="D9773" s="462" t="s">
        <v>4223</v>
      </c>
      <c r="E9773" s="462"/>
      <c r="F9773" s="462"/>
      <c r="G9773" s="462"/>
      <c r="H9773" s="463"/>
      <c r="I9773" s="464"/>
      <c r="J9773" s="465" t="n">
        <v>23098.28</v>
      </c>
    </row>
    <row r="9774" customFormat="false" ht="18" hidden="false" customHeight="true" outlineLevel="0" collapsed="false">
      <c r="A9774" s="466" t="s">
        <v>4224</v>
      </c>
      <c r="B9774" s="467" t="s">
        <v>27</v>
      </c>
      <c r="C9774" s="468" t="s">
        <v>26</v>
      </c>
      <c r="D9774" s="468" t="s">
        <v>18</v>
      </c>
      <c r="E9774" s="468" t="s">
        <v>25</v>
      </c>
      <c r="F9774" s="468"/>
      <c r="G9774" s="469" t="s">
        <v>1375</v>
      </c>
      <c r="H9774" s="467" t="s">
        <v>1376</v>
      </c>
      <c r="I9774" s="470" t="s">
        <v>1377</v>
      </c>
      <c r="J9774" s="471" t="s">
        <v>19</v>
      </c>
    </row>
    <row r="9775" customFormat="false" ht="24" hidden="false" customHeight="true" outlineLevel="0" collapsed="false">
      <c r="A9775" s="472" t="s">
        <v>35</v>
      </c>
      <c r="B9775" s="473" t="n">
        <v>93358</v>
      </c>
      <c r="C9775" s="474" t="s">
        <v>42</v>
      </c>
      <c r="D9775" s="474" t="s">
        <v>174</v>
      </c>
      <c r="E9775" s="474" t="s">
        <v>914</v>
      </c>
      <c r="F9775" s="474"/>
      <c r="G9775" s="475" t="s">
        <v>388</v>
      </c>
      <c r="H9775" s="476" t="n">
        <v>1</v>
      </c>
      <c r="I9775" s="477" t="n">
        <v>80.38</v>
      </c>
      <c r="J9775" s="478" t="n">
        <v>80.38</v>
      </c>
    </row>
    <row r="9776" customFormat="false" ht="24" hidden="false" customHeight="true" outlineLevel="0" collapsed="false">
      <c r="A9776" s="479" t="s">
        <v>656</v>
      </c>
      <c r="B9776" s="480" t="n">
        <v>88316</v>
      </c>
      <c r="C9776" s="481" t="s">
        <v>42</v>
      </c>
      <c r="D9776" s="481" t="s">
        <v>667</v>
      </c>
      <c r="E9776" s="481" t="s">
        <v>1382</v>
      </c>
      <c r="F9776" s="481"/>
      <c r="G9776" s="482" t="s">
        <v>469</v>
      </c>
      <c r="H9776" s="483" t="n">
        <v>3.9557667</v>
      </c>
      <c r="I9776" s="484" t="n">
        <v>20.32</v>
      </c>
      <c r="J9776" s="485" t="n">
        <v>80.38</v>
      </c>
    </row>
    <row r="9777" customFormat="false" ht="15" hidden="false" customHeight="false" outlineLevel="0" collapsed="false">
      <c r="A9777" s="486"/>
      <c r="B9777" s="487"/>
      <c r="C9777" s="487"/>
      <c r="D9777" s="487"/>
      <c r="E9777" s="487" t="s">
        <v>1388</v>
      </c>
      <c r="F9777" s="488" t="n">
        <v>59.69</v>
      </c>
      <c r="G9777" s="487" t="s">
        <v>1389</v>
      </c>
      <c r="H9777" s="488" t="n">
        <v>0</v>
      </c>
      <c r="I9777" s="489" t="s">
        <v>1390</v>
      </c>
      <c r="J9777" s="490" t="n">
        <v>59.69</v>
      </c>
    </row>
    <row r="9778" customFormat="false" ht="15" hidden="false" customHeight="true" outlineLevel="0" collapsed="false">
      <c r="A9778" s="486"/>
      <c r="B9778" s="487"/>
      <c r="C9778" s="487"/>
      <c r="D9778" s="487"/>
      <c r="E9778" s="487" t="s">
        <v>1391</v>
      </c>
      <c r="F9778" s="488" t="n">
        <v>19.13</v>
      </c>
      <c r="G9778" s="487"/>
      <c r="H9778" s="491" t="s">
        <v>1392</v>
      </c>
      <c r="I9778" s="491"/>
      <c r="J9778" s="490" t="n">
        <v>99.51</v>
      </c>
    </row>
    <row r="9779" customFormat="false" ht="49.5" hidden="false" customHeight="true" outlineLevel="0" collapsed="false">
      <c r="A9779" s="492"/>
      <c r="B9779" s="493"/>
      <c r="C9779" s="493"/>
      <c r="D9779" s="493"/>
      <c r="E9779" s="493"/>
      <c r="F9779" s="493"/>
      <c r="G9779" s="493" t="s">
        <v>1393</v>
      </c>
      <c r="H9779" s="494" t="n">
        <v>28.22</v>
      </c>
      <c r="I9779" s="495" t="s">
        <v>1394</v>
      </c>
      <c r="J9779" s="496" t="n">
        <v>2808.17</v>
      </c>
    </row>
    <row r="9780" customFormat="false" ht="0.75" hidden="false" customHeight="true" outlineLevel="0" collapsed="false">
      <c r="A9780" s="497"/>
      <c r="B9780" s="498"/>
      <c r="C9780" s="498"/>
      <c r="D9780" s="498"/>
      <c r="E9780" s="498"/>
      <c r="F9780" s="498"/>
      <c r="G9780" s="498"/>
      <c r="H9780" s="498"/>
      <c r="I9780" s="499"/>
      <c r="J9780" s="500"/>
    </row>
    <row r="9781" customFormat="false" ht="18" hidden="false" customHeight="true" outlineLevel="0" collapsed="false">
      <c r="A9781" s="466" t="s">
        <v>4225</v>
      </c>
      <c r="B9781" s="467" t="s">
        <v>27</v>
      </c>
      <c r="C9781" s="468" t="s">
        <v>26</v>
      </c>
      <c r="D9781" s="468" t="s">
        <v>18</v>
      </c>
      <c r="E9781" s="468" t="s">
        <v>25</v>
      </c>
      <c r="F9781" s="468"/>
      <c r="G9781" s="469" t="s">
        <v>1375</v>
      </c>
      <c r="H9781" s="467" t="s">
        <v>1376</v>
      </c>
      <c r="I9781" s="470" t="s">
        <v>1377</v>
      </c>
      <c r="J9781" s="471" t="s">
        <v>19</v>
      </c>
    </row>
    <row r="9782" customFormat="false" ht="39" hidden="false" customHeight="true" outlineLevel="0" collapsed="false">
      <c r="A9782" s="472" t="s">
        <v>35</v>
      </c>
      <c r="B9782" s="473" t="n">
        <v>90444</v>
      </c>
      <c r="C9782" s="474" t="s">
        <v>42</v>
      </c>
      <c r="D9782" s="474" t="s">
        <v>3398</v>
      </c>
      <c r="E9782" s="474" t="s">
        <v>1422</v>
      </c>
      <c r="F9782" s="474"/>
      <c r="G9782" s="475" t="s">
        <v>47</v>
      </c>
      <c r="H9782" s="476" t="n">
        <v>1</v>
      </c>
      <c r="I9782" s="477" t="n">
        <v>10.54</v>
      </c>
      <c r="J9782" s="478" t="n">
        <v>10.54</v>
      </c>
    </row>
    <row r="9783" customFormat="false" ht="39" hidden="false" customHeight="true" outlineLevel="0" collapsed="false">
      <c r="A9783" s="479" t="s">
        <v>656</v>
      </c>
      <c r="B9783" s="480" t="n">
        <v>102274</v>
      </c>
      <c r="C9783" s="481" t="s">
        <v>42</v>
      </c>
      <c r="D9783" s="481" t="s">
        <v>1562</v>
      </c>
      <c r="E9783" s="481" t="s">
        <v>683</v>
      </c>
      <c r="F9783" s="481"/>
      <c r="G9783" s="482" t="s">
        <v>684</v>
      </c>
      <c r="H9783" s="483" t="n">
        <v>0.1632</v>
      </c>
      <c r="I9783" s="484" t="n">
        <v>20.13</v>
      </c>
      <c r="J9783" s="485" t="n">
        <v>3.28</v>
      </c>
    </row>
    <row r="9784" customFormat="false" ht="39" hidden="false" customHeight="true" outlineLevel="0" collapsed="false">
      <c r="A9784" s="479" t="s">
        <v>656</v>
      </c>
      <c r="B9784" s="480" t="n">
        <v>102275</v>
      </c>
      <c r="C9784" s="481" t="s">
        <v>42</v>
      </c>
      <c r="D9784" s="481" t="s">
        <v>1563</v>
      </c>
      <c r="E9784" s="481" t="s">
        <v>683</v>
      </c>
      <c r="F9784" s="481"/>
      <c r="G9784" s="482" t="s">
        <v>688</v>
      </c>
      <c r="H9784" s="483" t="n">
        <v>0.0668</v>
      </c>
      <c r="I9784" s="484" t="n">
        <v>23.01</v>
      </c>
      <c r="J9784" s="485" t="n">
        <v>1.53</v>
      </c>
    </row>
    <row r="9785" customFormat="false" ht="25.5" hidden="false" customHeight="true" outlineLevel="0" collapsed="false">
      <c r="A9785" s="479" t="s">
        <v>656</v>
      </c>
      <c r="B9785" s="480" t="n">
        <v>88248</v>
      </c>
      <c r="C9785" s="481" t="s">
        <v>42</v>
      </c>
      <c r="D9785" s="481" t="s">
        <v>910</v>
      </c>
      <c r="E9785" s="481" t="s">
        <v>1382</v>
      </c>
      <c r="F9785" s="481"/>
      <c r="G9785" s="482" t="s">
        <v>469</v>
      </c>
      <c r="H9785" s="483" t="n">
        <v>0.0646</v>
      </c>
      <c r="I9785" s="484" t="n">
        <v>20.92</v>
      </c>
      <c r="J9785" s="485" t="n">
        <v>1.35</v>
      </c>
    </row>
    <row r="9786" customFormat="false" ht="25.5" hidden="false" customHeight="true" outlineLevel="0" collapsed="false">
      <c r="A9786" s="479" t="s">
        <v>656</v>
      </c>
      <c r="B9786" s="480" t="n">
        <v>88298</v>
      </c>
      <c r="C9786" s="481" t="s">
        <v>42</v>
      </c>
      <c r="D9786" s="481" t="s">
        <v>3399</v>
      </c>
      <c r="E9786" s="481" t="s">
        <v>1382</v>
      </c>
      <c r="F9786" s="481"/>
      <c r="G9786" s="482" t="s">
        <v>469</v>
      </c>
      <c r="H9786" s="483" t="n">
        <v>0.2298</v>
      </c>
      <c r="I9786" s="484" t="n">
        <v>19.1</v>
      </c>
      <c r="J9786" s="485" t="n">
        <v>4.38</v>
      </c>
    </row>
    <row r="9787" customFormat="false" ht="15" hidden="false" customHeight="false" outlineLevel="0" collapsed="false">
      <c r="A9787" s="486"/>
      <c r="B9787" s="487"/>
      <c r="C9787" s="487"/>
      <c r="D9787" s="487"/>
      <c r="E9787" s="487" t="s">
        <v>1388</v>
      </c>
      <c r="F9787" s="488" t="n">
        <v>7.9</v>
      </c>
      <c r="G9787" s="487" t="s">
        <v>1389</v>
      </c>
      <c r="H9787" s="488" t="n">
        <v>0</v>
      </c>
      <c r="I9787" s="489" t="s">
        <v>1390</v>
      </c>
      <c r="J9787" s="490" t="n">
        <v>7.9</v>
      </c>
    </row>
    <row r="9788" customFormat="false" ht="15" hidden="false" customHeight="true" outlineLevel="0" collapsed="false">
      <c r="A9788" s="486"/>
      <c r="B9788" s="487"/>
      <c r="C9788" s="487"/>
      <c r="D9788" s="487"/>
      <c r="E9788" s="487" t="s">
        <v>1391</v>
      </c>
      <c r="F9788" s="488" t="n">
        <v>2.5</v>
      </c>
      <c r="G9788" s="487"/>
      <c r="H9788" s="491" t="s">
        <v>1392</v>
      </c>
      <c r="I9788" s="491"/>
      <c r="J9788" s="490" t="n">
        <v>13.04</v>
      </c>
    </row>
    <row r="9789" customFormat="false" ht="49.5" hidden="false" customHeight="true" outlineLevel="0" collapsed="false">
      <c r="A9789" s="492"/>
      <c r="B9789" s="493"/>
      <c r="C9789" s="493"/>
      <c r="D9789" s="493"/>
      <c r="E9789" s="493"/>
      <c r="F9789" s="493"/>
      <c r="G9789" s="493" t="s">
        <v>1393</v>
      </c>
      <c r="H9789" s="494" t="n">
        <v>44.09</v>
      </c>
      <c r="I9789" s="495" t="s">
        <v>1394</v>
      </c>
      <c r="J9789" s="496" t="n">
        <v>574.93</v>
      </c>
    </row>
    <row r="9790" customFormat="false" ht="0.75" hidden="false" customHeight="true" outlineLevel="0" collapsed="false">
      <c r="A9790" s="497"/>
      <c r="B9790" s="498"/>
      <c r="C9790" s="498"/>
      <c r="D9790" s="498"/>
      <c r="E9790" s="498"/>
      <c r="F9790" s="498"/>
      <c r="G9790" s="498"/>
      <c r="H9790" s="498"/>
      <c r="I9790" s="499"/>
      <c r="J9790" s="500"/>
    </row>
    <row r="9791" customFormat="false" ht="18" hidden="false" customHeight="true" outlineLevel="0" collapsed="false">
      <c r="A9791" s="466" t="s">
        <v>4226</v>
      </c>
      <c r="B9791" s="467" t="s">
        <v>27</v>
      </c>
      <c r="C9791" s="468" t="s">
        <v>26</v>
      </c>
      <c r="D9791" s="468" t="s">
        <v>18</v>
      </c>
      <c r="E9791" s="468" t="s">
        <v>25</v>
      </c>
      <c r="F9791" s="468"/>
      <c r="G9791" s="469" t="s">
        <v>1375</v>
      </c>
      <c r="H9791" s="467" t="s">
        <v>1376</v>
      </c>
      <c r="I9791" s="470" t="s">
        <v>1377</v>
      </c>
      <c r="J9791" s="471" t="s">
        <v>19</v>
      </c>
    </row>
    <row r="9792" customFormat="false" ht="25.5" hidden="false" customHeight="true" outlineLevel="0" collapsed="false">
      <c r="A9792" s="472" t="s">
        <v>35</v>
      </c>
      <c r="B9792" s="473" t="n">
        <v>93382</v>
      </c>
      <c r="C9792" s="474" t="s">
        <v>42</v>
      </c>
      <c r="D9792" s="474" t="s">
        <v>1464</v>
      </c>
      <c r="E9792" s="474" t="s">
        <v>914</v>
      </c>
      <c r="F9792" s="474"/>
      <c r="G9792" s="475" t="s">
        <v>388</v>
      </c>
      <c r="H9792" s="476" t="n">
        <v>1</v>
      </c>
      <c r="I9792" s="477" t="n">
        <v>23.64</v>
      </c>
      <c r="J9792" s="478" t="n">
        <v>23.64</v>
      </c>
    </row>
    <row r="9793" customFormat="false" ht="64.5" hidden="false" customHeight="true" outlineLevel="0" collapsed="false">
      <c r="A9793" s="479" t="s">
        <v>656</v>
      </c>
      <c r="B9793" s="480" t="n">
        <v>5901</v>
      </c>
      <c r="C9793" s="481" t="s">
        <v>42</v>
      </c>
      <c r="D9793" s="481" t="s">
        <v>1650</v>
      </c>
      <c r="E9793" s="481" t="s">
        <v>683</v>
      </c>
      <c r="F9793" s="481"/>
      <c r="G9793" s="482" t="s">
        <v>688</v>
      </c>
      <c r="H9793" s="483" t="n">
        <v>0.0054</v>
      </c>
      <c r="I9793" s="484" t="n">
        <v>320.21</v>
      </c>
      <c r="J9793" s="485" t="n">
        <v>1.72</v>
      </c>
    </row>
    <row r="9794" customFormat="false" ht="64.5" hidden="false" customHeight="true" outlineLevel="0" collapsed="false">
      <c r="A9794" s="479" t="s">
        <v>656</v>
      </c>
      <c r="B9794" s="480" t="n">
        <v>5903</v>
      </c>
      <c r="C9794" s="481" t="s">
        <v>42</v>
      </c>
      <c r="D9794" s="481" t="s">
        <v>1651</v>
      </c>
      <c r="E9794" s="481" t="s">
        <v>683</v>
      </c>
      <c r="F9794" s="481"/>
      <c r="G9794" s="482" t="s">
        <v>684</v>
      </c>
      <c r="H9794" s="483" t="n">
        <v>0.0006</v>
      </c>
      <c r="I9794" s="484" t="n">
        <v>75.31</v>
      </c>
      <c r="J9794" s="485" t="n">
        <v>0.04</v>
      </c>
    </row>
    <row r="9795" customFormat="false" ht="24" hidden="false" customHeight="true" outlineLevel="0" collapsed="false">
      <c r="A9795" s="479" t="s">
        <v>656</v>
      </c>
      <c r="B9795" s="480" t="n">
        <v>88316</v>
      </c>
      <c r="C9795" s="481" t="s">
        <v>42</v>
      </c>
      <c r="D9795" s="481" t="s">
        <v>667</v>
      </c>
      <c r="E9795" s="481" t="s">
        <v>1382</v>
      </c>
      <c r="F9795" s="481"/>
      <c r="G9795" s="482" t="s">
        <v>469</v>
      </c>
      <c r="H9795" s="483" t="n">
        <v>0.7866</v>
      </c>
      <c r="I9795" s="484" t="n">
        <v>20.32</v>
      </c>
      <c r="J9795" s="485" t="n">
        <v>15.98</v>
      </c>
    </row>
    <row r="9796" customFormat="false" ht="39" hidden="false" customHeight="true" outlineLevel="0" collapsed="false">
      <c r="A9796" s="479" t="s">
        <v>656</v>
      </c>
      <c r="B9796" s="480" t="n">
        <v>91533</v>
      </c>
      <c r="C9796" s="481" t="s">
        <v>42</v>
      </c>
      <c r="D9796" s="481" t="s">
        <v>1124</v>
      </c>
      <c r="E9796" s="481" t="s">
        <v>683</v>
      </c>
      <c r="F9796" s="481"/>
      <c r="G9796" s="482" t="s">
        <v>688</v>
      </c>
      <c r="H9796" s="483" t="n">
        <v>0.1962</v>
      </c>
      <c r="I9796" s="484" t="n">
        <v>30.1</v>
      </c>
      <c r="J9796" s="485" t="n">
        <v>5.9</v>
      </c>
    </row>
    <row r="9797" customFormat="false" ht="15" hidden="false" customHeight="false" outlineLevel="0" collapsed="false">
      <c r="A9797" s="486"/>
      <c r="B9797" s="487"/>
      <c r="C9797" s="487"/>
      <c r="D9797" s="487"/>
      <c r="E9797" s="487" t="s">
        <v>1388</v>
      </c>
      <c r="F9797" s="488" t="n">
        <v>15.45</v>
      </c>
      <c r="G9797" s="487" t="s">
        <v>1389</v>
      </c>
      <c r="H9797" s="488" t="n">
        <v>0</v>
      </c>
      <c r="I9797" s="489" t="s">
        <v>1390</v>
      </c>
      <c r="J9797" s="490" t="n">
        <v>15.45</v>
      </c>
    </row>
    <row r="9798" customFormat="false" ht="15" hidden="false" customHeight="true" outlineLevel="0" collapsed="false">
      <c r="A9798" s="486"/>
      <c r="B9798" s="487"/>
      <c r="C9798" s="487"/>
      <c r="D9798" s="487"/>
      <c r="E9798" s="487" t="s">
        <v>1391</v>
      </c>
      <c r="F9798" s="488" t="n">
        <v>5.62</v>
      </c>
      <c r="G9798" s="487"/>
      <c r="H9798" s="491" t="s">
        <v>1392</v>
      </c>
      <c r="I9798" s="491"/>
      <c r="J9798" s="490" t="n">
        <v>29.26</v>
      </c>
    </row>
    <row r="9799" customFormat="false" ht="49.5" hidden="false" customHeight="true" outlineLevel="0" collapsed="false">
      <c r="A9799" s="492"/>
      <c r="B9799" s="493"/>
      <c r="C9799" s="493"/>
      <c r="D9799" s="493"/>
      <c r="E9799" s="493"/>
      <c r="F9799" s="493"/>
      <c r="G9799" s="493" t="s">
        <v>1393</v>
      </c>
      <c r="H9799" s="494" t="n">
        <v>22.57</v>
      </c>
      <c r="I9799" s="495" t="s">
        <v>1394</v>
      </c>
      <c r="J9799" s="496" t="n">
        <v>660.39</v>
      </c>
    </row>
    <row r="9800" customFormat="false" ht="0.75" hidden="false" customHeight="true" outlineLevel="0" collapsed="false">
      <c r="A9800" s="497"/>
      <c r="B9800" s="498"/>
      <c r="C9800" s="498"/>
      <c r="D9800" s="498"/>
      <c r="E9800" s="498"/>
      <c r="F9800" s="498"/>
      <c r="G9800" s="498"/>
      <c r="H9800" s="498"/>
      <c r="I9800" s="499"/>
      <c r="J9800" s="500"/>
    </row>
    <row r="9801" customFormat="false" ht="18" hidden="false" customHeight="true" outlineLevel="0" collapsed="false">
      <c r="A9801" s="466" t="s">
        <v>4227</v>
      </c>
      <c r="B9801" s="467" t="s">
        <v>27</v>
      </c>
      <c r="C9801" s="468" t="s">
        <v>26</v>
      </c>
      <c r="D9801" s="468" t="s">
        <v>18</v>
      </c>
      <c r="E9801" s="468" t="s">
        <v>25</v>
      </c>
      <c r="F9801" s="468"/>
      <c r="G9801" s="469" t="s">
        <v>1375</v>
      </c>
      <c r="H9801" s="467" t="s">
        <v>1376</v>
      </c>
      <c r="I9801" s="470" t="s">
        <v>1377</v>
      </c>
      <c r="J9801" s="471" t="s">
        <v>19</v>
      </c>
    </row>
    <row r="9802" customFormat="false" ht="39" hidden="false" customHeight="true" outlineLevel="0" collapsed="false">
      <c r="A9802" s="472" t="s">
        <v>35</v>
      </c>
      <c r="B9802" s="473" t="n">
        <v>90468</v>
      </c>
      <c r="C9802" s="474" t="s">
        <v>42</v>
      </c>
      <c r="D9802" s="474" t="s">
        <v>3926</v>
      </c>
      <c r="E9802" s="474" t="s">
        <v>1422</v>
      </c>
      <c r="F9802" s="474"/>
      <c r="G9802" s="475" t="s">
        <v>47</v>
      </c>
      <c r="H9802" s="476" t="n">
        <v>1</v>
      </c>
      <c r="I9802" s="477" t="n">
        <v>7.63</v>
      </c>
      <c r="J9802" s="478" t="n">
        <v>7.63</v>
      </c>
    </row>
    <row r="9803" customFormat="false" ht="25.5" hidden="false" customHeight="true" outlineLevel="0" collapsed="false">
      <c r="A9803" s="479" t="s">
        <v>656</v>
      </c>
      <c r="B9803" s="480" t="n">
        <v>88248</v>
      </c>
      <c r="C9803" s="481" t="s">
        <v>42</v>
      </c>
      <c r="D9803" s="481" t="s">
        <v>910</v>
      </c>
      <c r="E9803" s="481" t="s">
        <v>1382</v>
      </c>
      <c r="F9803" s="481"/>
      <c r="G9803" s="482" t="s">
        <v>469</v>
      </c>
      <c r="H9803" s="483" t="n">
        <v>0.029</v>
      </c>
      <c r="I9803" s="484" t="n">
        <v>20.92</v>
      </c>
      <c r="J9803" s="485" t="n">
        <v>0.6</v>
      </c>
    </row>
    <row r="9804" customFormat="false" ht="25.5" hidden="false" customHeight="true" outlineLevel="0" collapsed="false">
      <c r="A9804" s="479" t="s">
        <v>656</v>
      </c>
      <c r="B9804" s="480" t="n">
        <v>88267</v>
      </c>
      <c r="C9804" s="481" t="s">
        <v>42</v>
      </c>
      <c r="D9804" s="481" t="s">
        <v>909</v>
      </c>
      <c r="E9804" s="481" t="s">
        <v>1382</v>
      </c>
      <c r="F9804" s="481"/>
      <c r="G9804" s="482" t="s">
        <v>469</v>
      </c>
      <c r="H9804" s="483" t="n">
        <v>0.1277</v>
      </c>
      <c r="I9804" s="484" t="n">
        <v>25.55</v>
      </c>
      <c r="J9804" s="485" t="n">
        <v>3.26</v>
      </c>
    </row>
    <row r="9805" customFormat="false" ht="25.5" hidden="false" customHeight="true" outlineLevel="0" collapsed="false">
      <c r="A9805" s="479" t="s">
        <v>656</v>
      </c>
      <c r="B9805" s="480" t="n">
        <v>88629</v>
      </c>
      <c r="C9805" s="481" t="s">
        <v>42</v>
      </c>
      <c r="D9805" s="481" t="s">
        <v>1042</v>
      </c>
      <c r="E9805" s="481" t="s">
        <v>1382</v>
      </c>
      <c r="F9805" s="481"/>
      <c r="G9805" s="482" t="s">
        <v>388</v>
      </c>
      <c r="H9805" s="483" t="n">
        <v>0.0051</v>
      </c>
      <c r="I9805" s="484" t="n">
        <v>740.91</v>
      </c>
      <c r="J9805" s="485" t="n">
        <v>3.77</v>
      </c>
    </row>
    <row r="9806" customFormat="false" ht="15" hidden="false" customHeight="false" outlineLevel="0" collapsed="false">
      <c r="A9806" s="486"/>
      <c r="B9806" s="487"/>
      <c r="C9806" s="487"/>
      <c r="D9806" s="487"/>
      <c r="E9806" s="487" t="s">
        <v>1388</v>
      </c>
      <c r="F9806" s="488" t="n">
        <v>3.78</v>
      </c>
      <c r="G9806" s="487" t="s">
        <v>1389</v>
      </c>
      <c r="H9806" s="488" t="n">
        <v>0</v>
      </c>
      <c r="I9806" s="489" t="s">
        <v>1390</v>
      </c>
      <c r="J9806" s="490" t="n">
        <v>3.78</v>
      </c>
    </row>
    <row r="9807" customFormat="false" ht="15" hidden="false" customHeight="true" outlineLevel="0" collapsed="false">
      <c r="A9807" s="486"/>
      <c r="B9807" s="487"/>
      <c r="C9807" s="487"/>
      <c r="D9807" s="487"/>
      <c r="E9807" s="487" t="s">
        <v>1391</v>
      </c>
      <c r="F9807" s="488" t="n">
        <v>1.81</v>
      </c>
      <c r="G9807" s="487"/>
      <c r="H9807" s="491" t="s">
        <v>1392</v>
      </c>
      <c r="I9807" s="491"/>
      <c r="J9807" s="490" t="n">
        <v>9.44</v>
      </c>
    </row>
    <row r="9808" customFormat="false" ht="49.5" hidden="false" customHeight="true" outlineLevel="0" collapsed="false">
      <c r="A9808" s="492"/>
      <c r="B9808" s="493"/>
      <c r="C9808" s="493"/>
      <c r="D9808" s="493"/>
      <c r="E9808" s="493"/>
      <c r="F9808" s="493"/>
      <c r="G9808" s="493" t="s">
        <v>1393</v>
      </c>
      <c r="H9808" s="494" t="n">
        <v>44.09</v>
      </c>
      <c r="I9808" s="495" t="s">
        <v>1394</v>
      </c>
      <c r="J9808" s="496" t="n">
        <v>416.2</v>
      </c>
    </row>
    <row r="9809" customFormat="false" ht="0.75" hidden="false" customHeight="true" outlineLevel="0" collapsed="false">
      <c r="A9809" s="497"/>
      <c r="B9809" s="498"/>
      <c r="C9809" s="498"/>
      <c r="D9809" s="498"/>
      <c r="E9809" s="498"/>
      <c r="F9809" s="498"/>
      <c r="G9809" s="498"/>
      <c r="H9809" s="498"/>
      <c r="I9809" s="499"/>
      <c r="J9809" s="500"/>
    </row>
    <row r="9810" customFormat="false" ht="18" hidden="false" customHeight="true" outlineLevel="0" collapsed="false">
      <c r="A9810" s="466" t="s">
        <v>4228</v>
      </c>
      <c r="B9810" s="467" t="s">
        <v>27</v>
      </c>
      <c r="C9810" s="468" t="s">
        <v>26</v>
      </c>
      <c r="D9810" s="468" t="s">
        <v>18</v>
      </c>
      <c r="E9810" s="468" t="s">
        <v>25</v>
      </c>
      <c r="F9810" s="468"/>
      <c r="G9810" s="469" t="s">
        <v>1375</v>
      </c>
      <c r="H9810" s="467" t="s">
        <v>1376</v>
      </c>
      <c r="I9810" s="470" t="s">
        <v>1377</v>
      </c>
      <c r="J9810" s="471" t="s">
        <v>19</v>
      </c>
    </row>
    <row r="9811" customFormat="false" ht="51.75" hidden="false" customHeight="true" outlineLevel="0" collapsed="false">
      <c r="A9811" s="472" t="s">
        <v>35</v>
      </c>
      <c r="B9811" s="473" t="s">
        <v>4229</v>
      </c>
      <c r="C9811" s="474" t="s">
        <v>36</v>
      </c>
      <c r="D9811" s="474" t="s">
        <v>4230</v>
      </c>
      <c r="E9811" s="474" t="s">
        <v>1382</v>
      </c>
      <c r="F9811" s="474"/>
      <c r="G9811" s="475" t="s">
        <v>120</v>
      </c>
      <c r="H9811" s="476" t="n">
        <v>1</v>
      </c>
      <c r="I9811" s="477" t="n">
        <v>8120.59</v>
      </c>
      <c r="J9811" s="478" t="n">
        <v>8120.59</v>
      </c>
    </row>
    <row r="9812" customFormat="false" ht="51.75" hidden="false" customHeight="true" outlineLevel="0" collapsed="false">
      <c r="A9812" s="479" t="s">
        <v>656</v>
      </c>
      <c r="B9812" s="480" t="n">
        <v>87879</v>
      </c>
      <c r="C9812" s="481" t="s">
        <v>42</v>
      </c>
      <c r="D9812" s="481" t="s">
        <v>2744</v>
      </c>
      <c r="E9812" s="481" t="s">
        <v>1924</v>
      </c>
      <c r="F9812" s="481"/>
      <c r="G9812" s="482" t="s">
        <v>400</v>
      </c>
      <c r="H9812" s="483" t="n">
        <v>13.44</v>
      </c>
      <c r="I9812" s="484" t="n">
        <v>4.43</v>
      </c>
      <c r="J9812" s="485" t="n">
        <v>59.53</v>
      </c>
    </row>
    <row r="9813" customFormat="false" ht="51.75" hidden="false" customHeight="true" outlineLevel="0" collapsed="false">
      <c r="A9813" s="479" t="s">
        <v>656</v>
      </c>
      <c r="B9813" s="480" t="n">
        <v>87536</v>
      </c>
      <c r="C9813" s="481" t="s">
        <v>42</v>
      </c>
      <c r="D9813" s="481" t="s">
        <v>4231</v>
      </c>
      <c r="E9813" s="481" t="s">
        <v>1924</v>
      </c>
      <c r="F9813" s="481"/>
      <c r="G9813" s="482" t="s">
        <v>400</v>
      </c>
      <c r="H9813" s="483" t="n">
        <v>13.44</v>
      </c>
      <c r="I9813" s="484" t="n">
        <v>35.17</v>
      </c>
      <c r="J9813" s="485" t="n">
        <v>472.68</v>
      </c>
    </row>
    <row r="9814" customFormat="false" ht="39" hidden="false" customHeight="true" outlineLevel="0" collapsed="false">
      <c r="A9814" s="479" t="s">
        <v>656</v>
      </c>
      <c r="B9814" s="480" t="n">
        <v>94962</v>
      </c>
      <c r="C9814" s="481" t="s">
        <v>42</v>
      </c>
      <c r="D9814" s="481" t="s">
        <v>1398</v>
      </c>
      <c r="E9814" s="481" t="s">
        <v>1399</v>
      </c>
      <c r="F9814" s="481"/>
      <c r="G9814" s="482" t="s">
        <v>388</v>
      </c>
      <c r="H9814" s="483" t="n">
        <v>0.19</v>
      </c>
      <c r="I9814" s="484" t="n">
        <v>466.62</v>
      </c>
      <c r="J9814" s="485" t="n">
        <v>88.65</v>
      </c>
    </row>
    <row r="9815" customFormat="false" ht="25.5" hidden="false" customHeight="true" outlineLevel="0" collapsed="false">
      <c r="A9815" s="479" t="s">
        <v>656</v>
      </c>
      <c r="B9815" s="480" t="n">
        <v>88485</v>
      </c>
      <c r="C9815" s="481" t="s">
        <v>42</v>
      </c>
      <c r="D9815" s="481" t="s">
        <v>262</v>
      </c>
      <c r="E9815" s="481" t="s">
        <v>674</v>
      </c>
      <c r="F9815" s="481"/>
      <c r="G9815" s="482" t="s">
        <v>400</v>
      </c>
      <c r="H9815" s="483" t="n">
        <v>13.44</v>
      </c>
      <c r="I9815" s="484" t="n">
        <v>3.22</v>
      </c>
      <c r="J9815" s="485" t="n">
        <v>43.27</v>
      </c>
    </row>
    <row r="9816" customFormat="false" ht="25.5" hidden="false" customHeight="true" outlineLevel="0" collapsed="false">
      <c r="A9816" s="479" t="s">
        <v>656</v>
      </c>
      <c r="B9816" s="480" t="n">
        <v>88484</v>
      </c>
      <c r="C9816" s="481" t="s">
        <v>42</v>
      </c>
      <c r="D9816" s="481" t="s">
        <v>254</v>
      </c>
      <c r="E9816" s="481" t="s">
        <v>674</v>
      </c>
      <c r="F9816" s="481"/>
      <c r="G9816" s="482" t="s">
        <v>400</v>
      </c>
      <c r="H9816" s="483" t="n">
        <v>3.78</v>
      </c>
      <c r="I9816" s="484" t="n">
        <v>4.1</v>
      </c>
      <c r="J9816" s="485" t="n">
        <v>15.49</v>
      </c>
    </row>
    <row r="9817" customFormat="false" ht="25.5" hidden="false" customHeight="true" outlineLevel="0" collapsed="false">
      <c r="A9817" s="479" t="s">
        <v>656</v>
      </c>
      <c r="B9817" s="480" t="n">
        <v>88489</v>
      </c>
      <c r="C9817" s="481" t="s">
        <v>42</v>
      </c>
      <c r="D9817" s="481" t="s">
        <v>266</v>
      </c>
      <c r="E9817" s="481" t="s">
        <v>674</v>
      </c>
      <c r="F9817" s="481"/>
      <c r="G9817" s="482" t="s">
        <v>400</v>
      </c>
      <c r="H9817" s="483" t="n">
        <v>13.44</v>
      </c>
      <c r="I9817" s="484" t="n">
        <v>11.91</v>
      </c>
      <c r="J9817" s="485" t="n">
        <v>160.07</v>
      </c>
    </row>
    <row r="9818" customFormat="false" ht="25.5" hidden="false" customHeight="true" outlineLevel="0" collapsed="false">
      <c r="A9818" s="479" t="s">
        <v>656</v>
      </c>
      <c r="B9818" s="480" t="n">
        <v>88488</v>
      </c>
      <c r="C9818" s="481" t="s">
        <v>42</v>
      </c>
      <c r="D9818" s="481" t="s">
        <v>4232</v>
      </c>
      <c r="E9818" s="481" t="s">
        <v>674</v>
      </c>
      <c r="F9818" s="481"/>
      <c r="G9818" s="482" t="s">
        <v>400</v>
      </c>
      <c r="H9818" s="483" t="n">
        <v>3.78</v>
      </c>
      <c r="I9818" s="484" t="n">
        <v>14.07</v>
      </c>
      <c r="J9818" s="485" t="n">
        <v>53.18</v>
      </c>
    </row>
    <row r="9819" customFormat="false" ht="51.75" hidden="false" customHeight="true" outlineLevel="0" collapsed="false">
      <c r="A9819" s="479" t="s">
        <v>656</v>
      </c>
      <c r="B9819" s="480" t="n">
        <v>100739</v>
      </c>
      <c r="C9819" s="481" t="s">
        <v>42</v>
      </c>
      <c r="D9819" s="481" t="s">
        <v>4233</v>
      </c>
      <c r="E9819" s="481" t="s">
        <v>674</v>
      </c>
      <c r="F9819" s="481"/>
      <c r="G9819" s="482" t="s">
        <v>400</v>
      </c>
      <c r="H9819" s="483" t="n">
        <v>51.44</v>
      </c>
      <c r="I9819" s="484" t="n">
        <v>9.55</v>
      </c>
      <c r="J9819" s="485" t="n">
        <v>491.25</v>
      </c>
    </row>
    <row r="9820" customFormat="false" ht="51.75" hidden="false" customHeight="true" outlineLevel="0" collapsed="false">
      <c r="A9820" s="479" t="s">
        <v>656</v>
      </c>
      <c r="B9820" s="480" t="n">
        <v>98764</v>
      </c>
      <c r="C9820" s="481" t="s">
        <v>42</v>
      </c>
      <c r="D9820" s="481" t="s">
        <v>4234</v>
      </c>
      <c r="E9820" s="481" t="s">
        <v>683</v>
      </c>
      <c r="F9820" s="481"/>
      <c r="G9820" s="482" t="s">
        <v>688</v>
      </c>
      <c r="H9820" s="483" t="n">
        <v>12.83</v>
      </c>
      <c r="I9820" s="484" t="n">
        <v>5.14</v>
      </c>
      <c r="J9820" s="485" t="n">
        <v>65.94</v>
      </c>
    </row>
    <row r="9821" customFormat="false" ht="51.75" hidden="false" customHeight="true" outlineLevel="0" collapsed="false">
      <c r="A9821" s="479" t="s">
        <v>656</v>
      </c>
      <c r="B9821" s="480" t="n">
        <v>98765</v>
      </c>
      <c r="C9821" s="481" t="s">
        <v>42</v>
      </c>
      <c r="D9821" s="481" t="s">
        <v>4235</v>
      </c>
      <c r="E9821" s="481" t="s">
        <v>683</v>
      </c>
      <c r="F9821" s="481"/>
      <c r="G9821" s="482" t="s">
        <v>684</v>
      </c>
      <c r="H9821" s="483" t="n">
        <v>2.25</v>
      </c>
      <c r="I9821" s="484" t="n">
        <v>0.09</v>
      </c>
      <c r="J9821" s="485" t="n">
        <v>0.2</v>
      </c>
    </row>
    <row r="9822" customFormat="false" ht="24" hidden="false" customHeight="true" outlineLevel="0" collapsed="false">
      <c r="A9822" s="479" t="s">
        <v>656</v>
      </c>
      <c r="B9822" s="480" t="n">
        <v>88315</v>
      </c>
      <c r="C9822" s="481" t="s">
        <v>42</v>
      </c>
      <c r="D9822" s="481" t="s">
        <v>1600</v>
      </c>
      <c r="E9822" s="481" t="s">
        <v>1382</v>
      </c>
      <c r="F9822" s="481"/>
      <c r="G9822" s="482" t="s">
        <v>469</v>
      </c>
      <c r="H9822" s="483" t="n">
        <v>23.52</v>
      </c>
      <c r="I9822" s="484" t="n">
        <v>25.4</v>
      </c>
      <c r="J9822" s="485" t="n">
        <v>597.4</v>
      </c>
    </row>
    <row r="9823" customFormat="false" ht="24" hidden="false" customHeight="true" outlineLevel="0" collapsed="false">
      <c r="A9823" s="479" t="s">
        <v>656</v>
      </c>
      <c r="B9823" s="480" t="n">
        <v>88316</v>
      </c>
      <c r="C9823" s="481" t="s">
        <v>42</v>
      </c>
      <c r="D9823" s="481" t="s">
        <v>667</v>
      </c>
      <c r="E9823" s="481" t="s">
        <v>1382</v>
      </c>
      <c r="F9823" s="481"/>
      <c r="G9823" s="482" t="s">
        <v>469</v>
      </c>
      <c r="H9823" s="483" t="n">
        <v>35.2</v>
      </c>
      <c r="I9823" s="484" t="n">
        <v>20.32</v>
      </c>
      <c r="J9823" s="485" t="n">
        <v>715.26</v>
      </c>
    </row>
    <row r="9824" customFormat="false" ht="24" hidden="false" customHeight="true" outlineLevel="0" collapsed="false">
      <c r="A9824" s="479" t="s">
        <v>656</v>
      </c>
      <c r="B9824" s="480" t="n">
        <v>88317</v>
      </c>
      <c r="C9824" s="481" t="s">
        <v>42</v>
      </c>
      <c r="D9824" s="481" t="s">
        <v>4236</v>
      </c>
      <c r="E9824" s="481" t="s">
        <v>1382</v>
      </c>
      <c r="F9824" s="481"/>
      <c r="G9824" s="482" t="s">
        <v>469</v>
      </c>
      <c r="H9824" s="483" t="n">
        <v>7.12</v>
      </c>
      <c r="I9824" s="484" t="n">
        <v>26.36</v>
      </c>
      <c r="J9824" s="485" t="n">
        <v>187.68</v>
      </c>
    </row>
    <row r="9825" customFormat="false" ht="24" hidden="false" customHeight="true" outlineLevel="0" collapsed="false">
      <c r="A9825" s="479" t="s">
        <v>656</v>
      </c>
      <c r="B9825" s="480" t="n">
        <v>88309</v>
      </c>
      <c r="C9825" s="481" t="s">
        <v>42</v>
      </c>
      <c r="D9825" s="481" t="s">
        <v>696</v>
      </c>
      <c r="E9825" s="481" t="s">
        <v>1382</v>
      </c>
      <c r="F9825" s="481"/>
      <c r="G9825" s="482" t="s">
        <v>469</v>
      </c>
      <c r="H9825" s="483" t="n">
        <v>6</v>
      </c>
      <c r="I9825" s="484" t="n">
        <v>25.62</v>
      </c>
      <c r="J9825" s="485" t="n">
        <v>153.72</v>
      </c>
    </row>
    <row r="9826" customFormat="false" ht="51.75" hidden="false" customHeight="true" outlineLevel="0" collapsed="false">
      <c r="A9826" s="479" t="s">
        <v>656</v>
      </c>
      <c r="B9826" s="480" t="n">
        <v>101964</v>
      </c>
      <c r="C9826" s="481" t="s">
        <v>42</v>
      </c>
      <c r="D9826" s="481" t="s">
        <v>2750</v>
      </c>
      <c r="E9826" s="481" t="s">
        <v>1399</v>
      </c>
      <c r="F9826" s="481"/>
      <c r="G9826" s="482" t="s">
        <v>400</v>
      </c>
      <c r="H9826" s="483" t="n">
        <v>1.89</v>
      </c>
      <c r="I9826" s="484" t="n">
        <v>180.18</v>
      </c>
      <c r="J9826" s="485" t="n">
        <v>340.54</v>
      </c>
    </row>
    <row r="9827" customFormat="false" ht="51.75" hidden="false" customHeight="true" outlineLevel="0" collapsed="false">
      <c r="A9827" s="479" t="s">
        <v>656</v>
      </c>
      <c r="B9827" s="480" t="n">
        <v>103350</v>
      </c>
      <c r="C9827" s="481" t="s">
        <v>42</v>
      </c>
      <c r="D9827" s="481" t="s">
        <v>2751</v>
      </c>
      <c r="E9827" s="481" t="s">
        <v>1815</v>
      </c>
      <c r="F9827" s="481"/>
      <c r="G9827" s="482" t="s">
        <v>400</v>
      </c>
      <c r="H9827" s="483" t="n">
        <v>6.8</v>
      </c>
      <c r="I9827" s="484" t="n">
        <v>189.69</v>
      </c>
      <c r="J9827" s="485" t="n">
        <v>1289.89</v>
      </c>
    </row>
    <row r="9828" customFormat="false" ht="25.5" hidden="false" customHeight="true" outlineLevel="0" collapsed="false">
      <c r="A9828" s="501" t="s">
        <v>200</v>
      </c>
      <c r="B9828" s="502" t="n">
        <v>10997</v>
      </c>
      <c r="C9828" s="503" t="s">
        <v>42</v>
      </c>
      <c r="D9828" s="503" t="s">
        <v>773</v>
      </c>
      <c r="E9828" s="503" t="s">
        <v>669</v>
      </c>
      <c r="F9828" s="503"/>
      <c r="G9828" s="504" t="s">
        <v>66</v>
      </c>
      <c r="H9828" s="505" t="n">
        <v>11.32</v>
      </c>
      <c r="I9828" s="506" t="n">
        <v>37.9</v>
      </c>
      <c r="J9828" s="507" t="n">
        <v>429.02</v>
      </c>
    </row>
    <row r="9829" customFormat="false" ht="25.5" hidden="false" customHeight="true" outlineLevel="0" collapsed="false">
      <c r="A9829" s="501" t="s">
        <v>200</v>
      </c>
      <c r="B9829" s="502" t="n">
        <v>7167</v>
      </c>
      <c r="C9829" s="503" t="s">
        <v>42</v>
      </c>
      <c r="D9829" s="503" t="s">
        <v>2752</v>
      </c>
      <c r="E9829" s="503" t="s">
        <v>669</v>
      </c>
      <c r="F9829" s="503"/>
      <c r="G9829" s="504" t="s">
        <v>400</v>
      </c>
      <c r="H9829" s="505" t="n">
        <v>3.69</v>
      </c>
      <c r="I9829" s="506" t="n">
        <v>25.18</v>
      </c>
      <c r="J9829" s="507" t="n">
        <v>92.91</v>
      </c>
    </row>
    <row r="9830" customFormat="false" ht="25.5" hidden="false" customHeight="true" outlineLevel="0" collapsed="false">
      <c r="A9830" s="501" t="s">
        <v>200</v>
      </c>
      <c r="B9830" s="502" t="n">
        <v>367</v>
      </c>
      <c r="C9830" s="503" t="s">
        <v>42</v>
      </c>
      <c r="D9830" s="503" t="s">
        <v>1823</v>
      </c>
      <c r="E9830" s="503" t="s">
        <v>669</v>
      </c>
      <c r="F9830" s="503"/>
      <c r="G9830" s="504" t="s">
        <v>388</v>
      </c>
      <c r="H9830" s="505" t="n">
        <v>0.244</v>
      </c>
      <c r="I9830" s="506" t="n">
        <v>134.23</v>
      </c>
      <c r="J9830" s="507" t="n">
        <v>32.75</v>
      </c>
    </row>
    <row r="9831" customFormat="false" ht="24" hidden="false" customHeight="true" outlineLevel="0" collapsed="false">
      <c r="A9831" s="501" t="s">
        <v>200</v>
      </c>
      <c r="B9831" s="502" t="n">
        <v>1379</v>
      </c>
      <c r="C9831" s="503" t="s">
        <v>42</v>
      </c>
      <c r="D9831" s="503" t="s">
        <v>1825</v>
      </c>
      <c r="E9831" s="503" t="s">
        <v>669</v>
      </c>
      <c r="F9831" s="503"/>
      <c r="G9831" s="504" t="s">
        <v>66</v>
      </c>
      <c r="H9831" s="505" t="n">
        <v>19.32</v>
      </c>
      <c r="I9831" s="506" t="n">
        <v>0.88</v>
      </c>
      <c r="J9831" s="507" t="n">
        <v>17</v>
      </c>
    </row>
    <row r="9832" customFormat="false" ht="39" hidden="false" customHeight="true" outlineLevel="0" collapsed="false">
      <c r="A9832" s="501" t="s">
        <v>200</v>
      </c>
      <c r="B9832" s="502" t="n">
        <v>4948</v>
      </c>
      <c r="C9832" s="503" t="s">
        <v>42</v>
      </c>
      <c r="D9832" s="503" t="s">
        <v>4237</v>
      </c>
      <c r="E9832" s="503" t="s">
        <v>669</v>
      </c>
      <c r="F9832" s="503"/>
      <c r="G9832" s="504" t="s">
        <v>400</v>
      </c>
      <c r="H9832" s="505" t="n">
        <v>4</v>
      </c>
      <c r="I9832" s="506" t="n">
        <v>703.54</v>
      </c>
      <c r="J9832" s="507" t="n">
        <v>2814.16</v>
      </c>
    </row>
    <row r="9833" customFormat="false" ht="15" hidden="false" customHeight="false" outlineLevel="0" collapsed="false">
      <c r="A9833" s="486"/>
      <c r="B9833" s="487"/>
      <c r="C9833" s="487"/>
      <c r="D9833" s="487"/>
      <c r="E9833" s="487" t="s">
        <v>1388</v>
      </c>
      <c r="F9833" s="488" t="n">
        <v>2311.87</v>
      </c>
      <c r="G9833" s="487" t="s">
        <v>1389</v>
      </c>
      <c r="H9833" s="488" t="n">
        <v>0</v>
      </c>
      <c r="I9833" s="489" t="s">
        <v>1390</v>
      </c>
      <c r="J9833" s="490" t="n">
        <v>2311.87</v>
      </c>
    </row>
    <row r="9834" customFormat="false" ht="15" hidden="false" customHeight="true" outlineLevel="0" collapsed="false">
      <c r="A9834" s="486"/>
      <c r="B9834" s="487"/>
      <c r="C9834" s="487"/>
      <c r="D9834" s="487"/>
      <c r="E9834" s="487" t="s">
        <v>1391</v>
      </c>
      <c r="F9834" s="488" t="n">
        <v>1932.7</v>
      </c>
      <c r="G9834" s="487"/>
      <c r="H9834" s="491" t="s">
        <v>1392</v>
      </c>
      <c r="I9834" s="491"/>
      <c r="J9834" s="490" t="n">
        <v>10053.29</v>
      </c>
    </row>
    <row r="9835" customFormat="false" ht="49.5" hidden="false" customHeight="true" outlineLevel="0" collapsed="false">
      <c r="A9835" s="492"/>
      <c r="B9835" s="493"/>
      <c r="C9835" s="493"/>
      <c r="D9835" s="493"/>
      <c r="E9835" s="493"/>
      <c r="F9835" s="493"/>
      <c r="G9835" s="493" t="s">
        <v>1393</v>
      </c>
      <c r="H9835" s="494" t="n">
        <v>1</v>
      </c>
      <c r="I9835" s="495" t="s">
        <v>1394</v>
      </c>
      <c r="J9835" s="496" t="n">
        <v>10053.29</v>
      </c>
    </row>
    <row r="9836" customFormat="false" ht="0.75" hidden="false" customHeight="true" outlineLevel="0" collapsed="false">
      <c r="A9836" s="497"/>
      <c r="B9836" s="498"/>
      <c r="C9836" s="498"/>
      <c r="D9836" s="498"/>
      <c r="E9836" s="498"/>
      <c r="F9836" s="498"/>
      <c r="G9836" s="498"/>
      <c r="H9836" s="498"/>
      <c r="I9836" s="499"/>
      <c r="J9836" s="500"/>
    </row>
    <row r="9837" customFormat="false" ht="18" hidden="false" customHeight="true" outlineLevel="0" collapsed="false">
      <c r="A9837" s="466" t="s">
        <v>4238</v>
      </c>
      <c r="B9837" s="467" t="s">
        <v>27</v>
      </c>
      <c r="C9837" s="468" t="s">
        <v>26</v>
      </c>
      <c r="D9837" s="468" t="s">
        <v>18</v>
      </c>
      <c r="E9837" s="468" t="s">
        <v>25</v>
      </c>
      <c r="F9837" s="468"/>
      <c r="G9837" s="469" t="s">
        <v>1375</v>
      </c>
      <c r="H9837" s="467" t="s">
        <v>1376</v>
      </c>
      <c r="I9837" s="470" t="s">
        <v>1377</v>
      </c>
      <c r="J9837" s="471" t="s">
        <v>19</v>
      </c>
    </row>
    <row r="9838" customFormat="false" ht="51.75" hidden="false" customHeight="true" outlineLevel="0" collapsed="false">
      <c r="A9838" s="472" t="s">
        <v>35</v>
      </c>
      <c r="B9838" s="473" t="n">
        <v>92690</v>
      </c>
      <c r="C9838" s="474" t="s">
        <v>42</v>
      </c>
      <c r="D9838" s="474" t="s">
        <v>4239</v>
      </c>
      <c r="E9838" s="474" t="s">
        <v>1422</v>
      </c>
      <c r="F9838" s="474"/>
      <c r="G9838" s="475" t="s">
        <v>47</v>
      </c>
      <c r="H9838" s="476" t="n">
        <v>1</v>
      </c>
      <c r="I9838" s="477" t="n">
        <v>72.24</v>
      </c>
      <c r="J9838" s="478" t="n">
        <v>72.24</v>
      </c>
    </row>
    <row r="9839" customFormat="false" ht="25.5" hidden="false" customHeight="true" outlineLevel="0" collapsed="false">
      <c r="A9839" s="479" t="s">
        <v>656</v>
      </c>
      <c r="B9839" s="480" t="n">
        <v>88248</v>
      </c>
      <c r="C9839" s="481" t="s">
        <v>42</v>
      </c>
      <c r="D9839" s="481" t="s">
        <v>910</v>
      </c>
      <c r="E9839" s="481" t="s">
        <v>1382</v>
      </c>
      <c r="F9839" s="481"/>
      <c r="G9839" s="482" t="s">
        <v>469</v>
      </c>
      <c r="H9839" s="483" t="n">
        <v>0.196</v>
      </c>
      <c r="I9839" s="484" t="n">
        <v>20.92</v>
      </c>
      <c r="J9839" s="485" t="n">
        <v>4.1</v>
      </c>
    </row>
    <row r="9840" customFormat="false" ht="25.5" hidden="false" customHeight="true" outlineLevel="0" collapsed="false">
      <c r="A9840" s="479" t="s">
        <v>656</v>
      </c>
      <c r="B9840" s="480" t="n">
        <v>88267</v>
      </c>
      <c r="C9840" s="481" t="s">
        <v>42</v>
      </c>
      <c r="D9840" s="481" t="s">
        <v>909</v>
      </c>
      <c r="E9840" s="481" t="s">
        <v>1382</v>
      </c>
      <c r="F9840" s="481"/>
      <c r="G9840" s="482" t="s">
        <v>469</v>
      </c>
      <c r="H9840" s="483" t="n">
        <v>0.196</v>
      </c>
      <c r="I9840" s="484" t="n">
        <v>25.55</v>
      </c>
      <c r="J9840" s="485" t="n">
        <v>5</v>
      </c>
    </row>
    <row r="9841" customFormat="false" ht="24" hidden="false" customHeight="true" outlineLevel="0" collapsed="false">
      <c r="A9841" s="479" t="s">
        <v>656</v>
      </c>
      <c r="B9841" s="480" t="n">
        <v>88317</v>
      </c>
      <c r="C9841" s="481" t="s">
        <v>42</v>
      </c>
      <c r="D9841" s="481" t="s">
        <v>4236</v>
      </c>
      <c r="E9841" s="481" t="s">
        <v>1382</v>
      </c>
      <c r="F9841" s="481"/>
      <c r="G9841" s="482" t="s">
        <v>469</v>
      </c>
      <c r="H9841" s="483" t="n">
        <v>0.196</v>
      </c>
      <c r="I9841" s="484" t="n">
        <v>26.36</v>
      </c>
      <c r="J9841" s="485" t="n">
        <v>5.16</v>
      </c>
    </row>
    <row r="9842" customFormat="false" ht="25.5" hidden="false" customHeight="true" outlineLevel="0" collapsed="false">
      <c r="A9842" s="501" t="s">
        <v>200</v>
      </c>
      <c r="B9842" s="502" t="n">
        <v>21150</v>
      </c>
      <c r="C9842" s="503" t="s">
        <v>42</v>
      </c>
      <c r="D9842" s="503" t="s">
        <v>4240</v>
      </c>
      <c r="E9842" s="503" t="s">
        <v>669</v>
      </c>
      <c r="F9842" s="503"/>
      <c r="G9842" s="504" t="s">
        <v>47</v>
      </c>
      <c r="H9842" s="505" t="n">
        <v>1.039</v>
      </c>
      <c r="I9842" s="506" t="n">
        <v>55.81</v>
      </c>
      <c r="J9842" s="507" t="n">
        <v>57.98</v>
      </c>
    </row>
    <row r="9843" customFormat="false" ht="15" hidden="false" customHeight="false" outlineLevel="0" collapsed="false">
      <c r="A9843" s="486"/>
      <c r="B9843" s="487"/>
      <c r="C9843" s="487"/>
      <c r="D9843" s="487"/>
      <c r="E9843" s="487" t="s">
        <v>1388</v>
      </c>
      <c r="F9843" s="488" t="n">
        <v>11.19</v>
      </c>
      <c r="G9843" s="487" t="s">
        <v>1389</v>
      </c>
      <c r="H9843" s="488" t="n">
        <v>0</v>
      </c>
      <c r="I9843" s="489" t="s">
        <v>1390</v>
      </c>
      <c r="J9843" s="490" t="n">
        <v>11.19</v>
      </c>
    </row>
    <row r="9844" customFormat="false" ht="15" hidden="false" customHeight="true" outlineLevel="0" collapsed="false">
      <c r="A9844" s="486"/>
      <c r="B9844" s="487"/>
      <c r="C9844" s="487"/>
      <c r="D9844" s="487"/>
      <c r="E9844" s="487" t="s">
        <v>1391</v>
      </c>
      <c r="F9844" s="488" t="n">
        <v>17.19</v>
      </c>
      <c r="G9844" s="487"/>
      <c r="H9844" s="491" t="s">
        <v>1392</v>
      </c>
      <c r="I9844" s="491"/>
      <c r="J9844" s="490" t="n">
        <v>89.43</v>
      </c>
    </row>
    <row r="9845" customFormat="false" ht="49.5" hidden="false" customHeight="true" outlineLevel="0" collapsed="false">
      <c r="A9845" s="492"/>
      <c r="B9845" s="493"/>
      <c r="C9845" s="493"/>
      <c r="D9845" s="493"/>
      <c r="E9845" s="493"/>
      <c r="F9845" s="493"/>
      <c r="G9845" s="493" t="s">
        <v>1393</v>
      </c>
      <c r="H9845" s="494" t="n">
        <v>51.09</v>
      </c>
      <c r="I9845" s="495" t="s">
        <v>1394</v>
      </c>
      <c r="J9845" s="496" t="n">
        <v>4568.97</v>
      </c>
    </row>
    <row r="9846" customFormat="false" ht="0.75" hidden="false" customHeight="true" outlineLevel="0" collapsed="false">
      <c r="A9846" s="497"/>
      <c r="B9846" s="498"/>
      <c r="C9846" s="498"/>
      <c r="D9846" s="498"/>
      <c r="E9846" s="498"/>
      <c r="F9846" s="498"/>
      <c r="G9846" s="498"/>
      <c r="H9846" s="498"/>
      <c r="I9846" s="499"/>
      <c r="J9846" s="500"/>
    </row>
    <row r="9847" customFormat="false" ht="18" hidden="false" customHeight="true" outlineLevel="0" collapsed="false">
      <c r="A9847" s="466" t="s">
        <v>4241</v>
      </c>
      <c r="B9847" s="467" t="s">
        <v>27</v>
      </c>
      <c r="C9847" s="468" t="s">
        <v>26</v>
      </c>
      <c r="D9847" s="468" t="s">
        <v>18</v>
      </c>
      <c r="E9847" s="468" t="s">
        <v>25</v>
      </c>
      <c r="F9847" s="468"/>
      <c r="G9847" s="469" t="s">
        <v>1375</v>
      </c>
      <c r="H9847" s="467" t="s">
        <v>1376</v>
      </c>
      <c r="I9847" s="470" t="s">
        <v>1377</v>
      </c>
      <c r="J9847" s="471" t="s">
        <v>19</v>
      </c>
    </row>
    <row r="9848" customFormat="false" ht="39" hidden="false" customHeight="true" outlineLevel="0" collapsed="false">
      <c r="A9848" s="472" t="s">
        <v>35</v>
      </c>
      <c r="B9848" s="473" t="n">
        <v>97549</v>
      </c>
      <c r="C9848" s="474" t="s">
        <v>42</v>
      </c>
      <c r="D9848" s="474" t="s">
        <v>4242</v>
      </c>
      <c r="E9848" s="474" t="s">
        <v>1422</v>
      </c>
      <c r="F9848" s="474"/>
      <c r="G9848" s="475" t="s">
        <v>120</v>
      </c>
      <c r="H9848" s="476" t="n">
        <v>1</v>
      </c>
      <c r="I9848" s="477" t="n">
        <v>49.68</v>
      </c>
      <c r="J9848" s="478" t="n">
        <v>49.68</v>
      </c>
    </row>
    <row r="9849" customFormat="false" ht="25.5" hidden="false" customHeight="true" outlineLevel="0" collapsed="false">
      <c r="A9849" s="479" t="s">
        <v>656</v>
      </c>
      <c r="B9849" s="480" t="n">
        <v>88248</v>
      </c>
      <c r="C9849" s="481" t="s">
        <v>42</v>
      </c>
      <c r="D9849" s="481" t="s">
        <v>910</v>
      </c>
      <c r="E9849" s="481" t="s">
        <v>1382</v>
      </c>
      <c r="F9849" s="481"/>
      <c r="G9849" s="482" t="s">
        <v>469</v>
      </c>
      <c r="H9849" s="483" t="n">
        <v>0.294</v>
      </c>
      <c r="I9849" s="484" t="n">
        <v>20.92</v>
      </c>
      <c r="J9849" s="485" t="n">
        <v>6.15</v>
      </c>
    </row>
    <row r="9850" customFormat="false" ht="25.5" hidden="false" customHeight="true" outlineLevel="0" collapsed="false">
      <c r="A9850" s="479" t="s">
        <v>656</v>
      </c>
      <c r="B9850" s="480" t="n">
        <v>88267</v>
      </c>
      <c r="C9850" s="481" t="s">
        <v>42</v>
      </c>
      <c r="D9850" s="481" t="s">
        <v>909</v>
      </c>
      <c r="E9850" s="481" t="s">
        <v>1382</v>
      </c>
      <c r="F9850" s="481"/>
      <c r="G9850" s="482" t="s">
        <v>469</v>
      </c>
      <c r="H9850" s="483" t="n">
        <v>0.294</v>
      </c>
      <c r="I9850" s="484" t="n">
        <v>25.55</v>
      </c>
      <c r="J9850" s="485" t="n">
        <v>7.51</v>
      </c>
    </row>
    <row r="9851" customFormat="false" ht="24" hidden="false" customHeight="true" outlineLevel="0" collapsed="false">
      <c r="A9851" s="479" t="s">
        <v>656</v>
      </c>
      <c r="B9851" s="480" t="n">
        <v>88317</v>
      </c>
      <c r="C9851" s="481" t="s">
        <v>42</v>
      </c>
      <c r="D9851" s="481" t="s">
        <v>4236</v>
      </c>
      <c r="E9851" s="481" t="s">
        <v>1382</v>
      </c>
      <c r="F9851" s="481"/>
      <c r="G9851" s="482" t="s">
        <v>469</v>
      </c>
      <c r="H9851" s="483" t="n">
        <v>0.294</v>
      </c>
      <c r="I9851" s="484" t="n">
        <v>26.36</v>
      </c>
      <c r="J9851" s="485" t="n">
        <v>7.74</v>
      </c>
    </row>
    <row r="9852" customFormat="false" ht="25.5" hidden="false" customHeight="true" outlineLevel="0" collapsed="false">
      <c r="A9852" s="501" t="s">
        <v>200</v>
      </c>
      <c r="B9852" s="502" t="n">
        <v>11002</v>
      </c>
      <c r="C9852" s="503" t="s">
        <v>42</v>
      </c>
      <c r="D9852" s="503" t="s">
        <v>2349</v>
      </c>
      <c r="E9852" s="503" t="s">
        <v>669</v>
      </c>
      <c r="F9852" s="503"/>
      <c r="G9852" s="504" t="s">
        <v>66</v>
      </c>
      <c r="H9852" s="505" t="n">
        <v>0.012</v>
      </c>
      <c r="I9852" s="506" t="n">
        <v>36.39</v>
      </c>
      <c r="J9852" s="507" t="n">
        <v>0.43</v>
      </c>
    </row>
    <row r="9853" customFormat="false" ht="25.5" hidden="false" customHeight="true" outlineLevel="0" collapsed="false">
      <c r="A9853" s="501" t="s">
        <v>200</v>
      </c>
      <c r="B9853" s="502" t="n">
        <v>40380</v>
      </c>
      <c r="C9853" s="503" t="s">
        <v>42</v>
      </c>
      <c r="D9853" s="503" t="s">
        <v>4243</v>
      </c>
      <c r="E9853" s="503" t="s">
        <v>669</v>
      </c>
      <c r="F9853" s="503"/>
      <c r="G9853" s="504" t="s">
        <v>120</v>
      </c>
      <c r="H9853" s="505" t="n">
        <v>1</v>
      </c>
      <c r="I9853" s="506" t="n">
        <v>27.85</v>
      </c>
      <c r="J9853" s="507" t="n">
        <v>27.85</v>
      </c>
    </row>
    <row r="9854" customFormat="false" ht="15" hidden="false" customHeight="false" outlineLevel="0" collapsed="false">
      <c r="A9854" s="486"/>
      <c r="B9854" s="487"/>
      <c r="C9854" s="487"/>
      <c r="D9854" s="487"/>
      <c r="E9854" s="487" t="s">
        <v>1388</v>
      </c>
      <c r="F9854" s="488" t="n">
        <v>16.81</v>
      </c>
      <c r="G9854" s="487" t="s">
        <v>1389</v>
      </c>
      <c r="H9854" s="488" t="n">
        <v>0</v>
      </c>
      <c r="I9854" s="489" t="s">
        <v>1390</v>
      </c>
      <c r="J9854" s="490" t="n">
        <v>16.81</v>
      </c>
    </row>
    <row r="9855" customFormat="false" ht="15" hidden="false" customHeight="true" outlineLevel="0" collapsed="false">
      <c r="A9855" s="486"/>
      <c r="B9855" s="487"/>
      <c r="C9855" s="487"/>
      <c r="D9855" s="487"/>
      <c r="E9855" s="487" t="s">
        <v>1391</v>
      </c>
      <c r="F9855" s="488" t="n">
        <v>11.82</v>
      </c>
      <c r="G9855" s="487"/>
      <c r="H9855" s="491" t="s">
        <v>1392</v>
      </c>
      <c r="I9855" s="491"/>
      <c r="J9855" s="490" t="n">
        <v>61.5</v>
      </c>
    </row>
    <row r="9856" customFormat="false" ht="49.5" hidden="false" customHeight="true" outlineLevel="0" collapsed="false">
      <c r="A9856" s="492"/>
      <c r="B9856" s="493"/>
      <c r="C9856" s="493"/>
      <c r="D9856" s="493"/>
      <c r="E9856" s="493"/>
      <c r="F9856" s="493"/>
      <c r="G9856" s="493" t="s">
        <v>1393</v>
      </c>
      <c r="H9856" s="494" t="n">
        <v>10</v>
      </c>
      <c r="I9856" s="495" t="s">
        <v>1394</v>
      </c>
      <c r="J9856" s="496" t="n">
        <v>615</v>
      </c>
    </row>
    <row r="9857" customFormat="false" ht="0.75" hidden="false" customHeight="true" outlineLevel="0" collapsed="false">
      <c r="A9857" s="497"/>
      <c r="B9857" s="498"/>
      <c r="C9857" s="498"/>
      <c r="D9857" s="498"/>
      <c r="E9857" s="498"/>
      <c r="F9857" s="498"/>
      <c r="G9857" s="498"/>
      <c r="H9857" s="498"/>
      <c r="I9857" s="499"/>
      <c r="J9857" s="500"/>
    </row>
    <row r="9858" customFormat="false" ht="18" hidden="false" customHeight="true" outlineLevel="0" collapsed="false">
      <c r="A9858" s="466" t="s">
        <v>4244</v>
      </c>
      <c r="B9858" s="467" t="s">
        <v>27</v>
      </c>
      <c r="C9858" s="468" t="s">
        <v>26</v>
      </c>
      <c r="D9858" s="468" t="s">
        <v>18</v>
      </c>
      <c r="E9858" s="468" t="s">
        <v>25</v>
      </c>
      <c r="F9858" s="468"/>
      <c r="G9858" s="469" t="s">
        <v>1375</v>
      </c>
      <c r="H9858" s="467" t="s">
        <v>1376</v>
      </c>
      <c r="I9858" s="470" t="s">
        <v>1377</v>
      </c>
      <c r="J9858" s="471" t="s">
        <v>19</v>
      </c>
    </row>
    <row r="9859" customFormat="false" ht="39" hidden="false" customHeight="true" outlineLevel="0" collapsed="false">
      <c r="A9859" s="472" t="s">
        <v>35</v>
      </c>
      <c r="B9859" s="473" t="n">
        <v>97553</v>
      </c>
      <c r="C9859" s="474" t="s">
        <v>42</v>
      </c>
      <c r="D9859" s="474" t="s">
        <v>4245</v>
      </c>
      <c r="E9859" s="474" t="s">
        <v>1422</v>
      </c>
      <c r="F9859" s="474"/>
      <c r="G9859" s="475" t="s">
        <v>120</v>
      </c>
      <c r="H9859" s="476" t="n">
        <v>1</v>
      </c>
      <c r="I9859" s="477" t="n">
        <v>70.57</v>
      </c>
      <c r="J9859" s="478" t="n">
        <v>70.57</v>
      </c>
    </row>
    <row r="9860" customFormat="false" ht="25.5" hidden="false" customHeight="true" outlineLevel="0" collapsed="false">
      <c r="A9860" s="479" t="s">
        <v>656</v>
      </c>
      <c r="B9860" s="480" t="n">
        <v>88248</v>
      </c>
      <c r="C9860" s="481" t="s">
        <v>42</v>
      </c>
      <c r="D9860" s="481" t="s">
        <v>910</v>
      </c>
      <c r="E9860" s="481" t="s">
        <v>1382</v>
      </c>
      <c r="F9860" s="481"/>
      <c r="G9860" s="482" t="s">
        <v>469</v>
      </c>
      <c r="H9860" s="483" t="n">
        <v>0.392</v>
      </c>
      <c r="I9860" s="484" t="n">
        <v>20.92</v>
      </c>
      <c r="J9860" s="485" t="n">
        <v>8.2</v>
      </c>
    </row>
    <row r="9861" customFormat="false" ht="25.5" hidden="false" customHeight="true" outlineLevel="0" collapsed="false">
      <c r="A9861" s="479" t="s">
        <v>656</v>
      </c>
      <c r="B9861" s="480" t="n">
        <v>88267</v>
      </c>
      <c r="C9861" s="481" t="s">
        <v>42</v>
      </c>
      <c r="D9861" s="481" t="s">
        <v>909</v>
      </c>
      <c r="E9861" s="481" t="s">
        <v>1382</v>
      </c>
      <c r="F9861" s="481"/>
      <c r="G9861" s="482" t="s">
        <v>469</v>
      </c>
      <c r="H9861" s="483" t="n">
        <v>0.392</v>
      </c>
      <c r="I9861" s="484" t="n">
        <v>25.55</v>
      </c>
      <c r="J9861" s="485" t="n">
        <v>10.01</v>
      </c>
    </row>
    <row r="9862" customFormat="false" ht="24" hidden="false" customHeight="true" outlineLevel="0" collapsed="false">
      <c r="A9862" s="479" t="s">
        <v>656</v>
      </c>
      <c r="B9862" s="480" t="n">
        <v>88317</v>
      </c>
      <c r="C9862" s="481" t="s">
        <v>42</v>
      </c>
      <c r="D9862" s="481" t="s">
        <v>4236</v>
      </c>
      <c r="E9862" s="481" t="s">
        <v>1382</v>
      </c>
      <c r="F9862" s="481"/>
      <c r="G9862" s="482" t="s">
        <v>469</v>
      </c>
      <c r="H9862" s="483" t="n">
        <v>0.392</v>
      </c>
      <c r="I9862" s="484" t="n">
        <v>26.36</v>
      </c>
      <c r="J9862" s="485" t="n">
        <v>10.33</v>
      </c>
    </row>
    <row r="9863" customFormat="false" ht="25.5" hidden="false" customHeight="true" outlineLevel="0" collapsed="false">
      <c r="A9863" s="501" t="s">
        <v>200</v>
      </c>
      <c r="B9863" s="502" t="n">
        <v>11002</v>
      </c>
      <c r="C9863" s="503" t="s">
        <v>42</v>
      </c>
      <c r="D9863" s="503" t="s">
        <v>2349</v>
      </c>
      <c r="E9863" s="503" t="s">
        <v>669</v>
      </c>
      <c r="F9863" s="503"/>
      <c r="G9863" s="504" t="s">
        <v>66</v>
      </c>
      <c r="H9863" s="505" t="n">
        <v>0.018</v>
      </c>
      <c r="I9863" s="506" t="n">
        <v>36.39</v>
      </c>
      <c r="J9863" s="507" t="n">
        <v>0.65</v>
      </c>
    </row>
    <row r="9864" customFormat="false" ht="25.5" hidden="false" customHeight="true" outlineLevel="0" collapsed="false">
      <c r="A9864" s="501" t="s">
        <v>200</v>
      </c>
      <c r="B9864" s="502" t="n">
        <v>40393</v>
      </c>
      <c r="C9864" s="503" t="s">
        <v>42</v>
      </c>
      <c r="D9864" s="503" t="s">
        <v>4246</v>
      </c>
      <c r="E9864" s="503" t="s">
        <v>669</v>
      </c>
      <c r="F9864" s="503"/>
      <c r="G9864" s="504" t="s">
        <v>120</v>
      </c>
      <c r="H9864" s="505" t="n">
        <v>1</v>
      </c>
      <c r="I9864" s="506" t="n">
        <v>41.38</v>
      </c>
      <c r="J9864" s="507" t="n">
        <v>41.38</v>
      </c>
    </row>
    <row r="9865" customFormat="false" ht="15" hidden="false" customHeight="false" outlineLevel="0" collapsed="false">
      <c r="A9865" s="486"/>
      <c r="B9865" s="487"/>
      <c r="C9865" s="487"/>
      <c r="D9865" s="487"/>
      <c r="E9865" s="487" t="s">
        <v>1388</v>
      </c>
      <c r="F9865" s="488" t="n">
        <v>22.4</v>
      </c>
      <c r="G9865" s="487" t="s">
        <v>1389</v>
      </c>
      <c r="H9865" s="488" t="n">
        <v>0</v>
      </c>
      <c r="I9865" s="489" t="s">
        <v>1390</v>
      </c>
      <c r="J9865" s="490" t="n">
        <v>22.4</v>
      </c>
    </row>
    <row r="9866" customFormat="false" ht="15" hidden="false" customHeight="true" outlineLevel="0" collapsed="false">
      <c r="A9866" s="486"/>
      <c r="B9866" s="487"/>
      <c r="C9866" s="487"/>
      <c r="D9866" s="487"/>
      <c r="E9866" s="487" t="s">
        <v>1391</v>
      </c>
      <c r="F9866" s="488" t="n">
        <v>16.79</v>
      </c>
      <c r="G9866" s="487"/>
      <c r="H9866" s="491" t="s">
        <v>1392</v>
      </c>
      <c r="I9866" s="491"/>
      <c r="J9866" s="490" t="n">
        <v>87.36</v>
      </c>
    </row>
    <row r="9867" customFormat="false" ht="49.5" hidden="false" customHeight="true" outlineLevel="0" collapsed="false">
      <c r="A9867" s="492"/>
      <c r="B9867" s="493"/>
      <c r="C9867" s="493"/>
      <c r="D9867" s="493"/>
      <c r="E9867" s="493"/>
      <c r="F9867" s="493"/>
      <c r="G9867" s="493" t="s">
        <v>1393</v>
      </c>
      <c r="H9867" s="494" t="n">
        <v>3</v>
      </c>
      <c r="I9867" s="495" t="s">
        <v>1394</v>
      </c>
      <c r="J9867" s="496" t="n">
        <v>262.08</v>
      </c>
    </row>
    <row r="9868" customFormat="false" ht="0.75" hidden="false" customHeight="true" outlineLevel="0" collapsed="false">
      <c r="A9868" s="497"/>
      <c r="B9868" s="498"/>
      <c r="C9868" s="498"/>
      <c r="D9868" s="498"/>
      <c r="E9868" s="498"/>
      <c r="F9868" s="498"/>
      <c r="G9868" s="498"/>
      <c r="H9868" s="498"/>
      <c r="I9868" s="499"/>
      <c r="J9868" s="500"/>
    </row>
    <row r="9869" customFormat="false" ht="18" hidden="false" customHeight="true" outlineLevel="0" collapsed="false">
      <c r="A9869" s="466" t="s">
        <v>4247</v>
      </c>
      <c r="B9869" s="467" t="s">
        <v>27</v>
      </c>
      <c r="C9869" s="468" t="s">
        <v>26</v>
      </c>
      <c r="D9869" s="468" t="s">
        <v>18</v>
      </c>
      <c r="E9869" s="468" t="s">
        <v>25</v>
      </c>
      <c r="F9869" s="468"/>
      <c r="G9869" s="469" t="s">
        <v>1375</v>
      </c>
      <c r="H9869" s="467" t="s">
        <v>1376</v>
      </c>
      <c r="I9869" s="470" t="s">
        <v>1377</v>
      </c>
      <c r="J9869" s="471" t="s">
        <v>19</v>
      </c>
    </row>
    <row r="9870" customFormat="false" ht="25.5" hidden="false" customHeight="true" outlineLevel="0" collapsed="false">
      <c r="A9870" s="472" t="s">
        <v>35</v>
      </c>
      <c r="B9870" s="473" t="s">
        <v>4248</v>
      </c>
      <c r="C9870" s="474" t="s">
        <v>36</v>
      </c>
      <c r="D9870" s="474" t="s">
        <v>4249</v>
      </c>
      <c r="E9870" s="474" t="s">
        <v>1422</v>
      </c>
      <c r="F9870" s="474"/>
      <c r="G9870" s="475" t="s">
        <v>120</v>
      </c>
      <c r="H9870" s="476" t="n">
        <v>1</v>
      </c>
      <c r="I9870" s="477" t="n">
        <v>57.79</v>
      </c>
      <c r="J9870" s="478" t="n">
        <v>57.79</v>
      </c>
    </row>
    <row r="9871" customFormat="false" ht="24" hidden="false" customHeight="true" outlineLevel="0" collapsed="false">
      <c r="A9871" s="479" t="s">
        <v>656</v>
      </c>
      <c r="B9871" s="480" t="n">
        <v>88316</v>
      </c>
      <c r="C9871" s="481" t="s">
        <v>42</v>
      </c>
      <c r="D9871" s="481" t="s">
        <v>667</v>
      </c>
      <c r="E9871" s="481" t="s">
        <v>1382</v>
      </c>
      <c r="F9871" s="481"/>
      <c r="G9871" s="482" t="s">
        <v>469</v>
      </c>
      <c r="H9871" s="483" t="n">
        <v>0.5</v>
      </c>
      <c r="I9871" s="484" t="n">
        <v>20.32</v>
      </c>
      <c r="J9871" s="485" t="n">
        <v>10.16</v>
      </c>
    </row>
    <row r="9872" customFormat="false" ht="25.5" hidden="false" customHeight="true" outlineLevel="0" collapsed="false">
      <c r="A9872" s="479" t="s">
        <v>656</v>
      </c>
      <c r="B9872" s="480" t="n">
        <v>88267</v>
      </c>
      <c r="C9872" s="481" t="s">
        <v>42</v>
      </c>
      <c r="D9872" s="481" t="s">
        <v>909</v>
      </c>
      <c r="E9872" s="481" t="s">
        <v>1382</v>
      </c>
      <c r="F9872" s="481"/>
      <c r="G9872" s="482" t="s">
        <v>469</v>
      </c>
      <c r="H9872" s="483" t="n">
        <v>0.5</v>
      </c>
      <c r="I9872" s="484" t="n">
        <v>25.55</v>
      </c>
      <c r="J9872" s="485" t="n">
        <v>12.77</v>
      </c>
    </row>
    <row r="9873" customFormat="false" ht="25.5" hidden="false" customHeight="true" outlineLevel="0" collapsed="false">
      <c r="A9873" s="501" t="s">
        <v>200</v>
      </c>
      <c r="B9873" s="502" t="n">
        <v>11756</v>
      </c>
      <c r="C9873" s="503" t="s">
        <v>42</v>
      </c>
      <c r="D9873" s="503" t="s">
        <v>4250</v>
      </c>
      <c r="E9873" s="503" t="s">
        <v>669</v>
      </c>
      <c r="F9873" s="503"/>
      <c r="G9873" s="504" t="s">
        <v>120</v>
      </c>
      <c r="H9873" s="505" t="n">
        <v>1</v>
      </c>
      <c r="I9873" s="506" t="n">
        <v>34.86</v>
      </c>
      <c r="J9873" s="507" t="n">
        <v>34.86</v>
      </c>
    </row>
    <row r="9874" customFormat="false" ht="15" hidden="false" customHeight="false" outlineLevel="0" collapsed="false">
      <c r="A9874" s="486"/>
      <c r="B9874" s="487"/>
      <c r="C9874" s="487"/>
      <c r="D9874" s="487"/>
      <c r="E9874" s="487" t="s">
        <v>1388</v>
      </c>
      <c r="F9874" s="488" t="n">
        <v>17.98</v>
      </c>
      <c r="G9874" s="487" t="s">
        <v>1389</v>
      </c>
      <c r="H9874" s="488" t="n">
        <v>0</v>
      </c>
      <c r="I9874" s="489" t="s">
        <v>1390</v>
      </c>
      <c r="J9874" s="490" t="n">
        <v>17.98</v>
      </c>
    </row>
    <row r="9875" customFormat="false" ht="15" hidden="false" customHeight="true" outlineLevel="0" collapsed="false">
      <c r="A9875" s="486"/>
      <c r="B9875" s="487"/>
      <c r="C9875" s="487"/>
      <c r="D9875" s="487"/>
      <c r="E9875" s="487" t="s">
        <v>1391</v>
      </c>
      <c r="F9875" s="488" t="n">
        <v>13.75</v>
      </c>
      <c r="G9875" s="487"/>
      <c r="H9875" s="491" t="s">
        <v>1392</v>
      </c>
      <c r="I9875" s="491"/>
      <c r="J9875" s="490" t="n">
        <v>71.54</v>
      </c>
    </row>
    <row r="9876" customFormat="false" ht="49.5" hidden="false" customHeight="true" outlineLevel="0" collapsed="false">
      <c r="A9876" s="492"/>
      <c r="B9876" s="493"/>
      <c r="C9876" s="493"/>
      <c r="D9876" s="493"/>
      <c r="E9876" s="493"/>
      <c r="F9876" s="493"/>
      <c r="G9876" s="493" t="s">
        <v>1393</v>
      </c>
      <c r="H9876" s="494" t="n">
        <v>2</v>
      </c>
      <c r="I9876" s="495" t="s">
        <v>1394</v>
      </c>
      <c r="J9876" s="496" t="n">
        <v>143.08</v>
      </c>
    </row>
    <row r="9877" customFormat="false" ht="0.75" hidden="false" customHeight="true" outlineLevel="0" collapsed="false">
      <c r="A9877" s="497"/>
      <c r="B9877" s="498"/>
      <c r="C9877" s="498"/>
      <c r="D9877" s="498"/>
      <c r="E9877" s="498"/>
      <c r="F9877" s="498"/>
      <c r="G9877" s="498"/>
      <c r="H9877" s="498"/>
      <c r="I9877" s="499"/>
      <c r="J9877" s="500"/>
    </row>
    <row r="9878" customFormat="false" ht="18" hidden="false" customHeight="true" outlineLevel="0" collapsed="false">
      <c r="A9878" s="466" t="s">
        <v>4251</v>
      </c>
      <c r="B9878" s="467" t="s">
        <v>27</v>
      </c>
      <c r="C9878" s="468" t="s">
        <v>26</v>
      </c>
      <c r="D9878" s="468" t="s">
        <v>18</v>
      </c>
      <c r="E9878" s="468" t="s">
        <v>25</v>
      </c>
      <c r="F9878" s="468"/>
      <c r="G9878" s="469" t="s">
        <v>1375</v>
      </c>
      <c r="H9878" s="467" t="s">
        <v>1376</v>
      </c>
      <c r="I9878" s="470" t="s">
        <v>1377</v>
      </c>
      <c r="J9878" s="471" t="s">
        <v>19</v>
      </c>
    </row>
    <row r="9879" customFormat="false" ht="25.5" hidden="false" customHeight="true" outlineLevel="0" collapsed="false">
      <c r="A9879" s="472" t="s">
        <v>35</v>
      </c>
      <c r="B9879" s="473" t="s">
        <v>4252</v>
      </c>
      <c r="C9879" s="474" t="s">
        <v>36</v>
      </c>
      <c r="D9879" s="474" t="s">
        <v>4253</v>
      </c>
      <c r="E9879" s="474" t="s">
        <v>1382</v>
      </c>
      <c r="F9879" s="474"/>
      <c r="G9879" s="475" t="s">
        <v>120</v>
      </c>
      <c r="H9879" s="476" t="n">
        <v>1</v>
      </c>
      <c r="I9879" s="477" t="n">
        <v>85.19</v>
      </c>
      <c r="J9879" s="478" t="n">
        <v>85.19</v>
      </c>
    </row>
    <row r="9880" customFormat="false" ht="25.5" hidden="false" customHeight="true" outlineLevel="0" collapsed="false">
      <c r="A9880" s="479" t="s">
        <v>656</v>
      </c>
      <c r="B9880" s="480" t="n">
        <v>88248</v>
      </c>
      <c r="C9880" s="481" t="s">
        <v>42</v>
      </c>
      <c r="D9880" s="481" t="s">
        <v>910</v>
      </c>
      <c r="E9880" s="481" t="s">
        <v>1382</v>
      </c>
      <c r="F9880" s="481"/>
      <c r="G9880" s="482" t="s">
        <v>469</v>
      </c>
      <c r="H9880" s="483" t="n">
        <v>0.7745</v>
      </c>
      <c r="I9880" s="484" t="n">
        <v>20.92</v>
      </c>
      <c r="J9880" s="485" t="n">
        <v>16.2</v>
      </c>
    </row>
    <row r="9881" customFormat="false" ht="25.5" hidden="false" customHeight="true" outlineLevel="0" collapsed="false">
      <c r="A9881" s="479" t="s">
        <v>656</v>
      </c>
      <c r="B9881" s="480" t="n">
        <v>88267</v>
      </c>
      <c r="C9881" s="481" t="s">
        <v>42</v>
      </c>
      <c r="D9881" s="481" t="s">
        <v>909</v>
      </c>
      <c r="E9881" s="481" t="s">
        <v>1382</v>
      </c>
      <c r="F9881" s="481"/>
      <c r="G9881" s="482" t="s">
        <v>469</v>
      </c>
      <c r="H9881" s="483" t="n">
        <v>0.7745</v>
      </c>
      <c r="I9881" s="484" t="n">
        <v>25.55</v>
      </c>
      <c r="J9881" s="485" t="n">
        <v>19.78</v>
      </c>
    </row>
    <row r="9882" customFormat="false" ht="24" hidden="false" customHeight="true" outlineLevel="0" collapsed="false">
      <c r="A9882" s="501" t="s">
        <v>200</v>
      </c>
      <c r="B9882" s="502" t="n">
        <v>3148</v>
      </c>
      <c r="C9882" s="503" t="s">
        <v>42</v>
      </c>
      <c r="D9882" s="503" t="s">
        <v>1423</v>
      </c>
      <c r="E9882" s="503" t="s">
        <v>669</v>
      </c>
      <c r="F9882" s="503"/>
      <c r="G9882" s="504" t="s">
        <v>120</v>
      </c>
      <c r="H9882" s="505" t="n">
        <v>0.0095</v>
      </c>
      <c r="I9882" s="506" t="n">
        <v>14.45</v>
      </c>
      <c r="J9882" s="507" t="n">
        <v>0.13</v>
      </c>
    </row>
    <row r="9883" customFormat="false" ht="25.5" hidden="false" customHeight="true" outlineLevel="0" collapsed="false">
      <c r="A9883" s="501" t="s">
        <v>200</v>
      </c>
      <c r="B9883" s="502" t="n">
        <v>11749</v>
      </c>
      <c r="C9883" s="503" t="s">
        <v>42</v>
      </c>
      <c r="D9883" s="503" t="s">
        <v>4254</v>
      </c>
      <c r="E9883" s="503" t="s">
        <v>669</v>
      </c>
      <c r="F9883" s="503"/>
      <c r="G9883" s="504" t="s">
        <v>120</v>
      </c>
      <c r="H9883" s="505" t="n">
        <v>1</v>
      </c>
      <c r="I9883" s="506" t="n">
        <v>49.08</v>
      </c>
      <c r="J9883" s="507" t="n">
        <v>49.08</v>
      </c>
    </row>
    <row r="9884" customFormat="false" ht="15" hidden="false" customHeight="false" outlineLevel="0" collapsed="false">
      <c r="A9884" s="486"/>
      <c r="B9884" s="487"/>
      <c r="C9884" s="487"/>
      <c r="D9884" s="487"/>
      <c r="E9884" s="487" t="s">
        <v>1388</v>
      </c>
      <c r="F9884" s="488" t="n">
        <v>28.76</v>
      </c>
      <c r="G9884" s="487" t="s">
        <v>1389</v>
      </c>
      <c r="H9884" s="488" t="n">
        <v>0</v>
      </c>
      <c r="I9884" s="489" t="s">
        <v>1390</v>
      </c>
      <c r="J9884" s="490" t="n">
        <v>28.76</v>
      </c>
    </row>
    <row r="9885" customFormat="false" ht="15" hidden="false" customHeight="true" outlineLevel="0" collapsed="false">
      <c r="A9885" s="486"/>
      <c r="B9885" s="487"/>
      <c r="C9885" s="487"/>
      <c r="D9885" s="487"/>
      <c r="E9885" s="487" t="s">
        <v>1391</v>
      </c>
      <c r="F9885" s="488" t="n">
        <v>20.27</v>
      </c>
      <c r="G9885" s="487"/>
      <c r="H9885" s="491" t="s">
        <v>1392</v>
      </c>
      <c r="I9885" s="491"/>
      <c r="J9885" s="490" t="n">
        <v>105.46</v>
      </c>
    </row>
    <row r="9886" customFormat="false" ht="49.5" hidden="false" customHeight="true" outlineLevel="0" collapsed="false">
      <c r="A9886" s="492"/>
      <c r="B9886" s="493"/>
      <c r="C9886" s="493"/>
      <c r="D9886" s="493"/>
      <c r="E9886" s="493"/>
      <c r="F9886" s="493"/>
      <c r="G9886" s="493" t="s">
        <v>1393</v>
      </c>
      <c r="H9886" s="494" t="n">
        <v>3</v>
      </c>
      <c r="I9886" s="495" t="s">
        <v>1394</v>
      </c>
      <c r="J9886" s="496" t="n">
        <v>316.38</v>
      </c>
    </row>
    <row r="9887" customFormat="false" ht="0.75" hidden="false" customHeight="true" outlineLevel="0" collapsed="false">
      <c r="A9887" s="497"/>
      <c r="B9887" s="498"/>
      <c r="C9887" s="498"/>
      <c r="D9887" s="498"/>
      <c r="E9887" s="498"/>
      <c r="F9887" s="498"/>
      <c r="G9887" s="498"/>
      <c r="H9887" s="498"/>
      <c r="I9887" s="499"/>
      <c r="J9887" s="500"/>
    </row>
    <row r="9888" customFormat="false" ht="18" hidden="false" customHeight="true" outlineLevel="0" collapsed="false">
      <c r="A9888" s="466" t="s">
        <v>4255</v>
      </c>
      <c r="B9888" s="467" t="s">
        <v>27</v>
      </c>
      <c r="C9888" s="468" t="s">
        <v>26</v>
      </c>
      <c r="D9888" s="468" t="s">
        <v>18</v>
      </c>
      <c r="E9888" s="468" t="s">
        <v>25</v>
      </c>
      <c r="F9888" s="468"/>
      <c r="G9888" s="469" t="s">
        <v>1375</v>
      </c>
      <c r="H9888" s="467" t="s">
        <v>1376</v>
      </c>
      <c r="I9888" s="470" t="s">
        <v>1377</v>
      </c>
      <c r="J9888" s="471" t="s">
        <v>19</v>
      </c>
    </row>
    <row r="9889" customFormat="false" ht="25.5" hidden="false" customHeight="true" outlineLevel="0" collapsed="false">
      <c r="A9889" s="472" t="s">
        <v>35</v>
      </c>
      <c r="B9889" s="473" t="s">
        <v>4256</v>
      </c>
      <c r="C9889" s="474" t="s">
        <v>36</v>
      </c>
      <c r="D9889" s="474" t="s">
        <v>4257</v>
      </c>
      <c r="E9889" s="474" t="s">
        <v>1422</v>
      </c>
      <c r="F9889" s="474"/>
      <c r="G9889" s="475" t="s">
        <v>120</v>
      </c>
      <c r="H9889" s="476" t="n">
        <v>1</v>
      </c>
      <c r="I9889" s="477" t="n">
        <v>304.27</v>
      </c>
      <c r="J9889" s="478" t="n">
        <v>304.27</v>
      </c>
    </row>
    <row r="9890" customFormat="false" ht="25.5" hidden="false" customHeight="true" outlineLevel="0" collapsed="false">
      <c r="A9890" s="479" t="s">
        <v>656</v>
      </c>
      <c r="B9890" s="480" t="n">
        <v>88248</v>
      </c>
      <c r="C9890" s="481" t="s">
        <v>42</v>
      </c>
      <c r="D9890" s="481" t="s">
        <v>910</v>
      </c>
      <c r="E9890" s="481" t="s">
        <v>1382</v>
      </c>
      <c r="F9890" s="481"/>
      <c r="G9890" s="482" t="s">
        <v>469</v>
      </c>
      <c r="H9890" s="483" t="n">
        <v>0.54</v>
      </c>
      <c r="I9890" s="484" t="n">
        <v>20.92</v>
      </c>
      <c r="J9890" s="485" t="n">
        <v>11.29</v>
      </c>
    </row>
    <row r="9891" customFormat="false" ht="25.5" hidden="false" customHeight="true" outlineLevel="0" collapsed="false">
      <c r="A9891" s="479" t="s">
        <v>656</v>
      </c>
      <c r="B9891" s="480" t="n">
        <v>88267</v>
      </c>
      <c r="C9891" s="481" t="s">
        <v>42</v>
      </c>
      <c r="D9891" s="481" t="s">
        <v>909</v>
      </c>
      <c r="E9891" s="481" t="s">
        <v>1382</v>
      </c>
      <c r="F9891" s="481"/>
      <c r="G9891" s="482" t="s">
        <v>469</v>
      </c>
      <c r="H9891" s="483" t="n">
        <v>0.54</v>
      </c>
      <c r="I9891" s="484" t="n">
        <v>25.55</v>
      </c>
      <c r="J9891" s="485" t="n">
        <v>13.79</v>
      </c>
    </row>
    <row r="9892" customFormat="false" ht="24" hidden="false" customHeight="true" outlineLevel="0" collapsed="false">
      <c r="A9892" s="501" t="s">
        <v>200</v>
      </c>
      <c r="B9892" s="502" t="n">
        <v>3143</v>
      </c>
      <c r="C9892" s="503" t="s">
        <v>42</v>
      </c>
      <c r="D9892" s="503" t="s">
        <v>4258</v>
      </c>
      <c r="E9892" s="503" t="s">
        <v>669</v>
      </c>
      <c r="F9892" s="503"/>
      <c r="G9892" s="504" t="s">
        <v>120</v>
      </c>
      <c r="H9892" s="505" t="n">
        <v>0.56</v>
      </c>
      <c r="I9892" s="506" t="n">
        <v>8.91</v>
      </c>
      <c r="J9892" s="507" t="n">
        <v>4.98</v>
      </c>
    </row>
    <row r="9893" customFormat="false" ht="24" hidden="false" customHeight="true" outlineLevel="0" collapsed="false">
      <c r="A9893" s="501" t="s">
        <v>200</v>
      </c>
      <c r="B9893" s="502" t="s">
        <v>4259</v>
      </c>
      <c r="C9893" s="503" t="s">
        <v>36</v>
      </c>
      <c r="D9893" s="503" t="s">
        <v>4260</v>
      </c>
      <c r="E9893" s="503" t="s">
        <v>669</v>
      </c>
      <c r="F9893" s="503"/>
      <c r="G9893" s="504" t="s">
        <v>120</v>
      </c>
      <c r="H9893" s="505" t="n">
        <v>1</v>
      </c>
      <c r="I9893" s="506" t="n">
        <v>274.21</v>
      </c>
      <c r="J9893" s="507" t="n">
        <v>274.21</v>
      </c>
    </row>
    <row r="9894" customFormat="false" ht="15" hidden="false" customHeight="false" outlineLevel="0" collapsed="false">
      <c r="A9894" s="486"/>
      <c r="B9894" s="487"/>
      <c r="C9894" s="487"/>
      <c r="D9894" s="487"/>
      <c r="E9894" s="487" t="s">
        <v>1388</v>
      </c>
      <c r="F9894" s="488" t="n">
        <v>20.06</v>
      </c>
      <c r="G9894" s="487" t="s">
        <v>1389</v>
      </c>
      <c r="H9894" s="488" t="n">
        <v>0</v>
      </c>
      <c r="I9894" s="489" t="s">
        <v>1390</v>
      </c>
      <c r="J9894" s="490" t="n">
        <v>20.06</v>
      </c>
    </row>
    <row r="9895" customFormat="false" ht="15" hidden="false" customHeight="true" outlineLevel="0" collapsed="false">
      <c r="A9895" s="486"/>
      <c r="B9895" s="487"/>
      <c r="C9895" s="487"/>
      <c r="D9895" s="487"/>
      <c r="E9895" s="487" t="s">
        <v>1391</v>
      </c>
      <c r="F9895" s="488" t="n">
        <v>72.41</v>
      </c>
      <c r="G9895" s="487"/>
      <c r="H9895" s="491" t="s">
        <v>1392</v>
      </c>
      <c r="I9895" s="491"/>
      <c r="J9895" s="490" t="n">
        <v>376.68</v>
      </c>
    </row>
    <row r="9896" customFormat="false" ht="49.5" hidden="false" customHeight="true" outlineLevel="0" collapsed="false">
      <c r="A9896" s="492"/>
      <c r="B9896" s="493"/>
      <c r="C9896" s="493"/>
      <c r="D9896" s="493"/>
      <c r="E9896" s="493"/>
      <c r="F9896" s="493"/>
      <c r="G9896" s="493" t="s">
        <v>1393</v>
      </c>
      <c r="H9896" s="494" t="n">
        <v>2</v>
      </c>
      <c r="I9896" s="495" t="s">
        <v>1394</v>
      </c>
      <c r="J9896" s="496" t="n">
        <v>753.36</v>
      </c>
    </row>
    <row r="9897" customFormat="false" ht="0.75" hidden="false" customHeight="true" outlineLevel="0" collapsed="false">
      <c r="A9897" s="497"/>
      <c r="B9897" s="498"/>
      <c r="C9897" s="498"/>
      <c r="D9897" s="498"/>
      <c r="E9897" s="498"/>
      <c r="F9897" s="498"/>
      <c r="G9897" s="498"/>
      <c r="H9897" s="498"/>
      <c r="I9897" s="499"/>
      <c r="J9897" s="500"/>
    </row>
    <row r="9898" customFormat="false" ht="18" hidden="false" customHeight="true" outlineLevel="0" collapsed="false">
      <c r="A9898" s="466" t="s">
        <v>4261</v>
      </c>
      <c r="B9898" s="467" t="s">
        <v>27</v>
      </c>
      <c r="C9898" s="468" t="s">
        <v>26</v>
      </c>
      <c r="D9898" s="468" t="s">
        <v>18</v>
      </c>
      <c r="E9898" s="468" t="s">
        <v>25</v>
      </c>
      <c r="F9898" s="468"/>
      <c r="G9898" s="469" t="s">
        <v>1375</v>
      </c>
      <c r="H9898" s="467" t="s">
        <v>1376</v>
      </c>
      <c r="I9898" s="470" t="s">
        <v>1377</v>
      </c>
      <c r="J9898" s="471" t="s">
        <v>19</v>
      </c>
    </row>
    <row r="9899" customFormat="false" ht="24" hidden="false" customHeight="true" outlineLevel="0" collapsed="false">
      <c r="A9899" s="472" t="s">
        <v>35</v>
      </c>
      <c r="B9899" s="473" t="s">
        <v>4262</v>
      </c>
      <c r="C9899" s="474" t="s">
        <v>36</v>
      </c>
      <c r="D9899" s="474" t="s">
        <v>4263</v>
      </c>
      <c r="E9899" s="474" t="s">
        <v>1751</v>
      </c>
      <c r="F9899" s="474"/>
      <c r="G9899" s="475" t="s">
        <v>120</v>
      </c>
      <c r="H9899" s="476" t="n">
        <v>1</v>
      </c>
      <c r="I9899" s="477" t="n">
        <v>240.26</v>
      </c>
      <c r="J9899" s="478" t="n">
        <v>240.26</v>
      </c>
    </row>
    <row r="9900" customFormat="false" ht="25.5" hidden="false" customHeight="true" outlineLevel="0" collapsed="false">
      <c r="A9900" s="479" t="s">
        <v>656</v>
      </c>
      <c r="B9900" s="480" t="n">
        <v>88248</v>
      </c>
      <c r="C9900" s="481" t="s">
        <v>42</v>
      </c>
      <c r="D9900" s="481" t="s">
        <v>910</v>
      </c>
      <c r="E9900" s="481" t="s">
        <v>1382</v>
      </c>
      <c r="F9900" s="481"/>
      <c r="G9900" s="482" t="s">
        <v>469</v>
      </c>
      <c r="H9900" s="483" t="n">
        <v>0.65</v>
      </c>
      <c r="I9900" s="484" t="n">
        <v>20.92</v>
      </c>
      <c r="J9900" s="485" t="n">
        <v>13.59</v>
      </c>
    </row>
    <row r="9901" customFormat="false" ht="25.5" hidden="false" customHeight="true" outlineLevel="0" collapsed="false">
      <c r="A9901" s="479" t="s">
        <v>656</v>
      </c>
      <c r="B9901" s="480" t="n">
        <v>88267</v>
      </c>
      <c r="C9901" s="481" t="s">
        <v>42</v>
      </c>
      <c r="D9901" s="481" t="s">
        <v>909</v>
      </c>
      <c r="E9901" s="481" t="s">
        <v>1382</v>
      </c>
      <c r="F9901" s="481"/>
      <c r="G9901" s="482" t="s">
        <v>469</v>
      </c>
      <c r="H9901" s="483" t="n">
        <v>0.65</v>
      </c>
      <c r="I9901" s="484" t="n">
        <v>25.55</v>
      </c>
      <c r="J9901" s="485" t="n">
        <v>16.6</v>
      </c>
    </row>
    <row r="9902" customFormat="false" ht="24" hidden="false" customHeight="true" outlineLevel="0" collapsed="false">
      <c r="A9902" s="501" t="s">
        <v>200</v>
      </c>
      <c r="B9902" s="502" t="n">
        <v>3146</v>
      </c>
      <c r="C9902" s="503" t="s">
        <v>42</v>
      </c>
      <c r="D9902" s="503" t="s">
        <v>3714</v>
      </c>
      <c r="E9902" s="503" t="s">
        <v>669</v>
      </c>
      <c r="F9902" s="503"/>
      <c r="G9902" s="504" t="s">
        <v>120</v>
      </c>
      <c r="H9902" s="505" t="n">
        <v>0.02</v>
      </c>
      <c r="I9902" s="506" t="n">
        <v>3.92</v>
      </c>
      <c r="J9902" s="507" t="n">
        <v>0.07</v>
      </c>
    </row>
    <row r="9903" customFormat="false" ht="24" hidden="false" customHeight="true" outlineLevel="0" collapsed="false">
      <c r="A9903" s="501" t="s">
        <v>200</v>
      </c>
      <c r="B9903" s="502" t="s">
        <v>4264</v>
      </c>
      <c r="C9903" s="503" t="s">
        <v>36</v>
      </c>
      <c r="D9903" s="503" t="s">
        <v>4265</v>
      </c>
      <c r="E9903" s="503" t="s">
        <v>669</v>
      </c>
      <c r="F9903" s="503"/>
      <c r="G9903" s="504" t="s">
        <v>120</v>
      </c>
      <c r="H9903" s="505" t="n">
        <v>1</v>
      </c>
      <c r="I9903" s="506" t="n">
        <v>210</v>
      </c>
      <c r="J9903" s="507" t="n">
        <v>210</v>
      </c>
    </row>
    <row r="9904" customFormat="false" ht="15" hidden="false" customHeight="false" outlineLevel="0" collapsed="false">
      <c r="A9904" s="486"/>
      <c r="B9904" s="487"/>
      <c r="C9904" s="487"/>
      <c r="D9904" s="487"/>
      <c r="E9904" s="487" t="s">
        <v>1388</v>
      </c>
      <c r="F9904" s="488" t="n">
        <v>24.13</v>
      </c>
      <c r="G9904" s="487" t="s">
        <v>1389</v>
      </c>
      <c r="H9904" s="488" t="n">
        <v>0</v>
      </c>
      <c r="I9904" s="489" t="s">
        <v>1390</v>
      </c>
      <c r="J9904" s="490" t="n">
        <v>24.13</v>
      </c>
    </row>
    <row r="9905" customFormat="false" ht="15" hidden="false" customHeight="true" outlineLevel="0" collapsed="false">
      <c r="A9905" s="486"/>
      <c r="B9905" s="487"/>
      <c r="C9905" s="487"/>
      <c r="D9905" s="487"/>
      <c r="E9905" s="487" t="s">
        <v>1391</v>
      </c>
      <c r="F9905" s="488" t="n">
        <v>57.18</v>
      </c>
      <c r="G9905" s="487"/>
      <c r="H9905" s="491" t="s">
        <v>1392</v>
      </c>
      <c r="I9905" s="491"/>
      <c r="J9905" s="490" t="n">
        <v>297.44</v>
      </c>
    </row>
    <row r="9906" customFormat="false" ht="49.5" hidden="false" customHeight="true" outlineLevel="0" collapsed="false">
      <c r="A9906" s="492"/>
      <c r="B9906" s="493"/>
      <c r="C9906" s="493"/>
      <c r="D9906" s="493"/>
      <c r="E9906" s="493"/>
      <c r="F9906" s="493"/>
      <c r="G9906" s="493" t="s">
        <v>1393</v>
      </c>
      <c r="H9906" s="494" t="n">
        <v>1</v>
      </c>
      <c r="I9906" s="495" t="s">
        <v>1394</v>
      </c>
      <c r="J9906" s="496" t="n">
        <v>297.44</v>
      </c>
    </row>
    <row r="9907" customFormat="false" ht="0.75" hidden="false" customHeight="true" outlineLevel="0" collapsed="false">
      <c r="A9907" s="497"/>
      <c r="B9907" s="498"/>
      <c r="C9907" s="498"/>
      <c r="D9907" s="498"/>
      <c r="E9907" s="498"/>
      <c r="F9907" s="498"/>
      <c r="G9907" s="498"/>
      <c r="H9907" s="498"/>
      <c r="I9907" s="499"/>
      <c r="J9907" s="500"/>
    </row>
    <row r="9908" customFormat="false" ht="18" hidden="false" customHeight="true" outlineLevel="0" collapsed="false">
      <c r="A9908" s="466" t="s">
        <v>4266</v>
      </c>
      <c r="B9908" s="467" t="s">
        <v>27</v>
      </c>
      <c r="C9908" s="468" t="s">
        <v>26</v>
      </c>
      <c r="D9908" s="468" t="s">
        <v>18</v>
      </c>
      <c r="E9908" s="468" t="s">
        <v>25</v>
      </c>
      <c r="F9908" s="468"/>
      <c r="G9908" s="469" t="s">
        <v>1375</v>
      </c>
      <c r="H9908" s="467" t="s">
        <v>1376</v>
      </c>
      <c r="I9908" s="470" t="s">
        <v>1377</v>
      </c>
      <c r="J9908" s="471" t="s">
        <v>19</v>
      </c>
    </row>
    <row r="9909" customFormat="false" ht="25.5" hidden="false" customHeight="true" outlineLevel="0" collapsed="false">
      <c r="A9909" s="472" t="s">
        <v>35</v>
      </c>
      <c r="B9909" s="473" t="s">
        <v>4267</v>
      </c>
      <c r="C9909" s="474" t="s">
        <v>36</v>
      </c>
      <c r="D9909" s="474" t="s">
        <v>4268</v>
      </c>
      <c r="E9909" s="474" t="s">
        <v>1382</v>
      </c>
      <c r="F9909" s="474"/>
      <c r="G9909" s="475" t="s">
        <v>120</v>
      </c>
      <c r="H9909" s="476" t="n">
        <v>1</v>
      </c>
      <c r="I9909" s="477" t="n">
        <v>10.31</v>
      </c>
      <c r="J9909" s="478" t="n">
        <v>10.31</v>
      </c>
    </row>
    <row r="9910" customFormat="false" ht="25.5" hidden="false" customHeight="true" outlineLevel="0" collapsed="false">
      <c r="A9910" s="479" t="s">
        <v>656</v>
      </c>
      <c r="B9910" s="480" t="n">
        <v>88267</v>
      </c>
      <c r="C9910" s="481" t="s">
        <v>42</v>
      </c>
      <c r="D9910" s="481" t="s">
        <v>909</v>
      </c>
      <c r="E9910" s="481" t="s">
        <v>1382</v>
      </c>
      <c r="F9910" s="481"/>
      <c r="G9910" s="482" t="s">
        <v>469</v>
      </c>
      <c r="H9910" s="483" t="n">
        <v>0.1</v>
      </c>
      <c r="I9910" s="484" t="n">
        <v>25.55</v>
      </c>
      <c r="J9910" s="485" t="n">
        <v>2.55</v>
      </c>
    </row>
    <row r="9911" customFormat="false" ht="25.5" hidden="false" customHeight="true" outlineLevel="0" collapsed="false">
      <c r="A9911" s="479" t="s">
        <v>656</v>
      </c>
      <c r="B9911" s="480" t="n">
        <v>88248</v>
      </c>
      <c r="C9911" s="481" t="s">
        <v>42</v>
      </c>
      <c r="D9911" s="481" t="s">
        <v>910</v>
      </c>
      <c r="E9911" s="481" t="s">
        <v>1382</v>
      </c>
      <c r="F9911" s="481"/>
      <c r="G9911" s="482" t="s">
        <v>469</v>
      </c>
      <c r="H9911" s="483" t="n">
        <v>0.1</v>
      </c>
      <c r="I9911" s="484" t="n">
        <v>20.92</v>
      </c>
      <c r="J9911" s="485" t="n">
        <v>2.09</v>
      </c>
    </row>
    <row r="9912" customFormat="false" ht="25.5" hidden="false" customHeight="true" outlineLevel="0" collapsed="false">
      <c r="A9912" s="501" t="s">
        <v>200</v>
      </c>
      <c r="B9912" s="502" t="n">
        <v>1163</v>
      </c>
      <c r="C9912" s="503" t="s">
        <v>42</v>
      </c>
      <c r="D9912" s="503" t="s">
        <v>4269</v>
      </c>
      <c r="E9912" s="503" t="s">
        <v>669</v>
      </c>
      <c r="F9912" s="503"/>
      <c r="G9912" s="504" t="s">
        <v>120</v>
      </c>
      <c r="H9912" s="505" t="n">
        <v>1</v>
      </c>
      <c r="I9912" s="506" t="n">
        <v>5.67</v>
      </c>
      <c r="J9912" s="507" t="n">
        <v>5.67</v>
      </c>
    </row>
    <row r="9913" customFormat="false" ht="15" hidden="false" customHeight="false" outlineLevel="0" collapsed="false">
      <c r="A9913" s="486"/>
      <c r="B9913" s="487"/>
      <c r="C9913" s="487"/>
      <c r="D9913" s="487"/>
      <c r="E9913" s="487" t="s">
        <v>1388</v>
      </c>
      <c r="F9913" s="488" t="n">
        <v>3.7</v>
      </c>
      <c r="G9913" s="487" t="s">
        <v>1389</v>
      </c>
      <c r="H9913" s="488" t="n">
        <v>0</v>
      </c>
      <c r="I9913" s="489" t="s">
        <v>1390</v>
      </c>
      <c r="J9913" s="490" t="n">
        <v>3.7</v>
      </c>
    </row>
    <row r="9914" customFormat="false" ht="15" hidden="false" customHeight="true" outlineLevel="0" collapsed="false">
      <c r="A9914" s="486"/>
      <c r="B9914" s="487"/>
      <c r="C9914" s="487"/>
      <c r="D9914" s="487"/>
      <c r="E9914" s="487" t="s">
        <v>1391</v>
      </c>
      <c r="F9914" s="488" t="n">
        <v>2.45</v>
      </c>
      <c r="G9914" s="487"/>
      <c r="H9914" s="491" t="s">
        <v>1392</v>
      </c>
      <c r="I9914" s="491"/>
      <c r="J9914" s="490" t="n">
        <v>12.76</v>
      </c>
    </row>
    <row r="9915" customFormat="false" ht="49.5" hidden="false" customHeight="true" outlineLevel="0" collapsed="false">
      <c r="A9915" s="492"/>
      <c r="B9915" s="493"/>
      <c r="C9915" s="493"/>
      <c r="D9915" s="493"/>
      <c r="E9915" s="493"/>
      <c r="F9915" s="493"/>
      <c r="G9915" s="493" t="s">
        <v>1393</v>
      </c>
      <c r="H9915" s="494" t="n">
        <v>2</v>
      </c>
      <c r="I9915" s="495" t="s">
        <v>1394</v>
      </c>
      <c r="J9915" s="496" t="n">
        <v>25.52</v>
      </c>
    </row>
    <row r="9916" customFormat="false" ht="0.75" hidden="false" customHeight="true" outlineLevel="0" collapsed="false">
      <c r="A9916" s="497"/>
      <c r="B9916" s="498"/>
      <c r="C9916" s="498"/>
      <c r="D9916" s="498"/>
      <c r="E9916" s="498"/>
      <c r="F9916" s="498"/>
      <c r="G9916" s="498"/>
      <c r="H9916" s="498"/>
      <c r="I9916" s="499"/>
      <c r="J9916" s="500"/>
    </row>
    <row r="9917" customFormat="false" ht="18" hidden="false" customHeight="true" outlineLevel="0" collapsed="false">
      <c r="A9917" s="466" t="s">
        <v>4270</v>
      </c>
      <c r="B9917" s="467" t="s">
        <v>27</v>
      </c>
      <c r="C9917" s="468" t="s">
        <v>26</v>
      </c>
      <c r="D9917" s="468" t="s">
        <v>18</v>
      </c>
      <c r="E9917" s="468" t="s">
        <v>25</v>
      </c>
      <c r="F9917" s="468"/>
      <c r="G9917" s="469" t="s">
        <v>1375</v>
      </c>
      <c r="H9917" s="467" t="s">
        <v>1376</v>
      </c>
      <c r="I9917" s="470" t="s">
        <v>1377</v>
      </c>
      <c r="J9917" s="471" t="s">
        <v>19</v>
      </c>
    </row>
    <row r="9918" customFormat="false" ht="25.5" hidden="false" customHeight="true" outlineLevel="0" collapsed="false">
      <c r="A9918" s="472" t="s">
        <v>35</v>
      </c>
      <c r="B9918" s="473" t="s">
        <v>4271</v>
      </c>
      <c r="C9918" s="474" t="s">
        <v>36</v>
      </c>
      <c r="D9918" s="474" t="s">
        <v>4272</v>
      </c>
      <c r="E9918" s="474" t="s">
        <v>1382</v>
      </c>
      <c r="F9918" s="474"/>
      <c r="G9918" s="475" t="s">
        <v>120</v>
      </c>
      <c r="H9918" s="476" t="n">
        <v>1</v>
      </c>
      <c r="I9918" s="477" t="n">
        <v>426.93</v>
      </c>
      <c r="J9918" s="478" t="n">
        <v>426.93</v>
      </c>
    </row>
    <row r="9919" customFormat="false" ht="24" hidden="false" customHeight="true" outlineLevel="0" collapsed="false">
      <c r="A9919" s="479" t="s">
        <v>656</v>
      </c>
      <c r="B9919" s="480" t="n">
        <v>88316</v>
      </c>
      <c r="C9919" s="481" t="s">
        <v>42</v>
      </c>
      <c r="D9919" s="481" t="s">
        <v>667</v>
      </c>
      <c r="E9919" s="481" t="s">
        <v>1382</v>
      </c>
      <c r="F9919" s="481"/>
      <c r="G9919" s="482" t="s">
        <v>469</v>
      </c>
      <c r="H9919" s="483" t="n">
        <v>0.5</v>
      </c>
      <c r="I9919" s="484" t="n">
        <v>20.32</v>
      </c>
      <c r="J9919" s="485" t="n">
        <v>10.16</v>
      </c>
    </row>
    <row r="9920" customFormat="false" ht="25.5" hidden="false" customHeight="true" outlineLevel="0" collapsed="false">
      <c r="A9920" s="479" t="s">
        <v>656</v>
      </c>
      <c r="B9920" s="480" t="n">
        <v>88267</v>
      </c>
      <c r="C9920" s="481" t="s">
        <v>42</v>
      </c>
      <c r="D9920" s="481" t="s">
        <v>909</v>
      </c>
      <c r="E9920" s="481" t="s">
        <v>1382</v>
      </c>
      <c r="F9920" s="481"/>
      <c r="G9920" s="482" t="s">
        <v>469</v>
      </c>
      <c r="H9920" s="483" t="n">
        <v>0.5</v>
      </c>
      <c r="I9920" s="484" t="n">
        <v>25.55</v>
      </c>
      <c r="J9920" s="485" t="n">
        <v>12.77</v>
      </c>
    </row>
    <row r="9921" customFormat="false" ht="24" hidden="false" customHeight="true" outlineLevel="0" collapsed="false">
      <c r="A9921" s="501" t="s">
        <v>200</v>
      </c>
      <c r="B9921" s="502" t="s">
        <v>4273</v>
      </c>
      <c r="C9921" s="503" t="s">
        <v>36</v>
      </c>
      <c r="D9921" s="503" t="s">
        <v>4274</v>
      </c>
      <c r="E9921" s="503" t="s">
        <v>669</v>
      </c>
      <c r="F9921" s="503"/>
      <c r="G9921" s="504" t="s">
        <v>120</v>
      </c>
      <c r="H9921" s="505" t="n">
        <v>1</v>
      </c>
      <c r="I9921" s="506" t="n">
        <v>404</v>
      </c>
      <c r="J9921" s="507" t="n">
        <v>404</v>
      </c>
    </row>
    <row r="9922" customFormat="false" ht="15" hidden="false" customHeight="false" outlineLevel="0" collapsed="false">
      <c r="A9922" s="486"/>
      <c r="B9922" s="487"/>
      <c r="C9922" s="487"/>
      <c r="D9922" s="487"/>
      <c r="E9922" s="487" t="s">
        <v>1388</v>
      </c>
      <c r="F9922" s="488" t="n">
        <v>17.98</v>
      </c>
      <c r="G9922" s="487" t="s">
        <v>1389</v>
      </c>
      <c r="H9922" s="488" t="n">
        <v>0</v>
      </c>
      <c r="I9922" s="489" t="s">
        <v>1390</v>
      </c>
      <c r="J9922" s="490" t="n">
        <v>17.98</v>
      </c>
    </row>
    <row r="9923" customFormat="false" ht="15" hidden="false" customHeight="true" outlineLevel="0" collapsed="false">
      <c r="A9923" s="486"/>
      <c r="B9923" s="487"/>
      <c r="C9923" s="487"/>
      <c r="D9923" s="487"/>
      <c r="E9923" s="487" t="s">
        <v>1391</v>
      </c>
      <c r="F9923" s="488" t="n">
        <v>101.6</v>
      </c>
      <c r="G9923" s="487"/>
      <c r="H9923" s="491" t="s">
        <v>1392</v>
      </c>
      <c r="I9923" s="491"/>
      <c r="J9923" s="490" t="n">
        <v>528.53</v>
      </c>
    </row>
    <row r="9924" customFormat="false" ht="49.5" hidden="false" customHeight="true" outlineLevel="0" collapsed="false">
      <c r="A9924" s="492"/>
      <c r="B9924" s="493"/>
      <c r="C9924" s="493"/>
      <c r="D9924" s="493"/>
      <c r="E9924" s="493"/>
      <c r="F9924" s="493"/>
      <c r="G9924" s="493" t="s">
        <v>1393</v>
      </c>
      <c r="H9924" s="494" t="n">
        <v>1</v>
      </c>
      <c r="I9924" s="495" t="s">
        <v>1394</v>
      </c>
      <c r="J9924" s="496" t="n">
        <v>528.53</v>
      </c>
    </row>
    <row r="9925" customFormat="false" ht="0.75" hidden="false" customHeight="true" outlineLevel="0" collapsed="false">
      <c r="A9925" s="497"/>
      <c r="B9925" s="498"/>
      <c r="C9925" s="498"/>
      <c r="D9925" s="498"/>
      <c r="E9925" s="498"/>
      <c r="F9925" s="498"/>
      <c r="G9925" s="498"/>
      <c r="H9925" s="498"/>
      <c r="I9925" s="499"/>
      <c r="J9925" s="500"/>
    </row>
    <row r="9926" customFormat="false" ht="18" hidden="false" customHeight="true" outlineLevel="0" collapsed="false">
      <c r="A9926" s="466" t="s">
        <v>4275</v>
      </c>
      <c r="B9926" s="467" t="s">
        <v>27</v>
      </c>
      <c r="C9926" s="468" t="s">
        <v>26</v>
      </c>
      <c r="D9926" s="468" t="s">
        <v>18</v>
      </c>
      <c r="E9926" s="468" t="s">
        <v>25</v>
      </c>
      <c r="F9926" s="468"/>
      <c r="G9926" s="469" t="s">
        <v>1375</v>
      </c>
      <c r="H9926" s="467" t="s">
        <v>1376</v>
      </c>
      <c r="I9926" s="470" t="s">
        <v>1377</v>
      </c>
      <c r="J9926" s="471" t="s">
        <v>19</v>
      </c>
    </row>
    <row r="9927" customFormat="false" ht="51.75" hidden="false" customHeight="true" outlineLevel="0" collapsed="false">
      <c r="A9927" s="472" t="s">
        <v>35</v>
      </c>
      <c r="B9927" s="473" t="n">
        <v>97541</v>
      </c>
      <c r="C9927" s="474" t="s">
        <v>42</v>
      </c>
      <c r="D9927" s="474" t="s">
        <v>4276</v>
      </c>
      <c r="E9927" s="474" t="s">
        <v>1422</v>
      </c>
      <c r="F9927" s="474"/>
      <c r="G9927" s="475" t="s">
        <v>120</v>
      </c>
      <c r="H9927" s="476" t="n">
        <v>1</v>
      </c>
      <c r="I9927" s="477" t="n">
        <v>27.2</v>
      </c>
      <c r="J9927" s="478" t="n">
        <v>27.2</v>
      </c>
    </row>
    <row r="9928" customFormat="false" ht="25.5" hidden="false" customHeight="true" outlineLevel="0" collapsed="false">
      <c r="A9928" s="479" t="s">
        <v>656</v>
      </c>
      <c r="B9928" s="480" t="n">
        <v>88248</v>
      </c>
      <c r="C9928" s="481" t="s">
        <v>42</v>
      </c>
      <c r="D9928" s="481" t="s">
        <v>910</v>
      </c>
      <c r="E9928" s="481" t="s">
        <v>1382</v>
      </c>
      <c r="F9928" s="481"/>
      <c r="G9928" s="482" t="s">
        <v>469</v>
      </c>
      <c r="H9928" s="483" t="n">
        <v>0.196</v>
      </c>
      <c r="I9928" s="484" t="n">
        <v>20.92</v>
      </c>
      <c r="J9928" s="485" t="n">
        <v>4.1</v>
      </c>
    </row>
    <row r="9929" customFormat="false" ht="25.5" hidden="false" customHeight="true" outlineLevel="0" collapsed="false">
      <c r="A9929" s="479" t="s">
        <v>656</v>
      </c>
      <c r="B9929" s="480" t="n">
        <v>88267</v>
      </c>
      <c r="C9929" s="481" t="s">
        <v>42</v>
      </c>
      <c r="D9929" s="481" t="s">
        <v>909</v>
      </c>
      <c r="E9929" s="481" t="s">
        <v>1382</v>
      </c>
      <c r="F9929" s="481"/>
      <c r="G9929" s="482" t="s">
        <v>469</v>
      </c>
      <c r="H9929" s="483" t="n">
        <v>0.196</v>
      </c>
      <c r="I9929" s="484" t="n">
        <v>25.55</v>
      </c>
      <c r="J9929" s="485" t="n">
        <v>5</v>
      </c>
    </row>
    <row r="9930" customFormat="false" ht="24" hidden="false" customHeight="true" outlineLevel="0" collapsed="false">
      <c r="A9930" s="479" t="s">
        <v>656</v>
      </c>
      <c r="B9930" s="480" t="n">
        <v>88317</v>
      </c>
      <c r="C9930" s="481" t="s">
        <v>42</v>
      </c>
      <c r="D9930" s="481" t="s">
        <v>4236</v>
      </c>
      <c r="E9930" s="481" t="s">
        <v>1382</v>
      </c>
      <c r="F9930" s="481"/>
      <c r="G9930" s="482" t="s">
        <v>469</v>
      </c>
      <c r="H9930" s="483" t="n">
        <v>0.196</v>
      </c>
      <c r="I9930" s="484" t="n">
        <v>26.36</v>
      </c>
      <c r="J9930" s="485" t="n">
        <v>5.16</v>
      </c>
    </row>
    <row r="9931" customFormat="false" ht="25.5" hidden="false" customHeight="true" outlineLevel="0" collapsed="false">
      <c r="A9931" s="501" t="s">
        <v>200</v>
      </c>
      <c r="B9931" s="502" t="n">
        <v>11002</v>
      </c>
      <c r="C9931" s="503" t="s">
        <v>42</v>
      </c>
      <c r="D9931" s="503" t="s">
        <v>2349</v>
      </c>
      <c r="E9931" s="503" t="s">
        <v>669</v>
      </c>
      <c r="F9931" s="503"/>
      <c r="G9931" s="504" t="s">
        <v>66</v>
      </c>
      <c r="H9931" s="505" t="n">
        <v>0.012</v>
      </c>
      <c r="I9931" s="506" t="n">
        <v>36.39</v>
      </c>
      <c r="J9931" s="507" t="n">
        <v>0.43</v>
      </c>
    </row>
    <row r="9932" customFormat="false" ht="25.5" hidden="false" customHeight="true" outlineLevel="0" collapsed="false">
      <c r="A9932" s="501" t="s">
        <v>200</v>
      </c>
      <c r="B9932" s="502" t="n">
        <v>40355</v>
      </c>
      <c r="C9932" s="503" t="s">
        <v>42</v>
      </c>
      <c r="D9932" s="503" t="s">
        <v>4277</v>
      </c>
      <c r="E9932" s="503" t="s">
        <v>669</v>
      </c>
      <c r="F9932" s="503"/>
      <c r="G9932" s="504" t="s">
        <v>120</v>
      </c>
      <c r="H9932" s="505" t="n">
        <v>1</v>
      </c>
      <c r="I9932" s="506" t="n">
        <v>12.51</v>
      </c>
      <c r="J9932" s="507" t="n">
        <v>12.51</v>
      </c>
    </row>
    <row r="9933" customFormat="false" ht="15" hidden="false" customHeight="false" outlineLevel="0" collapsed="false">
      <c r="A9933" s="486"/>
      <c r="B9933" s="487"/>
      <c r="C9933" s="487"/>
      <c r="D9933" s="487"/>
      <c r="E9933" s="487" t="s">
        <v>1388</v>
      </c>
      <c r="F9933" s="488" t="n">
        <v>11.19</v>
      </c>
      <c r="G9933" s="487" t="s">
        <v>1389</v>
      </c>
      <c r="H9933" s="488" t="n">
        <v>0</v>
      </c>
      <c r="I9933" s="489" t="s">
        <v>1390</v>
      </c>
      <c r="J9933" s="490" t="n">
        <v>11.19</v>
      </c>
    </row>
    <row r="9934" customFormat="false" ht="15" hidden="false" customHeight="true" outlineLevel="0" collapsed="false">
      <c r="A9934" s="486"/>
      <c r="B9934" s="487"/>
      <c r="C9934" s="487"/>
      <c r="D9934" s="487"/>
      <c r="E9934" s="487" t="s">
        <v>1391</v>
      </c>
      <c r="F9934" s="488" t="n">
        <v>6.47</v>
      </c>
      <c r="G9934" s="487"/>
      <c r="H9934" s="491" t="s">
        <v>1392</v>
      </c>
      <c r="I9934" s="491"/>
      <c r="J9934" s="490" t="n">
        <v>33.67</v>
      </c>
    </row>
    <row r="9935" customFormat="false" ht="49.5" hidden="false" customHeight="true" outlineLevel="0" collapsed="false">
      <c r="A9935" s="492"/>
      <c r="B9935" s="493"/>
      <c r="C9935" s="493"/>
      <c r="D9935" s="493"/>
      <c r="E9935" s="493"/>
      <c r="F9935" s="493"/>
      <c r="G9935" s="493" t="s">
        <v>1393</v>
      </c>
      <c r="H9935" s="494" t="n">
        <v>1</v>
      </c>
      <c r="I9935" s="495" t="s">
        <v>1394</v>
      </c>
      <c r="J9935" s="496" t="n">
        <v>33.67</v>
      </c>
    </row>
    <row r="9936" customFormat="false" ht="0.75" hidden="false" customHeight="true" outlineLevel="0" collapsed="false">
      <c r="A9936" s="497"/>
      <c r="B9936" s="498"/>
      <c r="C9936" s="498"/>
      <c r="D9936" s="498"/>
      <c r="E9936" s="498"/>
      <c r="F9936" s="498"/>
      <c r="G9936" s="498"/>
      <c r="H9936" s="498"/>
      <c r="I9936" s="499"/>
      <c r="J9936" s="500"/>
    </row>
    <row r="9937" customFormat="false" ht="18" hidden="false" customHeight="true" outlineLevel="0" collapsed="false">
      <c r="A9937" s="466" t="s">
        <v>4278</v>
      </c>
      <c r="B9937" s="467" t="s">
        <v>27</v>
      </c>
      <c r="C9937" s="468" t="s">
        <v>26</v>
      </c>
      <c r="D9937" s="468" t="s">
        <v>18</v>
      </c>
      <c r="E9937" s="468" t="s">
        <v>25</v>
      </c>
      <c r="F9937" s="468"/>
      <c r="G9937" s="469" t="s">
        <v>1375</v>
      </c>
      <c r="H9937" s="467" t="s">
        <v>1376</v>
      </c>
      <c r="I9937" s="470" t="s">
        <v>1377</v>
      </c>
      <c r="J9937" s="471" t="s">
        <v>19</v>
      </c>
    </row>
    <row r="9938" customFormat="false" ht="25.5" hidden="false" customHeight="true" outlineLevel="0" collapsed="false">
      <c r="A9938" s="472" t="s">
        <v>35</v>
      </c>
      <c r="B9938" s="473" t="s">
        <v>4279</v>
      </c>
      <c r="C9938" s="474" t="s">
        <v>36</v>
      </c>
      <c r="D9938" s="474" t="s">
        <v>4280</v>
      </c>
      <c r="E9938" s="474" t="s">
        <v>1554</v>
      </c>
      <c r="F9938" s="474"/>
      <c r="G9938" s="475" t="s">
        <v>120</v>
      </c>
      <c r="H9938" s="476" t="n">
        <v>1</v>
      </c>
      <c r="I9938" s="477" t="n">
        <v>56.68</v>
      </c>
      <c r="J9938" s="478" t="n">
        <v>56.68</v>
      </c>
    </row>
    <row r="9939" customFormat="false" ht="25.5" hidden="false" customHeight="true" outlineLevel="0" collapsed="false">
      <c r="A9939" s="479" t="s">
        <v>656</v>
      </c>
      <c r="B9939" s="480" t="n">
        <v>88267</v>
      </c>
      <c r="C9939" s="481" t="s">
        <v>42</v>
      </c>
      <c r="D9939" s="481" t="s">
        <v>909</v>
      </c>
      <c r="E9939" s="481" t="s">
        <v>1382</v>
      </c>
      <c r="F9939" s="481"/>
      <c r="G9939" s="482" t="s">
        <v>469</v>
      </c>
      <c r="H9939" s="483" t="n">
        <v>0.15</v>
      </c>
      <c r="I9939" s="484" t="n">
        <v>25.55</v>
      </c>
      <c r="J9939" s="485" t="n">
        <v>3.83</v>
      </c>
    </row>
    <row r="9940" customFormat="false" ht="25.5" hidden="false" customHeight="true" outlineLevel="0" collapsed="false">
      <c r="A9940" s="479" t="s">
        <v>656</v>
      </c>
      <c r="B9940" s="480" t="n">
        <v>88248</v>
      </c>
      <c r="C9940" s="481" t="s">
        <v>42</v>
      </c>
      <c r="D9940" s="481" t="s">
        <v>910</v>
      </c>
      <c r="E9940" s="481" t="s">
        <v>1382</v>
      </c>
      <c r="F9940" s="481"/>
      <c r="G9940" s="482" t="s">
        <v>469</v>
      </c>
      <c r="H9940" s="483" t="n">
        <v>0.3</v>
      </c>
      <c r="I9940" s="484" t="n">
        <v>20.92</v>
      </c>
      <c r="J9940" s="485" t="n">
        <v>6.27</v>
      </c>
    </row>
    <row r="9941" customFormat="false" ht="24" hidden="false" customHeight="true" outlineLevel="0" collapsed="false">
      <c r="A9941" s="501" t="s">
        <v>200</v>
      </c>
      <c r="B9941" s="502" t="s">
        <v>4281</v>
      </c>
      <c r="C9941" s="503" t="s">
        <v>36</v>
      </c>
      <c r="D9941" s="503" t="s">
        <v>4282</v>
      </c>
      <c r="E9941" s="503" t="s">
        <v>669</v>
      </c>
      <c r="F9941" s="503"/>
      <c r="G9941" s="504" t="s">
        <v>120</v>
      </c>
      <c r="H9941" s="505" t="n">
        <v>1</v>
      </c>
      <c r="I9941" s="506" t="n">
        <v>46.58</v>
      </c>
      <c r="J9941" s="507" t="n">
        <v>46.58</v>
      </c>
    </row>
    <row r="9942" customFormat="false" ht="15" hidden="false" customHeight="false" outlineLevel="0" collapsed="false">
      <c r="A9942" s="486"/>
      <c r="B9942" s="487"/>
      <c r="C9942" s="487"/>
      <c r="D9942" s="487"/>
      <c r="E9942" s="487" t="s">
        <v>1388</v>
      </c>
      <c r="F9942" s="488" t="n">
        <v>8</v>
      </c>
      <c r="G9942" s="487" t="s">
        <v>1389</v>
      </c>
      <c r="H9942" s="488" t="n">
        <v>0</v>
      </c>
      <c r="I9942" s="489" t="s">
        <v>1390</v>
      </c>
      <c r="J9942" s="490" t="n">
        <v>8</v>
      </c>
    </row>
    <row r="9943" customFormat="false" ht="15" hidden="false" customHeight="true" outlineLevel="0" collapsed="false">
      <c r="A9943" s="486"/>
      <c r="B9943" s="487"/>
      <c r="C9943" s="487"/>
      <c r="D9943" s="487"/>
      <c r="E9943" s="487" t="s">
        <v>1391</v>
      </c>
      <c r="F9943" s="488" t="n">
        <v>13.48</v>
      </c>
      <c r="G9943" s="487"/>
      <c r="H9943" s="491" t="s">
        <v>1392</v>
      </c>
      <c r="I9943" s="491"/>
      <c r="J9943" s="490" t="n">
        <v>70.16</v>
      </c>
    </row>
    <row r="9944" customFormat="false" ht="49.5" hidden="false" customHeight="true" outlineLevel="0" collapsed="false">
      <c r="A9944" s="492"/>
      <c r="B9944" s="493"/>
      <c r="C9944" s="493"/>
      <c r="D9944" s="493"/>
      <c r="E9944" s="493"/>
      <c r="F9944" s="493"/>
      <c r="G9944" s="493" t="s">
        <v>1393</v>
      </c>
      <c r="H9944" s="494" t="n">
        <v>2</v>
      </c>
      <c r="I9944" s="495" t="s">
        <v>1394</v>
      </c>
      <c r="J9944" s="496" t="n">
        <v>140.32</v>
      </c>
    </row>
    <row r="9945" customFormat="false" ht="0.75" hidden="false" customHeight="true" outlineLevel="0" collapsed="false">
      <c r="A9945" s="497"/>
      <c r="B9945" s="498"/>
      <c r="C9945" s="498"/>
      <c r="D9945" s="498"/>
      <c r="E9945" s="498"/>
      <c r="F9945" s="498"/>
      <c r="G9945" s="498"/>
      <c r="H9945" s="498"/>
      <c r="I9945" s="499"/>
      <c r="J9945" s="500"/>
    </row>
    <row r="9946" customFormat="false" ht="18" hidden="false" customHeight="true" outlineLevel="0" collapsed="false">
      <c r="A9946" s="466" t="s">
        <v>4283</v>
      </c>
      <c r="B9946" s="467" t="s">
        <v>27</v>
      </c>
      <c r="C9946" s="468" t="s">
        <v>26</v>
      </c>
      <c r="D9946" s="468" t="s">
        <v>18</v>
      </c>
      <c r="E9946" s="468" t="s">
        <v>25</v>
      </c>
      <c r="F9946" s="468"/>
      <c r="G9946" s="469" t="s">
        <v>1375</v>
      </c>
      <c r="H9946" s="467" t="s">
        <v>1376</v>
      </c>
      <c r="I9946" s="470" t="s">
        <v>1377</v>
      </c>
      <c r="J9946" s="471" t="s">
        <v>19</v>
      </c>
    </row>
    <row r="9947" customFormat="false" ht="25.5" hidden="false" customHeight="true" outlineLevel="0" collapsed="false">
      <c r="A9947" s="472" t="s">
        <v>35</v>
      </c>
      <c r="B9947" s="473" t="s">
        <v>4284</v>
      </c>
      <c r="C9947" s="474" t="s">
        <v>36</v>
      </c>
      <c r="D9947" s="474" t="s">
        <v>4285</v>
      </c>
      <c r="E9947" s="474" t="s">
        <v>1382</v>
      </c>
      <c r="F9947" s="474"/>
      <c r="G9947" s="475" t="s">
        <v>120</v>
      </c>
      <c r="H9947" s="476" t="n">
        <v>1</v>
      </c>
      <c r="I9947" s="477" t="n">
        <v>278.88</v>
      </c>
      <c r="J9947" s="478" t="n">
        <v>278.88</v>
      </c>
    </row>
    <row r="9948" customFormat="false" ht="25.5" hidden="false" customHeight="true" outlineLevel="0" collapsed="false">
      <c r="A9948" s="479" t="s">
        <v>656</v>
      </c>
      <c r="B9948" s="480" t="n">
        <v>88267</v>
      </c>
      <c r="C9948" s="481" t="s">
        <v>42</v>
      </c>
      <c r="D9948" s="481" t="s">
        <v>909</v>
      </c>
      <c r="E9948" s="481" t="s">
        <v>1382</v>
      </c>
      <c r="F9948" s="481"/>
      <c r="G9948" s="482" t="s">
        <v>469</v>
      </c>
      <c r="H9948" s="483" t="n">
        <v>1.5</v>
      </c>
      <c r="I9948" s="484" t="n">
        <v>25.55</v>
      </c>
      <c r="J9948" s="485" t="n">
        <v>38.32</v>
      </c>
    </row>
    <row r="9949" customFormat="false" ht="24" hidden="false" customHeight="true" outlineLevel="0" collapsed="false">
      <c r="A9949" s="479" t="s">
        <v>656</v>
      </c>
      <c r="B9949" s="480" t="n">
        <v>88309</v>
      </c>
      <c r="C9949" s="481" t="s">
        <v>42</v>
      </c>
      <c r="D9949" s="481" t="s">
        <v>696</v>
      </c>
      <c r="E9949" s="481" t="s">
        <v>1382</v>
      </c>
      <c r="F9949" s="481"/>
      <c r="G9949" s="482" t="s">
        <v>469</v>
      </c>
      <c r="H9949" s="483" t="n">
        <v>1</v>
      </c>
      <c r="I9949" s="484" t="n">
        <v>25.62</v>
      </c>
      <c r="J9949" s="485" t="n">
        <v>25.62</v>
      </c>
    </row>
    <row r="9950" customFormat="false" ht="24" hidden="false" customHeight="true" outlineLevel="0" collapsed="false">
      <c r="A9950" s="479" t="s">
        <v>656</v>
      </c>
      <c r="B9950" s="480" t="n">
        <v>88316</v>
      </c>
      <c r="C9950" s="481" t="s">
        <v>42</v>
      </c>
      <c r="D9950" s="481" t="s">
        <v>667</v>
      </c>
      <c r="E9950" s="481" t="s">
        <v>1382</v>
      </c>
      <c r="F9950" s="481"/>
      <c r="G9950" s="482" t="s">
        <v>469</v>
      </c>
      <c r="H9950" s="483" t="n">
        <v>1</v>
      </c>
      <c r="I9950" s="484" t="n">
        <v>20.32</v>
      </c>
      <c r="J9950" s="485" t="n">
        <v>20.32</v>
      </c>
    </row>
    <row r="9951" customFormat="false" ht="25.5" hidden="false" customHeight="true" outlineLevel="0" collapsed="false">
      <c r="A9951" s="479" t="s">
        <v>656</v>
      </c>
      <c r="B9951" s="480" t="n">
        <v>88248</v>
      </c>
      <c r="C9951" s="481" t="s">
        <v>42</v>
      </c>
      <c r="D9951" s="481" t="s">
        <v>910</v>
      </c>
      <c r="E9951" s="481" t="s">
        <v>1382</v>
      </c>
      <c r="F9951" s="481"/>
      <c r="G9951" s="482" t="s">
        <v>469</v>
      </c>
      <c r="H9951" s="483" t="n">
        <v>1.5</v>
      </c>
      <c r="I9951" s="484" t="n">
        <v>20.92</v>
      </c>
      <c r="J9951" s="485" t="n">
        <v>31.38</v>
      </c>
    </row>
    <row r="9952" customFormat="false" ht="39" hidden="false" customHeight="true" outlineLevel="0" collapsed="false">
      <c r="A9952" s="501" t="s">
        <v>200</v>
      </c>
      <c r="B9952" s="502" t="n">
        <v>11251</v>
      </c>
      <c r="C9952" s="503" t="s">
        <v>42</v>
      </c>
      <c r="D9952" s="503" t="s">
        <v>4286</v>
      </c>
      <c r="E9952" s="503" t="s">
        <v>669</v>
      </c>
      <c r="F9952" s="503"/>
      <c r="G9952" s="504" t="s">
        <v>120</v>
      </c>
      <c r="H9952" s="505" t="n">
        <v>1</v>
      </c>
      <c r="I9952" s="506" t="n">
        <v>163.24</v>
      </c>
      <c r="J9952" s="507" t="n">
        <v>163.24</v>
      </c>
    </row>
    <row r="9953" customFormat="false" ht="15" hidden="false" customHeight="false" outlineLevel="0" collapsed="false">
      <c r="A9953" s="486"/>
      <c r="B9953" s="487"/>
      <c r="C9953" s="487"/>
      <c r="D9953" s="487"/>
      <c r="E9953" s="487" t="s">
        <v>1388</v>
      </c>
      <c r="F9953" s="488" t="n">
        <v>91.08</v>
      </c>
      <c r="G9953" s="487" t="s">
        <v>1389</v>
      </c>
      <c r="H9953" s="488" t="n">
        <v>0</v>
      </c>
      <c r="I9953" s="489" t="s">
        <v>1390</v>
      </c>
      <c r="J9953" s="490" t="n">
        <v>91.08</v>
      </c>
    </row>
    <row r="9954" customFormat="false" ht="15" hidden="false" customHeight="true" outlineLevel="0" collapsed="false">
      <c r="A9954" s="486"/>
      <c r="B9954" s="487"/>
      <c r="C9954" s="487"/>
      <c r="D9954" s="487"/>
      <c r="E9954" s="487" t="s">
        <v>1391</v>
      </c>
      <c r="F9954" s="488" t="n">
        <v>66.37</v>
      </c>
      <c r="G9954" s="487"/>
      <c r="H9954" s="491" t="s">
        <v>1392</v>
      </c>
      <c r="I9954" s="491"/>
      <c r="J9954" s="490" t="n">
        <v>345.25</v>
      </c>
    </row>
    <row r="9955" customFormat="false" ht="49.5" hidden="false" customHeight="true" outlineLevel="0" collapsed="false">
      <c r="A9955" s="492"/>
      <c r="B9955" s="493"/>
      <c r="C9955" s="493"/>
      <c r="D9955" s="493"/>
      <c r="E9955" s="493"/>
      <c r="F9955" s="493"/>
      <c r="G9955" s="493" t="s">
        <v>1393</v>
      </c>
      <c r="H9955" s="494" t="n">
        <v>1</v>
      </c>
      <c r="I9955" s="495" t="s">
        <v>1394</v>
      </c>
      <c r="J9955" s="496" t="n">
        <v>345.25</v>
      </c>
    </row>
    <row r="9956" customFormat="false" ht="0.75" hidden="false" customHeight="true" outlineLevel="0" collapsed="false">
      <c r="A9956" s="497"/>
      <c r="B9956" s="498"/>
      <c r="C9956" s="498"/>
      <c r="D9956" s="498"/>
      <c r="E9956" s="498"/>
      <c r="F9956" s="498"/>
      <c r="G9956" s="498"/>
      <c r="H9956" s="498"/>
      <c r="I9956" s="499"/>
      <c r="J9956" s="500"/>
    </row>
    <row r="9957" customFormat="false" ht="18" hidden="false" customHeight="true" outlineLevel="0" collapsed="false">
      <c r="A9957" s="466" t="s">
        <v>4287</v>
      </c>
      <c r="B9957" s="467" t="s">
        <v>27</v>
      </c>
      <c r="C9957" s="468" t="s">
        <v>26</v>
      </c>
      <c r="D9957" s="468" t="s">
        <v>18</v>
      </c>
      <c r="E9957" s="468" t="s">
        <v>25</v>
      </c>
      <c r="F9957" s="468"/>
      <c r="G9957" s="469" t="s">
        <v>1375</v>
      </c>
      <c r="H9957" s="467" t="s">
        <v>1376</v>
      </c>
      <c r="I9957" s="470" t="s">
        <v>1377</v>
      </c>
      <c r="J9957" s="471" t="s">
        <v>19</v>
      </c>
    </row>
    <row r="9958" customFormat="false" ht="51.75" hidden="false" customHeight="true" outlineLevel="0" collapsed="false">
      <c r="A9958" s="472" t="s">
        <v>35</v>
      </c>
      <c r="B9958" s="473" t="s">
        <v>2033</v>
      </c>
      <c r="C9958" s="474" t="s">
        <v>36</v>
      </c>
      <c r="D9958" s="474" t="s">
        <v>2034</v>
      </c>
      <c r="E9958" s="474" t="s">
        <v>674</v>
      </c>
      <c r="F9958" s="474"/>
      <c r="G9958" s="475" t="s">
        <v>400</v>
      </c>
      <c r="H9958" s="476" t="n">
        <v>1</v>
      </c>
      <c r="I9958" s="477" t="n">
        <v>28.55</v>
      </c>
      <c r="J9958" s="478" t="n">
        <v>28.55</v>
      </c>
    </row>
    <row r="9959" customFormat="false" ht="24" hidden="false" customHeight="true" outlineLevel="0" collapsed="false">
      <c r="A9959" s="479" t="s">
        <v>656</v>
      </c>
      <c r="B9959" s="480" t="n">
        <v>88310</v>
      </c>
      <c r="C9959" s="481" t="s">
        <v>42</v>
      </c>
      <c r="D9959" s="481" t="s">
        <v>970</v>
      </c>
      <c r="E9959" s="481" t="s">
        <v>1382</v>
      </c>
      <c r="F9959" s="481"/>
      <c r="G9959" s="482" t="s">
        <v>469</v>
      </c>
      <c r="H9959" s="483" t="n">
        <v>0.1905</v>
      </c>
      <c r="I9959" s="484" t="n">
        <v>27.11</v>
      </c>
      <c r="J9959" s="485" t="n">
        <v>5.16</v>
      </c>
    </row>
    <row r="9960" customFormat="false" ht="24" hidden="false" customHeight="true" outlineLevel="0" collapsed="false">
      <c r="A9960" s="501" t="s">
        <v>200</v>
      </c>
      <c r="B9960" s="502" t="n">
        <v>5318</v>
      </c>
      <c r="C9960" s="503" t="s">
        <v>42</v>
      </c>
      <c r="D9960" s="503" t="s">
        <v>2035</v>
      </c>
      <c r="E9960" s="503" t="s">
        <v>669</v>
      </c>
      <c r="F9960" s="503"/>
      <c r="G9960" s="504" t="s">
        <v>686</v>
      </c>
      <c r="H9960" s="505" t="n">
        <v>0.1743</v>
      </c>
      <c r="I9960" s="506" t="n">
        <v>18.58</v>
      </c>
      <c r="J9960" s="507" t="n">
        <v>3.23</v>
      </c>
    </row>
    <row r="9961" customFormat="false" ht="24" hidden="false" customHeight="true" outlineLevel="0" collapsed="false">
      <c r="A9961" s="501" t="s">
        <v>200</v>
      </c>
      <c r="B9961" s="502" t="n">
        <v>7307</v>
      </c>
      <c r="C9961" s="503" t="s">
        <v>42</v>
      </c>
      <c r="D9961" s="503" t="s">
        <v>2036</v>
      </c>
      <c r="E9961" s="503" t="s">
        <v>669</v>
      </c>
      <c r="F9961" s="503"/>
      <c r="G9961" s="504" t="s">
        <v>686</v>
      </c>
      <c r="H9961" s="505" t="n">
        <v>0.1908</v>
      </c>
      <c r="I9961" s="506" t="n">
        <v>36.25</v>
      </c>
      <c r="J9961" s="507" t="n">
        <v>6.91</v>
      </c>
    </row>
    <row r="9962" customFormat="false" ht="24" hidden="false" customHeight="true" outlineLevel="0" collapsed="false">
      <c r="A9962" s="501" t="s">
        <v>200</v>
      </c>
      <c r="B9962" s="502" t="n">
        <v>7288</v>
      </c>
      <c r="C9962" s="503" t="s">
        <v>42</v>
      </c>
      <c r="D9962" s="503" t="s">
        <v>2037</v>
      </c>
      <c r="E9962" s="503" t="s">
        <v>669</v>
      </c>
      <c r="F9962" s="503"/>
      <c r="G9962" s="504" t="s">
        <v>686</v>
      </c>
      <c r="H9962" s="505" t="n">
        <v>0.389</v>
      </c>
      <c r="I9962" s="506" t="n">
        <v>34.07</v>
      </c>
      <c r="J9962" s="507" t="n">
        <v>13.25</v>
      </c>
    </row>
    <row r="9963" customFormat="false" ht="15" hidden="false" customHeight="false" outlineLevel="0" collapsed="false">
      <c r="A9963" s="486"/>
      <c r="B9963" s="487"/>
      <c r="C9963" s="487"/>
      <c r="D9963" s="487"/>
      <c r="E9963" s="487" t="s">
        <v>1388</v>
      </c>
      <c r="F9963" s="488" t="n">
        <v>3.83</v>
      </c>
      <c r="G9963" s="487" t="s">
        <v>1389</v>
      </c>
      <c r="H9963" s="488" t="n">
        <v>0</v>
      </c>
      <c r="I9963" s="489" t="s">
        <v>1390</v>
      </c>
      <c r="J9963" s="490" t="n">
        <v>3.83</v>
      </c>
    </row>
    <row r="9964" customFormat="false" ht="15" hidden="false" customHeight="true" outlineLevel="0" collapsed="false">
      <c r="A9964" s="486"/>
      <c r="B9964" s="487"/>
      <c r="C9964" s="487"/>
      <c r="D9964" s="487"/>
      <c r="E9964" s="487" t="s">
        <v>1391</v>
      </c>
      <c r="F9964" s="488" t="n">
        <v>6.79</v>
      </c>
      <c r="G9964" s="487"/>
      <c r="H9964" s="491" t="s">
        <v>1392</v>
      </c>
      <c r="I9964" s="491"/>
      <c r="J9964" s="490" t="n">
        <v>35.34</v>
      </c>
    </row>
    <row r="9965" customFormat="false" ht="49.5" hidden="false" customHeight="true" outlineLevel="0" collapsed="false">
      <c r="A9965" s="492"/>
      <c r="B9965" s="493"/>
      <c r="C9965" s="493"/>
      <c r="D9965" s="493"/>
      <c r="E9965" s="493"/>
      <c r="F9965" s="493"/>
      <c r="G9965" s="493" t="s">
        <v>1393</v>
      </c>
      <c r="H9965" s="494" t="n">
        <v>3.07</v>
      </c>
      <c r="I9965" s="495" t="s">
        <v>1394</v>
      </c>
      <c r="J9965" s="496" t="n">
        <v>108.49</v>
      </c>
    </row>
    <row r="9966" customFormat="false" ht="0.75" hidden="false" customHeight="true" outlineLevel="0" collapsed="false">
      <c r="A9966" s="497"/>
      <c r="B9966" s="498"/>
      <c r="C9966" s="498"/>
      <c r="D9966" s="498"/>
      <c r="E9966" s="498"/>
      <c r="F9966" s="498"/>
      <c r="G9966" s="498"/>
      <c r="H9966" s="498"/>
      <c r="I9966" s="499"/>
      <c r="J9966" s="500"/>
    </row>
    <row r="9967" customFormat="false" ht="18" hidden="false" customHeight="true" outlineLevel="0" collapsed="false">
      <c r="A9967" s="466" t="s">
        <v>4288</v>
      </c>
      <c r="B9967" s="467" t="s">
        <v>27</v>
      </c>
      <c r="C9967" s="468" t="s">
        <v>26</v>
      </c>
      <c r="D9967" s="468" t="s">
        <v>18</v>
      </c>
      <c r="E9967" s="468" t="s">
        <v>25</v>
      </c>
      <c r="F9967" s="468"/>
      <c r="G9967" s="469" t="s">
        <v>1375</v>
      </c>
      <c r="H9967" s="467" t="s">
        <v>1376</v>
      </c>
      <c r="I9967" s="470" t="s">
        <v>1377</v>
      </c>
      <c r="J9967" s="471" t="s">
        <v>19</v>
      </c>
    </row>
    <row r="9968" customFormat="false" ht="39" hidden="false" customHeight="true" outlineLevel="0" collapsed="false">
      <c r="A9968" s="472" t="s">
        <v>35</v>
      </c>
      <c r="B9968" s="473" t="n">
        <v>92905</v>
      </c>
      <c r="C9968" s="474" t="s">
        <v>42</v>
      </c>
      <c r="D9968" s="474" t="s">
        <v>4289</v>
      </c>
      <c r="E9968" s="474" t="s">
        <v>1422</v>
      </c>
      <c r="F9968" s="474"/>
      <c r="G9968" s="475" t="s">
        <v>120</v>
      </c>
      <c r="H9968" s="476" t="n">
        <v>1</v>
      </c>
      <c r="I9968" s="477" t="n">
        <v>40.14</v>
      </c>
      <c r="J9968" s="478" t="n">
        <v>40.14</v>
      </c>
    </row>
    <row r="9969" customFormat="false" ht="25.5" hidden="false" customHeight="true" outlineLevel="0" collapsed="false">
      <c r="A9969" s="479" t="s">
        <v>656</v>
      </c>
      <c r="B9969" s="480" t="n">
        <v>88248</v>
      </c>
      <c r="C9969" s="481" t="s">
        <v>42</v>
      </c>
      <c r="D9969" s="481" t="s">
        <v>910</v>
      </c>
      <c r="E9969" s="481" t="s">
        <v>1382</v>
      </c>
      <c r="F9969" s="481"/>
      <c r="G9969" s="482" t="s">
        <v>469</v>
      </c>
      <c r="H9969" s="483" t="n">
        <v>0.297</v>
      </c>
      <c r="I9969" s="484" t="n">
        <v>20.92</v>
      </c>
      <c r="J9969" s="485" t="n">
        <v>6.21</v>
      </c>
    </row>
    <row r="9970" customFormat="false" ht="25.5" hidden="false" customHeight="true" outlineLevel="0" collapsed="false">
      <c r="A9970" s="479" t="s">
        <v>656</v>
      </c>
      <c r="B9970" s="480" t="n">
        <v>88267</v>
      </c>
      <c r="C9970" s="481" t="s">
        <v>42</v>
      </c>
      <c r="D9970" s="481" t="s">
        <v>909</v>
      </c>
      <c r="E9970" s="481" t="s">
        <v>1382</v>
      </c>
      <c r="F9970" s="481"/>
      <c r="G9970" s="482" t="s">
        <v>469</v>
      </c>
      <c r="H9970" s="483" t="n">
        <v>0.297</v>
      </c>
      <c r="I9970" s="484" t="n">
        <v>25.55</v>
      </c>
      <c r="J9970" s="485" t="n">
        <v>7.58</v>
      </c>
    </row>
    <row r="9971" customFormat="false" ht="24" hidden="false" customHeight="true" outlineLevel="0" collapsed="false">
      <c r="A9971" s="501" t="s">
        <v>200</v>
      </c>
      <c r="B9971" s="502" t="n">
        <v>3148</v>
      </c>
      <c r="C9971" s="503" t="s">
        <v>42</v>
      </c>
      <c r="D9971" s="503" t="s">
        <v>1423</v>
      </c>
      <c r="E9971" s="503" t="s">
        <v>669</v>
      </c>
      <c r="F9971" s="503"/>
      <c r="G9971" s="504" t="s">
        <v>120</v>
      </c>
      <c r="H9971" s="505" t="n">
        <v>0.011</v>
      </c>
      <c r="I9971" s="506" t="n">
        <v>14.45</v>
      </c>
      <c r="J9971" s="507" t="n">
        <v>0.15</v>
      </c>
    </row>
    <row r="9972" customFormat="false" ht="24" hidden="false" customHeight="true" outlineLevel="0" collapsed="false">
      <c r="A9972" s="501" t="s">
        <v>200</v>
      </c>
      <c r="B9972" s="502" t="n">
        <v>7307</v>
      </c>
      <c r="C9972" s="503" t="s">
        <v>42</v>
      </c>
      <c r="D9972" s="503" t="s">
        <v>2036</v>
      </c>
      <c r="E9972" s="503" t="s">
        <v>669</v>
      </c>
      <c r="F9972" s="503"/>
      <c r="G9972" s="504" t="s">
        <v>686</v>
      </c>
      <c r="H9972" s="505" t="n">
        <v>0.003</v>
      </c>
      <c r="I9972" s="506" t="n">
        <v>36.25</v>
      </c>
      <c r="J9972" s="507" t="n">
        <v>0.1</v>
      </c>
    </row>
    <row r="9973" customFormat="false" ht="25.5" hidden="false" customHeight="true" outlineLevel="0" collapsed="false">
      <c r="A9973" s="501" t="s">
        <v>200</v>
      </c>
      <c r="B9973" s="502" t="n">
        <v>9885</v>
      </c>
      <c r="C9973" s="503" t="s">
        <v>42</v>
      </c>
      <c r="D9973" s="503" t="s">
        <v>4290</v>
      </c>
      <c r="E9973" s="503" t="s">
        <v>669</v>
      </c>
      <c r="F9973" s="503"/>
      <c r="G9973" s="504" t="s">
        <v>120</v>
      </c>
      <c r="H9973" s="505" t="n">
        <v>1</v>
      </c>
      <c r="I9973" s="506" t="n">
        <v>26.1</v>
      </c>
      <c r="J9973" s="507" t="n">
        <v>26.1</v>
      </c>
    </row>
    <row r="9974" customFormat="false" ht="15" hidden="false" customHeight="false" outlineLevel="0" collapsed="false">
      <c r="A9974" s="486"/>
      <c r="B9974" s="487"/>
      <c r="C9974" s="487"/>
      <c r="D9974" s="487"/>
      <c r="E9974" s="487" t="s">
        <v>1388</v>
      </c>
      <c r="F9974" s="488" t="n">
        <v>11.02</v>
      </c>
      <c r="G9974" s="487" t="s">
        <v>1389</v>
      </c>
      <c r="H9974" s="488" t="n">
        <v>0</v>
      </c>
      <c r="I9974" s="489" t="s">
        <v>1390</v>
      </c>
      <c r="J9974" s="490" t="n">
        <v>11.02</v>
      </c>
    </row>
    <row r="9975" customFormat="false" ht="15" hidden="false" customHeight="true" outlineLevel="0" collapsed="false">
      <c r="A9975" s="486"/>
      <c r="B9975" s="487"/>
      <c r="C9975" s="487"/>
      <c r="D9975" s="487"/>
      <c r="E9975" s="487" t="s">
        <v>1391</v>
      </c>
      <c r="F9975" s="488" t="n">
        <v>9.55</v>
      </c>
      <c r="G9975" s="487"/>
      <c r="H9975" s="491" t="s">
        <v>1392</v>
      </c>
      <c r="I9975" s="491"/>
      <c r="J9975" s="490" t="n">
        <v>49.69</v>
      </c>
    </row>
    <row r="9976" customFormat="false" ht="49.5" hidden="false" customHeight="true" outlineLevel="0" collapsed="false">
      <c r="A9976" s="492"/>
      <c r="B9976" s="493"/>
      <c r="C9976" s="493"/>
      <c r="D9976" s="493"/>
      <c r="E9976" s="493"/>
      <c r="F9976" s="493"/>
      <c r="G9976" s="493" t="s">
        <v>1393</v>
      </c>
      <c r="H9976" s="494" t="n">
        <v>9</v>
      </c>
      <c r="I9976" s="495" t="s">
        <v>1394</v>
      </c>
      <c r="J9976" s="496" t="n">
        <v>447.21</v>
      </c>
    </row>
    <row r="9977" customFormat="false" ht="0.75" hidden="false" customHeight="true" outlineLevel="0" collapsed="false">
      <c r="A9977" s="497"/>
      <c r="B9977" s="498"/>
      <c r="C9977" s="498"/>
      <c r="D9977" s="498"/>
      <c r="E9977" s="498"/>
      <c r="F9977" s="498"/>
      <c r="G9977" s="498"/>
      <c r="H9977" s="498"/>
      <c r="I9977" s="499"/>
      <c r="J9977" s="500"/>
    </row>
    <row r="9978" customFormat="false" ht="24" hidden="false" customHeight="true" outlineLevel="0" collapsed="false">
      <c r="A9978" s="461" t="s">
        <v>4291</v>
      </c>
      <c r="B9978" s="462"/>
      <c r="C9978" s="462"/>
      <c r="D9978" s="462" t="s">
        <v>4292</v>
      </c>
      <c r="E9978" s="462"/>
      <c r="F9978" s="462"/>
      <c r="G9978" s="462"/>
      <c r="H9978" s="463"/>
      <c r="I9978" s="464"/>
      <c r="J9978" s="465" t="n">
        <v>17789.17</v>
      </c>
    </row>
    <row r="9979" customFormat="false" ht="18" hidden="false" customHeight="true" outlineLevel="0" collapsed="false">
      <c r="A9979" s="466" t="s">
        <v>4293</v>
      </c>
      <c r="B9979" s="467" t="s">
        <v>27</v>
      </c>
      <c r="C9979" s="468" t="s">
        <v>26</v>
      </c>
      <c r="D9979" s="468" t="s">
        <v>18</v>
      </c>
      <c r="E9979" s="468" t="s">
        <v>25</v>
      </c>
      <c r="F9979" s="468"/>
      <c r="G9979" s="469" t="s">
        <v>1375</v>
      </c>
      <c r="H9979" s="467" t="s">
        <v>1376</v>
      </c>
      <c r="I9979" s="470" t="s">
        <v>1377</v>
      </c>
      <c r="J9979" s="471" t="s">
        <v>19</v>
      </c>
    </row>
    <row r="9980" customFormat="false" ht="24" hidden="false" customHeight="true" outlineLevel="0" collapsed="false">
      <c r="A9980" s="472" t="s">
        <v>35</v>
      </c>
      <c r="B9980" s="473" t="n">
        <v>93358</v>
      </c>
      <c r="C9980" s="474" t="s">
        <v>42</v>
      </c>
      <c r="D9980" s="474" t="s">
        <v>174</v>
      </c>
      <c r="E9980" s="474" t="s">
        <v>914</v>
      </c>
      <c r="F9980" s="474"/>
      <c r="G9980" s="475" t="s">
        <v>388</v>
      </c>
      <c r="H9980" s="476" t="n">
        <v>1</v>
      </c>
      <c r="I9980" s="477" t="n">
        <v>80.38</v>
      </c>
      <c r="J9980" s="478" t="n">
        <v>80.38</v>
      </c>
    </row>
    <row r="9981" customFormat="false" ht="24" hidden="false" customHeight="true" outlineLevel="0" collapsed="false">
      <c r="A9981" s="479" t="s">
        <v>656</v>
      </c>
      <c r="B9981" s="480" t="n">
        <v>88316</v>
      </c>
      <c r="C9981" s="481" t="s">
        <v>42</v>
      </c>
      <c r="D9981" s="481" t="s">
        <v>667</v>
      </c>
      <c r="E9981" s="481" t="s">
        <v>1382</v>
      </c>
      <c r="F9981" s="481"/>
      <c r="G9981" s="482" t="s">
        <v>469</v>
      </c>
      <c r="H9981" s="483" t="n">
        <v>3.9557667</v>
      </c>
      <c r="I9981" s="484" t="n">
        <v>20.32</v>
      </c>
      <c r="J9981" s="485" t="n">
        <v>80.38</v>
      </c>
    </row>
    <row r="9982" customFormat="false" ht="15" hidden="false" customHeight="false" outlineLevel="0" collapsed="false">
      <c r="A9982" s="486"/>
      <c r="B9982" s="487"/>
      <c r="C9982" s="487"/>
      <c r="D9982" s="487"/>
      <c r="E9982" s="487" t="s">
        <v>1388</v>
      </c>
      <c r="F9982" s="488" t="n">
        <v>59.69</v>
      </c>
      <c r="G9982" s="487" t="s">
        <v>1389</v>
      </c>
      <c r="H9982" s="488" t="n">
        <v>0</v>
      </c>
      <c r="I9982" s="489" t="s">
        <v>1390</v>
      </c>
      <c r="J9982" s="490" t="n">
        <v>59.69</v>
      </c>
    </row>
    <row r="9983" customFormat="false" ht="15" hidden="false" customHeight="true" outlineLevel="0" collapsed="false">
      <c r="A9983" s="486"/>
      <c r="B9983" s="487"/>
      <c r="C9983" s="487"/>
      <c r="D9983" s="487"/>
      <c r="E9983" s="487" t="s">
        <v>1391</v>
      </c>
      <c r="F9983" s="488" t="n">
        <v>19.13</v>
      </c>
      <c r="G9983" s="487"/>
      <c r="H9983" s="491" t="s">
        <v>1392</v>
      </c>
      <c r="I9983" s="491"/>
      <c r="J9983" s="490" t="n">
        <v>99.51</v>
      </c>
    </row>
    <row r="9984" customFormat="false" ht="49.5" hidden="false" customHeight="true" outlineLevel="0" collapsed="false">
      <c r="A9984" s="492"/>
      <c r="B9984" s="493"/>
      <c r="C9984" s="493"/>
      <c r="D9984" s="493"/>
      <c r="E9984" s="493"/>
      <c r="F9984" s="493"/>
      <c r="G9984" s="493" t="s">
        <v>1393</v>
      </c>
      <c r="H9984" s="494" t="n">
        <v>8.68</v>
      </c>
      <c r="I9984" s="495" t="s">
        <v>1394</v>
      </c>
      <c r="J9984" s="496" t="n">
        <v>863.74</v>
      </c>
    </row>
    <row r="9985" customFormat="false" ht="0.75" hidden="false" customHeight="true" outlineLevel="0" collapsed="false">
      <c r="A9985" s="497"/>
      <c r="B9985" s="498"/>
      <c r="C9985" s="498"/>
      <c r="D9985" s="498"/>
      <c r="E9985" s="498"/>
      <c r="F9985" s="498"/>
      <c r="G9985" s="498"/>
      <c r="H9985" s="498"/>
      <c r="I9985" s="499"/>
      <c r="J9985" s="500"/>
    </row>
    <row r="9986" customFormat="false" ht="18" hidden="false" customHeight="true" outlineLevel="0" collapsed="false">
      <c r="A9986" s="466" t="s">
        <v>4294</v>
      </c>
      <c r="B9986" s="467" t="s">
        <v>27</v>
      </c>
      <c r="C9986" s="468" t="s">
        <v>26</v>
      </c>
      <c r="D9986" s="468" t="s">
        <v>18</v>
      </c>
      <c r="E9986" s="468" t="s">
        <v>25</v>
      </c>
      <c r="F9986" s="468"/>
      <c r="G9986" s="469" t="s">
        <v>1375</v>
      </c>
      <c r="H9986" s="467" t="s">
        <v>1376</v>
      </c>
      <c r="I9986" s="470" t="s">
        <v>1377</v>
      </c>
      <c r="J9986" s="471" t="s">
        <v>19</v>
      </c>
    </row>
    <row r="9987" customFormat="false" ht="39" hidden="false" customHeight="true" outlineLevel="0" collapsed="false">
      <c r="A9987" s="472" t="s">
        <v>35</v>
      </c>
      <c r="B9987" s="473" t="n">
        <v>90444</v>
      </c>
      <c r="C9987" s="474" t="s">
        <v>42</v>
      </c>
      <c r="D9987" s="474" t="s">
        <v>3398</v>
      </c>
      <c r="E9987" s="474" t="s">
        <v>1422</v>
      </c>
      <c r="F9987" s="474"/>
      <c r="G9987" s="475" t="s">
        <v>47</v>
      </c>
      <c r="H9987" s="476" t="n">
        <v>1</v>
      </c>
      <c r="I9987" s="477" t="n">
        <v>10.54</v>
      </c>
      <c r="J9987" s="478" t="n">
        <v>10.54</v>
      </c>
    </row>
    <row r="9988" customFormat="false" ht="39" hidden="false" customHeight="true" outlineLevel="0" collapsed="false">
      <c r="A9988" s="479" t="s">
        <v>656</v>
      </c>
      <c r="B9988" s="480" t="n">
        <v>102274</v>
      </c>
      <c r="C9988" s="481" t="s">
        <v>42</v>
      </c>
      <c r="D9988" s="481" t="s">
        <v>1562</v>
      </c>
      <c r="E9988" s="481" t="s">
        <v>683</v>
      </c>
      <c r="F9988" s="481"/>
      <c r="G9988" s="482" t="s">
        <v>684</v>
      </c>
      <c r="H9988" s="483" t="n">
        <v>0.1632</v>
      </c>
      <c r="I9988" s="484" t="n">
        <v>20.13</v>
      </c>
      <c r="J9988" s="485" t="n">
        <v>3.28</v>
      </c>
    </row>
    <row r="9989" customFormat="false" ht="39" hidden="false" customHeight="true" outlineLevel="0" collapsed="false">
      <c r="A9989" s="479" t="s">
        <v>656</v>
      </c>
      <c r="B9989" s="480" t="n">
        <v>102275</v>
      </c>
      <c r="C9989" s="481" t="s">
        <v>42</v>
      </c>
      <c r="D9989" s="481" t="s">
        <v>1563</v>
      </c>
      <c r="E9989" s="481" t="s">
        <v>683</v>
      </c>
      <c r="F9989" s="481"/>
      <c r="G9989" s="482" t="s">
        <v>688</v>
      </c>
      <c r="H9989" s="483" t="n">
        <v>0.0668</v>
      </c>
      <c r="I9989" s="484" t="n">
        <v>23.01</v>
      </c>
      <c r="J9989" s="485" t="n">
        <v>1.53</v>
      </c>
    </row>
    <row r="9990" customFormat="false" ht="25.5" hidden="false" customHeight="true" outlineLevel="0" collapsed="false">
      <c r="A9990" s="479" t="s">
        <v>656</v>
      </c>
      <c r="B9990" s="480" t="n">
        <v>88248</v>
      </c>
      <c r="C9990" s="481" t="s">
        <v>42</v>
      </c>
      <c r="D9990" s="481" t="s">
        <v>910</v>
      </c>
      <c r="E9990" s="481" t="s">
        <v>1382</v>
      </c>
      <c r="F9990" s="481"/>
      <c r="G9990" s="482" t="s">
        <v>469</v>
      </c>
      <c r="H9990" s="483" t="n">
        <v>0.0646</v>
      </c>
      <c r="I9990" s="484" t="n">
        <v>20.92</v>
      </c>
      <c r="J9990" s="485" t="n">
        <v>1.35</v>
      </c>
    </row>
    <row r="9991" customFormat="false" ht="25.5" hidden="false" customHeight="true" outlineLevel="0" collapsed="false">
      <c r="A9991" s="479" t="s">
        <v>656</v>
      </c>
      <c r="B9991" s="480" t="n">
        <v>88298</v>
      </c>
      <c r="C9991" s="481" t="s">
        <v>42</v>
      </c>
      <c r="D9991" s="481" t="s">
        <v>3399</v>
      </c>
      <c r="E9991" s="481" t="s">
        <v>1382</v>
      </c>
      <c r="F9991" s="481"/>
      <c r="G9991" s="482" t="s">
        <v>469</v>
      </c>
      <c r="H9991" s="483" t="n">
        <v>0.2298</v>
      </c>
      <c r="I9991" s="484" t="n">
        <v>19.1</v>
      </c>
      <c r="J9991" s="485" t="n">
        <v>4.38</v>
      </c>
    </row>
    <row r="9992" customFormat="false" ht="15" hidden="false" customHeight="false" outlineLevel="0" collapsed="false">
      <c r="A9992" s="486"/>
      <c r="B9992" s="487"/>
      <c r="C9992" s="487"/>
      <c r="D9992" s="487"/>
      <c r="E9992" s="487" t="s">
        <v>1388</v>
      </c>
      <c r="F9992" s="488" t="n">
        <v>7.9</v>
      </c>
      <c r="G9992" s="487" t="s">
        <v>1389</v>
      </c>
      <c r="H9992" s="488" t="n">
        <v>0</v>
      </c>
      <c r="I9992" s="489" t="s">
        <v>1390</v>
      </c>
      <c r="J9992" s="490" t="n">
        <v>7.9</v>
      </c>
    </row>
    <row r="9993" customFormat="false" ht="15" hidden="false" customHeight="true" outlineLevel="0" collapsed="false">
      <c r="A9993" s="486"/>
      <c r="B9993" s="487"/>
      <c r="C9993" s="487"/>
      <c r="D9993" s="487"/>
      <c r="E9993" s="487" t="s">
        <v>1391</v>
      </c>
      <c r="F9993" s="488" t="n">
        <v>2.5</v>
      </c>
      <c r="G9993" s="487"/>
      <c r="H9993" s="491" t="s">
        <v>1392</v>
      </c>
      <c r="I9993" s="491"/>
      <c r="J9993" s="490" t="n">
        <v>13.04</v>
      </c>
    </row>
    <row r="9994" customFormat="false" ht="49.5" hidden="false" customHeight="true" outlineLevel="0" collapsed="false">
      <c r="A9994" s="492"/>
      <c r="B9994" s="493"/>
      <c r="C9994" s="493"/>
      <c r="D9994" s="493"/>
      <c r="E9994" s="493"/>
      <c r="F9994" s="493"/>
      <c r="G9994" s="493" t="s">
        <v>1393</v>
      </c>
      <c r="H9994" s="494" t="n">
        <v>9.92</v>
      </c>
      <c r="I9994" s="495" t="s">
        <v>1394</v>
      </c>
      <c r="J9994" s="496" t="n">
        <v>129.35</v>
      </c>
    </row>
    <row r="9995" customFormat="false" ht="0.75" hidden="false" customHeight="true" outlineLevel="0" collapsed="false">
      <c r="A9995" s="497"/>
      <c r="B9995" s="498"/>
      <c r="C9995" s="498"/>
      <c r="D9995" s="498"/>
      <c r="E9995" s="498"/>
      <c r="F9995" s="498"/>
      <c r="G9995" s="498"/>
      <c r="H9995" s="498"/>
      <c r="I9995" s="499"/>
      <c r="J9995" s="500"/>
    </row>
    <row r="9996" customFormat="false" ht="18" hidden="false" customHeight="true" outlineLevel="0" collapsed="false">
      <c r="A9996" s="466" t="s">
        <v>4295</v>
      </c>
      <c r="B9996" s="467" t="s">
        <v>27</v>
      </c>
      <c r="C9996" s="468" t="s">
        <v>26</v>
      </c>
      <c r="D9996" s="468" t="s">
        <v>18</v>
      </c>
      <c r="E9996" s="468" t="s">
        <v>25</v>
      </c>
      <c r="F9996" s="468"/>
      <c r="G9996" s="469" t="s">
        <v>1375</v>
      </c>
      <c r="H9996" s="467" t="s">
        <v>1376</v>
      </c>
      <c r="I9996" s="470" t="s">
        <v>1377</v>
      </c>
      <c r="J9996" s="471" t="s">
        <v>19</v>
      </c>
    </row>
    <row r="9997" customFormat="false" ht="25.5" hidden="false" customHeight="true" outlineLevel="0" collapsed="false">
      <c r="A9997" s="472" t="s">
        <v>35</v>
      </c>
      <c r="B9997" s="473" t="n">
        <v>93382</v>
      </c>
      <c r="C9997" s="474" t="s">
        <v>42</v>
      </c>
      <c r="D9997" s="474" t="s">
        <v>1464</v>
      </c>
      <c r="E9997" s="474" t="s">
        <v>914</v>
      </c>
      <c r="F9997" s="474"/>
      <c r="G9997" s="475" t="s">
        <v>388</v>
      </c>
      <c r="H9997" s="476" t="n">
        <v>1</v>
      </c>
      <c r="I9997" s="477" t="n">
        <v>23.64</v>
      </c>
      <c r="J9997" s="478" t="n">
        <v>23.64</v>
      </c>
    </row>
    <row r="9998" customFormat="false" ht="64.5" hidden="false" customHeight="true" outlineLevel="0" collapsed="false">
      <c r="A9998" s="479" t="s">
        <v>656</v>
      </c>
      <c r="B9998" s="480" t="n">
        <v>5901</v>
      </c>
      <c r="C9998" s="481" t="s">
        <v>42</v>
      </c>
      <c r="D9998" s="481" t="s">
        <v>1650</v>
      </c>
      <c r="E9998" s="481" t="s">
        <v>683</v>
      </c>
      <c r="F9998" s="481"/>
      <c r="G9998" s="482" t="s">
        <v>688</v>
      </c>
      <c r="H9998" s="483" t="n">
        <v>0.0054</v>
      </c>
      <c r="I9998" s="484" t="n">
        <v>320.21</v>
      </c>
      <c r="J9998" s="485" t="n">
        <v>1.72</v>
      </c>
    </row>
    <row r="9999" customFormat="false" ht="64.5" hidden="false" customHeight="true" outlineLevel="0" collapsed="false">
      <c r="A9999" s="479" t="s">
        <v>656</v>
      </c>
      <c r="B9999" s="480" t="n">
        <v>5903</v>
      </c>
      <c r="C9999" s="481" t="s">
        <v>42</v>
      </c>
      <c r="D9999" s="481" t="s">
        <v>1651</v>
      </c>
      <c r="E9999" s="481" t="s">
        <v>683</v>
      </c>
      <c r="F9999" s="481"/>
      <c r="G9999" s="482" t="s">
        <v>684</v>
      </c>
      <c r="H9999" s="483" t="n">
        <v>0.0006</v>
      </c>
      <c r="I9999" s="484" t="n">
        <v>75.31</v>
      </c>
      <c r="J9999" s="485" t="n">
        <v>0.04</v>
      </c>
    </row>
    <row r="10000" customFormat="false" ht="24" hidden="false" customHeight="true" outlineLevel="0" collapsed="false">
      <c r="A10000" s="479" t="s">
        <v>656</v>
      </c>
      <c r="B10000" s="480" t="n">
        <v>88316</v>
      </c>
      <c r="C10000" s="481" t="s">
        <v>42</v>
      </c>
      <c r="D10000" s="481" t="s">
        <v>667</v>
      </c>
      <c r="E10000" s="481" t="s">
        <v>1382</v>
      </c>
      <c r="F10000" s="481"/>
      <c r="G10000" s="482" t="s">
        <v>469</v>
      </c>
      <c r="H10000" s="483" t="n">
        <v>0.7866</v>
      </c>
      <c r="I10000" s="484" t="n">
        <v>20.32</v>
      </c>
      <c r="J10000" s="485" t="n">
        <v>15.98</v>
      </c>
    </row>
    <row r="10001" customFormat="false" ht="39" hidden="false" customHeight="true" outlineLevel="0" collapsed="false">
      <c r="A10001" s="479" t="s">
        <v>656</v>
      </c>
      <c r="B10001" s="480" t="n">
        <v>91533</v>
      </c>
      <c r="C10001" s="481" t="s">
        <v>42</v>
      </c>
      <c r="D10001" s="481" t="s">
        <v>1124</v>
      </c>
      <c r="E10001" s="481" t="s">
        <v>683</v>
      </c>
      <c r="F10001" s="481"/>
      <c r="G10001" s="482" t="s">
        <v>688</v>
      </c>
      <c r="H10001" s="483" t="n">
        <v>0.1962</v>
      </c>
      <c r="I10001" s="484" t="n">
        <v>30.1</v>
      </c>
      <c r="J10001" s="485" t="n">
        <v>5.9</v>
      </c>
    </row>
    <row r="10002" customFormat="false" ht="15" hidden="false" customHeight="false" outlineLevel="0" collapsed="false">
      <c r="A10002" s="486"/>
      <c r="B10002" s="487"/>
      <c r="C10002" s="487"/>
      <c r="D10002" s="487"/>
      <c r="E10002" s="487" t="s">
        <v>1388</v>
      </c>
      <c r="F10002" s="488" t="n">
        <v>15.45</v>
      </c>
      <c r="G10002" s="487" t="s">
        <v>1389</v>
      </c>
      <c r="H10002" s="488" t="n">
        <v>0</v>
      </c>
      <c r="I10002" s="489" t="s">
        <v>1390</v>
      </c>
      <c r="J10002" s="490" t="n">
        <v>15.45</v>
      </c>
    </row>
    <row r="10003" customFormat="false" ht="15" hidden="false" customHeight="true" outlineLevel="0" collapsed="false">
      <c r="A10003" s="486"/>
      <c r="B10003" s="487"/>
      <c r="C10003" s="487"/>
      <c r="D10003" s="487"/>
      <c r="E10003" s="487" t="s">
        <v>1391</v>
      </c>
      <c r="F10003" s="488" t="n">
        <v>5.62</v>
      </c>
      <c r="G10003" s="487"/>
      <c r="H10003" s="491" t="s">
        <v>1392</v>
      </c>
      <c r="I10003" s="491"/>
      <c r="J10003" s="490" t="n">
        <v>29.26</v>
      </c>
    </row>
    <row r="10004" customFormat="false" ht="49.5" hidden="false" customHeight="true" outlineLevel="0" collapsed="false">
      <c r="A10004" s="492"/>
      <c r="B10004" s="493"/>
      <c r="C10004" s="493"/>
      <c r="D10004" s="493"/>
      <c r="E10004" s="493"/>
      <c r="F10004" s="493"/>
      <c r="G10004" s="493" t="s">
        <v>1393</v>
      </c>
      <c r="H10004" s="494" t="n">
        <v>6.95</v>
      </c>
      <c r="I10004" s="495" t="s">
        <v>1394</v>
      </c>
      <c r="J10004" s="496" t="n">
        <v>203.35</v>
      </c>
    </row>
    <row r="10005" customFormat="false" ht="0.75" hidden="false" customHeight="true" outlineLevel="0" collapsed="false">
      <c r="A10005" s="497"/>
      <c r="B10005" s="498"/>
      <c r="C10005" s="498"/>
      <c r="D10005" s="498"/>
      <c r="E10005" s="498"/>
      <c r="F10005" s="498"/>
      <c r="G10005" s="498"/>
      <c r="H10005" s="498"/>
      <c r="I10005" s="499"/>
      <c r="J10005" s="500"/>
    </row>
    <row r="10006" customFormat="false" ht="18" hidden="false" customHeight="true" outlineLevel="0" collapsed="false">
      <c r="A10006" s="466" t="s">
        <v>4296</v>
      </c>
      <c r="B10006" s="467" t="s">
        <v>27</v>
      </c>
      <c r="C10006" s="468" t="s">
        <v>26</v>
      </c>
      <c r="D10006" s="468" t="s">
        <v>18</v>
      </c>
      <c r="E10006" s="468" t="s">
        <v>25</v>
      </c>
      <c r="F10006" s="468"/>
      <c r="G10006" s="469" t="s">
        <v>1375</v>
      </c>
      <c r="H10006" s="467" t="s">
        <v>1376</v>
      </c>
      <c r="I10006" s="470" t="s">
        <v>1377</v>
      </c>
      <c r="J10006" s="471" t="s">
        <v>19</v>
      </c>
    </row>
    <row r="10007" customFormat="false" ht="39" hidden="false" customHeight="true" outlineLevel="0" collapsed="false">
      <c r="A10007" s="472" t="s">
        <v>35</v>
      </c>
      <c r="B10007" s="473" t="n">
        <v>90468</v>
      </c>
      <c r="C10007" s="474" t="s">
        <v>42</v>
      </c>
      <c r="D10007" s="474" t="s">
        <v>3926</v>
      </c>
      <c r="E10007" s="474" t="s">
        <v>1422</v>
      </c>
      <c r="F10007" s="474"/>
      <c r="G10007" s="475" t="s">
        <v>47</v>
      </c>
      <c r="H10007" s="476" t="n">
        <v>1</v>
      </c>
      <c r="I10007" s="477" t="n">
        <v>7.63</v>
      </c>
      <c r="J10007" s="478" t="n">
        <v>7.63</v>
      </c>
    </row>
    <row r="10008" customFormat="false" ht="25.5" hidden="false" customHeight="true" outlineLevel="0" collapsed="false">
      <c r="A10008" s="479" t="s">
        <v>656</v>
      </c>
      <c r="B10008" s="480" t="n">
        <v>88248</v>
      </c>
      <c r="C10008" s="481" t="s">
        <v>42</v>
      </c>
      <c r="D10008" s="481" t="s">
        <v>910</v>
      </c>
      <c r="E10008" s="481" t="s">
        <v>1382</v>
      </c>
      <c r="F10008" s="481"/>
      <c r="G10008" s="482" t="s">
        <v>469</v>
      </c>
      <c r="H10008" s="483" t="n">
        <v>0.029</v>
      </c>
      <c r="I10008" s="484" t="n">
        <v>20.92</v>
      </c>
      <c r="J10008" s="485" t="n">
        <v>0.6</v>
      </c>
    </row>
    <row r="10009" customFormat="false" ht="25.5" hidden="false" customHeight="true" outlineLevel="0" collapsed="false">
      <c r="A10009" s="479" t="s">
        <v>656</v>
      </c>
      <c r="B10009" s="480" t="n">
        <v>88267</v>
      </c>
      <c r="C10009" s="481" t="s">
        <v>42</v>
      </c>
      <c r="D10009" s="481" t="s">
        <v>909</v>
      </c>
      <c r="E10009" s="481" t="s">
        <v>1382</v>
      </c>
      <c r="F10009" s="481"/>
      <c r="G10009" s="482" t="s">
        <v>469</v>
      </c>
      <c r="H10009" s="483" t="n">
        <v>0.1277</v>
      </c>
      <c r="I10009" s="484" t="n">
        <v>25.55</v>
      </c>
      <c r="J10009" s="485" t="n">
        <v>3.26</v>
      </c>
    </row>
    <row r="10010" customFormat="false" ht="25.5" hidden="false" customHeight="true" outlineLevel="0" collapsed="false">
      <c r="A10010" s="479" t="s">
        <v>656</v>
      </c>
      <c r="B10010" s="480" t="n">
        <v>88629</v>
      </c>
      <c r="C10010" s="481" t="s">
        <v>42</v>
      </c>
      <c r="D10010" s="481" t="s">
        <v>1042</v>
      </c>
      <c r="E10010" s="481" t="s">
        <v>1382</v>
      </c>
      <c r="F10010" s="481"/>
      <c r="G10010" s="482" t="s">
        <v>388</v>
      </c>
      <c r="H10010" s="483" t="n">
        <v>0.0051</v>
      </c>
      <c r="I10010" s="484" t="n">
        <v>740.91</v>
      </c>
      <c r="J10010" s="485" t="n">
        <v>3.77</v>
      </c>
    </row>
    <row r="10011" customFormat="false" ht="15" hidden="false" customHeight="false" outlineLevel="0" collapsed="false">
      <c r="A10011" s="486"/>
      <c r="B10011" s="487"/>
      <c r="C10011" s="487"/>
      <c r="D10011" s="487"/>
      <c r="E10011" s="487" t="s">
        <v>1388</v>
      </c>
      <c r="F10011" s="488" t="n">
        <v>3.78</v>
      </c>
      <c r="G10011" s="487" t="s">
        <v>1389</v>
      </c>
      <c r="H10011" s="488" t="n">
        <v>0</v>
      </c>
      <c r="I10011" s="489" t="s">
        <v>1390</v>
      </c>
      <c r="J10011" s="490" t="n">
        <v>3.78</v>
      </c>
    </row>
    <row r="10012" customFormat="false" ht="15" hidden="false" customHeight="true" outlineLevel="0" collapsed="false">
      <c r="A10012" s="486"/>
      <c r="B10012" s="487"/>
      <c r="C10012" s="487"/>
      <c r="D10012" s="487"/>
      <c r="E10012" s="487" t="s">
        <v>1391</v>
      </c>
      <c r="F10012" s="488" t="n">
        <v>1.81</v>
      </c>
      <c r="G10012" s="487"/>
      <c r="H10012" s="491" t="s">
        <v>1392</v>
      </c>
      <c r="I10012" s="491"/>
      <c r="J10012" s="490" t="n">
        <v>9.44</v>
      </c>
    </row>
    <row r="10013" customFormat="false" ht="49.5" hidden="false" customHeight="true" outlineLevel="0" collapsed="false">
      <c r="A10013" s="492"/>
      <c r="B10013" s="493"/>
      <c r="C10013" s="493"/>
      <c r="D10013" s="493"/>
      <c r="E10013" s="493"/>
      <c r="F10013" s="493"/>
      <c r="G10013" s="493" t="s">
        <v>1393</v>
      </c>
      <c r="H10013" s="494" t="n">
        <v>13.57</v>
      </c>
      <c r="I10013" s="495" t="s">
        <v>1394</v>
      </c>
      <c r="J10013" s="496" t="n">
        <v>128.1</v>
      </c>
    </row>
    <row r="10014" customFormat="false" ht="0.75" hidden="false" customHeight="true" outlineLevel="0" collapsed="false">
      <c r="A10014" s="497"/>
      <c r="B10014" s="498"/>
      <c r="C10014" s="498"/>
      <c r="D10014" s="498"/>
      <c r="E10014" s="498"/>
      <c r="F10014" s="498"/>
      <c r="G10014" s="498"/>
      <c r="H10014" s="498"/>
      <c r="I10014" s="499"/>
      <c r="J10014" s="500"/>
    </row>
    <row r="10015" customFormat="false" ht="18" hidden="false" customHeight="true" outlineLevel="0" collapsed="false">
      <c r="A10015" s="466" t="s">
        <v>4297</v>
      </c>
      <c r="B10015" s="467" t="s">
        <v>27</v>
      </c>
      <c r="C10015" s="468" t="s">
        <v>26</v>
      </c>
      <c r="D10015" s="468" t="s">
        <v>18</v>
      </c>
      <c r="E10015" s="468" t="s">
        <v>25</v>
      </c>
      <c r="F10015" s="468"/>
      <c r="G10015" s="469" t="s">
        <v>1375</v>
      </c>
      <c r="H10015" s="467" t="s">
        <v>1376</v>
      </c>
      <c r="I10015" s="470" t="s">
        <v>1377</v>
      </c>
      <c r="J10015" s="471" t="s">
        <v>19</v>
      </c>
    </row>
    <row r="10016" customFormat="false" ht="51.75" hidden="false" customHeight="true" outlineLevel="0" collapsed="false">
      <c r="A10016" s="472" t="s">
        <v>35</v>
      </c>
      <c r="B10016" s="473" t="s">
        <v>4229</v>
      </c>
      <c r="C10016" s="474" t="s">
        <v>36</v>
      </c>
      <c r="D10016" s="474" t="s">
        <v>4230</v>
      </c>
      <c r="E10016" s="474" t="s">
        <v>1382</v>
      </c>
      <c r="F10016" s="474"/>
      <c r="G10016" s="475" t="s">
        <v>120</v>
      </c>
      <c r="H10016" s="476" t="n">
        <v>1</v>
      </c>
      <c r="I10016" s="477" t="n">
        <v>8120.59</v>
      </c>
      <c r="J10016" s="478" t="n">
        <v>8120.59</v>
      </c>
    </row>
    <row r="10017" customFormat="false" ht="51.75" hidden="false" customHeight="true" outlineLevel="0" collapsed="false">
      <c r="A10017" s="479" t="s">
        <v>656</v>
      </c>
      <c r="B10017" s="480" t="n">
        <v>87879</v>
      </c>
      <c r="C10017" s="481" t="s">
        <v>42</v>
      </c>
      <c r="D10017" s="481" t="s">
        <v>2744</v>
      </c>
      <c r="E10017" s="481" t="s">
        <v>1924</v>
      </c>
      <c r="F10017" s="481"/>
      <c r="G10017" s="482" t="s">
        <v>400</v>
      </c>
      <c r="H10017" s="483" t="n">
        <v>13.44</v>
      </c>
      <c r="I10017" s="484" t="n">
        <v>4.43</v>
      </c>
      <c r="J10017" s="485" t="n">
        <v>59.53</v>
      </c>
    </row>
    <row r="10018" customFormat="false" ht="51.75" hidden="false" customHeight="true" outlineLevel="0" collapsed="false">
      <c r="A10018" s="479" t="s">
        <v>656</v>
      </c>
      <c r="B10018" s="480" t="n">
        <v>87536</v>
      </c>
      <c r="C10018" s="481" t="s">
        <v>42</v>
      </c>
      <c r="D10018" s="481" t="s">
        <v>4231</v>
      </c>
      <c r="E10018" s="481" t="s">
        <v>1924</v>
      </c>
      <c r="F10018" s="481"/>
      <c r="G10018" s="482" t="s">
        <v>400</v>
      </c>
      <c r="H10018" s="483" t="n">
        <v>13.44</v>
      </c>
      <c r="I10018" s="484" t="n">
        <v>35.17</v>
      </c>
      <c r="J10018" s="485" t="n">
        <v>472.68</v>
      </c>
    </row>
    <row r="10019" customFormat="false" ht="39" hidden="false" customHeight="true" outlineLevel="0" collapsed="false">
      <c r="A10019" s="479" t="s">
        <v>656</v>
      </c>
      <c r="B10019" s="480" t="n">
        <v>94962</v>
      </c>
      <c r="C10019" s="481" t="s">
        <v>42</v>
      </c>
      <c r="D10019" s="481" t="s">
        <v>1398</v>
      </c>
      <c r="E10019" s="481" t="s">
        <v>1399</v>
      </c>
      <c r="F10019" s="481"/>
      <c r="G10019" s="482" t="s">
        <v>388</v>
      </c>
      <c r="H10019" s="483" t="n">
        <v>0.19</v>
      </c>
      <c r="I10019" s="484" t="n">
        <v>466.62</v>
      </c>
      <c r="J10019" s="485" t="n">
        <v>88.65</v>
      </c>
    </row>
    <row r="10020" customFormat="false" ht="25.5" hidden="false" customHeight="true" outlineLevel="0" collapsed="false">
      <c r="A10020" s="479" t="s">
        <v>656</v>
      </c>
      <c r="B10020" s="480" t="n">
        <v>88485</v>
      </c>
      <c r="C10020" s="481" t="s">
        <v>42</v>
      </c>
      <c r="D10020" s="481" t="s">
        <v>262</v>
      </c>
      <c r="E10020" s="481" t="s">
        <v>674</v>
      </c>
      <c r="F10020" s="481"/>
      <c r="G10020" s="482" t="s">
        <v>400</v>
      </c>
      <c r="H10020" s="483" t="n">
        <v>13.44</v>
      </c>
      <c r="I10020" s="484" t="n">
        <v>3.22</v>
      </c>
      <c r="J10020" s="485" t="n">
        <v>43.27</v>
      </c>
    </row>
    <row r="10021" customFormat="false" ht="25.5" hidden="false" customHeight="true" outlineLevel="0" collapsed="false">
      <c r="A10021" s="479" t="s">
        <v>656</v>
      </c>
      <c r="B10021" s="480" t="n">
        <v>88484</v>
      </c>
      <c r="C10021" s="481" t="s">
        <v>42</v>
      </c>
      <c r="D10021" s="481" t="s">
        <v>254</v>
      </c>
      <c r="E10021" s="481" t="s">
        <v>674</v>
      </c>
      <c r="F10021" s="481"/>
      <c r="G10021" s="482" t="s">
        <v>400</v>
      </c>
      <c r="H10021" s="483" t="n">
        <v>3.78</v>
      </c>
      <c r="I10021" s="484" t="n">
        <v>4.1</v>
      </c>
      <c r="J10021" s="485" t="n">
        <v>15.49</v>
      </c>
    </row>
    <row r="10022" customFormat="false" ht="25.5" hidden="false" customHeight="true" outlineLevel="0" collapsed="false">
      <c r="A10022" s="479" t="s">
        <v>656</v>
      </c>
      <c r="B10022" s="480" t="n">
        <v>88489</v>
      </c>
      <c r="C10022" s="481" t="s">
        <v>42</v>
      </c>
      <c r="D10022" s="481" t="s">
        <v>266</v>
      </c>
      <c r="E10022" s="481" t="s">
        <v>674</v>
      </c>
      <c r="F10022" s="481"/>
      <c r="G10022" s="482" t="s">
        <v>400</v>
      </c>
      <c r="H10022" s="483" t="n">
        <v>13.44</v>
      </c>
      <c r="I10022" s="484" t="n">
        <v>11.91</v>
      </c>
      <c r="J10022" s="485" t="n">
        <v>160.07</v>
      </c>
    </row>
    <row r="10023" customFormat="false" ht="25.5" hidden="false" customHeight="true" outlineLevel="0" collapsed="false">
      <c r="A10023" s="479" t="s">
        <v>656</v>
      </c>
      <c r="B10023" s="480" t="n">
        <v>88488</v>
      </c>
      <c r="C10023" s="481" t="s">
        <v>42</v>
      </c>
      <c r="D10023" s="481" t="s">
        <v>4232</v>
      </c>
      <c r="E10023" s="481" t="s">
        <v>674</v>
      </c>
      <c r="F10023" s="481"/>
      <c r="G10023" s="482" t="s">
        <v>400</v>
      </c>
      <c r="H10023" s="483" t="n">
        <v>3.78</v>
      </c>
      <c r="I10023" s="484" t="n">
        <v>14.07</v>
      </c>
      <c r="J10023" s="485" t="n">
        <v>53.18</v>
      </c>
    </row>
    <row r="10024" customFormat="false" ht="51.75" hidden="false" customHeight="true" outlineLevel="0" collapsed="false">
      <c r="A10024" s="479" t="s">
        <v>656</v>
      </c>
      <c r="B10024" s="480" t="n">
        <v>100739</v>
      </c>
      <c r="C10024" s="481" t="s">
        <v>42</v>
      </c>
      <c r="D10024" s="481" t="s">
        <v>4233</v>
      </c>
      <c r="E10024" s="481" t="s">
        <v>674</v>
      </c>
      <c r="F10024" s="481"/>
      <c r="G10024" s="482" t="s">
        <v>400</v>
      </c>
      <c r="H10024" s="483" t="n">
        <v>51.44</v>
      </c>
      <c r="I10024" s="484" t="n">
        <v>9.55</v>
      </c>
      <c r="J10024" s="485" t="n">
        <v>491.25</v>
      </c>
    </row>
    <row r="10025" customFormat="false" ht="51.75" hidden="false" customHeight="true" outlineLevel="0" collapsed="false">
      <c r="A10025" s="479" t="s">
        <v>656</v>
      </c>
      <c r="B10025" s="480" t="n">
        <v>98764</v>
      </c>
      <c r="C10025" s="481" t="s">
        <v>42</v>
      </c>
      <c r="D10025" s="481" t="s">
        <v>4234</v>
      </c>
      <c r="E10025" s="481" t="s">
        <v>683</v>
      </c>
      <c r="F10025" s="481"/>
      <c r="G10025" s="482" t="s">
        <v>688</v>
      </c>
      <c r="H10025" s="483" t="n">
        <v>12.83</v>
      </c>
      <c r="I10025" s="484" t="n">
        <v>5.14</v>
      </c>
      <c r="J10025" s="485" t="n">
        <v>65.94</v>
      </c>
    </row>
    <row r="10026" customFormat="false" ht="51.75" hidden="false" customHeight="true" outlineLevel="0" collapsed="false">
      <c r="A10026" s="479" t="s">
        <v>656</v>
      </c>
      <c r="B10026" s="480" t="n">
        <v>98765</v>
      </c>
      <c r="C10026" s="481" t="s">
        <v>42</v>
      </c>
      <c r="D10026" s="481" t="s">
        <v>4235</v>
      </c>
      <c r="E10026" s="481" t="s">
        <v>683</v>
      </c>
      <c r="F10026" s="481"/>
      <c r="G10026" s="482" t="s">
        <v>684</v>
      </c>
      <c r="H10026" s="483" t="n">
        <v>2.25</v>
      </c>
      <c r="I10026" s="484" t="n">
        <v>0.09</v>
      </c>
      <c r="J10026" s="485" t="n">
        <v>0.2</v>
      </c>
    </row>
    <row r="10027" customFormat="false" ht="24" hidden="false" customHeight="true" outlineLevel="0" collapsed="false">
      <c r="A10027" s="479" t="s">
        <v>656</v>
      </c>
      <c r="B10027" s="480" t="n">
        <v>88315</v>
      </c>
      <c r="C10027" s="481" t="s">
        <v>42</v>
      </c>
      <c r="D10027" s="481" t="s">
        <v>1600</v>
      </c>
      <c r="E10027" s="481" t="s">
        <v>1382</v>
      </c>
      <c r="F10027" s="481"/>
      <c r="G10027" s="482" t="s">
        <v>469</v>
      </c>
      <c r="H10027" s="483" t="n">
        <v>23.52</v>
      </c>
      <c r="I10027" s="484" t="n">
        <v>25.4</v>
      </c>
      <c r="J10027" s="485" t="n">
        <v>597.4</v>
      </c>
    </row>
    <row r="10028" customFormat="false" ht="24" hidden="false" customHeight="true" outlineLevel="0" collapsed="false">
      <c r="A10028" s="479" t="s">
        <v>656</v>
      </c>
      <c r="B10028" s="480" t="n">
        <v>88316</v>
      </c>
      <c r="C10028" s="481" t="s">
        <v>42</v>
      </c>
      <c r="D10028" s="481" t="s">
        <v>667</v>
      </c>
      <c r="E10028" s="481" t="s">
        <v>1382</v>
      </c>
      <c r="F10028" s="481"/>
      <c r="G10028" s="482" t="s">
        <v>469</v>
      </c>
      <c r="H10028" s="483" t="n">
        <v>35.2</v>
      </c>
      <c r="I10028" s="484" t="n">
        <v>20.32</v>
      </c>
      <c r="J10028" s="485" t="n">
        <v>715.26</v>
      </c>
    </row>
    <row r="10029" customFormat="false" ht="24" hidden="false" customHeight="true" outlineLevel="0" collapsed="false">
      <c r="A10029" s="479" t="s">
        <v>656</v>
      </c>
      <c r="B10029" s="480" t="n">
        <v>88317</v>
      </c>
      <c r="C10029" s="481" t="s">
        <v>42</v>
      </c>
      <c r="D10029" s="481" t="s">
        <v>4236</v>
      </c>
      <c r="E10029" s="481" t="s">
        <v>1382</v>
      </c>
      <c r="F10029" s="481"/>
      <c r="G10029" s="482" t="s">
        <v>469</v>
      </c>
      <c r="H10029" s="483" t="n">
        <v>7.12</v>
      </c>
      <c r="I10029" s="484" t="n">
        <v>26.36</v>
      </c>
      <c r="J10029" s="485" t="n">
        <v>187.68</v>
      </c>
    </row>
    <row r="10030" customFormat="false" ht="24" hidden="false" customHeight="true" outlineLevel="0" collapsed="false">
      <c r="A10030" s="479" t="s">
        <v>656</v>
      </c>
      <c r="B10030" s="480" t="n">
        <v>88309</v>
      </c>
      <c r="C10030" s="481" t="s">
        <v>42</v>
      </c>
      <c r="D10030" s="481" t="s">
        <v>696</v>
      </c>
      <c r="E10030" s="481" t="s">
        <v>1382</v>
      </c>
      <c r="F10030" s="481"/>
      <c r="G10030" s="482" t="s">
        <v>469</v>
      </c>
      <c r="H10030" s="483" t="n">
        <v>6</v>
      </c>
      <c r="I10030" s="484" t="n">
        <v>25.62</v>
      </c>
      <c r="J10030" s="485" t="n">
        <v>153.72</v>
      </c>
    </row>
    <row r="10031" customFormat="false" ht="51.75" hidden="false" customHeight="true" outlineLevel="0" collapsed="false">
      <c r="A10031" s="479" t="s">
        <v>656</v>
      </c>
      <c r="B10031" s="480" t="n">
        <v>101964</v>
      </c>
      <c r="C10031" s="481" t="s">
        <v>42</v>
      </c>
      <c r="D10031" s="481" t="s">
        <v>2750</v>
      </c>
      <c r="E10031" s="481" t="s">
        <v>1399</v>
      </c>
      <c r="F10031" s="481"/>
      <c r="G10031" s="482" t="s">
        <v>400</v>
      </c>
      <c r="H10031" s="483" t="n">
        <v>1.89</v>
      </c>
      <c r="I10031" s="484" t="n">
        <v>180.18</v>
      </c>
      <c r="J10031" s="485" t="n">
        <v>340.54</v>
      </c>
    </row>
    <row r="10032" customFormat="false" ht="51.75" hidden="false" customHeight="true" outlineLevel="0" collapsed="false">
      <c r="A10032" s="479" t="s">
        <v>656</v>
      </c>
      <c r="B10032" s="480" t="n">
        <v>103350</v>
      </c>
      <c r="C10032" s="481" t="s">
        <v>42</v>
      </c>
      <c r="D10032" s="481" t="s">
        <v>2751</v>
      </c>
      <c r="E10032" s="481" t="s">
        <v>1815</v>
      </c>
      <c r="F10032" s="481"/>
      <c r="G10032" s="482" t="s">
        <v>400</v>
      </c>
      <c r="H10032" s="483" t="n">
        <v>6.8</v>
      </c>
      <c r="I10032" s="484" t="n">
        <v>189.69</v>
      </c>
      <c r="J10032" s="485" t="n">
        <v>1289.89</v>
      </c>
    </row>
    <row r="10033" customFormat="false" ht="25.5" hidden="false" customHeight="true" outlineLevel="0" collapsed="false">
      <c r="A10033" s="501" t="s">
        <v>200</v>
      </c>
      <c r="B10033" s="502" t="n">
        <v>10997</v>
      </c>
      <c r="C10033" s="503" t="s">
        <v>42</v>
      </c>
      <c r="D10033" s="503" t="s">
        <v>773</v>
      </c>
      <c r="E10033" s="503" t="s">
        <v>669</v>
      </c>
      <c r="F10033" s="503"/>
      <c r="G10033" s="504" t="s">
        <v>66</v>
      </c>
      <c r="H10033" s="505" t="n">
        <v>11.32</v>
      </c>
      <c r="I10033" s="506" t="n">
        <v>37.9</v>
      </c>
      <c r="J10033" s="507" t="n">
        <v>429.02</v>
      </c>
    </row>
    <row r="10034" customFormat="false" ht="25.5" hidden="false" customHeight="true" outlineLevel="0" collapsed="false">
      <c r="A10034" s="501" t="s">
        <v>200</v>
      </c>
      <c r="B10034" s="502" t="n">
        <v>7167</v>
      </c>
      <c r="C10034" s="503" t="s">
        <v>42</v>
      </c>
      <c r="D10034" s="503" t="s">
        <v>2752</v>
      </c>
      <c r="E10034" s="503" t="s">
        <v>669</v>
      </c>
      <c r="F10034" s="503"/>
      <c r="G10034" s="504" t="s">
        <v>400</v>
      </c>
      <c r="H10034" s="505" t="n">
        <v>3.69</v>
      </c>
      <c r="I10034" s="506" t="n">
        <v>25.18</v>
      </c>
      <c r="J10034" s="507" t="n">
        <v>92.91</v>
      </c>
    </row>
    <row r="10035" customFormat="false" ht="25.5" hidden="false" customHeight="true" outlineLevel="0" collapsed="false">
      <c r="A10035" s="501" t="s">
        <v>200</v>
      </c>
      <c r="B10035" s="502" t="n">
        <v>367</v>
      </c>
      <c r="C10035" s="503" t="s">
        <v>42</v>
      </c>
      <c r="D10035" s="503" t="s">
        <v>1823</v>
      </c>
      <c r="E10035" s="503" t="s">
        <v>669</v>
      </c>
      <c r="F10035" s="503"/>
      <c r="G10035" s="504" t="s">
        <v>388</v>
      </c>
      <c r="H10035" s="505" t="n">
        <v>0.244</v>
      </c>
      <c r="I10035" s="506" t="n">
        <v>134.23</v>
      </c>
      <c r="J10035" s="507" t="n">
        <v>32.75</v>
      </c>
    </row>
    <row r="10036" customFormat="false" ht="24" hidden="false" customHeight="true" outlineLevel="0" collapsed="false">
      <c r="A10036" s="501" t="s">
        <v>200</v>
      </c>
      <c r="B10036" s="502" t="n">
        <v>1379</v>
      </c>
      <c r="C10036" s="503" t="s">
        <v>42</v>
      </c>
      <c r="D10036" s="503" t="s">
        <v>1825</v>
      </c>
      <c r="E10036" s="503" t="s">
        <v>669</v>
      </c>
      <c r="F10036" s="503"/>
      <c r="G10036" s="504" t="s">
        <v>66</v>
      </c>
      <c r="H10036" s="505" t="n">
        <v>19.32</v>
      </c>
      <c r="I10036" s="506" t="n">
        <v>0.88</v>
      </c>
      <c r="J10036" s="507" t="n">
        <v>17</v>
      </c>
    </row>
    <row r="10037" customFormat="false" ht="39" hidden="false" customHeight="true" outlineLevel="0" collapsed="false">
      <c r="A10037" s="501" t="s">
        <v>200</v>
      </c>
      <c r="B10037" s="502" t="n">
        <v>4948</v>
      </c>
      <c r="C10037" s="503" t="s">
        <v>42</v>
      </c>
      <c r="D10037" s="503" t="s">
        <v>4237</v>
      </c>
      <c r="E10037" s="503" t="s">
        <v>669</v>
      </c>
      <c r="F10037" s="503"/>
      <c r="G10037" s="504" t="s">
        <v>400</v>
      </c>
      <c r="H10037" s="505" t="n">
        <v>4</v>
      </c>
      <c r="I10037" s="506" t="n">
        <v>703.54</v>
      </c>
      <c r="J10037" s="507" t="n">
        <v>2814.16</v>
      </c>
    </row>
    <row r="10038" customFormat="false" ht="15" hidden="false" customHeight="false" outlineLevel="0" collapsed="false">
      <c r="A10038" s="486"/>
      <c r="B10038" s="487"/>
      <c r="C10038" s="487"/>
      <c r="D10038" s="487"/>
      <c r="E10038" s="487" t="s">
        <v>1388</v>
      </c>
      <c r="F10038" s="488" t="n">
        <v>2311.87</v>
      </c>
      <c r="G10038" s="487" t="s">
        <v>1389</v>
      </c>
      <c r="H10038" s="488" t="n">
        <v>0</v>
      </c>
      <c r="I10038" s="489" t="s">
        <v>1390</v>
      </c>
      <c r="J10038" s="490" t="n">
        <v>2311.87</v>
      </c>
    </row>
    <row r="10039" customFormat="false" ht="15" hidden="false" customHeight="true" outlineLevel="0" collapsed="false">
      <c r="A10039" s="486"/>
      <c r="B10039" s="487"/>
      <c r="C10039" s="487"/>
      <c r="D10039" s="487"/>
      <c r="E10039" s="487" t="s">
        <v>1391</v>
      </c>
      <c r="F10039" s="488" t="n">
        <v>1932.7</v>
      </c>
      <c r="G10039" s="487"/>
      <c r="H10039" s="491" t="s">
        <v>1392</v>
      </c>
      <c r="I10039" s="491"/>
      <c r="J10039" s="490" t="n">
        <v>10053.29</v>
      </c>
    </row>
    <row r="10040" customFormat="false" ht="49.5" hidden="false" customHeight="true" outlineLevel="0" collapsed="false">
      <c r="A10040" s="492"/>
      <c r="B10040" s="493"/>
      <c r="C10040" s="493"/>
      <c r="D10040" s="493"/>
      <c r="E10040" s="493"/>
      <c r="F10040" s="493"/>
      <c r="G10040" s="493" t="s">
        <v>1393</v>
      </c>
      <c r="H10040" s="494" t="n">
        <v>1</v>
      </c>
      <c r="I10040" s="495" t="s">
        <v>1394</v>
      </c>
      <c r="J10040" s="496" t="n">
        <v>10053.29</v>
      </c>
    </row>
    <row r="10041" customFormat="false" ht="0.75" hidden="false" customHeight="true" outlineLevel="0" collapsed="false">
      <c r="A10041" s="497"/>
      <c r="B10041" s="498"/>
      <c r="C10041" s="498"/>
      <c r="D10041" s="498"/>
      <c r="E10041" s="498"/>
      <c r="F10041" s="498"/>
      <c r="G10041" s="498"/>
      <c r="H10041" s="498"/>
      <c r="I10041" s="499"/>
      <c r="J10041" s="500"/>
    </row>
    <row r="10042" customFormat="false" ht="18" hidden="false" customHeight="true" outlineLevel="0" collapsed="false">
      <c r="A10042" s="466" t="s">
        <v>4298</v>
      </c>
      <c r="B10042" s="467" t="s">
        <v>27</v>
      </c>
      <c r="C10042" s="468" t="s">
        <v>26</v>
      </c>
      <c r="D10042" s="468" t="s">
        <v>18</v>
      </c>
      <c r="E10042" s="468" t="s">
        <v>25</v>
      </c>
      <c r="F10042" s="468"/>
      <c r="G10042" s="469" t="s">
        <v>1375</v>
      </c>
      <c r="H10042" s="467" t="s">
        <v>1376</v>
      </c>
      <c r="I10042" s="470" t="s">
        <v>1377</v>
      </c>
      <c r="J10042" s="471" t="s">
        <v>19</v>
      </c>
    </row>
    <row r="10043" customFormat="false" ht="51.75" hidden="false" customHeight="true" outlineLevel="0" collapsed="false">
      <c r="A10043" s="472" t="s">
        <v>35</v>
      </c>
      <c r="B10043" s="473" t="n">
        <v>92690</v>
      </c>
      <c r="C10043" s="474" t="s">
        <v>42</v>
      </c>
      <c r="D10043" s="474" t="s">
        <v>4239</v>
      </c>
      <c r="E10043" s="474" t="s">
        <v>1422</v>
      </c>
      <c r="F10043" s="474"/>
      <c r="G10043" s="475" t="s">
        <v>47</v>
      </c>
      <c r="H10043" s="476" t="n">
        <v>1</v>
      </c>
      <c r="I10043" s="477" t="n">
        <v>72.24</v>
      </c>
      <c r="J10043" s="478" t="n">
        <v>72.24</v>
      </c>
    </row>
    <row r="10044" customFormat="false" ht="25.5" hidden="false" customHeight="true" outlineLevel="0" collapsed="false">
      <c r="A10044" s="479" t="s">
        <v>656</v>
      </c>
      <c r="B10044" s="480" t="n">
        <v>88248</v>
      </c>
      <c r="C10044" s="481" t="s">
        <v>42</v>
      </c>
      <c r="D10044" s="481" t="s">
        <v>910</v>
      </c>
      <c r="E10044" s="481" t="s">
        <v>1382</v>
      </c>
      <c r="F10044" s="481"/>
      <c r="G10044" s="482" t="s">
        <v>469</v>
      </c>
      <c r="H10044" s="483" t="n">
        <v>0.196</v>
      </c>
      <c r="I10044" s="484" t="n">
        <v>20.92</v>
      </c>
      <c r="J10044" s="485" t="n">
        <v>4.1</v>
      </c>
    </row>
    <row r="10045" customFormat="false" ht="25.5" hidden="false" customHeight="true" outlineLevel="0" collapsed="false">
      <c r="A10045" s="479" t="s">
        <v>656</v>
      </c>
      <c r="B10045" s="480" t="n">
        <v>88267</v>
      </c>
      <c r="C10045" s="481" t="s">
        <v>42</v>
      </c>
      <c r="D10045" s="481" t="s">
        <v>909</v>
      </c>
      <c r="E10045" s="481" t="s">
        <v>1382</v>
      </c>
      <c r="F10045" s="481"/>
      <c r="G10045" s="482" t="s">
        <v>469</v>
      </c>
      <c r="H10045" s="483" t="n">
        <v>0.196</v>
      </c>
      <c r="I10045" s="484" t="n">
        <v>25.55</v>
      </c>
      <c r="J10045" s="485" t="n">
        <v>5</v>
      </c>
    </row>
    <row r="10046" customFormat="false" ht="24" hidden="false" customHeight="true" outlineLevel="0" collapsed="false">
      <c r="A10046" s="479" t="s">
        <v>656</v>
      </c>
      <c r="B10046" s="480" t="n">
        <v>88317</v>
      </c>
      <c r="C10046" s="481" t="s">
        <v>42</v>
      </c>
      <c r="D10046" s="481" t="s">
        <v>4236</v>
      </c>
      <c r="E10046" s="481" t="s">
        <v>1382</v>
      </c>
      <c r="F10046" s="481"/>
      <c r="G10046" s="482" t="s">
        <v>469</v>
      </c>
      <c r="H10046" s="483" t="n">
        <v>0.196</v>
      </c>
      <c r="I10046" s="484" t="n">
        <v>26.36</v>
      </c>
      <c r="J10046" s="485" t="n">
        <v>5.16</v>
      </c>
    </row>
    <row r="10047" customFormat="false" ht="25.5" hidden="false" customHeight="true" outlineLevel="0" collapsed="false">
      <c r="A10047" s="501" t="s">
        <v>200</v>
      </c>
      <c r="B10047" s="502" t="n">
        <v>21150</v>
      </c>
      <c r="C10047" s="503" t="s">
        <v>42</v>
      </c>
      <c r="D10047" s="503" t="s">
        <v>4240</v>
      </c>
      <c r="E10047" s="503" t="s">
        <v>669</v>
      </c>
      <c r="F10047" s="503"/>
      <c r="G10047" s="504" t="s">
        <v>47</v>
      </c>
      <c r="H10047" s="505" t="n">
        <v>1.039</v>
      </c>
      <c r="I10047" s="506" t="n">
        <v>55.81</v>
      </c>
      <c r="J10047" s="507" t="n">
        <v>57.98</v>
      </c>
    </row>
    <row r="10048" customFormat="false" ht="15" hidden="false" customHeight="false" outlineLevel="0" collapsed="false">
      <c r="A10048" s="486"/>
      <c r="B10048" s="487"/>
      <c r="C10048" s="487"/>
      <c r="D10048" s="487"/>
      <c r="E10048" s="487" t="s">
        <v>1388</v>
      </c>
      <c r="F10048" s="488" t="n">
        <v>11.19</v>
      </c>
      <c r="G10048" s="487" t="s">
        <v>1389</v>
      </c>
      <c r="H10048" s="488" t="n">
        <v>0</v>
      </c>
      <c r="I10048" s="489" t="s">
        <v>1390</v>
      </c>
      <c r="J10048" s="490" t="n">
        <v>11.19</v>
      </c>
    </row>
    <row r="10049" customFormat="false" ht="15" hidden="false" customHeight="true" outlineLevel="0" collapsed="false">
      <c r="A10049" s="486"/>
      <c r="B10049" s="487"/>
      <c r="C10049" s="487"/>
      <c r="D10049" s="487"/>
      <c r="E10049" s="487" t="s">
        <v>1391</v>
      </c>
      <c r="F10049" s="488" t="n">
        <v>17.19</v>
      </c>
      <c r="G10049" s="487"/>
      <c r="H10049" s="491" t="s">
        <v>1392</v>
      </c>
      <c r="I10049" s="491"/>
      <c r="J10049" s="490" t="n">
        <v>89.43</v>
      </c>
    </row>
    <row r="10050" customFormat="false" ht="49.5" hidden="false" customHeight="true" outlineLevel="0" collapsed="false">
      <c r="A10050" s="492"/>
      <c r="B10050" s="493"/>
      <c r="C10050" s="493"/>
      <c r="D10050" s="493"/>
      <c r="E10050" s="493"/>
      <c r="F10050" s="493"/>
      <c r="G10050" s="493" t="s">
        <v>1393</v>
      </c>
      <c r="H10050" s="494" t="n">
        <v>15.57</v>
      </c>
      <c r="I10050" s="495" t="s">
        <v>1394</v>
      </c>
      <c r="J10050" s="496" t="n">
        <v>1392.42</v>
      </c>
    </row>
    <row r="10051" customFormat="false" ht="0.75" hidden="false" customHeight="true" outlineLevel="0" collapsed="false">
      <c r="A10051" s="497"/>
      <c r="B10051" s="498"/>
      <c r="C10051" s="498"/>
      <c r="D10051" s="498"/>
      <c r="E10051" s="498"/>
      <c r="F10051" s="498"/>
      <c r="G10051" s="498"/>
      <c r="H10051" s="498"/>
      <c r="I10051" s="499"/>
      <c r="J10051" s="500"/>
    </row>
    <row r="10052" customFormat="false" ht="18" hidden="false" customHeight="true" outlineLevel="0" collapsed="false">
      <c r="A10052" s="466" t="s">
        <v>4299</v>
      </c>
      <c r="B10052" s="467" t="s">
        <v>27</v>
      </c>
      <c r="C10052" s="468" t="s">
        <v>26</v>
      </c>
      <c r="D10052" s="468" t="s">
        <v>18</v>
      </c>
      <c r="E10052" s="468" t="s">
        <v>25</v>
      </c>
      <c r="F10052" s="468"/>
      <c r="G10052" s="469" t="s">
        <v>1375</v>
      </c>
      <c r="H10052" s="467" t="s">
        <v>1376</v>
      </c>
      <c r="I10052" s="470" t="s">
        <v>1377</v>
      </c>
      <c r="J10052" s="471" t="s">
        <v>19</v>
      </c>
    </row>
    <row r="10053" customFormat="false" ht="39" hidden="false" customHeight="true" outlineLevel="0" collapsed="false">
      <c r="A10053" s="472" t="s">
        <v>35</v>
      </c>
      <c r="B10053" s="473" t="n">
        <v>97549</v>
      </c>
      <c r="C10053" s="474" t="s">
        <v>42</v>
      </c>
      <c r="D10053" s="474" t="s">
        <v>4242</v>
      </c>
      <c r="E10053" s="474" t="s">
        <v>1422</v>
      </c>
      <c r="F10053" s="474"/>
      <c r="G10053" s="475" t="s">
        <v>120</v>
      </c>
      <c r="H10053" s="476" t="n">
        <v>1</v>
      </c>
      <c r="I10053" s="477" t="n">
        <v>49.68</v>
      </c>
      <c r="J10053" s="478" t="n">
        <v>49.68</v>
      </c>
    </row>
    <row r="10054" customFormat="false" ht="25.5" hidden="false" customHeight="true" outlineLevel="0" collapsed="false">
      <c r="A10054" s="479" t="s">
        <v>656</v>
      </c>
      <c r="B10054" s="480" t="n">
        <v>88248</v>
      </c>
      <c r="C10054" s="481" t="s">
        <v>42</v>
      </c>
      <c r="D10054" s="481" t="s">
        <v>910</v>
      </c>
      <c r="E10054" s="481" t="s">
        <v>1382</v>
      </c>
      <c r="F10054" s="481"/>
      <c r="G10054" s="482" t="s">
        <v>469</v>
      </c>
      <c r="H10054" s="483" t="n">
        <v>0.294</v>
      </c>
      <c r="I10054" s="484" t="n">
        <v>20.92</v>
      </c>
      <c r="J10054" s="485" t="n">
        <v>6.15</v>
      </c>
    </row>
    <row r="10055" customFormat="false" ht="25.5" hidden="false" customHeight="true" outlineLevel="0" collapsed="false">
      <c r="A10055" s="479" t="s">
        <v>656</v>
      </c>
      <c r="B10055" s="480" t="n">
        <v>88267</v>
      </c>
      <c r="C10055" s="481" t="s">
        <v>42</v>
      </c>
      <c r="D10055" s="481" t="s">
        <v>909</v>
      </c>
      <c r="E10055" s="481" t="s">
        <v>1382</v>
      </c>
      <c r="F10055" s="481"/>
      <c r="G10055" s="482" t="s">
        <v>469</v>
      </c>
      <c r="H10055" s="483" t="n">
        <v>0.294</v>
      </c>
      <c r="I10055" s="484" t="n">
        <v>25.55</v>
      </c>
      <c r="J10055" s="485" t="n">
        <v>7.51</v>
      </c>
    </row>
    <row r="10056" customFormat="false" ht="24" hidden="false" customHeight="true" outlineLevel="0" collapsed="false">
      <c r="A10056" s="479" t="s">
        <v>656</v>
      </c>
      <c r="B10056" s="480" t="n">
        <v>88317</v>
      </c>
      <c r="C10056" s="481" t="s">
        <v>42</v>
      </c>
      <c r="D10056" s="481" t="s">
        <v>4236</v>
      </c>
      <c r="E10056" s="481" t="s">
        <v>1382</v>
      </c>
      <c r="F10056" s="481"/>
      <c r="G10056" s="482" t="s">
        <v>469</v>
      </c>
      <c r="H10056" s="483" t="n">
        <v>0.294</v>
      </c>
      <c r="I10056" s="484" t="n">
        <v>26.36</v>
      </c>
      <c r="J10056" s="485" t="n">
        <v>7.74</v>
      </c>
    </row>
    <row r="10057" customFormat="false" ht="25.5" hidden="false" customHeight="true" outlineLevel="0" collapsed="false">
      <c r="A10057" s="501" t="s">
        <v>200</v>
      </c>
      <c r="B10057" s="502" t="n">
        <v>11002</v>
      </c>
      <c r="C10057" s="503" t="s">
        <v>42</v>
      </c>
      <c r="D10057" s="503" t="s">
        <v>2349</v>
      </c>
      <c r="E10057" s="503" t="s">
        <v>669</v>
      </c>
      <c r="F10057" s="503"/>
      <c r="G10057" s="504" t="s">
        <v>66</v>
      </c>
      <c r="H10057" s="505" t="n">
        <v>0.012</v>
      </c>
      <c r="I10057" s="506" t="n">
        <v>36.39</v>
      </c>
      <c r="J10057" s="507" t="n">
        <v>0.43</v>
      </c>
    </row>
    <row r="10058" customFormat="false" ht="25.5" hidden="false" customHeight="true" outlineLevel="0" collapsed="false">
      <c r="A10058" s="501" t="s">
        <v>200</v>
      </c>
      <c r="B10058" s="502" t="n">
        <v>40380</v>
      </c>
      <c r="C10058" s="503" t="s">
        <v>42</v>
      </c>
      <c r="D10058" s="503" t="s">
        <v>4243</v>
      </c>
      <c r="E10058" s="503" t="s">
        <v>669</v>
      </c>
      <c r="F10058" s="503"/>
      <c r="G10058" s="504" t="s">
        <v>120</v>
      </c>
      <c r="H10058" s="505" t="n">
        <v>1</v>
      </c>
      <c r="I10058" s="506" t="n">
        <v>27.85</v>
      </c>
      <c r="J10058" s="507" t="n">
        <v>27.85</v>
      </c>
    </row>
    <row r="10059" customFormat="false" ht="15" hidden="false" customHeight="false" outlineLevel="0" collapsed="false">
      <c r="A10059" s="486"/>
      <c r="B10059" s="487"/>
      <c r="C10059" s="487"/>
      <c r="D10059" s="487"/>
      <c r="E10059" s="487" t="s">
        <v>1388</v>
      </c>
      <c r="F10059" s="488" t="n">
        <v>16.81</v>
      </c>
      <c r="G10059" s="487" t="s">
        <v>1389</v>
      </c>
      <c r="H10059" s="488" t="n">
        <v>0</v>
      </c>
      <c r="I10059" s="489" t="s">
        <v>1390</v>
      </c>
      <c r="J10059" s="490" t="n">
        <v>16.81</v>
      </c>
    </row>
    <row r="10060" customFormat="false" ht="15" hidden="false" customHeight="true" outlineLevel="0" collapsed="false">
      <c r="A10060" s="486"/>
      <c r="B10060" s="487"/>
      <c r="C10060" s="487"/>
      <c r="D10060" s="487"/>
      <c r="E10060" s="487" t="s">
        <v>1391</v>
      </c>
      <c r="F10060" s="488" t="n">
        <v>11.82</v>
      </c>
      <c r="G10060" s="487"/>
      <c r="H10060" s="491" t="s">
        <v>1392</v>
      </c>
      <c r="I10060" s="491"/>
      <c r="J10060" s="490" t="n">
        <v>61.5</v>
      </c>
    </row>
    <row r="10061" customFormat="false" ht="49.5" hidden="false" customHeight="true" outlineLevel="0" collapsed="false">
      <c r="A10061" s="492"/>
      <c r="B10061" s="493"/>
      <c r="C10061" s="493"/>
      <c r="D10061" s="493"/>
      <c r="E10061" s="493"/>
      <c r="F10061" s="493"/>
      <c r="G10061" s="493" t="s">
        <v>1393</v>
      </c>
      <c r="H10061" s="494" t="n">
        <v>8</v>
      </c>
      <c r="I10061" s="495" t="s">
        <v>1394</v>
      </c>
      <c r="J10061" s="496" t="n">
        <v>492</v>
      </c>
    </row>
    <row r="10062" customFormat="false" ht="0.75" hidden="false" customHeight="true" outlineLevel="0" collapsed="false">
      <c r="A10062" s="497"/>
      <c r="B10062" s="498"/>
      <c r="C10062" s="498"/>
      <c r="D10062" s="498"/>
      <c r="E10062" s="498"/>
      <c r="F10062" s="498"/>
      <c r="G10062" s="498"/>
      <c r="H10062" s="498"/>
      <c r="I10062" s="499"/>
      <c r="J10062" s="500"/>
    </row>
    <row r="10063" customFormat="false" ht="18" hidden="false" customHeight="true" outlineLevel="0" collapsed="false">
      <c r="A10063" s="466" t="s">
        <v>4300</v>
      </c>
      <c r="B10063" s="467" t="s">
        <v>27</v>
      </c>
      <c r="C10063" s="468" t="s">
        <v>26</v>
      </c>
      <c r="D10063" s="468" t="s">
        <v>18</v>
      </c>
      <c r="E10063" s="468" t="s">
        <v>25</v>
      </c>
      <c r="F10063" s="468"/>
      <c r="G10063" s="469" t="s">
        <v>1375</v>
      </c>
      <c r="H10063" s="467" t="s">
        <v>1376</v>
      </c>
      <c r="I10063" s="470" t="s">
        <v>1377</v>
      </c>
      <c r="J10063" s="471" t="s">
        <v>19</v>
      </c>
    </row>
    <row r="10064" customFormat="false" ht="39" hidden="false" customHeight="true" outlineLevel="0" collapsed="false">
      <c r="A10064" s="472" t="s">
        <v>35</v>
      </c>
      <c r="B10064" s="473" t="n">
        <v>97533</v>
      </c>
      <c r="C10064" s="474" t="s">
        <v>42</v>
      </c>
      <c r="D10064" s="474" t="s">
        <v>4301</v>
      </c>
      <c r="E10064" s="474" t="s">
        <v>1422</v>
      </c>
      <c r="F10064" s="474"/>
      <c r="G10064" s="475" t="s">
        <v>120</v>
      </c>
      <c r="H10064" s="476" t="n">
        <v>1</v>
      </c>
      <c r="I10064" s="477" t="n">
        <v>455.38</v>
      </c>
      <c r="J10064" s="478" t="n">
        <v>455.38</v>
      </c>
    </row>
    <row r="10065" customFormat="false" ht="25.5" hidden="false" customHeight="true" outlineLevel="0" collapsed="false">
      <c r="A10065" s="479" t="s">
        <v>656</v>
      </c>
      <c r="B10065" s="480" t="n">
        <v>88248</v>
      </c>
      <c r="C10065" s="481" t="s">
        <v>42</v>
      </c>
      <c r="D10065" s="481" t="s">
        <v>910</v>
      </c>
      <c r="E10065" s="481" t="s">
        <v>1382</v>
      </c>
      <c r="F10065" s="481"/>
      <c r="G10065" s="482" t="s">
        <v>469</v>
      </c>
      <c r="H10065" s="483" t="n">
        <v>0.471</v>
      </c>
      <c r="I10065" s="484" t="n">
        <v>20.92</v>
      </c>
      <c r="J10065" s="485" t="n">
        <v>9.85</v>
      </c>
    </row>
    <row r="10066" customFormat="false" ht="25.5" hidden="false" customHeight="true" outlineLevel="0" collapsed="false">
      <c r="A10066" s="479" t="s">
        <v>656</v>
      </c>
      <c r="B10066" s="480" t="n">
        <v>88267</v>
      </c>
      <c r="C10066" s="481" t="s">
        <v>42</v>
      </c>
      <c r="D10066" s="481" t="s">
        <v>909</v>
      </c>
      <c r="E10066" s="481" t="s">
        <v>1382</v>
      </c>
      <c r="F10066" s="481"/>
      <c r="G10066" s="482" t="s">
        <v>469</v>
      </c>
      <c r="H10066" s="483" t="n">
        <v>0.471</v>
      </c>
      <c r="I10066" s="484" t="n">
        <v>25.55</v>
      </c>
      <c r="J10066" s="485" t="n">
        <v>12.03</v>
      </c>
    </row>
    <row r="10067" customFormat="false" ht="24" hidden="false" customHeight="true" outlineLevel="0" collapsed="false">
      <c r="A10067" s="479" t="s">
        <v>656</v>
      </c>
      <c r="B10067" s="480" t="n">
        <v>88317</v>
      </c>
      <c r="C10067" s="481" t="s">
        <v>42</v>
      </c>
      <c r="D10067" s="481" t="s">
        <v>4236</v>
      </c>
      <c r="E10067" s="481" t="s">
        <v>1382</v>
      </c>
      <c r="F10067" s="481"/>
      <c r="G10067" s="482" t="s">
        <v>469</v>
      </c>
      <c r="H10067" s="483" t="n">
        <v>0.471</v>
      </c>
      <c r="I10067" s="484" t="n">
        <v>26.36</v>
      </c>
      <c r="J10067" s="485" t="n">
        <v>12.41</v>
      </c>
    </row>
    <row r="10068" customFormat="false" ht="25.5" hidden="false" customHeight="true" outlineLevel="0" collapsed="false">
      <c r="A10068" s="501" t="s">
        <v>200</v>
      </c>
      <c r="B10068" s="502" t="n">
        <v>11002</v>
      </c>
      <c r="C10068" s="503" t="s">
        <v>42</v>
      </c>
      <c r="D10068" s="503" t="s">
        <v>2349</v>
      </c>
      <c r="E10068" s="503" t="s">
        <v>669</v>
      </c>
      <c r="F10068" s="503"/>
      <c r="G10068" s="504" t="s">
        <v>66</v>
      </c>
      <c r="H10068" s="505" t="n">
        <v>0.101</v>
      </c>
      <c r="I10068" s="506" t="n">
        <v>36.39</v>
      </c>
      <c r="J10068" s="507" t="n">
        <v>3.67</v>
      </c>
    </row>
    <row r="10069" customFormat="false" ht="25.5" hidden="false" customHeight="true" outlineLevel="0" collapsed="false">
      <c r="A10069" s="501" t="s">
        <v>200</v>
      </c>
      <c r="B10069" s="502" t="n">
        <v>40398</v>
      </c>
      <c r="C10069" s="503" t="s">
        <v>42</v>
      </c>
      <c r="D10069" s="503" t="s">
        <v>4302</v>
      </c>
      <c r="E10069" s="503" t="s">
        <v>669</v>
      </c>
      <c r="F10069" s="503"/>
      <c r="G10069" s="504" t="s">
        <v>120</v>
      </c>
      <c r="H10069" s="505" t="n">
        <v>1</v>
      </c>
      <c r="I10069" s="506" t="n">
        <v>417.42</v>
      </c>
      <c r="J10069" s="507" t="n">
        <v>417.42</v>
      </c>
    </row>
    <row r="10070" customFormat="false" ht="15" hidden="false" customHeight="false" outlineLevel="0" collapsed="false">
      <c r="A10070" s="486"/>
      <c r="B10070" s="487"/>
      <c r="C10070" s="487"/>
      <c r="D10070" s="487"/>
      <c r="E10070" s="487" t="s">
        <v>1388</v>
      </c>
      <c r="F10070" s="488" t="n">
        <v>26.92</v>
      </c>
      <c r="G10070" s="487" t="s">
        <v>1389</v>
      </c>
      <c r="H10070" s="488" t="n">
        <v>0</v>
      </c>
      <c r="I10070" s="489" t="s">
        <v>1390</v>
      </c>
      <c r="J10070" s="490" t="n">
        <v>26.92</v>
      </c>
    </row>
    <row r="10071" customFormat="false" ht="15" hidden="false" customHeight="true" outlineLevel="0" collapsed="false">
      <c r="A10071" s="486"/>
      <c r="B10071" s="487"/>
      <c r="C10071" s="487"/>
      <c r="D10071" s="487"/>
      <c r="E10071" s="487" t="s">
        <v>1391</v>
      </c>
      <c r="F10071" s="488" t="n">
        <v>108.38</v>
      </c>
      <c r="G10071" s="487"/>
      <c r="H10071" s="491" t="s">
        <v>1392</v>
      </c>
      <c r="I10071" s="491"/>
      <c r="J10071" s="490" t="n">
        <v>563.76</v>
      </c>
    </row>
    <row r="10072" customFormat="false" ht="49.5" hidden="false" customHeight="true" outlineLevel="0" collapsed="false">
      <c r="A10072" s="492"/>
      <c r="B10072" s="493"/>
      <c r="C10072" s="493"/>
      <c r="D10072" s="493"/>
      <c r="E10072" s="493"/>
      <c r="F10072" s="493"/>
      <c r="G10072" s="493" t="s">
        <v>1393</v>
      </c>
      <c r="H10072" s="494" t="n">
        <v>3</v>
      </c>
      <c r="I10072" s="495" t="s">
        <v>1394</v>
      </c>
      <c r="J10072" s="496" t="n">
        <v>1691.28</v>
      </c>
    </row>
    <row r="10073" customFormat="false" ht="0.75" hidden="false" customHeight="true" outlineLevel="0" collapsed="false">
      <c r="A10073" s="497"/>
      <c r="B10073" s="498"/>
      <c r="C10073" s="498"/>
      <c r="D10073" s="498"/>
      <c r="E10073" s="498"/>
      <c r="F10073" s="498"/>
      <c r="G10073" s="498"/>
      <c r="H10073" s="498"/>
      <c r="I10073" s="499"/>
      <c r="J10073" s="500"/>
    </row>
    <row r="10074" customFormat="false" ht="18" hidden="false" customHeight="true" outlineLevel="0" collapsed="false">
      <c r="A10074" s="466" t="s">
        <v>4303</v>
      </c>
      <c r="B10074" s="467" t="s">
        <v>27</v>
      </c>
      <c r="C10074" s="468" t="s">
        <v>26</v>
      </c>
      <c r="D10074" s="468" t="s">
        <v>18</v>
      </c>
      <c r="E10074" s="468" t="s">
        <v>25</v>
      </c>
      <c r="F10074" s="468"/>
      <c r="G10074" s="469" t="s">
        <v>1375</v>
      </c>
      <c r="H10074" s="467" t="s">
        <v>1376</v>
      </c>
      <c r="I10074" s="470" t="s">
        <v>1377</v>
      </c>
      <c r="J10074" s="471" t="s">
        <v>19</v>
      </c>
    </row>
    <row r="10075" customFormat="false" ht="25.5" hidden="false" customHeight="true" outlineLevel="0" collapsed="false">
      <c r="A10075" s="472" t="s">
        <v>35</v>
      </c>
      <c r="B10075" s="473" t="s">
        <v>4248</v>
      </c>
      <c r="C10075" s="474" t="s">
        <v>36</v>
      </c>
      <c r="D10075" s="474" t="s">
        <v>4249</v>
      </c>
      <c r="E10075" s="474" t="s">
        <v>1422</v>
      </c>
      <c r="F10075" s="474"/>
      <c r="G10075" s="475" t="s">
        <v>120</v>
      </c>
      <c r="H10075" s="476" t="n">
        <v>1</v>
      </c>
      <c r="I10075" s="477" t="n">
        <v>57.79</v>
      </c>
      <c r="J10075" s="478" t="n">
        <v>57.79</v>
      </c>
    </row>
    <row r="10076" customFormat="false" ht="24" hidden="false" customHeight="true" outlineLevel="0" collapsed="false">
      <c r="A10076" s="479" t="s">
        <v>656</v>
      </c>
      <c r="B10076" s="480" t="n">
        <v>88316</v>
      </c>
      <c r="C10076" s="481" t="s">
        <v>42</v>
      </c>
      <c r="D10076" s="481" t="s">
        <v>667</v>
      </c>
      <c r="E10076" s="481" t="s">
        <v>1382</v>
      </c>
      <c r="F10076" s="481"/>
      <c r="G10076" s="482" t="s">
        <v>469</v>
      </c>
      <c r="H10076" s="483" t="n">
        <v>0.5</v>
      </c>
      <c r="I10076" s="484" t="n">
        <v>20.32</v>
      </c>
      <c r="J10076" s="485" t="n">
        <v>10.16</v>
      </c>
    </row>
    <row r="10077" customFormat="false" ht="25.5" hidden="false" customHeight="true" outlineLevel="0" collapsed="false">
      <c r="A10077" s="479" t="s">
        <v>656</v>
      </c>
      <c r="B10077" s="480" t="n">
        <v>88267</v>
      </c>
      <c r="C10077" s="481" t="s">
        <v>42</v>
      </c>
      <c r="D10077" s="481" t="s">
        <v>909</v>
      </c>
      <c r="E10077" s="481" t="s">
        <v>1382</v>
      </c>
      <c r="F10077" s="481"/>
      <c r="G10077" s="482" t="s">
        <v>469</v>
      </c>
      <c r="H10077" s="483" t="n">
        <v>0.5</v>
      </c>
      <c r="I10077" s="484" t="n">
        <v>25.55</v>
      </c>
      <c r="J10077" s="485" t="n">
        <v>12.77</v>
      </c>
    </row>
    <row r="10078" customFormat="false" ht="25.5" hidden="false" customHeight="true" outlineLevel="0" collapsed="false">
      <c r="A10078" s="501" t="s">
        <v>200</v>
      </c>
      <c r="B10078" s="502" t="n">
        <v>11756</v>
      </c>
      <c r="C10078" s="503" t="s">
        <v>42</v>
      </c>
      <c r="D10078" s="503" t="s">
        <v>4250</v>
      </c>
      <c r="E10078" s="503" t="s">
        <v>669</v>
      </c>
      <c r="F10078" s="503"/>
      <c r="G10078" s="504" t="s">
        <v>120</v>
      </c>
      <c r="H10078" s="505" t="n">
        <v>1</v>
      </c>
      <c r="I10078" s="506" t="n">
        <v>34.86</v>
      </c>
      <c r="J10078" s="507" t="n">
        <v>34.86</v>
      </c>
    </row>
    <row r="10079" customFormat="false" ht="15" hidden="false" customHeight="false" outlineLevel="0" collapsed="false">
      <c r="A10079" s="486"/>
      <c r="B10079" s="487"/>
      <c r="C10079" s="487"/>
      <c r="D10079" s="487"/>
      <c r="E10079" s="487" t="s">
        <v>1388</v>
      </c>
      <c r="F10079" s="488" t="n">
        <v>17.98</v>
      </c>
      <c r="G10079" s="487" t="s">
        <v>1389</v>
      </c>
      <c r="H10079" s="488" t="n">
        <v>0</v>
      </c>
      <c r="I10079" s="489" t="s">
        <v>1390</v>
      </c>
      <c r="J10079" s="490" t="n">
        <v>17.98</v>
      </c>
    </row>
    <row r="10080" customFormat="false" ht="15" hidden="false" customHeight="true" outlineLevel="0" collapsed="false">
      <c r="A10080" s="486"/>
      <c r="B10080" s="487"/>
      <c r="C10080" s="487"/>
      <c r="D10080" s="487"/>
      <c r="E10080" s="487" t="s">
        <v>1391</v>
      </c>
      <c r="F10080" s="488" t="n">
        <v>13.75</v>
      </c>
      <c r="G10080" s="487"/>
      <c r="H10080" s="491" t="s">
        <v>1392</v>
      </c>
      <c r="I10080" s="491"/>
      <c r="J10080" s="490" t="n">
        <v>71.54</v>
      </c>
    </row>
    <row r="10081" customFormat="false" ht="49.5" hidden="false" customHeight="true" outlineLevel="0" collapsed="false">
      <c r="A10081" s="492"/>
      <c r="B10081" s="493"/>
      <c r="C10081" s="493"/>
      <c r="D10081" s="493"/>
      <c r="E10081" s="493"/>
      <c r="F10081" s="493"/>
      <c r="G10081" s="493" t="s">
        <v>1393</v>
      </c>
      <c r="H10081" s="494" t="n">
        <v>2</v>
      </c>
      <c r="I10081" s="495" t="s">
        <v>1394</v>
      </c>
      <c r="J10081" s="496" t="n">
        <v>143.08</v>
      </c>
    </row>
    <row r="10082" customFormat="false" ht="0.75" hidden="false" customHeight="true" outlineLevel="0" collapsed="false">
      <c r="A10082" s="497"/>
      <c r="B10082" s="498"/>
      <c r="C10082" s="498"/>
      <c r="D10082" s="498"/>
      <c r="E10082" s="498"/>
      <c r="F10082" s="498"/>
      <c r="G10082" s="498"/>
      <c r="H10082" s="498"/>
      <c r="I10082" s="499"/>
      <c r="J10082" s="500"/>
    </row>
    <row r="10083" customFormat="false" ht="18" hidden="false" customHeight="true" outlineLevel="0" collapsed="false">
      <c r="A10083" s="466" t="s">
        <v>4304</v>
      </c>
      <c r="B10083" s="467" t="s">
        <v>27</v>
      </c>
      <c r="C10083" s="468" t="s">
        <v>26</v>
      </c>
      <c r="D10083" s="468" t="s">
        <v>18</v>
      </c>
      <c r="E10083" s="468" t="s">
        <v>25</v>
      </c>
      <c r="F10083" s="468"/>
      <c r="G10083" s="469" t="s">
        <v>1375</v>
      </c>
      <c r="H10083" s="467" t="s">
        <v>1376</v>
      </c>
      <c r="I10083" s="470" t="s">
        <v>1377</v>
      </c>
      <c r="J10083" s="471" t="s">
        <v>19</v>
      </c>
    </row>
    <row r="10084" customFormat="false" ht="25.5" hidden="false" customHeight="true" outlineLevel="0" collapsed="false">
      <c r="A10084" s="472" t="s">
        <v>35</v>
      </c>
      <c r="B10084" s="473" t="s">
        <v>4252</v>
      </c>
      <c r="C10084" s="474" t="s">
        <v>36</v>
      </c>
      <c r="D10084" s="474" t="s">
        <v>4253</v>
      </c>
      <c r="E10084" s="474" t="s">
        <v>1382</v>
      </c>
      <c r="F10084" s="474"/>
      <c r="G10084" s="475" t="s">
        <v>120</v>
      </c>
      <c r="H10084" s="476" t="n">
        <v>1</v>
      </c>
      <c r="I10084" s="477" t="n">
        <v>85.19</v>
      </c>
      <c r="J10084" s="478" t="n">
        <v>85.19</v>
      </c>
    </row>
    <row r="10085" customFormat="false" ht="25.5" hidden="false" customHeight="true" outlineLevel="0" collapsed="false">
      <c r="A10085" s="479" t="s">
        <v>656</v>
      </c>
      <c r="B10085" s="480" t="n">
        <v>88248</v>
      </c>
      <c r="C10085" s="481" t="s">
        <v>42</v>
      </c>
      <c r="D10085" s="481" t="s">
        <v>910</v>
      </c>
      <c r="E10085" s="481" t="s">
        <v>1382</v>
      </c>
      <c r="F10085" s="481"/>
      <c r="G10085" s="482" t="s">
        <v>469</v>
      </c>
      <c r="H10085" s="483" t="n">
        <v>0.7745</v>
      </c>
      <c r="I10085" s="484" t="n">
        <v>20.92</v>
      </c>
      <c r="J10085" s="485" t="n">
        <v>16.2</v>
      </c>
    </row>
    <row r="10086" customFormat="false" ht="25.5" hidden="false" customHeight="true" outlineLevel="0" collapsed="false">
      <c r="A10086" s="479" t="s">
        <v>656</v>
      </c>
      <c r="B10086" s="480" t="n">
        <v>88267</v>
      </c>
      <c r="C10086" s="481" t="s">
        <v>42</v>
      </c>
      <c r="D10086" s="481" t="s">
        <v>909</v>
      </c>
      <c r="E10086" s="481" t="s">
        <v>1382</v>
      </c>
      <c r="F10086" s="481"/>
      <c r="G10086" s="482" t="s">
        <v>469</v>
      </c>
      <c r="H10086" s="483" t="n">
        <v>0.7745</v>
      </c>
      <c r="I10086" s="484" t="n">
        <v>25.55</v>
      </c>
      <c r="J10086" s="485" t="n">
        <v>19.78</v>
      </c>
    </row>
    <row r="10087" customFormat="false" ht="24" hidden="false" customHeight="true" outlineLevel="0" collapsed="false">
      <c r="A10087" s="501" t="s">
        <v>200</v>
      </c>
      <c r="B10087" s="502" t="n">
        <v>3148</v>
      </c>
      <c r="C10087" s="503" t="s">
        <v>42</v>
      </c>
      <c r="D10087" s="503" t="s">
        <v>1423</v>
      </c>
      <c r="E10087" s="503" t="s">
        <v>669</v>
      </c>
      <c r="F10087" s="503"/>
      <c r="G10087" s="504" t="s">
        <v>120</v>
      </c>
      <c r="H10087" s="505" t="n">
        <v>0.0095</v>
      </c>
      <c r="I10087" s="506" t="n">
        <v>14.45</v>
      </c>
      <c r="J10087" s="507" t="n">
        <v>0.13</v>
      </c>
    </row>
    <row r="10088" customFormat="false" ht="25.5" hidden="false" customHeight="true" outlineLevel="0" collapsed="false">
      <c r="A10088" s="501" t="s">
        <v>200</v>
      </c>
      <c r="B10088" s="502" t="n">
        <v>11749</v>
      </c>
      <c r="C10088" s="503" t="s">
        <v>42</v>
      </c>
      <c r="D10088" s="503" t="s">
        <v>4254</v>
      </c>
      <c r="E10088" s="503" t="s">
        <v>669</v>
      </c>
      <c r="F10088" s="503"/>
      <c r="G10088" s="504" t="s">
        <v>120</v>
      </c>
      <c r="H10088" s="505" t="n">
        <v>1</v>
      </c>
      <c r="I10088" s="506" t="n">
        <v>49.08</v>
      </c>
      <c r="J10088" s="507" t="n">
        <v>49.08</v>
      </c>
    </row>
    <row r="10089" customFormat="false" ht="15" hidden="false" customHeight="false" outlineLevel="0" collapsed="false">
      <c r="A10089" s="486"/>
      <c r="B10089" s="487"/>
      <c r="C10089" s="487"/>
      <c r="D10089" s="487"/>
      <c r="E10089" s="487" t="s">
        <v>1388</v>
      </c>
      <c r="F10089" s="488" t="n">
        <v>28.76</v>
      </c>
      <c r="G10089" s="487" t="s">
        <v>1389</v>
      </c>
      <c r="H10089" s="488" t="n">
        <v>0</v>
      </c>
      <c r="I10089" s="489" t="s">
        <v>1390</v>
      </c>
      <c r="J10089" s="490" t="n">
        <v>28.76</v>
      </c>
    </row>
    <row r="10090" customFormat="false" ht="15" hidden="false" customHeight="true" outlineLevel="0" collapsed="false">
      <c r="A10090" s="486"/>
      <c r="B10090" s="487"/>
      <c r="C10090" s="487"/>
      <c r="D10090" s="487"/>
      <c r="E10090" s="487" t="s">
        <v>1391</v>
      </c>
      <c r="F10090" s="488" t="n">
        <v>20.27</v>
      </c>
      <c r="G10090" s="487"/>
      <c r="H10090" s="491" t="s">
        <v>1392</v>
      </c>
      <c r="I10090" s="491"/>
      <c r="J10090" s="490" t="n">
        <v>105.46</v>
      </c>
    </row>
    <row r="10091" customFormat="false" ht="49.5" hidden="false" customHeight="true" outlineLevel="0" collapsed="false">
      <c r="A10091" s="492"/>
      <c r="B10091" s="493"/>
      <c r="C10091" s="493"/>
      <c r="D10091" s="493"/>
      <c r="E10091" s="493"/>
      <c r="F10091" s="493"/>
      <c r="G10091" s="493" t="s">
        <v>1393</v>
      </c>
      <c r="H10091" s="494" t="n">
        <v>3</v>
      </c>
      <c r="I10091" s="495" t="s">
        <v>1394</v>
      </c>
      <c r="J10091" s="496" t="n">
        <v>316.38</v>
      </c>
    </row>
    <row r="10092" customFormat="false" ht="0.75" hidden="false" customHeight="true" outlineLevel="0" collapsed="false">
      <c r="A10092" s="497"/>
      <c r="B10092" s="498"/>
      <c r="C10092" s="498"/>
      <c r="D10092" s="498"/>
      <c r="E10092" s="498"/>
      <c r="F10092" s="498"/>
      <c r="G10092" s="498"/>
      <c r="H10092" s="498"/>
      <c r="I10092" s="499"/>
      <c r="J10092" s="500"/>
    </row>
    <row r="10093" customFormat="false" ht="18" hidden="false" customHeight="true" outlineLevel="0" collapsed="false">
      <c r="A10093" s="466" t="s">
        <v>4305</v>
      </c>
      <c r="B10093" s="467" t="s">
        <v>27</v>
      </c>
      <c r="C10093" s="468" t="s">
        <v>26</v>
      </c>
      <c r="D10093" s="468" t="s">
        <v>18</v>
      </c>
      <c r="E10093" s="468" t="s">
        <v>25</v>
      </c>
      <c r="F10093" s="468"/>
      <c r="G10093" s="469" t="s">
        <v>1375</v>
      </c>
      <c r="H10093" s="467" t="s">
        <v>1376</v>
      </c>
      <c r="I10093" s="470" t="s">
        <v>1377</v>
      </c>
      <c r="J10093" s="471" t="s">
        <v>19</v>
      </c>
    </row>
    <row r="10094" customFormat="false" ht="25.5" hidden="false" customHeight="true" outlineLevel="0" collapsed="false">
      <c r="A10094" s="472" t="s">
        <v>35</v>
      </c>
      <c r="B10094" s="473" t="s">
        <v>4256</v>
      </c>
      <c r="C10094" s="474" t="s">
        <v>36</v>
      </c>
      <c r="D10094" s="474" t="s">
        <v>4257</v>
      </c>
      <c r="E10094" s="474" t="s">
        <v>1422</v>
      </c>
      <c r="F10094" s="474"/>
      <c r="G10094" s="475" t="s">
        <v>120</v>
      </c>
      <c r="H10094" s="476" t="n">
        <v>1</v>
      </c>
      <c r="I10094" s="477" t="n">
        <v>304.27</v>
      </c>
      <c r="J10094" s="478" t="n">
        <v>304.27</v>
      </c>
    </row>
    <row r="10095" customFormat="false" ht="25.5" hidden="false" customHeight="true" outlineLevel="0" collapsed="false">
      <c r="A10095" s="479" t="s">
        <v>656</v>
      </c>
      <c r="B10095" s="480" t="n">
        <v>88248</v>
      </c>
      <c r="C10095" s="481" t="s">
        <v>42</v>
      </c>
      <c r="D10095" s="481" t="s">
        <v>910</v>
      </c>
      <c r="E10095" s="481" t="s">
        <v>1382</v>
      </c>
      <c r="F10095" s="481"/>
      <c r="G10095" s="482" t="s">
        <v>469</v>
      </c>
      <c r="H10095" s="483" t="n">
        <v>0.54</v>
      </c>
      <c r="I10095" s="484" t="n">
        <v>20.92</v>
      </c>
      <c r="J10095" s="485" t="n">
        <v>11.29</v>
      </c>
    </row>
    <row r="10096" customFormat="false" ht="25.5" hidden="false" customHeight="true" outlineLevel="0" collapsed="false">
      <c r="A10096" s="479" t="s">
        <v>656</v>
      </c>
      <c r="B10096" s="480" t="n">
        <v>88267</v>
      </c>
      <c r="C10096" s="481" t="s">
        <v>42</v>
      </c>
      <c r="D10096" s="481" t="s">
        <v>909</v>
      </c>
      <c r="E10096" s="481" t="s">
        <v>1382</v>
      </c>
      <c r="F10096" s="481"/>
      <c r="G10096" s="482" t="s">
        <v>469</v>
      </c>
      <c r="H10096" s="483" t="n">
        <v>0.54</v>
      </c>
      <c r="I10096" s="484" t="n">
        <v>25.55</v>
      </c>
      <c r="J10096" s="485" t="n">
        <v>13.79</v>
      </c>
    </row>
    <row r="10097" customFormat="false" ht="24" hidden="false" customHeight="true" outlineLevel="0" collapsed="false">
      <c r="A10097" s="501" t="s">
        <v>200</v>
      </c>
      <c r="B10097" s="502" t="n">
        <v>3143</v>
      </c>
      <c r="C10097" s="503" t="s">
        <v>42</v>
      </c>
      <c r="D10097" s="503" t="s">
        <v>4258</v>
      </c>
      <c r="E10097" s="503" t="s">
        <v>669</v>
      </c>
      <c r="F10097" s="503"/>
      <c r="G10097" s="504" t="s">
        <v>120</v>
      </c>
      <c r="H10097" s="505" t="n">
        <v>0.56</v>
      </c>
      <c r="I10097" s="506" t="n">
        <v>8.91</v>
      </c>
      <c r="J10097" s="507" t="n">
        <v>4.98</v>
      </c>
    </row>
    <row r="10098" customFormat="false" ht="24" hidden="false" customHeight="true" outlineLevel="0" collapsed="false">
      <c r="A10098" s="501" t="s">
        <v>200</v>
      </c>
      <c r="B10098" s="502" t="s">
        <v>4259</v>
      </c>
      <c r="C10098" s="503" t="s">
        <v>36</v>
      </c>
      <c r="D10098" s="503" t="s">
        <v>4260</v>
      </c>
      <c r="E10098" s="503" t="s">
        <v>669</v>
      </c>
      <c r="F10098" s="503"/>
      <c r="G10098" s="504" t="s">
        <v>120</v>
      </c>
      <c r="H10098" s="505" t="n">
        <v>1</v>
      </c>
      <c r="I10098" s="506" t="n">
        <v>274.21</v>
      </c>
      <c r="J10098" s="507" t="n">
        <v>274.21</v>
      </c>
    </row>
    <row r="10099" customFormat="false" ht="15" hidden="false" customHeight="false" outlineLevel="0" collapsed="false">
      <c r="A10099" s="486"/>
      <c r="B10099" s="487"/>
      <c r="C10099" s="487"/>
      <c r="D10099" s="487"/>
      <c r="E10099" s="487" t="s">
        <v>1388</v>
      </c>
      <c r="F10099" s="488" t="n">
        <v>20.06</v>
      </c>
      <c r="G10099" s="487" t="s">
        <v>1389</v>
      </c>
      <c r="H10099" s="488" t="n">
        <v>0</v>
      </c>
      <c r="I10099" s="489" t="s">
        <v>1390</v>
      </c>
      <c r="J10099" s="490" t="n">
        <v>20.06</v>
      </c>
    </row>
    <row r="10100" customFormat="false" ht="15" hidden="false" customHeight="true" outlineLevel="0" collapsed="false">
      <c r="A10100" s="486"/>
      <c r="B10100" s="487"/>
      <c r="C10100" s="487"/>
      <c r="D10100" s="487"/>
      <c r="E10100" s="487" t="s">
        <v>1391</v>
      </c>
      <c r="F10100" s="488" t="n">
        <v>72.41</v>
      </c>
      <c r="G10100" s="487"/>
      <c r="H10100" s="491" t="s">
        <v>1392</v>
      </c>
      <c r="I10100" s="491"/>
      <c r="J10100" s="490" t="n">
        <v>376.68</v>
      </c>
    </row>
    <row r="10101" customFormat="false" ht="49.5" hidden="false" customHeight="true" outlineLevel="0" collapsed="false">
      <c r="A10101" s="492"/>
      <c r="B10101" s="493"/>
      <c r="C10101" s="493"/>
      <c r="D10101" s="493"/>
      <c r="E10101" s="493"/>
      <c r="F10101" s="493"/>
      <c r="G10101" s="493" t="s">
        <v>1393</v>
      </c>
      <c r="H10101" s="494" t="n">
        <v>2</v>
      </c>
      <c r="I10101" s="495" t="s">
        <v>1394</v>
      </c>
      <c r="J10101" s="496" t="n">
        <v>753.36</v>
      </c>
    </row>
    <row r="10102" customFormat="false" ht="0.75" hidden="false" customHeight="true" outlineLevel="0" collapsed="false">
      <c r="A10102" s="497"/>
      <c r="B10102" s="498"/>
      <c r="C10102" s="498"/>
      <c r="D10102" s="498"/>
      <c r="E10102" s="498"/>
      <c r="F10102" s="498"/>
      <c r="G10102" s="498"/>
      <c r="H10102" s="498"/>
      <c r="I10102" s="499"/>
      <c r="J10102" s="500"/>
    </row>
    <row r="10103" customFormat="false" ht="18" hidden="false" customHeight="true" outlineLevel="0" collapsed="false">
      <c r="A10103" s="466" t="s">
        <v>4306</v>
      </c>
      <c r="B10103" s="467" t="s">
        <v>27</v>
      </c>
      <c r="C10103" s="468" t="s">
        <v>26</v>
      </c>
      <c r="D10103" s="468" t="s">
        <v>18</v>
      </c>
      <c r="E10103" s="468" t="s">
        <v>25</v>
      </c>
      <c r="F10103" s="468"/>
      <c r="G10103" s="469" t="s">
        <v>1375</v>
      </c>
      <c r="H10103" s="467" t="s">
        <v>1376</v>
      </c>
      <c r="I10103" s="470" t="s">
        <v>1377</v>
      </c>
      <c r="J10103" s="471" t="s">
        <v>19</v>
      </c>
    </row>
    <row r="10104" customFormat="false" ht="24" hidden="false" customHeight="true" outlineLevel="0" collapsed="false">
      <c r="A10104" s="472" t="s">
        <v>35</v>
      </c>
      <c r="B10104" s="473" t="s">
        <v>4262</v>
      </c>
      <c r="C10104" s="474" t="s">
        <v>36</v>
      </c>
      <c r="D10104" s="474" t="s">
        <v>4263</v>
      </c>
      <c r="E10104" s="474" t="s">
        <v>1751</v>
      </c>
      <c r="F10104" s="474"/>
      <c r="G10104" s="475" t="s">
        <v>120</v>
      </c>
      <c r="H10104" s="476" t="n">
        <v>1</v>
      </c>
      <c r="I10104" s="477" t="n">
        <v>240.26</v>
      </c>
      <c r="J10104" s="478" t="n">
        <v>240.26</v>
      </c>
    </row>
    <row r="10105" customFormat="false" ht="25.5" hidden="false" customHeight="true" outlineLevel="0" collapsed="false">
      <c r="A10105" s="479" t="s">
        <v>656</v>
      </c>
      <c r="B10105" s="480" t="n">
        <v>88248</v>
      </c>
      <c r="C10105" s="481" t="s">
        <v>42</v>
      </c>
      <c r="D10105" s="481" t="s">
        <v>910</v>
      </c>
      <c r="E10105" s="481" t="s">
        <v>1382</v>
      </c>
      <c r="F10105" s="481"/>
      <c r="G10105" s="482" t="s">
        <v>469</v>
      </c>
      <c r="H10105" s="483" t="n">
        <v>0.65</v>
      </c>
      <c r="I10105" s="484" t="n">
        <v>20.92</v>
      </c>
      <c r="J10105" s="485" t="n">
        <v>13.59</v>
      </c>
    </row>
    <row r="10106" customFormat="false" ht="25.5" hidden="false" customHeight="true" outlineLevel="0" collapsed="false">
      <c r="A10106" s="479" t="s">
        <v>656</v>
      </c>
      <c r="B10106" s="480" t="n">
        <v>88267</v>
      </c>
      <c r="C10106" s="481" t="s">
        <v>42</v>
      </c>
      <c r="D10106" s="481" t="s">
        <v>909</v>
      </c>
      <c r="E10106" s="481" t="s">
        <v>1382</v>
      </c>
      <c r="F10106" s="481"/>
      <c r="G10106" s="482" t="s">
        <v>469</v>
      </c>
      <c r="H10106" s="483" t="n">
        <v>0.65</v>
      </c>
      <c r="I10106" s="484" t="n">
        <v>25.55</v>
      </c>
      <c r="J10106" s="485" t="n">
        <v>16.6</v>
      </c>
    </row>
    <row r="10107" customFormat="false" ht="24" hidden="false" customHeight="true" outlineLevel="0" collapsed="false">
      <c r="A10107" s="501" t="s">
        <v>200</v>
      </c>
      <c r="B10107" s="502" t="n">
        <v>3146</v>
      </c>
      <c r="C10107" s="503" t="s">
        <v>42</v>
      </c>
      <c r="D10107" s="503" t="s">
        <v>3714</v>
      </c>
      <c r="E10107" s="503" t="s">
        <v>669</v>
      </c>
      <c r="F10107" s="503"/>
      <c r="G10107" s="504" t="s">
        <v>120</v>
      </c>
      <c r="H10107" s="505" t="n">
        <v>0.02</v>
      </c>
      <c r="I10107" s="506" t="n">
        <v>3.92</v>
      </c>
      <c r="J10107" s="507" t="n">
        <v>0.07</v>
      </c>
    </row>
    <row r="10108" customFormat="false" ht="24" hidden="false" customHeight="true" outlineLevel="0" collapsed="false">
      <c r="A10108" s="501" t="s">
        <v>200</v>
      </c>
      <c r="B10108" s="502" t="s">
        <v>4264</v>
      </c>
      <c r="C10108" s="503" t="s">
        <v>36</v>
      </c>
      <c r="D10108" s="503" t="s">
        <v>4265</v>
      </c>
      <c r="E10108" s="503" t="s">
        <v>669</v>
      </c>
      <c r="F10108" s="503"/>
      <c r="G10108" s="504" t="s">
        <v>120</v>
      </c>
      <c r="H10108" s="505" t="n">
        <v>1</v>
      </c>
      <c r="I10108" s="506" t="n">
        <v>210</v>
      </c>
      <c r="J10108" s="507" t="n">
        <v>210</v>
      </c>
    </row>
    <row r="10109" customFormat="false" ht="15" hidden="false" customHeight="false" outlineLevel="0" collapsed="false">
      <c r="A10109" s="486"/>
      <c r="B10109" s="487"/>
      <c r="C10109" s="487"/>
      <c r="D10109" s="487"/>
      <c r="E10109" s="487" t="s">
        <v>1388</v>
      </c>
      <c r="F10109" s="488" t="n">
        <v>24.13</v>
      </c>
      <c r="G10109" s="487" t="s">
        <v>1389</v>
      </c>
      <c r="H10109" s="488" t="n">
        <v>0</v>
      </c>
      <c r="I10109" s="489" t="s">
        <v>1390</v>
      </c>
      <c r="J10109" s="490" t="n">
        <v>24.13</v>
      </c>
    </row>
    <row r="10110" customFormat="false" ht="15" hidden="false" customHeight="true" outlineLevel="0" collapsed="false">
      <c r="A10110" s="486"/>
      <c r="B10110" s="487"/>
      <c r="C10110" s="487"/>
      <c r="D10110" s="487"/>
      <c r="E10110" s="487" t="s">
        <v>1391</v>
      </c>
      <c r="F10110" s="488" t="n">
        <v>57.18</v>
      </c>
      <c r="G10110" s="487"/>
      <c r="H10110" s="491" t="s">
        <v>1392</v>
      </c>
      <c r="I10110" s="491"/>
      <c r="J10110" s="490" t="n">
        <v>297.44</v>
      </c>
    </row>
    <row r="10111" customFormat="false" ht="49.5" hidden="false" customHeight="true" outlineLevel="0" collapsed="false">
      <c r="A10111" s="492"/>
      <c r="B10111" s="493"/>
      <c r="C10111" s="493"/>
      <c r="D10111" s="493"/>
      <c r="E10111" s="493"/>
      <c r="F10111" s="493"/>
      <c r="G10111" s="493" t="s">
        <v>1393</v>
      </c>
      <c r="H10111" s="494" t="n">
        <v>1</v>
      </c>
      <c r="I10111" s="495" t="s">
        <v>1394</v>
      </c>
      <c r="J10111" s="496" t="n">
        <v>297.44</v>
      </c>
    </row>
    <row r="10112" customFormat="false" ht="0.75" hidden="false" customHeight="true" outlineLevel="0" collapsed="false">
      <c r="A10112" s="497"/>
      <c r="B10112" s="498"/>
      <c r="C10112" s="498"/>
      <c r="D10112" s="498"/>
      <c r="E10112" s="498"/>
      <c r="F10112" s="498"/>
      <c r="G10112" s="498"/>
      <c r="H10112" s="498"/>
      <c r="I10112" s="499"/>
      <c r="J10112" s="500"/>
    </row>
    <row r="10113" customFormat="false" ht="18" hidden="false" customHeight="true" outlineLevel="0" collapsed="false">
      <c r="A10113" s="466" t="s">
        <v>4307</v>
      </c>
      <c r="B10113" s="467" t="s">
        <v>27</v>
      </c>
      <c r="C10113" s="468" t="s">
        <v>26</v>
      </c>
      <c r="D10113" s="468" t="s">
        <v>18</v>
      </c>
      <c r="E10113" s="468" t="s">
        <v>25</v>
      </c>
      <c r="F10113" s="468"/>
      <c r="G10113" s="469" t="s">
        <v>1375</v>
      </c>
      <c r="H10113" s="467" t="s">
        <v>1376</v>
      </c>
      <c r="I10113" s="470" t="s">
        <v>1377</v>
      </c>
      <c r="J10113" s="471" t="s">
        <v>19</v>
      </c>
    </row>
    <row r="10114" customFormat="false" ht="25.5" hidden="false" customHeight="true" outlineLevel="0" collapsed="false">
      <c r="A10114" s="472" t="s">
        <v>35</v>
      </c>
      <c r="B10114" s="473" t="s">
        <v>4267</v>
      </c>
      <c r="C10114" s="474" t="s">
        <v>36</v>
      </c>
      <c r="D10114" s="474" t="s">
        <v>4268</v>
      </c>
      <c r="E10114" s="474" t="s">
        <v>1382</v>
      </c>
      <c r="F10114" s="474"/>
      <c r="G10114" s="475" t="s">
        <v>120</v>
      </c>
      <c r="H10114" s="476" t="n">
        <v>1</v>
      </c>
      <c r="I10114" s="477" t="n">
        <v>10.31</v>
      </c>
      <c r="J10114" s="478" t="n">
        <v>10.31</v>
      </c>
    </row>
    <row r="10115" customFormat="false" ht="25.5" hidden="false" customHeight="true" outlineLevel="0" collapsed="false">
      <c r="A10115" s="479" t="s">
        <v>656</v>
      </c>
      <c r="B10115" s="480" t="n">
        <v>88267</v>
      </c>
      <c r="C10115" s="481" t="s">
        <v>42</v>
      </c>
      <c r="D10115" s="481" t="s">
        <v>909</v>
      </c>
      <c r="E10115" s="481" t="s">
        <v>1382</v>
      </c>
      <c r="F10115" s="481"/>
      <c r="G10115" s="482" t="s">
        <v>469</v>
      </c>
      <c r="H10115" s="483" t="n">
        <v>0.1</v>
      </c>
      <c r="I10115" s="484" t="n">
        <v>25.55</v>
      </c>
      <c r="J10115" s="485" t="n">
        <v>2.55</v>
      </c>
    </row>
    <row r="10116" customFormat="false" ht="25.5" hidden="false" customHeight="true" outlineLevel="0" collapsed="false">
      <c r="A10116" s="479" t="s">
        <v>656</v>
      </c>
      <c r="B10116" s="480" t="n">
        <v>88248</v>
      </c>
      <c r="C10116" s="481" t="s">
        <v>42</v>
      </c>
      <c r="D10116" s="481" t="s">
        <v>910</v>
      </c>
      <c r="E10116" s="481" t="s">
        <v>1382</v>
      </c>
      <c r="F10116" s="481"/>
      <c r="G10116" s="482" t="s">
        <v>469</v>
      </c>
      <c r="H10116" s="483" t="n">
        <v>0.1</v>
      </c>
      <c r="I10116" s="484" t="n">
        <v>20.92</v>
      </c>
      <c r="J10116" s="485" t="n">
        <v>2.09</v>
      </c>
    </row>
    <row r="10117" customFormat="false" ht="25.5" hidden="false" customHeight="true" outlineLevel="0" collapsed="false">
      <c r="A10117" s="501" t="s">
        <v>200</v>
      </c>
      <c r="B10117" s="502" t="n">
        <v>1163</v>
      </c>
      <c r="C10117" s="503" t="s">
        <v>42</v>
      </c>
      <c r="D10117" s="503" t="s">
        <v>4269</v>
      </c>
      <c r="E10117" s="503" t="s">
        <v>669</v>
      </c>
      <c r="F10117" s="503"/>
      <c r="G10117" s="504" t="s">
        <v>120</v>
      </c>
      <c r="H10117" s="505" t="n">
        <v>1</v>
      </c>
      <c r="I10117" s="506" t="n">
        <v>5.67</v>
      </c>
      <c r="J10117" s="507" t="n">
        <v>5.67</v>
      </c>
    </row>
    <row r="10118" customFormat="false" ht="15" hidden="false" customHeight="false" outlineLevel="0" collapsed="false">
      <c r="A10118" s="486"/>
      <c r="B10118" s="487"/>
      <c r="C10118" s="487"/>
      <c r="D10118" s="487"/>
      <c r="E10118" s="487" t="s">
        <v>1388</v>
      </c>
      <c r="F10118" s="488" t="n">
        <v>3.7</v>
      </c>
      <c r="G10118" s="487" t="s">
        <v>1389</v>
      </c>
      <c r="H10118" s="488" t="n">
        <v>0</v>
      </c>
      <c r="I10118" s="489" t="s">
        <v>1390</v>
      </c>
      <c r="J10118" s="490" t="n">
        <v>3.7</v>
      </c>
    </row>
    <row r="10119" customFormat="false" ht="15" hidden="false" customHeight="true" outlineLevel="0" collapsed="false">
      <c r="A10119" s="486"/>
      <c r="B10119" s="487"/>
      <c r="C10119" s="487"/>
      <c r="D10119" s="487"/>
      <c r="E10119" s="487" t="s">
        <v>1391</v>
      </c>
      <c r="F10119" s="488" t="n">
        <v>2.45</v>
      </c>
      <c r="G10119" s="487"/>
      <c r="H10119" s="491" t="s">
        <v>1392</v>
      </c>
      <c r="I10119" s="491"/>
      <c r="J10119" s="490" t="n">
        <v>12.76</v>
      </c>
    </row>
    <row r="10120" customFormat="false" ht="49.5" hidden="false" customHeight="true" outlineLevel="0" collapsed="false">
      <c r="A10120" s="492"/>
      <c r="B10120" s="493"/>
      <c r="C10120" s="493"/>
      <c r="D10120" s="493"/>
      <c r="E10120" s="493"/>
      <c r="F10120" s="493"/>
      <c r="G10120" s="493" t="s">
        <v>1393</v>
      </c>
      <c r="H10120" s="494" t="n">
        <v>2</v>
      </c>
      <c r="I10120" s="495" t="s">
        <v>1394</v>
      </c>
      <c r="J10120" s="496" t="n">
        <v>25.52</v>
      </c>
    </row>
    <row r="10121" customFormat="false" ht="0.75" hidden="false" customHeight="true" outlineLevel="0" collapsed="false">
      <c r="A10121" s="497"/>
      <c r="B10121" s="498"/>
      <c r="C10121" s="498"/>
      <c r="D10121" s="498"/>
      <c r="E10121" s="498"/>
      <c r="F10121" s="498"/>
      <c r="G10121" s="498"/>
      <c r="H10121" s="498"/>
      <c r="I10121" s="499"/>
      <c r="J10121" s="500"/>
    </row>
    <row r="10122" customFormat="false" ht="18" hidden="false" customHeight="true" outlineLevel="0" collapsed="false">
      <c r="A10122" s="466" t="s">
        <v>4308</v>
      </c>
      <c r="B10122" s="467" t="s">
        <v>27</v>
      </c>
      <c r="C10122" s="468" t="s">
        <v>26</v>
      </c>
      <c r="D10122" s="468" t="s">
        <v>18</v>
      </c>
      <c r="E10122" s="468" t="s">
        <v>25</v>
      </c>
      <c r="F10122" s="468"/>
      <c r="G10122" s="469" t="s">
        <v>1375</v>
      </c>
      <c r="H10122" s="467" t="s">
        <v>1376</v>
      </c>
      <c r="I10122" s="470" t="s">
        <v>1377</v>
      </c>
      <c r="J10122" s="471" t="s">
        <v>19</v>
      </c>
    </row>
    <row r="10123" customFormat="false" ht="25.5" hidden="false" customHeight="true" outlineLevel="0" collapsed="false">
      <c r="A10123" s="472" t="s">
        <v>35</v>
      </c>
      <c r="B10123" s="473" t="s">
        <v>4271</v>
      </c>
      <c r="C10123" s="474" t="s">
        <v>36</v>
      </c>
      <c r="D10123" s="474" t="s">
        <v>4272</v>
      </c>
      <c r="E10123" s="474" t="s">
        <v>1382</v>
      </c>
      <c r="F10123" s="474"/>
      <c r="G10123" s="475" t="s">
        <v>120</v>
      </c>
      <c r="H10123" s="476" t="n">
        <v>1</v>
      </c>
      <c r="I10123" s="477" t="n">
        <v>426.93</v>
      </c>
      <c r="J10123" s="478" t="n">
        <v>426.93</v>
      </c>
    </row>
    <row r="10124" customFormat="false" ht="24" hidden="false" customHeight="true" outlineLevel="0" collapsed="false">
      <c r="A10124" s="479" t="s">
        <v>656</v>
      </c>
      <c r="B10124" s="480" t="n">
        <v>88316</v>
      </c>
      <c r="C10124" s="481" t="s">
        <v>42</v>
      </c>
      <c r="D10124" s="481" t="s">
        <v>667</v>
      </c>
      <c r="E10124" s="481" t="s">
        <v>1382</v>
      </c>
      <c r="F10124" s="481"/>
      <c r="G10124" s="482" t="s">
        <v>469</v>
      </c>
      <c r="H10124" s="483" t="n">
        <v>0.5</v>
      </c>
      <c r="I10124" s="484" t="n">
        <v>20.32</v>
      </c>
      <c r="J10124" s="485" t="n">
        <v>10.16</v>
      </c>
    </row>
    <row r="10125" customFormat="false" ht="25.5" hidden="false" customHeight="true" outlineLevel="0" collapsed="false">
      <c r="A10125" s="479" t="s">
        <v>656</v>
      </c>
      <c r="B10125" s="480" t="n">
        <v>88267</v>
      </c>
      <c r="C10125" s="481" t="s">
        <v>42</v>
      </c>
      <c r="D10125" s="481" t="s">
        <v>909</v>
      </c>
      <c r="E10125" s="481" t="s">
        <v>1382</v>
      </c>
      <c r="F10125" s="481"/>
      <c r="G10125" s="482" t="s">
        <v>469</v>
      </c>
      <c r="H10125" s="483" t="n">
        <v>0.5</v>
      </c>
      <c r="I10125" s="484" t="n">
        <v>25.55</v>
      </c>
      <c r="J10125" s="485" t="n">
        <v>12.77</v>
      </c>
    </row>
    <row r="10126" customFormat="false" ht="24" hidden="false" customHeight="true" outlineLevel="0" collapsed="false">
      <c r="A10126" s="501" t="s">
        <v>200</v>
      </c>
      <c r="B10126" s="502" t="s">
        <v>4273</v>
      </c>
      <c r="C10126" s="503" t="s">
        <v>36</v>
      </c>
      <c r="D10126" s="503" t="s">
        <v>4274</v>
      </c>
      <c r="E10126" s="503" t="s">
        <v>669</v>
      </c>
      <c r="F10126" s="503"/>
      <c r="G10126" s="504" t="s">
        <v>120</v>
      </c>
      <c r="H10126" s="505" t="n">
        <v>1</v>
      </c>
      <c r="I10126" s="506" t="n">
        <v>404</v>
      </c>
      <c r="J10126" s="507" t="n">
        <v>404</v>
      </c>
    </row>
    <row r="10127" customFormat="false" ht="15" hidden="false" customHeight="false" outlineLevel="0" collapsed="false">
      <c r="A10127" s="486"/>
      <c r="B10127" s="487"/>
      <c r="C10127" s="487"/>
      <c r="D10127" s="487"/>
      <c r="E10127" s="487" t="s">
        <v>1388</v>
      </c>
      <c r="F10127" s="488" t="n">
        <v>17.98</v>
      </c>
      <c r="G10127" s="487" t="s">
        <v>1389</v>
      </c>
      <c r="H10127" s="488" t="n">
        <v>0</v>
      </c>
      <c r="I10127" s="489" t="s">
        <v>1390</v>
      </c>
      <c r="J10127" s="490" t="n">
        <v>17.98</v>
      </c>
    </row>
    <row r="10128" customFormat="false" ht="15" hidden="false" customHeight="true" outlineLevel="0" collapsed="false">
      <c r="A10128" s="486"/>
      <c r="B10128" s="487"/>
      <c r="C10128" s="487"/>
      <c r="D10128" s="487"/>
      <c r="E10128" s="487" t="s">
        <v>1391</v>
      </c>
      <c r="F10128" s="488" t="n">
        <v>101.6</v>
      </c>
      <c r="G10128" s="487"/>
      <c r="H10128" s="491" t="s">
        <v>1392</v>
      </c>
      <c r="I10128" s="491"/>
      <c r="J10128" s="490" t="n">
        <v>528.53</v>
      </c>
    </row>
    <row r="10129" customFormat="false" ht="49.5" hidden="false" customHeight="true" outlineLevel="0" collapsed="false">
      <c r="A10129" s="492"/>
      <c r="B10129" s="493"/>
      <c r="C10129" s="493"/>
      <c r="D10129" s="493"/>
      <c r="E10129" s="493"/>
      <c r="F10129" s="493"/>
      <c r="G10129" s="493" t="s">
        <v>1393</v>
      </c>
      <c r="H10129" s="494" t="n">
        <v>1</v>
      </c>
      <c r="I10129" s="495" t="s">
        <v>1394</v>
      </c>
      <c r="J10129" s="496" t="n">
        <v>528.53</v>
      </c>
    </row>
    <row r="10130" customFormat="false" ht="0.75" hidden="false" customHeight="true" outlineLevel="0" collapsed="false">
      <c r="A10130" s="497"/>
      <c r="B10130" s="498"/>
      <c r="C10130" s="498"/>
      <c r="D10130" s="498"/>
      <c r="E10130" s="498"/>
      <c r="F10130" s="498"/>
      <c r="G10130" s="498"/>
      <c r="H10130" s="498"/>
      <c r="I10130" s="499"/>
      <c r="J10130" s="500"/>
    </row>
    <row r="10131" customFormat="false" ht="18" hidden="false" customHeight="true" outlineLevel="0" collapsed="false">
      <c r="A10131" s="466" t="s">
        <v>4309</v>
      </c>
      <c r="B10131" s="467" t="s">
        <v>27</v>
      </c>
      <c r="C10131" s="468" t="s">
        <v>26</v>
      </c>
      <c r="D10131" s="468" t="s">
        <v>18</v>
      </c>
      <c r="E10131" s="468" t="s">
        <v>25</v>
      </c>
      <c r="F10131" s="468"/>
      <c r="G10131" s="469" t="s">
        <v>1375</v>
      </c>
      <c r="H10131" s="467" t="s">
        <v>1376</v>
      </c>
      <c r="I10131" s="470" t="s">
        <v>1377</v>
      </c>
      <c r="J10131" s="471" t="s">
        <v>19</v>
      </c>
    </row>
    <row r="10132" customFormat="false" ht="51.75" hidden="false" customHeight="true" outlineLevel="0" collapsed="false">
      <c r="A10132" s="472" t="s">
        <v>35</v>
      </c>
      <c r="B10132" s="473" t="n">
        <v>97541</v>
      </c>
      <c r="C10132" s="474" t="s">
        <v>42</v>
      </c>
      <c r="D10132" s="474" t="s">
        <v>4276</v>
      </c>
      <c r="E10132" s="474" t="s">
        <v>1422</v>
      </c>
      <c r="F10132" s="474"/>
      <c r="G10132" s="475" t="s">
        <v>120</v>
      </c>
      <c r="H10132" s="476" t="n">
        <v>1</v>
      </c>
      <c r="I10132" s="477" t="n">
        <v>27.2</v>
      </c>
      <c r="J10132" s="478" t="n">
        <v>27.2</v>
      </c>
    </row>
    <row r="10133" customFormat="false" ht="25.5" hidden="false" customHeight="true" outlineLevel="0" collapsed="false">
      <c r="A10133" s="479" t="s">
        <v>656</v>
      </c>
      <c r="B10133" s="480" t="n">
        <v>88248</v>
      </c>
      <c r="C10133" s="481" t="s">
        <v>42</v>
      </c>
      <c r="D10133" s="481" t="s">
        <v>910</v>
      </c>
      <c r="E10133" s="481" t="s">
        <v>1382</v>
      </c>
      <c r="F10133" s="481"/>
      <c r="G10133" s="482" t="s">
        <v>469</v>
      </c>
      <c r="H10133" s="483" t="n">
        <v>0.196</v>
      </c>
      <c r="I10133" s="484" t="n">
        <v>20.92</v>
      </c>
      <c r="J10133" s="485" t="n">
        <v>4.1</v>
      </c>
    </row>
    <row r="10134" customFormat="false" ht="25.5" hidden="false" customHeight="true" outlineLevel="0" collapsed="false">
      <c r="A10134" s="479" t="s">
        <v>656</v>
      </c>
      <c r="B10134" s="480" t="n">
        <v>88267</v>
      </c>
      <c r="C10134" s="481" t="s">
        <v>42</v>
      </c>
      <c r="D10134" s="481" t="s">
        <v>909</v>
      </c>
      <c r="E10134" s="481" t="s">
        <v>1382</v>
      </c>
      <c r="F10134" s="481"/>
      <c r="G10134" s="482" t="s">
        <v>469</v>
      </c>
      <c r="H10134" s="483" t="n">
        <v>0.196</v>
      </c>
      <c r="I10134" s="484" t="n">
        <v>25.55</v>
      </c>
      <c r="J10134" s="485" t="n">
        <v>5</v>
      </c>
    </row>
    <row r="10135" customFormat="false" ht="24" hidden="false" customHeight="true" outlineLevel="0" collapsed="false">
      <c r="A10135" s="479" t="s">
        <v>656</v>
      </c>
      <c r="B10135" s="480" t="n">
        <v>88317</v>
      </c>
      <c r="C10135" s="481" t="s">
        <v>42</v>
      </c>
      <c r="D10135" s="481" t="s">
        <v>4236</v>
      </c>
      <c r="E10135" s="481" t="s">
        <v>1382</v>
      </c>
      <c r="F10135" s="481"/>
      <c r="G10135" s="482" t="s">
        <v>469</v>
      </c>
      <c r="H10135" s="483" t="n">
        <v>0.196</v>
      </c>
      <c r="I10135" s="484" t="n">
        <v>26.36</v>
      </c>
      <c r="J10135" s="485" t="n">
        <v>5.16</v>
      </c>
    </row>
    <row r="10136" customFormat="false" ht="25.5" hidden="false" customHeight="true" outlineLevel="0" collapsed="false">
      <c r="A10136" s="501" t="s">
        <v>200</v>
      </c>
      <c r="B10136" s="502" t="n">
        <v>11002</v>
      </c>
      <c r="C10136" s="503" t="s">
        <v>42</v>
      </c>
      <c r="D10136" s="503" t="s">
        <v>2349</v>
      </c>
      <c r="E10136" s="503" t="s">
        <v>669</v>
      </c>
      <c r="F10136" s="503"/>
      <c r="G10136" s="504" t="s">
        <v>66</v>
      </c>
      <c r="H10136" s="505" t="n">
        <v>0.012</v>
      </c>
      <c r="I10136" s="506" t="n">
        <v>36.39</v>
      </c>
      <c r="J10136" s="507" t="n">
        <v>0.43</v>
      </c>
    </row>
    <row r="10137" customFormat="false" ht="25.5" hidden="false" customHeight="true" outlineLevel="0" collapsed="false">
      <c r="A10137" s="501" t="s">
        <v>200</v>
      </c>
      <c r="B10137" s="502" t="n">
        <v>40355</v>
      </c>
      <c r="C10137" s="503" t="s">
        <v>42</v>
      </c>
      <c r="D10137" s="503" t="s">
        <v>4277</v>
      </c>
      <c r="E10137" s="503" t="s">
        <v>669</v>
      </c>
      <c r="F10137" s="503"/>
      <c r="G10137" s="504" t="s">
        <v>120</v>
      </c>
      <c r="H10137" s="505" t="n">
        <v>1</v>
      </c>
      <c r="I10137" s="506" t="n">
        <v>12.51</v>
      </c>
      <c r="J10137" s="507" t="n">
        <v>12.51</v>
      </c>
    </row>
    <row r="10138" customFormat="false" ht="15" hidden="false" customHeight="false" outlineLevel="0" collapsed="false">
      <c r="A10138" s="486"/>
      <c r="B10138" s="487"/>
      <c r="C10138" s="487"/>
      <c r="D10138" s="487"/>
      <c r="E10138" s="487" t="s">
        <v>1388</v>
      </c>
      <c r="F10138" s="488" t="n">
        <v>11.19</v>
      </c>
      <c r="G10138" s="487" t="s">
        <v>1389</v>
      </c>
      <c r="H10138" s="488" t="n">
        <v>0</v>
      </c>
      <c r="I10138" s="489" t="s">
        <v>1390</v>
      </c>
      <c r="J10138" s="490" t="n">
        <v>11.19</v>
      </c>
    </row>
    <row r="10139" customFormat="false" ht="15" hidden="false" customHeight="true" outlineLevel="0" collapsed="false">
      <c r="A10139" s="486"/>
      <c r="B10139" s="487"/>
      <c r="C10139" s="487"/>
      <c r="D10139" s="487"/>
      <c r="E10139" s="487" t="s">
        <v>1391</v>
      </c>
      <c r="F10139" s="488" t="n">
        <v>6.47</v>
      </c>
      <c r="G10139" s="487"/>
      <c r="H10139" s="491" t="s">
        <v>1392</v>
      </c>
      <c r="I10139" s="491"/>
      <c r="J10139" s="490" t="n">
        <v>33.67</v>
      </c>
    </row>
    <row r="10140" customFormat="false" ht="49.5" hidden="false" customHeight="true" outlineLevel="0" collapsed="false">
      <c r="A10140" s="492"/>
      <c r="B10140" s="493"/>
      <c r="C10140" s="493"/>
      <c r="D10140" s="493"/>
      <c r="E10140" s="493"/>
      <c r="F10140" s="493"/>
      <c r="G10140" s="493" t="s">
        <v>1393</v>
      </c>
      <c r="H10140" s="494" t="n">
        <v>1</v>
      </c>
      <c r="I10140" s="495" t="s">
        <v>1394</v>
      </c>
      <c r="J10140" s="496" t="n">
        <v>33.67</v>
      </c>
    </row>
    <row r="10141" customFormat="false" ht="0.75" hidden="false" customHeight="true" outlineLevel="0" collapsed="false">
      <c r="A10141" s="497"/>
      <c r="B10141" s="498"/>
      <c r="C10141" s="498"/>
      <c r="D10141" s="498"/>
      <c r="E10141" s="498"/>
      <c r="F10141" s="498"/>
      <c r="G10141" s="498"/>
      <c r="H10141" s="498"/>
      <c r="I10141" s="499"/>
      <c r="J10141" s="500"/>
    </row>
    <row r="10142" customFormat="false" ht="18" hidden="false" customHeight="true" outlineLevel="0" collapsed="false">
      <c r="A10142" s="466" t="s">
        <v>4310</v>
      </c>
      <c r="B10142" s="467" t="s">
        <v>27</v>
      </c>
      <c r="C10142" s="468" t="s">
        <v>26</v>
      </c>
      <c r="D10142" s="468" t="s">
        <v>18</v>
      </c>
      <c r="E10142" s="468" t="s">
        <v>25</v>
      </c>
      <c r="F10142" s="468"/>
      <c r="G10142" s="469" t="s">
        <v>1375</v>
      </c>
      <c r="H10142" s="467" t="s">
        <v>1376</v>
      </c>
      <c r="I10142" s="470" t="s">
        <v>1377</v>
      </c>
      <c r="J10142" s="471" t="s">
        <v>19</v>
      </c>
    </row>
    <row r="10143" customFormat="false" ht="25.5" hidden="false" customHeight="true" outlineLevel="0" collapsed="false">
      <c r="A10143" s="472" t="s">
        <v>35</v>
      </c>
      <c r="B10143" s="473" t="s">
        <v>4279</v>
      </c>
      <c r="C10143" s="474" t="s">
        <v>36</v>
      </c>
      <c r="D10143" s="474" t="s">
        <v>4280</v>
      </c>
      <c r="E10143" s="474" t="s">
        <v>1554</v>
      </c>
      <c r="F10143" s="474"/>
      <c r="G10143" s="475" t="s">
        <v>120</v>
      </c>
      <c r="H10143" s="476" t="n">
        <v>1</v>
      </c>
      <c r="I10143" s="477" t="n">
        <v>56.68</v>
      </c>
      <c r="J10143" s="478" t="n">
        <v>56.68</v>
      </c>
    </row>
    <row r="10144" customFormat="false" ht="25.5" hidden="false" customHeight="true" outlineLevel="0" collapsed="false">
      <c r="A10144" s="479" t="s">
        <v>656</v>
      </c>
      <c r="B10144" s="480" t="n">
        <v>88267</v>
      </c>
      <c r="C10144" s="481" t="s">
        <v>42</v>
      </c>
      <c r="D10144" s="481" t="s">
        <v>909</v>
      </c>
      <c r="E10144" s="481" t="s">
        <v>1382</v>
      </c>
      <c r="F10144" s="481"/>
      <c r="G10144" s="482" t="s">
        <v>469</v>
      </c>
      <c r="H10144" s="483" t="n">
        <v>0.15</v>
      </c>
      <c r="I10144" s="484" t="n">
        <v>25.55</v>
      </c>
      <c r="J10144" s="485" t="n">
        <v>3.83</v>
      </c>
    </row>
    <row r="10145" customFormat="false" ht="25.5" hidden="false" customHeight="true" outlineLevel="0" collapsed="false">
      <c r="A10145" s="479" t="s">
        <v>656</v>
      </c>
      <c r="B10145" s="480" t="n">
        <v>88248</v>
      </c>
      <c r="C10145" s="481" t="s">
        <v>42</v>
      </c>
      <c r="D10145" s="481" t="s">
        <v>910</v>
      </c>
      <c r="E10145" s="481" t="s">
        <v>1382</v>
      </c>
      <c r="F10145" s="481"/>
      <c r="G10145" s="482" t="s">
        <v>469</v>
      </c>
      <c r="H10145" s="483" t="n">
        <v>0.3</v>
      </c>
      <c r="I10145" s="484" t="n">
        <v>20.92</v>
      </c>
      <c r="J10145" s="485" t="n">
        <v>6.27</v>
      </c>
    </row>
    <row r="10146" customFormat="false" ht="24" hidden="false" customHeight="true" outlineLevel="0" collapsed="false">
      <c r="A10146" s="501" t="s">
        <v>200</v>
      </c>
      <c r="B10146" s="502" t="s">
        <v>4281</v>
      </c>
      <c r="C10146" s="503" t="s">
        <v>36</v>
      </c>
      <c r="D10146" s="503" t="s">
        <v>4282</v>
      </c>
      <c r="E10146" s="503" t="s">
        <v>669</v>
      </c>
      <c r="F10146" s="503"/>
      <c r="G10146" s="504" t="s">
        <v>120</v>
      </c>
      <c r="H10146" s="505" t="n">
        <v>1</v>
      </c>
      <c r="I10146" s="506" t="n">
        <v>46.58</v>
      </c>
      <c r="J10146" s="507" t="n">
        <v>46.58</v>
      </c>
    </row>
    <row r="10147" customFormat="false" ht="15" hidden="false" customHeight="false" outlineLevel="0" collapsed="false">
      <c r="A10147" s="486"/>
      <c r="B10147" s="487"/>
      <c r="C10147" s="487"/>
      <c r="D10147" s="487"/>
      <c r="E10147" s="487" t="s">
        <v>1388</v>
      </c>
      <c r="F10147" s="488" t="n">
        <v>8</v>
      </c>
      <c r="G10147" s="487" t="s">
        <v>1389</v>
      </c>
      <c r="H10147" s="488" t="n">
        <v>0</v>
      </c>
      <c r="I10147" s="489" t="s">
        <v>1390</v>
      </c>
      <c r="J10147" s="490" t="n">
        <v>8</v>
      </c>
    </row>
    <row r="10148" customFormat="false" ht="15" hidden="false" customHeight="true" outlineLevel="0" collapsed="false">
      <c r="A10148" s="486"/>
      <c r="B10148" s="487"/>
      <c r="C10148" s="487"/>
      <c r="D10148" s="487"/>
      <c r="E10148" s="487" t="s">
        <v>1391</v>
      </c>
      <c r="F10148" s="488" t="n">
        <v>13.48</v>
      </c>
      <c r="G10148" s="487"/>
      <c r="H10148" s="491" t="s">
        <v>1392</v>
      </c>
      <c r="I10148" s="491"/>
      <c r="J10148" s="490" t="n">
        <v>70.16</v>
      </c>
    </row>
    <row r="10149" customFormat="false" ht="49.5" hidden="false" customHeight="true" outlineLevel="0" collapsed="false">
      <c r="A10149" s="492"/>
      <c r="B10149" s="493"/>
      <c r="C10149" s="493"/>
      <c r="D10149" s="493"/>
      <c r="E10149" s="493"/>
      <c r="F10149" s="493"/>
      <c r="G10149" s="493" t="s">
        <v>1393</v>
      </c>
      <c r="H10149" s="494" t="n">
        <v>3</v>
      </c>
      <c r="I10149" s="495" t="s">
        <v>1394</v>
      </c>
      <c r="J10149" s="496" t="n">
        <v>210.48</v>
      </c>
    </row>
    <row r="10150" customFormat="false" ht="0.75" hidden="false" customHeight="true" outlineLevel="0" collapsed="false">
      <c r="A10150" s="497"/>
      <c r="B10150" s="498"/>
      <c r="C10150" s="498"/>
      <c r="D10150" s="498"/>
      <c r="E10150" s="498"/>
      <c r="F10150" s="498"/>
      <c r="G10150" s="498"/>
      <c r="H10150" s="498"/>
      <c r="I10150" s="499"/>
      <c r="J10150" s="500"/>
    </row>
    <row r="10151" customFormat="false" ht="18" hidden="false" customHeight="true" outlineLevel="0" collapsed="false">
      <c r="A10151" s="466" t="s">
        <v>4311</v>
      </c>
      <c r="B10151" s="467" t="s">
        <v>27</v>
      </c>
      <c r="C10151" s="468" t="s">
        <v>26</v>
      </c>
      <c r="D10151" s="468" t="s">
        <v>18</v>
      </c>
      <c r="E10151" s="468" t="s">
        <v>25</v>
      </c>
      <c r="F10151" s="468"/>
      <c r="G10151" s="469" t="s">
        <v>1375</v>
      </c>
      <c r="H10151" s="467" t="s">
        <v>1376</v>
      </c>
      <c r="I10151" s="470" t="s">
        <v>1377</v>
      </c>
      <c r="J10151" s="471" t="s">
        <v>19</v>
      </c>
    </row>
    <row r="10152" customFormat="false" ht="25.5" hidden="false" customHeight="true" outlineLevel="0" collapsed="false">
      <c r="A10152" s="472" t="s">
        <v>35</v>
      </c>
      <c r="B10152" s="473" t="s">
        <v>4284</v>
      </c>
      <c r="C10152" s="474" t="s">
        <v>36</v>
      </c>
      <c r="D10152" s="474" t="s">
        <v>4285</v>
      </c>
      <c r="E10152" s="474" t="s">
        <v>1382</v>
      </c>
      <c r="F10152" s="474"/>
      <c r="G10152" s="475" t="s">
        <v>120</v>
      </c>
      <c r="H10152" s="476" t="n">
        <v>1</v>
      </c>
      <c r="I10152" s="477" t="n">
        <v>278.88</v>
      </c>
      <c r="J10152" s="478" t="n">
        <v>278.88</v>
      </c>
    </row>
    <row r="10153" customFormat="false" ht="25.5" hidden="false" customHeight="true" outlineLevel="0" collapsed="false">
      <c r="A10153" s="479" t="s">
        <v>656</v>
      </c>
      <c r="B10153" s="480" t="n">
        <v>88267</v>
      </c>
      <c r="C10153" s="481" t="s">
        <v>42</v>
      </c>
      <c r="D10153" s="481" t="s">
        <v>909</v>
      </c>
      <c r="E10153" s="481" t="s">
        <v>1382</v>
      </c>
      <c r="F10153" s="481"/>
      <c r="G10153" s="482" t="s">
        <v>469</v>
      </c>
      <c r="H10153" s="483" t="n">
        <v>1.5</v>
      </c>
      <c r="I10153" s="484" t="n">
        <v>25.55</v>
      </c>
      <c r="J10153" s="485" t="n">
        <v>38.32</v>
      </c>
    </row>
    <row r="10154" customFormat="false" ht="24" hidden="false" customHeight="true" outlineLevel="0" collapsed="false">
      <c r="A10154" s="479" t="s">
        <v>656</v>
      </c>
      <c r="B10154" s="480" t="n">
        <v>88309</v>
      </c>
      <c r="C10154" s="481" t="s">
        <v>42</v>
      </c>
      <c r="D10154" s="481" t="s">
        <v>696</v>
      </c>
      <c r="E10154" s="481" t="s">
        <v>1382</v>
      </c>
      <c r="F10154" s="481"/>
      <c r="G10154" s="482" t="s">
        <v>469</v>
      </c>
      <c r="H10154" s="483" t="n">
        <v>1</v>
      </c>
      <c r="I10154" s="484" t="n">
        <v>25.62</v>
      </c>
      <c r="J10154" s="485" t="n">
        <v>25.62</v>
      </c>
    </row>
    <row r="10155" customFormat="false" ht="24" hidden="false" customHeight="true" outlineLevel="0" collapsed="false">
      <c r="A10155" s="479" t="s">
        <v>656</v>
      </c>
      <c r="B10155" s="480" t="n">
        <v>88316</v>
      </c>
      <c r="C10155" s="481" t="s">
        <v>42</v>
      </c>
      <c r="D10155" s="481" t="s">
        <v>667</v>
      </c>
      <c r="E10155" s="481" t="s">
        <v>1382</v>
      </c>
      <c r="F10155" s="481"/>
      <c r="G10155" s="482" t="s">
        <v>469</v>
      </c>
      <c r="H10155" s="483" t="n">
        <v>1</v>
      </c>
      <c r="I10155" s="484" t="n">
        <v>20.32</v>
      </c>
      <c r="J10155" s="485" t="n">
        <v>20.32</v>
      </c>
    </row>
    <row r="10156" customFormat="false" ht="25.5" hidden="false" customHeight="true" outlineLevel="0" collapsed="false">
      <c r="A10156" s="479" t="s">
        <v>656</v>
      </c>
      <c r="B10156" s="480" t="n">
        <v>88248</v>
      </c>
      <c r="C10156" s="481" t="s">
        <v>42</v>
      </c>
      <c r="D10156" s="481" t="s">
        <v>910</v>
      </c>
      <c r="E10156" s="481" t="s">
        <v>1382</v>
      </c>
      <c r="F10156" s="481"/>
      <c r="G10156" s="482" t="s">
        <v>469</v>
      </c>
      <c r="H10156" s="483" t="n">
        <v>1.5</v>
      </c>
      <c r="I10156" s="484" t="n">
        <v>20.92</v>
      </c>
      <c r="J10156" s="485" t="n">
        <v>31.38</v>
      </c>
    </row>
    <row r="10157" customFormat="false" ht="39" hidden="false" customHeight="true" outlineLevel="0" collapsed="false">
      <c r="A10157" s="501" t="s">
        <v>200</v>
      </c>
      <c r="B10157" s="502" t="n">
        <v>11251</v>
      </c>
      <c r="C10157" s="503" t="s">
        <v>42</v>
      </c>
      <c r="D10157" s="503" t="s">
        <v>4286</v>
      </c>
      <c r="E10157" s="503" t="s">
        <v>669</v>
      </c>
      <c r="F10157" s="503"/>
      <c r="G10157" s="504" t="s">
        <v>120</v>
      </c>
      <c r="H10157" s="505" t="n">
        <v>1</v>
      </c>
      <c r="I10157" s="506" t="n">
        <v>163.24</v>
      </c>
      <c r="J10157" s="507" t="n">
        <v>163.24</v>
      </c>
    </row>
    <row r="10158" customFormat="false" ht="15" hidden="false" customHeight="false" outlineLevel="0" collapsed="false">
      <c r="A10158" s="486"/>
      <c r="B10158" s="487"/>
      <c r="C10158" s="487"/>
      <c r="D10158" s="487"/>
      <c r="E10158" s="487" t="s">
        <v>1388</v>
      </c>
      <c r="F10158" s="488" t="n">
        <v>91.08</v>
      </c>
      <c r="G10158" s="487" t="s">
        <v>1389</v>
      </c>
      <c r="H10158" s="488" t="n">
        <v>0</v>
      </c>
      <c r="I10158" s="489" t="s">
        <v>1390</v>
      </c>
      <c r="J10158" s="490" t="n">
        <v>91.08</v>
      </c>
    </row>
    <row r="10159" customFormat="false" ht="15" hidden="false" customHeight="true" outlineLevel="0" collapsed="false">
      <c r="A10159" s="486"/>
      <c r="B10159" s="487"/>
      <c r="C10159" s="487"/>
      <c r="D10159" s="487"/>
      <c r="E10159" s="487" t="s">
        <v>1391</v>
      </c>
      <c r="F10159" s="488" t="n">
        <v>66.37</v>
      </c>
      <c r="G10159" s="487"/>
      <c r="H10159" s="491" t="s">
        <v>1392</v>
      </c>
      <c r="I10159" s="491"/>
      <c r="J10159" s="490" t="n">
        <v>345.25</v>
      </c>
    </row>
    <row r="10160" customFormat="false" ht="49.5" hidden="false" customHeight="true" outlineLevel="0" collapsed="false">
      <c r="A10160" s="492"/>
      <c r="B10160" s="493"/>
      <c r="C10160" s="493"/>
      <c r="D10160" s="493"/>
      <c r="E10160" s="493"/>
      <c r="F10160" s="493"/>
      <c r="G10160" s="493" t="s">
        <v>1393</v>
      </c>
      <c r="H10160" s="494" t="n">
        <v>1</v>
      </c>
      <c r="I10160" s="495" t="s">
        <v>1394</v>
      </c>
      <c r="J10160" s="496" t="n">
        <v>345.25</v>
      </c>
    </row>
    <row r="10161" customFormat="false" ht="0.75" hidden="false" customHeight="true" outlineLevel="0" collapsed="false">
      <c r="A10161" s="497"/>
      <c r="B10161" s="498"/>
      <c r="C10161" s="498"/>
      <c r="D10161" s="498"/>
      <c r="E10161" s="498"/>
      <c r="F10161" s="498"/>
      <c r="G10161" s="498"/>
      <c r="H10161" s="498"/>
      <c r="I10161" s="499"/>
      <c r="J10161" s="500"/>
    </row>
    <row r="10162" customFormat="false" ht="18" hidden="false" customHeight="true" outlineLevel="0" collapsed="false">
      <c r="A10162" s="466" t="s">
        <v>4312</v>
      </c>
      <c r="B10162" s="467" t="s">
        <v>27</v>
      </c>
      <c r="C10162" s="468" t="s">
        <v>26</v>
      </c>
      <c r="D10162" s="468" t="s">
        <v>18</v>
      </c>
      <c r="E10162" s="468" t="s">
        <v>25</v>
      </c>
      <c r="F10162" s="468"/>
      <c r="G10162" s="469" t="s">
        <v>1375</v>
      </c>
      <c r="H10162" s="467" t="s">
        <v>1376</v>
      </c>
      <c r="I10162" s="470" t="s">
        <v>1377</v>
      </c>
      <c r="J10162" s="471" t="s">
        <v>19</v>
      </c>
    </row>
    <row r="10163" customFormat="false" ht="51.75" hidden="false" customHeight="true" outlineLevel="0" collapsed="false">
      <c r="A10163" s="472" t="s">
        <v>35</v>
      </c>
      <c r="B10163" s="473" t="s">
        <v>2033</v>
      </c>
      <c r="C10163" s="474" t="s">
        <v>36</v>
      </c>
      <c r="D10163" s="474" t="s">
        <v>2034</v>
      </c>
      <c r="E10163" s="474" t="s">
        <v>674</v>
      </c>
      <c r="F10163" s="474"/>
      <c r="G10163" s="475" t="s">
        <v>400</v>
      </c>
      <c r="H10163" s="476" t="n">
        <v>1</v>
      </c>
      <c r="I10163" s="477" t="n">
        <v>28.55</v>
      </c>
      <c r="J10163" s="478" t="n">
        <v>28.55</v>
      </c>
    </row>
    <row r="10164" customFormat="false" ht="24" hidden="false" customHeight="true" outlineLevel="0" collapsed="false">
      <c r="A10164" s="479" t="s">
        <v>656</v>
      </c>
      <c r="B10164" s="480" t="n">
        <v>88310</v>
      </c>
      <c r="C10164" s="481" t="s">
        <v>42</v>
      </c>
      <c r="D10164" s="481" t="s">
        <v>970</v>
      </c>
      <c r="E10164" s="481" t="s">
        <v>1382</v>
      </c>
      <c r="F10164" s="481"/>
      <c r="G10164" s="482" t="s">
        <v>469</v>
      </c>
      <c r="H10164" s="483" t="n">
        <v>0.1905</v>
      </c>
      <c r="I10164" s="484" t="n">
        <v>27.11</v>
      </c>
      <c r="J10164" s="485" t="n">
        <v>5.16</v>
      </c>
    </row>
    <row r="10165" customFormat="false" ht="24" hidden="false" customHeight="true" outlineLevel="0" collapsed="false">
      <c r="A10165" s="501" t="s">
        <v>200</v>
      </c>
      <c r="B10165" s="502" t="n">
        <v>5318</v>
      </c>
      <c r="C10165" s="503" t="s">
        <v>42</v>
      </c>
      <c r="D10165" s="503" t="s">
        <v>2035</v>
      </c>
      <c r="E10165" s="503" t="s">
        <v>669</v>
      </c>
      <c r="F10165" s="503"/>
      <c r="G10165" s="504" t="s">
        <v>686</v>
      </c>
      <c r="H10165" s="505" t="n">
        <v>0.1743</v>
      </c>
      <c r="I10165" s="506" t="n">
        <v>18.58</v>
      </c>
      <c r="J10165" s="507" t="n">
        <v>3.23</v>
      </c>
    </row>
    <row r="10166" customFormat="false" ht="24" hidden="false" customHeight="true" outlineLevel="0" collapsed="false">
      <c r="A10166" s="501" t="s">
        <v>200</v>
      </c>
      <c r="B10166" s="502" t="n">
        <v>7307</v>
      </c>
      <c r="C10166" s="503" t="s">
        <v>42</v>
      </c>
      <c r="D10166" s="503" t="s">
        <v>2036</v>
      </c>
      <c r="E10166" s="503" t="s">
        <v>669</v>
      </c>
      <c r="F10166" s="503"/>
      <c r="G10166" s="504" t="s">
        <v>686</v>
      </c>
      <c r="H10166" s="505" t="n">
        <v>0.1908</v>
      </c>
      <c r="I10166" s="506" t="n">
        <v>36.25</v>
      </c>
      <c r="J10166" s="507" t="n">
        <v>6.91</v>
      </c>
    </row>
    <row r="10167" customFormat="false" ht="24" hidden="false" customHeight="true" outlineLevel="0" collapsed="false">
      <c r="A10167" s="501" t="s">
        <v>200</v>
      </c>
      <c r="B10167" s="502" t="n">
        <v>7288</v>
      </c>
      <c r="C10167" s="503" t="s">
        <v>42</v>
      </c>
      <c r="D10167" s="503" t="s">
        <v>2037</v>
      </c>
      <c r="E10167" s="503" t="s">
        <v>669</v>
      </c>
      <c r="F10167" s="503"/>
      <c r="G10167" s="504" t="s">
        <v>686</v>
      </c>
      <c r="H10167" s="505" t="n">
        <v>0.389</v>
      </c>
      <c r="I10167" s="506" t="n">
        <v>34.07</v>
      </c>
      <c r="J10167" s="507" t="n">
        <v>13.25</v>
      </c>
    </row>
    <row r="10168" customFormat="false" ht="15" hidden="false" customHeight="false" outlineLevel="0" collapsed="false">
      <c r="A10168" s="486"/>
      <c r="B10168" s="487"/>
      <c r="C10168" s="487"/>
      <c r="D10168" s="487"/>
      <c r="E10168" s="487" t="s">
        <v>1388</v>
      </c>
      <c r="F10168" s="488" t="n">
        <v>3.83</v>
      </c>
      <c r="G10168" s="487" t="s">
        <v>1389</v>
      </c>
      <c r="H10168" s="488" t="n">
        <v>0</v>
      </c>
      <c r="I10168" s="489" t="s">
        <v>1390</v>
      </c>
      <c r="J10168" s="490" t="n">
        <v>3.83</v>
      </c>
    </row>
    <row r="10169" customFormat="false" ht="15" hidden="false" customHeight="true" outlineLevel="0" collapsed="false">
      <c r="A10169" s="486"/>
      <c r="B10169" s="487"/>
      <c r="C10169" s="487"/>
      <c r="D10169" s="487"/>
      <c r="E10169" s="487" t="s">
        <v>1391</v>
      </c>
      <c r="F10169" s="488" t="n">
        <v>6.79</v>
      </c>
      <c r="G10169" s="487"/>
      <c r="H10169" s="491" t="s">
        <v>1392</v>
      </c>
      <c r="I10169" s="491"/>
      <c r="J10169" s="490" t="n">
        <v>35.34</v>
      </c>
    </row>
    <row r="10170" customFormat="false" ht="49.5" hidden="false" customHeight="true" outlineLevel="0" collapsed="false">
      <c r="A10170" s="492"/>
      <c r="B10170" s="493"/>
      <c r="C10170" s="493"/>
      <c r="D10170" s="493"/>
      <c r="E10170" s="493"/>
      <c r="F10170" s="493"/>
      <c r="G10170" s="493" t="s">
        <v>1393</v>
      </c>
      <c r="H10170" s="494" t="n">
        <v>0.93</v>
      </c>
      <c r="I10170" s="495" t="s">
        <v>1394</v>
      </c>
      <c r="J10170" s="496" t="n">
        <v>32.86</v>
      </c>
    </row>
    <row r="10171" customFormat="false" ht="0.75" hidden="false" customHeight="true" outlineLevel="0" collapsed="false">
      <c r="A10171" s="497"/>
      <c r="B10171" s="498"/>
      <c r="C10171" s="498"/>
      <c r="D10171" s="498"/>
      <c r="E10171" s="498"/>
      <c r="F10171" s="498"/>
      <c r="G10171" s="498"/>
      <c r="H10171" s="498"/>
      <c r="I10171" s="499"/>
      <c r="J10171" s="500"/>
    </row>
    <row r="10172" customFormat="false" ht="18" hidden="false" customHeight="true" outlineLevel="0" collapsed="false">
      <c r="A10172" s="466" t="s">
        <v>4313</v>
      </c>
      <c r="B10172" s="467" t="s">
        <v>27</v>
      </c>
      <c r="C10172" s="468" t="s">
        <v>26</v>
      </c>
      <c r="D10172" s="468" t="s">
        <v>18</v>
      </c>
      <c r="E10172" s="468" t="s">
        <v>25</v>
      </c>
      <c r="F10172" s="468"/>
      <c r="G10172" s="469" t="s">
        <v>1375</v>
      </c>
      <c r="H10172" s="467" t="s">
        <v>1376</v>
      </c>
      <c r="I10172" s="470" t="s">
        <v>1377</v>
      </c>
      <c r="J10172" s="471" t="s">
        <v>19</v>
      </c>
    </row>
    <row r="10173" customFormat="false" ht="39" hidden="false" customHeight="true" outlineLevel="0" collapsed="false">
      <c r="A10173" s="472" t="s">
        <v>35</v>
      </c>
      <c r="B10173" s="473" t="n">
        <v>92905</v>
      </c>
      <c r="C10173" s="474" t="s">
        <v>42</v>
      </c>
      <c r="D10173" s="474" t="s">
        <v>4289</v>
      </c>
      <c r="E10173" s="474" t="s">
        <v>1422</v>
      </c>
      <c r="F10173" s="474"/>
      <c r="G10173" s="475" t="s">
        <v>120</v>
      </c>
      <c r="H10173" s="476" t="n">
        <v>1</v>
      </c>
      <c r="I10173" s="477" t="n">
        <v>40.14</v>
      </c>
      <c r="J10173" s="478" t="n">
        <v>40.14</v>
      </c>
    </row>
    <row r="10174" customFormat="false" ht="25.5" hidden="false" customHeight="true" outlineLevel="0" collapsed="false">
      <c r="A10174" s="479" t="s">
        <v>656</v>
      </c>
      <c r="B10174" s="480" t="n">
        <v>88248</v>
      </c>
      <c r="C10174" s="481" t="s">
        <v>42</v>
      </c>
      <c r="D10174" s="481" t="s">
        <v>910</v>
      </c>
      <c r="E10174" s="481" t="s">
        <v>1382</v>
      </c>
      <c r="F10174" s="481"/>
      <c r="G10174" s="482" t="s">
        <v>469</v>
      </c>
      <c r="H10174" s="483" t="n">
        <v>0.297</v>
      </c>
      <c r="I10174" s="484" t="n">
        <v>20.92</v>
      </c>
      <c r="J10174" s="485" t="n">
        <v>6.21</v>
      </c>
    </row>
    <row r="10175" customFormat="false" ht="25.5" hidden="false" customHeight="true" outlineLevel="0" collapsed="false">
      <c r="A10175" s="479" t="s">
        <v>656</v>
      </c>
      <c r="B10175" s="480" t="n">
        <v>88267</v>
      </c>
      <c r="C10175" s="481" t="s">
        <v>42</v>
      </c>
      <c r="D10175" s="481" t="s">
        <v>909</v>
      </c>
      <c r="E10175" s="481" t="s">
        <v>1382</v>
      </c>
      <c r="F10175" s="481"/>
      <c r="G10175" s="482" t="s">
        <v>469</v>
      </c>
      <c r="H10175" s="483" t="n">
        <v>0.297</v>
      </c>
      <c r="I10175" s="484" t="n">
        <v>25.55</v>
      </c>
      <c r="J10175" s="485" t="n">
        <v>7.58</v>
      </c>
    </row>
    <row r="10176" customFormat="false" ht="24" hidden="false" customHeight="true" outlineLevel="0" collapsed="false">
      <c r="A10176" s="501" t="s">
        <v>200</v>
      </c>
      <c r="B10176" s="502" t="n">
        <v>3148</v>
      </c>
      <c r="C10176" s="503" t="s">
        <v>42</v>
      </c>
      <c r="D10176" s="503" t="s">
        <v>1423</v>
      </c>
      <c r="E10176" s="503" t="s">
        <v>669</v>
      </c>
      <c r="F10176" s="503"/>
      <c r="G10176" s="504" t="s">
        <v>120</v>
      </c>
      <c r="H10176" s="505" t="n">
        <v>0.011</v>
      </c>
      <c r="I10176" s="506" t="n">
        <v>14.45</v>
      </c>
      <c r="J10176" s="507" t="n">
        <v>0.15</v>
      </c>
    </row>
    <row r="10177" customFormat="false" ht="24" hidden="false" customHeight="true" outlineLevel="0" collapsed="false">
      <c r="A10177" s="501" t="s">
        <v>200</v>
      </c>
      <c r="B10177" s="502" t="n">
        <v>7307</v>
      </c>
      <c r="C10177" s="503" t="s">
        <v>42</v>
      </c>
      <c r="D10177" s="503" t="s">
        <v>2036</v>
      </c>
      <c r="E10177" s="503" t="s">
        <v>669</v>
      </c>
      <c r="F10177" s="503"/>
      <c r="G10177" s="504" t="s">
        <v>686</v>
      </c>
      <c r="H10177" s="505" t="n">
        <v>0.003</v>
      </c>
      <c r="I10177" s="506" t="n">
        <v>36.25</v>
      </c>
      <c r="J10177" s="507" t="n">
        <v>0.1</v>
      </c>
    </row>
    <row r="10178" customFormat="false" ht="25.5" hidden="false" customHeight="true" outlineLevel="0" collapsed="false">
      <c r="A10178" s="501" t="s">
        <v>200</v>
      </c>
      <c r="B10178" s="502" t="n">
        <v>9885</v>
      </c>
      <c r="C10178" s="503" t="s">
        <v>42</v>
      </c>
      <c r="D10178" s="503" t="s">
        <v>4290</v>
      </c>
      <c r="E10178" s="503" t="s">
        <v>669</v>
      </c>
      <c r="F10178" s="503"/>
      <c r="G10178" s="504" t="s">
        <v>120</v>
      </c>
      <c r="H10178" s="505" t="n">
        <v>1</v>
      </c>
      <c r="I10178" s="506" t="n">
        <v>26.1</v>
      </c>
      <c r="J10178" s="507" t="n">
        <v>26.1</v>
      </c>
    </row>
    <row r="10179" customFormat="false" ht="15" hidden="false" customHeight="false" outlineLevel="0" collapsed="false">
      <c r="A10179" s="486"/>
      <c r="B10179" s="487"/>
      <c r="C10179" s="487"/>
      <c r="D10179" s="487"/>
      <c r="E10179" s="487" t="s">
        <v>1388</v>
      </c>
      <c r="F10179" s="488" t="n">
        <v>11.02</v>
      </c>
      <c r="G10179" s="487" t="s">
        <v>1389</v>
      </c>
      <c r="H10179" s="488" t="n">
        <v>0</v>
      </c>
      <c r="I10179" s="489" t="s">
        <v>1390</v>
      </c>
      <c r="J10179" s="490" t="n">
        <v>11.02</v>
      </c>
    </row>
    <row r="10180" customFormat="false" ht="15" hidden="false" customHeight="true" outlineLevel="0" collapsed="false">
      <c r="A10180" s="486"/>
      <c r="B10180" s="487"/>
      <c r="C10180" s="487"/>
      <c r="D10180" s="487"/>
      <c r="E10180" s="487" t="s">
        <v>1391</v>
      </c>
      <c r="F10180" s="488" t="n">
        <v>9.55</v>
      </c>
      <c r="G10180" s="487"/>
      <c r="H10180" s="491" t="s">
        <v>1392</v>
      </c>
      <c r="I10180" s="491"/>
      <c r="J10180" s="490" t="n">
        <v>49.69</v>
      </c>
    </row>
    <row r="10181" customFormat="false" ht="49.5" hidden="false" customHeight="true" outlineLevel="0" collapsed="false">
      <c r="A10181" s="492"/>
      <c r="B10181" s="493"/>
      <c r="C10181" s="493"/>
      <c r="D10181" s="493"/>
      <c r="E10181" s="493"/>
      <c r="F10181" s="493"/>
      <c r="G10181" s="493" t="s">
        <v>1393</v>
      </c>
      <c r="H10181" s="494" t="n">
        <v>3</v>
      </c>
      <c r="I10181" s="495" t="s">
        <v>1394</v>
      </c>
      <c r="J10181" s="496" t="n">
        <v>149.07</v>
      </c>
    </row>
    <row r="10182" customFormat="false" ht="0.75" hidden="false" customHeight="true" outlineLevel="0" collapsed="false">
      <c r="A10182" s="497"/>
      <c r="B10182" s="498"/>
      <c r="C10182" s="498"/>
      <c r="D10182" s="498"/>
      <c r="E10182" s="498"/>
      <c r="F10182" s="498"/>
      <c r="G10182" s="498"/>
      <c r="H10182" s="498"/>
      <c r="I10182" s="499"/>
      <c r="J10182" s="500"/>
    </row>
    <row r="10183" customFormat="false" ht="24" hidden="false" customHeight="true" outlineLevel="0" collapsed="false">
      <c r="A10183" s="461" t="n">
        <v>21</v>
      </c>
      <c r="B10183" s="462"/>
      <c r="C10183" s="462"/>
      <c r="D10183" s="462" t="s">
        <v>4314</v>
      </c>
      <c r="E10183" s="462"/>
      <c r="F10183" s="462"/>
      <c r="G10183" s="462"/>
      <c r="H10183" s="463"/>
      <c r="I10183" s="464"/>
      <c r="J10183" s="465" t="n">
        <v>127362.09</v>
      </c>
    </row>
    <row r="10184" customFormat="false" ht="24" hidden="false" customHeight="true" outlineLevel="0" collapsed="false">
      <c r="A10184" s="461" t="s">
        <v>4315</v>
      </c>
      <c r="B10184" s="462"/>
      <c r="C10184" s="462"/>
      <c r="D10184" s="462" t="s">
        <v>4316</v>
      </c>
      <c r="E10184" s="462"/>
      <c r="F10184" s="462"/>
      <c r="G10184" s="462"/>
      <c r="H10184" s="463"/>
      <c r="I10184" s="464"/>
      <c r="J10184" s="465" t="n">
        <v>90939.23</v>
      </c>
    </row>
    <row r="10185" customFormat="false" ht="18" hidden="false" customHeight="true" outlineLevel="0" collapsed="false">
      <c r="A10185" s="466" t="s">
        <v>4317</v>
      </c>
      <c r="B10185" s="467" t="s">
        <v>27</v>
      </c>
      <c r="C10185" s="468" t="s">
        <v>26</v>
      </c>
      <c r="D10185" s="468" t="s">
        <v>18</v>
      </c>
      <c r="E10185" s="468" t="s">
        <v>25</v>
      </c>
      <c r="F10185" s="468"/>
      <c r="G10185" s="469" t="s">
        <v>1375</v>
      </c>
      <c r="H10185" s="467" t="s">
        <v>1376</v>
      </c>
      <c r="I10185" s="470" t="s">
        <v>1377</v>
      </c>
      <c r="J10185" s="471" t="s">
        <v>19</v>
      </c>
    </row>
    <row r="10186" customFormat="false" ht="25.5" hidden="false" customHeight="true" outlineLevel="0" collapsed="false">
      <c r="A10186" s="472" t="s">
        <v>35</v>
      </c>
      <c r="B10186" s="473" t="n">
        <v>101913</v>
      </c>
      <c r="C10186" s="474" t="s">
        <v>42</v>
      </c>
      <c r="D10186" s="474" t="s">
        <v>4318</v>
      </c>
      <c r="E10186" s="474" t="s">
        <v>1751</v>
      </c>
      <c r="F10186" s="474"/>
      <c r="G10186" s="475" t="s">
        <v>120</v>
      </c>
      <c r="H10186" s="476" t="n">
        <v>1</v>
      </c>
      <c r="I10186" s="477" t="n">
        <v>344.29</v>
      </c>
      <c r="J10186" s="478" t="n">
        <v>344.29</v>
      </c>
    </row>
    <row r="10187" customFormat="false" ht="51.75" hidden="false" customHeight="true" outlineLevel="0" collapsed="false">
      <c r="A10187" s="479" t="s">
        <v>656</v>
      </c>
      <c r="B10187" s="480" t="n">
        <v>87367</v>
      </c>
      <c r="C10187" s="481" t="s">
        <v>42</v>
      </c>
      <c r="D10187" s="481" t="s">
        <v>879</v>
      </c>
      <c r="E10187" s="481" t="s">
        <v>1382</v>
      </c>
      <c r="F10187" s="481"/>
      <c r="G10187" s="482" t="s">
        <v>388</v>
      </c>
      <c r="H10187" s="483" t="n">
        <v>0.0294</v>
      </c>
      <c r="I10187" s="484" t="n">
        <v>728.75</v>
      </c>
      <c r="J10187" s="485" t="n">
        <v>21.42</v>
      </c>
    </row>
    <row r="10188" customFormat="false" ht="25.5" hidden="false" customHeight="true" outlineLevel="0" collapsed="false">
      <c r="A10188" s="479" t="s">
        <v>656</v>
      </c>
      <c r="B10188" s="480" t="n">
        <v>88248</v>
      </c>
      <c r="C10188" s="481" t="s">
        <v>42</v>
      </c>
      <c r="D10188" s="481" t="s">
        <v>910</v>
      </c>
      <c r="E10188" s="481" t="s">
        <v>1382</v>
      </c>
      <c r="F10188" s="481"/>
      <c r="G10188" s="482" t="s">
        <v>469</v>
      </c>
      <c r="H10188" s="483" t="n">
        <v>0.9489</v>
      </c>
      <c r="I10188" s="484" t="n">
        <v>20.92</v>
      </c>
      <c r="J10188" s="485" t="n">
        <v>19.85</v>
      </c>
    </row>
    <row r="10189" customFormat="false" ht="25.5" hidden="false" customHeight="true" outlineLevel="0" collapsed="false">
      <c r="A10189" s="479" t="s">
        <v>656</v>
      </c>
      <c r="B10189" s="480" t="n">
        <v>88267</v>
      </c>
      <c r="C10189" s="481" t="s">
        <v>42</v>
      </c>
      <c r="D10189" s="481" t="s">
        <v>909</v>
      </c>
      <c r="E10189" s="481" t="s">
        <v>1382</v>
      </c>
      <c r="F10189" s="481"/>
      <c r="G10189" s="482" t="s">
        <v>469</v>
      </c>
      <c r="H10189" s="483" t="n">
        <v>0.9489</v>
      </c>
      <c r="I10189" s="484" t="n">
        <v>25.55</v>
      </c>
      <c r="J10189" s="485" t="n">
        <v>24.24</v>
      </c>
    </row>
    <row r="10190" customFormat="false" ht="64.5" hidden="false" customHeight="true" outlineLevel="0" collapsed="false">
      <c r="A10190" s="501" t="s">
        <v>200</v>
      </c>
      <c r="B10190" s="502" t="n">
        <v>10521</v>
      </c>
      <c r="C10190" s="503" t="s">
        <v>42</v>
      </c>
      <c r="D10190" s="503" t="s">
        <v>4319</v>
      </c>
      <c r="E10190" s="503" t="s">
        <v>669</v>
      </c>
      <c r="F10190" s="503"/>
      <c r="G10190" s="504" t="s">
        <v>120</v>
      </c>
      <c r="H10190" s="505" t="n">
        <v>1</v>
      </c>
      <c r="I10190" s="506" t="n">
        <v>278.78</v>
      </c>
      <c r="J10190" s="507" t="n">
        <v>278.78</v>
      </c>
    </row>
    <row r="10191" customFormat="false" ht="15" hidden="false" customHeight="false" outlineLevel="0" collapsed="false">
      <c r="A10191" s="486"/>
      <c r="B10191" s="487"/>
      <c r="C10191" s="487"/>
      <c r="D10191" s="487"/>
      <c r="E10191" s="487" t="s">
        <v>1388</v>
      </c>
      <c r="F10191" s="488" t="n">
        <v>40.22</v>
      </c>
      <c r="G10191" s="487" t="s">
        <v>1389</v>
      </c>
      <c r="H10191" s="488" t="n">
        <v>0</v>
      </c>
      <c r="I10191" s="489" t="s">
        <v>1390</v>
      </c>
      <c r="J10191" s="490" t="n">
        <v>40.22</v>
      </c>
    </row>
    <row r="10192" customFormat="false" ht="15" hidden="false" customHeight="true" outlineLevel="0" collapsed="false">
      <c r="A10192" s="486"/>
      <c r="B10192" s="487"/>
      <c r="C10192" s="487"/>
      <c r="D10192" s="487"/>
      <c r="E10192" s="487" t="s">
        <v>1391</v>
      </c>
      <c r="F10192" s="488" t="n">
        <v>81.94</v>
      </c>
      <c r="G10192" s="487"/>
      <c r="H10192" s="491" t="s">
        <v>1392</v>
      </c>
      <c r="I10192" s="491"/>
      <c r="J10192" s="490" t="n">
        <v>426.23</v>
      </c>
    </row>
    <row r="10193" customFormat="false" ht="49.5" hidden="false" customHeight="true" outlineLevel="0" collapsed="false">
      <c r="A10193" s="492"/>
      <c r="B10193" s="493"/>
      <c r="C10193" s="493"/>
      <c r="D10193" s="493"/>
      <c r="E10193" s="493"/>
      <c r="F10193" s="493"/>
      <c r="G10193" s="493" t="s">
        <v>1393</v>
      </c>
      <c r="H10193" s="494" t="n">
        <v>12</v>
      </c>
      <c r="I10193" s="495" t="s">
        <v>1394</v>
      </c>
      <c r="J10193" s="496" t="n">
        <v>5114.76</v>
      </c>
    </row>
    <row r="10194" customFormat="false" ht="0.75" hidden="false" customHeight="true" outlineLevel="0" collapsed="false">
      <c r="A10194" s="497"/>
      <c r="B10194" s="498"/>
      <c r="C10194" s="498"/>
      <c r="D10194" s="498"/>
      <c r="E10194" s="498"/>
      <c r="F10194" s="498"/>
      <c r="G10194" s="498"/>
      <c r="H10194" s="498"/>
      <c r="I10194" s="499"/>
      <c r="J10194" s="500"/>
    </row>
    <row r="10195" customFormat="false" ht="18" hidden="false" customHeight="true" outlineLevel="0" collapsed="false">
      <c r="A10195" s="466" t="s">
        <v>4320</v>
      </c>
      <c r="B10195" s="467" t="s">
        <v>27</v>
      </c>
      <c r="C10195" s="468" t="s">
        <v>26</v>
      </c>
      <c r="D10195" s="468" t="s">
        <v>18</v>
      </c>
      <c r="E10195" s="468" t="s">
        <v>25</v>
      </c>
      <c r="F10195" s="468"/>
      <c r="G10195" s="469" t="s">
        <v>1375</v>
      </c>
      <c r="H10195" s="467" t="s">
        <v>1376</v>
      </c>
      <c r="I10195" s="470" t="s">
        <v>1377</v>
      </c>
      <c r="J10195" s="471" t="s">
        <v>19</v>
      </c>
    </row>
    <row r="10196" customFormat="false" ht="51.75" hidden="false" customHeight="true" outlineLevel="0" collapsed="false">
      <c r="A10196" s="472" t="s">
        <v>35</v>
      </c>
      <c r="B10196" s="473" t="n">
        <v>92377</v>
      </c>
      <c r="C10196" s="474" t="s">
        <v>42</v>
      </c>
      <c r="D10196" s="474" t="s">
        <v>4321</v>
      </c>
      <c r="E10196" s="474" t="s">
        <v>1422</v>
      </c>
      <c r="F10196" s="474"/>
      <c r="G10196" s="475" t="s">
        <v>120</v>
      </c>
      <c r="H10196" s="476" t="n">
        <v>1</v>
      </c>
      <c r="I10196" s="477" t="n">
        <v>78.53</v>
      </c>
      <c r="J10196" s="478" t="n">
        <v>78.53</v>
      </c>
    </row>
    <row r="10197" customFormat="false" ht="25.5" hidden="false" customHeight="true" outlineLevel="0" collapsed="false">
      <c r="A10197" s="479" t="s">
        <v>656</v>
      </c>
      <c r="B10197" s="480" t="n">
        <v>88248</v>
      </c>
      <c r="C10197" s="481" t="s">
        <v>42</v>
      </c>
      <c r="D10197" s="481" t="s">
        <v>910</v>
      </c>
      <c r="E10197" s="481" t="s">
        <v>1382</v>
      </c>
      <c r="F10197" s="481"/>
      <c r="G10197" s="482" t="s">
        <v>469</v>
      </c>
      <c r="H10197" s="483" t="n">
        <v>0.736</v>
      </c>
      <c r="I10197" s="484" t="n">
        <v>20.92</v>
      </c>
      <c r="J10197" s="485" t="n">
        <v>15.39</v>
      </c>
    </row>
    <row r="10198" customFormat="false" ht="25.5" hidden="false" customHeight="true" outlineLevel="0" collapsed="false">
      <c r="A10198" s="479" t="s">
        <v>656</v>
      </c>
      <c r="B10198" s="480" t="n">
        <v>88267</v>
      </c>
      <c r="C10198" s="481" t="s">
        <v>42</v>
      </c>
      <c r="D10198" s="481" t="s">
        <v>909</v>
      </c>
      <c r="E10198" s="481" t="s">
        <v>1382</v>
      </c>
      <c r="F10198" s="481"/>
      <c r="G10198" s="482" t="s">
        <v>469</v>
      </c>
      <c r="H10198" s="483" t="n">
        <v>0.736</v>
      </c>
      <c r="I10198" s="484" t="n">
        <v>25.55</v>
      </c>
      <c r="J10198" s="485" t="n">
        <v>18.8</v>
      </c>
    </row>
    <row r="10199" customFormat="false" ht="24" hidden="false" customHeight="true" outlineLevel="0" collapsed="false">
      <c r="A10199" s="501" t="s">
        <v>200</v>
      </c>
      <c r="B10199" s="502" t="n">
        <v>3148</v>
      </c>
      <c r="C10199" s="503" t="s">
        <v>42</v>
      </c>
      <c r="D10199" s="503" t="s">
        <v>1423</v>
      </c>
      <c r="E10199" s="503" t="s">
        <v>669</v>
      </c>
      <c r="F10199" s="503"/>
      <c r="G10199" s="504" t="s">
        <v>120</v>
      </c>
      <c r="H10199" s="505" t="n">
        <v>0.03</v>
      </c>
      <c r="I10199" s="506" t="n">
        <v>14.45</v>
      </c>
      <c r="J10199" s="507" t="n">
        <v>0.43</v>
      </c>
    </row>
    <row r="10200" customFormat="false" ht="25.5" hidden="false" customHeight="true" outlineLevel="0" collapsed="false">
      <c r="A10200" s="501" t="s">
        <v>200</v>
      </c>
      <c r="B10200" s="502" t="n">
        <v>4208</v>
      </c>
      <c r="C10200" s="503" t="s">
        <v>42</v>
      </c>
      <c r="D10200" s="503" t="s">
        <v>4322</v>
      </c>
      <c r="E10200" s="503" t="s">
        <v>669</v>
      </c>
      <c r="F10200" s="503"/>
      <c r="G10200" s="504" t="s">
        <v>120</v>
      </c>
      <c r="H10200" s="505" t="n">
        <v>1</v>
      </c>
      <c r="I10200" s="506" t="n">
        <v>43.66</v>
      </c>
      <c r="J10200" s="507" t="n">
        <v>43.66</v>
      </c>
    </row>
    <row r="10201" customFormat="false" ht="24" hidden="false" customHeight="true" outlineLevel="0" collapsed="false">
      <c r="A10201" s="501" t="s">
        <v>200</v>
      </c>
      <c r="B10201" s="502" t="n">
        <v>7307</v>
      </c>
      <c r="C10201" s="503" t="s">
        <v>42</v>
      </c>
      <c r="D10201" s="503" t="s">
        <v>2036</v>
      </c>
      <c r="E10201" s="503" t="s">
        <v>669</v>
      </c>
      <c r="F10201" s="503"/>
      <c r="G10201" s="504" t="s">
        <v>686</v>
      </c>
      <c r="H10201" s="505" t="n">
        <v>0.007</v>
      </c>
      <c r="I10201" s="506" t="n">
        <v>36.25</v>
      </c>
      <c r="J10201" s="507" t="n">
        <v>0.25</v>
      </c>
    </row>
    <row r="10202" customFormat="false" ht="15" hidden="false" customHeight="false" outlineLevel="0" collapsed="false">
      <c r="A10202" s="486"/>
      <c r="B10202" s="487"/>
      <c r="C10202" s="487"/>
      <c r="D10202" s="487"/>
      <c r="E10202" s="487" t="s">
        <v>1388</v>
      </c>
      <c r="F10202" s="488" t="n">
        <v>27.33</v>
      </c>
      <c r="G10202" s="487" t="s">
        <v>1389</v>
      </c>
      <c r="H10202" s="488" t="n">
        <v>0</v>
      </c>
      <c r="I10202" s="489" t="s">
        <v>1390</v>
      </c>
      <c r="J10202" s="490" t="n">
        <v>27.33</v>
      </c>
    </row>
    <row r="10203" customFormat="false" ht="15" hidden="false" customHeight="true" outlineLevel="0" collapsed="false">
      <c r="A10203" s="486"/>
      <c r="B10203" s="487"/>
      <c r="C10203" s="487"/>
      <c r="D10203" s="487"/>
      <c r="E10203" s="487" t="s">
        <v>1391</v>
      </c>
      <c r="F10203" s="488" t="n">
        <v>18.69</v>
      </c>
      <c r="G10203" s="487"/>
      <c r="H10203" s="491" t="s">
        <v>1392</v>
      </c>
      <c r="I10203" s="491"/>
      <c r="J10203" s="490" t="n">
        <v>97.22</v>
      </c>
    </row>
    <row r="10204" customFormat="false" ht="49.5" hidden="false" customHeight="true" outlineLevel="0" collapsed="false">
      <c r="A10204" s="492"/>
      <c r="B10204" s="493"/>
      <c r="C10204" s="493"/>
      <c r="D10204" s="493"/>
      <c r="E10204" s="493"/>
      <c r="F10204" s="493"/>
      <c r="G10204" s="493" t="s">
        <v>1393</v>
      </c>
      <c r="H10204" s="494" t="n">
        <v>12</v>
      </c>
      <c r="I10204" s="495" t="s">
        <v>1394</v>
      </c>
      <c r="J10204" s="496" t="n">
        <v>1166.64</v>
      </c>
    </row>
    <row r="10205" customFormat="false" ht="0.75" hidden="false" customHeight="true" outlineLevel="0" collapsed="false">
      <c r="A10205" s="497"/>
      <c r="B10205" s="498"/>
      <c r="C10205" s="498"/>
      <c r="D10205" s="498"/>
      <c r="E10205" s="498"/>
      <c r="F10205" s="498"/>
      <c r="G10205" s="498"/>
      <c r="H10205" s="498"/>
      <c r="I10205" s="499"/>
      <c r="J10205" s="500"/>
    </row>
    <row r="10206" customFormat="false" ht="18" hidden="false" customHeight="true" outlineLevel="0" collapsed="false">
      <c r="A10206" s="466" t="s">
        <v>4323</v>
      </c>
      <c r="B10206" s="467" t="s">
        <v>27</v>
      </c>
      <c r="C10206" s="468" t="s">
        <v>26</v>
      </c>
      <c r="D10206" s="468" t="s">
        <v>18</v>
      </c>
      <c r="E10206" s="468" t="s">
        <v>25</v>
      </c>
      <c r="F10206" s="468"/>
      <c r="G10206" s="469" t="s">
        <v>1375</v>
      </c>
      <c r="H10206" s="467" t="s">
        <v>1376</v>
      </c>
      <c r="I10206" s="470" t="s">
        <v>1377</v>
      </c>
      <c r="J10206" s="471" t="s">
        <v>19</v>
      </c>
    </row>
    <row r="10207" customFormat="false" ht="39" hidden="false" customHeight="true" outlineLevel="0" collapsed="false">
      <c r="A10207" s="472" t="s">
        <v>35</v>
      </c>
      <c r="B10207" s="473" t="s">
        <v>4324</v>
      </c>
      <c r="C10207" s="474" t="s">
        <v>36</v>
      </c>
      <c r="D10207" s="474" t="s">
        <v>4325</v>
      </c>
      <c r="E10207" s="474" t="s">
        <v>1422</v>
      </c>
      <c r="F10207" s="474"/>
      <c r="G10207" s="475" t="s">
        <v>120</v>
      </c>
      <c r="H10207" s="476" t="n">
        <v>1</v>
      </c>
      <c r="I10207" s="477" t="n">
        <v>76.14</v>
      </c>
      <c r="J10207" s="478" t="n">
        <v>76.14</v>
      </c>
    </row>
    <row r="10208" customFormat="false" ht="24" hidden="false" customHeight="true" outlineLevel="0" collapsed="false">
      <c r="A10208" s="479" t="s">
        <v>656</v>
      </c>
      <c r="B10208" s="480" t="n">
        <v>88264</v>
      </c>
      <c r="C10208" s="481" t="s">
        <v>42</v>
      </c>
      <c r="D10208" s="481" t="s">
        <v>468</v>
      </c>
      <c r="E10208" s="481" t="s">
        <v>1382</v>
      </c>
      <c r="F10208" s="481"/>
      <c r="G10208" s="482" t="s">
        <v>469</v>
      </c>
      <c r="H10208" s="483" t="n">
        <v>0.29</v>
      </c>
      <c r="I10208" s="484" t="n">
        <v>26.68</v>
      </c>
      <c r="J10208" s="485" t="n">
        <v>7.73</v>
      </c>
    </row>
    <row r="10209" customFormat="false" ht="25.5" hidden="false" customHeight="true" outlineLevel="0" collapsed="false">
      <c r="A10209" s="479" t="s">
        <v>656</v>
      </c>
      <c r="B10209" s="480" t="n">
        <v>88247</v>
      </c>
      <c r="C10209" s="481" t="s">
        <v>42</v>
      </c>
      <c r="D10209" s="481" t="s">
        <v>852</v>
      </c>
      <c r="E10209" s="481" t="s">
        <v>1382</v>
      </c>
      <c r="F10209" s="481"/>
      <c r="G10209" s="482" t="s">
        <v>469</v>
      </c>
      <c r="H10209" s="483" t="n">
        <v>0.29</v>
      </c>
      <c r="I10209" s="484" t="n">
        <v>21.96</v>
      </c>
      <c r="J10209" s="485" t="n">
        <v>6.36</v>
      </c>
    </row>
    <row r="10210" customFormat="false" ht="25.5" hidden="false" customHeight="true" outlineLevel="0" collapsed="false">
      <c r="A10210" s="501" t="s">
        <v>200</v>
      </c>
      <c r="B10210" s="502" t="s">
        <v>4326</v>
      </c>
      <c r="C10210" s="503" t="s">
        <v>36</v>
      </c>
      <c r="D10210" s="503" t="s">
        <v>4327</v>
      </c>
      <c r="E10210" s="503" t="s">
        <v>669</v>
      </c>
      <c r="F10210" s="503"/>
      <c r="G10210" s="504" t="s">
        <v>120</v>
      </c>
      <c r="H10210" s="505" t="n">
        <v>1</v>
      </c>
      <c r="I10210" s="506" t="n">
        <v>62.05</v>
      </c>
      <c r="J10210" s="507" t="n">
        <v>62.05</v>
      </c>
    </row>
    <row r="10211" customFormat="false" ht="15" hidden="false" customHeight="false" outlineLevel="0" collapsed="false">
      <c r="A10211" s="486"/>
      <c r="B10211" s="487"/>
      <c r="C10211" s="487"/>
      <c r="D10211" s="487"/>
      <c r="E10211" s="487" t="s">
        <v>1388</v>
      </c>
      <c r="F10211" s="488" t="n">
        <v>10.99</v>
      </c>
      <c r="G10211" s="487" t="s">
        <v>1389</v>
      </c>
      <c r="H10211" s="488" t="n">
        <v>0</v>
      </c>
      <c r="I10211" s="489" t="s">
        <v>1390</v>
      </c>
      <c r="J10211" s="490" t="n">
        <v>10.99</v>
      </c>
    </row>
    <row r="10212" customFormat="false" ht="15" hidden="false" customHeight="true" outlineLevel="0" collapsed="false">
      <c r="A10212" s="486"/>
      <c r="B10212" s="487"/>
      <c r="C10212" s="487"/>
      <c r="D10212" s="487"/>
      <c r="E10212" s="487" t="s">
        <v>1391</v>
      </c>
      <c r="F10212" s="488" t="n">
        <v>18.12</v>
      </c>
      <c r="G10212" s="487"/>
      <c r="H10212" s="491" t="s">
        <v>1392</v>
      </c>
      <c r="I10212" s="491"/>
      <c r="J10212" s="490" t="n">
        <v>94.26</v>
      </c>
    </row>
    <row r="10213" customFormat="false" ht="49.5" hidden="false" customHeight="true" outlineLevel="0" collapsed="false">
      <c r="A10213" s="492"/>
      <c r="B10213" s="493"/>
      <c r="C10213" s="493"/>
      <c r="D10213" s="493"/>
      <c r="E10213" s="493"/>
      <c r="F10213" s="493"/>
      <c r="G10213" s="493" t="s">
        <v>1393</v>
      </c>
      <c r="H10213" s="494" t="n">
        <v>12</v>
      </c>
      <c r="I10213" s="495" t="s">
        <v>1394</v>
      </c>
      <c r="J10213" s="496" t="n">
        <v>1131.12</v>
      </c>
    </row>
    <row r="10214" customFormat="false" ht="0.75" hidden="false" customHeight="true" outlineLevel="0" collapsed="false">
      <c r="A10214" s="497"/>
      <c r="B10214" s="498"/>
      <c r="C10214" s="498"/>
      <c r="D10214" s="498"/>
      <c r="E10214" s="498"/>
      <c r="F10214" s="498"/>
      <c r="G10214" s="498"/>
      <c r="H10214" s="498"/>
      <c r="I10214" s="499"/>
      <c r="J10214" s="500"/>
    </row>
    <row r="10215" customFormat="false" ht="18" hidden="false" customHeight="true" outlineLevel="0" collapsed="false">
      <c r="A10215" s="466" t="s">
        <v>4328</v>
      </c>
      <c r="B10215" s="467" t="s">
        <v>27</v>
      </c>
      <c r="C10215" s="468" t="s">
        <v>26</v>
      </c>
      <c r="D10215" s="468" t="s">
        <v>18</v>
      </c>
      <c r="E10215" s="468" t="s">
        <v>25</v>
      </c>
      <c r="F10215" s="468"/>
      <c r="G10215" s="469" t="s">
        <v>1375</v>
      </c>
      <c r="H10215" s="467" t="s">
        <v>1376</v>
      </c>
      <c r="I10215" s="470" t="s">
        <v>1377</v>
      </c>
      <c r="J10215" s="471" t="s">
        <v>19</v>
      </c>
    </row>
    <row r="10216" customFormat="false" ht="51.75" hidden="false" customHeight="true" outlineLevel="0" collapsed="false">
      <c r="A10216" s="472" t="s">
        <v>35</v>
      </c>
      <c r="B10216" s="473" t="s">
        <v>4329</v>
      </c>
      <c r="C10216" s="474" t="s">
        <v>36</v>
      </c>
      <c r="D10216" s="474" t="s">
        <v>4330</v>
      </c>
      <c r="E10216" s="474" t="s">
        <v>1422</v>
      </c>
      <c r="F10216" s="474"/>
      <c r="G10216" s="475" t="s">
        <v>120</v>
      </c>
      <c r="H10216" s="476" t="n">
        <v>1</v>
      </c>
      <c r="I10216" s="477" t="n">
        <v>248.77</v>
      </c>
      <c r="J10216" s="478" t="n">
        <v>248.77</v>
      </c>
    </row>
    <row r="10217" customFormat="false" ht="25.5" hidden="false" customHeight="true" outlineLevel="0" collapsed="false">
      <c r="A10217" s="479" t="s">
        <v>656</v>
      </c>
      <c r="B10217" s="480" t="n">
        <v>88248</v>
      </c>
      <c r="C10217" s="481" t="s">
        <v>42</v>
      </c>
      <c r="D10217" s="481" t="s">
        <v>910</v>
      </c>
      <c r="E10217" s="481" t="s">
        <v>1382</v>
      </c>
      <c r="F10217" s="481"/>
      <c r="G10217" s="482" t="s">
        <v>469</v>
      </c>
      <c r="H10217" s="483" t="n">
        <v>2.82</v>
      </c>
      <c r="I10217" s="484" t="n">
        <v>20.92</v>
      </c>
      <c r="J10217" s="485" t="n">
        <v>58.99</v>
      </c>
    </row>
    <row r="10218" customFormat="false" ht="25.5" hidden="false" customHeight="true" outlineLevel="0" collapsed="false">
      <c r="A10218" s="479" t="s">
        <v>656</v>
      </c>
      <c r="B10218" s="480" t="n">
        <v>88267</v>
      </c>
      <c r="C10218" s="481" t="s">
        <v>42</v>
      </c>
      <c r="D10218" s="481" t="s">
        <v>909</v>
      </c>
      <c r="E10218" s="481" t="s">
        <v>1382</v>
      </c>
      <c r="F10218" s="481"/>
      <c r="G10218" s="482" t="s">
        <v>469</v>
      </c>
      <c r="H10218" s="483" t="n">
        <v>1.15</v>
      </c>
      <c r="I10218" s="484" t="n">
        <v>25.55</v>
      </c>
      <c r="J10218" s="485" t="n">
        <v>29.38</v>
      </c>
    </row>
    <row r="10219" customFormat="false" ht="24" hidden="false" customHeight="true" outlineLevel="0" collapsed="false">
      <c r="A10219" s="501" t="s">
        <v>200</v>
      </c>
      <c r="B10219" s="502" t="n">
        <v>3146</v>
      </c>
      <c r="C10219" s="503" t="s">
        <v>42</v>
      </c>
      <c r="D10219" s="503" t="s">
        <v>3714</v>
      </c>
      <c r="E10219" s="503" t="s">
        <v>669</v>
      </c>
      <c r="F10219" s="503"/>
      <c r="G10219" s="504" t="s">
        <v>120</v>
      </c>
      <c r="H10219" s="505" t="n">
        <v>0.115</v>
      </c>
      <c r="I10219" s="506" t="n">
        <v>3.92</v>
      </c>
      <c r="J10219" s="507" t="n">
        <v>0.45</v>
      </c>
    </row>
    <row r="10220" customFormat="false" ht="51.75" hidden="false" customHeight="true" outlineLevel="0" collapsed="false">
      <c r="A10220" s="501" t="s">
        <v>200</v>
      </c>
      <c r="B10220" s="502" t="n">
        <v>10904</v>
      </c>
      <c r="C10220" s="503" t="s">
        <v>42</v>
      </c>
      <c r="D10220" s="503" t="s">
        <v>4331</v>
      </c>
      <c r="E10220" s="503" t="s">
        <v>669</v>
      </c>
      <c r="F10220" s="503"/>
      <c r="G10220" s="504" t="s">
        <v>120</v>
      </c>
      <c r="H10220" s="505" t="n">
        <v>1</v>
      </c>
      <c r="I10220" s="506" t="n">
        <v>159.95</v>
      </c>
      <c r="J10220" s="507" t="n">
        <v>159.95</v>
      </c>
    </row>
    <row r="10221" customFormat="false" ht="15" hidden="false" customHeight="false" outlineLevel="0" collapsed="false">
      <c r="A10221" s="486"/>
      <c r="B10221" s="487"/>
      <c r="C10221" s="487"/>
      <c r="D10221" s="487"/>
      <c r="E10221" s="487" t="s">
        <v>1388</v>
      </c>
      <c r="F10221" s="488" t="n">
        <v>69.87</v>
      </c>
      <c r="G10221" s="487" t="s">
        <v>1389</v>
      </c>
      <c r="H10221" s="488" t="n">
        <v>0</v>
      </c>
      <c r="I10221" s="489" t="s">
        <v>1390</v>
      </c>
      <c r="J10221" s="490" t="n">
        <v>69.87</v>
      </c>
    </row>
    <row r="10222" customFormat="false" ht="15" hidden="false" customHeight="true" outlineLevel="0" collapsed="false">
      <c r="A10222" s="486"/>
      <c r="B10222" s="487"/>
      <c r="C10222" s="487"/>
      <c r="D10222" s="487"/>
      <c r="E10222" s="487" t="s">
        <v>1391</v>
      </c>
      <c r="F10222" s="488" t="n">
        <v>59.2</v>
      </c>
      <c r="G10222" s="487"/>
      <c r="H10222" s="491" t="s">
        <v>1392</v>
      </c>
      <c r="I10222" s="491"/>
      <c r="J10222" s="490" t="n">
        <v>307.97</v>
      </c>
    </row>
    <row r="10223" customFormat="false" ht="49.5" hidden="false" customHeight="true" outlineLevel="0" collapsed="false">
      <c r="A10223" s="492"/>
      <c r="B10223" s="493"/>
      <c r="C10223" s="493"/>
      <c r="D10223" s="493"/>
      <c r="E10223" s="493"/>
      <c r="F10223" s="493"/>
      <c r="G10223" s="493" t="s">
        <v>1393</v>
      </c>
      <c r="H10223" s="494" t="n">
        <v>12</v>
      </c>
      <c r="I10223" s="495" t="s">
        <v>1394</v>
      </c>
      <c r="J10223" s="496" t="n">
        <v>3695.64</v>
      </c>
    </row>
    <row r="10224" customFormat="false" ht="0.75" hidden="false" customHeight="true" outlineLevel="0" collapsed="false">
      <c r="A10224" s="497"/>
      <c r="B10224" s="498"/>
      <c r="C10224" s="498"/>
      <c r="D10224" s="498"/>
      <c r="E10224" s="498"/>
      <c r="F10224" s="498"/>
      <c r="G10224" s="498"/>
      <c r="H10224" s="498"/>
      <c r="I10224" s="499"/>
      <c r="J10224" s="500"/>
    </row>
    <row r="10225" customFormat="false" ht="18" hidden="false" customHeight="true" outlineLevel="0" collapsed="false">
      <c r="A10225" s="466" t="s">
        <v>4332</v>
      </c>
      <c r="B10225" s="467" t="s">
        <v>27</v>
      </c>
      <c r="C10225" s="468" t="s">
        <v>26</v>
      </c>
      <c r="D10225" s="468" t="s">
        <v>18</v>
      </c>
      <c r="E10225" s="468" t="s">
        <v>25</v>
      </c>
      <c r="F10225" s="468"/>
      <c r="G10225" s="469" t="s">
        <v>1375</v>
      </c>
      <c r="H10225" s="467" t="s">
        <v>1376</v>
      </c>
      <c r="I10225" s="470" t="s">
        <v>1377</v>
      </c>
      <c r="J10225" s="471" t="s">
        <v>19</v>
      </c>
    </row>
    <row r="10226" customFormat="false" ht="51.75" hidden="false" customHeight="true" outlineLevel="0" collapsed="false">
      <c r="A10226" s="472" t="s">
        <v>35</v>
      </c>
      <c r="B10226" s="473" t="s">
        <v>4333</v>
      </c>
      <c r="C10226" s="474" t="s">
        <v>36</v>
      </c>
      <c r="D10226" s="474" t="s">
        <v>4334</v>
      </c>
      <c r="E10226" s="474" t="s">
        <v>1422</v>
      </c>
      <c r="F10226" s="474"/>
      <c r="G10226" s="475" t="s">
        <v>120</v>
      </c>
      <c r="H10226" s="476" t="n">
        <v>1</v>
      </c>
      <c r="I10226" s="477" t="n">
        <v>1017.23</v>
      </c>
      <c r="J10226" s="478" t="n">
        <v>1017.23</v>
      </c>
    </row>
    <row r="10227" customFormat="false" ht="25.5" hidden="false" customHeight="true" outlineLevel="0" collapsed="false">
      <c r="A10227" s="479" t="s">
        <v>656</v>
      </c>
      <c r="B10227" s="480" t="n">
        <v>88267</v>
      </c>
      <c r="C10227" s="481" t="s">
        <v>42</v>
      </c>
      <c r="D10227" s="481" t="s">
        <v>909</v>
      </c>
      <c r="E10227" s="481" t="s">
        <v>1382</v>
      </c>
      <c r="F10227" s="481"/>
      <c r="G10227" s="482" t="s">
        <v>469</v>
      </c>
      <c r="H10227" s="483" t="n">
        <v>0.736</v>
      </c>
      <c r="I10227" s="484" t="n">
        <v>25.55</v>
      </c>
      <c r="J10227" s="485" t="n">
        <v>18.8</v>
      </c>
    </row>
    <row r="10228" customFormat="false" ht="25.5" hidden="false" customHeight="true" outlineLevel="0" collapsed="false">
      <c r="A10228" s="479" t="s">
        <v>656</v>
      </c>
      <c r="B10228" s="480" t="n">
        <v>88248</v>
      </c>
      <c r="C10228" s="481" t="s">
        <v>42</v>
      </c>
      <c r="D10228" s="481" t="s">
        <v>910</v>
      </c>
      <c r="E10228" s="481" t="s">
        <v>1382</v>
      </c>
      <c r="F10228" s="481"/>
      <c r="G10228" s="482" t="s">
        <v>469</v>
      </c>
      <c r="H10228" s="483" t="n">
        <v>0.736</v>
      </c>
      <c r="I10228" s="484" t="n">
        <v>20.92</v>
      </c>
      <c r="J10228" s="485" t="n">
        <v>15.39</v>
      </c>
    </row>
    <row r="10229" customFormat="false" ht="39" hidden="false" customHeight="true" outlineLevel="0" collapsed="false">
      <c r="A10229" s="501" t="s">
        <v>200</v>
      </c>
      <c r="B10229" s="502" t="n">
        <v>37530</v>
      </c>
      <c r="C10229" s="503" t="s">
        <v>42</v>
      </c>
      <c r="D10229" s="503" t="s">
        <v>4335</v>
      </c>
      <c r="E10229" s="503" t="s">
        <v>669</v>
      </c>
      <c r="F10229" s="503"/>
      <c r="G10229" s="504" t="s">
        <v>120</v>
      </c>
      <c r="H10229" s="505" t="n">
        <v>1</v>
      </c>
      <c r="I10229" s="506" t="n">
        <v>983.04</v>
      </c>
      <c r="J10229" s="507" t="n">
        <v>983.04</v>
      </c>
    </row>
    <row r="10230" customFormat="false" ht="15" hidden="false" customHeight="false" outlineLevel="0" collapsed="false">
      <c r="A10230" s="486"/>
      <c r="B10230" s="487"/>
      <c r="C10230" s="487"/>
      <c r="D10230" s="487"/>
      <c r="E10230" s="487" t="s">
        <v>1388</v>
      </c>
      <c r="F10230" s="488" t="n">
        <v>27.33</v>
      </c>
      <c r="G10230" s="487" t="s">
        <v>1389</v>
      </c>
      <c r="H10230" s="488" t="n">
        <v>0</v>
      </c>
      <c r="I10230" s="489" t="s">
        <v>1390</v>
      </c>
      <c r="J10230" s="490" t="n">
        <v>27.33</v>
      </c>
    </row>
    <row r="10231" customFormat="false" ht="15" hidden="false" customHeight="true" outlineLevel="0" collapsed="false">
      <c r="A10231" s="486"/>
      <c r="B10231" s="487"/>
      <c r="C10231" s="487"/>
      <c r="D10231" s="487"/>
      <c r="E10231" s="487" t="s">
        <v>1391</v>
      </c>
      <c r="F10231" s="488" t="n">
        <v>242.1</v>
      </c>
      <c r="G10231" s="487"/>
      <c r="H10231" s="491" t="s">
        <v>1392</v>
      </c>
      <c r="I10231" s="491"/>
      <c r="J10231" s="490" t="n">
        <v>1259.33</v>
      </c>
    </row>
    <row r="10232" customFormat="false" ht="49.5" hidden="false" customHeight="true" outlineLevel="0" collapsed="false">
      <c r="A10232" s="492"/>
      <c r="B10232" s="493"/>
      <c r="C10232" s="493"/>
      <c r="D10232" s="493"/>
      <c r="E10232" s="493"/>
      <c r="F10232" s="493"/>
      <c r="G10232" s="493" t="s">
        <v>1393</v>
      </c>
      <c r="H10232" s="494" t="n">
        <v>12</v>
      </c>
      <c r="I10232" s="495" t="s">
        <v>1394</v>
      </c>
      <c r="J10232" s="496" t="n">
        <v>15111.96</v>
      </c>
    </row>
    <row r="10233" customFormat="false" ht="0.75" hidden="false" customHeight="true" outlineLevel="0" collapsed="false">
      <c r="A10233" s="497"/>
      <c r="B10233" s="498"/>
      <c r="C10233" s="498"/>
      <c r="D10233" s="498"/>
      <c r="E10233" s="498"/>
      <c r="F10233" s="498"/>
      <c r="G10233" s="498"/>
      <c r="H10233" s="498"/>
      <c r="I10233" s="499"/>
      <c r="J10233" s="500"/>
    </row>
    <row r="10234" customFormat="false" ht="18" hidden="false" customHeight="true" outlineLevel="0" collapsed="false">
      <c r="A10234" s="466" t="s">
        <v>4336</v>
      </c>
      <c r="B10234" s="467" t="s">
        <v>27</v>
      </c>
      <c r="C10234" s="468" t="s">
        <v>26</v>
      </c>
      <c r="D10234" s="468" t="s">
        <v>18</v>
      </c>
      <c r="E10234" s="468" t="s">
        <v>25</v>
      </c>
      <c r="F10234" s="468"/>
      <c r="G10234" s="469" t="s">
        <v>1375</v>
      </c>
      <c r="H10234" s="467" t="s">
        <v>1376</v>
      </c>
      <c r="I10234" s="470" t="s">
        <v>1377</v>
      </c>
      <c r="J10234" s="471" t="s">
        <v>19</v>
      </c>
    </row>
    <row r="10235" customFormat="false" ht="51.75" hidden="false" customHeight="true" outlineLevel="0" collapsed="false">
      <c r="A10235" s="472" t="s">
        <v>35</v>
      </c>
      <c r="B10235" s="473" t="s">
        <v>4337</v>
      </c>
      <c r="C10235" s="474" t="s">
        <v>36</v>
      </c>
      <c r="D10235" s="474" t="s">
        <v>4338</v>
      </c>
      <c r="E10235" s="474" t="s">
        <v>1422</v>
      </c>
      <c r="F10235" s="474"/>
      <c r="G10235" s="475" t="s">
        <v>120</v>
      </c>
      <c r="H10235" s="476" t="n">
        <v>1</v>
      </c>
      <c r="I10235" s="477" t="n">
        <v>417.87</v>
      </c>
      <c r="J10235" s="478" t="n">
        <v>417.87</v>
      </c>
    </row>
    <row r="10236" customFormat="false" ht="25.5" hidden="false" customHeight="true" outlineLevel="0" collapsed="false">
      <c r="A10236" s="479" t="s">
        <v>656</v>
      </c>
      <c r="B10236" s="480" t="n">
        <v>88248</v>
      </c>
      <c r="C10236" s="481" t="s">
        <v>42</v>
      </c>
      <c r="D10236" s="481" t="s">
        <v>910</v>
      </c>
      <c r="E10236" s="481" t="s">
        <v>1382</v>
      </c>
      <c r="F10236" s="481"/>
      <c r="G10236" s="482" t="s">
        <v>469</v>
      </c>
      <c r="H10236" s="483" t="n">
        <v>1.15</v>
      </c>
      <c r="I10236" s="484" t="n">
        <v>20.92</v>
      </c>
      <c r="J10236" s="485" t="n">
        <v>24.05</v>
      </c>
    </row>
    <row r="10237" customFormat="false" ht="25.5" hidden="false" customHeight="true" outlineLevel="0" collapsed="false">
      <c r="A10237" s="479" t="s">
        <v>656</v>
      </c>
      <c r="B10237" s="480" t="n">
        <v>88267</v>
      </c>
      <c r="C10237" s="481" t="s">
        <v>42</v>
      </c>
      <c r="D10237" s="481" t="s">
        <v>909</v>
      </c>
      <c r="E10237" s="481" t="s">
        <v>1382</v>
      </c>
      <c r="F10237" s="481"/>
      <c r="G10237" s="482" t="s">
        <v>469</v>
      </c>
      <c r="H10237" s="483" t="n">
        <v>1.15</v>
      </c>
      <c r="I10237" s="484" t="n">
        <v>25.55</v>
      </c>
      <c r="J10237" s="485" t="n">
        <v>29.38</v>
      </c>
    </row>
    <row r="10238" customFormat="false" ht="39" hidden="false" customHeight="true" outlineLevel="0" collapsed="false">
      <c r="A10238" s="501" t="s">
        <v>200</v>
      </c>
      <c r="B10238" s="502" t="n">
        <v>20974</v>
      </c>
      <c r="C10238" s="503" t="s">
        <v>42</v>
      </c>
      <c r="D10238" s="503" t="s">
        <v>4339</v>
      </c>
      <c r="E10238" s="503" t="s">
        <v>669</v>
      </c>
      <c r="F10238" s="503"/>
      <c r="G10238" s="504" t="s">
        <v>120</v>
      </c>
      <c r="H10238" s="505" t="n">
        <v>1</v>
      </c>
      <c r="I10238" s="506" t="n">
        <v>140.14</v>
      </c>
      <c r="J10238" s="507" t="n">
        <v>140.14</v>
      </c>
    </row>
    <row r="10239" customFormat="false" ht="39" hidden="false" customHeight="true" outlineLevel="0" collapsed="false">
      <c r="A10239" s="501" t="s">
        <v>200</v>
      </c>
      <c r="B10239" s="502" t="n">
        <v>20972</v>
      </c>
      <c r="C10239" s="503" t="s">
        <v>42</v>
      </c>
      <c r="D10239" s="503" t="s">
        <v>4340</v>
      </c>
      <c r="E10239" s="503" t="s">
        <v>669</v>
      </c>
      <c r="F10239" s="503"/>
      <c r="G10239" s="504" t="s">
        <v>120</v>
      </c>
      <c r="H10239" s="505" t="n">
        <v>1</v>
      </c>
      <c r="I10239" s="506" t="n">
        <v>114.24</v>
      </c>
      <c r="J10239" s="507" t="n">
        <v>114.24</v>
      </c>
    </row>
    <row r="10240" customFormat="false" ht="25.5" hidden="false" customHeight="true" outlineLevel="0" collapsed="false">
      <c r="A10240" s="501" t="s">
        <v>200</v>
      </c>
      <c r="B10240" s="502" t="n">
        <v>10905</v>
      </c>
      <c r="C10240" s="503" t="s">
        <v>42</v>
      </c>
      <c r="D10240" s="503" t="s">
        <v>4341</v>
      </c>
      <c r="E10240" s="503" t="s">
        <v>669</v>
      </c>
      <c r="F10240" s="503"/>
      <c r="G10240" s="504" t="s">
        <v>120</v>
      </c>
      <c r="H10240" s="505" t="n">
        <v>1</v>
      </c>
      <c r="I10240" s="506" t="n">
        <v>83.78</v>
      </c>
      <c r="J10240" s="507" t="n">
        <v>83.78</v>
      </c>
    </row>
    <row r="10241" customFormat="false" ht="24" hidden="false" customHeight="true" outlineLevel="0" collapsed="false">
      <c r="A10241" s="501" t="s">
        <v>200</v>
      </c>
      <c r="B10241" s="502" t="n">
        <v>3146</v>
      </c>
      <c r="C10241" s="503" t="s">
        <v>42</v>
      </c>
      <c r="D10241" s="503" t="s">
        <v>3714</v>
      </c>
      <c r="E10241" s="503" t="s">
        <v>669</v>
      </c>
      <c r="F10241" s="503"/>
      <c r="G10241" s="504" t="s">
        <v>120</v>
      </c>
      <c r="H10241" s="505" t="n">
        <v>2.82</v>
      </c>
      <c r="I10241" s="506" t="n">
        <v>3.92</v>
      </c>
      <c r="J10241" s="507" t="n">
        <v>11.05</v>
      </c>
    </row>
    <row r="10242" customFormat="false" ht="39" hidden="false" customHeight="true" outlineLevel="0" collapsed="false">
      <c r="A10242" s="501" t="s">
        <v>200</v>
      </c>
      <c r="B10242" s="502" t="n">
        <v>20971</v>
      </c>
      <c r="C10242" s="503" t="s">
        <v>42</v>
      </c>
      <c r="D10242" s="503" t="s">
        <v>4342</v>
      </c>
      <c r="E10242" s="503" t="s">
        <v>669</v>
      </c>
      <c r="F10242" s="503"/>
      <c r="G10242" s="504" t="s">
        <v>120</v>
      </c>
      <c r="H10242" s="505" t="n">
        <v>1</v>
      </c>
      <c r="I10242" s="506" t="n">
        <v>15.23</v>
      </c>
      <c r="J10242" s="507" t="n">
        <v>15.23</v>
      </c>
    </row>
    <row r="10243" customFormat="false" ht="15" hidden="false" customHeight="false" outlineLevel="0" collapsed="false">
      <c r="A10243" s="486"/>
      <c r="B10243" s="487"/>
      <c r="C10243" s="487"/>
      <c r="D10243" s="487"/>
      <c r="E10243" s="487" t="s">
        <v>1388</v>
      </c>
      <c r="F10243" s="488" t="n">
        <v>42.71</v>
      </c>
      <c r="G10243" s="487" t="s">
        <v>1389</v>
      </c>
      <c r="H10243" s="488" t="n">
        <v>0</v>
      </c>
      <c r="I10243" s="489" t="s">
        <v>1390</v>
      </c>
      <c r="J10243" s="490" t="n">
        <v>42.71</v>
      </c>
    </row>
    <row r="10244" customFormat="false" ht="15" hidden="false" customHeight="true" outlineLevel="0" collapsed="false">
      <c r="A10244" s="486"/>
      <c r="B10244" s="487"/>
      <c r="C10244" s="487"/>
      <c r="D10244" s="487"/>
      <c r="E10244" s="487" t="s">
        <v>1391</v>
      </c>
      <c r="F10244" s="488" t="n">
        <v>99.45</v>
      </c>
      <c r="G10244" s="487"/>
      <c r="H10244" s="491" t="s">
        <v>1392</v>
      </c>
      <c r="I10244" s="491"/>
      <c r="J10244" s="490" t="n">
        <v>517.32</v>
      </c>
    </row>
    <row r="10245" customFormat="false" ht="49.5" hidden="false" customHeight="true" outlineLevel="0" collapsed="false">
      <c r="A10245" s="492"/>
      <c r="B10245" s="493"/>
      <c r="C10245" s="493"/>
      <c r="D10245" s="493"/>
      <c r="E10245" s="493"/>
      <c r="F10245" s="493"/>
      <c r="G10245" s="493" t="s">
        <v>1393</v>
      </c>
      <c r="H10245" s="494" t="n">
        <v>12</v>
      </c>
      <c r="I10245" s="495" t="s">
        <v>1394</v>
      </c>
      <c r="J10245" s="496" t="n">
        <v>6207.84</v>
      </c>
    </row>
    <row r="10246" customFormat="false" ht="0.75" hidden="false" customHeight="true" outlineLevel="0" collapsed="false">
      <c r="A10246" s="497"/>
      <c r="B10246" s="498"/>
      <c r="C10246" s="498"/>
      <c r="D10246" s="498"/>
      <c r="E10246" s="498"/>
      <c r="F10246" s="498"/>
      <c r="G10246" s="498"/>
      <c r="H10246" s="498"/>
      <c r="I10246" s="499"/>
      <c r="J10246" s="500"/>
    </row>
    <row r="10247" customFormat="false" ht="18" hidden="false" customHeight="true" outlineLevel="0" collapsed="false">
      <c r="A10247" s="466" t="s">
        <v>4343</v>
      </c>
      <c r="B10247" s="467" t="s">
        <v>27</v>
      </c>
      <c r="C10247" s="468" t="s">
        <v>26</v>
      </c>
      <c r="D10247" s="468" t="s">
        <v>18</v>
      </c>
      <c r="E10247" s="468" t="s">
        <v>25</v>
      </c>
      <c r="F10247" s="468"/>
      <c r="G10247" s="469" t="s">
        <v>1375</v>
      </c>
      <c r="H10247" s="467" t="s">
        <v>1376</v>
      </c>
      <c r="I10247" s="470" t="s">
        <v>1377</v>
      </c>
      <c r="J10247" s="471" t="s">
        <v>19</v>
      </c>
    </row>
    <row r="10248" customFormat="false" ht="25.5" hidden="false" customHeight="true" outlineLevel="0" collapsed="false">
      <c r="A10248" s="472" t="s">
        <v>35</v>
      </c>
      <c r="B10248" s="473" t="s">
        <v>4344</v>
      </c>
      <c r="C10248" s="474" t="s">
        <v>36</v>
      </c>
      <c r="D10248" s="474" t="s">
        <v>4345</v>
      </c>
      <c r="E10248" s="474" t="s">
        <v>2531</v>
      </c>
      <c r="F10248" s="474"/>
      <c r="G10248" s="475" t="s">
        <v>120</v>
      </c>
      <c r="H10248" s="476" t="n">
        <v>1</v>
      </c>
      <c r="I10248" s="477" t="n">
        <v>192.48</v>
      </c>
      <c r="J10248" s="478" t="n">
        <v>192.48</v>
      </c>
    </row>
    <row r="10249" customFormat="false" ht="25.5" hidden="false" customHeight="true" outlineLevel="0" collapsed="false">
      <c r="A10249" s="479" t="s">
        <v>656</v>
      </c>
      <c r="B10249" s="480" t="n">
        <v>88248</v>
      </c>
      <c r="C10249" s="481" t="s">
        <v>42</v>
      </c>
      <c r="D10249" s="481" t="s">
        <v>910</v>
      </c>
      <c r="E10249" s="481" t="s">
        <v>1382</v>
      </c>
      <c r="F10249" s="481"/>
      <c r="G10249" s="482" t="s">
        <v>469</v>
      </c>
      <c r="H10249" s="483" t="n">
        <v>0.1</v>
      </c>
      <c r="I10249" s="484" t="n">
        <v>20.92</v>
      </c>
      <c r="J10249" s="485" t="n">
        <v>2.09</v>
      </c>
    </row>
    <row r="10250" customFormat="false" ht="25.5" hidden="false" customHeight="true" outlineLevel="0" collapsed="false">
      <c r="A10250" s="479" t="s">
        <v>656</v>
      </c>
      <c r="B10250" s="480" t="n">
        <v>88267</v>
      </c>
      <c r="C10250" s="481" t="s">
        <v>42</v>
      </c>
      <c r="D10250" s="481" t="s">
        <v>909</v>
      </c>
      <c r="E10250" s="481" t="s">
        <v>1382</v>
      </c>
      <c r="F10250" s="481"/>
      <c r="G10250" s="482" t="s">
        <v>469</v>
      </c>
      <c r="H10250" s="483" t="n">
        <v>0.1</v>
      </c>
      <c r="I10250" s="484" t="n">
        <v>25.55</v>
      </c>
      <c r="J10250" s="485" t="n">
        <v>2.55</v>
      </c>
    </row>
    <row r="10251" customFormat="false" ht="25.5" hidden="false" customHeight="true" outlineLevel="0" collapsed="false">
      <c r="A10251" s="501" t="s">
        <v>200</v>
      </c>
      <c r="B10251" s="502" t="n">
        <v>37554</v>
      </c>
      <c r="C10251" s="503" t="s">
        <v>42</v>
      </c>
      <c r="D10251" s="503" t="s">
        <v>4346</v>
      </c>
      <c r="E10251" s="503" t="s">
        <v>669</v>
      </c>
      <c r="F10251" s="503"/>
      <c r="G10251" s="504" t="s">
        <v>120</v>
      </c>
      <c r="H10251" s="505" t="n">
        <v>1</v>
      </c>
      <c r="I10251" s="506" t="n">
        <v>187.84</v>
      </c>
      <c r="J10251" s="507" t="n">
        <v>187.84</v>
      </c>
    </row>
    <row r="10252" customFormat="false" ht="15" hidden="false" customHeight="false" outlineLevel="0" collapsed="false">
      <c r="A10252" s="486"/>
      <c r="B10252" s="487"/>
      <c r="C10252" s="487"/>
      <c r="D10252" s="487"/>
      <c r="E10252" s="487" t="s">
        <v>1388</v>
      </c>
      <c r="F10252" s="488" t="n">
        <v>3.7</v>
      </c>
      <c r="G10252" s="487" t="s">
        <v>1389</v>
      </c>
      <c r="H10252" s="488" t="n">
        <v>0</v>
      </c>
      <c r="I10252" s="489" t="s">
        <v>1390</v>
      </c>
      <c r="J10252" s="490" t="n">
        <v>3.7</v>
      </c>
    </row>
    <row r="10253" customFormat="false" ht="15" hidden="false" customHeight="true" outlineLevel="0" collapsed="false">
      <c r="A10253" s="486"/>
      <c r="B10253" s="487"/>
      <c r="C10253" s="487"/>
      <c r="D10253" s="487"/>
      <c r="E10253" s="487" t="s">
        <v>1391</v>
      </c>
      <c r="F10253" s="488" t="n">
        <v>45.81</v>
      </c>
      <c r="G10253" s="487"/>
      <c r="H10253" s="491" t="s">
        <v>1392</v>
      </c>
      <c r="I10253" s="491"/>
      <c r="J10253" s="490" t="n">
        <v>238.29</v>
      </c>
    </row>
    <row r="10254" customFormat="false" ht="49.5" hidden="false" customHeight="true" outlineLevel="0" collapsed="false">
      <c r="A10254" s="492"/>
      <c r="B10254" s="493"/>
      <c r="C10254" s="493"/>
      <c r="D10254" s="493"/>
      <c r="E10254" s="493"/>
      <c r="F10254" s="493"/>
      <c r="G10254" s="493" t="s">
        <v>1393</v>
      </c>
      <c r="H10254" s="494" t="n">
        <v>12</v>
      </c>
      <c r="I10254" s="495" t="s">
        <v>1394</v>
      </c>
      <c r="J10254" s="496" t="n">
        <v>2859.48</v>
      </c>
    </row>
    <row r="10255" customFormat="false" ht="0.75" hidden="false" customHeight="true" outlineLevel="0" collapsed="false">
      <c r="A10255" s="497"/>
      <c r="B10255" s="498"/>
      <c r="C10255" s="498"/>
      <c r="D10255" s="498"/>
      <c r="E10255" s="498"/>
      <c r="F10255" s="498"/>
      <c r="G10255" s="498"/>
      <c r="H10255" s="498"/>
      <c r="I10255" s="499"/>
      <c r="J10255" s="500"/>
    </row>
    <row r="10256" customFormat="false" ht="18" hidden="false" customHeight="true" outlineLevel="0" collapsed="false">
      <c r="A10256" s="466" t="s">
        <v>4347</v>
      </c>
      <c r="B10256" s="467" t="s">
        <v>27</v>
      </c>
      <c r="C10256" s="468" t="s">
        <v>26</v>
      </c>
      <c r="D10256" s="468" t="s">
        <v>18</v>
      </c>
      <c r="E10256" s="468" t="s">
        <v>25</v>
      </c>
      <c r="F10256" s="468"/>
      <c r="G10256" s="469" t="s">
        <v>1375</v>
      </c>
      <c r="H10256" s="467" t="s">
        <v>1376</v>
      </c>
      <c r="I10256" s="470" t="s">
        <v>1377</v>
      </c>
      <c r="J10256" s="471" t="s">
        <v>19</v>
      </c>
    </row>
    <row r="10257" customFormat="false" ht="51.75" hidden="false" customHeight="true" outlineLevel="0" collapsed="false">
      <c r="A10257" s="472" t="s">
        <v>35</v>
      </c>
      <c r="B10257" s="473" t="n">
        <v>92367</v>
      </c>
      <c r="C10257" s="474" t="s">
        <v>42</v>
      </c>
      <c r="D10257" s="474" t="s">
        <v>4348</v>
      </c>
      <c r="E10257" s="474" t="s">
        <v>1422</v>
      </c>
      <c r="F10257" s="474"/>
      <c r="G10257" s="475" t="s">
        <v>47</v>
      </c>
      <c r="H10257" s="476" t="n">
        <v>1</v>
      </c>
      <c r="I10257" s="477" t="n">
        <v>113.31</v>
      </c>
      <c r="J10257" s="478" t="n">
        <v>113.31</v>
      </c>
    </row>
    <row r="10258" customFormat="false" ht="25.5" hidden="false" customHeight="true" outlineLevel="0" collapsed="false">
      <c r="A10258" s="479" t="s">
        <v>656</v>
      </c>
      <c r="B10258" s="480" t="n">
        <v>88248</v>
      </c>
      <c r="C10258" s="481" t="s">
        <v>42</v>
      </c>
      <c r="D10258" s="481" t="s">
        <v>910</v>
      </c>
      <c r="E10258" s="481" t="s">
        <v>1382</v>
      </c>
      <c r="F10258" s="481"/>
      <c r="G10258" s="482" t="s">
        <v>469</v>
      </c>
      <c r="H10258" s="483" t="n">
        <v>0.245</v>
      </c>
      <c r="I10258" s="484" t="n">
        <v>20.92</v>
      </c>
      <c r="J10258" s="485" t="n">
        <v>5.12</v>
      </c>
    </row>
    <row r="10259" customFormat="false" ht="25.5" hidden="false" customHeight="true" outlineLevel="0" collapsed="false">
      <c r="A10259" s="479" t="s">
        <v>656</v>
      </c>
      <c r="B10259" s="480" t="n">
        <v>88267</v>
      </c>
      <c r="C10259" s="481" t="s">
        <v>42</v>
      </c>
      <c r="D10259" s="481" t="s">
        <v>909</v>
      </c>
      <c r="E10259" s="481" t="s">
        <v>1382</v>
      </c>
      <c r="F10259" s="481"/>
      <c r="G10259" s="482" t="s">
        <v>469</v>
      </c>
      <c r="H10259" s="483" t="n">
        <v>0.245</v>
      </c>
      <c r="I10259" s="484" t="n">
        <v>25.55</v>
      </c>
      <c r="J10259" s="485" t="n">
        <v>6.25</v>
      </c>
    </row>
    <row r="10260" customFormat="false" ht="39" hidden="false" customHeight="true" outlineLevel="0" collapsed="false">
      <c r="A10260" s="501" t="s">
        <v>200</v>
      </c>
      <c r="B10260" s="502" t="n">
        <v>7701</v>
      </c>
      <c r="C10260" s="503" t="s">
        <v>42</v>
      </c>
      <c r="D10260" s="503" t="s">
        <v>4349</v>
      </c>
      <c r="E10260" s="503" t="s">
        <v>669</v>
      </c>
      <c r="F10260" s="503"/>
      <c r="G10260" s="504" t="s">
        <v>47</v>
      </c>
      <c r="H10260" s="505" t="n">
        <v>1.039</v>
      </c>
      <c r="I10260" s="506" t="n">
        <v>98.12</v>
      </c>
      <c r="J10260" s="507" t="n">
        <v>101.94</v>
      </c>
    </row>
    <row r="10261" customFormat="false" ht="15" hidden="false" customHeight="false" outlineLevel="0" collapsed="false">
      <c r="A10261" s="486"/>
      <c r="B10261" s="487"/>
      <c r="C10261" s="487"/>
      <c r="D10261" s="487"/>
      <c r="E10261" s="487" t="s">
        <v>1388</v>
      </c>
      <c r="F10261" s="488" t="n">
        <v>9.09</v>
      </c>
      <c r="G10261" s="487" t="s">
        <v>1389</v>
      </c>
      <c r="H10261" s="488" t="n">
        <v>0</v>
      </c>
      <c r="I10261" s="489" t="s">
        <v>1390</v>
      </c>
      <c r="J10261" s="490" t="n">
        <v>9.09</v>
      </c>
    </row>
    <row r="10262" customFormat="false" ht="15" hidden="false" customHeight="true" outlineLevel="0" collapsed="false">
      <c r="A10262" s="486"/>
      <c r="B10262" s="487"/>
      <c r="C10262" s="487"/>
      <c r="D10262" s="487"/>
      <c r="E10262" s="487" t="s">
        <v>1391</v>
      </c>
      <c r="F10262" s="488" t="n">
        <v>26.96</v>
      </c>
      <c r="G10262" s="487"/>
      <c r="H10262" s="491" t="s">
        <v>1392</v>
      </c>
      <c r="I10262" s="491"/>
      <c r="J10262" s="490" t="n">
        <v>140.27</v>
      </c>
    </row>
    <row r="10263" customFormat="false" ht="49.5" hidden="false" customHeight="true" outlineLevel="0" collapsed="false">
      <c r="A10263" s="492"/>
      <c r="B10263" s="493"/>
      <c r="C10263" s="493"/>
      <c r="D10263" s="493"/>
      <c r="E10263" s="493"/>
      <c r="F10263" s="493"/>
      <c r="G10263" s="493" t="s">
        <v>1393</v>
      </c>
      <c r="H10263" s="494" t="n">
        <v>277.4</v>
      </c>
      <c r="I10263" s="495" t="s">
        <v>1394</v>
      </c>
      <c r="J10263" s="496" t="n">
        <v>38910.89</v>
      </c>
    </row>
    <row r="10264" customFormat="false" ht="0.75" hidden="false" customHeight="true" outlineLevel="0" collapsed="false">
      <c r="A10264" s="497"/>
      <c r="B10264" s="498"/>
      <c r="C10264" s="498"/>
      <c r="D10264" s="498"/>
      <c r="E10264" s="498"/>
      <c r="F10264" s="498"/>
      <c r="G10264" s="498"/>
      <c r="H10264" s="498"/>
      <c r="I10264" s="499"/>
      <c r="J10264" s="500"/>
    </row>
    <row r="10265" customFormat="false" ht="18" hidden="false" customHeight="true" outlineLevel="0" collapsed="false">
      <c r="A10265" s="466" t="s">
        <v>4350</v>
      </c>
      <c r="B10265" s="467" t="s">
        <v>27</v>
      </c>
      <c r="C10265" s="468" t="s">
        <v>26</v>
      </c>
      <c r="D10265" s="468" t="s">
        <v>18</v>
      </c>
      <c r="E10265" s="468" t="s">
        <v>25</v>
      </c>
      <c r="F10265" s="468"/>
      <c r="G10265" s="469" t="s">
        <v>1375</v>
      </c>
      <c r="H10265" s="467" t="s">
        <v>1376</v>
      </c>
      <c r="I10265" s="470" t="s">
        <v>1377</v>
      </c>
      <c r="J10265" s="471" t="s">
        <v>19</v>
      </c>
    </row>
    <row r="10266" customFormat="false" ht="51.75" hidden="false" customHeight="true" outlineLevel="0" collapsed="false">
      <c r="A10266" s="472" t="s">
        <v>35</v>
      </c>
      <c r="B10266" s="473" t="n">
        <v>94473</v>
      </c>
      <c r="C10266" s="474" t="s">
        <v>42</v>
      </c>
      <c r="D10266" s="474" t="s">
        <v>4351</v>
      </c>
      <c r="E10266" s="474" t="s">
        <v>1422</v>
      </c>
      <c r="F10266" s="474"/>
      <c r="G10266" s="475" t="s">
        <v>120</v>
      </c>
      <c r="H10266" s="476" t="n">
        <v>1</v>
      </c>
      <c r="I10266" s="477" t="n">
        <v>99.88</v>
      </c>
      <c r="J10266" s="478" t="n">
        <v>99.88</v>
      </c>
    </row>
    <row r="10267" customFormat="false" ht="25.5" hidden="false" customHeight="true" outlineLevel="0" collapsed="false">
      <c r="A10267" s="479" t="s">
        <v>656</v>
      </c>
      <c r="B10267" s="480" t="n">
        <v>88248</v>
      </c>
      <c r="C10267" s="481" t="s">
        <v>42</v>
      </c>
      <c r="D10267" s="481" t="s">
        <v>910</v>
      </c>
      <c r="E10267" s="481" t="s">
        <v>1382</v>
      </c>
      <c r="F10267" s="481"/>
      <c r="G10267" s="482" t="s">
        <v>469</v>
      </c>
      <c r="H10267" s="483" t="n">
        <v>0.5489</v>
      </c>
      <c r="I10267" s="484" t="n">
        <v>20.92</v>
      </c>
      <c r="J10267" s="485" t="n">
        <v>11.48</v>
      </c>
    </row>
    <row r="10268" customFormat="false" ht="25.5" hidden="false" customHeight="true" outlineLevel="0" collapsed="false">
      <c r="A10268" s="479" t="s">
        <v>656</v>
      </c>
      <c r="B10268" s="480" t="n">
        <v>88267</v>
      </c>
      <c r="C10268" s="481" t="s">
        <v>42</v>
      </c>
      <c r="D10268" s="481" t="s">
        <v>909</v>
      </c>
      <c r="E10268" s="481" t="s">
        <v>1382</v>
      </c>
      <c r="F10268" s="481"/>
      <c r="G10268" s="482" t="s">
        <v>469</v>
      </c>
      <c r="H10268" s="483" t="n">
        <v>0.5489</v>
      </c>
      <c r="I10268" s="484" t="n">
        <v>25.55</v>
      </c>
      <c r="J10268" s="485" t="n">
        <v>14.02</v>
      </c>
    </row>
    <row r="10269" customFormat="false" ht="24" hidden="false" customHeight="true" outlineLevel="0" collapsed="false">
      <c r="A10269" s="501" t="s">
        <v>200</v>
      </c>
      <c r="B10269" s="502" t="n">
        <v>3148</v>
      </c>
      <c r="C10269" s="503" t="s">
        <v>42</v>
      </c>
      <c r="D10269" s="503" t="s">
        <v>1423</v>
      </c>
      <c r="E10269" s="503" t="s">
        <v>669</v>
      </c>
      <c r="F10269" s="503"/>
      <c r="G10269" s="504" t="s">
        <v>120</v>
      </c>
      <c r="H10269" s="505" t="n">
        <v>0.0302</v>
      </c>
      <c r="I10269" s="506" t="n">
        <v>14.45</v>
      </c>
      <c r="J10269" s="507" t="n">
        <v>0.43</v>
      </c>
    </row>
    <row r="10270" customFormat="false" ht="25.5" hidden="false" customHeight="true" outlineLevel="0" collapsed="false">
      <c r="A10270" s="501" t="s">
        <v>200</v>
      </c>
      <c r="B10270" s="502" t="n">
        <v>3470</v>
      </c>
      <c r="C10270" s="503" t="s">
        <v>42</v>
      </c>
      <c r="D10270" s="503" t="s">
        <v>4352</v>
      </c>
      <c r="E10270" s="503" t="s">
        <v>669</v>
      </c>
      <c r="F10270" s="503"/>
      <c r="G10270" s="504" t="s">
        <v>120</v>
      </c>
      <c r="H10270" s="505" t="n">
        <v>1</v>
      </c>
      <c r="I10270" s="506" t="n">
        <v>73.69</v>
      </c>
      <c r="J10270" s="507" t="n">
        <v>73.69</v>
      </c>
    </row>
    <row r="10271" customFormat="false" ht="24" hidden="false" customHeight="true" outlineLevel="0" collapsed="false">
      <c r="A10271" s="501" t="s">
        <v>200</v>
      </c>
      <c r="B10271" s="502" t="n">
        <v>7307</v>
      </c>
      <c r="C10271" s="503" t="s">
        <v>42</v>
      </c>
      <c r="D10271" s="503" t="s">
        <v>2036</v>
      </c>
      <c r="E10271" s="503" t="s">
        <v>669</v>
      </c>
      <c r="F10271" s="503"/>
      <c r="G10271" s="504" t="s">
        <v>686</v>
      </c>
      <c r="H10271" s="505" t="n">
        <v>0.0072</v>
      </c>
      <c r="I10271" s="506" t="n">
        <v>36.25</v>
      </c>
      <c r="J10271" s="507" t="n">
        <v>0.26</v>
      </c>
    </row>
    <row r="10272" customFormat="false" ht="15" hidden="false" customHeight="false" outlineLevel="0" collapsed="false">
      <c r="A10272" s="486"/>
      <c r="B10272" s="487"/>
      <c r="C10272" s="487"/>
      <c r="D10272" s="487"/>
      <c r="E10272" s="487" t="s">
        <v>1388</v>
      </c>
      <c r="F10272" s="488" t="n">
        <v>20.38</v>
      </c>
      <c r="G10272" s="487" t="s">
        <v>1389</v>
      </c>
      <c r="H10272" s="488" t="n">
        <v>0</v>
      </c>
      <c r="I10272" s="489" t="s">
        <v>1390</v>
      </c>
      <c r="J10272" s="490" t="n">
        <v>20.38</v>
      </c>
    </row>
    <row r="10273" customFormat="false" ht="15" hidden="false" customHeight="true" outlineLevel="0" collapsed="false">
      <c r="A10273" s="486"/>
      <c r="B10273" s="487"/>
      <c r="C10273" s="487"/>
      <c r="D10273" s="487"/>
      <c r="E10273" s="487" t="s">
        <v>1391</v>
      </c>
      <c r="F10273" s="488" t="n">
        <v>23.77</v>
      </c>
      <c r="G10273" s="487"/>
      <c r="H10273" s="491" t="s">
        <v>1392</v>
      </c>
      <c r="I10273" s="491"/>
      <c r="J10273" s="490" t="n">
        <v>123.65</v>
      </c>
    </row>
    <row r="10274" customFormat="false" ht="49.5" hidden="false" customHeight="true" outlineLevel="0" collapsed="false">
      <c r="A10274" s="492"/>
      <c r="B10274" s="493"/>
      <c r="C10274" s="493"/>
      <c r="D10274" s="493"/>
      <c r="E10274" s="493"/>
      <c r="F10274" s="493"/>
      <c r="G10274" s="493" t="s">
        <v>1393</v>
      </c>
      <c r="H10274" s="494" t="n">
        <v>15</v>
      </c>
      <c r="I10274" s="495" t="s">
        <v>1394</v>
      </c>
      <c r="J10274" s="496" t="n">
        <v>1854.75</v>
      </c>
    </row>
    <row r="10275" customFormat="false" ht="0.75" hidden="false" customHeight="true" outlineLevel="0" collapsed="false">
      <c r="A10275" s="497"/>
      <c r="B10275" s="498"/>
      <c r="C10275" s="498"/>
      <c r="D10275" s="498"/>
      <c r="E10275" s="498"/>
      <c r="F10275" s="498"/>
      <c r="G10275" s="498"/>
      <c r="H10275" s="498"/>
      <c r="I10275" s="499"/>
      <c r="J10275" s="500"/>
    </row>
    <row r="10276" customFormat="false" ht="18" hidden="false" customHeight="true" outlineLevel="0" collapsed="false">
      <c r="A10276" s="466" t="s">
        <v>4353</v>
      </c>
      <c r="B10276" s="467" t="s">
        <v>27</v>
      </c>
      <c r="C10276" s="468" t="s">
        <v>26</v>
      </c>
      <c r="D10276" s="468" t="s">
        <v>18</v>
      </c>
      <c r="E10276" s="468" t="s">
        <v>25</v>
      </c>
      <c r="F10276" s="468"/>
      <c r="G10276" s="469" t="s">
        <v>1375</v>
      </c>
      <c r="H10276" s="467" t="s">
        <v>1376</v>
      </c>
      <c r="I10276" s="470" t="s">
        <v>1377</v>
      </c>
      <c r="J10276" s="471" t="s">
        <v>19</v>
      </c>
    </row>
    <row r="10277" customFormat="false" ht="39" hidden="false" customHeight="true" outlineLevel="0" collapsed="false">
      <c r="A10277" s="472" t="s">
        <v>35</v>
      </c>
      <c r="B10277" s="473" t="n">
        <v>92642</v>
      </c>
      <c r="C10277" s="474" t="s">
        <v>42</v>
      </c>
      <c r="D10277" s="474" t="s">
        <v>4354</v>
      </c>
      <c r="E10277" s="474" t="s">
        <v>1422</v>
      </c>
      <c r="F10277" s="474"/>
      <c r="G10277" s="475" t="s">
        <v>120</v>
      </c>
      <c r="H10277" s="476" t="n">
        <v>1</v>
      </c>
      <c r="I10277" s="477" t="n">
        <v>171.61</v>
      </c>
      <c r="J10277" s="478" t="n">
        <v>171.61</v>
      </c>
    </row>
    <row r="10278" customFormat="false" ht="25.5" hidden="false" customHeight="true" outlineLevel="0" collapsed="false">
      <c r="A10278" s="479" t="s">
        <v>656</v>
      </c>
      <c r="B10278" s="480" t="n">
        <v>88248</v>
      </c>
      <c r="C10278" s="481" t="s">
        <v>42</v>
      </c>
      <c r="D10278" s="481" t="s">
        <v>910</v>
      </c>
      <c r="E10278" s="481" t="s">
        <v>1382</v>
      </c>
      <c r="F10278" s="481"/>
      <c r="G10278" s="482" t="s">
        <v>469</v>
      </c>
      <c r="H10278" s="483" t="n">
        <v>1.471</v>
      </c>
      <c r="I10278" s="484" t="n">
        <v>20.92</v>
      </c>
      <c r="J10278" s="485" t="n">
        <v>30.77</v>
      </c>
    </row>
    <row r="10279" customFormat="false" ht="25.5" hidden="false" customHeight="true" outlineLevel="0" collapsed="false">
      <c r="A10279" s="479" t="s">
        <v>656</v>
      </c>
      <c r="B10279" s="480" t="n">
        <v>88267</v>
      </c>
      <c r="C10279" s="481" t="s">
        <v>42</v>
      </c>
      <c r="D10279" s="481" t="s">
        <v>909</v>
      </c>
      <c r="E10279" s="481" t="s">
        <v>1382</v>
      </c>
      <c r="F10279" s="481"/>
      <c r="G10279" s="482" t="s">
        <v>469</v>
      </c>
      <c r="H10279" s="483" t="n">
        <v>1.471</v>
      </c>
      <c r="I10279" s="484" t="n">
        <v>25.55</v>
      </c>
      <c r="J10279" s="485" t="n">
        <v>37.58</v>
      </c>
    </row>
    <row r="10280" customFormat="false" ht="24" hidden="false" customHeight="true" outlineLevel="0" collapsed="false">
      <c r="A10280" s="501" t="s">
        <v>200</v>
      </c>
      <c r="B10280" s="502" t="n">
        <v>3148</v>
      </c>
      <c r="C10280" s="503" t="s">
        <v>42</v>
      </c>
      <c r="D10280" s="503" t="s">
        <v>1423</v>
      </c>
      <c r="E10280" s="503" t="s">
        <v>669</v>
      </c>
      <c r="F10280" s="503"/>
      <c r="G10280" s="504" t="s">
        <v>120</v>
      </c>
      <c r="H10280" s="505" t="n">
        <v>0.045</v>
      </c>
      <c r="I10280" s="506" t="n">
        <v>14.45</v>
      </c>
      <c r="J10280" s="507" t="n">
        <v>0.65</v>
      </c>
    </row>
    <row r="10281" customFormat="false" ht="24" hidden="false" customHeight="true" outlineLevel="0" collapsed="false">
      <c r="A10281" s="501" t="s">
        <v>200</v>
      </c>
      <c r="B10281" s="502" t="n">
        <v>6299</v>
      </c>
      <c r="C10281" s="503" t="s">
        <v>42</v>
      </c>
      <c r="D10281" s="503" t="s">
        <v>4355</v>
      </c>
      <c r="E10281" s="503" t="s">
        <v>669</v>
      </c>
      <c r="F10281" s="503"/>
      <c r="G10281" s="504" t="s">
        <v>120</v>
      </c>
      <c r="H10281" s="505" t="n">
        <v>1</v>
      </c>
      <c r="I10281" s="506" t="n">
        <v>102.22</v>
      </c>
      <c r="J10281" s="507" t="n">
        <v>102.22</v>
      </c>
    </row>
    <row r="10282" customFormat="false" ht="24" hidden="false" customHeight="true" outlineLevel="0" collapsed="false">
      <c r="A10282" s="501" t="s">
        <v>200</v>
      </c>
      <c r="B10282" s="502" t="n">
        <v>7307</v>
      </c>
      <c r="C10282" s="503" t="s">
        <v>42</v>
      </c>
      <c r="D10282" s="503" t="s">
        <v>2036</v>
      </c>
      <c r="E10282" s="503" t="s">
        <v>669</v>
      </c>
      <c r="F10282" s="503"/>
      <c r="G10282" s="504" t="s">
        <v>686</v>
      </c>
      <c r="H10282" s="505" t="n">
        <v>0.011</v>
      </c>
      <c r="I10282" s="506" t="n">
        <v>36.25</v>
      </c>
      <c r="J10282" s="507" t="n">
        <v>0.39</v>
      </c>
    </row>
    <row r="10283" customFormat="false" ht="15" hidden="false" customHeight="false" outlineLevel="0" collapsed="false">
      <c r="A10283" s="486"/>
      <c r="B10283" s="487"/>
      <c r="C10283" s="487"/>
      <c r="D10283" s="487"/>
      <c r="E10283" s="487" t="s">
        <v>1388</v>
      </c>
      <c r="F10283" s="488" t="n">
        <v>54.63</v>
      </c>
      <c r="G10283" s="487" t="s">
        <v>1389</v>
      </c>
      <c r="H10283" s="488" t="n">
        <v>0</v>
      </c>
      <c r="I10283" s="489" t="s">
        <v>1390</v>
      </c>
      <c r="J10283" s="490" t="n">
        <v>54.63</v>
      </c>
    </row>
    <row r="10284" customFormat="false" ht="15" hidden="false" customHeight="true" outlineLevel="0" collapsed="false">
      <c r="A10284" s="486"/>
      <c r="B10284" s="487"/>
      <c r="C10284" s="487"/>
      <c r="D10284" s="487"/>
      <c r="E10284" s="487" t="s">
        <v>1391</v>
      </c>
      <c r="F10284" s="488" t="n">
        <v>40.84</v>
      </c>
      <c r="G10284" s="487"/>
      <c r="H10284" s="491" t="s">
        <v>1392</v>
      </c>
      <c r="I10284" s="491"/>
      <c r="J10284" s="490" t="n">
        <v>212.45</v>
      </c>
    </row>
    <row r="10285" customFormat="false" ht="49.5" hidden="false" customHeight="true" outlineLevel="0" collapsed="false">
      <c r="A10285" s="492"/>
      <c r="B10285" s="493"/>
      <c r="C10285" s="493"/>
      <c r="D10285" s="493"/>
      <c r="E10285" s="493"/>
      <c r="F10285" s="493"/>
      <c r="G10285" s="493" t="s">
        <v>1393</v>
      </c>
      <c r="H10285" s="494" t="n">
        <v>7</v>
      </c>
      <c r="I10285" s="495" t="s">
        <v>1394</v>
      </c>
      <c r="J10285" s="496" t="n">
        <v>1487.15</v>
      </c>
    </row>
    <row r="10286" customFormat="false" ht="0.75" hidden="false" customHeight="true" outlineLevel="0" collapsed="false">
      <c r="A10286" s="497"/>
      <c r="B10286" s="498"/>
      <c r="C10286" s="498"/>
      <c r="D10286" s="498"/>
      <c r="E10286" s="498"/>
      <c r="F10286" s="498"/>
      <c r="G10286" s="498"/>
      <c r="H10286" s="498"/>
      <c r="I10286" s="499"/>
      <c r="J10286" s="500"/>
    </row>
    <row r="10287" customFormat="false" ht="18" hidden="false" customHeight="true" outlineLevel="0" collapsed="false">
      <c r="A10287" s="466" t="s">
        <v>4356</v>
      </c>
      <c r="B10287" s="467" t="s">
        <v>27</v>
      </c>
      <c r="C10287" s="468" t="s">
        <v>26</v>
      </c>
      <c r="D10287" s="468" t="s">
        <v>18</v>
      </c>
      <c r="E10287" s="468" t="s">
        <v>25</v>
      </c>
      <c r="F10287" s="468"/>
      <c r="G10287" s="469" t="s">
        <v>1375</v>
      </c>
      <c r="H10287" s="467" t="s">
        <v>1376</v>
      </c>
      <c r="I10287" s="470" t="s">
        <v>1377</v>
      </c>
      <c r="J10287" s="471" t="s">
        <v>19</v>
      </c>
    </row>
    <row r="10288" customFormat="false" ht="39" hidden="false" customHeight="true" outlineLevel="0" collapsed="false">
      <c r="A10288" s="472" t="s">
        <v>35</v>
      </c>
      <c r="B10288" s="473" t="n">
        <v>94467</v>
      </c>
      <c r="C10288" s="474" t="s">
        <v>42</v>
      </c>
      <c r="D10288" s="474" t="s">
        <v>4357</v>
      </c>
      <c r="E10288" s="474" t="s">
        <v>1422</v>
      </c>
      <c r="F10288" s="474"/>
      <c r="G10288" s="475" t="s">
        <v>120</v>
      </c>
      <c r="H10288" s="476" t="n">
        <v>1</v>
      </c>
      <c r="I10288" s="477" t="n">
        <v>69.68</v>
      </c>
      <c r="J10288" s="478" t="n">
        <v>69.68</v>
      </c>
    </row>
    <row r="10289" customFormat="false" ht="25.5" hidden="false" customHeight="true" outlineLevel="0" collapsed="false">
      <c r="A10289" s="479" t="s">
        <v>656</v>
      </c>
      <c r="B10289" s="480" t="n">
        <v>88248</v>
      </c>
      <c r="C10289" s="481" t="s">
        <v>42</v>
      </c>
      <c r="D10289" s="481" t="s">
        <v>910</v>
      </c>
      <c r="E10289" s="481" t="s">
        <v>1382</v>
      </c>
      <c r="F10289" s="481"/>
      <c r="G10289" s="482" t="s">
        <v>469</v>
      </c>
      <c r="H10289" s="483" t="n">
        <v>0.3659</v>
      </c>
      <c r="I10289" s="484" t="n">
        <v>20.92</v>
      </c>
      <c r="J10289" s="485" t="n">
        <v>7.65</v>
      </c>
    </row>
    <row r="10290" customFormat="false" ht="25.5" hidden="false" customHeight="true" outlineLevel="0" collapsed="false">
      <c r="A10290" s="479" t="s">
        <v>656</v>
      </c>
      <c r="B10290" s="480" t="n">
        <v>88267</v>
      </c>
      <c r="C10290" s="481" t="s">
        <v>42</v>
      </c>
      <c r="D10290" s="481" t="s">
        <v>909</v>
      </c>
      <c r="E10290" s="481" t="s">
        <v>1382</v>
      </c>
      <c r="F10290" s="481"/>
      <c r="G10290" s="482" t="s">
        <v>469</v>
      </c>
      <c r="H10290" s="483" t="n">
        <v>0.3659</v>
      </c>
      <c r="I10290" s="484" t="n">
        <v>25.55</v>
      </c>
      <c r="J10290" s="485" t="n">
        <v>9.34</v>
      </c>
    </row>
    <row r="10291" customFormat="false" ht="24" hidden="false" customHeight="true" outlineLevel="0" collapsed="false">
      <c r="A10291" s="501" t="s">
        <v>200</v>
      </c>
      <c r="B10291" s="502" t="n">
        <v>3148</v>
      </c>
      <c r="C10291" s="503" t="s">
        <v>42</v>
      </c>
      <c r="D10291" s="503" t="s">
        <v>1423</v>
      </c>
      <c r="E10291" s="503" t="s">
        <v>669</v>
      </c>
      <c r="F10291" s="503"/>
      <c r="G10291" s="504" t="s">
        <v>120</v>
      </c>
      <c r="H10291" s="505" t="n">
        <v>0.0302</v>
      </c>
      <c r="I10291" s="506" t="n">
        <v>14.45</v>
      </c>
      <c r="J10291" s="507" t="n">
        <v>0.43</v>
      </c>
    </row>
    <row r="10292" customFormat="false" ht="25.5" hidden="false" customHeight="true" outlineLevel="0" collapsed="false">
      <c r="A10292" s="501" t="s">
        <v>200</v>
      </c>
      <c r="B10292" s="502" t="n">
        <v>3913</v>
      </c>
      <c r="C10292" s="503" t="s">
        <v>42</v>
      </c>
      <c r="D10292" s="503" t="s">
        <v>4358</v>
      </c>
      <c r="E10292" s="503" t="s">
        <v>669</v>
      </c>
      <c r="F10292" s="503"/>
      <c r="G10292" s="504" t="s">
        <v>120</v>
      </c>
      <c r="H10292" s="505" t="n">
        <v>1</v>
      </c>
      <c r="I10292" s="506" t="n">
        <v>52</v>
      </c>
      <c r="J10292" s="507" t="n">
        <v>52</v>
      </c>
    </row>
    <row r="10293" customFormat="false" ht="24" hidden="false" customHeight="true" outlineLevel="0" collapsed="false">
      <c r="A10293" s="501" t="s">
        <v>200</v>
      </c>
      <c r="B10293" s="502" t="n">
        <v>7307</v>
      </c>
      <c r="C10293" s="503" t="s">
        <v>42</v>
      </c>
      <c r="D10293" s="503" t="s">
        <v>2036</v>
      </c>
      <c r="E10293" s="503" t="s">
        <v>669</v>
      </c>
      <c r="F10293" s="503"/>
      <c r="G10293" s="504" t="s">
        <v>686</v>
      </c>
      <c r="H10293" s="505" t="n">
        <v>0.0072</v>
      </c>
      <c r="I10293" s="506" t="n">
        <v>36.25</v>
      </c>
      <c r="J10293" s="507" t="n">
        <v>0.26</v>
      </c>
    </row>
    <row r="10294" customFormat="false" ht="15" hidden="false" customHeight="false" outlineLevel="0" collapsed="false">
      <c r="A10294" s="486"/>
      <c r="B10294" s="487"/>
      <c r="C10294" s="487"/>
      <c r="D10294" s="487"/>
      <c r="E10294" s="487" t="s">
        <v>1388</v>
      </c>
      <c r="F10294" s="488" t="n">
        <v>13.58</v>
      </c>
      <c r="G10294" s="487" t="s">
        <v>1389</v>
      </c>
      <c r="H10294" s="488" t="n">
        <v>0</v>
      </c>
      <c r="I10294" s="489" t="s">
        <v>1390</v>
      </c>
      <c r="J10294" s="490" t="n">
        <v>13.58</v>
      </c>
    </row>
    <row r="10295" customFormat="false" ht="15" hidden="false" customHeight="true" outlineLevel="0" collapsed="false">
      <c r="A10295" s="486"/>
      <c r="B10295" s="487"/>
      <c r="C10295" s="487"/>
      <c r="D10295" s="487"/>
      <c r="E10295" s="487" t="s">
        <v>1391</v>
      </c>
      <c r="F10295" s="488" t="n">
        <v>16.58</v>
      </c>
      <c r="G10295" s="487"/>
      <c r="H10295" s="491" t="s">
        <v>1392</v>
      </c>
      <c r="I10295" s="491"/>
      <c r="J10295" s="490" t="n">
        <v>86.26</v>
      </c>
    </row>
    <row r="10296" customFormat="false" ht="49.5" hidden="false" customHeight="true" outlineLevel="0" collapsed="false">
      <c r="A10296" s="492"/>
      <c r="B10296" s="493"/>
      <c r="C10296" s="493"/>
      <c r="D10296" s="493"/>
      <c r="E10296" s="493"/>
      <c r="F10296" s="493"/>
      <c r="G10296" s="493" t="s">
        <v>1393</v>
      </c>
      <c r="H10296" s="494" t="n">
        <v>1</v>
      </c>
      <c r="I10296" s="495" t="s">
        <v>1394</v>
      </c>
      <c r="J10296" s="496" t="n">
        <v>86.26</v>
      </c>
    </row>
    <row r="10297" customFormat="false" ht="0.75" hidden="false" customHeight="true" outlineLevel="0" collapsed="false">
      <c r="A10297" s="497"/>
      <c r="B10297" s="498"/>
      <c r="C10297" s="498"/>
      <c r="D10297" s="498"/>
      <c r="E10297" s="498"/>
      <c r="F10297" s="498"/>
      <c r="G10297" s="498"/>
      <c r="H10297" s="498"/>
      <c r="I10297" s="499"/>
      <c r="J10297" s="500"/>
    </row>
    <row r="10298" customFormat="false" ht="18" hidden="false" customHeight="true" outlineLevel="0" collapsed="false">
      <c r="A10298" s="466" t="s">
        <v>4359</v>
      </c>
      <c r="B10298" s="467" t="s">
        <v>27</v>
      </c>
      <c r="C10298" s="468" t="s">
        <v>26</v>
      </c>
      <c r="D10298" s="468" t="s">
        <v>18</v>
      </c>
      <c r="E10298" s="468" t="s">
        <v>25</v>
      </c>
      <c r="F10298" s="468"/>
      <c r="G10298" s="469" t="s">
        <v>1375</v>
      </c>
      <c r="H10298" s="467" t="s">
        <v>1376</v>
      </c>
      <c r="I10298" s="470" t="s">
        <v>1377</v>
      </c>
      <c r="J10298" s="471" t="s">
        <v>19</v>
      </c>
    </row>
    <row r="10299" customFormat="false" ht="25.5" hidden="false" customHeight="true" outlineLevel="0" collapsed="false">
      <c r="A10299" s="472" t="s">
        <v>35</v>
      </c>
      <c r="B10299" s="473" t="n">
        <v>99624</v>
      </c>
      <c r="C10299" s="474" t="s">
        <v>42</v>
      </c>
      <c r="D10299" s="474" t="s">
        <v>4360</v>
      </c>
      <c r="E10299" s="474" t="s">
        <v>1422</v>
      </c>
      <c r="F10299" s="474"/>
      <c r="G10299" s="475" t="s">
        <v>120</v>
      </c>
      <c r="H10299" s="476" t="n">
        <v>1</v>
      </c>
      <c r="I10299" s="477" t="n">
        <v>554.49</v>
      </c>
      <c r="J10299" s="478" t="n">
        <v>554.49</v>
      </c>
    </row>
    <row r="10300" customFormat="false" ht="25.5" hidden="false" customHeight="true" outlineLevel="0" collapsed="false">
      <c r="A10300" s="479" t="s">
        <v>656</v>
      </c>
      <c r="B10300" s="480" t="n">
        <v>88248</v>
      </c>
      <c r="C10300" s="481" t="s">
        <v>42</v>
      </c>
      <c r="D10300" s="481" t="s">
        <v>910</v>
      </c>
      <c r="E10300" s="481" t="s">
        <v>1382</v>
      </c>
      <c r="F10300" s="481"/>
      <c r="G10300" s="482" t="s">
        <v>469</v>
      </c>
      <c r="H10300" s="483" t="n">
        <v>0.4546</v>
      </c>
      <c r="I10300" s="484" t="n">
        <v>20.92</v>
      </c>
      <c r="J10300" s="485" t="n">
        <v>9.51</v>
      </c>
    </row>
    <row r="10301" customFormat="false" ht="25.5" hidden="false" customHeight="true" outlineLevel="0" collapsed="false">
      <c r="A10301" s="479" t="s">
        <v>656</v>
      </c>
      <c r="B10301" s="480" t="n">
        <v>88267</v>
      </c>
      <c r="C10301" s="481" t="s">
        <v>42</v>
      </c>
      <c r="D10301" s="481" t="s">
        <v>909</v>
      </c>
      <c r="E10301" s="481" t="s">
        <v>1382</v>
      </c>
      <c r="F10301" s="481"/>
      <c r="G10301" s="482" t="s">
        <v>469</v>
      </c>
      <c r="H10301" s="483" t="n">
        <v>0.4546</v>
      </c>
      <c r="I10301" s="484" t="n">
        <v>25.55</v>
      </c>
      <c r="J10301" s="485" t="n">
        <v>11.61</v>
      </c>
    </row>
    <row r="10302" customFormat="false" ht="24" hidden="false" customHeight="true" outlineLevel="0" collapsed="false">
      <c r="A10302" s="501" t="s">
        <v>200</v>
      </c>
      <c r="B10302" s="502" t="n">
        <v>3148</v>
      </c>
      <c r="C10302" s="503" t="s">
        <v>42</v>
      </c>
      <c r="D10302" s="503" t="s">
        <v>1423</v>
      </c>
      <c r="E10302" s="503" t="s">
        <v>669</v>
      </c>
      <c r="F10302" s="503"/>
      <c r="G10302" s="504" t="s">
        <v>120</v>
      </c>
      <c r="H10302" s="505" t="n">
        <v>0.0302</v>
      </c>
      <c r="I10302" s="506" t="n">
        <v>14.45</v>
      </c>
      <c r="J10302" s="507" t="n">
        <v>0.43</v>
      </c>
    </row>
    <row r="10303" customFormat="false" ht="39" hidden="false" customHeight="true" outlineLevel="0" collapsed="false">
      <c r="A10303" s="501" t="s">
        <v>200</v>
      </c>
      <c r="B10303" s="502" t="n">
        <v>10405</v>
      </c>
      <c r="C10303" s="503" t="s">
        <v>42</v>
      </c>
      <c r="D10303" s="503" t="s">
        <v>4361</v>
      </c>
      <c r="E10303" s="503" t="s">
        <v>669</v>
      </c>
      <c r="F10303" s="503"/>
      <c r="G10303" s="504" t="s">
        <v>120</v>
      </c>
      <c r="H10303" s="505" t="n">
        <v>1</v>
      </c>
      <c r="I10303" s="506" t="n">
        <v>532.94</v>
      </c>
      <c r="J10303" s="507" t="n">
        <v>532.94</v>
      </c>
    </row>
    <row r="10304" customFormat="false" ht="15" hidden="false" customHeight="false" outlineLevel="0" collapsed="false">
      <c r="A10304" s="486"/>
      <c r="B10304" s="487"/>
      <c r="C10304" s="487"/>
      <c r="D10304" s="487"/>
      <c r="E10304" s="487" t="s">
        <v>1388</v>
      </c>
      <c r="F10304" s="488" t="n">
        <v>16.88</v>
      </c>
      <c r="G10304" s="487" t="s">
        <v>1389</v>
      </c>
      <c r="H10304" s="488" t="n">
        <v>0</v>
      </c>
      <c r="I10304" s="489" t="s">
        <v>1390</v>
      </c>
      <c r="J10304" s="490" t="n">
        <v>16.88</v>
      </c>
    </row>
    <row r="10305" customFormat="false" ht="15" hidden="false" customHeight="true" outlineLevel="0" collapsed="false">
      <c r="A10305" s="486"/>
      <c r="B10305" s="487"/>
      <c r="C10305" s="487"/>
      <c r="D10305" s="487"/>
      <c r="E10305" s="487" t="s">
        <v>1391</v>
      </c>
      <c r="F10305" s="488" t="n">
        <v>131.96</v>
      </c>
      <c r="G10305" s="487"/>
      <c r="H10305" s="491" t="s">
        <v>1392</v>
      </c>
      <c r="I10305" s="491"/>
      <c r="J10305" s="490" t="n">
        <v>686.45</v>
      </c>
    </row>
    <row r="10306" customFormat="false" ht="49.5" hidden="false" customHeight="true" outlineLevel="0" collapsed="false">
      <c r="A10306" s="492"/>
      <c r="B10306" s="493"/>
      <c r="C10306" s="493"/>
      <c r="D10306" s="493"/>
      <c r="E10306" s="493"/>
      <c r="F10306" s="493"/>
      <c r="G10306" s="493" t="s">
        <v>1393</v>
      </c>
      <c r="H10306" s="494" t="n">
        <v>1</v>
      </c>
      <c r="I10306" s="495" t="s">
        <v>1394</v>
      </c>
      <c r="J10306" s="496" t="n">
        <v>686.45</v>
      </c>
    </row>
    <row r="10307" customFormat="false" ht="0.75" hidden="false" customHeight="true" outlineLevel="0" collapsed="false">
      <c r="A10307" s="497"/>
      <c r="B10307" s="498"/>
      <c r="C10307" s="498"/>
      <c r="D10307" s="498"/>
      <c r="E10307" s="498"/>
      <c r="F10307" s="498"/>
      <c r="G10307" s="498"/>
      <c r="H10307" s="498"/>
      <c r="I10307" s="499"/>
      <c r="J10307" s="500"/>
    </row>
    <row r="10308" customFormat="false" ht="18" hidden="false" customHeight="true" outlineLevel="0" collapsed="false">
      <c r="A10308" s="466" t="s">
        <v>4362</v>
      </c>
      <c r="B10308" s="467" t="s">
        <v>27</v>
      </c>
      <c r="C10308" s="468" t="s">
        <v>26</v>
      </c>
      <c r="D10308" s="468" t="s">
        <v>18</v>
      </c>
      <c r="E10308" s="468" t="s">
        <v>25</v>
      </c>
      <c r="F10308" s="468"/>
      <c r="G10308" s="469" t="s">
        <v>1375</v>
      </c>
      <c r="H10308" s="467" t="s">
        <v>1376</v>
      </c>
      <c r="I10308" s="470" t="s">
        <v>1377</v>
      </c>
      <c r="J10308" s="471" t="s">
        <v>19</v>
      </c>
    </row>
    <row r="10309" customFormat="false" ht="25.5" hidden="false" customHeight="true" outlineLevel="0" collapsed="false">
      <c r="A10309" s="472" t="s">
        <v>35</v>
      </c>
      <c r="B10309" s="473" t="s">
        <v>4363</v>
      </c>
      <c r="C10309" s="474" t="s">
        <v>36</v>
      </c>
      <c r="D10309" s="474" t="s">
        <v>4364</v>
      </c>
      <c r="E10309" s="474" t="s">
        <v>4365</v>
      </c>
      <c r="F10309" s="474"/>
      <c r="G10309" s="475" t="s">
        <v>39</v>
      </c>
      <c r="H10309" s="476" t="n">
        <v>1</v>
      </c>
      <c r="I10309" s="477" t="n">
        <v>379.27</v>
      </c>
      <c r="J10309" s="478" t="n">
        <v>379.27</v>
      </c>
    </row>
    <row r="10310" customFormat="false" ht="25.5" hidden="false" customHeight="true" outlineLevel="0" collapsed="false">
      <c r="A10310" s="479" t="s">
        <v>656</v>
      </c>
      <c r="B10310" s="480" t="n">
        <v>88267</v>
      </c>
      <c r="C10310" s="481" t="s">
        <v>42</v>
      </c>
      <c r="D10310" s="481" t="s">
        <v>909</v>
      </c>
      <c r="E10310" s="481" t="s">
        <v>1382</v>
      </c>
      <c r="F10310" s="481"/>
      <c r="G10310" s="482" t="s">
        <v>469</v>
      </c>
      <c r="H10310" s="483" t="n">
        <v>0.8</v>
      </c>
      <c r="I10310" s="484" t="n">
        <v>25.55</v>
      </c>
      <c r="J10310" s="485" t="n">
        <v>20.44</v>
      </c>
    </row>
    <row r="10311" customFormat="false" ht="25.5" hidden="false" customHeight="true" outlineLevel="0" collapsed="false">
      <c r="A10311" s="479" t="s">
        <v>656</v>
      </c>
      <c r="B10311" s="480" t="n">
        <v>88248</v>
      </c>
      <c r="C10311" s="481" t="s">
        <v>42</v>
      </c>
      <c r="D10311" s="481" t="s">
        <v>910</v>
      </c>
      <c r="E10311" s="481" t="s">
        <v>1382</v>
      </c>
      <c r="F10311" s="481"/>
      <c r="G10311" s="482" t="s">
        <v>469</v>
      </c>
      <c r="H10311" s="483" t="n">
        <v>0.8</v>
      </c>
      <c r="I10311" s="484" t="n">
        <v>20.92</v>
      </c>
      <c r="J10311" s="485" t="n">
        <v>16.73</v>
      </c>
    </row>
    <row r="10312" customFormat="false" ht="24" hidden="false" customHeight="true" outlineLevel="0" collapsed="false">
      <c r="A10312" s="501" t="s">
        <v>200</v>
      </c>
      <c r="B10312" s="502" t="n">
        <v>3148</v>
      </c>
      <c r="C10312" s="503" t="s">
        <v>42</v>
      </c>
      <c r="D10312" s="503" t="s">
        <v>1423</v>
      </c>
      <c r="E10312" s="503" t="s">
        <v>669</v>
      </c>
      <c r="F10312" s="503"/>
      <c r="G10312" s="504" t="s">
        <v>120</v>
      </c>
      <c r="H10312" s="505" t="n">
        <v>0.56</v>
      </c>
      <c r="I10312" s="506" t="n">
        <v>14.45</v>
      </c>
      <c r="J10312" s="507" t="n">
        <v>8.09</v>
      </c>
    </row>
    <row r="10313" customFormat="false" ht="24" hidden="false" customHeight="true" outlineLevel="0" collapsed="false">
      <c r="A10313" s="501" t="s">
        <v>200</v>
      </c>
      <c r="B10313" s="502" t="s">
        <v>4366</v>
      </c>
      <c r="C10313" s="503" t="s">
        <v>36</v>
      </c>
      <c r="D10313" s="503" t="s">
        <v>4367</v>
      </c>
      <c r="E10313" s="503" t="s">
        <v>669</v>
      </c>
      <c r="F10313" s="503"/>
      <c r="G10313" s="504" t="s">
        <v>47</v>
      </c>
      <c r="H10313" s="505" t="n">
        <v>1</v>
      </c>
      <c r="I10313" s="506" t="n">
        <v>334.01</v>
      </c>
      <c r="J10313" s="507" t="n">
        <v>334.01</v>
      </c>
    </row>
    <row r="10314" customFormat="false" ht="15" hidden="false" customHeight="false" outlineLevel="0" collapsed="false">
      <c r="A10314" s="486"/>
      <c r="B10314" s="487"/>
      <c r="C10314" s="487"/>
      <c r="D10314" s="487"/>
      <c r="E10314" s="487" t="s">
        <v>1388</v>
      </c>
      <c r="F10314" s="488" t="n">
        <v>29.71</v>
      </c>
      <c r="G10314" s="487" t="s">
        <v>1389</v>
      </c>
      <c r="H10314" s="488" t="n">
        <v>0</v>
      </c>
      <c r="I10314" s="489" t="s">
        <v>1390</v>
      </c>
      <c r="J10314" s="490" t="n">
        <v>29.71</v>
      </c>
    </row>
    <row r="10315" customFormat="false" ht="15" hidden="false" customHeight="true" outlineLevel="0" collapsed="false">
      <c r="A10315" s="486"/>
      <c r="B10315" s="487"/>
      <c r="C10315" s="487"/>
      <c r="D10315" s="487"/>
      <c r="E10315" s="487" t="s">
        <v>1391</v>
      </c>
      <c r="F10315" s="488" t="n">
        <v>90.26</v>
      </c>
      <c r="G10315" s="487"/>
      <c r="H10315" s="491" t="s">
        <v>1392</v>
      </c>
      <c r="I10315" s="491"/>
      <c r="J10315" s="490" t="n">
        <v>469.53</v>
      </c>
    </row>
    <row r="10316" customFormat="false" ht="49.5" hidden="false" customHeight="true" outlineLevel="0" collapsed="false">
      <c r="A10316" s="492"/>
      <c r="B10316" s="493"/>
      <c r="C10316" s="493"/>
      <c r="D10316" s="493"/>
      <c r="E10316" s="493"/>
      <c r="F10316" s="493"/>
      <c r="G10316" s="493" t="s">
        <v>1393</v>
      </c>
      <c r="H10316" s="494" t="n">
        <v>1</v>
      </c>
      <c r="I10316" s="495" t="s">
        <v>1394</v>
      </c>
      <c r="J10316" s="496" t="n">
        <v>469.53</v>
      </c>
    </row>
    <row r="10317" customFormat="false" ht="0.75" hidden="false" customHeight="true" outlineLevel="0" collapsed="false">
      <c r="A10317" s="497"/>
      <c r="B10317" s="498"/>
      <c r="C10317" s="498"/>
      <c r="D10317" s="498"/>
      <c r="E10317" s="498"/>
      <c r="F10317" s="498"/>
      <c r="G10317" s="498"/>
      <c r="H10317" s="498"/>
      <c r="I10317" s="499"/>
      <c r="J10317" s="500"/>
    </row>
    <row r="10318" customFormat="false" ht="18" hidden="false" customHeight="true" outlineLevel="0" collapsed="false">
      <c r="A10318" s="466" t="s">
        <v>4368</v>
      </c>
      <c r="B10318" s="467" t="s">
        <v>27</v>
      </c>
      <c r="C10318" s="468" t="s">
        <v>26</v>
      </c>
      <c r="D10318" s="468" t="s">
        <v>18</v>
      </c>
      <c r="E10318" s="468" t="s">
        <v>25</v>
      </c>
      <c r="F10318" s="468"/>
      <c r="G10318" s="469" t="s">
        <v>1375</v>
      </c>
      <c r="H10318" s="467" t="s">
        <v>1376</v>
      </c>
      <c r="I10318" s="470" t="s">
        <v>1377</v>
      </c>
      <c r="J10318" s="471" t="s">
        <v>19</v>
      </c>
    </row>
    <row r="10319" customFormat="false" ht="39" hidden="false" customHeight="true" outlineLevel="0" collapsed="false">
      <c r="A10319" s="472" t="s">
        <v>35</v>
      </c>
      <c r="B10319" s="473" t="n">
        <v>97488</v>
      </c>
      <c r="C10319" s="474" t="s">
        <v>42</v>
      </c>
      <c r="D10319" s="474" t="s">
        <v>4369</v>
      </c>
      <c r="E10319" s="474" t="s">
        <v>1422</v>
      </c>
      <c r="F10319" s="474"/>
      <c r="G10319" s="475" t="s">
        <v>120</v>
      </c>
      <c r="H10319" s="476" t="n">
        <v>1</v>
      </c>
      <c r="I10319" s="477" t="n">
        <v>314.39</v>
      </c>
      <c r="J10319" s="478" t="n">
        <v>314.39</v>
      </c>
    </row>
    <row r="10320" customFormat="false" ht="25.5" hidden="false" customHeight="true" outlineLevel="0" collapsed="false">
      <c r="A10320" s="479" t="s">
        <v>656</v>
      </c>
      <c r="B10320" s="480" t="n">
        <v>88248</v>
      </c>
      <c r="C10320" s="481" t="s">
        <v>42</v>
      </c>
      <c r="D10320" s="481" t="s">
        <v>910</v>
      </c>
      <c r="E10320" s="481" t="s">
        <v>1382</v>
      </c>
      <c r="F10320" s="481"/>
      <c r="G10320" s="482" t="s">
        <v>469</v>
      </c>
      <c r="H10320" s="483" t="n">
        <v>0.586</v>
      </c>
      <c r="I10320" s="484" t="n">
        <v>20.92</v>
      </c>
      <c r="J10320" s="485" t="n">
        <v>12.25</v>
      </c>
    </row>
    <row r="10321" customFormat="false" ht="25.5" hidden="false" customHeight="true" outlineLevel="0" collapsed="false">
      <c r="A10321" s="479" t="s">
        <v>656</v>
      </c>
      <c r="B10321" s="480" t="n">
        <v>88267</v>
      </c>
      <c r="C10321" s="481" t="s">
        <v>42</v>
      </c>
      <c r="D10321" s="481" t="s">
        <v>909</v>
      </c>
      <c r="E10321" s="481" t="s">
        <v>1382</v>
      </c>
      <c r="F10321" s="481"/>
      <c r="G10321" s="482" t="s">
        <v>469</v>
      </c>
      <c r="H10321" s="483" t="n">
        <v>0.586</v>
      </c>
      <c r="I10321" s="484" t="n">
        <v>25.55</v>
      </c>
      <c r="J10321" s="485" t="n">
        <v>14.97</v>
      </c>
    </row>
    <row r="10322" customFormat="false" ht="24" hidden="false" customHeight="true" outlineLevel="0" collapsed="false">
      <c r="A10322" s="479" t="s">
        <v>656</v>
      </c>
      <c r="B10322" s="480" t="n">
        <v>88317</v>
      </c>
      <c r="C10322" s="481" t="s">
        <v>42</v>
      </c>
      <c r="D10322" s="481" t="s">
        <v>4236</v>
      </c>
      <c r="E10322" s="481" t="s">
        <v>1382</v>
      </c>
      <c r="F10322" s="481"/>
      <c r="G10322" s="482" t="s">
        <v>469</v>
      </c>
      <c r="H10322" s="483" t="n">
        <v>0.586</v>
      </c>
      <c r="I10322" s="484" t="n">
        <v>26.36</v>
      </c>
      <c r="J10322" s="485" t="n">
        <v>15.44</v>
      </c>
    </row>
    <row r="10323" customFormat="false" ht="25.5" hidden="false" customHeight="true" outlineLevel="0" collapsed="false">
      <c r="A10323" s="501" t="s">
        <v>200</v>
      </c>
      <c r="B10323" s="502" t="n">
        <v>11002</v>
      </c>
      <c r="C10323" s="503" t="s">
        <v>42</v>
      </c>
      <c r="D10323" s="503" t="s">
        <v>2349</v>
      </c>
      <c r="E10323" s="503" t="s">
        <v>669</v>
      </c>
      <c r="F10323" s="503"/>
      <c r="G10323" s="504" t="s">
        <v>66</v>
      </c>
      <c r="H10323" s="505" t="n">
        <v>0.067</v>
      </c>
      <c r="I10323" s="506" t="n">
        <v>36.39</v>
      </c>
      <c r="J10323" s="507" t="n">
        <v>2.43</v>
      </c>
    </row>
    <row r="10324" customFormat="false" ht="25.5" hidden="false" customHeight="true" outlineLevel="0" collapsed="false">
      <c r="A10324" s="501" t="s">
        <v>200</v>
      </c>
      <c r="B10324" s="502" t="n">
        <v>40422</v>
      </c>
      <c r="C10324" s="503" t="s">
        <v>42</v>
      </c>
      <c r="D10324" s="503" t="s">
        <v>4370</v>
      </c>
      <c r="E10324" s="503" t="s">
        <v>669</v>
      </c>
      <c r="F10324" s="503"/>
      <c r="G10324" s="504" t="s">
        <v>120</v>
      </c>
      <c r="H10324" s="505" t="n">
        <v>1</v>
      </c>
      <c r="I10324" s="506" t="n">
        <v>269.3</v>
      </c>
      <c r="J10324" s="507" t="n">
        <v>269.3</v>
      </c>
    </row>
    <row r="10325" customFormat="false" ht="15" hidden="false" customHeight="false" outlineLevel="0" collapsed="false">
      <c r="A10325" s="486"/>
      <c r="B10325" s="487"/>
      <c r="C10325" s="487"/>
      <c r="D10325" s="487"/>
      <c r="E10325" s="487" t="s">
        <v>1388</v>
      </c>
      <c r="F10325" s="488" t="n">
        <v>33.5</v>
      </c>
      <c r="G10325" s="487" t="s">
        <v>1389</v>
      </c>
      <c r="H10325" s="488" t="n">
        <v>0</v>
      </c>
      <c r="I10325" s="489" t="s">
        <v>1390</v>
      </c>
      <c r="J10325" s="490" t="n">
        <v>33.5</v>
      </c>
    </row>
    <row r="10326" customFormat="false" ht="15" hidden="false" customHeight="true" outlineLevel="0" collapsed="false">
      <c r="A10326" s="486"/>
      <c r="B10326" s="487"/>
      <c r="C10326" s="487"/>
      <c r="D10326" s="487"/>
      <c r="E10326" s="487" t="s">
        <v>1391</v>
      </c>
      <c r="F10326" s="488" t="n">
        <v>74.82</v>
      </c>
      <c r="G10326" s="487"/>
      <c r="H10326" s="491" t="s">
        <v>1392</v>
      </c>
      <c r="I10326" s="491"/>
      <c r="J10326" s="490" t="n">
        <v>389.21</v>
      </c>
    </row>
    <row r="10327" customFormat="false" ht="49.5" hidden="false" customHeight="true" outlineLevel="0" collapsed="false">
      <c r="A10327" s="492"/>
      <c r="B10327" s="493"/>
      <c r="C10327" s="493"/>
      <c r="D10327" s="493"/>
      <c r="E10327" s="493"/>
      <c r="F10327" s="493"/>
      <c r="G10327" s="493" t="s">
        <v>1393</v>
      </c>
      <c r="H10327" s="494" t="n">
        <v>4</v>
      </c>
      <c r="I10327" s="495" t="s">
        <v>1394</v>
      </c>
      <c r="J10327" s="496" t="n">
        <v>1556.84</v>
      </c>
    </row>
    <row r="10328" customFormat="false" ht="0.75" hidden="false" customHeight="true" outlineLevel="0" collapsed="false">
      <c r="A10328" s="497"/>
      <c r="B10328" s="498"/>
      <c r="C10328" s="498"/>
      <c r="D10328" s="498"/>
      <c r="E10328" s="498"/>
      <c r="F10328" s="498"/>
      <c r="G10328" s="498"/>
      <c r="H10328" s="498"/>
      <c r="I10328" s="499"/>
      <c r="J10328" s="500"/>
    </row>
    <row r="10329" customFormat="false" ht="18" hidden="false" customHeight="true" outlineLevel="0" collapsed="false">
      <c r="A10329" s="466" t="s">
        <v>4371</v>
      </c>
      <c r="B10329" s="467" t="s">
        <v>27</v>
      </c>
      <c r="C10329" s="468" t="s">
        <v>26</v>
      </c>
      <c r="D10329" s="468" t="s">
        <v>18</v>
      </c>
      <c r="E10329" s="468" t="s">
        <v>25</v>
      </c>
      <c r="F10329" s="468"/>
      <c r="G10329" s="469" t="s">
        <v>1375</v>
      </c>
      <c r="H10329" s="467" t="s">
        <v>1376</v>
      </c>
      <c r="I10329" s="470" t="s">
        <v>1377</v>
      </c>
      <c r="J10329" s="471" t="s">
        <v>19</v>
      </c>
    </row>
    <row r="10330" customFormat="false" ht="25.5" hidden="false" customHeight="true" outlineLevel="0" collapsed="false">
      <c r="A10330" s="472" t="s">
        <v>35</v>
      </c>
      <c r="B10330" s="473" t="n">
        <v>94499</v>
      </c>
      <c r="C10330" s="474" t="s">
        <v>42</v>
      </c>
      <c r="D10330" s="474" t="s">
        <v>3536</v>
      </c>
      <c r="E10330" s="474" t="s">
        <v>1422</v>
      </c>
      <c r="F10330" s="474"/>
      <c r="G10330" s="475" t="s">
        <v>120</v>
      </c>
      <c r="H10330" s="476" t="n">
        <v>1</v>
      </c>
      <c r="I10330" s="477" t="n">
        <v>256.27</v>
      </c>
      <c r="J10330" s="478" t="n">
        <v>256.27</v>
      </c>
    </row>
    <row r="10331" customFormat="false" ht="25.5" hidden="false" customHeight="true" outlineLevel="0" collapsed="false">
      <c r="A10331" s="479" t="s">
        <v>656</v>
      </c>
      <c r="B10331" s="480" t="n">
        <v>88248</v>
      </c>
      <c r="C10331" s="481" t="s">
        <v>42</v>
      </c>
      <c r="D10331" s="481" t="s">
        <v>910</v>
      </c>
      <c r="E10331" s="481" t="s">
        <v>1382</v>
      </c>
      <c r="F10331" s="481"/>
      <c r="G10331" s="482" t="s">
        <v>469</v>
      </c>
      <c r="H10331" s="483" t="n">
        <v>0.4546</v>
      </c>
      <c r="I10331" s="484" t="n">
        <v>20.92</v>
      </c>
      <c r="J10331" s="485" t="n">
        <v>9.51</v>
      </c>
    </row>
    <row r="10332" customFormat="false" ht="25.5" hidden="false" customHeight="true" outlineLevel="0" collapsed="false">
      <c r="A10332" s="479" t="s">
        <v>656</v>
      </c>
      <c r="B10332" s="480" t="n">
        <v>88267</v>
      </c>
      <c r="C10332" s="481" t="s">
        <v>42</v>
      </c>
      <c r="D10332" s="481" t="s">
        <v>909</v>
      </c>
      <c r="E10332" s="481" t="s">
        <v>1382</v>
      </c>
      <c r="F10332" s="481"/>
      <c r="G10332" s="482" t="s">
        <v>469</v>
      </c>
      <c r="H10332" s="483" t="n">
        <v>0.4546</v>
      </c>
      <c r="I10332" s="484" t="n">
        <v>25.55</v>
      </c>
      <c r="J10332" s="485" t="n">
        <v>11.61</v>
      </c>
    </row>
    <row r="10333" customFormat="false" ht="24" hidden="false" customHeight="true" outlineLevel="0" collapsed="false">
      <c r="A10333" s="501" t="s">
        <v>200</v>
      </c>
      <c r="B10333" s="502" t="n">
        <v>3148</v>
      </c>
      <c r="C10333" s="503" t="s">
        <v>42</v>
      </c>
      <c r="D10333" s="503" t="s">
        <v>1423</v>
      </c>
      <c r="E10333" s="503" t="s">
        <v>669</v>
      </c>
      <c r="F10333" s="503"/>
      <c r="G10333" s="504" t="s">
        <v>120</v>
      </c>
      <c r="H10333" s="505" t="n">
        <v>0.0302</v>
      </c>
      <c r="I10333" s="506" t="n">
        <v>14.45</v>
      </c>
      <c r="J10333" s="507" t="n">
        <v>0.43</v>
      </c>
    </row>
    <row r="10334" customFormat="false" ht="25.5" hidden="false" customHeight="true" outlineLevel="0" collapsed="false">
      <c r="A10334" s="501" t="s">
        <v>200</v>
      </c>
      <c r="B10334" s="502" t="n">
        <v>6011</v>
      </c>
      <c r="C10334" s="503" t="s">
        <v>42</v>
      </c>
      <c r="D10334" s="503" t="s">
        <v>3537</v>
      </c>
      <c r="E10334" s="503" t="s">
        <v>669</v>
      </c>
      <c r="F10334" s="503"/>
      <c r="G10334" s="504" t="s">
        <v>120</v>
      </c>
      <c r="H10334" s="505" t="n">
        <v>1</v>
      </c>
      <c r="I10334" s="506" t="n">
        <v>234.72</v>
      </c>
      <c r="J10334" s="507" t="n">
        <v>234.72</v>
      </c>
    </row>
    <row r="10335" customFormat="false" ht="15" hidden="false" customHeight="false" outlineLevel="0" collapsed="false">
      <c r="A10335" s="486"/>
      <c r="B10335" s="487"/>
      <c r="C10335" s="487"/>
      <c r="D10335" s="487"/>
      <c r="E10335" s="487" t="s">
        <v>1388</v>
      </c>
      <c r="F10335" s="488" t="n">
        <v>16.88</v>
      </c>
      <c r="G10335" s="487" t="s">
        <v>1389</v>
      </c>
      <c r="H10335" s="488" t="n">
        <v>0</v>
      </c>
      <c r="I10335" s="489" t="s">
        <v>1390</v>
      </c>
      <c r="J10335" s="490" t="n">
        <v>16.88</v>
      </c>
    </row>
    <row r="10336" customFormat="false" ht="15" hidden="false" customHeight="true" outlineLevel="0" collapsed="false">
      <c r="A10336" s="486"/>
      <c r="B10336" s="487"/>
      <c r="C10336" s="487"/>
      <c r="D10336" s="487"/>
      <c r="E10336" s="487" t="s">
        <v>1391</v>
      </c>
      <c r="F10336" s="488" t="n">
        <v>60.99</v>
      </c>
      <c r="G10336" s="487"/>
      <c r="H10336" s="491" t="s">
        <v>1392</v>
      </c>
      <c r="I10336" s="491"/>
      <c r="J10336" s="490" t="n">
        <v>317.26</v>
      </c>
    </row>
    <row r="10337" customFormat="false" ht="49.5" hidden="false" customHeight="true" outlineLevel="0" collapsed="false">
      <c r="A10337" s="492"/>
      <c r="B10337" s="493"/>
      <c r="C10337" s="493"/>
      <c r="D10337" s="493"/>
      <c r="E10337" s="493"/>
      <c r="F10337" s="493"/>
      <c r="G10337" s="493" t="s">
        <v>1393</v>
      </c>
      <c r="H10337" s="494" t="n">
        <v>2</v>
      </c>
      <c r="I10337" s="495" t="s">
        <v>1394</v>
      </c>
      <c r="J10337" s="496" t="n">
        <v>634.52</v>
      </c>
    </row>
    <row r="10338" customFormat="false" ht="0.75" hidden="false" customHeight="true" outlineLevel="0" collapsed="false">
      <c r="A10338" s="497"/>
      <c r="B10338" s="498"/>
      <c r="C10338" s="498"/>
      <c r="D10338" s="498"/>
      <c r="E10338" s="498"/>
      <c r="F10338" s="498"/>
      <c r="G10338" s="498"/>
      <c r="H10338" s="498"/>
      <c r="I10338" s="499"/>
      <c r="J10338" s="500"/>
    </row>
    <row r="10339" customFormat="false" ht="18" hidden="false" customHeight="true" outlineLevel="0" collapsed="false">
      <c r="A10339" s="466" t="s">
        <v>4372</v>
      </c>
      <c r="B10339" s="467" t="s">
        <v>27</v>
      </c>
      <c r="C10339" s="468" t="s">
        <v>26</v>
      </c>
      <c r="D10339" s="468" t="s">
        <v>18</v>
      </c>
      <c r="E10339" s="468" t="s">
        <v>25</v>
      </c>
      <c r="F10339" s="468"/>
      <c r="G10339" s="469" t="s">
        <v>1375</v>
      </c>
      <c r="H10339" s="467" t="s">
        <v>1376</v>
      </c>
      <c r="I10339" s="470" t="s">
        <v>1377</v>
      </c>
      <c r="J10339" s="471" t="s">
        <v>19</v>
      </c>
    </row>
    <row r="10340" customFormat="false" ht="51.75" hidden="false" customHeight="true" outlineLevel="0" collapsed="false">
      <c r="A10340" s="472" t="s">
        <v>35</v>
      </c>
      <c r="B10340" s="473" t="s">
        <v>4373</v>
      </c>
      <c r="C10340" s="474" t="s">
        <v>36</v>
      </c>
      <c r="D10340" s="474" t="s">
        <v>4374</v>
      </c>
      <c r="E10340" s="474" t="s">
        <v>674</v>
      </c>
      <c r="F10340" s="474"/>
      <c r="G10340" s="475" t="s">
        <v>400</v>
      </c>
      <c r="H10340" s="476" t="n">
        <v>1</v>
      </c>
      <c r="I10340" s="477" t="n">
        <v>80.11</v>
      </c>
      <c r="J10340" s="478" t="n">
        <v>80.11</v>
      </c>
    </row>
    <row r="10341" customFormat="false" ht="24" hidden="false" customHeight="true" outlineLevel="0" collapsed="false">
      <c r="A10341" s="479" t="s">
        <v>656</v>
      </c>
      <c r="B10341" s="480" t="n">
        <v>88310</v>
      </c>
      <c r="C10341" s="481" t="s">
        <v>42</v>
      </c>
      <c r="D10341" s="481" t="s">
        <v>970</v>
      </c>
      <c r="E10341" s="481" t="s">
        <v>1382</v>
      </c>
      <c r="F10341" s="481"/>
      <c r="G10341" s="482" t="s">
        <v>469</v>
      </c>
      <c r="H10341" s="483" t="n">
        <v>0.7</v>
      </c>
      <c r="I10341" s="484" t="n">
        <v>27.11</v>
      </c>
      <c r="J10341" s="485" t="n">
        <v>18.97</v>
      </c>
    </row>
    <row r="10342" customFormat="false" ht="24" hidden="false" customHeight="true" outlineLevel="0" collapsed="false">
      <c r="A10342" s="479" t="s">
        <v>656</v>
      </c>
      <c r="B10342" s="480" t="n">
        <v>88316</v>
      </c>
      <c r="C10342" s="481" t="s">
        <v>42</v>
      </c>
      <c r="D10342" s="481" t="s">
        <v>667</v>
      </c>
      <c r="E10342" s="481" t="s">
        <v>1382</v>
      </c>
      <c r="F10342" s="481"/>
      <c r="G10342" s="482" t="s">
        <v>469</v>
      </c>
      <c r="H10342" s="483" t="n">
        <v>0.7</v>
      </c>
      <c r="I10342" s="484" t="n">
        <v>20.32</v>
      </c>
      <c r="J10342" s="485" t="n">
        <v>14.22</v>
      </c>
    </row>
    <row r="10343" customFormat="false" ht="24" hidden="false" customHeight="true" outlineLevel="0" collapsed="false">
      <c r="A10343" s="501" t="s">
        <v>200</v>
      </c>
      <c r="B10343" s="502" t="n">
        <v>5330</v>
      </c>
      <c r="C10343" s="503" t="s">
        <v>42</v>
      </c>
      <c r="D10343" s="503" t="s">
        <v>2402</v>
      </c>
      <c r="E10343" s="503" t="s">
        <v>669</v>
      </c>
      <c r="F10343" s="503"/>
      <c r="G10343" s="504" t="s">
        <v>686</v>
      </c>
      <c r="H10343" s="505" t="n">
        <v>0.064</v>
      </c>
      <c r="I10343" s="506" t="n">
        <v>42.35</v>
      </c>
      <c r="J10343" s="507" t="n">
        <v>2.71</v>
      </c>
    </row>
    <row r="10344" customFormat="false" ht="24" hidden="false" customHeight="true" outlineLevel="0" collapsed="false">
      <c r="A10344" s="501" t="s">
        <v>200</v>
      </c>
      <c r="B10344" s="502" t="n">
        <v>7304</v>
      </c>
      <c r="C10344" s="503" t="s">
        <v>42</v>
      </c>
      <c r="D10344" s="503" t="s">
        <v>2426</v>
      </c>
      <c r="E10344" s="503" t="s">
        <v>669</v>
      </c>
      <c r="F10344" s="503"/>
      <c r="G10344" s="504" t="s">
        <v>686</v>
      </c>
      <c r="H10344" s="505" t="n">
        <v>0.322</v>
      </c>
      <c r="I10344" s="506" t="n">
        <v>69.34</v>
      </c>
      <c r="J10344" s="507" t="n">
        <v>22.32</v>
      </c>
    </row>
    <row r="10345" customFormat="false" ht="24" hidden="false" customHeight="true" outlineLevel="0" collapsed="false">
      <c r="A10345" s="501" t="s">
        <v>200</v>
      </c>
      <c r="B10345" s="502" t="n">
        <v>12815</v>
      </c>
      <c r="C10345" s="503" t="s">
        <v>42</v>
      </c>
      <c r="D10345" s="503" t="s">
        <v>2403</v>
      </c>
      <c r="E10345" s="503" t="s">
        <v>669</v>
      </c>
      <c r="F10345" s="503"/>
      <c r="G10345" s="504" t="s">
        <v>120</v>
      </c>
      <c r="H10345" s="505" t="n">
        <v>0.08</v>
      </c>
      <c r="I10345" s="506" t="n">
        <v>10.72</v>
      </c>
      <c r="J10345" s="507" t="n">
        <v>0.85</v>
      </c>
    </row>
    <row r="10346" customFormat="false" ht="24" hidden="false" customHeight="true" outlineLevel="0" collapsed="false">
      <c r="A10346" s="501" t="s">
        <v>200</v>
      </c>
      <c r="B10346" s="502" t="n">
        <v>44072</v>
      </c>
      <c r="C10346" s="503" t="s">
        <v>42</v>
      </c>
      <c r="D10346" s="503" t="s">
        <v>2406</v>
      </c>
      <c r="E10346" s="503" t="s">
        <v>669</v>
      </c>
      <c r="F10346" s="503"/>
      <c r="G10346" s="504" t="s">
        <v>686</v>
      </c>
      <c r="H10346" s="505" t="n">
        <v>0.2016</v>
      </c>
      <c r="I10346" s="506" t="n">
        <v>104.4</v>
      </c>
      <c r="J10346" s="507" t="n">
        <v>21.04</v>
      </c>
    </row>
    <row r="10347" customFormat="false" ht="15" hidden="false" customHeight="false" outlineLevel="0" collapsed="false">
      <c r="A10347" s="486"/>
      <c r="B10347" s="487"/>
      <c r="C10347" s="487"/>
      <c r="D10347" s="487"/>
      <c r="E10347" s="487" t="s">
        <v>1388</v>
      </c>
      <c r="F10347" s="488" t="n">
        <v>24.64</v>
      </c>
      <c r="G10347" s="487" t="s">
        <v>1389</v>
      </c>
      <c r="H10347" s="488" t="n">
        <v>0</v>
      </c>
      <c r="I10347" s="489" t="s">
        <v>1390</v>
      </c>
      <c r="J10347" s="490" t="n">
        <v>24.64</v>
      </c>
    </row>
    <row r="10348" customFormat="false" ht="15" hidden="false" customHeight="true" outlineLevel="0" collapsed="false">
      <c r="A10348" s="486"/>
      <c r="B10348" s="487"/>
      <c r="C10348" s="487"/>
      <c r="D10348" s="487"/>
      <c r="E10348" s="487" t="s">
        <v>1391</v>
      </c>
      <c r="F10348" s="488" t="n">
        <v>19.06</v>
      </c>
      <c r="G10348" s="487"/>
      <c r="H10348" s="491" t="s">
        <v>1392</v>
      </c>
      <c r="I10348" s="491"/>
      <c r="J10348" s="490" t="n">
        <v>99.17</v>
      </c>
    </row>
    <row r="10349" customFormat="false" ht="49.5" hidden="false" customHeight="true" outlineLevel="0" collapsed="false">
      <c r="A10349" s="492"/>
      <c r="B10349" s="493"/>
      <c r="C10349" s="493"/>
      <c r="D10349" s="493"/>
      <c r="E10349" s="493"/>
      <c r="F10349" s="493"/>
      <c r="G10349" s="493" t="s">
        <v>1393</v>
      </c>
      <c r="H10349" s="494" t="n">
        <v>12</v>
      </c>
      <c r="I10349" s="495" t="s">
        <v>1394</v>
      </c>
      <c r="J10349" s="496" t="n">
        <v>1190.04</v>
      </c>
    </row>
    <row r="10350" customFormat="false" ht="0.75" hidden="false" customHeight="true" outlineLevel="0" collapsed="false">
      <c r="A10350" s="497"/>
      <c r="B10350" s="498"/>
      <c r="C10350" s="498"/>
      <c r="D10350" s="498"/>
      <c r="E10350" s="498"/>
      <c r="F10350" s="498"/>
      <c r="G10350" s="498"/>
      <c r="H10350" s="498"/>
      <c r="I10350" s="499"/>
      <c r="J10350" s="500"/>
    </row>
    <row r="10351" customFormat="false" ht="18" hidden="false" customHeight="true" outlineLevel="0" collapsed="false">
      <c r="A10351" s="466" t="s">
        <v>4375</v>
      </c>
      <c r="B10351" s="467" t="s">
        <v>27</v>
      </c>
      <c r="C10351" s="468" t="s">
        <v>26</v>
      </c>
      <c r="D10351" s="468" t="s">
        <v>18</v>
      </c>
      <c r="E10351" s="468" t="s">
        <v>25</v>
      </c>
      <c r="F10351" s="468"/>
      <c r="G10351" s="469" t="s">
        <v>1375</v>
      </c>
      <c r="H10351" s="467" t="s">
        <v>1376</v>
      </c>
      <c r="I10351" s="470" t="s">
        <v>1377</v>
      </c>
      <c r="J10351" s="471" t="s">
        <v>19</v>
      </c>
    </row>
    <row r="10352" customFormat="false" ht="51.75" hidden="false" customHeight="true" outlineLevel="0" collapsed="false">
      <c r="A10352" s="472" t="s">
        <v>35</v>
      </c>
      <c r="B10352" s="473" t="n">
        <v>90445</v>
      </c>
      <c r="C10352" s="474" t="s">
        <v>42</v>
      </c>
      <c r="D10352" s="474" t="s">
        <v>3401</v>
      </c>
      <c r="E10352" s="474" t="s">
        <v>1422</v>
      </c>
      <c r="F10352" s="474"/>
      <c r="G10352" s="475" t="s">
        <v>47</v>
      </c>
      <c r="H10352" s="476" t="n">
        <v>1</v>
      </c>
      <c r="I10352" s="477" t="n">
        <v>13.99</v>
      </c>
      <c r="J10352" s="478" t="n">
        <v>13.99</v>
      </c>
    </row>
    <row r="10353" customFormat="false" ht="39" hidden="false" customHeight="true" outlineLevel="0" collapsed="false">
      <c r="A10353" s="479" t="s">
        <v>656</v>
      </c>
      <c r="B10353" s="480" t="n">
        <v>102274</v>
      </c>
      <c r="C10353" s="481" t="s">
        <v>42</v>
      </c>
      <c r="D10353" s="481" t="s">
        <v>1562</v>
      </c>
      <c r="E10353" s="481" t="s">
        <v>683</v>
      </c>
      <c r="F10353" s="481"/>
      <c r="G10353" s="482" t="s">
        <v>684</v>
      </c>
      <c r="H10353" s="483" t="n">
        <v>0.2162</v>
      </c>
      <c r="I10353" s="484" t="n">
        <v>20.13</v>
      </c>
      <c r="J10353" s="485" t="n">
        <v>4.35</v>
      </c>
    </row>
    <row r="10354" customFormat="false" ht="39" hidden="false" customHeight="true" outlineLevel="0" collapsed="false">
      <c r="A10354" s="479" t="s">
        <v>656</v>
      </c>
      <c r="B10354" s="480" t="n">
        <v>102275</v>
      </c>
      <c r="C10354" s="481" t="s">
        <v>42</v>
      </c>
      <c r="D10354" s="481" t="s">
        <v>1563</v>
      </c>
      <c r="E10354" s="481" t="s">
        <v>683</v>
      </c>
      <c r="F10354" s="481"/>
      <c r="G10354" s="482" t="s">
        <v>688</v>
      </c>
      <c r="H10354" s="483" t="n">
        <v>0.0885</v>
      </c>
      <c r="I10354" s="484" t="n">
        <v>23.01</v>
      </c>
      <c r="J10354" s="485" t="n">
        <v>2.03</v>
      </c>
    </row>
    <row r="10355" customFormat="false" ht="25.5" hidden="false" customHeight="true" outlineLevel="0" collapsed="false">
      <c r="A10355" s="479" t="s">
        <v>656</v>
      </c>
      <c r="B10355" s="480" t="n">
        <v>88248</v>
      </c>
      <c r="C10355" s="481" t="s">
        <v>42</v>
      </c>
      <c r="D10355" s="481" t="s">
        <v>910</v>
      </c>
      <c r="E10355" s="481" t="s">
        <v>1382</v>
      </c>
      <c r="F10355" s="481"/>
      <c r="G10355" s="482" t="s">
        <v>469</v>
      </c>
      <c r="H10355" s="483" t="n">
        <v>0.0857</v>
      </c>
      <c r="I10355" s="484" t="n">
        <v>20.92</v>
      </c>
      <c r="J10355" s="485" t="n">
        <v>1.79</v>
      </c>
    </row>
    <row r="10356" customFormat="false" ht="25.5" hidden="false" customHeight="true" outlineLevel="0" collapsed="false">
      <c r="A10356" s="479" t="s">
        <v>656</v>
      </c>
      <c r="B10356" s="480" t="n">
        <v>88298</v>
      </c>
      <c r="C10356" s="481" t="s">
        <v>42</v>
      </c>
      <c r="D10356" s="481" t="s">
        <v>3399</v>
      </c>
      <c r="E10356" s="481" t="s">
        <v>1382</v>
      </c>
      <c r="F10356" s="481"/>
      <c r="G10356" s="482" t="s">
        <v>469</v>
      </c>
      <c r="H10356" s="483" t="n">
        <v>0.3048</v>
      </c>
      <c r="I10356" s="484" t="n">
        <v>19.1</v>
      </c>
      <c r="J10356" s="485" t="n">
        <v>5.82</v>
      </c>
    </row>
    <row r="10357" customFormat="false" ht="15" hidden="false" customHeight="false" outlineLevel="0" collapsed="false">
      <c r="A10357" s="486"/>
      <c r="B10357" s="487"/>
      <c r="C10357" s="487"/>
      <c r="D10357" s="487"/>
      <c r="E10357" s="487" t="s">
        <v>1388</v>
      </c>
      <c r="F10357" s="488" t="n">
        <v>10.49</v>
      </c>
      <c r="G10357" s="487" t="s">
        <v>1389</v>
      </c>
      <c r="H10357" s="488" t="n">
        <v>0</v>
      </c>
      <c r="I10357" s="489" t="s">
        <v>1390</v>
      </c>
      <c r="J10357" s="490" t="n">
        <v>10.49</v>
      </c>
    </row>
    <row r="10358" customFormat="false" ht="15" hidden="false" customHeight="true" outlineLevel="0" collapsed="false">
      <c r="A10358" s="486"/>
      <c r="B10358" s="487"/>
      <c r="C10358" s="487"/>
      <c r="D10358" s="487"/>
      <c r="E10358" s="487" t="s">
        <v>1391</v>
      </c>
      <c r="F10358" s="488" t="n">
        <v>3.32</v>
      </c>
      <c r="G10358" s="487"/>
      <c r="H10358" s="491" t="s">
        <v>1392</v>
      </c>
      <c r="I10358" s="491"/>
      <c r="J10358" s="490" t="n">
        <v>17.31</v>
      </c>
    </row>
    <row r="10359" customFormat="false" ht="49.5" hidden="false" customHeight="true" outlineLevel="0" collapsed="false">
      <c r="A10359" s="492"/>
      <c r="B10359" s="493"/>
      <c r="C10359" s="493"/>
      <c r="D10359" s="493"/>
      <c r="E10359" s="493"/>
      <c r="F10359" s="493"/>
      <c r="G10359" s="493" t="s">
        <v>1393</v>
      </c>
      <c r="H10359" s="494" t="n">
        <v>277</v>
      </c>
      <c r="I10359" s="495" t="s">
        <v>1394</v>
      </c>
      <c r="J10359" s="496" t="n">
        <v>4794.87</v>
      </c>
    </row>
    <row r="10360" customFormat="false" ht="0.75" hidden="false" customHeight="true" outlineLevel="0" collapsed="false">
      <c r="A10360" s="497"/>
      <c r="B10360" s="498"/>
      <c r="C10360" s="498"/>
      <c r="D10360" s="498"/>
      <c r="E10360" s="498"/>
      <c r="F10360" s="498"/>
      <c r="G10360" s="498"/>
      <c r="H10360" s="498"/>
      <c r="I10360" s="499"/>
      <c r="J10360" s="500"/>
    </row>
    <row r="10361" customFormat="false" ht="18" hidden="false" customHeight="true" outlineLevel="0" collapsed="false">
      <c r="A10361" s="466" t="s">
        <v>4376</v>
      </c>
      <c r="B10361" s="467" t="s">
        <v>27</v>
      </c>
      <c r="C10361" s="468" t="s">
        <v>26</v>
      </c>
      <c r="D10361" s="468" t="s">
        <v>18</v>
      </c>
      <c r="E10361" s="468" t="s">
        <v>25</v>
      </c>
      <c r="F10361" s="468"/>
      <c r="G10361" s="469" t="s">
        <v>1375</v>
      </c>
      <c r="H10361" s="467" t="s">
        <v>1376</v>
      </c>
      <c r="I10361" s="470" t="s">
        <v>1377</v>
      </c>
      <c r="J10361" s="471" t="s">
        <v>19</v>
      </c>
    </row>
    <row r="10362" customFormat="false" ht="51.75" hidden="false" customHeight="true" outlineLevel="0" collapsed="false">
      <c r="A10362" s="472" t="s">
        <v>35</v>
      </c>
      <c r="B10362" s="473" t="n">
        <v>90469</v>
      </c>
      <c r="C10362" s="474" t="s">
        <v>42</v>
      </c>
      <c r="D10362" s="474" t="s">
        <v>3928</v>
      </c>
      <c r="E10362" s="474" t="s">
        <v>1422</v>
      </c>
      <c r="F10362" s="474"/>
      <c r="G10362" s="475" t="s">
        <v>47</v>
      </c>
      <c r="H10362" s="476" t="n">
        <v>1</v>
      </c>
      <c r="I10362" s="477" t="n">
        <v>11.61</v>
      </c>
      <c r="J10362" s="478" t="n">
        <v>11.61</v>
      </c>
    </row>
    <row r="10363" customFormat="false" ht="25.5" hidden="false" customHeight="true" outlineLevel="0" collapsed="false">
      <c r="A10363" s="479" t="s">
        <v>656</v>
      </c>
      <c r="B10363" s="480" t="n">
        <v>88248</v>
      </c>
      <c r="C10363" s="481" t="s">
        <v>42</v>
      </c>
      <c r="D10363" s="481" t="s">
        <v>910</v>
      </c>
      <c r="E10363" s="481" t="s">
        <v>1382</v>
      </c>
      <c r="F10363" s="481"/>
      <c r="G10363" s="482" t="s">
        <v>469</v>
      </c>
      <c r="H10363" s="483" t="n">
        <v>0.0433</v>
      </c>
      <c r="I10363" s="484" t="n">
        <v>20.92</v>
      </c>
      <c r="J10363" s="485" t="n">
        <v>0.9</v>
      </c>
    </row>
    <row r="10364" customFormat="false" ht="25.5" hidden="false" customHeight="true" outlineLevel="0" collapsed="false">
      <c r="A10364" s="479" t="s">
        <v>656</v>
      </c>
      <c r="B10364" s="480" t="n">
        <v>88267</v>
      </c>
      <c r="C10364" s="481" t="s">
        <v>42</v>
      </c>
      <c r="D10364" s="481" t="s">
        <v>909</v>
      </c>
      <c r="E10364" s="481" t="s">
        <v>1382</v>
      </c>
      <c r="F10364" s="481"/>
      <c r="G10364" s="482" t="s">
        <v>469</v>
      </c>
      <c r="H10364" s="483" t="n">
        <v>0.1904</v>
      </c>
      <c r="I10364" s="484" t="n">
        <v>25.55</v>
      </c>
      <c r="J10364" s="485" t="n">
        <v>4.86</v>
      </c>
    </row>
    <row r="10365" customFormat="false" ht="25.5" hidden="false" customHeight="true" outlineLevel="0" collapsed="false">
      <c r="A10365" s="479" t="s">
        <v>656</v>
      </c>
      <c r="B10365" s="480" t="n">
        <v>88629</v>
      </c>
      <c r="C10365" s="481" t="s">
        <v>42</v>
      </c>
      <c r="D10365" s="481" t="s">
        <v>1042</v>
      </c>
      <c r="E10365" s="481" t="s">
        <v>1382</v>
      </c>
      <c r="F10365" s="481"/>
      <c r="G10365" s="482" t="s">
        <v>388</v>
      </c>
      <c r="H10365" s="483" t="n">
        <v>0.0079</v>
      </c>
      <c r="I10365" s="484" t="n">
        <v>740.91</v>
      </c>
      <c r="J10365" s="485" t="n">
        <v>5.85</v>
      </c>
    </row>
    <row r="10366" customFormat="false" ht="15" hidden="false" customHeight="false" outlineLevel="0" collapsed="false">
      <c r="A10366" s="486"/>
      <c r="B10366" s="487"/>
      <c r="C10366" s="487"/>
      <c r="D10366" s="487"/>
      <c r="E10366" s="487" t="s">
        <v>1388</v>
      </c>
      <c r="F10366" s="488" t="n">
        <v>5.69</v>
      </c>
      <c r="G10366" s="487" t="s">
        <v>1389</v>
      </c>
      <c r="H10366" s="488" t="n">
        <v>0</v>
      </c>
      <c r="I10366" s="489" t="s">
        <v>1390</v>
      </c>
      <c r="J10366" s="490" t="n">
        <v>5.69</v>
      </c>
    </row>
    <row r="10367" customFormat="false" ht="15" hidden="false" customHeight="true" outlineLevel="0" collapsed="false">
      <c r="A10367" s="486"/>
      <c r="B10367" s="487"/>
      <c r="C10367" s="487"/>
      <c r="D10367" s="487"/>
      <c r="E10367" s="487" t="s">
        <v>1391</v>
      </c>
      <c r="F10367" s="488" t="n">
        <v>2.76</v>
      </c>
      <c r="G10367" s="487"/>
      <c r="H10367" s="491" t="s">
        <v>1392</v>
      </c>
      <c r="I10367" s="491"/>
      <c r="J10367" s="490" t="n">
        <v>14.37</v>
      </c>
    </row>
    <row r="10368" customFormat="false" ht="49.5" hidden="false" customHeight="true" outlineLevel="0" collapsed="false">
      <c r="A10368" s="492"/>
      <c r="B10368" s="493"/>
      <c r="C10368" s="493"/>
      <c r="D10368" s="493"/>
      <c r="E10368" s="493"/>
      <c r="F10368" s="493"/>
      <c r="G10368" s="493" t="s">
        <v>1393</v>
      </c>
      <c r="H10368" s="494" t="n">
        <v>277</v>
      </c>
      <c r="I10368" s="495" t="s">
        <v>1394</v>
      </c>
      <c r="J10368" s="496" t="n">
        <v>3980.49</v>
      </c>
    </row>
    <row r="10369" customFormat="false" ht="0.75" hidden="false" customHeight="true" outlineLevel="0" collapsed="false">
      <c r="A10369" s="497"/>
      <c r="B10369" s="498"/>
      <c r="C10369" s="498"/>
      <c r="D10369" s="498"/>
      <c r="E10369" s="498"/>
      <c r="F10369" s="498"/>
      <c r="G10369" s="498"/>
      <c r="H10369" s="498"/>
      <c r="I10369" s="499"/>
      <c r="J10369" s="500"/>
    </row>
    <row r="10370" customFormat="false" ht="24" hidden="false" customHeight="true" outlineLevel="0" collapsed="false">
      <c r="A10370" s="461" t="s">
        <v>4377</v>
      </c>
      <c r="B10370" s="462"/>
      <c r="C10370" s="462"/>
      <c r="D10370" s="462" t="s">
        <v>4378</v>
      </c>
      <c r="E10370" s="462"/>
      <c r="F10370" s="462"/>
      <c r="G10370" s="462"/>
      <c r="H10370" s="463"/>
      <c r="I10370" s="464"/>
      <c r="J10370" s="465" t="n">
        <v>3199.75</v>
      </c>
    </row>
    <row r="10371" customFormat="false" ht="18" hidden="false" customHeight="true" outlineLevel="0" collapsed="false">
      <c r="A10371" s="466" t="s">
        <v>4379</v>
      </c>
      <c r="B10371" s="467" t="s">
        <v>27</v>
      </c>
      <c r="C10371" s="468" t="s">
        <v>26</v>
      </c>
      <c r="D10371" s="468" t="s">
        <v>18</v>
      </c>
      <c r="E10371" s="468" t="s">
        <v>25</v>
      </c>
      <c r="F10371" s="468"/>
      <c r="G10371" s="469" t="s">
        <v>1375</v>
      </c>
      <c r="H10371" s="467" t="s">
        <v>1376</v>
      </c>
      <c r="I10371" s="470" t="s">
        <v>1377</v>
      </c>
      <c r="J10371" s="471" t="s">
        <v>19</v>
      </c>
    </row>
    <row r="10372" customFormat="false" ht="25.5" hidden="false" customHeight="true" outlineLevel="0" collapsed="false">
      <c r="A10372" s="472" t="s">
        <v>35</v>
      </c>
      <c r="B10372" s="473" t="n">
        <v>101913</v>
      </c>
      <c r="C10372" s="474" t="s">
        <v>42</v>
      </c>
      <c r="D10372" s="474" t="s">
        <v>4318</v>
      </c>
      <c r="E10372" s="474" t="s">
        <v>1751</v>
      </c>
      <c r="F10372" s="474"/>
      <c r="G10372" s="475" t="s">
        <v>120</v>
      </c>
      <c r="H10372" s="476" t="n">
        <v>1</v>
      </c>
      <c r="I10372" s="477" t="n">
        <v>344.29</v>
      </c>
      <c r="J10372" s="478" t="n">
        <v>344.29</v>
      </c>
    </row>
    <row r="10373" customFormat="false" ht="51.75" hidden="false" customHeight="true" outlineLevel="0" collapsed="false">
      <c r="A10373" s="479" t="s">
        <v>656</v>
      </c>
      <c r="B10373" s="480" t="n">
        <v>87367</v>
      </c>
      <c r="C10373" s="481" t="s">
        <v>42</v>
      </c>
      <c r="D10373" s="481" t="s">
        <v>879</v>
      </c>
      <c r="E10373" s="481" t="s">
        <v>1382</v>
      </c>
      <c r="F10373" s="481"/>
      <c r="G10373" s="482" t="s">
        <v>388</v>
      </c>
      <c r="H10373" s="483" t="n">
        <v>0.0294</v>
      </c>
      <c r="I10373" s="484" t="n">
        <v>728.75</v>
      </c>
      <c r="J10373" s="485" t="n">
        <v>21.42</v>
      </c>
    </row>
    <row r="10374" customFormat="false" ht="25.5" hidden="false" customHeight="true" outlineLevel="0" collapsed="false">
      <c r="A10374" s="479" t="s">
        <v>656</v>
      </c>
      <c r="B10374" s="480" t="n">
        <v>88248</v>
      </c>
      <c r="C10374" s="481" t="s">
        <v>42</v>
      </c>
      <c r="D10374" s="481" t="s">
        <v>910</v>
      </c>
      <c r="E10374" s="481" t="s">
        <v>1382</v>
      </c>
      <c r="F10374" s="481"/>
      <c r="G10374" s="482" t="s">
        <v>469</v>
      </c>
      <c r="H10374" s="483" t="n">
        <v>0.9489</v>
      </c>
      <c r="I10374" s="484" t="n">
        <v>20.92</v>
      </c>
      <c r="J10374" s="485" t="n">
        <v>19.85</v>
      </c>
    </row>
    <row r="10375" customFormat="false" ht="25.5" hidden="false" customHeight="true" outlineLevel="0" collapsed="false">
      <c r="A10375" s="479" t="s">
        <v>656</v>
      </c>
      <c r="B10375" s="480" t="n">
        <v>88267</v>
      </c>
      <c r="C10375" s="481" t="s">
        <v>42</v>
      </c>
      <c r="D10375" s="481" t="s">
        <v>909</v>
      </c>
      <c r="E10375" s="481" t="s">
        <v>1382</v>
      </c>
      <c r="F10375" s="481"/>
      <c r="G10375" s="482" t="s">
        <v>469</v>
      </c>
      <c r="H10375" s="483" t="n">
        <v>0.9489</v>
      </c>
      <c r="I10375" s="484" t="n">
        <v>25.55</v>
      </c>
      <c r="J10375" s="485" t="n">
        <v>24.24</v>
      </c>
    </row>
    <row r="10376" customFormat="false" ht="64.5" hidden="false" customHeight="true" outlineLevel="0" collapsed="false">
      <c r="A10376" s="501" t="s">
        <v>200</v>
      </c>
      <c r="B10376" s="502" t="n">
        <v>10521</v>
      </c>
      <c r="C10376" s="503" t="s">
        <v>42</v>
      </c>
      <c r="D10376" s="503" t="s">
        <v>4319</v>
      </c>
      <c r="E10376" s="503" t="s">
        <v>669</v>
      </c>
      <c r="F10376" s="503"/>
      <c r="G10376" s="504" t="s">
        <v>120</v>
      </c>
      <c r="H10376" s="505" t="n">
        <v>1</v>
      </c>
      <c r="I10376" s="506" t="n">
        <v>278.78</v>
      </c>
      <c r="J10376" s="507" t="n">
        <v>278.78</v>
      </c>
    </row>
    <row r="10377" customFormat="false" ht="15" hidden="false" customHeight="false" outlineLevel="0" collapsed="false">
      <c r="A10377" s="486"/>
      <c r="B10377" s="487"/>
      <c r="C10377" s="487"/>
      <c r="D10377" s="487"/>
      <c r="E10377" s="487" t="s">
        <v>1388</v>
      </c>
      <c r="F10377" s="488" t="n">
        <v>40.22</v>
      </c>
      <c r="G10377" s="487" t="s">
        <v>1389</v>
      </c>
      <c r="H10377" s="488" t="n">
        <v>0</v>
      </c>
      <c r="I10377" s="489" t="s">
        <v>1390</v>
      </c>
      <c r="J10377" s="490" t="n">
        <v>40.22</v>
      </c>
    </row>
    <row r="10378" customFormat="false" ht="15" hidden="false" customHeight="true" outlineLevel="0" collapsed="false">
      <c r="A10378" s="486"/>
      <c r="B10378" s="487"/>
      <c r="C10378" s="487"/>
      <c r="D10378" s="487"/>
      <c r="E10378" s="487" t="s">
        <v>1391</v>
      </c>
      <c r="F10378" s="488" t="n">
        <v>81.94</v>
      </c>
      <c r="G10378" s="487"/>
      <c r="H10378" s="491" t="s">
        <v>1392</v>
      </c>
      <c r="I10378" s="491"/>
      <c r="J10378" s="490" t="n">
        <v>426.23</v>
      </c>
    </row>
    <row r="10379" customFormat="false" ht="49.5" hidden="false" customHeight="true" outlineLevel="0" collapsed="false">
      <c r="A10379" s="492"/>
      <c r="B10379" s="493"/>
      <c r="C10379" s="493"/>
      <c r="D10379" s="493"/>
      <c r="E10379" s="493"/>
      <c r="F10379" s="493"/>
      <c r="G10379" s="493" t="s">
        <v>1393</v>
      </c>
      <c r="H10379" s="494" t="n">
        <v>1</v>
      </c>
      <c r="I10379" s="495" t="s">
        <v>1394</v>
      </c>
      <c r="J10379" s="496" t="n">
        <v>426.23</v>
      </c>
    </row>
    <row r="10380" customFormat="false" ht="0.75" hidden="false" customHeight="true" outlineLevel="0" collapsed="false">
      <c r="A10380" s="497"/>
      <c r="B10380" s="498"/>
      <c r="C10380" s="498"/>
      <c r="D10380" s="498"/>
      <c r="E10380" s="498"/>
      <c r="F10380" s="498"/>
      <c r="G10380" s="498"/>
      <c r="H10380" s="498"/>
      <c r="I10380" s="499"/>
      <c r="J10380" s="500"/>
    </row>
    <row r="10381" customFormat="false" ht="18" hidden="false" customHeight="true" outlineLevel="0" collapsed="false">
      <c r="A10381" s="466" t="s">
        <v>4380</v>
      </c>
      <c r="B10381" s="467" t="s">
        <v>27</v>
      </c>
      <c r="C10381" s="468" t="s">
        <v>26</v>
      </c>
      <c r="D10381" s="468" t="s">
        <v>18</v>
      </c>
      <c r="E10381" s="468" t="s">
        <v>25</v>
      </c>
      <c r="F10381" s="468"/>
      <c r="G10381" s="469" t="s">
        <v>1375</v>
      </c>
      <c r="H10381" s="467" t="s">
        <v>1376</v>
      </c>
      <c r="I10381" s="470" t="s">
        <v>1377</v>
      </c>
      <c r="J10381" s="471" t="s">
        <v>19</v>
      </c>
    </row>
    <row r="10382" customFormat="false" ht="51.75" hidden="false" customHeight="true" outlineLevel="0" collapsed="false">
      <c r="A10382" s="472" t="s">
        <v>35</v>
      </c>
      <c r="B10382" s="473" t="n">
        <v>92377</v>
      </c>
      <c r="C10382" s="474" t="s">
        <v>42</v>
      </c>
      <c r="D10382" s="474" t="s">
        <v>4321</v>
      </c>
      <c r="E10382" s="474" t="s">
        <v>1422</v>
      </c>
      <c r="F10382" s="474"/>
      <c r="G10382" s="475" t="s">
        <v>120</v>
      </c>
      <c r="H10382" s="476" t="n">
        <v>1</v>
      </c>
      <c r="I10382" s="477" t="n">
        <v>78.53</v>
      </c>
      <c r="J10382" s="478" t="n">
        <v>78.53</v>
      </c>
    </row>
    <row r="10383" customFormat="false" ht="25.5" hidden="false" customHeight="true" outlineLevel="0" collapsed="false">
      <c r="A10383" s="479" t="s">
        <v>656</v>
      </c>
      <c r="B10383" s="480" t="n">
        <v>88248</v>
      </c>
      <c r="C10383" s="481" t="s">
        <v>42</v>
      </c>
      <c r="D10383" s="481" t="s">
        <v>910</v>
      </c>
      <c r="E10383" s="481" t="s">
        <v>1382</v>
      </c>
      <c r="F10383" s="481"/>
      <c r="G10383" s="482" t="s">
        <v>469</v>
      </c>
      <c r="H10383" s="483" t="n">
        <v>0.736</v>
      </c>
      <c r="I10383" s="484" t="n">
        <v>20.92</v>
      </c>
      <c r="J10383" s="485" t="n">
        <v>15.39</v>
      </c>
    </row>
    <row r="10384" customFormat="false" ht="25.5" hidden="false" customHeight="true" outlineLevel="0" collapsed="false">
      <c r="A10384" s="479" t="s">
        <v>656</v>
      </c>
      <c r="B10384" s="480" t="n">
        <v>88267</v>
      </c>
      <c r="C10384" s="481" t="s">
        <v>42</v>
      </c>
      <c r="D10384" s="481" t="s">
        <v>909</v>
      </c>
      <c r="E10384" s="481" t="s">
        <v>1382</v>
      </c>
      <c r="F10384" s="481"/>
      <c r="G10384" s="482" t="s">
        <v>469</v>
      </c>
      <c r="H10384" s="483" t="n">
        <v>0.736</v>
      </c>
      <c r="I10384" s="484" t="n">
        <v>25.55</v>
      </c>
      <c r="J10384" s="485" t="n">
        <v>18.8</v>
      </c>
    </row>
    <row r="10385" customFormat="false" ht="24" hidden="false" customHeight="true" outlineLevel="0" collapsed="false">
      <c r="A10385" s="501" t="s">
        <v>200</v>
      </c>
      <c r="B10385" s="502" t="n">
        <v>3148</v>
      </c>
      <c r="C10385" s="503" t="s">
        <v>42</v>
      </c>
      <c r="D10385" s="503" t="s">
        <v>1423</v>
      </c>
      <c r="E10385" s="503" t="s">
        <v>669</v>
      </c>
      <c r="F10385" s="503"/>
      <c r="G10385" s="504" t="s">
        <v>120</v>
      </c>
      <c r="H10385" s="505" t="n">
        <v>0.03</v>
      </c>
      <c r="I10385" s="506" t="n">
        <v>14.45</v>
      </c>
      <c r="J10385" s="507" t="n">
        <v>0.43</v>
      </c>
    </row>
    <row r="10386" customFormat="false" ht="25.5" hidden="false" customHeight="true" outlineLevel="0" collapsed="false">
      <c r="A10386" s="501" t="s">
        <v>200</v>
      </c>
      <c r="B10386" s="502" t="n">
        <v>4208</v>
      </c>
      <c r="C10386" s="503" t="s">
        <v>42</v>
      </c>
      <c r="D10386" s="503" t="s">
        <v>4322</v>
      </c>
      <c r="E10386" s="503" t="s">
        <v>669</v>
      </c>
      <c r="F10386" s="503"/>
      <c r="G10386" s="504" t="s">
        <v>120</v>
      </c>
      <c r="H10386" s="505" t="n">
        <v>1</v>
      </c>
      <c r="I10386" s="506" t="n">
        <v>43.66</v>
      </c>
      <c r="J10386" s="507" t="n">
        <v>43.66</v>
      </c>
    </row>
    <row r="10387" customFormat="false" ht="24" hidden="false" customHeight="true" outlineLevel="0" collapsed="false">
      <c r="A10387" s="501" t="s">
        <v>200</v>
      </c>
      <c r="B10387" s="502" t="n">
        <v>7307</v>
      </c>
      <c r="C10387" s="503" t="s">
        <v>42</v>
      </c>
      <c r="D10387" s="503" t="s">
        <v>2036</v>
      </c>
      <c r="E10387" s="503" t="s">
        <v>669</v>
      </c>
      <c r="F10387" s="503"/>
      <c r="G10387" s="504" t="s">
        <v>686</v>
      </c>
      <c r="H10387" s="505" t="n">
        <v>0.007</v>
      </c>
      <c r="I10387" s="506" t="n">
        <v>36.25</v>
      </c>
      <c r="J10387" s="507" t="n">
        <v>0.25</v>
      </c>
    </row>
    <row r="10388" customFormat="false" ht="15" hidden="false" customHeight="false" outlineLevel="0" collapsed="false">
      <c r="A10388" s="486"/>
      <c r="B10388" s="487"/>
      <c r="C10388" s="487"/>
      <c r="D10388" s="487"/>
      <c r="E10388" s="487" t="s">
        <v>1388</v>
      </c>
      <c r="F10388" s="488" t="n">
        <v>27.33</v>
      </c>
      <c r="G10388" s="487" t="s">
        <v>1389</v>
      </c>
      <c r="H10388" s="488" t="n">
        <v>0</v>
      </c>
      <c r="I10388" s="489" t="s">
        <v>1390</v>
      </c>
      <c r="J10388" s="490" t="n">
        <v>27.33</v>
      </c>
    </row>
    <row r="10389" customFormat="false" ht="15" hidden="false" customHeight="true" outlineLevel="0" collapsed="false">
      <c r="A10389" s="486"/>
      <c r="B10389" s="487"/>
      <c r="C10389" s="487"/>
      <c r="D10389" s="487"/>
      <c r="E10389" s="487" t="s">
        <v>1391</v>
      </c>
      <c r="F10389" s="488" t="n">
        <v>18.69</v>
      </c>
      <c r="G10389" s="487"/>
      <c r="H10389" s="491" t="s">
        <v>1392</v>
      </c>
      <c r="I10389" s="491"/>
      <c r="J10389" s="490" t="n">
        <v>97.22</v>
      </c>
    </row>
    <row r="10390" customFormat="false" ht="49.5" hidden="false" customHeight="true" outlineLevel="0" collapsed="false">
      <c r="A10390" s="492"/>
      <c r="B10390" s="493"/>
      <c r="C10390" s="493"/>
      <c r="D10390" s="493"/>
      <c r="E10390" s="493"/>
      <c r="F10390" s="493"/>
      <c r="G10390" s="493" t="s">
        <v>1393</v>
      </c>
      <c r="H10390" s="494" t="n">
        <v>1</v>
      </c>
      <c r="I10390" s="495" t="s">
        <v>1394</v>
      </c>
      <c r="J10390" s="496" t="n">
        <v>97.22</v>
      </c>
    </row>
    <row r="10391" customFormat="false" ht="0.75" hidden="false" customHeight="true" outlineLevel="0" collapsed="false">
      <c r="A10391" s="497"/>
      <c r="B10391" s="498"/>
      <c r="C10391" s="498"/>
      <c r="D10391" s="498"/>
      <c r="E10391" s="498"/>
      <c r="F10391" s="498"/>
      <c r="G10391" s="498"/>
      <c r="H10391" s="498"/>
      <c r="I10391" s="499"/>
      <c r="J10391" s="500"/>
    </row>
    <row r="10392" customFormat="false" ht="18" hidden="false" customHeight="true" outlineLevel="0" collapsed="false">
      <c r="A10392" s="466" t="s">
        <v>4381</v>
      </c>
      <c r="B10392" s="467" t="s">
        <v>27</v>
      </c>
      <c r="C10392" s="468" t="s">
        <v>26</v>
      </c>
      <c r="D10392" s="468" t="s">
        <v>18</v>
      </c>
      <c r="E10392" s="468" t="s">
        <v>25</v>
      </c>
      <c r="F10392" s="468"/>
      <c r="G10392" s="469" t="s">
        <v>1375</v>
      </c>
      <c r="H10392" s="467" t="s">
        <v>1376</v>
      </c>
      <c r="I10392" s="470" t="s">
        <v>1377</v>
      </c>
      <c r="J10392" s="471" t="s">
        <v>19</v>
      </c>
    </row>
    <row r="10393" customFormat="false" ht="51.75" hidden="false" customHeight="true" outlineLevel="0" collapsed="false">
      <c r="A10393" s="472" t="s">
        <v>35</v>
      </c>
      <c r="B10393" s="473" t="n">
        <v>94474</v>
      </c>
      <c r="C10393" s="474" t="s">
        <v>42</v>
      </c>
      <c r="D10393" s="474" t="s">
        <v>4382</v>
      </c>
      <c r="E10393" s="474" t="s">
        <v>1422</v>
      </c>
      <c r="F10393" s="474"/>
      <c r="G10393" s="475" t="s">
        <v>120</v>
      </c>
      <c r="H10393" s="476" t="n">
        <v>1</v>
      </c>
      <c r="I10393" s="477" t="n">
        <v>108.04</v>
      </c>
      <c r="J10393" s="478" t="n">
        <v>108.04</v>
      </c>
    </row>
    <row r="10394" customFormat="false" ht="25.5" hidden="false" customHeight="true" outlineLevel="0" collapsed="false">
      <c r="A10394" s="479" t="s">
        <v>656</v>
      </c>
      <c r="B10394" s="480" t="n">
        <v>88248</v>
      </c>
      <c r="C10394" s="481" t="s">
        <v>42</v>
      </c>
      <c r="D10394" s="481" t="s">
        <v>910</v>
      </c>
      <c r="E10394" s="481" t="s">
        <v>1382</v>
      </c>
      <c r="F10394" s="481"/>
      <c r="G10394" s="482" t="s">
        <v>469</v>
      </c>
      <c r="H10394" s="483" t="n">
        <v>0.5489</v>
      </c>
      <c r="I10394" s="484" t="n">
        <v>20.92</v>
      </c>
      <c r="J10394" s="485" t="n">
        <v>11.48</v>
      </c>
    </row>
    <row r="10395" customFormat="false" ht="25.5" hidden="false" customHeight="true" outlineLevel="0" collapsed="false">
      <c r="A10395" s="479" t="s">
        <v>656</v>
      </c>
      <c r="B10395" s="480" t="n">
        <v>88267</v>
      </c>
      <c r="C10395" s="481" t="s">
        <v>42</v>
      </c>
      <c r="D10395" s="481" t="s">
        <v>909</v>
      </c>
      <c r="E10395" s="481" t="s">
        <v>1382</v>
      </c>
      <c r="F10395" s="481"/>
      <c r="G10395" s="482" t="s">
        <v>469</v>
      </c>
      <c r="H10395" s="483" t="n">
        <v>0.5489</v>
      </c>
      <c r="I10395" s="484" t="n">
        <v>25.55</v>
      </c>
      <c r="J10395" s="485" t="n">
        <v>14.02</v>
      </c>
    </row>
    <row r="10396" customFormat="false" ht="24" hidden="false" customHeight="true" outlineLevel="0" collapsed="false">
      <c r="A10396" s="501" t="s">
        <v>200</v>
      </c>
      <c r="B10396" s="502" t="n">
        <v>3148</v>
      </c>
      <c r="C10396" s="503" t="s">
        <v>42</v>
      </c>
      <c r="D10396" s="503" t="s">
        <v>1423</v>
      </c>
      <c r="E10396" s="503" t="s">
        <v>669</v>
      </c>
      <c r="F10396" s="503"/>
      <c r="G10396" s="504" t="s">
        <v>120</v>
      </c>
      <c r="H10396" s="505" t="n">
        <v>0.0302</v>
      </c>
      <c r="I10396" s="506" t="n">
        <v>14.45</v>
      </c>
      <c r="J10396" s="507" t="n">
        <v>0.43</v>
      </c>
    </row>
    <row r="10397" customFormat="false" ht="24" hidden="false" customHeight="true" outlineLevel="0" collapsed="false">
      <c r="A10397" s="501" t="s">
        <v>200</v>
      </c>
      <c r="B10397" s="502" t="n">
        <v>7307</v>
      </c>
      <c r="C10397" s="503" t="s">
        <v>42</v>
      </c>
      <c r="D10397" s="503" t="s">
        <v>2036</v>
      </c>
      <c r="E10397" s="503" t="s">
        <v>669</v>
      </c>
      <c r="F10397" s="503"/>
      <c r="G10397" s="504" t="s">
        <v>686</v>
      </c>
      <c r="H10397" s="505" t="n">
        <v>0.0072</v>
      </c>
      <c r="I10397" s="506" t="n">
        <v>36.25</v>
      </c>
      <c r="J10397" s="507" t="n">
        <v>0.26</v>
      </c>
    </row>
    <row r="10398" customFormat="false" ht="25.5" hidden="false" customHeight="true" outlineLevel="0" collapsed="false">
      <c r="A10398" s="501" t="s">
        <v>200</v>
      </c>
      <c r="B10398" s="502" t="n">
        <v>12402</v>
      </c>
      <c r="C10398" s="503" t="s">
        <v>42</v>
      </c>
      <c r="D10398" s="503" t="s">
        <v>4383</v>
      </c>
      <c r="E10398" s="503" t="s">
        <v>669</v>
      </c>
      <c r="F10398" s="503"/>
      <c r="G10398" s="504" t="s">
        <v>120</v>
      </c>
      <c r="H10398" s="505" t="n">
        <v>1</v>
      </c>
      <c r="I10398" s="506" t="n">
        <v>81.85</v>
      </c>
      <c r="J10398" s="507" t="n">
        <v>81.85</v>
      </c>
    </row>
    <row r="10399" customFormat="false" ht="15" hidden="false" customHeight="false" outlineLevel="0" collapsed="false">
      <c r="A10399" s="486"/>
      <c r="B10399" s="487"/>
      <c r="C10399" s="487"/>
      <c r="D10399" s="487"/>
      <c r="E10399" s="487" t="s">
        <v>1388</v>
      </c>
      <c r="F10399" s="488" t="n">
        <v>20.38</v>
      </c>
      <c r="G10399" s="487" t="s">
        <v>1389</v>
      </c>
      <c r="H10399" s="488" t="n">
        <v>0</v>
      </c>
      <c r="I10399" s="489" t="s">
        <v>1390</v>
      </c>
      <c r="J10399" s="490" t="n">
        <v>20.38</v>
      </c>
    </row>
    <row r="10400" customFormat="false" ht="15" hidden="false" customHeight="true" outlineLevel="0" collapsed="false">
      <c r="A10400" s="486"/>
      <c r="B10400" s="487"/>
      <c r="C10400" s="487"/>
      <c r="D10400" s="487"/>
      <c r="E10400" s="487" t="s">
        <v>1391</v>
      </c>
      <c r="F10400" s="488" t="n">
        <v>25.71</v>
      </c>
      <c r="G10400" s="487"/>
      <c r="H10400" s="491" t="s">
        <v>1392</v>
      </c>
      <c r="I10400" s="491"/>
      <c r="J10400" s="490" t="n">
        <v>133.75</v>
      </c>
    </row>
    <row r="10401" customFormat="false" ht="49.5" hidden="false" customHeight="true" outlineLevel="0" collapsed="false">
      <c r="A10401" s="492"/>
      <c r="B10401" s="493"/>
      <c r="C10401" s="493"/>
      <c r="D10401" s="493"/>
      <c r="E10401" s="493"/>
      <c r="F10401" s="493"/>
      <c r="G10401" s="493" t="s">
        <v>1393</v>
      </c>
      <c r="H10401" s="494" t="n">
        <v>1</v>
      </c>
      <c r="I10401" s="495" t="s">
        <v>1394</v>
      </c>
      <c r="J10401" s="496" t="n">
        <v>133.75</v>
      </c>
    </row>
    <row r="10402" customFormat="false" ht="0.75" hidden="false" customHeight="true" outlineLevel="0" collapsed="false">
      <c r="A10402" s="497"/>
      <c r="B10402" s="498"/>
      <c r="C10402" s="498"/>
      <c r="D10402" s="498"/>
      <c r="E10402" s="498"/>
      <c r="F10402" s="498"/>
      <c r="G10402" s="498"/>
      <c r="H10402" s="498"/>
      <c r="I10402" s="499"/>
      <c r="J10402" s="500"/>
    </row>
    <row r="10403" customFormat="false" ht="18" hidden="false" customHeight="true" outlineLevel="0" collapsed="false">
      <c r="A10403" s="466" t="s">
        <v>4384</v>
      </c>
      <c r="B10403" s="467" t="s">
        <v>27</v>
      </c>
      <c r="C10403" s="468" t="s">
        <v>26</v>
      </c>
      <c r="D10403" s="468" t="s">
        <v>18</v>
      </c>
      <c r="E10403" s="468" t="s">
        <v>25</v>
      </c>
      <c r="F10403" s="468"/>
      <c r="G10403" s="469" t="s">
        <v>1375</v>
      </c>
      <c r="H10403" s="467" t="s">
        <v>1376</v>
      </c>
      <c r="I10403" s="470" t="s">
        <v>1377</v>
      </c>
      <c r="J10403" s="471" t="s">
        <v>19</v>
      </c>
    </row>
    <row r="10404" customFormat="false" ht="51.75" hidden="false" customHeight="true" outlineLevel="0" collapsed="false">
      <c r="A10404" s="472" t="s">
        <v>35</v>
      </c>
      <c r="B10404" s="473" t="s">
        <v>4337</v>
      </c>
      <c r="C10404" s="474" t="s">
        <v>36</v>
      </c>
      <c r="D10404" s="474" t="s">
        <v>4338</v>
      </c>
      <c r="E10404" s="474" t="s">
        <v>1422</v>
      </c>
      <c r="F10404" s="474"/>
      <c r="G10404" s="475" t="s">
        <v>120</v>
      </c>
      <c r="H10404" s="476" t="n">
        <v>1</v>
      </c>
      <c r="I10404" s="477" t="n">
        <v>417.87</v>
      </c>
      <c r="J10404" s="478" t="n">
        <v>417.87</v>
      </c>
    </row>
    <row r="10405" customFormat="false" ht="25.5" hidden="false" customHeight="true" outlineLevel="0" collapsed="false">
      <c r="A10405" s="479" t="s">
        <v>656</v>
      </c>
      <c r="B10405" s="480" t="n">
        <v>88248</v>
      </c>
      <c r="C10405" s="481" t="s">
        <v>42</v>
      </c>
      <c r="D10405" s="481" t="s">
        <v>910</v>
      </c>
      <c r="E10405" s="481" t="s">
        <v>1382</v>
      </c>
      <c r="F10405" s="481"/>
      <c r="G10405" s="482" t="s">
        <v>469</v>
      </c>
      <c r="H10405" s="483" t="n">
        <v>1.15</v>
      </c>
      <c r="I10405" s="484" t="n">
        <v>20.92</v>
      </c>
      <c r="J10405" s="485" t="n">
        <v>24.05</v>
      </c>
    </row>
    <row r="10406" customFormat="false" ht="25.5" hidden="false" customHeight="true" outlineLevel="0" collapsed="false">
      <c r="A10406" s="479" t="s">
        <v>656</v>
      </c>
      <c r="B10406" s="480" t="n">
        <v>88267</v>
      </c>
      <c r="C10406" s="481" t="s">
        <v>42</v>
      </c>
      <c r="D10406" s="481" t="s">
        <v>909</v>
      </c>
      <c r="E10406" s="481" t="s">
        <v>1382</v>
      </c>
      <c r="F10406" s="481"/>
      <c r="G10406" s="482" t="s">
        <v>469</v>
      </c>
      <c r="H10406" s="483" t="n">
        <v>1.15</v>
      </c>
      <c r="I10406" s="484" t="n">
        <v>25.55</v>
      </c>
      <c r="J10406" s="485" t="n">
        <v>29.38</v>
      </c>
    </row>
    <row r="10407" customFormat="false" ht="39" hidden="false" customHeight="true" outlineLevel="0" collapsed="false">
      <c r="A10407" s="501" t="s">
        <v>200</v>
      </c>
      <c r="B10407" s="502" t="n">
        <v>20974</v>
      </c>
      <c r="C10407" s="503" t="s">
        <v>42</v>
      </c>
      <c r="D10407" s="503" t="s">
        <v>4339</v>
      </c>
      <c r="E10407" s="503" t="s">
        <v>669</v>
      </c>
      <c r="F10407" s="503"/>
      <c r="G10407" s="504" t="s">
        <v>120</v>
      </c>
      <c r="H10407" s="505" t="n">
        <v>1</v>
      </c>
      <c r="I10407" s="506" t="n">
        <v>140.14</v>
      </c>
      <c r="J10407" s="507" t="n">
        <v>140.14</v>
      </c>
    </row>
    <row r="10408" customFormat="false" ht="39" hidden="false" customHeight="true" outlineLevel="0" collapsed="false">
      <c r="A10408" s="501" t="s">
        <v>200</v>
      </c>
      <c r="B10408" s="502" t="n">
        <v>20972</v>
      </c>
      <c r="C10408" s="503" t="s">
        <v>42</v>
      </c>
      <c r="D10408" s="503" t="s">
        <v>4340</v>
      </c>
      <c r="E10408" s="503" t="s">
        <v>669</v>
      </c>
      <c r="F10408" s="503"/>
      <c r="G10408" s="504" t="s">
        <v>120</v>
      </c>
      <c r="H10408" s="505" t="n">
        <v>1</v>
      </c>
      <c r="I10408" s="506" t="n">
        <v>114.24</v>
      </c>
      <c r="J10408" s="507" t="n">
        <v>114.24</v>
      </c>
    </row>
    <row r="10409" customFormat="false" ht="25.5" hidden="false" customHeight="true" outlineLevel="0" collapsed="false">
      <c r="A10409" s="501" t="s">
        <v>200</v>
      </c>
      <c r="B10409" s="502" t="n">
        <v>10905</v>
      </c>
      <c r="C10409" s="503" t="s">
        <v>42</v>
      </c>
      <c r="D10409" s="503" t="s">
        <v>4341</v>
      </c>
      <c r="E10409" s="503" t="s">
        <v>669</v>
      </c>
      <c r="F10409" s="503"/>
      <c r="G10409" s="504" t="s">
        <v>120</v>
      </c>
      <c r="H10409" s="505" t="n">
        <v>1</v>
      </c>
      <c r="I10409" s="506" t="n">
        <v>83.78</v>
      </c>
      <c r="J10409" s="507" t="n">
        <v>83.78</v>
      </c>
    </row>
    <row r="10410" customFormat="false" ht="24" hidden="false" customHeight="true" outlineLevel="0" collapsed="false">
      <c r="A10410" s="501" t="s">
        <v>200</v>
      </c>
      <c r="B10410" s="502" t="n">
        <v>3146</v>
      </c>
      <c r="C10410" s="503" t="s">
        <v>42</v>
      </c>
      <c r="D10410" s="503" t="s">
        <v>3714</v>
      </c>
      <c r="E10410" s="503" t="s">
        <v>669</v>
      </c>
      <c r="F10410" s="503"/>
      <c r="G10410" s="504" t="s">
        <v>120</v>
      </c>
      <c r="H10410" s="505" t="n">
        <v>2.82</v>
      </c>
      <c r="I10410" s="506" t="n">
        <v>3.92</v>
      </c>
      <c r="J10410" s="507" t="n">
        <v>11.05</v>
      </c>
    </row>
    <row r="10411" customFormat="false" ht="39" hidden="false" customHeight="true" outlineLevel="0" collapsed="false">
      <c r="A10411" s="501" t="s">
        <v>200</v>
      </c>
      <c r="B10411" s="502" t="n">
        <v>20971</v>
      </c>
      <c r="C10411" s="503" t="s">
        <v>42</v>
      </c>
      <c r="D10411" s="503" t="s">
        <v>4342</v>
      </c>
      <c r="E10411" s="503" t="s">
        <v>669</v>
      </c>
      <c r="F10411" s="503"/>
      <c r="G10411" s="504" t="s">
        <v>120</v>
      </c>
      <c r="H10411" s="505" t="n">
        <v>1</v>
      </c>
      <c r="I10411" s="506" t="n">
        <v>15.23</v>
      </c>
      <c r="J10411" s="507" t="n">
        <v>15.23</v>
      </c>
    </row>
    <row r="10412" customFormat="false" ht="15" hidden="false" customHeight="false" outlineLevel="0" collapsed="false">
      <c r="A10412" s="486"/>
      <c r="B10412" s="487"/>
      <c r="C10412" s="487"/>
      <c r="D10412" s="487"/>
      <c r="E10412" s="487" t="s">
        <v>1388</v>
      </c>
      <c r="F10412" s="488" t="n">
        <v>42.71</v>
      </c>
      <c r="G10412" s="487" t="s">
        <v>1389</v>
      </c>
      <c r="H10412" s="488" t="n">
        <v>0</v>
      </c>
      <c r="I10412" s="489" t="s">
        <v>1390</v>
      </c>
      <c r="J10412" s="490" t="n">
        <v>42.71</v>
      </c>
    </row>
    <row r="10413" customFormat="false" ht="15" hidden="false" customHeight="true" outlineLevel="0" collapsed="false">
      <c r="A10413" s="486"/>
      <c r="B10413" s="487"/>
      <c r="C10413" s="487"/>
      <c r="D10413" s="487"/>
      <c r="E10413" s="487" t="s">
        <v>1391</v>
      </c>
      <c r="F10413" s="488" t="n">
        <v>99.45</v>
      </c>
      <c r="G10413" s="487"/>
      <c r="H10413" s="491" t="s">
        <v>1392</v>
      </c>
      <c r="I10413" s="491"/>
      <c r="J10413" s="490" t="n">
        <v>517.32</v>
      </c>
    </row>
    <row r="10414" customFormat="false" ht="49.5" hidden="false" customHeight="true" outlineLevel="0" collapsed="false">
      <c r="A10414" s="492"/>
      <c r="B10414" s="493"/>
      <c r="C10414" s="493"/>
      <c r="D10414" s="493"/>
      <c r="E10414" s="493"/>
      <c r="F10414" s="493"/>
      <c r="G10414" s="493" t="s">
        <v>1393</v>
      </c>
      <c r="H10414" s="494" t="n">
        <v>1</v>
      </c>
      <c r="I10414" s="495" t="s">
        <v>1394</v>
      </c>
      <c r="J10414" s="496" t="n">
        <v>517.32</v>
      </c>
    </row>
    <row r="10415" customFormat="false" ht="0.75" hidden="false" customHeight="true" outlineLevel="0" collapsed="false">
      <c r="A10415" s="497"/>
      <c r="B10415" s="498"/>
      <c r="C10415" s="498"/>
      <c r="D10415" s="498"/>
      <c r="E10415" s="498"/>
      <c r="F10415" s="498"/>
      <c r="G10415" s="498"/>
      <c r="H10415" s="498"/>
      <c r="I10415" s="499"/>
      <c r="J10415" s="500"/>
    </row>
    <row r="10416" customFormat="false" ht="18" hidden="false" customHeight="true" outlineLevel="0" collapsed="false">
      <c r="A10416" s="466" t="s">
        <v>4385</v>
      </c>
      <c r="B10416" s="467" t="s">
        <v>27</v>
      </c>
      <c r="C10416" s="468" t="s">
        <v>26</v>
      </c>
      <c r="D10416" s="468" t="s">
        <v>18</v>
      </c>
      <c r="E10416" s="468" t="s">
        <v>25</v>
      </c>
      <c r="F10416" s="468"/>
      <c r="G10416" s="469" t="s">
        <v>1375</v>
      </c>
      <c r="H10416" s="467" t="s">
        <v>1376</v>
      </c>
      <c r="I10416" s="470" t="s">
        <v>1377</v>
      </c>
      <c r="J10416" s="471" t="s">
        <v>19</v>
      </c>
    </row>
    <row r="10417" customFormat="false" ht="25.5" hidden="false" customHeight="true" outlineLevel="0" collapsed="false">
      <c r="A10417" s="472" t="s">
        <v>35</v>
      </c>
      <c r="B10417" s="473" t="n">
        <v>99624</v>
      </c>
      <c r="C10417" s="474" t="s">
        <v>42</v>
      </c>
      <c r="D10417" s="474" t="s">
        <v>4360</v>
      </c>
      <c r="E10417" s="474" t="s">
        <v>1422</v>
      </c>
      <c r="F10417" s="474"/>
      <c r="G10417" s="475" t="s">
        <v>120</v>
      </c>
      <c r="H10417" s="476" t="n">
        <v>1</v>
      </c>
      <c r="I10417" s="477" t="n">
        <v>554.49</v>
      </c>
      <c r="J10417" s="478" t="n">
        <v>554.49</v>
      </c>
    </row>
    <row r="10418" customFormat="false" ht="25.5" hidden="false" customHeight="true" outlineLevel="0" collapsed="false">
      <c r="A10418" s="479" t="s">
        <v>656</v>
      </c>
      <c r="B10418" s="480" t="n">
        <v>88248</v>
      </c>
      <c r="C10418" s="481" t="s">
        <v>42</v>
      </c>
      <c r="D10418" s="481" t="s">
        <v>910</v>
      </c>
      <c r="E10418" s="481" t="s">
        <v>1382</v>
      </c>
      <c r="F10418" s="481"/>
      <c r="G10418" s="482" t="s">
        <v>469</v>
      </c>
      <c r="H10418" s="483" t="n">
        <v>0.4546</v>
      </c>
      <c r="I10418" s="484" t="n">
        <v>20.92</v>
      </c>
      <c r="J10418" s="485" t="n">
        <v>9.51</v>
      </c>
    </row>
    <row r="10419" customFormat="false" ht="25.5" hidden="false" customHeight="true" outlineLevel="0" collapsed="false">
      <c r="A10419" s="479" t="s">
        <v>656</v>
      </c>
      <c r="B10419" s="480" t="n">
        <v>88267</v>
      </c>
      <c r="C10419" s="481" t="s">
        <v>42</v>
      </c>
      <c r="D10419" s="481" t="s">
        <v>909</v>
      </c>
      <c r="E10419" s="481" t="s">
        <v>1382</v>
      </c>
      <c r="F10419" s="481"/>
      <c r="G10419" s="482" t="s">
        <v>469</v>
      </c>
      <c r="H10419" s="483" t="n">
        <v>0.4546</v>
      </c>
      <c r="I10419" s="484" t="n">
        <v>25.55</v>
      </c>
      <c r="J10419" s="485" t="n">
        <v>11.61</v>
      </c>
    </row>
    <row r="10420" customFormat="false" ht="24" hidden="false" customHeight="true" outlineLevel="0" collapsed="false">
      <c r="A10420" s="501" t="s">
        <v>200</v>
      </c>
      <c r="B10420" s="502" t="n">
        <v>3148</v>
      </c>
      <c r="C10420" s="503" t="s">
        <v>42</v>
      </c>
      <c r="D10420" s="503" t="s">
        <v>1423</v>
      </c>
      <c r="E10420" s="503" t="s">
        <v>669</v>
      </c>
      <c r="F10420" s="503"/>
      <c r="G10420" s="504" t="s">
        <v>120</v>
      </c>
      <c r="H10420" s="505" t="n">
        <v>0.0302</v>
      </c>
      <c r="I10420" s="506" t="n">
        <v>14.45</v>
      </c>
      <c r="J10420" s="507" t="n">
        <v>0.43</v>
      </c>
    </row>
    <row r="10421" customFormat="false" ht="39" hidden="false" customHeight="true" outlineLevel="0" collapsed="false">
      <c r="A10421" s="501" t="s">
        <v>200</v>
      </c>
      <c r="B10421" s="502" t="n">
        <v>10405</v>
      </c>
      <c r="C10421" s="503" t="s">
        <v>42</v>
      </c>
      <c r="D10421" s="503" t="s">
        <v>4361</v>
      </c>
      <c r="E10421" s="503" t="s">
        <v>669</v>
      </c>
      <c r="F10421" s="503"/>
      <c r="G10421" s="504" t="s">
        <v>120</v>
      </c>
      <c r="H10421" s="505" t="n">
        <v>1</v>
      </c>
      <c r="I10421" s="506" t="n">
        <v>532.94</v>
      </c>
      <c r="J10421" s="507" t="n">
        <v>532.94</v>
      </c>
    </row>
    <row r="10422" customFormat="false" ht="15" hidden="false" customHeight="false" outlineLevel="0" collapsed="false">
      <c r="A10422" s="486"/>
      <c r="B10422" s="487"/>
      <c r="C10422" s="487"/>
      <c r="D10422" s="487"/>
      <c r="E10422" s="487" t="s">
        <v>1388</v>
      </c>
      <c r="F10422" s="488" t="n">
        <v>16.88</v>
      </c>
      <c r="G10422" s="487" t="s">
        <v>1389</v>
      </c>
      <c r="H10422" s="488" t="n">
        <v>0</v>
      </c>
      <c r="I10422" s="489" t="s">
        <v>1390</v>
      </c>
      <c r="J10422" s="490" t="n">
        <v>16.88</v>
      </c>
    </row>
    <row r="10423" customFormat="false" ht="15" hidden="false" customHeight="true" outlineLevel="0" collapsed="false">
      <c r="A10423" s="486"/>
      <c r="B10423" s="487"/>
      <c r="C10423" s="487"/>
      <c r="D10423" s="487"/>
      <c r="E10423" s="487" t="s">
        <v>1391</v>
      </c>
      <c r="F10423" s="488" t="n">
        <v>131.96</v>
      </c>
      <c r="G10423" s="487"/>
      <c r="H10423" s="491" t="s">
        <v>1392</v>
      </c>
      <c r="I10423" s="491"/>
      <c r="J10423" s="490" t="n">
        <v>686.45</v>
      </c>
    </row>
    <row r="10424" customFormat="false" ht="49.5" hidden="false" customHeight="true" outlineLevel="0" collapsed="false">
      <c r="A10424" s="492"/>
      <c r="B10424" s="493"/>
      <c r="C10424" s="493"/>
      <c r="D10424" s="493"/>
      <c r="E10424" s="493"/>
      <c r="F10424" s="493"/>
      <c r="G10424" s="493" t="s">
        <v>1393</v>
      </c>
      <c r="H10424" s="494" t="n">
        <v>1</v>
      </c>
      <c r="I10424" s="495" t="s">
        <v>1394</v>
      </c>
      <c r="J10424" s="496" t="n">
        <v>686.45</v>
      </c>
    </row>
    <row r="10425" customFormat="false" ht="0.75" hidden="false" customHeight="true" outlineLevel="0" collapsed="false">
      <c r="A10425" s="497"/>
      <c r="B10425" s="498"/>
      <c r="C10425" s="498"/>
      <c r="D10425" s="498"/>
      <c r="E10425" s="498"/>
      <c r="F10425" s="498"/>
      <c r="G10425" s="498"/>
      <c r="H10425" s="498"/>
      <c r="I10425" s="499"/>
      <c r="J10425" s="500"/>
    </row>
    <row r="10426" customFormat="false" ht="18" hidden="false" customHeight="true" outlineLevel="0" collapsed="false">
      <c r="A10426" s="466" t="s">
        <v>4386</v>
      </c>
      <c r="B10426" s="467" t="s">
        <v>27</v>
      </c>
      <c r="C10426" s="468" t="s">
        <v>26</v>
      </c>
      <c r="D10426" s="468" t="s">
        <v>18</v>
      </c>
      <c r="E10426" s="468" t="s">
        <v>25</v>
      </c>
      <c r="F10426" s="468"/>
      <c r="G10426" s="469" t="s">
        <v>1375</v>
      </c>
      <c r="H10426" s="467" t="s">
        <v>1376</v>
      </c>
      <c r="I10426" s="470" t="s">
        <v>1377</v>
      </c>
      <c r="J10426" s="471" t="s">
        <v>19</v>
      </c>
    </row>
    <row r="10427" customFormat="false" ht="78" hidden="false" customHeight="true" outlineLevel="0" collapsed="false">
      <c r="A10427" s="472" t="s">
        <v>35</v>
      </c>
      <c r="B10427" s="473" t="s">
        <v>4387</v>
      </c>
      <c r="C10427" s="474" t="s">
        <v>36</v>
      </c>
      <c r="D10427" s="474" t="s">
        <v>4388</v>
      </c>
      <c r="E10427" s="474" t="s">
        <v>1422</v>
      </c>
      <c r="F10427" s="474"/>
      <c r="G10427" s="475" t="s">
        <v>120</v>
      </c>
      <c r="H10427" s="476" t="n">
        <v>1</v>
      </c>
      <c r="I10427" s="477" t="n">
        <v>577.45</v>
      </c>
      <c r="J10427" s="478" t="n">
        <v>577.45</v>
      </c>
    </row>
    <row r="10428" customFormat="false" ht="39" hidden="false" customHeight="true" outlineLevel="0" collapsed="false">
      <c r="A10428" s="479" t="s">
        <v>656</v>
      </c>
      <c r="B10428" s="480" t="n">
        <v>87316</v>
      </c>
      <c r="C10428" s="481" t="s">
        <v>42</v>
      </c>
      <c r="D10428" s="481" t="s">
        <v>916</v>
      </c>
      <c r="E10428" s="481" t="s">
        <v>1382</v>
      </c>
      <c r="F10428" s="481"/>
      <c r="G10428" s="482" t="s">
        <v>388</v>
      </c>
      <c r="H10428" s="483" t="n">
        <v>0.000778</v>
      </c>
      <c r="I10428" s="484" t="n">
        <v>533.72</v>
      </c>
      <c r="J10428" s="485" t="n">
        <v>0.41</v>
      </c>
    </row>
    <row r="10429" customFormat="false" ht="24" hidden="false" customHeight="true" outlineLevel="0" collapsed="false">
      <c r="A10429" s="479" t="s">
        <v>656</v>
      </c>
      <c r="B10429" s="480" t="n">
        <v>88309</v>
      </c>
      <c r="C10429" s="481" t="s">
        <v>42</v>
      </c>
      <c r="D10429" s="481" t="s">
        <v>696</v>
      </c>
      <c r="E10429" s="481" t="s">
        <v>1382</v>
      </c>
      <c r="F10429" s="481"/>
      <c r="G10429" s="482" t="s">
        <v>469</v>
      </c>
      <c r="H10429" s="483" t="n">
        <v>0.92</v>
      </c>
      <c r="I10429" s="484" t="n">
        <v>25.62</v>
      </c>
      <c r="J10429" s="485" t="n">
        <v>23.57</v>
      </c>
    </row>
    <row r="10430" customFormat="false" ht="24" hidden="false" customHeight="true" outlineLevel="0" collapsed="false">
      <c r="A10430" s="479" t="s">
        <v>656</v>
      </c>
      <c r="B10430" s="480" t="n">
        <v>88316</v>
      </c>
      <c r="C10430" s="481" t="s">
        <v>42</v>
      </c>
      <c r="D10430" s="481" t="s">
        <v>667</v>
      </c>
      <c r="E10430" s="481" t="s">
        <v>1382</v>
      </c>
      <c r="F10430" s="481"/>
      <c r="G10430" s="482" t="s">
        <v>469</v>
      </c>
      <c r="H10430" s="483" t="n">
        <v>0.92</v>
      </c>
      <c r="I10430" s="484" t="n">
        <v>20.32</v>
      </c>
      <c r="J10430" s="485" t="n">
        <v>18.69</v>
      </c>
    </row>
    <row r="10431" customFormat="false" ht="39" hidden="false" customHeight="true" outlineLevel="0" collapsed="false">
      <c r="A10431" s="479" t="s">
        <v>656</v>
      </c>
      <c r="B10431" s="480" t="n">
        <v>88628</v>
      </c>
      <c r="C10431" s="481" t="s">
        <v>42</v>
      </c>
      <c r="D10431" s="481" t="s">
        <v>925</v>
      </c>
      <c r="E10431" s="481" t="s">
        <v>1382</v>
      </c>
      <c r="F10431" s="481"/>
      <c r="G10431" s="482" t="s">
        <v>388</v>
      </c>
      <c r="H10431" s="483" t="n">
        <v>0.056222</v>
      </c>
      <c r="I10431" s="484" t="n">
        <v>637.09</v>
      </c>
      <c r="J10431" s="485" t="n">
        <v>35.81</v>
      </c>
    </row>
    <row r="10432" customFormat="false" ht="39" hidden="false" customHeight="true" outlineLevel="0" collapsed="false">
      <c r="A10432" s="479" t="s">
        <v>656</v>
      </c>
      <c r="B10432" s="480" t="n">
        <v>101623</v>
      </c>
      <c r="C10432" s="481" t="s">
        <v>42</v>
      </c>
      <c r="D10432" s="481" t="s">
        <v>4389</v>
      </c>
      <c r="E10432" s="481" t="s">
        <v>914</v>
      </c>
      <c r="F10432" s="481"/>
      <c r="G10432" s="482" t="s">
        <v>388</v>
      </c>
      <c r="H10432" s="483" t="n">
        <v>0.03375</v>
      </c>
      <c r="I10432" s="484" t="n">
        <v>311.48</v>
      </c>
      <c r="J10432" s="485" t="n">
        <v>10.51</v>
      </c>
    </row>
    <row r="10433" customFormat="false" ht="39" hidden="false" customHeight="true" outlineLevel="0" collapsed="false">
      <c r="A10433" s="479" t="s">
        <v>656</v>
      </c>
      <c r="B10433" s="480" t="n">
        <v>101159</v>
      </c>
      <c r="C10433" s="481" t="s">
        <v>42</v>
      </c>
      <c r="D10433" s="481" t="s">
        <v>4390</v>
      </c>
      <c r="E10433" s="481" t="s">
        <v>1815</v>
      </c>
      <c r="F10433" s="481"/>
      <c r="G10433" s="482" t="s">
        <v>400</v>
      </c>
      <c r="H10433" s="483" t="n">
        <v>1.2</v>
      </c>
      <c r="I10433" s="484" t="n">
        <v>153.56</v>
      </c>
      <c r="J10433" s="485" t="n">
        <v>184.27</v>
      </c>
    </row>
    <row r="10434" customFormat="false" ht="39" hidden="false" customHeight="true" outlineLevel="0" collapsed="false">
      <c r="A10434" s="501" t="s">
        <v>200</v>
      </c>
      <c r="B10434" s="502" t="n">
        <v>14112</v>
      </c>
      <c r="C10434" s="503" t="s">
        <v>42</v>
      </c>
      <c r="D10434" s="503" t="s">
        <v>4391</v>
      </c>
      <c r="E10434" s="503" t="s">
        <v>669</v>
      </c>
      <c r="F10434" s="503"/>
      <c r="G10434" s="504" t="s">
        <v>120</v>
      </c>
      <c r="H10434" s="505" t="n">
        <v>1</v>
      </c>
      <c r="I10434" s="506" t="n">
        <v>304.19</v>
      </c>
      <c r="J10434" s="507" t="n">
        <v>304.19</v>
      </c>
    </row>
    <row r="10435" customFormat="false" ht="15" hidden="false" customHeight="false" outlineLevel="0" collapsed="false">
      <c r="A10435" s="486"/>
      <c r="B10435" s="487"/>
      <c r="C10435" s="487"/>
      <c r="D10435" s="487"/>
      <c r="E10435" s="487" t="s">
        <v>1388</v>
      </c>
      <c r="F10435" s="488" t="n">
        <v>104.5</v>
      </c>
      <c r="G10435" s="487" t="s">
        <v>1389</v>
      </c>
      <c r="H10435" s="488" t="n">
        <v>0</v>
      </c>
      <c r="I10435" s="489" t="s">
        <v>1390</v>
      </c>
      <c r="J10435" s="490" t="n">
        <v>104.5</v>
      </c>
    </row>
    <row r="10436" customFormat="false" ht="15" hidden="false" customHeight="true" outlineLevel="0" collapsed="false">
      <c r="A10436" s="486"/>
      <c r="B10436" s="487"/>
      <c r="C10436" s="487"/>
      <c r="D10436" s="487"/>
      <c r="E10436" s="487" t="s">
        <v>1391</v>
      </c>
      <c r="F10436" s="488" t="n">
        <v>137.43</v>
      </c>
      <c r="G10436" s="487"/>
      <c r="H10436" s="491" t="s">
        <v>1392</v>
      </c>
      <c r="I10436" s="491"/>
      <c r="J10436" s="490" t="n">
        <v>714.88</v>
      </c>
    </row>
    <row r="10437" customFormat="false" ht="49.5" hidden="false" customHeight="true" outlineLevel="0" collapsed="false">
      <c r="A10437" s="492"/>
      <c r="B10437" s="493"/>
      <c r="C10437" s="493"/>
      <c r="D10437" s="493"/>
      <c r="E10437" s="493"/>
      <c r="F10437" s="493"/>
      <c r="G10437" s="493" t="s">
        <v>1393</v>
      </c>
      <c r="H10437" s="494" t="n">
        <v>1</v>
      </c>
      <c r="I10437" s="495" t="s">
        <v>1394</v>
      </c>
      <c r="J10437" s="496" t="n">
        <v>714.88</v>
      </c>
    </row>
    <row r="10438" customFormat="false" ht="0.75" hidden="false" customHeight="true" outlineLevel="0" collapsed="false">
      <c r="A10438" s="497"/>
      <c r="B10438" s="498"/>
      <c r="C10438" s="498"/>
      <c r="D10438" s="498"/>
      <c r="E10438" s="498"/>
      <c r="F10438" s="498"/>
      <c r="G10438" s="498"/>
      <c r="H10438" s="498"/>
      <c r="I10438" s="499"/>
      <c r="J10438" s="500"/>
    </row>
    <row r="10439" customFormat="false" ht="18" hidden="false" customHeight="true" outlineLevel="0" collapsed="false">
      <c r="A10439" s="466" t="s">
        <v>4392</v>
      </c>
      <c r="B10439" s="467" t="s">
        <v>27</v>
      </c>
      <c r="C10439" s="468" t="s">
        <v>26</v>
      </c>
      <c r="D10439" s="468" t="s">
        <v>18</v>
      </c>
      <c r="E10439" s="468" t="s">
        <v>25</v>
      </c>
      <c r="F10439" s="468"/>
      <c r="G10439" s="469" t="s">
        <v>1375</v>
      </c>
      <c r="H10439" s="467" t="s">
        <v>1376</v>
      </c>
      <c r="I10439" s="470" t="s">
        <v>1377</v>
      </c>
      <c r="J10439" s="471" t="s">
        <v>19</v>
      </c>
    </row>
    <row r="10440" customFormat="false" ht="25.5" hidden="false" customHeight="true" outlineLevel="0" collapsed="false">
      <c r="A10440" s="472" t="s">
        <v>35</v>
      </c>
      <c r="B10440" s="473" t="s">
        <v>4393</v>
      </c>
      <c r="C10440" s="474" t="s">
        <v>36</v>
      </c>
      <c r="D10440" s="474" t="s">
        <v>4394</v>
      </c>
      <c r="E10440" s="474" t="s">
        <v>1554</v>
      </c>
      <c r="F10440" s="474"/>
      <c r="G10440" s="475" t="s">
        <v>120</v>
      </c>
      <c r="H10440" s="476" t="n">
        <v>1</v>
      </c>
      <c r="I10440" s="477" t="n">
        <v>503.96</v>
      </c>
      <c r="J10440" s="478" t="n">
        <v>503.96</v>
      </c>
    </row>
    <row r="10441" customFormat="false" ht="51.75" hidden="false" customHeight="true" outlineLevel="0" collapsed="false">
      <c r="A10441" s="479" t="s">
        <v>656</v>
      </c>
      <c r="B10441" s="480" t="n">
        <v>87367</v>
      </c>
      <c r="C10441" s="481" t="s">
        <v>42</v>
      </c>
      <c r="D10441" s="481" t="s">
        <v>879</v>
      </c>
      <c r="E10441" s="481" t="s">
        <v>1382</v>
      </c>
      <c r="F10441" s="481"/>
      <c r="G10441" s="482" t="s">
        <v>388</v>
      </c>
      <c r="H10441" s="483" t="n">
        <v>0.294</v>
      </c>
      <c r="I10441" s="484" t="n">
        <v>728.75</v>
      </c>
      <c r="J10441" s="485" t="n">
        <v>214.25</v>
      </c>
    </row>
    <row r="10442" customFormat="false" ht="25.5" hidden="false" customHeight="true" outlineLevel="0" collapsed="false">
      <c r="A10442" s="479" t="s">
        <v>656</v>
      </c>
      <c r="B10442" s="480" t="n">
        <v>88248</v>
      </c>
      <c r="C10442" s="481" t="s">
        <v>42</v>
      </c>
      <c r="D10442" s="481" t="s">
        <v>910</v>
      </c>
      <c r="E10442" s="481" t="s">
        <v>1382</v>
      </c>
      <c r="F10442" s="481"/>
      <c r="G10442" s="482" t="s">
        <v>469</v>
      </c>
      <c r="H10442" s="483" t="n">
        <v>0.9489</v>
      </c>
      <c r="I10442" s="484" t="n">
        <v>20.92</v>
      </c>
      <c r="J10442" s="485" t="n">
        <v>19.85</v>
      </c>
    </row>
    <row r="10443" customFormat="false" ht="25.5" hidden="false" customHeight="true" outlineLevel="0" collapsed="false">
      <c r="A10443" s="479" t="s">
        <v>656</v>
      </c>
      <c r="B10443" s="480" t="n">
        <v>88267</v>
      </c>
      <c r="C10443" s="481" t="s">
        <v>42</v>
      </c>
      <c r="D10443" s="481" t="s">
        <v>909</v>
      </c>
      <c r="E10443" s="481" t="s">
        <v>1382</v>
      </c>
      <c r="F10443" s="481"/>
      <c r="G10443" s="482" t="s">
        <v>469</v>
      </c>
      <c r="H10443" s="483" t="n">
        <v>0.9489</v>
      </c>
      <c r="I10443" s="484" t="n">
        <v>25.55</v>
      </c>
      <c r="J10443" s="485" t="n">
        <v>24.24</v>
      </c>
    </row>
    <row r="10444" customFormat="false" ht="24" hidden="false" customHeight="true" outlineLevel="0" collapsed="false">
      <c r="A10444" s="501" t="s">
        <v>200</v>
      </c>
      <c r="B10444" s="502" t="s">
        <v>4395</v>
      </c>
      <c r="C10444" s="503" t="s">
        <v>36</v>
      </c>
      <c r="D10444" s="503" t="s">
        <v>4396</v>
      </c>
      <c r="E10444" s="503" t="s">
        <v>669</v>
      </c>
      <c r="F10444" s="503"/>
      <c r="G10444" s="504" t="s">
        <v>120</v>
      </c>
      <c r="H10444" s="505" t="n">
        <v>1</v>
      </c>
      <c r="I10444" s="506" t="n">
        <v>245.62</v>
      </c>
      <c r="J10444" s="507" t="n">
        <v>245.62</v>
      </c>
    </row>
    <row r="10445" customFormat="false" ht="15" hidden="false" customHeight="false" outlineLevel="0" collapsed="false">
      <c r="A10445" s="486"/>
      <c r="B10445" s="487"/>
      <c r="C10445" s="487"/>
      <c r="D10445" s="487"/>
      <c r="E10445" s="487" t="s">
        <v>1388</v>
      </c>
      <c r="F10445" s="488" t="n">
        <v>85.06</v>
      </c>
      <c r="G10445" s="487" t="s">
        <v>1389</v>
      </c>
      <c r="H10445" s="488" t="n">
        <v>0</v>
      </c>
      <c r="I10445" s="489" t="s">
        <v>1390</v>
      </c>
      <c r="J10445" s="490" t="n">
        <v>85.06</v>
      </c>
    </row>
    <row r="10446" customFormat="false" ht="15" hidden="false" customHeight="true" outlineLevel="0" collapsed="false">
      <c r="A10446" s="486"/>
      <c r="B10446" s="487"/>
      <c r="C10446" s="487"/>
      <c r="D10446" s="487"/>
      <c r="E10446" s="487" t="s">
        <v>1391</v>
      </c>
      <c r="F10446" s="488" t="n">
        <v>119.94</v>
      </c>
      <c r="G10446" s="487"/>
      <c r="H10446" s="491" t="s">
        <v>1392</v>
      </c>
      <c r="I10446" s="491"/>
      <c r="J10446" s="490" t="n">
        <v>623.9</v>
      </c>
    </row>
    <row r="10447" customFormat="false" ht="49.5" hidden="false" customHeight="true" outlineLevel="0" collapsed="false">
      <c r="A10447" s="492"/>
      <c r="B10447" s="493"/>
      <c r="C10447" s="493"/>
      <c r="D10447" s="493"/>
      <c r="E10447" s="493"/>
      <c r="F10447" s="493"/>
      <c r="G10447" s="493" t="s">
        <v>1393</v>
      </c>
      <c r="H10447" s="494" t="n">
        <v>1</v>
      </c>
      <c r="I10447" s="495" t="s">
        <v>1394</v>
      </c>
      <c r="J10447" s="496" t="n">
        <v>623.9</v>
      </c>
    </row>
    <row r="10448" customFormat="false" ht="0.75" hidden="false" customHeight="true" outlineLevel="0" collapsed="false">
      <c r="A10448" s="497"/>
      <c r="B10448" s="498"/>
      <c r="C10448" s="498"/>
      <c r="D10448" s="498"/>
      <c r="E10448" s="498"/>
      <c r="F10448" s="498"/>
      <c r="G10448" s="498"/>
      <c r="H10448" s="498"/>
      <c r="I10448" s="499"/>
      <c r="J10448" s="500"/>
    </row>
    <row r="10449" customFormat="false" ht="24" hidden="false" customHeight="true" outlineLevel="0" collapsed="false">
      <c r="A10449" s="461" t="s">
        <v>4397</v>
      </c>
      <c r="B10449" s="462"/>
      <c r="C10449" s="462"/>
      <c r="D10449" s="462" t="s">
        <v>4398</v>
      </c>
      <c r="E10449" s="462"/>
      <c r="F10449" s="462"/>
      <c r="G10449" s="462"/>
      <c r="H10449" s="463"/>
      <c r="I10449" s="464"/>
      <c r="J10449" s="465" t="n">
        <v>20072.22</v>
      </c>
    </row>
    <row r="10450" customFormat="false" ht="18" hidden="false" customHeight="true" outlineLevel="0" collapsed="false">
      <c r="A10450" s="466" t="s">
        <v>4399</v>
      </c>
      <c r="B10450" s="467" t="s">
        <v>27</v>
      </c>
      <c r="C10450" s="468" t="s">
        <v>26</v>
      </c>
      <c r="D10450" s="468" t="s">
        <v>18</v>
      </c>
      <c r="E10450" s="468" t="s">
        <v>25</v>
      </c>
      <c r="F10450" s="468"/>
      <c r="G10450" s="469" t="s">
        <v>1375</v>
      </c>
      <c r="H10450" s="467" t="s">
        <v>1376</v>
      </c>
      <c r="I10450" s="470" t="s">
        <v>1377</v>
      </c>
      <c r="J10450" s="471" t="s">
        <v>19</v>
      </c>
    </row>
    <row r="10451" customFormat="false" ht="39" hidden="false" customHeight="true" outlineLevel="0" collapsed="false">
      <c r="A10451" s="472" t="s">
        <v>35</v>
      </c>
      <c r="B10451" s="473" t="n">
        <v>101909</v>
      </c>
      <c r="C10451" s="474" t="s">
        <v>42</v>
      </c>
      <c r="D10451" s="474" t="s">
        <v>4400</v>
      </c>
      <c r="E10451" s="474" t="s">
        <v>1751</v>
      </c>
      <c r="F10451" s="474"/>
      <c r="G10451" s="475" t="s">
        <v>120</v>
      </c>
      <c r="H10451" s="476" t="n">
        <v>1</v>
      </c>
      <c r="I10451" s="477" t="n">
        <v>252.54</v>
      </c>
      <c r="J10451" s="478" t="n">
        <v>252.54</v>
      </c>
    </row>
    <row r="10452" customFormat="false" ht="25.5" hidden="false" customHeight="true" outlineLevel="0" collapsed="false">
      <c r="A10452" s="479" t="s">
        <v>656</v>
      </c>
      <c r="B10452" s="480" t="n">
        <v>88248</v>
      </c>
      <c r="C10452" s="481" t="s">
        <v>42</v>
      </c>
      <c r="D10452" s="481" t="s">
        <v>910</v>
      </c>
      <c r="E10452" s="481" t="s">
        <v>1382</v>
      </c>
      <c r="F10452" s="481"/>
      <c r="G10452" s="482" t="s">
        <v>469</v>
      </c>
      <c r="H10452" s="483" t="n">
        <v>0.4574</v>
      </c>
      <c r="I10452" s="484" t="n">
        <v>20.92</v>
      </c>
      <c r="J10452" s="485" t="n">
        <v>9.56</v>
      </c>
    </row>
    <row r="10453" customFormat="false" ht="25.5" hidden="false" customHeight="true" outlineLevel="0" collapsed="false">
      <c r="A10453" s="479" t="s">
        <v>656</v>
      </c>
      <c r="B10453" s="480" t="n">
        <v>88267</v>
      </c>
      <c r="C10453" s="481" t="s">
        <v>42</v>
      </c>
      <c r="D10453" s="481" t="s">
        <v>909</v>
      </c>
      <c r="E10453" s="481" t="s">
        <v>1382</v>
      </c>
      <c r="F10453" s="481"/>
      <c r="G10453" s="482" t="s">
        <v>469</v>
      </c>
      <c r="H10453" s="483" t="n">
        <v>0.4574</v>
      </c>
      <c r="I10453" s="484" t="n">
        <v>25.55</v>
      </c>
      <c r="J10453" s="485" t="n">
        <v>11.68</v>
      </c>
    </row>
    <row r="10454" customFormat="false" ht="39" hidden="false" customHeight="true" outlineLevel="0" collapsed="false">
      <c r="A10454" s="501" t="s">
        <v>200</v>
      </c>
      <c r="B10454" s="502" t="n">
        <v>4350</v>
      </c>
      <c r="C10454" s="503" t="s">
        <v>42</v>
      </c>
      <c r="D10454" s="503" t="s">
        <v>4401</v>
      </c>
      <c r="E10454" s="503" t="s">
        <v>669</v>
      </c>
      <c r="F10454" s="503"/>
      <c r="G10454" s="504" t="s">
        <v>120</v>
      </c>
      <c r="H10454" s="505" t="n">
        <v>2</v>
      </c>
      <c r="I10454" s="506" t="n">
        <v>0.65</v>
      </c>
      <c r="J10454" s="507" t="n">
        <v>1.3</v>
      </c>
    </row>
    <row r="10455" customFormat="false" ht="25.5" hidden="false" customHeight="true" outlineLevel="0" collapsed="false">
      <c r="A10455" s="501" t="s">
        <v>200</v>
      </c>
      <c r="B10455" s="502" t="n">
        <v>10892</v>
      </c>
      <c r="C10455" s="503" t="s">
        <v>42</v>
      </c>
      <c r="D10455" s="503" t="s">
        <v>4402</v>
      </c>
      <c r="E10455" s="503" t="s">
        <v>669</v>
      </c>
      <c r="F10455" s="503"/>
      <c r="G10455" s="504" t="s">
        <v>120</v>
      </c>
      <c r="H10455" s="505" t="n">
        <v>1</v>
      </c>
      <c r="I10455" s="506" t="n">
        <v>230</v>
      </c>
      <c r="J10455" s="507" t="n">
        <v>230</v>
      </c>
    </row>
    <row r="10456" customFormat="false" ht="15" hidden="false" customHeight="false" outlineLevel="0" collapsed="false">
      <c r="A10456" s="486"/>
      <c r="B10456" s="487"/>
      <c r="C10456" s="487"/>
      <c r="D10456" s="487"/>
      <c r="E10456" s="487" t="s">
        <v>1388</v>
      </c>
      <c r="F10456" s="488" t="n">
        <v>16.98</v>
      </c>
      <c r="G10456" s="487" t="s">
        <v>1389</v>
      </c>
      <c r="H10456" s="488" t="n">
        <v>0</v>
      </c>
      <c r="I10456" s="489" t="s">
        <v>1390</v>
      </c>
      <c r="J10456" s="490" t="n">
        <v>16.98</v>
      </c>
    </row>
    <row r="10457" customFormat="false" ht="15" hidden="false" customHeight="true" outlineLevel="0" collapsed="false">
      <c r="A10457" s="486"/>
      <c r="B10457" s="487"/>
      <c r="C10457" s="487"/>
      <c r="D10457" s="487"/>
      <c r="E10457" s="487" t="s">
        <v>1391</v>
      </c>
      <c r="F10457" s="488" t="n">
        <v>60.1</v>
      </c>
      <c r="G10457" s="487"/>
      <c r="H10457" s="491" t="s">
        <v>1392</v>
      </c>
      <c r="I10457" s="491"/>
      <c r="J10457" s="490" t="n">
        <v>312.64</v>
      </c>
    </row>
    <row r="10458" customFormat="false" ht="49.5" hidden="false" customHeight="true" outlineLevel="0" collapsed="false">
      <c r="A10458" s="492"/>
      <c r="B10458" s="493"/>
      <c r="C10458" s="493"/>
      <c r="D10458" s="493"/>
      <c r="E10458" s="493"/>
      <c r="F10458" s="493"/>
      <c r="G10458" s="493" t="s">
        <v>1393</v>
      </c>
      <c r="H10458" s="494" t="n">
        <v>42</v>
      </c>
      <c r="I10458" s="495" t="s">
        <v>1394</v>
      </c>
      <c r="J10458" s="496" t="n">
        <v>13130.88</v>
      </c>
    </row>
    <row r="10459" customFormat="false" ht="0.75" hidden="false" customHeight="true" outlineLevel="0" collapsed="false">
      <c r="A10459" s="497"/>
      <c r="B10459" s="498"/>
      <c r="C10459" s="498"/>
      <c r="D10459" s="498"/>
      <c r="E10459" s="498"/>
      <c r="F10459" s="498"/>
      <c r="G10459" s="498"/>
      <c r="H10459" s="498"/>
      <c r="I10459" s="499"/>
      <c r="J10459" s="500"/>
    </row>
    <row r="10460" customFormat="false" ht="18" hidden="false" customHeight="true" outlineLevel="0" collapsed="false">
      <c r="A10460" s="466" t="s">
        <v>4403</v>
      </c>
      <c r="B10460" s="467" t="s">
        <v>27</v>
      </c>
      <c r="C10460" s="468" t="s">
        <v>26</v>
      </c>
      <c r="D10460" s="468" t="s">
        <v>18</v>
      </c>
      <c r="E10460" s="468" t="s">
        <v>25</v>
      </c>
      <c r="F10460" s="468"/>
      <c r="G10460" s="469" t="s">
        <v>1375</v>
      </c>
      <c r="H10460" s="467" t="s">
        <v>1376</v>
      </c>
      <c r="I10460" s="470" t="s">
        <v>1377</v>
      </c>
      <c r="J10460" s="471" t="s">
        <v>19</v>
      </c>
    </row>
    <row r="10461" customFormat="false" ht="25.5" hidden="false" customHeight="true" outlineLevel="0" collapsed="false">
      <c r="A10461" s="472" t="s">
        <v>35</v>
      </c>
      <c r="B10461" s="473" t="s">
        <v>4404</v>
      </c>
      <c r="C10461" s="474" t="s">
        <v>36</v>
      </c>
      <c r="D10461" s="474" t="s">
        <v>4405</v>
      </c>
      <c r="E10461" s="474" t="s">
        <v>1422</v>
      </c>
      <c r="F10461" s="474"/>
      <c r="G10461" s="475" t="s">
        <v>120</v>
      </c>
      <c r="H10461" s="476" t="n">
        <v>1</v>
      </c>
      <c r="I10461" s="477" t="n">
        <v>25.09</v>
      </c>
      <c r="J10461" s="478" t="n">
        <v>25.09</v>
      </c>
    </row>
    <row r="10462" customFormat="false" ht="25.5" hidden="false" customHeight="true" outlineLevel="0" collapsed="false">
      <c r="A10462" s="479" t="s">
        <v>656</v>
      </c>
      <c r="B10462" s="480" t="n">
        <v>88241</v>
      </c>
      <c r="C10462" s="481" t="s">
        <v>42</v>
      </c>
      <c r="D10462" s="481" t="s">
        <v>1558</v>
      </c>
      <c r="E10462" s="481" t="s">
        <v>1382</v>
      </c>
      <c r="F10462" s="481"/>
      <c r="G10462" s="482" t="s">
        <v>469</v>
      </c>
      <c r="H10462" s="483" t="n">
        <v>0.2</v>
      </c>
      <c r="I10462" s="484" t="n">
        <v>21.33</v>
      </c>
      <c r="J10462" s="485" t="n">
        <v>4.26</v>
      </c>
    </row>
    <row r="10463" customFormat="false" ht="24" hidden="false" customHeight="true" outlineLevel="0" collapsed="false">
      <c r="A10463" s="479" t="s">
        <v>656</v>
      </c>
      <c r="B10463" s="480" t="n">
        <v>88309</v>
      </c>
      <c r="C10463" s="481" t="s">
        <v>42</v>
      </c>
      <c r="D10463" s="481" t="s">
        <v>696</v>
      </c>
      <c r="E10463" s="481" t="s">
        <v>1382</v>
      </c>
      <c r="F10463" s="481"/>
      <c r="G10463" s="482" t="s">
        <v>469</v>
      </c>
      <c r="H10463" s="483" t="n">
        <v>0.1</v>
      </c>
      <c r="I10463" s="484" t="n">
        <v>25.62</v>
      </c>
      <c r="J10463" s="485" t="n">
        <v>2.56</v>
      </c>
    </row>
    <row r="10464" customFormat="false" ht="51.75" hidden="false" customHeight="true" outlineLevel="0" collapsed="false">
      <c r="A10464" s="501" t="s">
        <v>200</v>
      </c>
      <c r="B10464" s="502" t="n">
        <v>37558</v>
      </c>
      <c r="C10464" s="503" t="s">
        <v>42</v>
      </c>
      <c r="D10464" s="503" t="s">
        <v>4406</v>
      </c>
      <c r="E10464" s="503" t="s">
        <v>669</v>
      </c>
      <c r="F10464" s="503"/>
      <c r="G10464" s="504" t="s">
        <v>120</v>
      </c>
      <c r="H10464" s="505" t="n">
        <v>1</v>
      </c>
      <c r="I10464" s="506" t="n">
        <v>18.27</v>
      </c>
      <c r="J10464" s="507" t="n">
        <v>18.27</v>
      </c>
    </row>
    <row r="10465" customFormat="false" ht="15" hidden="false" customHeight="false" outlineLevel="0" collapsed="false">
      <c r="A10465" s="486"/>
      <c r="B10465" s="487"/>
      <c r="C10465" s="487"/>
      <c r="D10465" s="487"/>
      <c r="E10465" s="487" t="s">
        <v>1388</v>
      </c>
      <c r="F10465" s="488" t="n">
        <v>5.21</v>
      </c>
      <c r="G10465" s="487" t="s">
        <v>1389</v>
      </c>
      <c r="H10465" s="488" t="n">
        <v>0</v>
      </c>
      <c r="I10465" s="489" t="s">
        <v>1390</v>
      </c>
      <c r="J10465" s="490" t="n">
        <v>5.21</v>
      </c>
    </row>
    <row r="10466" customFormat="false" ht="15" hidden="false" customHeight="true" outlineLevel="0" collapsed="false">
      <c r="A10466" s="486"/>
      <c r="B10466" s="487"/>
      <c r="C10466" s="487"/>
      <c r="D10466" s="487"/>
      <c r="E10466" s="487" t="s">
        <v>1391</v>
      </c>
      <c r="F10466" s="488" t="n">
        <v>5.97</v>
      </c>
      <c r="G10466" s="487"/>
      <c r="H10466" s="491" t="s">
        <v>1392</v>
      </c>
      <c r="I10466" s="491"/>
      <c r="J10466" s="490" t="n">
        <v>31.06</v>
      </c>
    </row>
    <row r="10467" customFormat="false" ht="49.5" hidden="false" customHeight="true" outlineLevel="0" collapsed="false">
      <c r="A10467" s="492"/>
      <c r="B10467" s="493"/>
      <c r="C10467" s="493"/>
      <c r="D10467" s="493"/>
      <c r="E10467" s="493"/>
      <c r="F10467" s="493"/>
      <c r="G10467" s="493" t="s">
        <v>1393</v>
      </c>
      <c r="H10467" s="494" t="n">
        <v>42</v>
      </c>
      <c r="I10467" s="495" t="s">
        <v>1394</v>
      </c>
      <c r="J10467" s="496" t="n">
        <v>1304.52</v>
      </c>
    </row>
    <row r="10468" customFormat="false" ht="0.75" hidden="false" customHeight="true" outlineLevel="0" collapsed="false">
      <c r="A10468" s="497"/>
      <c r="B10468" s="498"/>
      <c r="C10468" s="498"/>
      <c r="D10468" s="498"/>
      <c r="E10468" s="498"/>
      <c r="F10468" s="498"/>
      <c r="G10468" s="498"/>
      <c r="H10468" s="498"/>
      <c r="I10468" s="499"/>
      <c r="J10468" s="500"/>
    </row>
    <row r="10469" customFormat="false" ht="18" hidden="false" customHeight="true" outlineLevel="0" collapsed="false">
      <c r="A10469" s="466" t="s">
        <v>4407</v>
      </c>
      <c r="B10469" s="467" t="s">
        <v>27</v>
      </c>
      <c r="C10469" s="468" t="s">
        <v>26</v>
      </c>
      <c r="D10469" s="468" t="s">
        <v>18</v>
      </c>
      <c r="E10469" s="468" t="s">
        <v>25</v>
      </c>
      <c r="F10469" s="468"/>
      <c r="G10469" s="469" t="s">
        <v>1375</v>
      </c>
      <c r="H10469" s="467" t="s">
        <v>1376</v>
      </c>
      <c r="I10469" s="470" t="s">
        <v>1377</v>
      </c>
      <c r="J10469" s="471" t="s">
        <v>19</v>
      </c>
    </row>
    <row r="10470" customFormat="false" ht="25.5" hidden="false" customHeight="true" outlineLevel="0" collapsed="false">
      <c r="A10470" s="472" t="s">
        <v>35</v>
      </c>
      <c r="B10470" s="473" t="s">
        <v>4408</v>
      </c>
      <c r="C10470" s="474" t="s">
        <v>36</v>
      </c>
      <c r="D10470" s="474" t="s">
        <v>4409</v>
      </c>
      <c r="E10470" s="474" t="s">
        <v>1422</v>
      </c>
      <c r="F10470" s="474"/>
      <c r="G10470" s="475" t="s">
        <v>120</v>
      </c>
      <c r="H10470" s="476" t="n">
        <v>1</v>
      </c>
      <c r="I10470" s="477" t="n">
        <v>28.31</v>
      </c>
      <c r="J10470" s="478" t="n">
        <v>28.31</v>
      </c>
    </row>
    <row r="10471" customFormat="false" ht="25.5" hidden="false" customHeight="true" outlineLevel="0" collapsed="false">
      <c r="A10471" s="479" t="s">
        <v>656</v>
      </c>
      <c r="B10471" s="480" t="n">
        <v>88267</v>
      </c>
      <c r="C10471" s="481" t="s">
        <v>42</v>
      </c>
      <c r="D10471" s="481" t="s">
        <v>909</v>
      </c>
      <c r="E10471" s="481" t="s">
        <v>1382</v>
      </c>
      <c r="F10471" s="481"/>
      <c r="G10471" s="482" t="s">
        <v>469</v>
      </c>
      <c r="H10471" s="483" t="n">
        <v>0.4743</v>
      </c>
      <c r="I10471" s="484" t="n">
        <v>25.55</v>
      </c>
      <c r="J10471" s="485" t="n">
        <v>12.11</v>
      </c>
    </row>
    <row r="10472" customFormat="false" ht="24" hidden="false" customHeight="true" outlineLevel="0" collapsed="false">
      <c r="A10472" s="479" t="s">
        <v>656</v>
      </c>
      <c r="B10472" s="480" t="n">
        <v>88316</v>
      </c>
      <c r="C10472" s="481" t="s">
        <v>42</v>
      </c>
      <c r="D10472" s="481" t="s">
        <v>667</v>
      </c>
      <c r="E10472" s="481" t="s">
        <v>1382</v>
      </c>
      <c r="F10472" s="481"/>
      <c r="G10472" s="482" t="s">
        <v>469</v>
      </c>
      <c r="H10472" s="483" t="n">
        <v>0.1494</v>
      </c>
      <c r="I10472" s="484" t="n">
        <v>20.32</v>
      </c>
      <c r="J10472" s="485" t="n">
        <v>3.03</v>
      </c>
    </row>
    <row r="10473" customFormat="false" ht="39" hidden="false" customHeight="true" outlineLevel="0" collapsed="false">
      <c r="A10473" s="501" t="s">
        <v>200</v>
      </c>
      <c r="B10473" s="502" t="n">
        <v>7568</v>
      </c>
      <c r="C10473" s="503" t="s">
        <v>42</v>
      </c>
      <c r="D10473" s="503" t="s">
        <v>988</v>
      </c>
      <c r="E10473" s="503" t="s">
        <v>669</v>
      </c>
      <c r="F10473" s="503"/>
      <c r="G10473" s="504" t="s">
        <v>120</v>
      </c>
      <c r="H10473" s="505" t="n">
        <v>3</v>
      </c>
      <c r="I10473" s="506" t="n">
        <v>0.61</v>
      </c>
      <c r="J10473" s="507" t="n">
        <v>1.83</v>
      </c>
    </row>
    <row r="10474" customFormat="false" ht="24" hidden="false" customHeight="true" outlineLevel="0" collapsed="false">
      <c r="A10474" s="501" t="s">
        <v>200</v>
      </c>
      <c r="B10474" s="502" t="s">
        <v>4410</v>
      </c>
      <c r="C10474" s="503" t="s">
        <v>36</v>
      </c>
      <c r="D10474" s="503" t="s">
        <v>4411</v>
      </c>
      <c r="E10474" s="503" t="s">
        <v>669</v>
      </c>
      <c r="F10474" s="503"/>
      <c r="G10474" s="504" t="s">
        <v>120</v>
      </c>
      <c r="H10474" s="505" t="n">
        <v>1</v>
      </c>
      <c r="I10474" s="506" t="n">
        <v>11.34</v>
      </c>
      <c r="J10474" s="507" t="n">
        <v>11.34</v>
      </c>
    </row>
    <row r="10475" customFormat="false" ht="15" hidden="false" customHeight="false" outlineLevel="0" collapsed="false">
      <c r="A10475" s="486"/>
      <c r="B10475" s="487"/>
      <c r="C10475" s="487"/>
      <c r="D10475" s="487"/>
      <c r="E10475" s="487" t="s">
        <v>1388</v>
      </c>
      <c r="F10475" s="488" t="n">
        <v>12.15</v>
      </c>
      <c r="G10475" s="487" t="s">
        <v>1389</v>
      </c>
      <c r="H10475" s="488" t="n">
        <v>0</v>
      </c>
      <c r="I10475" s="489" t="s">
        <v>1390</v>
      </c>
      <c r="J10475" s="490" t="n">
        <v>12.15</v>
      </c>
    </row>
    <row r="10476" customFormat="false" ht="15" hidden="false" customHeight="true" outlineLevel="0" collapsed="false">
      <c r="A10476" s="486"/>
      <c r="B10476" s="487"/>
      <c r="C10476" s="487"/>
      <c r="D10476" s="487"/>
      <c r="E10476" s="487" t="s">
        <v>1391</v>
      </c>
      <c r="F10476" s="488" t="n">
        <v>6.73</v>
      </c>
      <c r="G10476" s="487"/>
      <c r="H10476" s="491" t="s">
        <v>1392</v>
      </c>
      <c r="I10476" s="491"/>
      <c r="J10476" s="490" t="n">
        <v>35.04</v>
      </c>
    </row>
    <row r="10477" customFormat="false" ht="49.5" hidden="false" customHeight="true" outlineLevel="0" collapsed="false">
      <c r="A10477" s="492"/>
      <c r="B10477" s="493"/>
      <c r="C10477" s="493"/>
      <c r="D10477" s="493"/>
      <c r="E10477" s="493"/>
      <c r="F10477" s="493"/>
      <c r="G10477" s="493" t="s">
        <v>1393</v>
      </c>
      <c r="H10477" s="494" t="n">
        <v>42</v>
      </c>
      <c r="I10477" s="495" t="s">
        <v>1394</v>
      </c>
      <c r="J10477" s="496" t="n">
        <v>1471.68</v>
      </c>
    </row>
    <row r="10478" customFormat="false" ht="0.75" hidden="false" customHeight="true" outlineLevel="0" collapsed="false">
      <c r="A10478" s="497"/>
      <c r="B10478" s="498"/>
      <c r="C10478" s="498"/>
      <c r="D10478" s="498"/>
      <c r="E10478" s="498"/>
      <c r="F10478" s="498"/>
      <c r="G10478" s="498"/>
      <c r="H10478" s="498"/>
      <c r="I10478" s="499"/>
      <c r="J10478" s="500"/>
    </row>
    <row r="10479" customFormat="false" ht="18" hidden="false" customHeight="true" outlineLevel="0" collapsed="false">
      <c r="A10479" s="466" t="s">
        <v>4412</v>
      </c>
      <c r="B10479" s="467" t="s">
        <v>27</v>
      </c>
      <c r="C10479" s="468" t="s">
        <v>26</v>
      </c>
      <c r="D10479" s="468" t="s">
        <v>18</v>
      </c>
      <c r="E10479" s="468" t="s">
        <v>25</v>
      </c>
      <c r="F10479" s="468"/>
      <c r="G10479" s="469" t="s">
        <v>1375</v>
      </c>
      <c r="H10479" s="467" t="s">
        <v>1376</v>
      </c>
      <c r="I10479" s="470" t="s">
        <v>1377</v>
      </c>
      <c r="J10479" s="471" t="s">
        <v>19</v>
      </c>
    </row>
    <row r="10480" customFormat="false" ht="51.75" hidden="false" customHeight="true" outlineLevel="0" collapsed="false">
      <c r="A10480" s="472" t="s">
        <v>35</v>
      </c>
      <c r="B10480" s="473" t="s">
        <v>4373</v>
      </c>
      <c r="C10480" s="474" t="s">
        <v>36</v>
      </c>
      <c r="D10480" s="474" t="s">
        <v>4374</v>
      </c>
      <c r="E10480" s="474" t="s">
        <v>674</v>
      </c>
      <c r="F10480" s="474"/>
      <c r="G10480" s="475" t="s">
        <v>400</v>
      </c>
      <c r="H10480" s="476" t="n">
        <v>1</v>
      </c>
      <c r="I10480" s="477" t="n">
        <v>80.11</v>
      </c>
      <c r="J10480" s="478" t="n">
        <v>80.11</v>
      </c>
    </row>
    <row r="10481" customFormat="false" ht="24" hidden="false" customHeight="true" outlineLevel="0" collapsed="false">
      <c r="A10481" s="479" t="s">
        <v>656</v>
      </c>
      <c r="B10481" s="480" t="n">
        <v>88310</v>
      </c>
      <c r="C10481" s="481" t="s">
        <v>42</v>
      </c>
      <c r="D10481" s="481" t="s">
        <v>970</v>
      </c>
      <c r="E10481" s="481" t="s">
        <v>1382</v>
      </c>
      <c r="F10481" s="481"/>
      <c r="G10481" s="482" t="s">
        <v>469</v>
      </c>
      <c r="H10481" s="483" t="n">
        <v>0.7</v>
      </c>
      <c r="I10481" s="484" t="n">
        <v>27.11</v>
      </c>
      <c r="J10481" s="485" t="n">
        <v>18.97</v>
      </c>
    </row>
    <row r="10482" customFormat="false" ht="24" hidden="false" customHeight="true" outlineLevel="0" collapsed="false">
      <c r="A10482" s="479" t="s">
        <v>656</v>
      </c>
      <c r="B10482" s="480" t="n">
        <v>88316</v>
      </c>
      <c r="C10482" s="481" t="s">
        <v>42</v>
      </c>
      <c r="D10482" s="481" t="s">
        <v>667</v>
      </c>
      <c r="E10482" s="481" t="s">
        <v>1382</v>
      </c>
      <c r="F10482" s="481"/>
      <c r="G10482" s="482" t="s">
        <v>469</v>
      </c>
      <c r="H10482" s="483" t="n">
        <v>0.7</v>
      </c>
      <c r="I10482" s="484" t="n">
        <v>20.32</v>
      </c>
      <c r="J10482" s="485" t="n">
        <v>14.22</v>
      </c>
    </row>
    <row r="10483" customFormat="false" ht="24" hidden="false" customHeight="true" outlineLevel="0" collapsed="false">
      <c r="A10483" s="501" t="s">
        <v>200</v>
      </c>
      <c r="B10483" s="502" t="n">
        <v>5330</v>
      </c>
      <c r="C10483" s="503" t="s">
        <v>42</v>
      </c>
      <c r="D10483" s="503" t="s">
        <v>2402</v>
      </c>
      <c r="E10483" s="503" t="s">
        <v>669</v>
      </c>
      <c r="F10483" s="503"/>
      <c r="G10483" s="504" t="s">
        <v>686</v>
      </c>
      <c r="H10483" s="505" t="n">
        <v>0.064</v>
      </c>
      <c r="I10483" s="506" t="n">
        <v>42.35</v>
      </c>
      <c r="J10483" s="507" t="n">
        <v>2.71</v>
      </c>
    </row>
    <row r="10484" customFormat="false" ht="24" hidden="false" customHeight="true" outlineLevel="0" collapsed="false">
      <c r="A10484" s="501" t="s">
        <v>200</v>
      </c>
      <c r="B10484" s="502" t="n">
        <v>7304</v>
      </c>
      <c r="C10484" s="503" t="s">
        <v>42</v>
      </c>
      <c r="D10484" s="503" t="s">
        <v>2426</v>
      </c>
      <c r="E10484" s="503" t="s">
        <v>669</v>
      </c>
      <c r="F10484" s="503"/>
      <c r="G10484" s="504" t="s">
        <v>686</v>
      </c>
      <c r="H10484" s="505" t="n">
        <v>0.322</v>
      </c>
      <c r="I10484" s="506" t="n">
        <v>69.34</v>
      </c>
      <c r="J10484" s="507" t="n">
        <v>22.32</v>
      </c>
    </row>
    <row r="10485" customFormat="false" ht="24" hidden="false" customHeight="true" outlineLevel="0" collapsed="false">
      <c r="A10485" s="501" t="s">
        <v>200</v>
      </c>
      <c r="B10485" s="502" t="n">
        <v>12815</v>
      </c>
      <c r="C10485" s="503" t="s">
        <v>42</v>
      </c>
      <c r="D10485" s="503" t="s">
        <v>2403</v>
      </c>
      <c r="E10485" s="503" t="s">
        <v>669</v>
      </c>
      <c r="F10485" s="503"/>
      <c r="G10485" s="504" t="s">
        <v>120</v>
      </c>
      <c r="H10485" s="505" t="n">
        <v>0.08</v>
      </c>
      <c r="I10485" s="506" t="n">
        <v>10.72</v>
      </c>
      <c r="J10485" s="507" t="n">
        <v>0.85</v>
      </c>
    </row>
    <row r="10486" customFormat="false" ht="24" hidden="false" customHeight="true" outlineLevel="0" collapsed="false">
      <c r="A10486" s="501" t="s">
        <v>200</v>
      </c>
      <c r="B10486" s="502" t="n">
        <v>44072</v>
      </c>
      <c r="C10486" s="503" t="s">
        <v>42</v>
      </c>
      <c r="D10486" s="503" t="s">
        <v>2406</v>
      </c>
      <c r="E10486" s="503" t="s">
        <v>669</v>
      </c>
      <c r="F10486" s="503"/>
      <c r="G10486" s="504" t="s">
        <v>686</v>
      </c>
      <c r="H10486" s="505" t="n">
        <v>0.2016</v>
      </c>
      <c r="I10486" s="506" t="n">
        <v>104.4</v>
      </c>
      <c r="J10486" s="507" t="n">
        <v>21.04</v>
      </c>
    </row>
    <row r="10487" customFormat="false" ht="15" hidden="false" customHeight="false" outlineLevel="0" collapsed="false">
      <c r="A10487" s="486"/>
      <c r="B10487" s="487"/>
      <c r="C10487" s="487"/>
      <c r="D10487" s="487"/>
      <c r="E10487" s="487" t="s">
        <v>1388</v>
      </c>
      <c r="F10487" s="488" t="n">
        <v>24.64</v>
      </c>
      <c r="G10487" s="487" t="s">
        <v>1389</v>
      </c>
      <c r="H10487" s="488" t="n">
        <v>0</v>
      </c>
      <c r="I10487" s="489" t="s">
        <v>1390</v>
      </c>
      <c r="J10487" s="490" t="n">
        <v>24.64</v>
      </c>
    </row>
    <row r="10488" customFormat="false" ht="15" hidden="false" customHeight="true" outlineLevel="0" collapsed="false">
      <c r="A10488" s="486"/>
      <c r="B10488" s="487"/>
      <c r="C10488" s="487"/>
      <c r="D10488" s="487"/>
      <c r="E10488" s="487" t="s">
        <v>1391</v>
      </c>
      <c r="F10488" s="488" t="n">
        <v>19.06</v>
      </c>
      <c r="G10488" s="487"/>
      <c r="H10488" s="491" t="s">
        <v>1392</v>
      </c>
      <c r="I10488" s="491"/>
      <c r="J10488" s="490" t="n">
        <v>99.17</v>
      </c>
    </row>
    <row r="10489" customFormat="false" ht="49.5" hidden="false" customHeight="true" outlineLevel="0" collapsed="false">
      <c r="A10489" s="492"/>
      <c r="B10489" s="493"/>
      <c r="C10489" s="493"/>
      <c r="D10489" s="493"/>
      <c r="E10489" s="493"/>
      <c r="F10489" s="493"/>
      <c r="G10489" s="493" t="s">
        <v>1393</v>
      </c>
      <c r="H10489" s="494" t="n">
        <v>42</v>
      </c>
      <c r="I10489" s="495" t="s">
        <v>1394</v>
      </c>
      <c r="J10489" s="496" t="n">
        <v>4165.14</v>
      </c>
    </row>
    <row r="10490" customFormat="false" ht="0.75" hidden="false" customHeight="true" outlineLevel="0" collapsed="false">
      <c r="A10490" s="497"/>
      <c r="B10490" s="498"/>
      <c r="C10490" s="498"/>
      <c r="D10490" s="498"/>
      <c r="E10490" s="498"/>
      <c r="F10490" s="498"/>
      <c r="G10490" s="498"/>
      <c r="H10490" s="498"/>
      <c r="I10490" s="499"/>
      <c r="J10490" s="500"/>
    </row>
    <row r="10491" customFormat="false" ht="24" hidden="false" customHeight="true" outlineLevel="0" collapsed="false">
      <c r="A10491" s="461" t="s">
        <v>4413</v>
      </c>
      <c r="B10491" s="462"/>
      <c r="C10491" s="462"/>
      <c r="D10491" s="462" t="s">
        <v>4414</v>
      </c>
      <c r="E10491" s="462"/>
      <c r="F10491" s="462"/>
      <c r="G10491" s="462"/>
      <c r="H10491" s="463"/>
      <c r="I10491" s="464"/>
      <c r="J10491" s="465" t="n">
        <v>7973.39</v>
      </c>
    </row>
    <row r="10492" customFormat="false" ht="18" hidden="false" customHeight="true" outlineLevel="0" collapsed="false">
      <c r="A10492" s="466" t="s">
        <v>4415</v>
      </c>
      <c r="B10492" s="467" t="s">
        <v>27</v>
      </c>
      <c r="C10492" s="468" t="s">
        <v>26</v>
      </c>
      <c r="D10492" s="468" t="s">
        <v>18</v>
      </c>
      <c r="E10492" s="468" t="s">
        <v>25</v>
      </c>
      <c r="F10492" s="468"/>
      <c r="G10492" s="469" t="s">
        <v>1375</v>
      </c>
      <c r="H10492" s="467" t="s">
        <v>1376</v>
      </c>
      <c r="I10492" s="470" t="s">
        <v>1377</v>
      </c>
      <c r="J10492" s="471" t="s">
        <v>19</v>
      </c>
    </row>
    <row r="10493" customFormat="false" ht="25.5" hidden="false" customHeight="true" outlineLevel="0" collapsed="false">
      <c r="A10493" s="472" t="s">
        <v>35</v>
      </c>
      <c r="B10493" s="473" t="s">
        <v>4416</v>
      </c>
      <c r="C10493" s="474" t="s">
        <v>36</v>
      </c>
      <c r="D10493" s="474" t="s">
        <v>4417</v>
      </c>
      <c r="E10493" s="474" t="s">
        <v>1422</v>
      </c>
      <c r="F10493" s="474"/>
      <c r="G10493" s="475" t="s">
        <v>120</v>
      </c>
      <c r="H10493" s="476" t="n">
        <v>1</v>
      </c>
      <c r="I10493" s="477" t="n">
        <v>25.09</v>
      </c>
      <c r="J10493" s="478" t="n">
        <v>25.09</v>
      </c>
    </row>
    <row r="10494" customFormat="false" ht="25.5" hidden="false" customHeight="true" outlineLevel="0" collapsed="false">
      <c r="A10494" s="479" t="s">
        <v>656</v>
      </c>
      <c r="B10494" s="480" t="n">
        <v>88241</v>
      </c>
      <c r="C10494" s="481" t="s">
        <v>42</v>
      </c>
      <c r="D10494" s="481" t="s">
        <v>1558</v>
      </c>
      <c r="E10494" s="481" t="s">
        <v>1382</v>
      </c>
      <c r="F10494" s="481"/>
      <c r="G10494" s="482" t="s">
        <v>469</v>
      </c>
      <c r="H10494" s="483" t="n">
        <v>0.2</v>
      </c>
      <c r="I10494" s="484" t="n">
        <v>21.33</v>
      </c>
      <c r="J10494" s="485" t="n">
        <v>4.26</v>
      </c>
    </row>
    <row r="10495" customFormat="false" ht="24" hidden="false" customHeight="true" outlineLevel="0" collapsed="false">
      <c r="A10495" s="479" t="s">
        <v>656</v>
      </c>
      <c r="B10495" s="480" t="n">
        <v>88309</v>
      </c>
      <c r="C10495" s="481" t="s">
        <v>42</v>
      </c>
      <c r="D10495" s="481" t="s">
        <v>696</v>
      </c>
      <c r="E10495" s="481" t="s">
        <v>1382</v>
      </c>
      <c r="F10495" s="481"/>
      <c r="G10495" s="482" t="s">
        <v>469</v>
      </c>
      <c r="H10495" s="483" t="n">
        <v>0.1</v>
      </c>
      <c r="I10495" s="484" t="n">
        <v>25.62</v>
      </c>
      <c r="J10495" s="485" t="n">
        <v>2.56</v>
      </c>
    </row>
    <row r="10496" customFormat="false" ht="51.75" hidden="false" customHeight="true" outlineLevel="0" collapsed="false">
      <c r="A10496" s="501" t="s">
        <v>200</v>
      </c>
      <c r="B10496" s="502" t="n">
        <v>37558</v>
      </c>
      <c r="C10496" s="503" t="s">
        <v>42</v>
      </c>
      <c r="D10496" s="503" t="s">
        <v>4406</v>
      </c>
      <c r="E10496" s="503" t="s">
        <v>669</v>
      </c>
      <c r="F10496" s="503"/>
      <c r="G10496" s="504" t="s">
        <v>120</v>
      </c>
      <c r="H10496" s="505" t="n">
        <v>1</v>
      </c>
      <c r="I10496" s="506" t="n">
        <v>18.27</v>
      </c>
      <c r="J10496" s="507" t="n">
        <v>18.27</v>
      </c>
    </row>
    <row r="10497" customFormat="false" ht="15" hidden="false" customHeight="false" outlineLevel="0" collapsed="false">
      <c r="A10497" s="486"/>
      <c r="B10497" s="487"/>
      <c r="C10497" s="487"/>
      <c r="D10497" s="487"/>
      <c r="E10497" s="487" t="s">
        <v>1388</v>
      </c>
      <c r="F10497" s="488" t="n">
        <v>5.21</v>
      </c>
      <c r="G10497" s="487" t="s">
        <v>1389</v>
      </c>
      <c r="H10497" s="488" t="n">
        <v>0</v>
      </c>
      <c r="I10497" s="489" t="s">
        <v>1390</v>
      </c>
      <c r="J10497" s="490" t="n">
        <v>5.21</v>
      </c>
    </row>
    <row r="10498" customFormat="false" ht="15" hidden="false" customHeight="true" outlineLevel="0" collapsed="false">
      <c r="A10498" s="486"/>
      <c r="B10498" s="487"/>
      <c r="C10498" s="487"/>
      <c r="D10498" s="487"/>
      <c r="E10498" s="487" t="s">
        <v>1391</v>
      </c>
      <c r="F10498" s="488" t="n">
        <v>5.97</v>
      </c>
      <c r="G10498" s="487"/>
      <c r="H10498" s="491" t="s">
        <v>1392</v>
      </c>
      <c r="I10498" s="491"/>
      <c r="J10498" s="490" t="n">
        <v>31.06</v>
      </c>
    </row>
    <row r="10499" customFormat="false" ht="49.5" hidden="false" customHeight="true" outlineLevel="0" collapsed="false">
      <c r="A10499" s="492"/>
      <c r="B10499" s="493"/>
      <c r="C10499" s="493"/>
      <c r="D10499" s="493"/>
      <c r="E10499" s="493"/>
      <c r="F10499" s="493"/>
      <c r="G10499" s="493" t="s">
        <v>1393</v>
      </c>
      <c r="H10499" s="494" t="n">
        <v>9</v>
      </c>
      <c r="I10499" s="495" t="s">
        <v>1394</v>
      </c>
      <c r="J10499" s="496" t="n">
        <v>279.54</v>
      </c>
    </row>
    <row r="10500" customFormat="false" ht="0.75" hidden="false" customHeight="true" outlineLevel="0" collapsed="false">
      <c r="A10500" s="497"/>
      <c r="B10500" s="498"/>
      <c r="C10500" s="498"/>
      <c r="D10500" s="498"/>
      <c r="E10500" s="498"/>
      <c r="F10500" s="498"/>
      <c r="G10500" s="498"/>
      <c r="H10500" s="498"/>
      <c r="I10500" s="499"/>
      <c r="J10500" s="500"/>
    </row>
    <row r="10501" customFormat="false" ht="18" hidden="false" customHeight="true" outlineLevel="0" collapsed="false">
      <c r="A10501" s="466" t="s">
        <v>4418</v>
      </c>
      <c r="B10501" s="467" t="s">
        <v>27</v>
      </c>
      <c r="C10501" s="468" t="s">
        <v>26</v>
      </c>
      <c r="D10501" s="468" t="s">
        <v>18</v>
      </c>
      <c r="E10501" s="468" t="s">
        <v>25</v>
      </c>
      <c r="F10501" s="468"/>
      <c r="G10501" s="469" t="s">
        <v>1375</v>
      </c>
      <c r="H10501" s="467" t="s">
        <v>1376</v>
      </c>
      <c r="I10501" s="470" t="s">
        <v>1377</v>
      </c>
      <c r="J10501" s="471" t="s">
        <v>19</v>
      </c>
    </row>
    <row r="10502" customFormat="false" ht="25.5" hidden="false" customHeight="true" outlineLevel="0" collapsed="false">
      <c r="A10502" s="472" t="s">
        <v>35</v>
      </c>
      <c r="B10502" s="473" t="s">
        <v>4419</v>
      </c>
      <c r="C10502" s="474" t="s">
        <v>36</v>
      </c>
      <c r="D10502" s="474" t="s">
        <v>4420</v>
      </c>
      <c r="E10502" s="474" t="s">
        <v>1422</v>
      </c>
      <c r="F10502" s="474"/>
      <c r="G10502" s="475" t="s">
        <v>120</v>
      </c>
      <c r="H10502" s="476" t="n">
        <v>1</v>
      </c>
      <c r="I10502" s="477" t="n">
        <v>16.62</v>
      </c>
      <c r="J10502" s="478" t="n">
        <v>16.62</v>
      </c>
    </row>
    <row r="10503" customFormat="false" ht="25.5" hidden="false" customHeight="true" outlineLevel="0" collapsed="false">
      <c r="A10503" s="479" t="s">
        <v>656</v>
      </c>
      <c r="B10503" s="480" t="n">
        <v>88241</v>
      </c>
      <c r="C10503" s="481" t="s">
        <v>42</v>
      </c>
      <c r="D10503" s="481" t="s">
        <v>1558</v>
      </c>
      <c r="E10503" s="481" t="s">
        <v>1382</v>
      </c>
      <c r="F10503" s="481"/>
      <c r="G10503" s="482" t="s">
        <v>469</v>
      </c>
      <c r="H10503" s="483" t="n">
        <v>0.2</v>
      </c>
      <c r="I10503" s="484" t="n">
        <v>21.33</v>
      </c>
      <c r="J10503" s="485" t="n">
        <v>4.26</v>
      </c>
    </row>
    <row r="10504" customFormat="false" ht="24" hidden="false" customHeight="true" outlineLevel="0" collapsed="false">
      <c r="A10504" s="479" t="s">
        <v>656</v>
      </c>
      <c r="B10504" s="480" t="n">
        <v>88309</v>
      </c>
      <c r="C10504" s="481" t="s">
        <v>42</v>
      </c>
      <c r="D10504" s="481" t="s">
        <v>696</v>
      </c>
      <c r="E10504" s="481" t="s">
        <v>1382</v>
      </c>
      <c r="F10504" s="481"/>
      <c r="G10504" s="482" t="s">
        <v>469</v>
      </c>
      <c r="H10504" s="483" t="n">
        <v>0.1</v>
      </c>
      <c r="I10504" s="484" t="n">
        <v>25.62</v>
      </c>
      <c r="J10504" s="485" t="n">
        <v>2.56</v>
      </c>
    </row>
    <row r="10505" customFormat="false" ht="51.75" hidden="false" customHeight="true" outlineLevel="0" collapsed="false">
      <c r="A10505" s="501" t="s">
        <v>200</v>
      </c>
      <c r="B10505" s="502" t="n">
        <v>37539</v>
      </c>
      <c r="C10505" s="503" t="s">
        <v>42</v>
      </c>
      <c r="D10505" s="503" t="s">
        <v>4421</v>
      </c>
      <c r="E10505" s="503" t="s">
        <v>669</v>
      </c>
      <c r="F10505" s="503"/>
      <c r="G10505" s="504" t="s">
        <v>120</v>
      </c>
      <c r="H10505" s="505" t="n">
        <v>1</v>
      </c>
      <c r="I10505" s="506" t="n">
        <v>9.8</v>
      </c>
      <c r="J10505" s="507" t="n">
        <v>9.8</v>
      </c>
    </row>
    <row r="10506" customFormat="false" ht="15" hidden="false" customHeight="false" outlineLevel="0" collapsed="false">
      <c r="A10506" s="486"/>
      <c r="B10506" s="487"/>
      <c r="C10506" s="487"/>
      <c r="D10506" s="487"/>
      <c r="E10506" s="487" t="s">
        <v>1388</v>
      </c>
      <c r="F10506" s="488" t="n">
        <v>5.21</v>
      </c>
      <c r="G10506" s="487" t="s">
        <v>1389</v>
      </c>
      <c r="H10506" s="488" t="n">
        <v>0</v>
      </c>
      <c r="I10506" s="489" t="s">
        <v>1390</v>
      </c>
      <c r="J10506" s="490" t="n">
        <v>5.21</v>
      </c>
    </row>
    <row r="10507" customFormat="false" ht="15" hidden="false" customHeight="true" outlineLevel="0" collapsed="false">
      <c r="A10507" s="486"/>
      <c r="B10507" s="487"/>
      <c r="C10507" s="487"/>
      <c r="D10507" s="487"/>
      <c r="E10507" s="487" t="s">
        <v>1391</v>
      </c>
      <c r="F10507" s="488" t="n">
        <v>3.95</v>
      </c>
      <c r="G10507" s="487"/>
      <c r="H10507" s="491" t="s">
        <v>1392</v>
      </c>
      <c r="I10507" s="491"/>
      <c r="J10507" s="490" t="n">
        <v>20.57</v>
      </c>
    </row>
    <row r="10508" customFormat="false" ht="49.5" hidden="false" customHeight="true" outlineLevel="0" collapsed="false">
      <c r="A10508" s="492"/>
      <c r="B10508" s="493"/>
      <c r="C10508" s="493"/>
      <c r="D10508" s="493"/>
      <c r="E10508" s="493"/>
      <c r="F10508" s="493"/>
      <c r="G10508" s="493" t="s">
        <v>1393</v>
      </c>
      <c r="H10508" s="494" t="n">
        <v>1</v>
      </c>
      <c r="I10508" s="495" t="s">
        <v>1394</v>
      </c>
      <c r="J10508" s="496" t="n">
        <v>20.57</v>
      </c>
    </row>
    <row r="10509" customFormat="false" ht="0.75" hidden="false" customHeight="true" outlineLevel="0" collapsed="false">
      <c r="A10509" s="497"/>
      <c r="B10509" s="498"/>
      <c r="C10509" s="498"/>
      <c r="D10509" s="498"/>
      <c r="E10509" s="498"/>
      <c r="F10509" s="498"/>
      <c r="G10509" s="498"/>
      <c r="H10509" s="498"/>
      <c r="I10509" s="499"/>
      <c r="J10509" s="500"/>
    </row>
    <row r="10510" customFormat="false" ht="18" hidden="false" customHeight="true" outlineLevel="0" collapsed="false">
      <c r="A10510" s="466" t="s">
        <v>4422</v>
      </c>
      <c r="B10510" s="467" t="s">
        <v>27</v>
      </c>
      <c r="C10510" s="468" t="s">
        <v>26</v>
      </c>
      <c r="D10510" s="468" t="s">
        <v>18</v>
      </c>
      <c r="E10510" s="468" t="s">
        <v>25</v>
      </c>
      <c r="F10510" s="468"/>
      <c r="G10510" s="469" t="s">
        <v>1375</v>
      </c>
      <c r="H10510" s="467" t="s">
        <v>1376</v>
      </c>
      <c r="I10510" s="470" t="s">
        <v>1377</v>
      </c>
      <c r="J10510" s="471" t="s">
        <v>19</v>
      </c>
    </row>
    <row r="10511" customFormat="false" ht="25.5" hidden="false" customHeight="true" outlineLevel="0" collapsed="false">
      <c r="A10511" s="472" t="s">
        <v>35</v>
      </c>
      <c r="B10511" s="473" t="s">
        <v>4423</v>
      </c>
      <c r="C10511" s="474" t="s">
        <v>36</v>
      </c>
      <c r="D10511" s="474" t="s">
        <v>4424</v>
      </c>
      <c r="E10511" s="474" t="s">
        <v>1751</v>
      </c>
      <c r="F10511" s="474"/>
      <c r="G10511" s="475" t="s">
        <v>120</v>
      </c>
      <c r="H10511" s="476" t="n">
        <v>1</v>
      </c>
      <c r="I10511" s="477" t="n">
        <v>59.93</v>
      </c>
      <c r="J10511" s="478" t="n">
        <v>59.93</v>
      </c>
    </row>
    <row r="10512" customFormat="false" ht="25.5" hidden="false" customHeight="true" outlineLevel="0" collapsed="false">
      <c r="A10512" s="479" t="s">
        <v>656</v>
      </c>
      <c r="B10512" s="480" t="n">
        <v>88241</v>
      </c>
      <c r="C10512" s="481" t="s">
        <v>42</v>
      </c>
      <c r="D10512" s="481" t="s">
        <v>1558</v>
      </c>
      <c r="E10512" s="481" t="s">
        <v>1382</v>
      </c>
      <c r="F10512" s="481"/>
      <c r="G10512" s="482" t="s">
        <v>469</v>
      </c>
      <c r="H10512" s="483" t="n">
        <v>0.2</v>
      </c>
      <c r="I10512" s="484" t="n">
        <v>21.33</v>
      </c>
      <c r="J10512" s="485" t="n">
        <v>4.26</v>
      </c>
    </row>
    <row r="10513" customFormat="false" ht="24" hidden="false" customHeight="true" outlineLevel="0" collapsed="false">
      <c r="A10513" s="479" t="s">
        <v>656</v>
      </c>
      <c r="B10513" s="480" t="n">
        <v>88309</v>
      </c>
      <c r="C10513" s="481" t="s">
        <v>42</v>
      </c>
      <c r="D10513" s="481" t="s">
        <v>696</v>
      </c>
      <c r="E10513" s="481" t="s">
        <v>1382</v>
      </c>
      <c r="F10513" s="481"/>
      <c r="G10513" s="482" t="s">
        <v>469</v>
      </c>
      <c r="H10513" s="483" t="n">
        <v>0.1</v>
      </c>
      <c r="I10513" s="484" t="n">
        <v>25.62</v>
      </c>
      <c r="J10513" s="485" t="n">
        <v>2.56</v>
      </c>
    </row>
    <row r="10514" customFormat="false" ht="25.5" hidden="false" customHeight="true" outlineLevel="0" collapsed="false">
      <c r="A10514" s="501" t="s">
        <v>200</v>
      </c>
      <c r="B10514" s="502" t="s">
        <v>4425</v>
      </c>
      <c r="C10514" s="503" t="s">
        <v>36</v>
      </c>
      <c r="D10514" s="503" t="s">
        <v>4426</v>
      </c>
      <c r="E10514" s="503" t="s">
        <v>669</v>
      </c>
      <c r="F10514" s="503"/>
      <c r="G10514" s="504" t="s">
        <v>120</v>
      </c>
      <c r="H10514" s="505" t="n">
        <v>1</v>
      </c>
      <c r="I10514" s="506" t="n">
        <v>53.11</v>
      </c>
      <c r="J10514" s="507" t="n">
        <v>53.11</v>
      </c>
    </row>
    <row r="10515" customFormat="false" ht="15" hidden="false" customHeight="false" outlineLevel="0" collapsed="false">
      <c r="A10515" s="486"/>
      <c r="B10515" s="487"/>
      <c r="C10515" s="487"/>
      <c r="D10515" s="487"/>
      <c r="E10515" s="487" t="s">
        <v>1388</v>
      </c>
      <c r="F10515" s="488" t="n">
        <v>5.21</v>
      </c>
      <c r="G10515" s="487" t="s">
        <v>1389</v>
      </c>
      <c r="H10515" s="488" t="n">
        <v>0</v>
      </c>
      <c r="I10515" s="489" t="s">
        <v>1390</v>
      </c>
      <c r="J10515" s="490" t="n">
        <v>5.21</v>
      </c>
    </row>
    <row r="10516" customFormat="false" ht="15" hidden="false" customHeight="true" outlineLevel="0" collapsed="false">
      <c r="A10516" s="486"/>
      <c r="B10516" s="487"/>
      <c r="C10516" s="487"/>
      <c r="D10516" s="487"/>
      <c r="E10516" s="487" t="s">
        <v>1391</v>
      </c>
      <c r="F10516" s="488" t="n">
        <v>14.26</v>
      </c>
      <c r="G10516" s="487"/>
      <c r="H10516" s="491" t="s">
        <v>1392</v>
      </c>
      <c r="I10516" s="491"/>
      <c r="J10516" s="490" t="n">
        <v>74.19</v>
      </c>
    </row>
    <row r="10517" customFormat="false" ht="49.5" hidden="false" customHeight="true" outlineLevel="0" collapsed="false">
      <c r="A10517" s="492"/>
      <c r="B10517" s="493"/>
      <c r="C10517" s="493"/>
      <c r="D10517" s="493"/>
      <c r="E10517" s="493"/>
      <c r="F10517" s="493"/>
      <c r="G10517" s="493" t="s">
        <v>1393</v>
      </c>
      <c r="H10517" s="494" t="n">
        <v>1</v>
      </c>
      <c r="I10517" s="495" t="s">
        <v>1394</v>
      </c>
      <c r="J10517" s="496" t="n">
        <v>74.19</v>
      </c>
    </row>
    <row r="10518" customFormat="false" ht="0.75" hidden="false" customHeight="true" outlineLevel="0" collapsed="false">
      <c r="A10518" s="497"/>
      <c r="B10518" s="498"/>
      <c r="C10518" s="498"/>
      <c r="D10518" s="498"/>
      <c r="E10518" s="498"/>
      <c r="F10518" s="498"/>
      <c r="G10518" s="498"/>
      <c r="H10518" s="498"/>
      <c r="I10518" s="499"/>
      <c r="J10518" s="500"/>
    </row>
    <row r="10519" customFormat="false" ht="18" hidden="false" customHeight="true" outlineLevel="0" collapsed="false">
      <c r="A10519" s="466" t="s">
        <v>4427</v>
      </c>
      <c r="B10519" s="467" t="s">
        <v>27</v>
      </c>
      <c r="C10519" s="468" t="s">
        <v>26</v>
      </c>
      <c r="D10519" s="468" t="s">
        <v>18</v>
      </c>
      <c r="E10519" s="468" t="s">
        <v>25</v>
      </c>
      <c r="F10519" s="468"/>
      <c r="G10519" s="469" t="s">
        <v>1375</v>
      </c>
      <c r="H10519" s="467" t="s">
        <v>1376</v>
      </c>
      <c r="I10519" s="470" t="s">
        <v>1377</v>
      </c>
      <c r="J10519" s="471" t="s">
        <v>19</v>
      </c>
    </row>
    <row r="10520" customFormat="false" ht="39" hidden="false" customHeight="true" outlineLevel="0" collapsed="false">
      <c r="A10520" s="472" t="s">
        <v>35</v>
      </c>
      <c r="B10520" s="473" t="s">
        <v>4428</v>
      </c>
      <c r="C10520" s="474" t="s">
        <v>36</v>
      </c>
      <c r="D10520" s="474" t="s">
        <v>4429</v>
      </c>
      <c r="E10520" s="474" t="s">
        <v>1422</v>
      </c>
      <c r="F10520" s="474"/>
      <c r="G10520" s="475" t="s">
        <v>120</v>
      </c>
      <c r="H10520" s="476" t="n">
        <v>1</v>
      </c>
      <c r="I10520" s="477" t="n">
        <v>74.18</v>
      </c>
      <c r="J10520" s="478" t="n">
        <v>74.18</v>
      </c>
    </row>
    <row r="10521" customFormat="false" ht="25.5" hidden="false" customHeight="true" outlineLevel="0" collapsed="false">
      <c r="A10521" s="479" t="s">
        <v>656</v>
      </c>
      <c r="B10521" s="480" t="n">
        <v>88241</v>
      </c>
      <c r="C10521" s="481" t="s">
        <v>42</v>
      </c>
      <c r="D10521" s="481" t="s">
        <v>1558</v>
      </c>
      <c r="E10521" s="481" t="s">
        <v>1382</v>
      </c>
      <c r="F10521" s="481"/>
      <c r="G10521" s="482" t="s">
        <v>469</v>
      </c>
      <c r="H10521" s="483" t="n">
        <v>0.2</v>
      </c>
      <c r="I10521" s="484" t="n">
        <v>21.33</v>
      </c>
      <c r="J10521" s="485" t="n">
        <v>4.26</v>
      </c>
    </row>
    <row r="10522" customFormat="false" ht="24" hidden="false" customHeight="true" outlineLevel="0" collapsed="false">
      <c r="A10522" s="479" t="s">
        <v>656</v>
      </c>
      <c r="B10522" s="480" t="n">
        <v>88309</v>
      </c>
      <c r="C10522" s="481" t="s">
        <v>42</v>
      </c>
      <c r="D10522" s="481" t="s">
        <v>696</v>
      </c>
      <c r="E10522" s="481" t="s">
        <v>1382</v>
      </c>
      <c r="F10522" s="481"/>
      <c r="G10522" s="482" t="s">
        <v>469</v>
      </c>
      <c r="H10522" s="483" t="n">
        <v>0.1</v>
      </c>
      <c r="I10522" s="484" t="n">
        <v>25.62</v>
      </c>
      <c r="J10522" s="485" t="n">
        <v>2.56</v>
      </c>
    </row>
    <row r="10523" customFormat="false" ht="25.5" hidden="false" customHeight="true" outlineLevel="0" collapsed="false">
      <c r="A10523" s="501" t="s">
        <v>200</v>
      </c>
      <c r="B10523" s="502" t="s">
        <v>4430</v>
      </c>
      <c r="C10523" s="503" t="s">
        <v>36</v>
      </c>
      <c r="D10523" s="503" t="s">
        <v>4431</v>
      </c>
      <c r="E10523" s="503" t="s">
        <v>669</v>
      </c>
      <c r="F10523" s="503"/>
      <c r="G10523" s="504" t="s">
        <v>120</v>
      </c>
      <c r="H10523" s="505" t="n">
        <v>1</v>
      </c>
      <c r="I10523" s="506" t="n">
        <v>67.36</v>
      </c>
      <c r="J10523" s="507" t="n">
        <v>67.36</v>
      </c>
    </row>
    <row r="10524" customFormat="false" ht="15" hidden="false" customHeight="false" outlineLevel="0" collapsed="false">
      <c r="A10524" s="486"/>
      <c r="B10524" s="487"/>
      <c r="C10524" s="487"/>
      <c r="D10524" s="487"/>
      <c r="E10524" s="487" t="s">
        <v>1388</v>
      </c>
      <c r="F10524" s="488" t="n">
        <v>5.21</v>
      </c>
      <c r="G10524" s="487" t="s">
        <v>1389</v>
      </c>
      <c r="H10524" s="488" t="n">
        <v>0</v>
      </c>
      <c r="I10524" s="489" t="s">
        <v>1390</v>
      </c>
      <c r="J10524" s="490" t="n">
        <v>5.21</v>
      </c>
    </row>
    <row r="10525" customFormat="false" ht="15" hidden="false" customHeight="true" outlineLevel="0" collapsed="false">
      <c r="A10525" s="486"/>
      <c r="B10525" s="487"/>
      <c r="C10525" s="487"/>
      <c r="D10525" s="487"/>
      <c r="E10525" s="487" t="s">
        <v>1391</v>
      </c>
      <c r="F10525" s="488" t="n">
        <v>17.65</v>
      </c>
      <c r="G10525" s="487"/>
      <c r="H10525" s="491" t="s">
        <v>1392</v>
      </c>
      <c r="I10525" s="491"/>
      <c r="J10525" s="490" t="n">
        <v>91.83</v>
      </c>
    </row>
    <row r="10526" customFormat="false" ht="49.5" hidden="false" customHeight="true" outlineLevel="0" collapsed="false">
      <c r="A10526" s="492"/>
      <c r="B10526" s="493"/>
      <c r="C10526" s="493"/>
      <c r="D10526" s="493"/>
      <c r="E10526" s="493"/>
      <c r="F10526" s="493"/>
      <c r="G10526" s="493" t="s">
        <v>1393</v>
      </c>
      <c r="H10526" s="494" t="n">
        <v>1</v>
      </c>
      <c r="I10526" s="495" t="s">
        <v>1394</v>
      </c>
      <c r="J10526" s="496" t="n">
        <v>91.83</v>
      </c>
    </row>
    <row r="10527" customFormat="false" ht="0.75" hidden="false" customHeight="true" outlineLevel="0" collapsed="false">
      <c r="A10527" s="497"/>
      <c r="B10527" s="498"/>
      <c r="C10527" s="498"/>
      <c r="D10527" s="498"/>
      <c r="E10527" s="498"/>
      <c r="F10527" s="498"/>
      <c r="G10527" s="498"/>
      <c r="H10527" s="498"/>
      <c r="I10527" s="499"/>
      <c r="J10527" s="500"/>
    </row>
    <row r="10528" customFormat="false" ht="18" hidden="false" customHeight="true" outlineLevel="0" collapsed="false">
      <c r="A10528" s="466" t="s">
        <v>4432</v>
      </c>
      <c r="B10528" s="467" t="s">
        <v>27</v>
      </c>
      <c r="C10528" s="468" t="s">
        <v>26</v>
      </c>
      <c r="D10528" s="468" t="s">
        <v>18</v>
      </c>
      <c r="E10528" s="468" t="s">
        <v>25</v>
      </c>
      <c r="F10528" s="468"/>
      <c r="G10528" s="469" t="s">
        <v>1375</v>
      </c>
      <c r="H10528" s="467" t="s">
        <v>1376</v>
      </c>
      <c r="I10528" s="470" t="s">
        <v>1377</v>
      </c>
      <c r="J10528" s="471" t="s">
        <v>19</v>
      </c>
    </row>
    <row r="10529" customFormat="false" ht="25.5" hidden="false" customHeight="true" outlineLevel="0" collapsed="false">
      <c r="A10529" s="472" t="s">
        <v>35</v>
      </c>
      <c r="B10529" s="473" t="s">
        <v>4433</v>
      </c>
      <c r="C10529" s="474" t="s">
        <v>36</v>
      </c>
      <c r="D10529" s="474" t="s">
        <v>4434</v>
      </c>
      <c r="E10529" s="474" t="s">
        <v>1422</v>
      </c>
      <c r="F10529" s="474"/>
      <c r="G10529" s="475" t="s">
        <v>120</v>
      </c>
      <c r="H10529" s="476" t="n">
        <v>1</v>
      </c>
      <c r="I10529" s="477" t="n">
        <v>42.52</v>
      </c>
      <c r="J10529" s="478" t="n">
        <v>42.52</v>
      </c>
    </row>
    <row r="10530" customFormat="false" ht="25.5" hidden="false" customHeight="true" outlineLevel="0" collapsed="false">
      <c r="A10530" s="479" t="s">
        <v>656</v>
      </c>
      <c r="B10530" s="480" t="n">
        <v>88241</v>
      </c>
      <c r="C10530" s="481" t="s">
        <v>42</v>
      </c>
      <c r="D10530" s="481" t="s">
        <v>1558</v>
      </c>
      <c r="E10530" s="481" t="s">
        <v>1382</v>
      </c>
      <c r="F10530" s="481"/>
      <c r="G10530" s="482" t="s">
        <v>469</v>
      </c>
      <c r="H10530" s="483" t="n">
        <v>0.2</v>
      </c>
      <c r="I10530" s="484" t="n">
        <v>21.33</v>
      </c>
      <c r="J10530" s="485" t="n">
        <v>4.26</v>
      </c>
    </row>
    <row r="10531" customFormat="false" ht="24" hidden="false" customHeight="true" outlineLevel="0" collapsed="false">
      <c r="A10531" s="479" t="s">
        <v>656</v>
      </c>
      <c r="B10531" s="480" t="n">
        <v>88309</v>
      </c>
      <c r="C10531" s="481" t="s">
        <v>42</v>
      </c>
      <c r="D10531" s="481" t="s">
        <v>696</v>
      </c>
      <c r="E10531" s="481" t="s">
        <v>1382</v>
      </c>
      <c r="F10531" s="481"/>
      <c r="G10531" s="482" t="s">
        <v>469</v>
      </c>
      <c r="H10531" s="483" t="n">
        <v>0.1</v>
      </c>
      <c r="I10531" s="484" t="n">
        <v>25.62</v>
      </c>
      <c r="J10531" s="485" t="n">
        <v>2.56</v>
      </c>
    </row>
    <row r="10532" customFormat="false" ht="25.5" hidden="false" customHeight="true" outlineLevel="0" collapsed="false">
      <c r="A10532" s="501" t="s">
        <v>200</v>
      </c>
      <c r="B10532" s="502" t="s">
        <v>4435</v>
      </c>
      <c r="C10532" s="503" t="s">
        <v>36</v>
      </c>
      <c r="D10532" s="503" t="s">
        <v>4436</v>
      </c>
      <c r="E10532" s="503" t="s">
        <v>669</v>
      </c>
      <c r="F10532" s="503"/>
      <c r="G10532" s="504" t="s">
        <v>120</v>
      </c>
      <c r="H10532" s="505" t="n">
        <v>1</v>
      </c>
      <c r="I10532" s="506" t="n">
        <v>35.7</v>
      </c>
      <c r="J10532" s="507" t="n">
        <v>35.7</v>
      </c>
    </row>
    <row r="10533" customFormat="false" ht="15" hidden="false" customHeight="false" outlineLevel="0" collapsed="false">
      <c r="A10533" s="486"/>
      <c r="B10533" s="487"/>
      <c r="C10533" s="487"/>
      <c r="D10533" s="487"/>
      <c r="E10533" s="487" t="s">
        <v>1388</v>
      </c>
      <c r="F10533" s="488" t="n">
        <v>5.21</v>
      </c>
      <c r="G10533" s="487" t="s">
        <v>1389</v>
      </c>
      <c r="H10533" s="488" t="n">
        <v>0</v>
      </c>
      <c r="I10533" s="489" t="s">
        <v>1390</v>
      </c>
      <c r="J10533" s="490" t="n">
        <v>5.21</v>
      </c>
    </row>
    <row r="10534" customFormat="false" ht="15" hidden="false" customHeight="true" outlineLevel="0" collapsed="false">
      <c r="A10534" s="486"/>
      <c r="B10534" s="487"/>
      <c r="C10534" s="487"/>
      <c r="D10534" s="487"/>
      <c r="E10534" s="487" t="s">
        <v>1391</v>
      </c>
      <c r="F10534" s="488" t="n">
        <v>10.11</v>
      </c>
      <c r="G10534" s="487"/>
      <c r="H10534" s="491" t="s">
        <v>1392</v>
      </c>
      <c r="I10534" s="491"/>
      <c r="J10534" s="490" t="n">
        <v>52.63</v>
      </c>
    </row>
    <row r="10535" customFormat="false" ht="49.5" hidden="false" customHeight="true" outlineLevel="0" collapsed="false">
      <c r="A10535" s="492"/>
      <c r="B10535" s="493"/>
      <c r="C10535" s="493"/>
      <c r="D10535" s="493"/>
      <c r="E10535" s="493"/>
      <c r="F10535" s="493"/>
      <c r="G10535" s="493" t="s">
        <v>1393</v>
      </c>
      <c r="H10535" s="494" t="n">
        <v>1</v>
      </c>
      <c r="I10535" s="495" t="s">
        <v>1394</v>
      </c>
      <c r="J10535" s="496" t="n">
        <v>52.63</v>
      </c>
    </row>
    <row r="10536" customFormat="false" ht="0.75" hidden="false" customHeight="true" outlineLevel="0" collapsed="false">
      <c r="A10536" s="497"/>
      <c r="B10536" s="498"/>
      <c r="C10536" s="498"/>
      <c r="D10536" s="498"/>
      <c r="E10536" s="498"/>
      <c r="F10536" s="498"/>
      <c r="G10536" s="498"/>
      <c r="H10536" s="498"/>
      <c r="I10536" s="499"/>
      <c r="J10536" s="500"/>
    </row>
    <row r="10537" customFormat="false" ht="18" hidden="false" customHeight="true" outlineLevel="0" collapsed="false">
      <c r="A10537" s="466" t="s">
        <v>4437</v>
      </c>
      <c r="B10537" s="467" t="s">
        <v>27</v>
      </c>
      <c r="C10537" s="468" t="s">
        <v>26</v>
      </c>
      <c r="D10537" s="468" t="s">
        <v>18</v>
      </c>
      <c r="E10537" s="468" t="s">
        <v>25</v>
      </c>
      <c r="F10537" s="468"/>
      <c r="G10537" s="469" t="s">
        <v>1375</v>
      </c>
      <c r="H10537" s="467" t="s">
        <v>1376</v>
      </c>
      <c r="I10537" s="470" t="s">
        <v>1377</v>
      </c>
      <c r="J10537" s="471" t="s">
        <v>19</v>
      </c>
    </row>
    <row r="10538" customFormat="false" ht="25.5" hidden="false" customHeight="true" outlineLevel="0" collapsed="false">
      <c r="A10538" s="472" t="s">
        <v>35</v>
      </c>
      <c r="B10538" s="473" t="s">
        <v>4438</v>
      </c>
      <c r="C10538" s="474" t="s">
        <v>36</v>
      </c>
      <c r="D10538" s="474" t="s">
        <v>4439</v>
      </c>
      <c r="E10538" s="474" t="s">
        <v>1422</v>
      </c>
      <c r="F10538" s="474"/>
      <c r="G10538" s="475" t="s">
        <v>120</v>
      </c>
      <c r="H10538" s="476" t="n">
        <v>1</v>
      </c>
      <c r="I10538" s="477" t="n">
        <v>25.09</v>
      </c>
      <c r="J10538" s="478" t="n">
        <v>25.09</v>
      </c>
    </row>
    <row r="10539" customFormat="false" ht="25.5" hidden="false" customHeight="true" outlineLevel="0" collapsed="false">
      <c r="A10539" s="479" t="s">
        <v>656</v>
      </c>
      <c r="B10539" s="480" t="n">
        <v>88241</v>
      </c>
      <c r="C10539" s="481" t="s">
        <v>42</v>
      </c>
      <c r="D10539" s="481" t="s">
        <v>1558</v>
      </c>
      <c r="E10539" s="481" t="s">
        <v>1382</v>
      </c>
      <c r="F10539" s="481"/>
      <c r="G10539" s="482" t="s">
        <v>469</v>
      </c>
      <c r="H10539" s="483" t="n">
        <v>0.2</v>
      </c>
      <c r="I10539" s="484" t="n">
        <v>21.33</v>
      </c>
      <c r="J10539" s="485" t="n">
        <v>4.26</v>
      </c>
    </row>
    <row r="10540" customFormat="false" ht="24" hidden="false" customHeight="true" outlineLevel="0" collapsed="false">
      <c r="A10540" s="479" t="s">
        <v>656</v>
      </c>
      <c r="B10540" s="480" t="n">
        <v>88309</v>
      </c>
      <c r="C10540" s="481" t="s">
        <v>42</v>
      </c>
      <c r="D10540" s="481" t="s">
        <v>696</v>
      </c>
      <c r="E10540" s="481" t="s">
        <v>1382</v>
      </c>
      <c r="F10540" s="481"/>
      <c r="G10540" s="482" t="s">
        <v>469</v>
      </c>
      <c r="H10540" s="483" t="n">
        <v>0.1</v>
      </c>
      <c r="I10540" s="484" t="n">
        <v>25.62</v>
      </c>
      <c r="J10540" s="485" t="n">
        <v>2.56</v>
      </c>
    </row>
    <row r="10541" customFormat="false" ht="51.75" hidden="false" customHeight="true" outlineLevel="0" collapsed="false">
      <c r="A10541" s="501" t="s">
        <v>200</v>
      </c>
      <c r="B10541" s="502" t="n">
        <v>37558</v>
      </c>
      <c r="C10541" s="503" t="s">
        <v>42</v>
      </c>
      <c r="D10541" s="503" t="s">
        <v>4406</v>
      </c>
      <c r="E10541" s="503" t="s">
        <v>669</v>
      </c>
      <c r="F10541" s="503"/>
      <c r="G10541" s="504" t="s">
        <v>120</v>
      </c>
      <c r="H10541" s="505" t="n">
        <v>1</v>
      </c>
      <c r="I10541" s="506" t="n">
        <v>18.27</v>
      </c>
      <c r="J10541" s="507" t="n">
        <v>18.27</v>
      </c>
    </row>
    <row r="10542" customFormat="false" ht="15" hidden="false" customHeight="false" outlineLevel="0" collapsed="false">
      <c r="A10542" s="486"/>
      <c r="B10542" s="487"/>
      <c r="C10542" s="487"/>
      <c r="D10542" s="487"/>
      <c r="E10542" s="487" t="s">
        <v>1388</v>
      </c>
      <c r="F10542" s="488" t="n">
        <v>5.21</v>
      </c>
      <c r="G10542" s="487" t="s">
        <v>1389</v>
      </c>
      <c r="H10542" s="488" t="n">
        <v>0</v>
      </c>
      <c r="I10542" s="489" t="s">
        <v>1390</v>
      </c>
      <c r="J10542" s="490" t="n">
        <v>5.21</v>
      </c>
    </row>
    <row r="10543" customFormat="false" ht="15" hidden="false" customHeight="true" outlineLevel="0" collapsed="false">
      <c r="A10543" s="486"/>
      <c r="B10543" s="487"/>
      <c r="C10543" s="487"/>
      <c r="D10543" s="487"/>
      <c r="E10543" s="487" t="s">
        <v>1391</v>
      </c>
      <c r="F10543" s="488" t="n">
        <v>5.97</v>
      </c>
      <c r="G10543" s="487"/>
      <c r="H10543" s="491" t="s">
        <v>1392</v>
      </c>
      <c r="I10543" s="491"/>
      <c r="J10543" s="490" t="n">
        <v>31.06</v>
      </c>
    </row>
    <row r="10544" customFormat="false" ht="49.5" hidden="false" customHeight="true" outlineLevel="0" collapsed="false">
      <c r="A10544" s="492"/>
      <c r="B10544" s="493"/>
      <c r="C10544" s="493"/>
      <c r="D10544" s="493"/>
      <c r="E10544" s="493"/>
      <c r="F10544" s="493"/>
      <c r="G10544" s="493" t="s">
        <v>1393</v>
      </c>
      <c r="H10544" s="494" t="n">
        <v>86</v>
      </c>
      <c r="I10544" s="495" t="s">
        <v>1394</v>
      </c>
      <c r="J10544" s="496" t="n">
        <v>2671.16</v>
      </c>
    </row>
    <row r="10545" customFormat="false" ht="0.75" hidden="false" customHeight="true" outlineLevel="0" collapsed="false">
      <c r="A10545" s="497"/>
      <c r="B10545" s="498"/>
      <c r="C10545" s="498"/>
      <c r="D10545" s="498"/>
      <c r="E10545" s="498"/>
      <c r="F10545" s="498"/>
      <c r="G10545" s="498"/>
      <c r="H10545" s="498"/>
      <c r="I10545" s="499"/>
      <c r="J10545" s="500"/>
    </row>
    <row r="10546" customFormat="false" ht="18" hidden="false" customHeight="true" outlineLevel="0" collapsed="false">
      <c r="A10546" s="466" t="s">
        <v>4440</v>
      </c>
      <c r="B10546" s="467" t="s">
        <v>27</v>
      </c>
      <c r="C10546" s="468" t="s">
        <v>26</v>
      </c>
      <c r="D10546" s="468" t="s">
        <v>18</v>
      </c>
      <c r="E10546" s="468" t="s">
        <v>25</v>
      </c>
      <c r="F10546" s="468"/>
      <c r="G10546" s="469" t="s">
        <v>1375</v>
      </c>
      <c r="H10546" s="467" t="s">
        <v>1376</v>
      </c>
      <c r="I10546" s="470" t="s">
        <v>1377</v>
      </c>
      <c r="J10546" s="471" t="s">
        <v>19</v>
      </c>
    </row>
    <row r="10547" customFormat="false" ht="25.5" hidden="false" customHeight="true" outlineLevel="0" collapsed="false">
      <c r="A10547" s="472" t="s">
        <v>35</v>
      </c>
      <c r="B10547" s="473" t="s">
        <v>4441</v>
      </c>
      <c r="C10547" s="474" t="s">
        <v>36</v>
      </c>
      <c r="D10547" s="474" t="s">
        <v>4442</v>
      </c>
      <c r="E10547" s="474" t="s">
        <v>1554</v>
      </c>
      <c r="F10547" s="474"/>
      <c r="G10547" s="475" t="s">
        <v>120</v>
      </c>
      <c r="H10547" s="476" t="n">
        <v>1</v>
      </c>
      <c r="I10547" s="477" t="n">
        <v>25.09</v>
      </c>
      <c r="J10547" s="478" t="n">
        <v>25.09</v>
      </c>
    </row>
    <row r="10548" customFormat="false" ht="25.5" hidden="false" customHeight="true" outlineLevel="0" collapsed="false">
      <c r="A10548" s="479" t="s">
        <v>656</v>
      </c>
      <c r="B10548" s="480" t="n">
        <v>88241</v>
      </c>
      <c r="C10548" s="481" t="s">
        <v>42</v>
      </c>
      <c r="D10548" s="481" t="s">
        <v>1558</v>
      </c>
      <c r="E10548" s="481" t="s">
        <v>1382</v>
      </c>
      <c r="F10548" s="481"/>
      <c r="G10548" s="482" t="s">
        <v>469</v>
      </c>
      <c r="H10548" s="483" t="n">
        <v>0.2</v>
      </c>
      <c r="I10548" s="484" t="n">
        <v>21.33</v>
      </c>
      <c r="J10548" s="485" t="n">
        <v>4.26</v>
      </c>
    </row>
    <row r="10549" customFormat="false" ht="24" hidden="false" customHeight="true" outlineLevel="0" collapsed="false">
      <c r="A10549" s="479" t="s">
        <v>656</v>
      </c>
      <c r="B10549" s="480" t="n">
        <v>88309</v>
      </c>
      <c r="C10549" s="481" t="s">
        <v>42</v>
      </c>
      <c r="D10549" s="481" t="s">
        <v>696</v>
      </c>
      <c r="E10549" s="481" t="s">
        <v>1382</v>
      </c>
      <c r="F10549" s="481"/>
      <c r="G10549" s="482" t="s">
        <v>469</v>
      </c>
      <c r="H10549" s="483" t="n">
        <v>0.1</v>
      </c>
      <c r="I10549" s="484" t="n">
        <v>25.62</v>
      </c>
      <c r="J10549" s="485" t="n">
        <v>2.56</v>
      </c>
    </row>
    <row r="10550" customFormat="false" ht="51.75" hidden="false" customHeight="true" outlineLevel="0" collapsed="false">
      <c r="A10550" s="501" t="s">
        <v>200</v>
      </c>
      <c r="B10550" s="502" t="n">
        <v>37558</v>
      </c>
      <c r="C10550" s="503" t="s">
        <v>42</v>
      </c>
      <c r="D10550" s="503" t="s">
        <v>4406</v>
      </c>
      <c r="E10550" s="503" t="s">
        <v>669</v>
      </c>
      <c r="F10550" s="503"/>
      <c r="G10550" s="504" t="s">
        <v>120</v>
      </c>
      <c r="H10550" s="505" t="n">
        <v>1</v>
      </c>
      <c r="I10550" s="506" t="n">
        <v>18.27</v>
      </c>
      <c r="J10550" s="507" t="n">
        <v>18.27</v>
      </c>
    </row>
    <row r="10551" customFormat="false" ht="15" hidden="false" customHeight="false" outlineLevel="0" collapsed="false">
      <c r="A10551" s="486"/>
      <c r="B10551" s="487"/>
      <c r="C10551" s="487"/>
      <c r="D10551" s="487"/>
      <c r="E10551" s="487" t="s">
        <v>1388</v>
      </c>
      <c r="F10551" s="488" t="n">
        <v>5.21</v>
      </c>
      <c r="G10551" s="487" t="s">
        <v>1389</v>
      </c>
      <c r="H10551" s="488" t="n">
        <v>0</v>
      </c>
      <c r="I10551" s="489" t="s">
        <v>1390</v>
      </c>
      <c r="J10551" s="490" t="n">
        <v>5.21</v>
      </c>
    </row>
    <row r="10552" customFormat="false" ht="15" hidden="false" customHeight="true" outlineLevel="0" collapsed="false">
      <c r="A10552" s="486"/>
      <c r="B10552" s="487"/>
      <c r="C10552" s="487"/>
      <c r="D10552" s="487"/>
      <c r="E10552" s="487" t="s">
        <v>1391</v>
      </c>
      <c r="F10552" s="488" t="n">
        <v>5.97</v>
      </c>
      <c r="G10552" s="487"/>
      <c r="H10552" s="491" t="s">
        <v>1392</v>
      </c>
      <c r="I10552" s="491"/>
      <c r="J10552" s="490" t="n">
        <v>31.06</v>
      </c>
    </row>
    <row r="10553" customFormat="false" ht="49.5" hidden="false" customHeight="true" outlineLevel="0" collapsed="false">
      <c r="A10553" s="492"/>
      <c r="B10553" s="493"/>
      <c r="C10553" s="493"/>
      <c r="D10553" s="493"/>
      <c r="E10553" s="493"/>
      <c r="F10553" s="493"/>
      <c r="G10553" s="493" t="s">
        <v>1393</v>
      </c>
      <c r="H10553" s="494" t="n">
        <v>42</v>
      </c>
      <c r="I10553" s="495" t="s">
        <v>1394</v>
      </c>
      <c r="J10553" s="496" t="n">
        <v>1304.52</v>
      </c>
    </row>
    <row r="10554" customFormat="false" ht="0.75" hidden="false" customHeight="true" outlineLevel="0" collapsed="false">
      <c r="A10554" s="497"/>
      <c r="B10554" s="498"/>
      <c r="C10554" s="498"/>
      <c r="D10554" s="498"/>
      <c r="E10554" s="498"/>
      <c r="F10554" s="498"/>
      <c r="G10554" s="498"/>
      <c r="H10554" s="498"/>
      <c r="I10554" s="499"/>
      <c r="J10554" s="500"/>
    </row>
    <row r="10555" customFormat="false" ht="18" hidden="false" customHeight="true" outlineLevel="0" collapsed="false">
      <c r="A10555" s="466" t="s">
        <v>4443</v>
      </c>
      <c r="B10555" s="467" t="s">
        <v>27</v>
      </c>
      <c r="C10555" s="468" t="s">
        <v>26</v>
      </c>
      <c r="D10555" s="468" t="s">
        <v>18</v>
      </c>
      <c r="E10555" s="468" t="s">
        <v>25</v>
      </c>
      <c r="F10555" s="468"/>
      <c r="G10555" s="469" t="s">
        <v>1375</v>
      </c>
      <c r="H10555" s="467" t="s">
        <v>1376</v>
      </c>
      <c r="I10555" s="470" t="s">
        <v>1377</v>
      </c>
      <c r="J10555" s="471" t="s">
        <v>19</v>
      </c>
    </row>
    <row r="10556" customFormat="false" ht="39" hidden="false" customHeight="true" outlineLevel="0" collapsed="false">
      <c r="A10556" s="472" t="s">
        <v>35</v>
      </c>
      <c r="B10556" s="473" t="s">
        <v>4444</v>
      </c>
      <c r="C10556" s="474" t="s">
        <v>36</v>
      </c>
      <c r="D10556" s="474" t="s">
        <v>4445</v>
      </c>
      <c r="E10556" s="474" t="s">
        <v>1404</v>
      </c>
      <c r="F10556" s="474"/>
      <c r="G10556" s="475" t="s">
        <v>120</v>
      </c>
      <c r="H10556" s="476" t="n">
        <v>1</v>
      </c>
      <c r="I10556" s="477" t="n">
        <v>16.44</v>
      </c>
      <c r="J10556" s="478" t="n">
        <v>16.44</v>
      </c>
    </row>
    <row r="10557" customFormat="false" ht="25.5" hidden="false" customHeight="true" outlineLevel="0" collapsed="false">
      <c r="A10557" s="479" t="s">
        <v>656</v>
      </c>
      <c r="B10557" s="480" t="n">
        <v>88247</v>
      </c>
      <c r="C10557" s="481" t="s">
        <v>42</v>
      </c>
      <c r="D10557" s="481" t="s">
        <v>852</v>
      </c>
      <c r="E10557" s="481" t="s">
        <v>1382</v>
      </c>
      <c r="F10557" s="481"/>
      <c r="G10557" s="482" t="s">
        <v>469</v>
      </c>
      <c r="H10557" s="483" t="n">
        <v>0.0748</v>
      </c>
      <c r="I10557" s="484" t="n">
        <v>21.96</v>
      </c>
      <c r="J10557" s="485" t="n">
        <v>1.64</v>
      </c>
    </row>
    <row r="10558" customFormat="false" ht="24" hidden="false" customHeight="true" outlineLevel="0" collapsed="false">
      <c r="A10558" s="479" t="s">
        <v>656</v>
      </c>
      <c r="B10558" s="480" t="n">
        <v>88264</v>
      </c>
      <c r="C10558" s="481" t="s">
        <v>42</v>
      </c>
      <c r="D10558" s="481" t="s">
        <v>468</v>
      </c>
      <c r="E10558" s="481" t="s">
        <v>1382</v>
      </c>
      <c r="F10558" s="481"/>
      <c r="G10558" s="482" t="s">
        <v>469</v>
      </c>
      <c r="H10558" s="483" t="n">
        <v>0.1795</v>
      </c>
      <c r="I10558" s="484" t="n">
        <v>26.68</v>
      </c>
      <c r="J10558" s="485" t="n">
        <v>4.78</v>
      </c>
    </row>
    <row r="10559" customFormat="false" ht="25.5" hidden="false" customHeight="true" outlineLevel="0" collapsed="false">
      <c r="A10559" s="501" t="s">
        <v>200</v>
      </c>
      <c r="B10559" s="502" t="n">
        <v>38774</v>
      </c>
      <c r="C10559" s="503" t="s">
        <v>42</v>
      </c>
      <c r="D10559" s="503" t="s">
        <v>4446</v>
      </c>
      <c r="E10559" s="503" t="s">
        <v>669</v>
      </c>
      <c r="F10559" s="503"/>
      <c r="G10559" s="504" t="s">
        <v>120</v>
      </c>
      <c r="H10559" s="505" t="n">
        <v>1</v>
      </c>
      <c r="I10559" s="506" t="n">
        <v>10.02</v>
      </c>
      <c r="J10559" s="507" t="n">
        <v>10.02</v>
      </c>
    </row>
    <row r="10560" customFormat="false" ht="15" hidden="false" customHeight="false" outlineLevel="0" collapsed="false">
      <c r="A10560" s="486"/>
      <c r="B10560" s="487"/>
      <c r="C10560" s="487"/>
      <c r="D10560" s="487"/>
      <c r="E10560" s="487" t="s">
        <v>1388</v>
      </c>
      <c r="F10560" s="488" t="n">
        <v>5.07</v>
      </c>
      <c r="G10560" s="487" t="s">
        <v>1389</v>
      </c>
      <c r="H10560" s="488" t="n">
        <v>0</v>
      </c>
      <c r="I10560" s="489" t="s">
        <v>1390</v>
      </c>
      <c r="J10560" s="490" t="n">
        <v>5.07</v>
      </c>
    </row>
    <row r="10561" customFormat="false" ht="15" hidden="false" customHeight="true" outlineLevel="0" collapsed="false">
      <c r="A10561" s="486"/>
      <c r="B10561" s="487"/>
      <c r="C10561" s="487"/>
      <c r="D10561" s="487"/>
      <c r="E10561" s="487" t="s">
        <v>1391</v>
      </c>
      <c r="F10561" s="488" t="n">
        <v>3.91</v>
      </c>
      <c r="G10561" s="487"/>
      <c r="H10561" s="491" t="s">
        <v>1392</v>
      </c>
      <c r="I10561" s="491"/>
      <c r="J10561" s="490" t="n">
        <v>20.35</v>
      </c>
    </row>
    <row r="10562" customFormat="false" ht="49.5" hidden="false" customHeight="true" outlineLevel="0" collapsed="false">
      <c r="A10562" s="492"/>
      <c r="B10562" s="493"/>
      <c r="C10562" s="493"/>
      <c r="D10562" s="493"/>
      <c r="E10562" s="493"/>
      <c r="F10562" s="493"/>
      <c r="G10562" s="493" t="s">
        <v>1393</v>
      </c>
      <c r="H10562" s="494" t="n">
        <v>105</v>
      </c>
      <c r="I10562" s="495" t="s">
        <v>1394</v>
      </c>
      <c r="J10562" s="496" t="n">
        <v>2136.75</v>
      </c>
    </row>
    <row r="10563" customFormat="false" ht="0.75" hidden="false" customHeight="true" outlineLevel="0" collapsed="false">
      <c r="A10563" s="497"/>
      <c r="B10563" s="498"/>
      <c r="C10563" s="498"/>
      <c r="D10563" s="498"/>
      <c r="E10563" s="498"/>
      <c r="F10563" s="498"/>
      <c r="G10563" s="498"/>
      <c r="H10563" s="498"/>
      <c r="I10563" s="499"/>
      <c r="J10563" s="500"/>
    </row>
    <row r="10564" customFormat="false" ht="18" hidden="false" customHeight="true" outlineLevel="0" collapsed="false">
      <c r="A10564" s="466" t="s">
        <v>4447</v>
      </c>
      <c r="B10564" s="467" t="s">
        <v>27</v>
      </c>
      <c r="C10564" s="468" t="s">
        <v>26</v>
      </c>
      <c r="D10564" s="468" t="s">
        <v>18</v>
      </c>
      <c r="E10564" s="468" t="s">
        <v>25</v>
      </c>
      <c r="F10564" s="468"/>
      <c r="G10564" s="469" t="s">
        <v>1375</v>
      </c>
      <c r="H10564" s="467" t="s">
        <v>1376</v>
      </c>
      <c r="I10564" s="470" t="s">
        <v>1377</v>
      </c>
      <c r="J10564" s="471" t="s">
        <v>19</v>
      </c>
    </row>
    <row r="10565" customFormat="false" ht="39" hidden="false" customHeight="true" outlineLevel="0" collapsed="false">
      <c r="A10565" s="472" t="s">
        <v>35</v>
      </c>
      <c r="B10565" s="473" t="s">
        <v>4448</v>
      </c>
      <c r="C10565" s="474" t="s">
        <v>36</v>
      </c>
      <c r="D10565" s="474" t="s">
        <v>4449</v>
      </c>
      <c r="E10565" s="474" t="s">
        <v>1404</v>
      </c>
      <c r="F10565" s="474"/>
      <c r="G10565" s="475" t="s">
        <v>120</v>
      </c>
      <c r="H10565" s="476" t="n">
        <v>1</v>
      </c>
      <c r="I10565" s="477" t="n">
        <v>180.7</v>
      </c>
      <c r="J10565" s="478" t="n">
        <v>180.7</v>
      </c>
    </row>
    <row r="10566" customFormat="false" ht="25.5" hidden="false" customHeight="true" outlineLevel="0" collapsed="false">
      <c r="A10566" s="479" t="s">
        <v>656</v>
      </c>
      <c r="B10566" s="480" t="n">
        <v>88247</v>
      </c>
      <c r="C10566" s="481" t="s">
        <v>42</v>
      </c>
      <c r="D10566" s="481" t="s">
        <v>852</v>
      </c>
      <c r="E10566" s="481" t="s">
        <v>1382</v>
      </c>
      <c r="F10566" s="481"/>
      <c r="G10566" s="482" t="s">
        <v>469</v>
      </c>
      <c r="H10566" s="483" t="n">
        <v>0.0748</v>
      </c>
      <c r="I10566" s="484" t="n">
        <v>21.96</v>
      </c>
      <c r="J10566" s="485" t="n">
        <v>1.64</v>
      </c>
    </row>
    <row r="10567" customFormat="false" ht="24" hidden="false" customHeight="true" outlineLevel="0" collapsed="false">
      <c r="A10567" s="479" t="s">
        <v>656</v>
      </c>
      <c r="B10567" s="480" t="n">
        <v>88264</v>
      </c>
      <c r="C10567" s="481" t="s">
        <v>42</v>
      </c>
      <c r="D10567" s="481" t="s">
        <v>468</v>
      </c>
      <c r="E10567" s="481" t="s">
        <v>1382</v>
      </c>
      <c r="F10567" s="481"/>
      <c r="G10567" s="482" t="s">
        <v>469</v>
      </c>
      <c r="H10567" s="483" t="n">
        <v>0.1795</v>
      </c>
      <c r="I10567" s="484" t="n">
        <v>26.68</v>
      </c>
      <c r="J10567" s="485" t="n">
        <v>4.78</v>
      </c>
    </row>
    <row r="10568" customFormat="false" ht="24" hidden="false" customHeight="true" outlineLevel="0" collapsed="false">
      <c r="A10568" s="501" t="s">
        <v>200</v>
      </c>
      <c r="B10568" s="502" t="s">
        <v>4450</v>
      </c>
      <c r="C10568" s="503" t="s">
        <v>36</v>
      </c>
      <c r="D10568" s="503" t="s">
        <v>4451</v>
      </c>
      <c r="E10568" s="503" t="s">
        <v>669</v>
      </c>
      <c r="F10568" s="503"/>
      <c r="G10568" s="504" t="s">
        <v>120</v>
      </c>
      <c r="H10568" s="505" t="n">
        <v>1</v>
      </c>
      <c r="I10568" s="506" t="n">
        <v>174.28</v>
      </c>
      <c r="J10568" s="507" t="n">
        <v>174.28</v>
      </c>
    </row>
    <row r="10569" customFormat="false" ht="15" hidden="false" customHeight="false" outlineLevel="0" collapsed="false">
      <c r="A10569" s="486"/>
      <c r="B10569" s="487"/>
      <c r="C10569" s="487"/>
      <c r="D10569" s="487"/>
      <c r="E10569" s="487" t="s">
        <v>1388</v>
      </c>
      <c r="F10569" s="488" t="n">
        <v>5.07</v>
      </c>
      <c r="G10569" s="487" t="s">
        <v>1389</v>
      </c>
      <c r="H10569" s="488" t="n">
        <v>0</v>
      </c>
      <c r="I10569" s="489" t="s">
        <v>1390</v>
      </c>
      <c r="J10569" s="490" t="n">
        <v>5.07</v>
      </c>
    </row>
    <row r="10570" customFormat="false" ht="15" hidden="false" customHeight="true" outlineLevel="0" collapsed="false">
      <c r="A10570" s="486"/>
      <c r="B10570" s="487"/>
      <c r="C10570" s="487"/>
      <c r="D10570" s="487"/>
      <c r="E10570" s="487" t="s">
        <v>1391</v>
      </c>
      <c r="F10570" s="488" t="n">
        <v>43</v>
      </c>
      <c r="G10570" s="487"/>
      <c r="H10570" s="491" t="s">
        <v>1392</v>
      </c>
      <c r="I10570" s="491"/>
      <c r="J10570" s="490" t="n">
        <v>223.7</v>
      </c>
    </row>
    <row r="10571" customFormat="false" ht="49.5" hidden="false" customHeight="true" outlineLevel="0" collapsed="false">
      <c r="A10571" s="492"/>
      <c r="B10571" s="493"/>
      <c r="C10571" s="493"/>
      <c r="D10571" s="493"/>
      <c r="E10571" s="493"/>
      <c r="F10571" s="493"/>
      <c r="G10571" s="493" t="s">
        <v>1393</v>
      </c>
      <c r="H10571" s="494" t="n">
        <v>6</v>
      </c>
      <c r="I10571" s="495" t="s">
        <v>1394</v>
      </c>
      <c r="J10571" s="496" t="n">
        <v>1342.2</v>
      </c>
    </row>
    <row r="10572" customFormat="false" ht="0.75" hidden="false" customHeight="true" outlineLevel="0" collapsed="false">
      <c r="A10572" s="497"/>
      <c r="B10572" s="498"/>
      <c r="C10572" s="498"/>
      <c r="D10572" s="498"/>
      <c r="E10572" s="498"/>
      <c r="F10572" s="498"/>
      <c r="G10572" s="498"/>
      <c r="H10572" s="498"/>
      <c r="I10572" s="499"/>
      <c r="J10572" s="500"/>
    </row>
    <row r="10573" customFormat="false" ht="24" hidden="false" customHeight="true" outlineLevel="0" collapsed="false">
      <c r="A10573" s="461" t="s">
        <v>4452</v>
      </c>
      <c r="B10573" s="462"/>
      <c r="C10573" s="462"/>
      <c r="D10573" s="462" t="s">
        <v>4453</v>
      </c>
      <c r="E10573" s="462"/>
      <c r="F10573" s="462"/>
      <c r="G10573" s="462"/>
      <c r="H10573" s="463"/>
      <c r="I10573" s="464"/>
      <c r="J10573" s="465" t="n">
        <v>5177.5</v>
      </c>
    </row>
    <row r="10574" customFormat="false" ht="18" hidden="false" customHeight="true" outlineLevel="0" collapsed="false">
      <c r="A10574" s="466" t="s">
        <v>4454</v>
      </c>
      <c r="B10574" s="467" t="s">
        <v>27</v>
      </c>
      <c r="C10574" s="468" t="s">
        <v>26</v>
      </c>
      <c r="D10574" s="468" t="s">
        <v>18</v>
      </c>
      <c r="E10574" s="468" t="s">
        <v>25</v>
      </c>
      <c r="F10574" s="468"/>
      <c r="G10574" s="469" t="s">
        <v>1375</v>
      </c>
      <c r="H10574" s="467" t="s">
        <v>1376</v>
      </c>
      <c r="I10574" s="470" t="s">
        <v>1377</v>
      </c>
      <c r="J10574" s="471" t="s">
        <v>19</v>
      </c>
    </row>
    <row r="10575" customFormat="false" ht="25.5" hidden="false" customHeight="true" outlineLevel="0" collapsed="false">
      <c r="A10575" s="472" t="s">
        <v>35</v>
      </c>
      <c r="B10575" s="473" t="s">
        <v>4455</v>
      </c>
      <c r="C10575" s="474" t="s">
        <v>36</v>
      </c>
      <c r="D10575" s="474" t="s">
        <v>4456</v>
      </c>
      <c r="E10575" s="474" t="s">
        <v>1422</v>
      </c>
      <c r="F10575" s="474"/>
      <c r="G10575" s="475" t="s">
        <v>120</v>
      </c>
      <c r="H10575" s="476" t="n">
        <v>1</v>
      </c>
      <c r="I10575" s="477" t="n">
        <v>77.35</v>
      </c>
      <c r="J10575" s="478" t="n">
        <v>77.35</v>
      </c>
    </row>
    <row r="10576" customFormat="false" ht="24" hidden="false" customHeight="true" outlineLevel="0" collapsed="false">
      <c r="A10576" s="479" t="s">
        <v>656</v>
      </c>
      <c r="B10576" s="480" t="n">
        <v>88264</v>
      </c>
      <c r="C10576" s="481" t="s">
        <v>42</v>
      </c>
      <c r="D10576" s="481" t="s">
        <v>468</v>
      </c>
      <c r="E10576" s="481" t="s">
        <v>1382</v>
      </c>
      <c r="F10576" s="481"/>
      <c r="G10576" s="482" t="s">
        <v>469</v>
      </c>
      <c r="H10576" s="483" t="n">
        <v>0.29</v>
      </c>
      <c r="I10576" s="484" t="n">
        <v>26.68</v>
      </c>
      <c r="J10576" s="485" t="n">
        <v>7.73</v>
      </c>
    </row>
    <row r="10577" customFormat="false" ht="25.5" hidden="false" customHeight="true" outlineLevel="0" collapsed="false">
      <c r="A10577" s="479" t="s">
        <v>656</v>
      </c>
      <c r="B10577" s="480" t="n">
        <v>88247</v>
      </c>
      <c r="C10577" s="481" t="s">
        <v>42</v>
      </c>
      <c r="D10577" s="481" t="s">
        <v>852</v>
      </c>
      <c r="E10577" s="481" t="s">
        <v>1382</v>
      </c>
      <c r="F10577" s="481"/>
      <c r="G10577" s="482" t="s">
        <v>469</v>
      </c>
      <c r="H10577" s="483" t="n">
        <v>0.29</v>
      </c>
      <c r="I10577" s="484" t="n">
        <v>21.96</v>
      </c>
      <c r="J10577" s="485" t="n">
        <v>6.36</v>
      </c>
    </row>
    <row r="10578" customFormat="false" ht="25.5" hidden="false" customHeight="true" outlineLevel="0" collapsed="false">
      <c r="A10578" s="501" t="s">
        <v>200</v>
      </c>
      <c r="B10578" s="502" t="s">
        <v>4457</v>
      </c>
      <c r="C10578" s="503" t="s">
        <v>36</v>
      </c>
      <c r="D10578" s="503" t="s">
        <v>4458</v>
      </c>
      <c r="E10578" s="503" t="s">
        <v>669</v>
      </c>
      <c r="F10578" s="503"/>
      <c r="G10578" s="504" t="s">
        <v>120</v>
      </c>
      <c r="H10578" s="505" t="n">
        <v>1</v>
      </c>
      <c r="I10578" s="506" t="n">
        <v>63.26</v>
      </c>
      <c r="J10578" s="507" t="n">
        <v>63.26</v>
      </c>
    </row>
    <row r="10579" customFormat="false" ht="15" hidden="false" customHeight="false" outlineLevel="0" collapsed="false">
      <c r="A10579" s="486"/>
      <c r="B10579" s="487"/>
      <c r="C10579" s="487"/>
      <c r="D10579" s="487"/>
      <c r="E10579" s="487" t="s">
        <v>1388</v>
      </c>
      <c r="F10579" s="488" t="n">
        <v>10.99</v>
      </c>
      <c r="G10579" s="487" t="s">
        <v>1389</v>
      </c>
      <c r="H10579" s="488" t="n">
        <v>0</v>
      </c>
      <c r="I10579" s="489" t="s">
        <v>1390</v>
      </c>
      <c r="J10579" s="490" t="n">
        <v>10.99</v>
      </c>
    </row>
    <row r="10580" customFormat="false" ht="15" hidden="false" customHeight="true" outlineLevel="0" collapsed="false">
      <c r="A10580" s="486"/>
      <c r="B10580" s="487"/>
      <c r="C10580" s="487"/>
      <c r="D10580" s="487"/>
      <c r="E10580" s="487" t="s">
        <v>1391</v>
      </c>
      <c r="F10580" s="488" t="n">
        <v>18.4</v>
      </c>
      <c r="G10580" s="487"/>
      <c r="H10580" s="491" t="s">
        <v>1392</v>
      </c>
      <c r="I10580" s="491"/>
      <c r="J10580" s="490" t="n">
        <v>95.75</v>
      </c>
    </row>
    <row r="10581" customFormat="false" ht="49.5" hidden="false" customHeight="true" outlineLevel="0" collapsed="false">
      <c r="A10581" s="492"/>
      <c r="B10581" s="493"/>
      <c r="C10581" s="493"/>
      <c r="D10581" s="493"/>
      <c r="E10581" s="493"/>
      <c r="F10581" s="493"/>
      <c r="G10581" s="493" t="s">
        <v>1393</v>
      </c>
      <c r="H10581" s="494" t="n">
        <v>15</v>
      </c>
      <c r="I10581" s="495" t="s">
        <v>1394</v>
      </c>
      <c r="J10581" s="496" t="n">
        <v>1436.25</v>
      </c>
    </row>
    <row r="10582" customFormat="false" ht="0.75" hidden="false" customHeight="true" outlineLevel="0" collapsed="false">
      <c r="A10582" s="497"/>
      <c r="B10582" s="498"/>
      <c r="C10582" s="498"/>
      <c r="D10582" s="498"/>
      <c r="E10582" s="498"/>
      <c r="F10582" s="498"/>
      <c r="G10582" s="498"/>
      <c r="H10582" s="498"/>
      <c r="I10582" s="499"/>
      <c r="J10582" s="500"/>
    </row>
    <row r="10583" customFormat="false" ht="18" hidden="false" customHeight="true" outlineLevel="0" collapsed="false">
      <c r="A10583" s="466" t="s">
        <v>4459</v>
      </c>
      <c r="B10583" s="467" t="s">
        <v>27</v>
      </c>
      <c r="C10583" s="468" t="s">
        <v>26</v>
      </c>
      <c r="D10583" s="468" t="s">
        <v>18</v>
      </c>
      <c r="E10583" s="468" t="s">
        <v>25</v>
      </c>
      <c r="F10583" s="468"/>
      <c r="G10583" s="469" t="s">
        <v>1375</v>
      </c>
      <c r="H10583" s="467" t="s">
        <v>1376</v>
      </c>
      <c r="I10583" s="470" t="s">
        <v>1377</v>
      </c>
      <c r="J10583" s="471" t="s">
        <v>19</v>
      </c>
    </row>
    <row r="10584" customFormat="false" ht="39" hidden="false" customHeight="true" outlineLevel="0" collapsed="false">
      <c r="A10584" s="472" t="s">
        <v>35</v>
      </c>
      <c r="B10584" s="473" t="s">
        <v>4460</v>
      </c>
      <c r="C10584" s="474" t="s">
        <v>36</v>
      </c>
      <c r="D10584" s="474" t="s">
        <v>4461</v>
      </c>
      <c r="E10584" s="474" t="s">
        <v>1422</v>
      </c>
      <c r="F10584" s="474"/>
      <c r="G10584" s="475" t="s">
        <v>120</v>
      </c>
      <c r="H10584" s="476" t="n">
        <v>1</v>
      </c>
      <c r="I10584" s="477" t="n">
        <v>86.86</v>
      </c>
      <c r="J10584" s="478" t="n">
        <v>86.86</v>
      </c>
    </row>
    <row r="10585" customFormat="false" ht="24" hidden="false" customHeight="true" outlineLevel="0" collapsed="false">
      <c r="A10585" s="479" t="s">
        <v>656</v>
      </c>
      <c r="B10585" s="480" t="n">
        <v>88264</v>
      </c>
      <c r="C10585" s="481" t="s">
        <v>42</v>
      </c>
      <c r="D10585" s="481" t="s">
        <v>468</v>
      </c>
      <c r="E10585" s="481" t="s">
        <v>1382</v>
      </c>
      <c r="F10585" s="481"/>
      <c r="G10585" s="482" t="s">
        <v>469</v>
      </c>
      <c r="H10585" s="483" t="n">
        <v>0.3</v>
      </c>
      <c r="I10585" s="484" t="n">
        <v>26.68</v>
      </c>
      <c r="J10585" s="485" t="n">
        <v>8</v>
      </c>
    </row>
    <row r="10586" customFormat="false" ht="25.5" hidden="false" customHeight="true" outlineLevel="0" collapsed="false">
      <c r="A10586" s="479" t="s">
        <v>656</v>
      </c>
      <c r="B10586" s="480" t="n">
        <v>88247</v>
      </c>
      <c r="C10586" s="481" t="s">
        <v>42</v>
      </c>
      <c r="D10586" s="481" t="s">
        <v>852</v>
      </c>
      <c r="E10586" s="481" t="s">
        <v>1382</v>
      </c>
      <c r="F10586" s="481"/>
      <c r="G10586" s="482" t="s">
        <v>469</v>
      </c>
      <c r="H10586" s="483" t="n">
        <v>0.3</v>
      </c>
      <c r="I10586" s="484" t="n">
        <v>21.96</v>
      </c>
      <c r="J10586" s="485" t="n">
        <v>6.58</v>
      </c>
    </row>
    <row r="10587" customFormat="false" ht="24" hidden="false" customHeight="true" outlineLevel="0" collapsed="false">
      <c r="A10587" s="501" t="s">
        <v>200</v>
      </c>
      <c r="B10587" s="502" t="s">
        <v>4462</v>
      </c>
      <c r="C10587" s="503" t="s">
        <v>36</v>
      </c>
      <c r="D10587" s="503" t="s">
        <v>4463</v>
      </c>
      <c r="E10587" s="503" t="s">
        <v>669</v>
      </c>
      <c r="F10587" s="503"/>
      <c r="G10587" s="504" t="s">
        <v>120</v>
      </c>
      <c r="H10587" s="505" t="n">
        <v>1</v>
      </c>
      <c r="I10587" s="506" t="n">
        <v>60.95</v>
      </c>
      <c r="J10587" s="507" t="n">
        <v>60.95</v>
      </c>
    </row>
    <row r="10588" customFormat="false" ht="51.75" hidden="false" customHeight="true" outlineLevel="0" collapsed="false">
      <c r="A10588" s="501" t="s">
        <v>200</v>
      </c>
      <c r="B10588" s="502" t="n">
        <v>37556</v>
      </c>
      <c r="C10588" s="503" t="s">
        <v>42</v>
      </c>
      <c r="D10588" s="503" t="s">
        <v>4464</v>
      </c>
      <c r="E10588" s="503" t="s">
        <v>669</v>
      </c>
      <c r="F10588" s="503"/>
      <c r="G10588" s="504" t="s">
        <v>120</v>
      </c>
      <c r="H10588" s="505" t="n">
        <v>1</v>
      </c>
      <c r="I10588" s="506" t="n">
        <v>11.33</v>
      </c>
      <c r="J10588" s="507" t="n">
        <v>11.33</v>
      </c>
    </row>
    <row r="10589" customFormat="false" ht="15" hidden="false" customHeight="false" outlineLevel="0" collapsed="false">
      <c r="A10589" s="486"/>
      <c r="B10589" s="487"/>
      <c r="C10589" s="487"/>
      <c r="D10589" s="487"/>
      <c r="E10589" s="487" t="s">
        <v>1388</v>
      </c>
      <c r="F10589" s="488" t="n">
        <v>11.38</v>
      </c>
      <c r="G10589" s="487" t="s">
        <v>1389</v>
      </c>
      <c r="H10589" s="488" t="n">
        <v>0</v>
      </c>
      <c r="I10589" s="489" t="s">
        <v>1390</v>
      </c>
      <c r="J10589" s="490" t="n">
        <v>11.38</v>
      </c>
    </row>
    <row r="10590" customFormat="false" ht="15" hidden="false" customHeight="true" outlineLevel="0" collapsed="false">
      <c r="A10590" s="486"/>
      <c r="B10590" s="487"/>
      <c r="C10590" s="487"/>
      <c r="D10590" s="487"/>
      <c r="E10590" s="487" t="s">
        <v>1391</v>
      </c>
      <c r="F10590" s="488" t="n">
        <v>20.67</v>
      </c>
      <c r="G10590" s="487"/>
      <c r="H10590" s="491" t="s">
        <v>1392</v>
      </c>
      <c r="I10590" s="491"/>
      <c r="J10590" s="490" t="n">
        <v>107.53</v>
      </c>
    </row>
    <row r="10591" customFormat="false" ht="49.5" hidden="false" customHeight="true" outlineLevel="0" collapsed="false">
      <c r="A10591" s="492"/>
      <c r="B10591" s="493"/>
      <c r="C10591" s="493"/>
      <c r="D10591" s="493"/>
      <c r="E10591" s="493"/>
      <c r="F10591" s="493"/>
      <c r="G10591" s="493" t="s">
        <v>1393</v>
      </c>
      <c r="H10591" s="494" t="n">
        <v>15</v>
      </c>
      <c r="I10591" s="495" t="s">
        <v>1394</v>
      </c>
      <c r="J10591" s="496" t="n">
        <v>1612.95</v>
      </c>
    </row>
    <row r="10592" customFormat="false" ht="0.75" hidden="false" customHeight="true" outlineLevel="0" collapsed="false">
      <c r="A10592" s="497"/>
      <c r="B10592" s="498"/>
      <c r="C10592" s="498"/>
      <c r="D10592" s="498"/>
      <c r="E10592" s="498"/>
      <c r="F10592" s="498"/>
      <c r="G10592" s="498"/>
      <c r="H10592" s="498"/>
      <c r="I10592" s="499"/>
      <c r="J10592" s="500"/>
    </row>
    <row r="10593" customFormat="false" ht="18" hidden="false" customHeight="true" outlineLevel="0" collapsed="false">
      <c r="A10593" s="466" t="s">
        <v>4465</v>
      </c>
      <c r="B10593" s="467" t="s">
        <v>27</v>
      </c>
      <c r="C10593" s="468" t="s">
        <v>26</v>
      </c>
      <c r="D10593" s="468" t="s">
        <v>18</v>
      </c>
      <c r="E10593" s="468" t="s">
        <v>25</v>
      </c>
      <c r="F10593" s="468"/>
      <c r="G10593" s="469" t="s">
        <v>1375</v>
      </c>
      <c r="H10593" s="467" t="s">
        <v>1376</v>
      </c>
      <c r="I10593" s="470" t="s">
        <v>1377</v>
      </c>
      <c r="J10593" s="471" t="s">
        <v>19</v>
      </c>
    </row>
    <row r="10594" customFormat="false" ht="25.5" hidden="false" customHeight="true" outlineLevel="0" collapsed="false">
      <c r="A10594" s="472" t="s">
        <v>35</v>
      </c>
      <c r="B10594" s="473" t="s">
        <v>4466</v>
      </c>
      <c r="C10594" s="474" t="s">
        <v>36</v>
      </c>
      <c r="D10594" s="474" t="s">
        <v>4467</v>
      </c>
      <c r="E10594" s="474" t="s">
        <v>1422</v>
      </c>
      <c r="F10594" s="474"/>
      <c r="G10594" s="475" t="s">
        <v>120</v>
      </c>
      <c r="H10594" s="476" t="n">
        <v>1</v>
      </c>
      <c r="I10594" s="477" t="n">
        <v>612.41</v>
      </c>
      <c r="J10594" s="478" t="n">
        <v>612.41</v>
      </c>
    </row>
    <row r="10595" customFormat="false" ht="24" hidden="false" customHeight="true" outlineLevel="0" collapsed="false">
      <c r="A10595" s="479" t="s">
        <v>656</v>
      </c>
      <c r="B10595" s="480" t="n">
        <v>88264</v>
      </c>
      <c r="C10595" s="481" t="s">
        <v>42</v>
      </c>
      <c r="D10595" s="481" t="s">
        <v>468</v>
      </c>
      <c r="E10595" s="481" t="s">
        <v>1382</v>
      </c>
      <c r="F10595" s="481"/>
      <c r="G10595" s="482" t="s">
        <v>469</v>
      </c>
      <c r="H10595" s="483" t="n">
        <v>1</v>
      </c>
      <c r="I10595" s="484" t="n">
        <v>26.68</v>
      </c>
      <c r="J10595" s="485" t="n">
        <v>26.68</v>
      </c>
    </row>
    <row r="10596" customFormat="false" ht="24" hidden="false" customHeight="true" outlineLevel="0" collapsed="false">
      <c r="A10596" s="501" t="s">
        <v>200</v>
      </c>
      <c r="B10596" s="502" t="s">
        <v>4468</v>
      </c>
      <c r="C10596" s="503" t="s">
        <v>36</v>
      </c>
      <c r="D10596" s="503" t="s">
        <v>4469</v>
      </c>
      <c r="E10596" s="503" t="s">
        <v>669</v>
      </c>
      <c r="F10596" s="503"/>
      <c r="G10596" s="504" t="s">
        <v>120</v>
      </c>
      <c r="H10596" s="505" t="n">
        <v>1</v>
      </c>
      <c r="I10596" s="506" t="n">
        <v>585.73</v>
      </c>
      <c r="J10596" s="507" t="n">
        <v>585.73</v>
      </c>
    </row>
    <row r="10597" customFormat="false" ht="15" hidden="false" customHeight="false" outlineLevel="0" collapsed="false">
      <c r="A10597" s="486"/>
      <c r="B10597" s="487"/>
      <c r="C10597" s="487"/>
      <c r="D10597" s="487"/>
      <c r="E10597" s="487" t="s">
        <v>1388</v>
      </c>
      <c r="F10597" s="488" t="n">
        <v>21.34</v>
      </c>
      <c r="G10597" s="487" t="s">
        <v>1389</v>
      </c>
      <c r="H10597" s="488" t="n">
        <v>0</v>
      </c>
      <c r="I10597" s="489" t="s">
        <v>1390</v>
      </c>
      <c r="J10597" s="490" t="n">
        <v>21.34</v>
      </c>
    </row>
    <row r="10598" customFormat="false" ht="15" hidden="false" customHeight="true" outlineLevel="0" collapsed="false">
      <c r="A10598" s="486"/>
      <c r="B10598" s="487"/>
      <c r="C10598" s="487"/>
      <c r="D10598" s="487"/>
      <c r="E10598" s="487" t="s">
        <v>1391</v>
      </c>
      <c r="F10598" s="488" t="n">
        <v>145.75</v>
      </c>
      <c r="G10598" s="487"/>
      <c r="H10598" s="491" t="s">
        <v>1392</v>
      </c>
      <c r="I10598" s="491"/>
      <c r="J10598" s="490" t="n">
        <v>758.16</v>
      </c>
    </row>
    <row r="10599" customFormat="false" ht="49.5" hidden="false" customHeight="true" outlineLevel="0" collapsed="false">
      <c r="A10599" s="492"/>
      <c r="B10599" s="493"/>
      <c r="C10599" s="493"/>
      <c r="D10599" s="493"/>
      <c r="E10599" s="493"/>
      <c r="F10599" s="493"/>
      <c r="G10599" s="493" t="s">
        <v>1393</v>
      </c>
      <c r="H10599" s="494" t="n">
        <v>1</v>
      </c>
      <c r="I10599" s="495" t="s">
        <v>1394</v>
      </c>
      <c r="J10599" s="496" t="n">
        <v>758.16</v>
      </c>
    </row>
    <row r="10600" customFormat="false" ht="0.75" hidden="false" customHeight="true" outlineLevel="0" collapsed="false">
      <c r="A10600" s="497"/>
      <c r="B10600" s="498"/>
      <c r="C10600" s="498"/>
      <c r="D10600" s="498"/>
      <c r="E10600" s="498"/>
      <c r="F10600" s="498"/>
      <c r="G10600" s="498"/>
      <c r="H10600" s="498"/>
      <c r="I10600" s="499"/>
      <c r="J10600" s="500"/>
    </row>
    <row r="10601" customFormat="false" ht="18" hidden="false" customHeight="true" outlineLevel="0" collapsed="false">
      <c r="A10601" s="466" t="s">
        <v>4470</v>
      </c>
      <c r="B10601" s="467" t="s">
        <v>27</v>
      </c>
      <c r="C10601" s="468" t="s">
        <v>26</v>
      </c>
      <c r="D10601" s="468" t="s">
        <v>18</v>
      </c>
      <c r="E10601" s="468" t="s">
        <v>25</v>
      </c>
      <c r="F10601" s="468"/>
      <c r="G10601" s="469" t="s">
        <v>1375</v>
      </c>
      <c r="H10601" s="467" t="s">
        <v>1376</v>
      </c>
      <c r="I10601" s="470" t="s">
        <v>1377</v>
      </c>
      <c r="J10601" s="471" t="s">
        <v>19</v>
      </c>
    </row>
    <row r="10602" customFormat="false" ht="25.5" hidden="false" customHeight="true" outlineLevel="0" collapsed="false">
      <c r="A10602" s="472" t="s">
        <v>35</v>
      </c>
      <c r="B10602" s="473" t="s">
        <v>4471</v>
      </c>
      <c r="C10602" s="474" t="s">
        <v>36</v>
      </c>
      <c r="D10602" s="474" t="s">
        <v>4472</v>
      </c>
      <c r="E10602" s="474" t="s">
        <v>1422</v>
      </c>
      <c r="F10602" s="474"/>
      <c r="G10602" s="475" t="s">
        <v>120</v>
      </c>
      <c r="H10602" s="476" t="n">
        <v>1</v>
      </c>
      <c r="I10602" s="477" t="n">
        <v>168.07</v>
      </c>
      <c r="J10602" s="478" t="n">
        <v>168.07</v>
      </c>
    </row>
    <row r="10603" customFormat="false" ht="24" hidden="false" customHeight="true" outlineLevel="0" collapsed="false">
      <c r="A10603" s="479" t="s">
        <v>656</v>
      </c>
      <c r="B10603" s="480" t="n">
        <v>88264</v>
      </c>
      <c r="C10603" s="481" t="s">
        <v>42</v>
      </c>
      <c r="D10603" s="481" t="s">
        <v>468</v>
      </c>
      <c r="E10603" s="481" t="s">
        <v>1382</v>
      </c>
      <c r="F10603" s="481"/>
      <c r="G10603" s="482" t="s">
        <v>469</v>
      </c>
      <c r="H10603" s="483" t="n">
        <v>0.5</v>
      </c>
      <c r="I10603" s="484" t="n">
        <v>26.68</v>
      </c>
      <c r="J10603" s="485" t="n">
        <v>13.34</v>
      </c>
    </row>
    <row r="10604" customFormat="false" ht="25.5" hidden="false" customHeight="true" outlineLevel="0" collapsed="false">
      <c r="A10604" s="479" t="s">
        <v>656</v>
      </c>
      <c r="B10604" s="480" t="n">
        <v>88247</v>
      </c>
      <c r="C10604" s="481" t="s">
        <v>42</v>
      </c>
      <c r="D10604" s="481" t="s">
        <v>852</v>
      </c>
      <c r="E10604" s="481" t="s">
        <v>1382</v>
      </c>
      <c r="F10604" s="481"/>
      <c r="G10604" s="482" t="s">
        <v>469</v>
      </c>
      <c r="H10604" s="483" t="n">
        <v>0.5</v>
      </c>
      <c r="I10604" s="484" t="n">
        <v>21.96</v>
      </c>
      <c r="J10604" s="485" t="n">
        <v>10.98</v>
      </c>
    </row>
    <row r="10605" customFormat="false" ht="24" hidden="false" customHeight="true" outlineLevel="0" collapsed="false">
      <c r="A10605" s="501" t="s">
        <v>200</v>
      </c>
      <c r="B10605" s="502" t="s">
        <v>4473</v>
      </c>
      <c r="C10605" s="503" t="s">
        <v>36</v>
      </c>
      <c r="D10605" s="503" t="s">
        <v>4474</v>
      </c>
      <c r="E10605" s="503" t="s">
        <v>669</v>
      </c>
      <c r="F10605" s="503"/>
      <c r="G10605" s="504" t="s">
        <v>120</v>
      </c>
      <c r="H10605" s="505" t="n">
        <v>1</v>
      </c>
      <c r="I10605" s="506" t="n">
        <v>143.75</v>
      </c>
      <c r="J10605" s="507" t="n">
        <v>143.75</v>
      </c>
    </row>
    <row r="10606" customFormat="false" ht="15" hidden="false" customHeight="false" outlineLevel="0" collapsed="false">
      <c r="A10606" s="486"/>
      <c r="B10606" s="487"/>
      <c r="C10606" s="487"/>
      <c r="D10606" s="487"/>
      <c r="E10606" s="487" t="s">
        <v>1388</v>
      </c>
      <c r="F10606" s="488" t="n">
        <v>18.98</v>
      </c>
      <c r="G10606" s="487" t="s">
        <v>1389</v>
      </c>
      <c r="H10606" s="488" t="n">
        <v>0</v>
      </c>
      <c r="I10606" s="489" t="s">
        <v>1390</v>
      </c>
      <c r="J10606" s="490" t="n">
        <v>18.98</v>
      </c>
    </row>
    <row r="10607" customFormat="false" ht="15" hidden="false" customHeight="true" outlineLevel="0" collapsed="false">
      <c r="A10607" s="486"/>
      <c r="B10607" s="487"/>
      <c r="C10607" s="487"/>
      <c r="D10607" s="487"/>
      <c r="E10607" s="487" t="s">
        <v>1391</v>
      </c>
      <c r="F10607" s="488" t="n">
        <v>40</v>
      </c>
      <c r="G10607" s="487"/>
      <c r="H10607" s="491" t="s">
        <v>1392</v>
      </c>
      <c r="I10607" s="491"/>
      <c r="J10607" s="490" t="n">
        <v>208.07</v>
      </c>
    </row>
    <row r="10608" customFormat="false" ht="49.5" hidden="false" customHeight="true" outlineLevel="0" collapsed="false">
      <c r="A10608" s="492"/>
      <c r="B10608" s="493"/>
      <c r="C10608" s="493"/>
      <c r="D10608" s="493"/>
      <c r="E10608" s="493"/>
      <c r="F10608" s="493"/>
      <c r="G10608" s="493" t="s">
        <v>1393</v>
      </c>
      <c r="H10608" s="494" t="n">
        <v>2</v>
      </c>
      <c r="I10608" s="495" t="s">
        <v>1394</v>
      </c>
      <c r="J10608" s="496" t="n">
        <v>416.14</v>
      </c>
    </row>
    <row r="10609" customFormat="false" ht="0.75" hidden="false" customHeight="true" outlineLevel="0" collapsed="false">
      <c r="A10609" s="497"/>
      <c r="B10609" s="498"/>
      <c r="C10609" s="498"/>
      <c r="D10609" s="498"/>
      <c r="E10609" s="498"/>
      <c r="F10609" s="498"/>
      <c r="G10609" s="498"/>
      <c r="H10609" s="498"/>
      <c r="I10609" s="499"/>
      <c r="J10609" s="500"/>
    </row>
    <row r="10610" customFormat="false" ht="18" hidden="false" customHeight="true" outlineLevel="0" collapsed="false">
      <c r="A10610" s="466" t="s">
        <v>4475</v>
      </c>
      <c r="B10610" s="467" t="s">
        <v>27</v>
      </c>
      <c r="C10610" s="468" t="s">
        <v>26</v>
      </c>
      <c r="D10610" s="468" t="s">
        <v>18</v>
      </c>
      <c r="E10610" s="468" t="s">
        <v>25</v>
      </c>
      <c r="F10610" s="468"/>
      <c r="G10610" s="469" t="s">
        <v>1375</v>
      </c>
      <c r="H10610" s="467" t="s">
        <v>1376</v>
      </c>
      <c r="I10610" s="470" t="s">
        <v>1377</v>
      </c>
      <c r="J10610" s="471" t="s">
        <v>19</v>
      </c>
    </row>
    <row r="10611" customFormat="false" ht="64.5" hidden="false" customHeight="true" outlineLevel="0" collapsed="false">
      <c r="A10611" s="472" t="s">
        <v>35</v>
      </c>
      <c r="B10611" s="473" t="s">
        <v>4476</v>
      </c>
      <c r="C10611" s="474" t="s">
        <v>36</v>
      </c>
      <c r="D10611" s="474" t="s">
        <v>4477</v>
      </c>
      <c r="E10611" s="474" t="s">
        <v>1422</v>
      </c>
      <c r="F10611" s="474"/>
      <c r="G10611" s="475" t="s">
        <v>120</v>
      </c>
      <c r="H10611" s="476" t="n">
        <v>1</v>
      </c>
      <c r="I10611" s="477" t="n">
        <v>16.62</v>
      </c>
      <c r="J10611" s="478" t="n">
        <v>16.62</v>
      </c>
    </row>
    <row r="10612" customFormat="false" ht="25.5" hidden="false" customHeight="true" outlineLevel="0" collapsed="false">
      <c r="A10612" s="479" t="s">
        <v>656</v>
      </c>
      <c r="B10612" s="480" t="n">
        <v>88241</v>
      </c>
      <c r="C10612" s="481" t="s">
        <v>42</v>
      </c>
      <c r="D10612" s="481" t="s">
        <v>1558</v>
      </c>
      <c r="E10612" s="481" t="s">
        <v>1382</v>
      </c>
      <c r="F10612" s="481"/>
      <c r="G10612" s="482" t="s">
        <v>469</v>
      </c>
      <c r="H10612" s="483" t="n">
        <v>0.2</v>
      </c>
      <c r="I10612" s="484" t="n">
        <v>21.33</v>
      </c>
      <c r="J10612" s="485" t="n">
        <v>4.26</v>
      </c>
    </row>
    <row r="10613" customFormat="false" ht="24" hidden="false" customHeight="true" outlineLevel="0" collapsed="false">
      <c r="A10613" s="479" t="s">
        <v>656</v>
      </c>
      <c r="B10613" s="480" t="n">
        <v>88309</v>
      </c>
      <c r="C10613" s="481" t="s">
        <v>42</v>
      </c>
      <c r="D10613" s="481" t="s">
        <v>696</v>
      </c>
      <c r="E10613" s="481" t="s">
        <v>1382</v>
      </c>
      <c r="F10613" s="481"/>
      <c r="G10613" s="482" t="s">
        <v>469</v>
      </c>
      <c r="H10613" s="483" t="n">
        <v>0.1</v>
      </c>
      <c r="I10613" s="484" t="n">
        <v>25.62</v>
      </c>
      <c r="J10613" s="485" t="n">
        <v>2.56</v>
      </c>
    </row>
    <row r="10614" customFormat="false" ht="51.75" hidden="false" customHeight="true" outlineLevel="0" collapsed="false">
      <c r="A10614" s="501" t="s">
        <v>200</v>
      </c>
      <c r="B10614" s="502" t="n">
        <v>37539</v>
      </c>
      <c r="C10614" s="503" t="s">
        <v>42</v>
      </c>
      <c r="D10614" s="503" t="s">
        <v>4421</v>
      </c>
      <c r="E10614" s="503" t="s">
        <v>669</v>
      </c>
      <c r="F10614" s="503"/>
      <c r="G10614" s="504" t="s">
        <v>120</v>
      </c>
      <c r="H10614" s="505" t="n">
        <v>1</v>
      </c>
      <c r="I10614" s="506" t="n">
        <v>9.8</v>
      </c>
      <c r="J10614" s="507" t="n">
        <v>9.8</v>
      </c>
    </row>
    <row r="10615" customFormat="false" ht="15" hidden="false" customHeight="false" outlineLevel="0" collapsed="false">
      <c r="A10615" s="486"/>
      <c r="B10615" s="487"/>
      <c r="C10615" s="487"/>
      <c r="D10615" s="487"/>
      <c r="E10615" s="487" t="s">
        <v>1388</v>
      </c>
      <c r="F10615" s="488" t="n">
        <v>5.21</v>
      </c>
      <c r="G10615" s="487" t="s">
        <v>1389</v>
      </c>
      <c r="H10615" s="488" t="n">
        <v>0</v>
      </c>
      <c r="I10615" s="489" t="s">
        <v>1390</v>
      </c>
      <c r="J10615" s="490" t="n">
        <v>5.21</v>
      </c>
    </row>
    <row r="10616" customFormat="false" ht="15" hidden="false" customHeight="true" outlineLevel="0" collapsed="false">
      <c r="A10616" s="486"/>
      <c r="B10616" s="487"/>
      <c r="C10616" s="487"/>
      <c r="D10616" s="487"/>
      <c r="E10616" s="487" t="s">
        <v>1391</v>
      </c>
      <c r="F10616" s="488" t="n">
        <v>3.95</v>
      </c>
      <c r="G10616" s="487"/>
      <c r="H10616" s="491" t="s">
        <v>1392</v>
      </c>
      <c r="I10616" s="491"/>
      <c r="J10616" s="490" t="n">
        <v>20.57</v>
      </c>
    </row>
    <row r="10617" customFormat="false" ht="49.5" hidden="false" customHeight="true" outlineLevel="0" collapsed="false">
      <c r="A10617" s="492"/>
      <c r="B10617" s="493"/>
      <c r="C10617" s="493"/>
      <c r="D10617" s="493"/>
      <c r="E10617" s="493"/>
      <c r="F10617" s="493"/>
      <c r="G10617" s="493" t="s">
        <v>1393</v>
      </c>
      <c r="H10617" s="494" t="n">
        <v>15</v>
      </c>
      <c r="I10617" s="495" t="s">
        <v>1394</v>
      </c>
      <c r="J10617" s="496" t="n">
        <v>308.55</v>
      </c>
    </row>
    <row r="10618" customFormat="false" ht="0.75" hidden="false" customHeight="true" outlineLevel="0" collapsed="false">
      <c r="A10618" s="497"/>
      <c r="B10618" s="498"/>
      <c r="C10618" s="498"/>
      <c r="D10618" s="498"/>
      <c r="E10618" s="498"/>
      <c r="F10618" s="498"/>
      <c r="G10618" s="498"/>
      <c r="H10618" s="498"/>
      <c r="I10618" s="499"/>
      <c r="J10618" s="500"/>
    </row>
    <row r="10619" customFormat="false" ht="18" hidden="false" customHeight="true" outlineLevel="0" collapsed="false">
      <c r="A10619" s="466" t="s">
        <v>4478</v>
      </c>
      <c r="B10619" s="467" t="s">
        <v>27</v>
      </c>
      <c r="C10619" s="468" t="s">
        <v>26</v>
      </c>
      <c r="D10619" s="468" t="s">
        <v>18</v>
      </c>
      <c r="E10619" s="468" t="s">
        <v>25</v>
      </c>
      <c r="F10619" s="468"/>
      <c r="G10619" s="469" t="s">
        <v>1375</v>
      </c>
      <c r="H10619" s="467" t="s">
        <v>1376</v>
      </c>
      <c r="I10619" s="470" t="s">
        <v>1377</v>
      </c>
      <c r="J10619" s="471" t="s">
        <v>19</v>
      </c>
    </row>
    <row r="10620" customFormat="false" ht="64.5" hidden="false" customHeight="true" outlineLevel="0" collapsed="false">
      <c r="A10620" s="472" t="s">
        <v>35</v>
      </c>
      <c r="B10620" s="473" t="s">
        <v>4479</v>
      </c>
      <c r="C10620" s="474" t="s">
        <v>36</v>
      </c>
      <c r="D10620" s="474" t="s">
        <v>4480</v>
      </c>
      <c r="E10620" s="474" t="s">
        <v>1422</v>
      </c>
      <c r="F10620" s="474"/>
      <c r="G10620" s="475" t="s">
        <v>120</v>
      </c>
      <c r="H10620" s="476" t="n">
        <v>1</v>
      </c>
      <c r="I10620" s="477" t="n">
        <v>16.62</v>
      </c>
      <c r="J10620" s="478" t="n">
        <v>16.62</v>
      </c>
    </row>
    <row r="10621" customFormat="false" ht="25.5" hidden="false" customHeight="true" outlineLevel="0" collapsed="false">
      <c r="A10621" s="479" t="s">
        <v>656</v>
      </c>
      <c r="B10621" s="480" t="n">
        <v>88241</v>
      </c>
      <c r="C10621" s="481" t="s">
        <v>42</v>
      </c>
      <c r="D10621" s="481" t="s">
        <v>1558</v>
      </c>
      <c r="E10621" s="481" t="s">
        <v>1382</v>
      </c>
      <c r="F10621" s="481"/>
      <c r="G10621" s="482" t="s">
        <v>469</v>
      </c>
      <c r="H10621" s="483" t="n">
        <v>0.2</v>
      </c>
      <c r="I10621" s="484" t="n">
        <v>21.33</v>
      </c>
      <c r="J10621" s="485" t="n">
        <v>4.26</v>
      </c>
    </row>
    <row r="10622" customFormat="false" ht="24" hidden="false" customHeight="true" outlineLevel="0" collapsed="false">
      <c r="A10622" s="479" t="s">
        <v>656</v>
      </c>
      <c r="B10622" s="480" t="n">
        <v>88309</v>
      </c>
      <c r="C10622" s="481" t="s">
        <v>42</v>
      </c>
      <c r="D10622" s="481" t="s">
        <v>696</v>
      </c>
      <c r="E10622" s="481" t="s">
        <v>1382</v>
      </c>
      <c r="F10622" s="481"/>
      <c r="G10622" s="482" t="s">
        <v>469</v>
      </c>
      <c r="H10622" s="483" t="n">
        <v>0.1</v>
      </c>
      <c r="I10622" s="484" t="n">
        <v>25.62</v>
      </c>
      <c r="J10622" s="485" t="n">
        <v>2.56</v>
      </c>
    </row>
    <row r="10623" customFormat="false" ht="51.75" hidden="false" customHeight="true" outlineLevel="0" collapsed="false">
      <c r="A10623" s="501" t="s">
        <v>200</v>
      </c>
      <c r="B10623" s="502" t="n">
        <v>37539</v>
      </c>
      <c r="C10623" s="503" t="s">
        <v>42</v>
      </c>
      <c r="D10623" s="503" t="s">
        <v>4421</v>
      </c>
      <c r="E10623" s="503" t="s">
        <v>669</v>
      </c>
      <c r="F10623" s="503"/>
      <c r="G10623" s="504" t="s">
        <v>120</v>
      </c>
      <c r="H10623" s="505" t="n">
        <v>1</v>
      </c>
      <c r="I10623" s="506" t="n">
        <v>9.8</v>
      </c>
      <c r="J10623" s="507" t="n">
        <v>9.8</v>
      </c>
    </row>
    <row r="10624" customFormat="false" ht="15" hidden="false" customHeight="false" outlineLevel="0" collapsed="false">
      <c r="A10624" s="486"/>
      <c r="B10624" s="487"/>
      <c r="C10624" s="487"/>
      <c r="D10624" s="487"/>
      <c r="E10624" s="487" t="s">
        <v>1388</v>
      </c>
      <c r="F10624" s="488" t="n">
        <v>5.21</v>
      </c>
      <c r="G10624" s="487" t="s">
        <v>1389</v>
      </c>
      <c r="H10624" s="488" t="n">
        <v>0</v>
      </c>
      <c r="I10624" s="489" t="s">
        <v>1390</v>
      </c>
      <c r="J10624" s="490" t="n">
        <v>5.21</v>
      </c>
    </row>
    <row r="10625" customFormat="false" ht="15" hidden="false" customHeight="true" outlineLevel="0" collapsed="false">
      <c r="A10625" s="486"/>
      <c r="B10625" s="487"/>
      <c r="C10625" s="487"/>
      <c r="D10625" s="487"/>
      <c r="E10625" s="487" t="s">
        <v>1391</v>
      </c>
      <c r="F10625" s="488" t="n">
        <v>3.95</v>
      </c>
      <c r="G10625" s="487"/>
      <c r="H10625" s="491" t="s">
        <v>1392</v>
      </c>
      <c r="I10625" s="491"/>
      <c r="J10625" s="490" t="n">
        <v>20.57</v>
      </c>
    </row>
    <row r="10626" customFormat="false" ht="49.5" hidden="false" customHeight="true" outlineLevel="0" collapsed="false">
      <c r="A10626" s="492"/>
      <c r="B10626" s="493"/>
      <c r="C10626" s="493"/>
      <c r="D10626" s="493"/>
      <c r="E10626" s="493"/>
      <c r="F10626" s="493"/>
      <c r="G10626" s="493" t="s">
        <v>1393</v>
      </c>
      <c r="H10626" s="494" t="n">
        <v>15</v>
      </c>
      <c r="I10626" s="495" t="s">
        <v>1394</v>
      </c>
      <c r="J10626" s="496" t="n">
        <v>308.55</v>
      </c>
    </row>
    <row r="10627" customFormat="false" ht="0.75" hidden="false" customHeight="true" outlineLevel="0" collapsed="false">
      <c r="A10627" s="497"/>
      <c r="B10627" s="498"/>
      <c r="C10627" s="498"/>
      <c r="D10627" s="498"/>
      <c r="E10627" s="498"/>
      <c r="F10627" s="498"/>
      <c r="G10627" s="498"/>
      <c r="H10627" s="498"/>
      <c r="I10627" s="499"/>
      <c r="J10627" s="500"/>
    </row>
    <row r="10628" customFormat="false" ht="18" hidden="false" customHeight="true" outlineLevel="0" collapsed="false">
      <c r="A10628" s="466" t="s">
        <v>4481</v>
      </c>
      <c r="B10628" s="467" t="s">
        <v>27</v>
      </c>
      <c r="C10628" s="468" t="s">
        <v>26</v>
      </c>
      <c r="D10628" s="468" t="s">
        <v>18</v>
      </c>
      <c r="E10628" s="468" t="s">
        <v>25</v>
      </c>
      <c r="F10628" s="468"/>
      <c r="G10628" s="469" t="s">
        <v>1375</v>
      </c>
      <c r="H10628" s="467" t="s">
        <v>1376</v>
      </c>
      <c r="I10628" s="470" t="s">
        <v>1377</v>
      </c>
      <c r="J10628" s="471" t="s">
        <v>19</v>
      </c>
    </row>
    <row r="10629" customFormat="false" ht="25.5" hidden="false" customHeight="true" outlineLevel="0" collapsed="false">
      <c r="A10629" s="472" t="s">
        <v>35</v>
      </c>
      <c r="B10629" s="473" t="s">
        <v>4482</v>
      </c>
      <c r="C10629" s="474" t="s">
        <v>36</v>
      </c>
      <c r="D10629" s="474" t="s">
        <v>4483</v>
      </c>
      <c r="E10629" s="474" t="s">
        <v>1554</v>
      </c>
      <c r="F10629" s="474"/>
      <c r="G10629" s="475" t="s">
        <v>120</v>
      </c>
      <c r="H10629" s="476" t="n">
        <v>1</v>
      </c>
      <c r="I10629" s="477" t="n">
        <v>18.15</v>
      </c>
      <c r="J10629" s="478" t="n">
        <v>18.15</v>
      </c>
    </row>
    <row r="10630" customFormat="false" ht="25.5" hidden="false" customHeight="true" outlineLevel="0" collapsed="false">
      <c r="A10630" s="479" t="s">
        <v>656</v>
      </c>
      <c r="B10630" s="480" t="n">
        <v>88241</v>
      </c>
      <c r="C10630" s="481" t="s">
        <v>42</v>
      </c>
      <c r="D10630" s="481" t="s">
        <v>1558</v>
      </c>
      <c r="E10630" s="481" t="s">
        <v>1382</v>
      </c>
      <c r="F10630" s="481"/>
      <c r="G10630" s="482" t="s">
        <v>469</v>
      </c>
      <c r="H10630" s="483" t="n">
        <v>0.2</v>
      </c>
      <c r="I10630" s="484" t="n">
        <v>21.33</v>
      </c>
      <c r="J10630" s="485" t="n">
        <v>4.26</v>
      </c>
    </row>
    <row r="10631" customFormat="false" ht="24" hidden="false" customHeight="true" outlineLevel="0" collapsed="false">
      <c r="A10631" s="479" t="s">
        <v>656</v>
      </c>
      <c r="B10631" s="480" t="n">
        <v>88309</v>
      </c>
      <c r="C10631" s="481" t="s">
        <v>42</v>
      </c>
      <c r="D10631" s="481" t="s">
        <v>696</v>
      </c>
      <c r="E10631" s="481" t="s">
        <v>1382</v>
      </c>
      <c r="F10631" s="481"/>
      <c r="G10631" s="482" t="s">
        <v>469</v>
      </c>
      <c r="H10631" s="483" t="n">
        <v>0.1</v>
      </c>
      <c r="I10631" s="484" t="n">
        <v>25.62</v>
      </c>
      <c r="J10631" s="485" t="n">
        <v>2.56</v>
      </c>
    </row>
    <row r="10632" customFormat="false" ht="51.75" hidden="false" customHeight="true" outlineLevel="0" collapsed="false">
      <c r="A10632" s="501" t="s">
        <v>200</v>
      </c>
      <c r="B10632" s="502" t="n">
        <v>37556</v>
      </c>
      <c r="C10632" s="503" t="s">
        <v>42</v>
      </c>
      <c r="D10632" s="503" t="s">
        <v>4464</v>
      </c>
      <c r="E10632" s="503" t="s">
        <v>669</v>
      </c>
      <c r="F10632" s="503"/>
      <c r="G10632" s="504" t="s">
        <v>120</v>
      </c>
      <c r="H10632" s="505" t="n">
        <v>1</v>
      </c>
      <c r="I10632" s="506" t="n">
        <v>11.33</v>
      </c>
      <c r="J10632" s="507" t="n">
        <v>11.33</v>
      </c>
    </row>
    <row r="10633" customFormat="false" ht="15" hidden="false" customHeight="false" outlineLevel="0" collapsed="false">
      <c r="A10633" s="486"/>
      <c r="B10633" s="487"/>
      <c r="C10633" s="487"/>
      <c r="D10633" s="487"/>
      <c r="E10633" s="487" t="s">
        <v>1388</v>
      </c>
      <c r="F10633" s="488" t="n">
        <v>5.21</v>
      </c>
      <c r="G10633" s="487" t="s">
        <v>1389</v>
      </c>
      <c r="H10633" s="488" t="n">
        <v>0</v>
      </c>
      <c r="I10633" s="489" t="s">
        <v>1390</v>
      </c>
      <c r="J10633" s="490" t="n">
        <v>5.21</v>
      </c>
    </row>
    <row r="10634" customFormat="false" ht="15" hidden="false" customHeight="true" outlineLevel="0" collapsed="false">
      <c r="A10634" s="486"/>
      <c r="B10634" s="487"/>
      <c r="C10634" s="487"/>
      <c r="D10634" s="487"/>
      <c r="E10634" s="487" t="s">
        <v>1391</v>
      </c>
      <c r="F10634" s="488" t="n">
        <v>4.31</v>
      </c>
      <c r="G10634" s="487"/>
      <c r="H10634" s="491" t="s">
        <v>1392</v>
      </c>
      <c r="I10634" s="491"/>
      <c r="J10634" s="490" t="n">
        <v>22.46</v>
      </c>
    </row>
    <row r="10635" customFormat="false" ht="49.5" hidden="false" customHeight="true" outlineLevel="0" collapsed="false">
      <c r="A10635" s="509"/>
      <c r="B10635" s="510"/>
      <c r="C10635" s="510"/>
      <c r="D10635" s="510"/>
      <c r="E10635" s="510"/>
      <c r="F10635" s="510"/>
      <c r="G10635" s="510" t="s">
        <v>1393</v>
      </c>
      <c r="H10635" s="511" t="n">
        <v>15</v>
      </c>
      <c r="I10635" s="512" t="s">
        <v>1394</v>
      </c>
      <c r="J10635" s="513" t="n">
        <v>336.9</v>
      </c>
    </row>
    <row r="10636" customFormat="false" ht="0.75" hidden="false" customHeight="true" outlineLevel="0" collapsed="false">
      <c r="A10636" s="514"/>
      <c r="B10636" s="514"/>
      <c r="C10636" s="514"/>
      <c r="D10636" s="514"/>
      <c r="E10636" s="514"/>
      <c r="F10636" s="514"/>
      <c r="G10636" s="514"/>
      <c r="H10636" s="514"/>
      <c r="I10636" s="515"/>
      <c r="J10636" s="515"/>
    </row>
    <row r="10637" customFormat="false" ht="15" hidden="false" customHeight="false" outlineLevel="0" collapsed="false">
      <c r="A10637" s="460"/>
      <c r="B10637" s="460"/>
      <c r="C10637" s="460"/>
      <c r="D10637" s="460"/>
      <c r="E10637" s="460"/>
      <c r="F10637" s="460"/>
      <c r="G10637" s="460"/>
      <c r="H10637" s="460"/>
      <c r="I10637" s="460"/>
      <c r="J10637" s="460"/>
    </row>
    <row r="10638" customFormat="false" ht="15" hidden="false" customHeight="true" outlineLevel="0" collapsed="false">
      <c r="A10638" s="492"/>
      <c r="B10638" s="492"/>
      <c r="C10638" s="492"/>
      <c r="D10638" s="516"/>
      <c r="E10638" s="493"/>
      <c r="F10638" s="517" t="s">
        <v>32</v>
      </c>
      <c r="G10638" s="517"/>
      <c r="H10638" s="496" t="n">
        <v>9509791.22</v>
      </c>
      <c r="I10638" s="496"/>
      <c r="J10638" s="496"/>
    </row>
    <row r="10639" customFormat="false" ht="15" hidden="false" customHeight="true" outlineLevel="0" collapsed="false">
      <c r="A10639" s="492"/>
      <c r="B10639" s="492"/>
      <c r="C10639" s="492"/>
      <c r="D10639" s="516"/>
      <c r="E10639" s="493"/>
      <c r="F10639" s="517" t="s">
        <v>290</v>
      </c>
      <c r="G10639" s="517"/>
      <c r="H10639" s="496" t="n">
        <v>2261510.16</v>
      </c>
      <c r="I10639" s="496"/>
      <c r="J10639" s="496"/>
    </row>
    <row r="10640" customFormat="false" ht="15" hidden="false" customHeight="true" outlineLevel="0" collapsed="false">
      <c r="A10640" s="492"/>
      <c r="B10640" s="492"/>
      <c r="C10640" s="492"/>
      <c r="D10640" s="516"/>
      <c r="E10640" s="493"/>
      <c r="F10640" s="517" t="s">
        <v>21</v>
      </c>
      <c r="G10640" s="517"/>
      <c r="H10640" s="496" t="n">
        <v>11771301.38</v>
      </c>
      <c r="I10640" s="496"/>
      <c r="J10640" s="496"/>
    </row>
    <row r="10641" customFormat="false" ht="159.75" hidden="false" customHeight="true" outlineLevel="0" collapsed="false">
      <c r="A10641" s="518" t="s">
        <v>4484</v>
      </c>
      <c r="B10641" s="518"/>
      <c r="C10641" s="518"/>
      <c r="D10641" s="518"/>
      <c r="E10641" s="518"/>
      <c r="F10641" s="518"/>
      <c r="G10641" s="518"/>
      <c r="H10641" s="518"/>
      <c r="I10641" s="518"/>
      <c r="J10641" s="518"/>
    </row>
  </sheetData>
  <mergeCells count="7735">
    <mergeCell ref="A6:J6"/>
    <mergeCell ref="F7:G7"/>
    <mergeCell ref="E8:F8"/>
    <mergeCell ref="E9:F9"/>
    <mergeCell ref="E10:F10"/>
    <mergeCell ref="E11:F11"/>
    <mergeCell ref="E12:F12"/>
    <mergeCell ref="E13:F13"/>
    <mergeCell ref="E14:F14"/>
    <mergeCell ref="H16:I16"/>
    <mergeCell ref="F19:G19"/>
    <mergeCell ref="E20:F20"/>
    <mergeCell ref="E21:F21"/>
    <mergeCell ref="E22:F22"/>
    <mergeCell ref="E23:F23"/>
    <mergeCell ref="E24:F24"/>
    <mergeCell ref="E25:F25"/>
    <mergeCell ref="E26:F26"/>
    <mergeCell ref="E27:F27"/>
    <mergeCell ref="E28:F28"/>
    <mergeCell ref="E29:F29"/>
    <mergeCell ref="H31:I31"/>
    <mergeCell ref="E34:F34"/>
    <mergeCell ref="E35:F35"/>
    <mergeCell ref="E36:F36"/>
    <mergeCell ref="E37:F37"/>
    <mergeCell ref="E38:F38"/>
    <mergeCell ref="E39:F39"/>
    <mergeCell ref="E40:F40"/>
    <mergeCell ref="E41:F41"/>
    <mergeCell ref="E42:F42"/>
    <mergeCell ref="E43:F43"/>
    <mergeCell ref="E44:F44"/>
    <mergeCell ref="E45:F45"/>
    <mergeCell ref="E46:F46"/>
    <mergeCell ref="E47:F47"/>
    <mergeCell ref="E48:F48"/>
    <mergeCell ref="E49:F49"/>
    <mergeCell ref="E50:F50"/>
    <mergeCell ref="E51:F51"/>
    <mergeCell ref="E52:F52"/>
    <mergeCell ref="E53:F53"/>
    <mergeCell ref="E54:F54"/>
    <mergeCell ref="H56:I56"/>
    <mergeCell ref="E59:F59"/>
    <mergeCell ref="E60:F60"/>
    <mergeCell ref="E61:F61"/>
    <mergeCell ref="E62:F62"/>
    <mergeCell ref="E63:F63"/>
    <mergeCell ref="E64:F64"/>
    <mergeCell ref="H66:I66"/>
    <mergeCell ref="E69:F69"/>
    <mergeCell ref="E70:F70"/>
    <mergeCell ref="E71:F71"/>
    <mergeCell ref="E72:F72"/>
    <mergeCell ref="E73:F73"/>
    <mergeCell ref="E74:F74"/>
    <mergeCell ref="H76:I76"/>
    <mergeCell ref="E79:F79"/>
    <mergeCell ref="E80:F80"/>
    <mergeCell ref="E81:F81"/>
    <mergeCell ref="E82:F82"/>
    <mergeCell ref="E83:F83"/>
    <mergeCell ref="E84:F84"/>
    <mergeCell ref="E85:F85"/>
    <mergeCell ref="E86:F86"/>
    <mergeCell ref="E87:F87"/>
    <mergeCell ref="E88:F88"/>
    <mergeCell ref="H90:I90"/>
    <mergeCell ref="E93:F93"/>
    <mergeCell ref="E94:F94"/>
    <mergeCell ref="E95:F95"/>
    <mergeCell ref="H97:I97"/>
    <mergeCell ref="E100:F100"/>
    <mergeCell ref="E101:F101"/>
    <mergeCell ref="E102:F102"/>
    <mergeCell ref="E103:F103"/>
    <mergeCell ref="E104:F104"/>
    <mergeCell ref="E105:F105"/>
    <mergeCell ref="E106:F106"/>
    <mergeCell ref="H108:I108"/>
    <mergeCell ref="E111:F111"/>
    <mergeCell ref="E112:F112"/>
    <mergeCell ref="E113:F113"/>
    <mergeCell ref="E114:F114"/>
    <mergeCell ref="E115:F115"/>
    <mergeCell ref="E116:F116"/>
    <mergeCell ref="E117:F117"/>
    <mergeCell ref="E118:F118"/>
    <mergeCell ref="E119:F119"/>
    <mergeCell ref="E120:F120"/>
    <mergeCell ref="E121:F121"/>
    <mergeCell ref="E122:F122"/>
    <mergeCell ref="E123:F123"/>
    <mergeCell ref="E124:F124"/>
    <mergeCell ref="E125:F125"/>
    <mergeCell ref="E126:F126"/>
    <mergeCell ref="E127:F127"/>
    <mergeCell ref="E128:F128"/>
    <mergeCell ref="E129:F129"/>
    <mergeCell ref="E130:F130"/>
    <mergeCell ref="E131:F131"/>
    <mergeCell ref="E132:F132"/>
    <mergeCell ref="E133:F133"/>
    <mergeCell ref="E134:F134"/>
    <mergeCell ref="E135:F135"/>
    <mergeCell ref="E136:F136"/>
    <mergeCell ref="E137:F137"/>
    <mergeCell ref="E138:F138"/>
    <mergeCell ref="E139:F139"/>
    <mergeCell ref="E140:F140"/>
    <mergeCell ref="E141:F141"/>
    <mergeCell ref="E142:F142"/>
    <mergeCell ref="E143:F143"/>
    <mergeCell ref="E144:F144"/>
    <mergeCell ref="E145:F145"/>
    <mergeCell ref="E146:F146"/>
    <mergeCell ref="E147:F147"/>
    <mergeCell ref="E148:F148"/>
    <mergeCell ref="E149:F149"/>
    <mergeCell ref="E150:F150"/>
    <mergeCell ref="E151:F151"/>
    <mergeCell ref="E152:F152"/>
    <mergeCell ref="E153:F153"/>
    <mergeCell ref="E154:F154"/>
    <mergeCell ref="E155:F155"/>
    <mergeCell ref="H157:I157"/>
    <mergeCell ref="E160:F160"/>
    <mergeCell ref="E161:F161"/>
    <mergeCell ref="E162:F162"/>
    <mergeCell ref="E163:F163"/>
    <mergeCell ref="E164:F164"/>
    <mergeCell ref="E165:F165"/>
    <mergeCell ref="E166:F166"/>
    <mergeCell ref="E167:F167"/>
    <mergeCell ref="E168:F168"/>
    <mergeCell ref="E169:F169"/>
    <mergeCell ref="E170:F170"/>
    <mergeCell ref="E171:F171"/>
    <mergeCell ref="E172:F172"/>
    <mergeCell ref="E173:F173"/>
    <mergeCell ref="E174:F174"/>
    <mergeCell ref="E175:F175"/>
    <mergeCell ref="E176:F176"/>
    <mergeCell ref="E177:F177"/>
    <mergeCell ref="E178:F178"/>
    <mergeCell ref="E179:F179"/>
    <mergeCell ref="E180:F180"/>
    <mergeCell ref="E181:F181"/>
    <mergeCell ref="E182:F182"/>
    <mergeCell ref="E183:F183"/>
    <mergeCell ref="E184:F184"/>
    <mergeCell ref="E185:F185"/>
    <mergeCell ref="E186:F186"/>
    <mergeCell ref="E187:F187"/>
    <mergeCell ref="E188:F188"/>
    <mergeCell ref="E189:F189"/>
    <mergeCell ref="E190:F190"/>
    <mergeCell ref="E191:F191"/>
    <mergeCell ref="E192:F192"/>
    <mergeCell ref="E193:F193"/>
    <mergeCell ref="E194:F194"/>
    <mergeCell ref="E195:F195"/>
    <mergeCell ref="E196:F196"/>
    <mergeCell ref="E197:F197"/>
    <mergeCell ref="E198:F198"/>
    <mergeCell ref="E199:F199"/>
    <mergeCell ref="E200:F200"/>
    <mergeCell ref="E201:F201"/>
    <mergeCell ref="E202:F202"/>
    <mergeCell ref="E203:F203"/>
    <mergeCell ref="H205:I205"/>
    <mergeCell ref="E208:F208"/>
    <mergeCell ref="E209:F209"/>
    <mergeCell ref="E210:F210"/>
    <mergeCell ref="E211:F211"/>
    <mergeCell ref="E212:F212"/>
    <mergeCell ref="E213:F213"/>
    <mergeCell ref="E214:F214"/>
    <mergeCell ref="E215:F215"/>
    <mergeCell ref="E216:F216"/>
    <mergeCell ref="E217:F217"/>
    <mergeCell ref="E218:F218"/>
    <mergeCell ref="E219:F219"/>
    <mergeCell ref="E220:F220"/>
    <mergeCell ref="E221:F221"/>
    <mergeCell ref="E222:F222"/>
    <mergeCell ref="E223:F223"/>
    <mergeCell ref="E224:F224"/>
    <mergeCell ref="E225:F225"/>
    <mergeCell ref="E226:F226"/>
    <mergeCell ref="E227:F227"/>
    <mergeCell ref="E228:F228"/>
    <mergeCell ref="E229:F229"/>
    <mergeCell ref="E230:F230"/>
    <mergeCell ref="E231:F231"/>
    <mergeCell ref="E232:F232"/>
    <mergeCell ref="E233:F233"/>
    <mergeCell ref="E234:F234"/>
    <mergeCell ref="H236:I236"/>
    <mergeCell ref="E239:F239"/>
    <mergeCell ref="E240:F240"/>
    <mergeCell ref="E241:F241"/>
    <mergeCell ref="E242:F242"/>
    <mergeCell ref="E243:F243"/>
    <mergeCell ref="E244:F244"/>
    <mergeCell ref="E245:F245"/>
    <mergeCell ref="E246:F246"/>
    <mergeCell ref="E247:F247"/>
    <mergeCell ref="E248:F248"/>
    <mergeCell ref="E249:F249"/>
    <mergeCell ref="E250:F250"/>
    <mergeCell ref="E251:F251"/>
    <mergeCell ref="E252:F252"/>
    <mergeCell ref="E253:F253"/>
    <mergeCell ref="E254:F254"/>
    <mergeCell ref="E255:F255"/>
    <mergeCell ref="E256:F256"/>
    <mergeCell ref="E257:F257"/>
    <mergeCell ref="E258:F258"/>
    <mergeCell ref="E259:F259"/>
    <mergeCell ref="E260:F260"/>
    <mergeCell ref="E261:F261"/>
    <mergeCell ref="E262:F262"/>
    <mergeCell ref="E263:F263"/>
    <mergeCell ref="E264:F264"/>
    <mergeCell ref="E265:F265"/>
    <mergeCell ref="E266:F266"/>
    <mergeCell ref="H268:I268"/>
    <mergeCell ref="E271:F271"/>
    <mergeCell ref="E272:F272"/>
    <mergeCell ref="E273:F273"/>
    <mergeCell ref="E274:F274"/>
    <mergeCell ref="E275:F275"/>
    <mergeCell ref="E276:F276"/>
    <mergeCell ref="E277:F277"/>
    <mergeCell ref="H279:I279"/>
    <mergeCell ref="E282:F282"/>
    <mergeCell ref="E283:F283"/>
    <mergeCell ref="E284:F284"/>
    <mergeCell ref="E285:F285"/>
    <mergeCell ref="H287:I287"/>
    <mergeCell ref="E290:F290"/>
    <mergeCell ref="E291:F291"/>
    <mergeCell ref="E292:F292"/>
    <mergeCell ref="H294:I294"/>
    <mergeCell ref="E297:F297"/>
    <mergeCell ref="E298:F298"/>
    <mergeCell ref="E299:F299"/>
    <mergeCell ref="E300:F300"/>
    <mergeCell ref="E301:F301"/>
    <mergeCell ref="E302:F302"/>
    <mergeCell ref="E303:F303"/>
    <mergeCell ref="E304:F304"/>
    <mergeCell ref="E305:F305"/>
    <mergeCell ref="E306:F306"/>
    <mergeCell ref="E307:F307"/>
    <mergeCell ref="H309:I309"/>
    <mergeCell ref="E312:F312"/>
    <mergeCell ref="E313:F313"/>
    <mergeCell ref="E314:F314"/>
    <mergeCell ref="E315:F315"/>
    <mergeCell ref="H317:I317"/>
    <mergeCell ref="E320:F320"/>
    <mergeCell ref="E321:F321"/>
    <mergeCell ref="E322:F322"/>
    <mergeCell ref="E323:F323"/>
    <mergeCell ref="E324:F324"/>
    <mergeCell ref="E325:F325"/>
    <mergeCell ref="E326:F326"/>
    <mergeCell ref="E327:F327"/>
    <mergeCell ref="E328:F328"/>
    <mergeCell ref="E329:F329"/>
    <mergeCell ref="E330:F330"/>
    <mergeCell ref="E331:F331"/>
    <mergeCell ref="H333:I333"/>
    <mergeCell ref="F336:G336"/>
    <mergeCell ref="E337:F337"/>
    <mergeCell ref="E338:F338"/>
    <mergeCell ref="E339:F339"/>
    <mergeCell ref="E340:F340"/>
    <mergeCell ref="H342:I342"/>
    <mergeCell ref="E345:F345"/>
    <mergeCell ref="E346:F346"/>
    <mergeCell ref="E347:F347"/>
    <mergeCell ref="E348:F348"/>
    <mergeCell ref="E349:F349"/>
    <mergeCell ref="E350:F350"/>
    <mergeCell ref="E351:F351"/>
    <mergeCell ref="E352:F352"/>
    <mergeCell ref="H354:I354"/>
    <mergeCell ref="E357:F357"/>
    <mergeCell ref="E358:F358"/>
    <mergeCell ref="E359:F359"/>
    <mergeCell ref="E360:F360"/>
    <mergeCell ref="E361:F361"/>
    <mergeCell ref="E362:F362"/>
    <mergeCell ref="H364:I364"/>
    <mergeCell ref="E367:F367"/>
    <mergeCell ref="E368:F368"/>
    <mergeCell ref="E369:F369"/>
    <mergeCell ref="E370:F370"/>
    <mergeCell ref="H372:I372"/>
    <mergeCell ref="E375:F375"/>
    <mergeCell ref="E376:F376"/>
    <mergeCell ref="E377:F377"/>
    <mergeCell ref="E378:F378"/>
    <mergeCell ref="H380:I380"/>
    <mergeCell ref="E383:F383"/>
    <mergeCell ref="E384:F384"/>
    <mergeCell ref="E385:F385"/>
    <mergeCell ref="E386:F386"/>
    <mergeCell ref="H388:I388"/>
    <mergeCell ref="E391:F391"/>
    <mergeCell ref="E392:F392"/>
    <mergeCell ref="E393:F393"/>
    <mergeCell ref="E394:F394"/>
    <mergeCell ref="H396:I396"/>
    <mergeCell ref="E399:F399"/>
    <mergeCell ref="E400:F400"/>
    <mergeCell ref="E401:F401"/>
    <mergeCell ref="E402:F402"/>
    <mergeCell ref="E403:F403"/>
    <mergeCell ref="E404:F404"/>
    <mergeCell ref="H406:I406"/>
    <mergeCell ref="E409:F409"/>
    <mergeCell ref="E410:F410"/>
    <mergeCell ref="E411:F411"/>
    <mergeCell ref="E412:F412"/>
    <mergeCell ref="H414:I414"/>
    <mergeCell ref="E417:F417"/>
    <mergeCell ref="E418:F418"/>
    <mergeCell ref="E419:F419"/>
    <mergeCell ref="E420:F420"/>
    <mergeCell ref="E421:F421"/>
    <mergeCell ref="E422:F422"/>
    <mergeCell ref="H424:I424"/>
    <mergeCell ref="E427:F427"/>
    <mergeCell ref="E428:F428"/>
    <mergeCell ref="E429:F429"/>
    <mergeCell ref="H431:I431"/>
    <mergeCell ref="E434:F434"/>
    <mergeCell ref="E435:F435"/>
    <mergeCell ref="E436:F436"/>
    <mergeCell ref="E437:F437"/>
    <mergeCell ref="H439:I439"/>
    <mergeCell ref="E442:F442"/>
    <mergeCell ref="E443:F443"/>
    <mergeCell ref="E444:F444"/>
    <mergeCell ref="E445:F445"/>
    <mergeCell ref="E446:F446"/>
    <mergeCell ref="H448:I448"/>
    <mergeCell ref="E451:F451"/>
    <mergeCell ref="E452:F452"/>
    <mergeCell ref="E453:F453"/>
    <mergeCell ref="E454:F454"/>
    <mergeCell ref="E455:F455"/>
    <mergeCell ref="E456:F456"/>
    <mergeCell ref="H458:I458"/>
    <mergeCell ref="E461:F461"/>
    <mergeCell ref="E462:F462"/>
    <mergeCell ref="E463:F463"/>
    <mergeCell ref="E464:F464"/>
    <mergeCell ref="H466:I466"/>
    <mergeCell ref="E469:F469"/>
    <mergeCell ref="E470:F470"/>
    <mergeCell ref="E471:F471"/>
    <mergeCell ref="E472:F472"/>
    <mergeCell ref="H474:I474"/>
    <mergeCell ref="E477:F477"/>
    <mergeCell ref="E478:F478"/>
    <mergeCell ref="E479:F479"/>
    <mergeCell ref="E480:F480"/>
    <mergeCell ref="H482:I482"/>
    <mergeCell ref="E485:F485"/>
    <mergeCell ref="E486:F486"/>
    <mergeCell ref="E487:F487"/>
    <mergeCell ref="E488:F488"/>
    <mergeCell ref="H490:I490"/>
    <mergeCell ref="E493:F493"/>
    <mergeCell ref="E494:F494"/>
    <mergeCell ref="E495:F495"/>
    <mergeCell ref="H497:I497"/>
    <mergeCell ref="E500:F500"/>
    <mergeCell ref="E501:F501"/>
    <mergeCell ref="E502:F502"/>
    <mergeCell ref="E503:F503"/>
    <mergeCell ref="H505:I505"/>
    <mergeCell ref="E508:F508"/>
    <mergeCell ref="E509:F509"/>
    <mergeCell ref="E510:F510"/>
    <mergeCell ref="E511:F511"/>
    <mergeCell ref="H513:I513"/>
    <mergeCell ref="E516:F516"/>
    <mergeCell ref="E517:F517"/>
    <mergeCell ref="E518:F518"/>
    <mergeCell ref="E519:F519"/>
    <mergeCell ref="H521:I521"/>
    <mergeCell ref="E524:F524"/>
    <mergeCell ref="E525:F525"/>
    <mergeCell ref="E526:F526"/>
    <mergeCell ref="E527:F527"/>
    <mergeCell ref="H529:I529"/>
    <mergeCell ref="E532:F532"/>
    <mergeCell ref="E533:F533"/>
    <mergeCell ref="E534:F534"/>
    <mergeCell ref="E535:F535"/>
    <mergeCell ref="E536:F536"/>
    <mergeCell ref="E537:F537"/>
    <mergeCell ref="H539:I539"/>
    <mergeCell ref="E542:F542"/>
    <mergeCell ref="E543:F543"/>
    <mergeCell ref="E544:F544"/>
    <mergeCell ref="E545:F545"/>
    <mergeCell ref="E546:F546"/>
    <mergeCell ref="E547:F547"/>
    <mergeCell ref="H549:I549"/>
    <mergeCell ref="E552:F552"/>
    <mergeCell ref="E553:F553"/>
    <mergeCell ref="E554:F554"/>
    <mergeCell ref="E555:F555"/>
    <mergeCell ref="H557:I557"/>
    <mergeCell ref="E560:F560"/>
    <mergeCell ref="E561:F561"/>
    <mergeCell ref="E562:F562"/>
    <mergeCell ref="E563:F563"/>
    <mergeCell ref="H565:I565"/>
    <mergeCell ref="E568:F568"/>
    <mergeCell ref="E569:F569"/>
    <mergeCell ref="E570:F570"/>
    <mergeCell ref="E571:F571"/>
    <mergeCell ref="H573:I573"/>
    <mergeCell ref="E576:F576"/>
    <mergeCell ref="E577:F577"/>
    <mergeCell ref="E578:F578"/>
    <mergeCell ref="E579:F579"/>
    <mergeCell ref="H581:I581"/>
    <mergeCell ref="E584:F584"/>
    <mergeCell ref="E585:F585"/>
    <mergeCell ref="E586:F586"/>
    <mergeCell ref="E587:F587"/>
    <mergeCell ref="H589:I589"/>
    <mergeCell ref="E592:F592"/>
    <mergeCell ref="E593:F593"/>
    <mergeCell ref="E594:F594"/>
    <mergeCell ref="E595:F595"/>
    <mergeCell ref="E596:F596"/>
    <mergeCell ref="E597:F597"/>
    <mergeCell ref="H599:I599"/>
    <mergeCell ref="E602:F602"/>
    <mergeCell ref="E603:F603"/>
    <mergeCell ref="E604:F604"/>
    <mergeCell ref="E605:F605"/>
    <mergeCell ref="H607:I607"/>
    <mergeCell ref="E610:F610"/>
    <mergeCell ref="E611:F611"/>
    <mergeCell ref="E612:F612"/>
    <mergeCell ref="E613:F613"/>
    <mergeCell ref="H615:I615"/>
    <mergeCell ref="E618:F618"/>
    <mergeCell ref="E619:F619"/>
    <mergeCell ref="E620:F620"/>
    <mergeCell ref="E621:F621"/>
    <mergeCell ref="E622:F622"/>
    <mergeCell ref="E623:F623"/>
    <mergeCell ref="H625:I625"/>
    <mergeCell ref="E628:F628"/>
    <mergeCell ref="E629:F629"/>
    <mergeCell ref="E630:F630"/>
    <mergeCell ref="E631:F631"/>
    <mergeCell ref="H633:I633"/>
    <mergeCell ref="F636:G636"/>
    <mergeCell ref="F637:G637"/>
    <mergeCell ref="F638:G638"/>
    <mergeCell ref="E639:F639"/>
    <mergeCell ref="E640:F640"/>
    <mergeCell ref="E641:F641"/>
    <mergeCell ref="E642:F642"/>
    <mergeCell ref="E643:F643"/>
    <mergeCell ref="E644:F644"/>
    <mergeCell ref="H646:I646"/>
    <mergeCell ref="E649:F649"/>
    <mergeCell ref="E650:F650"/>
    <mergeCell ref="E651:F651"/>
    <mergeCell ref="E652:F652"/>
    <mergeCell ref="E653:F653"/>
    <mergeCell ref="E654:F654"/>
    <mergeCell ref="H656:I656"/>
    <mergeCell ref="E659:F659"/>
    <mergeCell ref="E660:F660"/>
    <mergeCell ref="E661:F661"/>
    <mergeCell ref="E662:F662"/>
    <mergeCell ref="E663:F663"/>
    <mergeCell ref="H665:I665"/>
    <mergeCell ref="E668:F668"/>
    <mergeCell ref="E669:F669"/>
    <mergeCell ref="E670:F670"/>
    <mergeCell ref="E671:F671"/>
    <mergeCell ref="E672:F672"/>
    <mergeCell ref="E673:F673"/>
    <mergeCell ref="E674:F674"/>
    <mergeCell ref="E675:F675"/>
    <mergeCell ref="H677:I677"/>
    <mergeCell ref="E680:F680"/>
    <mergeCell ref="E681:F681"/>
    <mergeCell ref="E682:F682"/>
    <mergeCell ref="E683:F683"/>
    <mergeCell ref="E684:F684"/>
    <mergeCell ref="E685:F685"/>
    <mergeCell ref="H687:I687"/>
    <mergeCell ref="E690:F690"/>
    <mergeCell ref="E691:F691"/>
    <mergeCell ref="E692:F692"/>
    <mergeCell ref="E693:F693"/>
    <mergeCell ref="H695:I695"/>
    <mergeCell ref="F698:G698"/>
    <mergeCell ref="E699:F699"/>
    <mergeCell ref="E700:F700"/>
    <mergeCell ref="E701:F701"/>
    <mergeCell ref="E702:F702"/>
    <mergeCell ref="E703:F703"/>
    <mergeCell ref="E704:F704"/>
    <mergeCell ref="E705:F705"/>
    <mergeCell ref="E706:F706"/>
    <mergeCell ref="H708:I708"/>
    <mergeCell ref="E711:F711"/>
    <mergeCell ref="E712:F712"/>
    <mergeCell ref="E713:F713"/>
    <mergeCell ref="E714:F714"/>
    <mergeCell ref="E715:F715"/>
    <mergeCell ref="E716:F716"/>
    <mergeCell ref="E717:F717"/>
    <mergeCell ref="H719:I719"/>
    <mergeCell ref="E722:F722"/>
    <mergeCell ref="E723:F723"/>
    <mergeCell ref="E724:F724"/>
    <mergeCell ref="E725:F725"/>
    <mergeCell ref="E726:F726"/>
    <mergeCell ref="H728:I728"/>
    <mergeCell ref="E731:F731"/>
    <mergeCell ref="E732:F732"/>
    <mergeCell ref="E733:F733"/>
    <mergeCell ref="E734:F734"/>
    <mergeCell ref="E735:F735"/>
    <mergeCell ref="E736:F736"/>
    <mergeCell ref="H738:I738"/>
    <mergeCell ref="E741:F741"/>
    <mergeCell ref="E742:F742"/>
    <mergeCell ref="E743:F743"/>
    <mergeCell ref="E744:F744"/>
    <mergeCell ref="E745:F745"/>
    <mergeCell ref="E746:F746"/>
    <mergeCell ref="H748:I748"/>
    <mergeCell ref="E751:F751"/>
    <mergeCell ref="E752:F752"/>
    <mergeCell ref="E753:F753"/>
    <mergeCell ref="E754:F754"/>
    <mergeCell ref="E755:F755"/>
    <mergeCell ref="E756:F756"/>
    <mergeCell ref="H758:I758"/>
    <mergeCell ref="E761:F761"/>
    <mergeCell ref="E762:F762"/>
    <mergeCell ref="E763:F763"/>
    <mergeCell ref="E764:F764"/>
    <mergeCell ref="E765:F765"/>
    <mergeCell ref="E766:F766"/>
    <mergeCell ref="H768:I768"/>
    <mergeCell ref="E771:F771"/>
    <mergeCell ref="E772:F772"/>
    <mergeCell ref="E773:F773"/>
    <mergeCell ref="E774:F774"/>
    <mergeCell ref="E775:F775"/>
    <mergeCell ref="E776:F776"/>
    <mergeCell ref="H778:I778"/>
    <mergeCell ref="F781:G781"/>
    <mergeCell ref="F782:G782"/>
    <mergeCell ref="E783:F783"/>
    <mergeCell ref="E784:F784"/>
    <mergeCell ref="E785:F785"/>
    <mergeCell ref="E786:F786"/>
    <mergeCell ref="E787:F787"/>
    <mergeCell ref="E788:F788"/>
    <mergeCell ref="H790:I790"/>
    <mergeCell ref="E793:F793"/>
    <mergeCell ref="E794:F794"/>
    <mergeCell ref="E795:F795"/>
    <mergeCell ref="E796:F796"/>
    <mergeCell ref="E797:F797"/>
    <mergeCell ref="E798:F798"/>
    <mergeCell ref="H800:I800"/>
    <mergeCell ref="E803:F803"/>
    <mergeCell ref="E804:F804"/>
    <mergeCell ref="E805:F805"/>
    <mergeCell ref="E806:F806"/>
    <mergeCell ref="E807:F807"/>
    <mergeCell ref="H809:I809"/>
    <mergeCell ref="E812:F812"/>
    <mergeCell ref="E813:F813"/>
    <mergeCell ref="E814:F814"/>
    <mergeCell ref="E815:F815"/>
    <mergeCell ref="E816:F816"/>
    <mergeCell ref="E817:F817"/>
    <mergeCell ref="E818:F818"/>
    <mergeCell ref="E819:F819"/>
    <mergeCell ref="H821:I821"/>
    <mergeCell ref="E824:F824"/>
    <mergeCell ref="E825:F825"/>
    <mergeCell ref="E826:F826"/>
    <mergeCell ref="E827:F827"/>
    <mergeCell ref="E828:F828"/>
    <mergeCell ref="E829:F829"/>
    <mergeCell ref="H831:I831"/>
    <mergeCell ref="E834:F834"/>
    <mergeCell ref="E835:F835"/>
    <mergeCell ref="E836:F836"/>
    <mergeCell ref="E837:F837"/>
    <mergeCell ref="H839:I839"/>
    <mergeCell ref="F842:G842"/>
    <mergeCell ref="E843:F843"/>
    <mergeCell ref="E844:F844"/>
    <mergeCell ref="E845:F845"/>
    <mergeCell ref="E846:F846"/>
    <mergeCell ref="E847:F847"/>
    <mergeCell ref="E848:F848"/>
    <mergeCell ref="E849:F849"/>
    <mergeCell ref="E850:F850"/>
    <mergeCell ref="H852:I852"/>
    <mergeCell ref="E855:F855"/>
    <mergeCell ref="E856:F856"/>
    <mergeCell ref="E857:F857"/>
    <mergeCell ref="E858:F858"/>
    <mergeCell ref="E859:F859"/>
    <mergeCell ref="E860:F860"/>
    <mergeCell ref="E861:F861"/>
    <mergeCell ref="H863:I863"/>
    <mergeCell ref="E866:F866"/>
    <mergeCell ref="E867:F867"/>
    <mergeCell ref="E868:F868"/>
    <mergeCell ref="E869:F869"/>
    <mergeCell ref="E870:F870"/>
    <mergeCell ref="H872:I872"/>
    <mergeCell ref="E875:F875"/>
    <mergeCell ref="E876:F876"/>
    <mergeCell ref="E877:F877"/>
    <mergeCell ref="E878:F878"/>
    <mergeCell ref="E879:F879"/>
    <mergeCell ref="E880:F880"/>
    <mergeCell ref="H882:I882"/>
    <mergeCell ref="E885:F885"/>
    <mergeCell ref="E886:F886"/>
    <mergeCell ref="E887:F887"/>
    <mergeCell ref="E888:F888"/>
    <mergeCell ref="E889:F889"/>
    <mergeCell ref="E890:F890"/>
    <mergeCell ref="H892:I892"/>
    <mergeCell ref="E895:F895"/>
    <mergeCell ref="E896:F896"/>
    <mergeCell ref="E897:F897"/>
    <mergeCell ref="E898:F898"/>
    <mergeCell ref="E899:F899"/>
    <mergeCell ref="E900:F900"/>
    <mergeCell ref="H902:I902"/>
    <mergeCell ref="E905:F905"/>
    <mergeCell ref="E906:F906"/>
    <mergeCell ref="E907:F907"/>
    <mergeCell ref="E908:F908"/>
    <mergeCell ref="E909:F909"/>
    <mergeCell ref="E910:F910"/>
    <mergeCell ref="H912:I912"/>
    <mergeCell ref="F915:G915"/>
    <mergeCell ref="E916:F916"/>
    <mergeCell ref="E917:F917"/>
    <mergeCell ref="E918:F918"/>
    <mergeCell ref="E919:F919"/>
    <mergeCell ref="E920:F920"/>
    <mergeCell ref="E921:F921"/>
    <mergeCell ref="E922:F922"/>
    <mergeCell ref="E923:F923"/>
    <mergeCell ref="E924:F924"/>
    <mergeCell ref="E925:F925"/>
    <mergeCell ref="E926:F926"/>
    <mergeCell ref="E927:F927"/>
    <mergeCell ref="H929:I929"/>
    <mergeCell ref="E932:F932"/>
    <mergeCell ref="E933:F933"/>
    <mergeCell ref="E934:F934"/>
    <mergeCell ref="E935:F935"/>
    <mergeCell ref="E936:F936"/>
    <mergeCell ref="E937:F937"/>
    <mergeCell ref="E938:F938"/>
    <mergeCell ref="H940:I940"/>
    <mergeCell ref="E943:F943"/>
    <mergeCell ref="E944:F944"/>
    <mergeCell ref="E945:F945"/>
    <mergeCell ref="E946:F946"/>
    <mergeCell ref="E947:F947"/>
    <mergeCell ref="E948:F948"/>
    <mergeCell ref="E949:F949"/>
    <mergeCell ref="H951:I951"/>
    <mergeCell ref="E954:F954"/>
    <mergeCell ref="E955:F955"/>
    <mergeCell ref="E956:F956"/>
    <mergeCell ref="E957:F957"/>
    <mergeCell ref="E958:F958"/>
    <mergeCell ref="E959:F959"/>
    <mergeCell ref="E960:F960"/>
    <mergeCell ref="H962:I962"/>
    <mergeCell ref="F965:G965"/>
    <mergeCell ref="F966:G966"/>
    <mergeCell ref="E967:F967"/>
    <mergeCell ref="E968:F968"/>
    <mergeCell ref="E969:F969"/>
    <mergeCell ref="E970:F970"/>
    <mergeCell ref="E971:F971"/>
    <mergeCell ref="E972:F972"/>
    <mergeCell ref="H974:I974"/>
    <mergeCell ref="E977:F977"/>
    <mergeCell ref="E978:F978"/>
    <mergeCell ref="E979:F979"/>
    <mergeCell ref="E980:F980"/>
    <mergeCell ref="E981:F981"/>
    <mergeCell ref="E982:F982"/>
    <mergeCell ref="E983:F983"/>
    <mergeCell ref="H985:I985"/>
    <mergeCell ref="E988:F988"/>
    <mergeCell ref="E989:F989"/>
    <mergeCell ref="E990:F990"/>
    <mergeCell ref="E991:F991"/>
    <mergeCell ref="E992:F992"/>
    <mergeCell ref="H994:I994"/>
    <mergeCell ref="E997:F997"/>
    <mergeCell ref="E998:F998"/>
    <mergeCell ref="E999:F999"/>
    <mergeCell ref="E1000:F1000"/>
    <mergeCell ref="E1001:F1001"/>
    <mergeCell ref="E1002:F1002"/>
    <mergeCell ref="E1003:F1003"/>
    <mergeCell ref="H1005:I1005"/>
    <mergeCell ref="E1008:F1008"/>
    <mergeCell ref="E1009:F1009"/>
    <mergeCell ref="E1010:F1010"/>
    <mergeCell ref="E1011:F1011"/>
    <mergeCell ref="E1012:F1012"/>
    <mergeCell ref="E1013:F1013"/>
    <mergeCell ref="E1014:F1014"/>
    <mergeCell ref="H1016:I1016"/>
    <mergeCell ref="E1019:F1019"/>
    <mergeCell ref="E1020:F1020"/>
    <mergeCell ref="E1021:F1021"/>
    <mergeCell ref="E1022:F1022"/>
    <mergeCell ref="H1024:I1024"/>
    <mergeCell ref="F1027:G1027"/>
    <mergeCell ref="E1028:F1028"/>
    <mergeCell ref="E1029:F1029"/>
    <mergeCell ref="E1030:F1030"/>
    <mergeCell ref="E1031:F1031"/>
    <mergeCell ref="E1032:F1032"/>
    <mergeCell ref="E1033:F1033"/>
    <mergeCell ref="E1034:F1034"/>
    <mergeCell ref="H1036:I1036"/>
    <mergeCell ref="E1039:F1039"/>
    <mergeCell ref="E1040:F1040"/>
    <mergeCell ref="E1041:F1041"/>
    <mergeCell ref="E1042:F1042"/>
    <mergeCell ref="E1043:F1043"/>
    <mergeCell ref="E1044:F1044"/>
    <mergeCell ref="E1045:F1045"/>
    <mergeCell ref="H1047:I1047"/>
    <mergeCell ref="E1050:F1050"/>
    <mergeCell ref="E1051:F1051"/>
    <mergeCell ref="E1052:F1052"/>
    <mergeCell ref="E1053:F1053"/>
    <mergeCell ref="E1054:F1054"/>
    <mergeCell ref="H1056:I1056"/>
    <mergeCell ref="F1059:G1059"/>
    <mergeCell ref="F1060:G1060"/>
    <mergeCell ref="E1061:F1061"/>
    <mergeCell ref="E1062:F1062"/>
    <mergeCell ref="E1063:F1063"/>
    <mergeCell ref="E1064:F1064"/>
    <mergeCell ref="E1065:F1065"/>
    <mergeCell ref="E1066:F1066"/>
    <mergeCell ref="H1068:I1068"/>
    <mergeCell ref="E1071:F1071"/>
    <mergeCell ref="E1072:F1072"/>
    <mergeCell ref="E1073:F1073"/>
    <mergeCell ref="E1074:F1074"/>
    <mergeCell ref="E1075:F1075"/>
    <mergeCell ref="E1076:F1076"/>
    <mergeCell ref="E1077:F1077"/>
    <mergeCell ref="H1079:I1079"/>
    <mergeCell ref="E1082:F1082"/>
    <mergeCell ref="E1083:F1083"/>
    <mergeCell ref="E1084:F1084"/>
    <mergeCell ref="E1085:F1085"/>
    <mergeCell ref="E1086:F1086"/>
    <mergeCell ref="H1088:I1088"/>
    <mergeCell ref="E1091:F1091"/>
    <mergeCell ref="E1092:F1092"/>
    <mergeCell ref="E1093:F1093"/>
    <mergeCell ref="E1094:F1094"/>
    <mergeCell ref="E1095:F1095"/>
    <mergeCell ref="E1096:F1096"/>
    <mergeCell ref="E1097:F1097"/>
    <mergeCell ref="H1099:I1099"/>
    <mergeCell ref="E1102:F1102"/>
    <mergeCell ref="E1103:F1103"/>
    <mergeCell ref="E1104:F1104"/>
    <mergeCell ref="E1105:F1105"/>
    <mergeCell ref="E1106:F1106"/>
    <mergeCell ref="E1107:F1107"/>
    <mergeCell ref="E1108:F1108"/>
    <mergeCell ref="H1110:I1110"/>
    <mergeCell ref="E1113:F1113"/>
    <mergeCell ref="E1114:F1114"/>
    <mergeCell ref="E1115:F1115"/>
    <mergeCell ref="E1116:F1116"/>
    <mergeCell ref="E1117:F1117"/>
    <mergeCell ref="E1118:F1118"/>
    <mergeCell ref="E1119:F1119"/>
    <mergeCell ref="H1121:I1121"/>
    <mergeCell ref="E1124:F1124"/>
    <mergeCell ref="E1125:F1125"/>
    <mergeCell ref="E1126:F1126"/>
    <mergeCell ref="E1127:F1127"/>
    <mergeCell ref="E1128:F1128"/>
    <mergeCell ref="E1129:F1129"/>
    <mergeCell ref="H1131:I1131"/>
    <mergeCell ref="E1134:F1134"/>
    <mergeCell ref="E1135:F1135"/>
    <mergeCell ref="E1136:F1136"/>
    <mergeCell ref="E1137:F1137"/>
    <mergeCell ref="E1138:F1138"/>
    <mergeCell ref="E1139:F1139"/>
    <mergeCell ref="H1141:I1141"/>
    <mergeCell ref="E1144:F1144"/>
    <mergeCell ref="E1145:F1145"/>
    <mergeCell ref="E1146:F1146"/>
    <mergeCell ref="E1147:F1147"/>
    <mergeCell ref="H1149:I1149"/>
    <mergeCell ref="F1152:G1152"/>
    <mergeCell ref="E1153:F1153"/>
    <mergeCell ref="E1154:F1154"/>
    <mergeCell ref="E1155:F1155"/>
    <mergeCell ref="E1156:F1156"/>
    <mergeCell ref="E1157:F1157"/>
    <mergeCell ref="H1159:I1159"/>
    <mergeCell ref="E1162:F1162"/>
    <mergeCell ref="E1163:F1163"/>
    <mergeCell ref="E1164:F1164"/>
    <mergeCell ref="E1165:F1165"/>
    <mergeCell ref="E1166:F1166"/>
    <mergeCell ref="E1167:F1167"/>
    <mergeCell ref="E1168:F1168"/>
    <mergeCell ref="H1170:I1170"/>
    <mergeCell ref="F1173:G1173"/>
    <mergeCell ref="F1174:G1174"/>
    <mergeCell ref="E1175:F1175"/>
    <mergeCell ref="E1176:F1176"/>
    <mergeCell ref="E1177:F1177"/>
    <mergeCell ref="E1178:F1178"/>
    <mergeCell ref="H1180:I1180"/>
    <mergeCell ref="E1183:F1183"/>
    <mergeCell ref="E1184:F1184"/>
    <mergeCell ref="E1185:F1185"/>
    <mergeCell ref="E1186:F1186"/>
    <mergeCell ref="H1188:I1188"/>
    <mergeCell ref="E1191:F1191"/>
    <mergeCell ref="E1192:F1192"/>
    <mergeCell ref="E1193:F1193"/>
    <mergeCell ref="H1195:I1195"/>
    <mergeCell ref="E1198:F1198"/>
    <mergeCell ref="E1199:F1199"/>
    <mergeCell ref="E1200:F1200"/>
    <mergeCell ref="E1201:F1201"/>
    <mergeCell ref="E1202:F1202"/>
    <mergeCell ref="E1203:F1203"/>
    <mergeCell ref="H1205:I1205"/>
    <mergeCell ref="E1208:F1208"/>
    <mergeCell ref="E1209:F1209"/>
    <mergeCell ref="E1210:F1210"/>
    <mergeCell ref="E1211:F1211"/>
    <mergeCell ref="E1212:F1212"/>
    <mergeCell ref="H1214:I1214"/>
    <mergeCell ref="E1217:F1217"/>
    <mergeCell ref="E1218:F1218"/>
    <mergeCell ref="E1219:F1219"/>
    <mergeCell ref="E1220:F1220"/>
    <mergeCell ref="E1221:F1221"/>
    <mergeCell ref="E1222:F1222"/>
    <mergeCell ref="H1224:I1224"/>
    <mergeCell ref="E1227:F1227"/>
    <mergeCell ref="E1228:F1228"/>
    <mergeCell ref="E1229:F1229"/>
    <mergeCell ref="E1230:F1230"/>
    <mergeCell ref="E1231:F1231"/>
    <mergeCell ref="H1233:I1233"/>
    <mergeCell ref="F1236:G1236"/>
    <mergeCell ref="E1237:F1237"/>
    <mergeCell ref="E1238:F1238"/>
    <mergeCell ref="E1239:F1239"/>
    <mergeCell ref="E1240:F1240"/>
    <mergeCell ref="E1241:F1241"/>
    <mergeCell ref="E1242:F1242"/>
    <mergeCell ref="H1244:I1244"/>
    <mergeCell ref="E1247:F1247"/>
    <mergeCell ref="E1248:F1248"/>
    <mergeCell ref="E1249:F1249"/>
    <mergeCell ref="E1250:F1250"/>
    <mergeCell ref="E1251:F1251"/>
    <mergeCell ref="E1252:F1252"/>
    <mergeCell ref="E1253:F1253"/>
    <mergeCell ref="E1254:F1254"/>
    <mergeCell ref="E1255:F1255"/>
    <mergeCell ref="E1256:F1256"/>
    <mergeCell ref="E1257:F1257"/>
    <mergeCell ref="E1258:F1258"/>
    <mergeCell ref="H1260:I1260"/>
    <mergeCell ref="E1263:F1263"/>
    <mergeCell ref="E1264:F1264"/>
    <mergeCell ref="E1265:F1265"/>
    <mergeCell ref="E1266:F1266"/>
    <mergeCell ref="E1267:F1267"/>
    <mergeCell ref="E1268:F1268"/>
    <mergeCell ref="E1269:F1269"/>
    <mergeCell ref="H1271:I1271"/>
    <mergeCell ref="E1274:F1274"/>
    <mergeCell ref="E1275:F1275"/>
    <mergeCell ref="E1276:F1276"/>
    <mergeCell ref="E1277:F1277"/>
    <mergeCell ref="E1278:F1278"/>
    <mergeCell ref="E1279:F1279"/>
    <mergeCell ref="E1280:F1280"/>
    <mergeCell ref="H1282:I1282"/>
    <mergeCell ref="F1285:G1285"/>
    <mergeCell ref="E1286:F1286"/>
    <mergeCell ref="E1287:F1287"/>
    <mergeCell ref="E1288:F1288"/>
    <mergeCell ref="E1289:F1289"/>
    <mergeCell ref="E1290:F1290"/>
    <mergeCell ref="E1291:F1291"/>
    <mergeCell ref="E1292:F1292"/>
    <mergeCell ref="E1293:F1293"/>
    <mergeCell ref="E1294:F1294"/>
    <mergeCell ref="H1296:I1296"/>
    <mergeCell ref="E1299:F1299"/>
    <mergeCell ref="E1300:F1300"/>
    <mergeCell ref="E1301:F1301"/>
    <mergeCell ref="E1302:F1302"/>
    <mergeCell ref="E1303:F1303"/>
    <mergeCell ref="E1304:F1304"/>
    <mergeCell ref="E1305:F1305"/>
    <mergeCell ref="E1306:F1306"/>
    <mergeCell ref="E1307:F1307"/>
    <mergeCell ref="E1308:F1308"/>
    <mergeCell ref="H1310:I1310"/>
    <mergeCell ref="E1313:F1313"/>
    <mergeCell ref="E1314:F1314"/>
    <mergeCell ref="E1315:F1315"/>
    <mergeCell ref="E1316:F1316"/>
    <mergeCell ref="E1317:F1317"/>
    <mergeCell ref="E1318:F1318"/>
    <mergeCell ref="E1319:F1319"/>
    <mergeCell ref="H1321:I1321"/>
    <mergeCell ref="E1324:F1324"/>
    <mergeCell ref="E1325:F1325"/>
    <mergeCell ref="E1326:F1326"/>
    <mergeCell ref="E1327:F1327"/>
    <mergeCell ref="E1328:F1328"/>
    <mergeCell ref="E1329:F1329"/>
    <mergeCell ref="E1330:F1330"/>
    <mergeCell ref="H1332:I1332"/>
    <mergeCell ref="E1335:F1335"/>
    <mergeCell ref="E1336:F1336"/>
    <mergeCell ref="E1337:F1337"/>
    <mergeCell ref="E1338:F1338"/>
    <mergeCell ref="E1339:F1339"/>
    <mergeCell ref="E1340:F1340"/>
    <mergeCell ref="E1341:F1341"/>
    <mergeCell ref="H1343:I1343"/>
    <mergeCell ref="E1346:F1346"/>
    <mergeCell ref="E1347:F1347"/>
    <mergeCell ref="E1348:F1348"/>
    <mergeCell ref="E1349:F1349"/>
    <mergeCell ref="E1350:F1350"/>
    <mergeCell ref="H1352:I1352"/>
    <mergeCell ref="F1355:G1355"/>
    <mergeCell ref="E1356:F1356"/>
    <mergeCell ref="E1357:F1357"/>
    <mergeCell ref="E1358:F1358"/>
    <mergeCell ref="E1359:F1359"/>
    <mergeCell ref="E1360:F1360"/>
    <mergeCell ref="E1361:F1361"/>
    <mergeCell ref="H1363:I1363"/>
    <mergeCell ref="E1366:F1366"/>
    <mergeCell ref="E1367:F1367"/>
    <mergeCell ref="E1368:F1368"/>
    <mergeCell ref="E1369:F1369"/>
    <mergeCell ref="E1370:F1370"/>
    <mergeCell ref="E1371:F1371"/>
    <mergeCell ref="E1372:F1372"/>
    <mergeCell ref="H1374:I1374"/>
    <mergeCell ref="E1377:F1377"/>
    <mergeCell ref="E1378:F1378"/>
    <mergeCell ref="E1379:F1379"/>
    <mergeCell ref="E1380:F1380"/>
    <mergeCell ref="E1381:F1381"/>
    <mergeCell ref="H1383:I1383"/>
    <mergeCell ref="E1386:F1386"/>
    <mergeCell ref="E1387:F1387"/>
    <mergeCell ref="E1388:F1388"/>
    <mergeCell ref="E1389:F1389"/>
    <mergeCell ref="E1390:F1390"/>
    <mergeCell ref="E1391:F1391"/>
    <mergeCell ref="E1392:F1392"/>
    <mergeCell ref="H1394:I1394"/>
    <mergeCell ref="E1397:F1397"/>
    <mergeCell ref="E1398:F1398"/>
    <mergeCell ref="E1399:F1399"/>
    <mergeCell ref="E1400:F1400"/>
    <mergeCell ref="E1401:F1401"/>
    <mergeCell ref="E1402:F1402"/>
    <mergeCell ref="E1403:F1403"/>
    <mergeCell ref="H1405:I1405"/>
    <mergeCell ref="F1408:G1408"/>
    <mergeCell ref="E1409:F1409"/>
    <mergeCell ref="E1410:F1410"/>
    <mergeCell ref="E1411:F1411"/>
    <mergeCell ref="E1412:F1412"/>
    <mergeCell ref="E1413:F1413"/>
    <mergeCell ref="H1415:I1415"/>
    <mergeCell ref="E1418:F1418"/>
    <mergeCell ref="E1419:F1419"/>
    <mergeCell ref="E1420:F1420"/>
    <mergeCell ref="E1421:F1421"/>
    <mergeCell ref="E1422:F1422"/>
    <mergeCell ref="E1423:F1423"/>
    <mergeCell ref="E1424:F1424"/>
    <mergeCell ref="H1426:I1426"/>
    <mergeCell ref="E1429:F1429"/>
    <mergeCell ref="E1430:F1430"/>
    <mergeCell ref="E1431:F1431"/>
    <mergeCell ref="E1432:F1432"/>
    <mergeCell ref="E1433:F1433"/>
    <mergeCell ref="H1435:I1435"/>
    <mergeCell ref="E1438:F1438"/>
    <mergeCell ref="E1439:F1439"/>
    <mergeCell ref="E1440:F1440"/>
    <mergeCell ref="E1441:F1441"/>
    <mergeCell ref="E1442:F1442"/>
    <mergeCell ref="E1443:F1443"/>
    <mergeCell ref="E1444:F1444"/>
    <mergeCell ref="H1446:I1446"/>
    <mergeCell ref="E1449:F1449"/>
    <mergeCell ref="E1450:F1450"/>
    <mergeCell ref="E1451:F1451"/>
    <mergeCell ref="E1452:F1452"/>
    <mergeCell ref="E1453:F1453"/>
    <mergeCell ref="E1454:F1454"/>
    <mergeCell ref="E1455:F1455"/>
    <mergeCell ref="H1457:I1457"/>
    <mergeCell ref="E1460:F1460"/>
    <mergeCell ref="E1461:F1461"/>
    <mergeCell ref="E1462:F1462"/>
    <mergeCell ref="E1463:F1463"/>
    <mergeCell ref="E1464:F1464"/>
    <mergeCell ref="E1465:F1465"/>
    <mergeCell ref="H1467:I1467"/>
    <mergeCell ref="E1470:F1470"/>
    <mergeCell ref="E1471:F1471"/>
    <mergeCell ref="E1472:F1472"/>
    <mergeCell ref="E1473:F1473"/>
    <mergeCell ref="E1474:F1474"/>
    <mergeCell ref="H1476:I1476"/>
    <mergeCell ref="E1479:F1479"/>
    <mergeCell ref="E1480:F1480"/>
    <mergeCell ref="E1481:F1481"/>
    <mergeCell ref="E1482:F1482"/>
    <mergeCell ref="E1483:F1483"/>
    <mergeCell ref="E1484:F1484"/>
    <mergeCell ref="E1485:F1485"/>
    <mergeCell ref="E1486:F1486"/>
    <mergeCell ref="H1488:I1488"/>
    <mergeCell ref="E1491:F1491"/>
    <mergeCell ref="E1492:F1492"/>
    <mergeCell ref="E1493:F1493"/>
    <mergeCell ref="E1494:F1494"/>
    <mergeCell ref="E1495:F1495"/>
    <mergeCell ref="E1496:F1496"/>
    <mergeCell ref="H1498:I1498"/>
    <mergeCell ref="E1501:F1501"/>
    <mergeCell ref="E1502:F1502"/>
    <mergeCell ref="E1503:F1503"/>
    <mergeCell ref="E1504:F1504"/>
    <mergeCell ref="E1505:F1505"/>
    <mergeCell ref="E1506:F1506"/>
    <mergeCell ref="H1508:I1508"/>
    <mergeCell ref="E1511:F1511"/>
    <mergeCell ref="E1512:F1512"/>
    <mergeCell ref="E1513:F1513"/>
    <mergeCell ref="E1514:F1514"/>
    <mergeCell ref="H1516:I1516"/>
    <mergeCell ref="E1519:F1519"/>
    <mergeCell ref="E1520:F1520"/>
    <mergeCell ref="E1521:F1521"/>
    <mergeCell ref="E1522:F1522"/>
    <mergeCell ref="H1524:I1524"/>
    <mergeCell ref="F1527:G1527"/>
    <mergeCell ref="E1528:F1528"/>
    <mergeCell ref="E1529:F1529"/>
    <mergeCell ref="E1530:F1530"/>
    <mergeCell ref="E1531:F1531"/>
    <mergeCell ref="H1533:I1533"/>
    <mergeCell ref="F1536:G1536"/>
    <mergeCell ref="F1537:G1537"/>
    <mergeCell ref="F1538:G1538"/>
    <mergeCell ref="E1539:F1539"/>
    <mergeCell ref="E1540:F1540"/>
    <mergeCell ref="E1541:F1541"/>
    <mergeCell ref="E1542:F1542"/>
    <mergeCell ref="E1543:F1543"/>
    <mergeCell ref="H1545:I1545"/>
    <mergeCell ref="F1548:G1548"/>
    <mergeCell ref="E1549:F1549"/>
    <mergeCell ref="E1550:F1550"/>
    <mergeCell ref="E1551:F1551"/>
    <mergeCell ref="E1552:F1552"/>
    <mergeCell ref="E1553:F1553"/>
    <mergeCell ref="E1554:F1554"/>
    <mergeCell ref="H1556:I1556"/>
    <mergeCell ref="F1559:G1559"/>
    <mergeCell ref="F1560:G1560"/>
    <mergeCell ref="E1561:F1561"/>
    <mergeCell ref="E1562:F1562"/>
    <mergeCell ref="E1563:F1563"/>
    <mergeCell ref="E1564:F1564"/>
    <mergeCell ref="E1565:F1565"/>
    <mergeCell ref="E1566:F1566"/>
    <mergeCell ref="H1568:I1568"/>
    <mergeCell ref="E1571:F1571"/>
    <mergeCell ref="E1572:F1572"/>
    <mergeCell ref="E1573:F1573"/>
    <mergeCell ref="E1574:F1574"/>
    <mergeCell ref="E1575:F1575"/>
    <mergeCell ref="E1576:F1576"/>
    <mergeCell ref="E1577:F1577"/>
    <mergeCell ref="E1578:F1578"/>
    <mergeCell ref="E1579:F1579"/>
    <mergeCell ref="E1580:F1580"/>
    <mergeCell ref="H1582:I1582"/>
    <mergeCell ref="F1585:G1585"/>
    <mergeCell ref="E1586:F1586"/>
    <mergeCell ref="E1587:F1587"/>
    <mergeCell ref="E1588:F1588"/>
    <mergeCell ref="E1589:F1589"/>
    <mergeCell ref="E1590:F1590"/>
    <mergeCell ref="H1592:I1592"/>
    <mergeCell ref="F1595:G1595"/>
    <mergeCell ref="E1596:F1596"/>
    <mergeCell ref="E1597:F1597"/>
    <mergeCell ref="E1598:F1598"/>
    <mergeCell ref="E1599:F1599"/>
    <mergeCell ref="E1600:F1600"/>
    <mergeCell ref="E1601:F1601"/>
    <mergeCell ref="H1603:I1603"/>
    <mergeCell ref="F1606:G1606"/>
    <mergeCell ref="E1607:F1607"/>
    <mergeCell ref="E1608:F1608"/>
    <mergeCell ref="E1609:F1609"/>
    <mergeCell ref="E1610:F1610"/>
    <mergeCell ref="H1612:I1612"/>
    <mergeCell ref="E1615:F1615"/>
    <mergeCell ref="E1616:F1616"/>
    <mergeCell ref="E1617:F1617"/>
    <mergeCell ref="E1618:F1618"/>
    <mergeCell ref="E1619:F1619"/>
    <mergeCell ref="E1620:F1620"/>
    <mergeCell ref="H1622:I1622"/>
    <mergeCell ref="F1625:G1625"/>
    <mergeCell ref="F1626:G1626"/>
    <mergeCell ref="E1627:F1627"/>
    <mergeCell ref="E1628:F1628"/>
    <mergeCell ref="E1629:F1629"/>
    <mergeCell ref="E1630:F1630"/>
    <mergeCell ref="E1631:F1631"/>
    <mergeCell ref="H1633:I1633"/>
    <mergeCell ref="F1636:G1636"/>
    <mergeCell ref="E1637:F1637"/>
    <mergeCell ref="E1638:F1638"/>
    <mergeCell ref="E1639:F1639"/>
    <mergeCell ref="E1640:F1640"/>
    <mergeCell ref="E1641:F1641"/>
    <mergeCell ref="E1642:F1642"/>
    <mergeCell ref="H1644:I1644"/>
    <mergeCell ref="F1647:G1647"/>
    <mergeCell ref="E1648:F1648"/>
    <mergeCell ref="E1649:F1649"/>
    <mergeCell ref="E1650:F1650"/>
    <mergeCell ref="E1651:F1651"/>
    <mergeCell ref="E1652:F1652"/>
    <mergeCell ref="H1654:I1654"/>
    <mergeCell ref="E1657:F1657"/>
    <mergeCell ref="E1658:F1658"/>
    <mergeCell ref="E1659:F1659"/>
    <mergeCell ref="E1660:F1660"/>
    <mergeCell ref="E1661:F1661"/>
    <mergeCell ref="E1662:F1662"/>
    <mergeCell ref="H1664:I1664"/>
    <mergeCell ref="F1667:G1667"/>
    <mergeCell ref="E1668:F1668"/>
    <mergeCell ref="E1669:F1669"/>
    <mergeCell ref="E1670:F1670"/>
    <mergeCell ref="E1671:F1671"/>
    <mergeCell ref="E1672:F1672"/>
    <mergeCell ref="E1673:F1673"/>
    <mergeCell ref="H1675:I1675"/>
    <mergeCell ref="F1678:G1678"/>
    <mergeCell ref="E1679:F1679"/>
    <mergeCell ref="E1680:F1680"/>
    <mergeCell ref="E1681:F1681"/>
    <mergeCell ref="E1682:F1682"/>
    <mergeCell ref="E1683:F1683"/>
    <mergeCell ref="H1685:I1685"/>
    <mergeCell ref="E1688:F1688"/>
    <mergeCell ref="E1689:F1689"/>
    <mergeCell ref="E1690:F1690"/>
    <mergeCell ref="E1691:F1691"/>
    <mergeCell ref="H1693:I1693"/>
    <mergeCell ref="E1696:F1696"/>
    <mergeCell ref="E1697:F1697"/>
    <mergeCell ref="E1698:F1698"/>
    <mergeCell ref="E1699:F1699"/>
    <mergeCell ref="E1700:F1700"/>
    <mergeCell ref="E1701:F1701"/>
    <mergeCell ref="H1703:I1703"/>
    <mergeCell ref="F1706:G1706"/>
    <mergeCell ref="F1707:G1707"/>
    <mergeCell ref="E1708:F1708"/>
    <mergeCell ref="E1709:F1709"/>
    <mergeCell ref="E1710:F1710"/>
    <mergeCell ref="E1711:F1711"/>
    <mergeCell ref="E1712:F1712"/>
    <mergeCell ref="E1713:F1713"/>
    <mergeCell ref="E1714:F1714"/>
    <mergeCell ref="E1715:F1715"/>
    <mergeCell ref="H1717:I1717"/>
    <mergeCell ref="E1720:F1720"/>
    <mergeCell ref="E1721:F1721"/>
    <mergeCell ref="E1722:F1722"/>
    <mergeCell ref="E1723:F1723"/>
    <mergeCell ref="E1724:F1724"/>
    <mergeCell ref="E1725:F1725"/>
    <mergeCell ref="E1726:F1726"/>
    <mergeCell ref="E1727:F1727"/>
    <mergeCell ref="E1728:F1728"/>
    <mergeCell ref="E1729:F1729"/>
    <mergeCell ref="E1730:F1730"/>
    <mergeCell ref="E1731:F1731"/>
    <mergeCell ref="E1732:F1732"/>
    <mergeCell ref="E1733:F1733"/>
    <mergeCell ref="H1735:I1735"/>
    <mergeCell ref="E1738:F1738"/>
    <mergeCell ref="E1739:F1739"/>
    <mergeCell ref="E1740:F1740"/>
    <mergeCell ref="E1741:F1741"/>
    <mergeCell ref="E1742:F1742"/>
    <mergeCell ref="E1743:F1743"/>
    <mergeCell ref="E1744:F1744"/>
    <mergeCell ref="E1745:F1745"/>
    <mergeCell ref="E1746:F1746"/>
    <mergeCell ref="E1747:F1747"/>
    <mergeCell ref="E1748:F1748"/>
    <mergeCell ref="E1749:F1749"/>
    <mergeCell ref="E1750:F1750"/>
    <mergeCell ref="E1751:F1751"/>
    <mergeCell ref="G1753:H1753"/>
    <mergeCell ref="E1756:F1756"/>
    <mergeCell ref="E1757:F1757"/>
    <mergeCell ref="E1758:F1758"/>
    <mergeCell ref="E1759:F1759"/>
    <mergeCell ref="E1760:F1760"/>
    <mergeCell ref="E1761:F1761"/>
    <mergeCell ref="E1762:F1762"/>
    <mergeCell ref="E1763:F1763"/>
    <mergeCell ref="E1764:F1764"/>
    <mergeCell ref="H1766:I1766"/>
    <mergeCell ref="E1769:F1769"/>
    <mergeCell ref="E1770:F1770"/>
    <mergeCell ref="E1771:F1771"/>
    <mergeCell ref="E1772:F1772"/>
    <mergeCell ref="E1773:F1773"/>
    <mergeCell ref="E1774:F1774"/>
    <mergeCell ref="H1776:I1776"/>
    <mergeCell ref="E1779:F1779"/>
    <mergeCell ref="E1780:F1780"/>
    <mergeCell ref="E1781:F1781"/>
    <mergeCell ref="E1782:F1782"/>
    <mergeCell ref="E1783:F1783"/>
    <mergeCell ref="E1784:F1784"/>
    <mergeCell ref="E1785:F1785"/>
    <mergeCell ref="E1786:F1786"/>
    <mergeCell ref="E1787:F1787"/>
    <mergeCell ref="E1788:F1788"/>
    <mergeCell ref="H1790:I1790"/>
    <mergeCell ref="E1793:F1793"/>
    <mergeCell ref="E1794:F1794"/>
    <mergeCell ref="E1795:F1795"/>
    <mergeCell ref="E1796:F1796"/>
    <mergeCell ref="E1797:F1797"/>
    <mergeCell ref="E1798:F1798"/>
    <mergeCell ref="E1799:F1799"/>
    <mergeCell ref="E1800:F1800"/>
    <mergeCell ref="E1801:F1801"/>
    <mergeCell ref="E1802:F1802"/>
    <mergeCell ref="H1804:I1804"/>
    <mergeCell ref="E1807:F1807"/>
    <mergeCell ref="E1808:F1808"/>
    <mergeCell ref="E1809:F1809"/>
    <mergeCell ref="E1810:F1810"/>
    <mergeCell ref="E1811:F1811"/>
    <mergeCell ref="E1812:F1812"/>
    <mergeCell ref="E1813:F1813"/>
    <mergeCell ref="E1814:F1814"/>
    <mergeCell ref="E1815:F1815"/>
    <mergeCell ref="E1816:F1816"/>
    <mergeCell ref="H1818:I1818"/>
    <mergeCell ref="F1821:G1821"/>
    <mergeCell ref="E1822:F1822"/>
    <mergeCell ref="E1823:F1823"/>
    <mergeCell ref="E1824:F1824"/>
    <mergeCell ref="E1825:F1825"/>
    <mergeCell ref="E1826:F1826"/>
    <mergeCell ref="E1827:F1827"/>
    <mergeCell ref="E1828:F1828"/>
    <mergeCell ref="E1829:F1829"/>
    <mergeCell ref="H1831:I1831"/>
    <mergeCell ref="E1834:F1834"/>
    <mergeCell ref="E1835:F1835"/>
    <mergeCell ref="E1836:F1836"/>
    <mergeCell ref="E1837:F1837"/>
    <mergeCell ref="E1838:F1838"/>
    <mergeCell ref="E1839:F1839"/>
    <mergeCell ref="E1840:F1840"/>
    <mergeCell ref="E1841:F1841"/>
    <mergeCell ref="E1842:F1842"/>
    <mergeCell ref="E1843:F1843"/>
    <mergeCell ref="E1844:F1844"/>
    <mergeCell ref="E1845:F1845"/>
    <mergeCell ref="E1846:F1846"/>
    <mergeCell ref="E1847:F1847"/>
    <mergeCell ref="H1849:I1849"/>
    <mergeCell ref="E1852:F1852"/>
    <mergeCell ref="E1853:F1853"/>
    <mergeCell ref="E1854:F1854"/>
    <mergeCell ref="E1855:F1855"/>
    <mergeCell ref="E1856:F1856"/>
    <mergeCell ref="E1857:F1857"/>
    <mergeCell ref="H1859:I1859"/>
    <mergeCell ref="E1862:F1862"/>
    <mergeCell ref="E1863:F1863"/>
    <mergeCell ref="E1864:F1864"/>
    <mergeCell ref="E1865:F1865"/>
    <mergeCell ref="E1866:F1866"/>
    <mergeCell ref="E1867:F1867"/>
    <mergeCell ref="E1868:F1868"/>
    <mergeCell ref="E1869:F1869"/>
    <mergeCell ref="E1870:F1870"/>
    <mergeCell ref="E1871:F1871"/>
    <mergeCell ref="H1873:I1873"/>
    <mergeCell ref="E1876:F1876"/>
    <mergeCell ref="E1877:F1877"/>
    <mergeCell ref="E1878:F1878"/>
    <mergeCell ref="E1879:F1879"/>
    <mergeCell ref="E1880:F1880"/>
    <mergeCell ref="E1881:F1881"/>
    <mergeCell ref="E1882:F1882"/>
    <mergeCell ref="E1883:F1883"/>
    <mergeCell ref="E1884:F1884"/>
    <mergeCell ref="E1885:F1885"/>
    <mergeCell ref="H1887:I1887"/>
    <mergeCell ref="E1890:F1890"/>
    <mergeCell ref="E1891:F1891"/>
    <mergeCell ref="E1892:F1892"/>
    <mergeCell ref="E1893:F1893"/>
    <mergeCell ref="E1894:F1894"/>
    <mergeCell ref="E1895:F1895"/>
    <mergeCell ref="E1896:F1896"/>
    <mergeCell ref="E1897:F1897"/>
    <mergeCell ref="E1898:F1898"/>
    <mergeCell ref="E1899:F1899"/>
    <mergeCell ref="H1901:I1901"/>
    <mergeCell ref="F1904:G1904"/>
    <mergeCell ref="E1905:F1905"/>
    <mergeCell ref="E1906:F1906"/>
    <mergeCell ref="E1907:F1907"/>
    <mergeCell ref="E1908:F1908"/>
    <mergeCell ref="E1909:F1909"/>
    <mergeCell ref="E1910:F1910"/>
    <mergeCell ref="E1911:F1911"/>
    <mergeCell ref="E1912:F1912"/>
    <mergeCell ref="H1914:I1914"/>
    <mergeCell ref="E1917:F1917"/>
    <mergeCell ref="E1918:F1918"/>
    <mergeCell ref="E1919:F1919"/>
    <mergeCell ref="E1920:F1920"/>
    <mergeCell ref="E1921:F1921"/>
    <mergeCell ref="E1922:F1922"/>
    <mergeCell ref="E1923:F1923"/>
    <mergeCell ref="E1924:F1924"/>
    <mergeCell ref="E1925:F1925"/>
    <mergeCell ref="E1926:F1926"/>
    <mergeCell ref="E1927:F1927"/>
    <mergeCell ref="E1928:F1928"/>
    <mergeCell ref="E1929:F1929"/>
    <mergeCell ref="E1930:F1930"/>
    <mergeCell ref="H1932:I1932"/>
    <mergeCell ref="E1935:F1935"/>
    <mergeCell ref="E1936:F1936"/>
    <mergeCell ref="E1937:F1937"/>
    <mergeCell ref="E1938:F1938"/>
    <mergeCell ref="E1939:F1939"/>
    <mergeCell ref="E1940:F1940"/>
    <mergeCell ref="E1941:F1941"/>
    <mergeCell ref="E1942:F1942"/>
    <mergeCell ref="E1943:F1943"/>
    <mergeCell ref="E1944:F1944"/>
    <mergeCell ref="H1946:I1946"/>
    <mergeCell ref="F1949:G1949"/>
    <mergeCell ref="F1950:G1950"/>
    <mergeCell ref="F1951:G1951"/>
    <mergeCell ref="E1952:F1952"/>
    <mergeCell ref="E1953:F1953"/>
    <mergeCell ref="E1954:F1954"/>
    <mergeCell ref="E1955:F1955"/>
    <mergeCell ref="E1956:F1956"/>
    <mergeCell ref="E1957:F1957"/>
    <mergeCell ref="E1958:F1958"/>
    <mergeCell ref="H1960:I1960"/>
    <mergeCell ref="E1963:F1963"/>
    <mergeCell ref="E1964:F1964"/>
    <mergeCell ref="E1965:F1965"/>
    <mergeCell ref="E1966:F1966"/>
    <mergeCell ref="E1967:F1967"/>
    <mergeCell ref="E1968:F1968"/>
    <mergeCell ref="E1969:F1969"/>
    <mergeCell ref="E1970:F1970"/>
    <mergeCell ref="H1972:I1972"/>
    <mergeCell ref="E1975:F1975"/>
    <mergeCell ref="E1976:F1976"/>
    <mergeCell ref="E1977:F1977"/>
    <mergeCell ref="E1978:F1978"/>
    <mergeCell ref="E1979:F1979"/>
    <mergeCell ref="E1980:F1980"/>
    <mergeCell ref="E1981:F1981"/>
    <mergeCell ref="E1982:F1982"/>
    <mergeCell ref="E1983:F1983"/>
    <mergeCell ref="E1984:F1984"/>
    <mergeCell ref="E1985:F1985"/>
    <mergeCell ref="H1987:I1987"/>
    <mergeCell ref="E1990:F1990"/>
    <mergeCell ref="E1991:F1991"/>
    <mergeCell ref="E1992:F1992"/>
    <mergeCell ref="E1993:F1993"/>
    <mergeCell ref="E1994:F1994"/>
    <mergeCell ref="E1995:F1995"/>
    <mergeCell ref="E1996:F1996"/>
    <mergeCell ref="E1997:F1997"/>
    <mergeCell ref="E1998:F1998"/>
    <mergeCell ref="E1999:F1999"/>
    <mergeCell ref="E2000:F2000"/>
    <mergeCell ref="H2002:I2002"/>
    <mergeCell ref="E2005:F2005"/>
    <mergeCell ref="E2006:F2006"/>
    <mergeCell ref="E2007:F2007"/>
    <mergeCell ref="E2008:F2008"/>
    <mergeCell ref="E2009:F2009"/>
    <mergeCell ref="E2010:F2010"/>
    <mergeCell ref="E2011:F2011"/>
    <mergeCell ref="E2012:F2012"/>
    <mergeCell ref="E2013:F2013"/>
    <mergeCell ref="E2014:F2014"/>
    <mergeCell ref="E2015:F2015"/>
    <mergeCell ref="H2017:I2017"/>
    <mergeCell ref="F2020:G2020"/>
    <mergeCell ref="E2021:F2021"/>
    <mergeCell ref="E2022:F2022"/>
    <mergeCell ref="E2023:F2023"/>
    <mergeCell ref="E2024:F2024"/>
    <mergeCell ref="E2025:F2025"/>
    <mergeCell ref="E2026:F2026"/>
    <mergeCell ref="E2027:F2027"/>
    <mergeCell ref="H2029:I2029"/>
    <mergeCell ref="E2032:F2032"/>
    <mergeCell ref="E2033:F2033"/>
    <mergeCell ref="E2034:F2034"/>
    <mergeCell ref="E2035:F2035"/>
    <mergeCell ref="E2036:F2036"/>
    <mergeCell ref="E2037:F2037"/>
    <mergeCell ref="E2038:F2038"/>
    <mergeCell ref="E2039:F2039"/>
    <mergeCell ref="H2041:I2041"/>
    <mergeCell ref="E2044:F2044"/>
    <mergeCell ref="E2045:F2045"/>
    <mergeCell ref="E2046:F2046"/>
    <mergeCell ref="E2047:F2047"/>
    <mergeCell ref="E2048:F2048"/>
    <mergeCell ref="E2049:F2049"/>
    <mergeCell ref="E2050:F2050"/>
    <mergeCell ref="E2051:F2051"/>
    <mergeCell ref="E2052:F2052"/>
    <mergeCell ref="E2053:F2053"/>
    <mergeCell ref="E2054:F2054"/>
    <mergeCell ref="H2056:I2056"/>
    <mergeCell ref="E2059:F2059"/>
    <mergeCell ref="E2060:F2060"/>
    <mergeCell ref="E2061:F2061"/>
    <mergeCell ref="E2062:F2062"/>
    <mergeCell ref="E2063:F2063"/>
    <mergeCell ref="E2064:F2064"/>
    <mergeCell ref="E2065:F2065"/>
    <mergeCell ref="E2066:F2066"/>
    <mergeCell ref="E2067:F2067"/>
    <mergeCell ref="E2068:F2068"/>
    <mergeCell ref="E2069:F2069"/>
    <mergeCell ref="H2071:I2071"/>
    <mergeCell ref="E2074:F2074"/>
    <mergeCell ref="E2075:F2075"/>
    <mergeCell ref="E2076:F2076"/>
    <mergeCell ref="E2077:F2077"/>
    <mergeCell ref="E2078:F2078"/>
    <mergeCell ref="E2079:F2079"/>
    <mergeCell ref="E2080:F2080"/>
    <mergeCell ref="E2081:F2081"/>
    <mergeCell ref="E2082:F2082"/>
    <mergeCell ref="E2083:F2083"/>
    <mergeCell ref="E2084:F2084"/>
    <mergeCell ref="H2086:I2086"/>
    <mergeCell ref="F2089:G2089"/>
    <mergeCell ref="E2090:F2090"/>
    <mergeCell ref="E2091:F2091"/>
    <mergeCell ref="E2092:F2092"/>
    <mergeCell ref="E2093:F2093"/>
    <mergeCell ref="E2094:F2094"/>
    <mergeCell ref="E2095:F2095"/>
    <mergeCell ref="E2096:F2096"/>
    <mergeCell ref="E2097:F2097"/>
    <mergeCell ref="E2098:F2098"/>
    <mergeCell ref="H2100:I2100"/>
    <mergeCell ref="E2103:F2103"/>
    <mergeCell ref="E2104:F2104"/>
    <mergeCell ref="E2105:F2105"/>
    <mergeCell ref="E2106:F2106"/>
    <mergeCell ref="E2107:F2107"/>
    <mergeCell ref="E2108:F2108"/>
    <mergeCell ref="E2109:F2109"/>
    <mergeCell ref="E2110:F2110"/>
    <mergeCell ref="E2111:F2111"/>
    <mergeCell ref="H2113:I2113"/>
    <mergeCell ref="E2116:F2116"/>
    <mergeCell ref="E2117:F2117"/>
    <mergeCell ref="E2118:F2118"/>
    <mergeCell ref="E2119:F2119"/>
    <mergeCell ref="E2120:F2120"/>
    <mergeCell ref="E2121:F2121"/>
    <mergeCell ref="E2122:F2122"/>
    <mergeCell ref="E2123:F2123"/>
    <mergeCell ref="E2124:F2124"/>
    <mergeCell ref="E2125:F2125"/>
    <mergeCell ref="E2126:F2126"/>
    <mergeCell ref="H2128:I2128"/>
    <mergeCell ref="E2131:F2131"/>
    <mergeCell ref="E2132:F2132"/>
    <mergeCell ref="E2133:F2133"/>
    <mergeCell ref="E2134:F2134"/>
    <mergeCell ref="E2135:F2135"/>
    <mergeCell ref="E2136:F2136"/>
    <mergeCell ref="E2137:F2137"/>
    <mergeCell ref="E2138:F2138"/>
    <mergeCell ref="E2139:F2139"/>
    <mergeCell ref="E2140:F2140"/>
    <mergeCell ref="E2141:F2141"/>
    <mergeCell ref="H2143:I2143"/>
    <mergeCell ref="F2146:G2146"/>
    <mergeCell ref="E2147:F2147"/>
    <mergeCell ref="E2148:F2148"/>
    <mergeCell ref="E2149:F2149"/>
    <mergeCell ref="E2150:F2150"/>
    <mergeCell ref="E2151:F2151"/>
    <mergeCell ref="E2152:F2152"/>
    <mergeCell ref="E2153:F2153"/>
    <mergeCell ref="E2154:F2154"/>
    <mergeCell ref="H2156:I2156"/>
    <mergeCell ref="E2159:F2159"/>
    <mergeCell ref="E2160:F2160"/>
    <mergeCell ref="E2161:F2161"/>
    <mergeCell ref="E2162:F2162"/>
    <mergeCell ref="E2163:F2163"/>
    <mergeCell ref="E2164:F2164"/>
    <mergeCell ref="E2165:F2165"/>
    <mergeCell ref="E2166:F2166"/>
    <mergeCell ref="E2167:F2167"/>
    <mergeCell ref="E2168:F2168"/>
    <mergeCell ref="E2169:F2169"/>
    <mergeCell ref="E2170:F2170"/>
    <mergeCell ref="H2172:I2172"/>
    <mergeCell ref="F2175:G2175"/>
    <mergeCell ref="E2176:F2176"/>
    <mergeCell ref="E2177:F2177"/>
    <mergeCell ref="E2178:F2178"/>
    <mergeCell ref="E2179:F2179"/>
    <mergeCell ref="E2180:F2180"/>
    <mergeCell ref="E2181:F2181"/>
    <mergeCell ref="E2182:F2182"/>
    <mergeCell ref="E2183:F2183"/>
    <mergeCell ref="E2184:F2184"/>
    <mergeCell ref="E2185:F2185"/>
    <mergeCell ref="E2186:F2186"/>
    <mergeCell ref="E2187:F2187"/>
    <mergeCell ref="E2188:F2188"/>
    <mergeCell ref="H2190:I2190"/>
    <mergeCell ref="E2193:F2193"/>
    <mergeCell ref="E2194:F2194"/>
    <mergeCell ref="E2195:F2195"/>
    <mergeCell ref="E2196:F2196"/>
    <mergeCell ref="E2197:F2197"/>
    <mergeCell ref="E2198:F2198"/>
    <mergeCell ref="H2200:I2200"/>
    <mergeCell ref="E2203:F2203"/>
    <mergeCell ref="E2204:F2204"/>
    <mergeCell ref="E2205:F2205"/>
    <mergeCell ref="E2206:F2206"/>
    <mergeCell ref="E2207:F2207"/>
    <mergeCell ref="H2209:I2209"/>
    <mergeCell ref="E2212:F2212"/>
    <mergeCell ref="E2213:F2213"/>
    <mergeCell ref="E2214:F2214"/>
    <mergeCell ref="E2215:F2215"/>
    <mergeCell ref="E2216:F2216"/>
    <mergeCell ref="E2217:F2217"/>
    <mergeCell ref="E2218:F2218"/>
    <mergeCell ref="E2219:F2219"/>
    <mergeCell ref="H2221:I2221"/>
    <mergeCell ref="F2224:G2224"/>
    <mergeCell ref="F2225:G2225"/>
    <mergeCell ref="E2226:F2226"/>
    <mergeCell ref="E2227:F2227"/>
    <mergeCell ref="E2228:F2228"/>
    <mergeCell ref="E2229:F2229"/>
    <mergeCell ref="E2230:F2230"/>
    <mergeCell ref="H2232:I2232"/>
    <mergeCell ref="E2235:F2235"/>
    <mergeCell ref="E2236:F2236"/>
    <mergeCell ref="E2237:F2237"/>
    <mergeCell ref="E2238:F2238"/>
    <mergeCell ref="E2239:F2239"/>
    <mergeCell ref="E2240:F2240"/>
    <mergeCell ref="H2242:I2242"/>
    <mergeCell ref="E2245:F2245"/>
    <mergeCell ref="E2246:F2246"/>
    <mergeCell ref="E2247:F2247"/>
    <mergeCell ref="E2248:F2248"/>
    <mergeCell ref="E2249:F2249"/>
    <mergeCell ref="E2250:F2250"/>
    <mergeCell ref="E2251:F2251"/>
    <mergeCell ref="H2253:I2253"/>
    <mergeCell ref="E2256:F2256"/>
    <mergeCell ref="E2257:F2257"/>
    <mergeCell ref="E2258:F2258"/>
    <mergeCell ref="E2259:F2259"/>
    <mergeCell ref="E2260:F2260"/>
    <mergeCell ref="H2262:I2262"/>
    <mergeCell ref="F2265:G2265"/>
    <mergeCell ref="E2266:F2266"/>
    <mergeCell ref="E2267:F2267"/>
    <mergeCell ref="E2268:F2268"/>
    <mergeCell ref="E2269:F2269"/>
    <mergeCell ref="E2270:F2270"/>
    <mergeCell ref="H2272:I2272"/>
    <mergeCell ref="E2275:F2275"/>
    <mergeCell ref="E2276:F2276"/>
    <mergeCell ref="E2277:F2277"/>
    <mergeCell ref="E2278:F2278"/>
    <mergeCell ref="E2279:F2279"/>
    <mergeCell ref="E2280:F2280"/>
    <mergeCell ref="H2282:I2282"/>
    <mergeCell ref="E2285:F2285"/>
    <mergeCell ref="E2286:F2286"/>
    <mergeCell ref="E2287:F2287"/>
    <mergeCell ref="E2288:F2288"/>
    <mergeCell ref="E2289:F2289"/>
    <mergeCell ref="E2290:F2290"/>
    <mergeCell ref="E2291:F2291"/>
    <mergeCell ref="H2293:I2293"/>
    <mergeCell ref="E2296:F2296"/>
    <mergeCell ref="E2297:F2297"/>
    <mergeCell ref="E2298:F2298"/>
    <mergeCell ref="E2299:F2299"/>
    <mergeCell ref="E2300:F2300"/>
    <mergeCell ref="H2302:I2302"/>
    <mergeCell ref="F2305:G2305"/>
    <mergeCell ref="E2306:F2306"/>
    <mergeCell ref="E2307:F2307"/>
    <mergeCell ref="E2308:F2308"/>
    <mergeCell ref="E2309:F2309"/>
    <mergeCell ref="E2310:F2310"/>
    <mergeCell ref="H2312:I2312"/>
    <mergeCell ref="E2315:F2315"/>
    <mergeCell ref="E2316:F2316"/>
    <mergeCell ref="E2317:F2317"/>
    <mergeCell ref="E2318:F2318"/>
    <mergeCell ref="E2319:F2319"/>
    <mergeCell ref="E2320:F2320"/>
    <mergeCell ref="H2322:I2322"/>
    <mergeCell ref="E2325:F2325"/>
    <mergeCell ref="E2326:F2326"/>
    <mergeCell ref="E2327:F2327"/>
    <mergeCell ref="E2328:F2328"/>
    <mergeCell ref="E2329:F2329"/>
    <mergeCell ref="H2331:I2331"/>
    <mergeCell ref="E2334:F2334"/>
    <mergeCell ref="E2335:F2335"/>
    <mergeCell ref="E2336:F2336"/>
    <mergeCell ref="E2337:F2337"/>
    <mergeCell ref="E2338:F2338"/>
    <mergeCell ref="E2339:F2339"/>
    <mergeCell ref="E2340:F2340"/>
    <mergeCell ref="H2342:I2342"/>
    <mergeCell ref="F2345:G2345"/>
    <mergeCell ref="F2346:G2346"/>
    <mergeCell ref="E2347:F2347"/>
    <mergeCell ref="E2348:F2348"/>
    <mergeCell ref="E2349:F2349"/>
    <mergeCell ref="E2350:F2350"/>
    <mergeCell ref="E2351:F2351"/>
    <mergeCell ref="E2352:F2352"/>
    <mergeCell ref="E2353:F2353"/>
    <mergeCell ref="E2354:F2354"/>
    <mergeCell ref="E2355:F2355"/>
    <mergeCell ref="E2356:F2356"/>
    <mergeCell ref="H2358:I2358"/>
    <mergeCell ref="E2361:F2361"/>
    <mergeCell ref="E2362:F2362"/>
    <mergeCell ref="E2363:F2363"/>
    <mergeCell ref="E2364:F2364"/>
    <mergeCell ref="E2365:F2365"/>
    <mergeCell ref="E2366:F2366"/>
    <mergeCell ref="E2367:F2367"/>
    <mergeCell ref="E2368:F2368"/>
    <mergeCell ref="E2369:F2369"/>
    <mergeCell ref="E2370:F2370"/>
    <mergeCell ref="E2371:F2371"/>
    <mergeCell ref="E2372:F2372"/>
    <mergeCell ref="E2373:F2373"/>
    <mergeCell ref="H2375:I2375"/>
    <mergeCell ref="E2378:F2378"/>
    <mergeCell ref="E2379:F2379"/>
    <mergeCell ref="E2380:F2380"/>
    <mergeCell ref="E2381:F2381"/>
    <mergeCell ref="E2382:F2382"/>
    <mergeCell ref="E2383:F2383"/>
    <mergeCell ref="E2384:F2384"/>
    <mergeCell ref="E2385:F2385"/>
    <mergeCell ref="E2386:F2386"/>
    <mergeCell ref="E2387:F2387"/>
    <mergeCell ref="E2388:F2388"/>
    <mergeCell ref="E2389:F2389"/>
    <mergeCell ref="E2390:F2390"/>
    <mergeCell ref="H2392:I2392"/>
    <mergeCell ref="E2395:F2395"/>
    <mergeCell ref="E2396:F2396"/>
    <mergeCell ref="E2397:F2397"/>
    <mergeCell ref="E2398:F2398"/>
    <mergeCell ref="E2399:F2399"/>
    <mergeCell ref="E2400:F2400"/>
    <mergeCell ref="E2401:F2401"/>
    <mergeCell ref="E2402:F2402"/>
    <mergeCell ref="E2403:F2403"/>
    <mergeCell ref="E2404:F2404"/>
    <mergeCell ref="H2406:I2406"/>
    <mergeCell ref="E2409:F2409"/>
    <mergeCell ref="E2410:F2410"/>
    <mergeCell ref="E2411:F2411"/>
    <mergeCell ref="E2412:F2412"/>
    <mergeCell ref="E2413:F2413"/>
    <mergeCell ref="E2414:F2414"/>
    <mergeCell ref="E2415:F2415"/>
    <mergeCell ref="H2417:I2417"/>
    <mergeCell ref="E2420:F2420"/>
    <mergeCell ref="E2421:F2421"/>
    <mergeCell ref="E2422:F2422"/>
    <mergeCell ref="E2423:F2423"/>
    <mergeCell ref="E2424:F2424"/>
    <mergeCell ref="E2425:F2425"/>
    <mergeCell ref="E2426:F2426"/>
    <mergeCell ref="H2428:I2428"/>
    <mergeCell ref="E2431:F2431"/>
    <mergeCell ref="E2432:F2432"/>
    <mergeCell ref="E2433:F2433"/>
    <mergeCell ref="E2434:F2434"/>
    <mergeCell ref="E2435:F2435"/>
    <mergeCell ref="E2436:F2436"/>
    <mergeCell ref="E2437:F2437"/>
    <mergeCell ref="H2439:I2439"/>
    <mergeCell ref="E2442:F2442"/>
    <mergeCell ref="E2443:F2443"/>
    <mergeCell ref="E2444:F2444"/>
    <mergeCell ref="E2445:F2445"/>
    <mergeCell ref="E2446:F2446"/>
    <mergeCell ref="E2447:F2447"/>
    <mergeCell ref="E2448:F2448"/>
    <mergeCell ref="E2449:F2449"/>
    <mergeCell ref="H2451:I2451"/>
    <mergeCell ref="E2454:F2454"/>
    <mergeCell ref="E2455:F2455"/>
    <mergeCell ref="E2456:F2456"/>
    <mergeCell ref="E2457:F2457"/>
    <mergeCell ref="E2458:F2458"/>
    <mergeCell ref="E2459:F2459"/>
    <mergeCell ref="E2460:F2460"/>
    <mergeCell ref="E2461:F2461"/>
    <mergeCell ref="H2463:I2463"/>
    <mergeCell ref="E2466:F2466"/>
    <mergeCell ref="E2467:F2467"/>
    <mergeCell ref="E2468:F2468"/>
    <mergeCell ref="E2469:F2469"/>
    <mergeCell ref="E2470:F2470"/>
    <mergeCell ref="E2471:F2471"/>
    <mergeCell ref="E2472:F2472"/>
    <mergeCell ref="H2474:I2474"/>
    <mergeCell ref="E2477:F2477"/>
    <mergeCell ref="E2478:F2478"/>
    <mergeCell ref="E2479:F2479"/>
    <mergeCell ref="E2480:F2480"/>
    <mergeCell ref="E2481:F2481"/>
    <mergeCell ref="H2483:I2483"/>
    <mergeCell ref="E2486:F2486"/>
    <mergeCell ref="E2487:F2487"/>
    <mergeCell ref="E2488:F2488"/>
    <mergeCell ref="E2489:F2489"/>
    <mergeCell ref="E2490:F2490"/>
    <mergeCell ref="E2491:F2491"/>
    <mergeCell ref="G2493:H2493"/>
    <mergeCell ref="E2496:F2496"/>
    <mergeCell ref="E2497:F2497"/>
    <mergeCell ref="E2498:F2498"/>
    <mergeCell ref="E2499:F2499"/>
    <mergeCell ref="E2500:F2500"/>
    <mergeCell ref="E2501:F2501"/>
    <mergeCell ref="E2502:F2502"/>
    <mergeCell ref="H2504:I2504"/>
    <mergeCell ref="E2507:F2507"/>
    <mergeCell ref="E2508:F2508"/>
    <mergeCell ref="E2509:F2509"/>
    <mergeCell ref="E2510:F2510"/>
    <mergeCell ref="E2511:F2511"/>
    <mergeCell ref="E2512:F2512"/>
    <mergeCell ref="H2514:I2514"/>
    <mergeCell ref="E2517:F2517"/>
    <mergeCell ref="E2518:F2518"/>
    <mergeCell ref="E2519:F2519"/>
    <mergeCell ref="H2521:I2521"/>
    <mergeCell ref="E2524:F2524"/>
    <mergeCell ref="E2525:F2525"/>
    <mergeCell ref="E2526:F2526"/>
    <mergeCell ref="E2527:F2527"/>
    <mergeCell ref="E2528:F2528"/>
    <mergeCell ref="E2529:F2529"/>
    <mergeCell ref="H2531:I2531"/>
    <mergeCell ref="E2534:F2534"/>
    <mergeCell ref="E2535:F2535"/>
    <mergeCell ref="E2536:F2536"/>
    <mergeCell ref="E2537:F2537"/>
    <mergeCell ref="E2538:F2538"/>
    <mergeCell ref="E2539:F2539"/>
    <mergeCell ref="E2540:F2540"/>
    <mergeCell ref="E2541:F2541"/>
    <mergeCell ref="H2543:I2543"/>
    <mergeCell ref="E2546:F2546"/>
    <mergeCell ref="E2547:F2547"/>
    <mergeCell ref="E2548:F2548"/>
    <mergeCell ref="E2549:F2549"/>
    <mergeCell ref="E2550:F2550"/>
    <mergeCell ref="E2551:F2551"/>
    <mergeCell ref="E2552:F2552"/>
    <mergeCell ref="H2554:I2554"/>
    <mergeCell ref="E2557:F2557"/>
    <mergeCell ref="E2558:F2558"/>
    <mergeCell ref="E2559:F2559"/>
    <mergeCell ref="E2560:F2560"/>
    <mergeCell ref="E2561:F2561"/>
    <mergeCell ref="E2562:F2562"/>
    <mergeCell ref="E2563:F2563"/>
    <mergeCell ref="H2565:I2565"/>
    <mergeCell ref="F2568:G2568"/>
    <mergeCell ref="E2569:F2569"/>
    <mergeCell ref="E2570:F2570"/>
    <mergeCell ref="E2571:F2571"/>
    <mergeCell ref="E2572:F2572"/>
    <mergeCell ref="E2573:F2573"/>
    <mergeCell ref="E2574:F2574"/>
    <mergeCell ref="E2575:F2575"/>
    <mergeCell ref="E2576:F2576"/>
    <mergeCell ref="E2577:F2577"/>
    <mergeCell ref="E2578:F2578"/>
    <mergeCell ref="H2580:I2580"/>
    <mergeCell ref="E2583:F2583"/>
    <mergeCell ref="E2584:F2584"/>
    <mergeCell ref="E2585:F2585"/>
    <mergeCell ref="E2586:F2586"/>
    <mergeCell ref="E2587:F2587"/>
    <mergeCell ref="E2588:F2588"/>
    <mergeCell ref="E2589:F2589"/>
    <mergeCell ref="E2590:F2590"/>
    <mergeCell ref="E2591:F2591"/>
    <mergeCell ref="E2592:F2592"/>
    <mergeCell ref="E2593:F2593"/>
    <mergeCell ref="E2594:F2594"/>
    <mergeCell ref="E2595:F2595"/>
    <mergeCell ref="H2597:I2597"/>
    <mergeCell ref="E2600:F2600"/>
    <mergeCell ref="E2601:F2601"/>
    <mergeCell ref="E2602:F2602"/>
    <mergeCell ref="E2603:F2603"/>
    <mergeCell ref="E2604:F2604"/>
    <mergeCell ref="E2605:F2605"/>
    <mergeCell ref="E2606:F2606"/>
    <mergeCell ref="E2607:F2607"/>
    <mergeCell ref="E2608:F2608"/>
    <mergeCell ref="E2609:F2609"/>
    <mergeCell ref="E2610:F2610"/>
    <mergeCell ref="E2611:F2611"/>
    <mergeCell ref="E2612:F2612"/>
    <mergeCell ref="H2614:I2614"/>
    <mergeCell ref="E2617:F2617"/>
    <mergeCell ref="E2618:F2618"/>
    <mergeCell ref="E2619:F2619"/>
    <mergeCell ref="E2620:F2620"/>
    <mergeCell ref="E2621:F2621"/>
    <mergeCell ref="E2622:F2622"/>
    <mergeCell ref="E2623:F2623"/>
    <mergeCell ref="H2625:I2625"/>
    <mergeCell ref="E2628:F2628"/>
    <mergeCell ref="E2629:F2629"/>
    <mergeCell ref="E2630:F2630"/>
    <mergeCell ref="E2631:F2631"/>
    <mergeCell ref="E2632:F2632"/>
    <mergeCell ref="E2633:F2633"/>
    <mergeCell ref="H2635:I2635"/>
    <mergeCell ref="E2638:F2638"/>
    <mergeCell ref="E2639:F2639"/>
    <mergeCell ref="E2640:F2640"/>
    <mergeCell ref="E2641:F2641"/>
    <mergeCell ref="E2642:F2642"/>
    <mergeCell ref="E2643:F2643"/>
    <mergeCell ref="E2644:F2644"/>
    <mergeCell ref="H2646:I2646"/>
    <mergeCell ref="F2649:G2649"/>
    <mergeCell ref="E2650:F2650"/>
    <mergeCell ref="E2651:F2651"/>
    <mergeCell ref="E2652:F2652"/>
    <mergeCell ref="E2653:F2653"/>
    <mergeCell ref="E2654:F2654"/>
    <mergeCell ref="E2655:F2655"/>
    <mergeCell ref="E2656:F2656"/>
    <mergeCell ref="E2657:F2657"/>
    <mergeCell ref="E2658:F2658"/>
    <mergeCell ref="E2659:F2659"/>
    <mergeCell ref="H2661:I2661"/>
    <mergeCell ref="E2664:F2664"/>
    <mergeCell ref="E2665:F2665"/>
    <mergeCell ref="E2666:F2666"/>
    <mergeCell ref="E2667:F2667"/>
    <mergeCell ref="E2668:F2668"/>
    <mergeCell ref="E2669:F2669"/>
    <mergeCell ref="E2670:F2670"/>
    <mergeCell ref="E2671:F2671"/>
    <mergeCell ref="E2672:F2672"/>
    <mergeCell ref="E2673:F2673"/>
    <mergeCell ref="E2674:F2674"/>
    <mergeCell ref="E2675:F2675"/>
    <mergeCell ref="E2676:F2676"/>
    <mergeCell ref="H2678:I2678"/>
    <mergeCell ref="E2681:F2681"/>
    <mergeCell ref="E2682:F2682"/>
    <mergeCell ref="E2683:F2683"/>
    <mergeCell ref="E2684:F2684"/>
    <mergeCell ref="E2685:F2685"/>
    <mergeCell ref="E2686:F2686"/>
    <mergeCell ref="H2688:I2688"/>
    <mergeCell ref="E2691:F2691"/>
    <mergeCell ref="E2692:F2692"/>
    <mergeCell ref="E2693:F2693"/>
    <mergeCell ref="E2694:F2694"/>
    <mergeCell ref="E2695:F2695"/>
    <mergeCell ref="E2696:F2696"/>
    <mergeCell ref="E2697:F2697"/>
    <mergeCell ref="H2699:I2699"/>
    <mergeCell ref="F2702:G2702"/>
    <mergeCell ref="F2703:G2703"/>
    <mergeCell ref="E2704:F2704"/>
    <mergeCell ref="E2705:F2705"/>
    <mergeCell ref="E2706:F2706"/>
    <mergeCell ref="E2707:F2707"/>
    <mergeCell ref="E2708:F2708"/>
    <mergeCell ref="E2709:F2709"/>
    <mergeCell ref="E2710:F2710"/>
    <mergeCell ref="E2711:F2711"/>
    <mergeCell ref="E2712:F2712"/>
    <mergeCell ref="H2714:I2714"/>
    <mergeCell ref="E2717:F2717"/>
    <mergeCell ref="E2718:F2718"/>
    <mergeCell ref="E2719:F2719"/>
    <mergeCell ref="E2720:F2720"/>
    <mergeCell ref="E2721:F2721"/>
    <mergeCell ref="E2722:F2722"/>
    <mergeCell ref="E2723:F2723"/>
    <mergeCell ref="E2724:F2724"/>
    <mergeCell ref="H2726:I2726"/>
    <mergeCell ref="F2729:G2729"/>
    <mergeCell ref="E2730:F2730"/>
    <mergeCell ref="E2731:F2731"/>
    <mergeCell ref="E2732:F2732"/>
    <mergeCell ref="E2733:F2733"/>
    <mergeCell ref="E2734:F2734"/>
    <mergeCell ref="E2735:F2735"/>
    <mergeCell ref="E2736:F2736"/>
    <mergeCell ref="E2737:F2737"/>
    <mergeCell ref="E2738:F2738"/>
    <mergeCell ref="E2739:F2739"/>
    <mergeCell ref="H2741:I2741"/>
    <mergeCell ref="E2744:F2744"/>
    <mergeCell ref="E2745:F2745"/>
    <mergeCell ref="E2746:F2746"/>
    <mergeCell ref="E2747:F2747"/>
    <mergeCell ref="E2748:F2748"/>
    <mergeCell ref="E2749:F2749"/>
    <mergeCell ref="E2750:F2750"/>
    <mergeCell ref="E2751:F2751"/>
    <mergeCell ref="H2753:I2753"/>
    <mergeCell ref="F2756:G2756"/>
    <mergeCell ref="F2757:G2757"/>
    <mergeCell ref="F2758:G2758"/>
    <mergeCell ref="E2759:F2759"/>
    <mergeCell ref="E2760:F2760"/>
    <mergeCell ref="E2761:F2761"/>
    <mergeCell ref="E2762:F2762"/>
    <mergeCell ref="E2763:F2763"/>
    <mergeCell ref="E2764:F2764"/>
    <mergeCell ref="E2765:F2765"/>
    <mergeCell ref="E2766:F2766"/>
    <mergeCell ref="E2767:F2767"/>
    <mergeCell ref="E2768:F2768"/>
    <mergeCell ref="E2769:F2769"/>
    <mergeCell ref="H2771:I2771"/>
    <mergeCell ref="E2774:F2774"/>
    <mergeCell ref="E2775:F2775"/>
    <mergeCell ref="E2776:F2776"/>
    <mergeCell ref="E2777:F2777"/>
    <mergeCell ref="E2778:F2778"/>
    <mergeCell ref="E2779:F2779"/>
    <mergeCell ref="E2780:F2780"/>
    <mergeCell ref="E2781:F2781"/>
    <mergeCell ref="E2782:F2782"/>
    <mergeCell ref="E2783:F2783"/>
    <mergeCell ref="E2784:F2784"/>
    <mergeCell ref="H2786:I2786"/>
    <mergeCell ref="E2789:F2789"/>
    <mergeCell ref="E2790:F2790"/>
    <mergeCell ref="E2791:F2791"/>
    <mergeCell ref="E2792:F2792"/>
    <mergeCell ref="E2793:F2793"/>
    <mergeCell ref="E2794:F2794"/>
    <mergeCell ref="E2795:F2795"/>
    <mergeCell ref="E2796:F2796"/>
    <mergeCell ref="E2797:F2797"/>
    <mergeCell ref="E2798:F2798"/>
    <mergeCell ref="E2799:F2799"/>
    <mergeCell ref="E2800:F2800"/>
    <mergeCell ref="E2801:F2801"/>
    <mergeCell ref="H2803:I2803"/>
    <mergeCell ref="E2806:F2806"/>
    <mergeCell ref="E2807:F2807"/>
    <mergeCell ref="E2808:F2808"/>
    <mergeCell ref="E2809:F2809"/>
    <mergeCell ref="E2810:F2810"/>
    <mergeCell ref="E2811:F2811"/>
    <mergeCell ref="E2812:F2812"/>
    <mergeCell ref="E2813:F2813"/>
    <mergeCell ref="E2814:F2814"/>
    <mergeCell ref="H2816:I2816"/>
    <mergeCell ref="E2819:F2819"/>
    <mergeCell ref="E2820:F2820"/>
    <mergeCell ref="E2821:F2821"/>
    <mergeCell ref="E2822:F2822"/>
    <mergeCell ref="E2823:F2823"/>
    <mergeCell ref="E2824:F2824"/>
    <mergeCell ref="E2825:F2825"/>
    <mergeCell ref="H2827:I2827"/>
    <mergeCell ref="E2830:F2830"/>
    <mergeCell ref="E2831:F2831"/>
    <mergeCell ref="E2832:F2832"/>
    <mergeCell ref="E2833:F2833"/>
    <mergeCell ref="E2834:F2834"/>
    <mergeCell ref="E2835:F2835"/>
    <mergeCell ref="E2836:F2836"/>
    <mergeCell ref="H2838:I2838"/>
    <mergeCell ref="E2841:F2841"/>
    <mergeCell ref="E2842:F2842"/>
    <mergeCell ref="E2843:F2843"/>
    <mergeCell ref="E2844:F2844"/>
    <mergeCell ref="E2845:F2845"/>
    <mergeCell ref="E2846:F2846"/>
    <mergeCell ref="E2847:F2847"/>
    <mergeCell ref="E2848:F2848"/>
    <mergeCell ref="E2849:F2849"/>
    <mergeCell ref="E2850:F2850"/>
    <mergeCell ref="H2852:I2852"/>
    <mergeCell ref="E2855:F2855"/>
    <mergeCell ref="E2856:F2856"/>
    <mergeCell ref="E2857:F2857"/>
    <mergeCell ref="E2858:F2858"/>
    <mergeCell ref="E2859:F2859"/>
    <mergeCell ref="E2860:F2860"/>
    <mergeCell ref="E2861:F2861"/>
    <mergeCell ref="E2862:F2862"/>
    <mergeCell ref="E2863:F2863"/>
    <mergeCell ref="E2864:F2864"/>
    <mergeCell ref="H2866:I2866"/>
    <mergeCell ref="E2869:F2869"/>
    <mergeCell ref="E2870:F2870"/>
    <mergeCell ref="E2871:F2871"/>
    <mergeCell ref="E2872:F2872"/>
    <mergeCell ref="E2873:F2873"/>
    <mergeCell ref="E2874:F2874"/>
    <mergeCell ref="E2875:F2875"/>
    <mergeCell ref="E2876:F2876"/>
    <mergeCell ref="E2877:F2877"/>
    <mergeCell ref="E2878:F2878"/>
    <mergeCell ref="H2880:I2880"/>
    <mergeCell ref="E2883:F2883"/>
    <mergeCell ref="E2884:F2884"/>
    <mergeCell ref="E2885:F2885"/>
    <mergeCell ref="E2886:F2886"/>
    <mergeCell ref="E2887:F2887"/>
    <mergeCell ref="E2888:F2888"/>
    <mergeCell ref="E2889:F2889"/>
    <mergeCell ref="E2890:F2890"/>
    <mergeCell ref="E2891:F2891"/>
    <mergeCell ref="E2892:F2892"/>
    <mergeCell ref="E2893:F2893"/>
    <mergeCell ref="E2894:F2894"/>
    <mergeCell ref="E2895:F2895"/>
    <mergeCell ref="H2897:I2897"/>
    <mergeCell ref="E2900:F2900"/>
    <mergeCell ref="E2901:F2901"/>
    <mergeCell ref="E2902:F2902"/>
    <mergeCell ref="E2903:F2903"/>
    <mergeCell ref="E2904:F2904"/>
    <mergeCell ref="E2905:F2905"/>
    <mergeCell ref="E2906:F2906"/>
    <mergeCell ref="E2907:F2907"/>
    <mergeCell ref="E2908:F2908"/>
    <mergeCell ref="E2909:F2909"/>
    <mergeCell ref="E2910:F2910"/>
    <mergeCell ref="E2911:F2911"/>
    <mergeCell ref="E2912:F2912"/>
    <mergeCell ref="H2914:I2914"/>
    <mergeCell ref="E2917:F2917"/>
    <mergeCell ref="E2918:F2918"/>
    <mergeCell ref="E2919:F2919"/>
    <mergeCell ref="E2920:F2920"/>
    <mergeCell ref="E2921:F2921"/>
    <mergeCell ref="E2922:F2922"/>
    <mergeCell ref="E2923:F2923"/>
    <mergeCell ref="E2924:F2924"/>
    <mergeCell ref="E2925:F2925"/>
    <mergeCell ref="E2926:F2926"/>
    <mergeCell ref="E2927:F2927"/>
    <mergeCell ref="E2928:F2928"/>
    <mergeCell ref="E2929:F2929"/>
    <mergeCell ref="E2930:F2930"/>
    <mergeCell ref="E2931:F2931"/>
    <mergeCell ref="E2932:F2932"/>
    <mergeCell ref="E2933:F2933"/>
    <mergeCell ref="H2935:I2935"/>
    <mergeCell ref="F2938:G2938"/>
    <mergeCell ref="E2939:F2939"/>
    <mergeCell ref="E2940:F2940"/>
    <mergeCell ref="E2941:F2941"/>
    <mergeCell ref="E2942:F2942"/>
    <mergeCell ref="E2943:F2943"/>
    <mergeCell ref="E2944:F2944"/>
    <mergeCell ref="E2945:F2945"/>
    <mergeCell ref="E2946:F2946"/>
    <mergeCell ref="E2947:F2947"/>
    <mergeCell ref="E2948:F2948"/>
    <mergeCell ref="H2950:I2950"/>
    <mergeCell ref="E2953:F2953"/>
    <mergeCell ref="E2954:F2954"/>
    <mergeCell ref="E2955:F2955"/>
    <mergeCell ref="E2956:F2956"/>
    <mergeCell ref="E2957:F2957"/>
    <mergeCell ref="E2958:F2958"/>
    <mergeCell ref="E2959:F2959"/>
    <mergeCell ref="E2960:F2960"/>
    <mergeCell ref="H2962:I2962"/>
    <mergeCell ref="E2965:F2965"/>
    <mergeCell ref="E2966:F2966"/>
    <mergeCell ref="E2967:F2967"/>
    <mergeCell ref="E2968:F2968"/>
    <mergeCell ref="E2969:F2969"/>
    <mergeCell ref="E2970:F2970"/>
    <mergeCell ref="E2971:F2971"/>
    <mergeCell ref="E2972:F2972"/>
    <mergeCell ref="E2973:F2973"/>
    <mergeCell ref="H2975:I2975"/>
    <mergeCell ref="E2978:F2978"/>
    <mergeCell ref="E2979:F2979"/>
    <mergeCell ref="E2980:F2980"/>
    <mergeCell ref="E2981:F2981"/>
    <mergeCell ref="E2982:F2982"/>
    <mergeCell ref="E2983:F2983"/>
    <mergeCell ref="E2984:F2984"/>
    <mergeCell ref="E2985:F2985"/>
    <mergeCell ref="E2986:F2986"/>
    <mergeCell ref="H2988:I2988"/>
    <mergeCell ref="E2991:F2991"/>
    <mergeCell ref="E2992:F2992"/>
    <mergeCell ref="E2993:F2993"/>
    <mergeCell ref="E2994:F2994"/>
    <mergeCell ref="E2995:F2995"/>
    <mergeCell ref="E2996:F2996"/>
    <mergeCell ref="E2997:F2997"/>
    <mergeCell ref="E2998:F2998"/>
    <mergeCell ref="H3000:I3000"/>
    <mergeCell ref="E3003:F3003"/>
    <mergeCell ref="E3004:F3004"/>
    <mergeCell ref="E3005:F3005"/>
    <mergeCell ref="E3006:F3006"/>
    <mergeCell ref="E3007:F3007"/>
    <mergeCell ref="E3008:F3008"/>
    <mergeCell ref="E3009:F3009"/>
    <mergeCell ref="E3010:F3010"/>
    <mergeCell ref="E3011:F3011"/>
    <mergeCell ref="E3012:F3012"/>
    <mergeCell ref="E3013:F3013"/>
    <mergeCell ref="E3014:F3014"/>
    <mergeCell ref="E3015:F3015"/>
    <mergeCell ref="E3016:F3016"/>
    <mergeCell ref="E3017:F3017"/>
    <mergeCell ref="H3019:I3019"/>
    <mergeCell ref="F3022:G3022"/>
    <mergeCell ref="E3023:F3023"/>
    <mergeCell ref="E3024:F3024"/>
    <mergeCell ref="E3025:F3025"/>
    <mergeCell ref="E3026:F3026"/>
    <mergeCell ref="E3027:F3027"/>
    <mergeCell ref="E3028:F3028"/>
    <mergeCell ref="E3029:F3029"/>
    <mergeCell ref="E3030:F3030"/>
    <mergeCell ref="E3031:F3031"/>
    <mergeCell ref="E3032:F3032"/>
    <mergeCell ref="E3033:F3033"/>
    <mergeCell ref="H3035:I3035"/>
    <mergeCell ref="E3038:F3038"/>
    <mergeCell ref="E3039:F3039"/>
    <mergeCell ref="E3040:F3040"/>
    <mergeCell ref="E3041:F3041"/>
    <mergeCell ref="E3042:F3042"/>
    <mergeCell ref="E3043:F3043"/>
    <mergeCell ref="E3044:F3044"/>
    <mergeCell ref="H3046:I3046"/>
    <mergeCell ref="E3049:F3049"/>
    <mergeCell ref="E3050:F3050"/>
    <mergeCell ref="E3051:F3051"/>
    <mergeCell ref="E3052:F3052"/>
    <mergeCell ref="E3053:F3053"/>
    <mergeCell ref="E3054:F3054"/>
    <mergeCell ref="E3055:F3055"/>
    <mergeCell ref="H3057:I3057"/>
    <mergeCell ref="F3060:G3060"/>
    <mergeCell ref="E3061:F3061"/>
    <mergeCell ref="E3062:F3062"/>
    <mergeCell ref="E3063:F3063"/>
    <mergeCell ref="E3064:F3064"/>
    <mergeCell ref="E3065:F3065"/>
    <mergeCell ref="E3066:F3066"/>
    <mergeCell ref="E3067:F3067"/>
    <mergeCell ref="E3068:F3068"/>
    <mergeCell ref="E3069:F3069"/>
    <mergeCell ref="H3071:I3071"/>
    <mergeCell ref="E3074:F3074"/>
    <mergeCell ref="E3075:F3075"/>
    <mergeCell ref="E3076:F3076"/>
    <mergeCell ref="E3077:F3077"/>
    <mergeCell ref="E3078:F3078"/>
    <mergeCell ref="H3080:I3080"/>
    <mergeCell ref="F3083:G3083"/>
    <mergeCell ref="E3084:F3084"/>
    <mergeCell ref="E3085:F3085"/>
    <mergeCell ref="E3086:F3086"/>
    <mergeCell ref="E3087:F3087"/>
    <mergeCell ref="E3088:F3088"/>
    <mergeCell ref="E3089:F3089"/>
    <mergeCell ref="E3090:F3090"/>
    <mergeCell ref="E3091:F3091"/>
    <mergeCell ref="E3092:F3092"/>
    <mergeCell ref="E3093:F3093"/>
    <mergeCell ref="E3094:F3094"/>
    <mergeCell ref="H3096:I3096"/>
    <mergeCell ref="E3099:F3099"/>
    <mergeCell ref="E3100:F3100"/>
    <mergeCell ref="E3101:F3101"/>
    <mergeCell ref="E3102:F3102"/>
    <mergeCell ref="E3103:F3103"/>
    <mergeCell ref="E3104:F3104"/>
    <mergeCell ref="E3105:F3105"/>
    <mergeCell ref="E3106:F3106"/>
    <mergeCell ref="E3107:F3107"/>
    <mergeCell ref="H3109:I3109"/>
    <mergeCell ref="F3112:G3112"/>
    <mergeCell ref="F3113:G3113"/>
    <mergeCell ref="E3114:F3114"/>
    <mergeCell ref="E3115:F3115"/>
    <mergeCell ref="E3116:F3116"/>
    <mergeCell ref="E3117:F3117"/>
    <mergeCell ref="E3118:F3118"/>
    <mergeCell ref="E3119:F3119"/>
    <mergeCell ref="E3120:F3120"/>
    <mergeCell ref="E3121:F3121"/>
    <mergeCell ref="E3122:F3122"/>
    <mergeCell ref="E3123:F3123"/>
    <mergeCell ref="E3124:F3124"/>
    <mergeCell ref="H3126:I3126"/>
    <mergeCell ref="E3129:F3129"/>
    <mergeCell ref="E3130:F3130"/>
    <mergeCell ref="E3131:F3131"/>
    <mergeCell ref="E3132:F3132"/>
    <mergeCell ref="E3133:F3133"/>
    <mergeCell ref="E3134:F3134"/>
    <mergeCell ref="E3135:F3135"/>
    <mergeCell ref="H3137:I3137"/>
    <mergeCell ref="E3140:F3140"/>
    <mergeCell ref="E3141:F3141"/>
    <mergeCell ref="E3142:F3142"/>
    <mergeCell ref="E3143:F3143"/>
    <mergeCell ref="E3144:F3144"/>
    <mergeCell ref="E3145:F3145"/>
    <mergeCell ref="E3146:F3146"/>
    <mergeCell ref="H3148:I3148"/>
    <mergeCell ref="E3151:F3151"/>
    <mergeCell ref="E3152:F3152"/>
    <mergeCell ref="E3153:F3153"/>
    <mergeCell ref="E3154:F3154"/>
    <mergeCell ref="E3155:F3155"/>
    <mergeCell ref="E3156:F3156"/>
    <mergeCell ref="E3157:F3157"/>
    <mergeCell ref="E3158:F3158"/>
    <mergeCell ref="E3159:F3159"/>
    <mergeCell ref="E3160:F3160"/>
    <mergeCell ref="H3162:I3162"/>
    <mergeCell ref="E3165:F3165"/>
    <mergeCell ref="E3166:F3166"/>
    <mergeCell ref="E3167:F3167"/>
    <mergeCell ref="E3168:F3168"/>
    <mergeCell ref="E3169:F3169"/>
    <mergeCell ref="E3170:F3170"/>
    <mergeCell ref="E3171:F3171"/>
    <mergeCell ref="E3172:F3172"/>
    <mergeCell ref="E3173:F3173"/>
    <mergeCell ref="E3174:F3174"/>
    <mergeCell ref="H3176:I3176"/>
    <mergeCell ref="E3179:F3179"/>
    <mergeCell ref="E3180:F3180"/>
    <mergeCell ref="E3181:F3181"/>
    <mergeCell ref="E3182:F3182"/>
    <mergeCell ref="E3183:F3183"/>
    <mergeCell ref="E3184:F3184"/>
    <mergeCell ref="E3185:F3185"/>
    <mergeCell ref="E3186:F3186"/>
    <mergeCell ref="E3187:F3187"/>
    <mergeCell ref="E3188:F3188"/>
    <mergeCell ref="H3190:I3190"/>
    <mergeCell ref="E3193:F3193"/>
    <mergeCell ref="E3194:F3194"/>
    <mergeCell ref="E3195:F3195"/>
    <mergeCell ref="E3196:F3196"/>
    <mergeCell ref="E3197:F3197"/>
    <mergeCell ref="E3198:F3198"/>
    <mergeCell ref="E3199:F3199"/>
    <mergeCell ref="H3201:I3201"/>
    <mergeCell ref="E3204:F3204"/>
    <mergeCell ref="E3205:F3205"/>
    <mergeCell ref="E3206:F3206"/>
    <mergeCell ref="E3207:F3207"/>
    <mergeCell ref="E3208:F3208"/>
    <mergeCell ref="E3209:F3209"/>
    <mergeCell ref="E3210:F3210"/>
    <mergeCell ref="E3211:F3211"/>
    <mergeCell ref="E3212:F3212"/>
    <mergeCell ref="E3213:F3213"/>
    <mergeCell ref="E3214:F3214"/>
    <mergeCell ref="E3215:F3215"/>
    <mergeCell ref="E3216:F3216"/>
    <mergeCell ref="E3217:F3217"/>
    <mergeCell ref="E3218:F3218"/>
    <mergeCell ref="E3219:F3219"/>
    <mergeCell ref="E3220:F3220"/>
    <mergeCell ref="H3222:I3222"/>
    <mergeCell ref="F3225:G3225"/>
    <mergeCell ref="E3226:F3226"/>
    <mergeCell ref="E3227:F3227"/>
    <mergeCell ref="E3228:F3228"/>
    <mergeCell ref="E3229:F3229"/>
    <mergeCell ref="E3230:F3230"/>
    <mergeCell ref="E3231:F3231"/>
    <mergeCell ref="E3232:F3232"/>
    <mergeCell ref="E3233:F3233"/>
    <mergeCell ref="E3234:F3234"/>
    <mergeCell ref="H3236:I3236"/>
    <mergeCell ref="E3239:F3239"/>
    <mergeCell ref="E3240:F3240"/>
    <mergeCell ref="E3241:F3241"/>
    <mergeCell ref="E3242:F3242"/>
    <mergeCell ref="E3243:F3243"/>
    <mergeCell ref="E3244:F3244"/>
    <mergeCell ref="E3245:F3245"/>
    <mergeCell ref="E3246:F3246"/>
    <mergeCell ref="H3248:I3248"/>
    <mergeCell ref="E3251:F3251"/>
    <mergeCell ref="E3252:F3252"/>
    <mergeCell ref="E3253:F3253"/>
    <mergeCell ref="E3254:F3254"/>
    <mergeCell ref="E3255:F3255"/>
    <mergeCell ref="E3256:F3256"/>
    <mergeCell ref="E3257:F3257"/>
    <mergeCell ref="E3258:F3258"/>
    <mergeCell ref="E3259:F3259"/>
    <mergeCell ref="E3260:F3260"/>
    <mergeCell ref="E3261:F3261"/>
    <mergeCell ref="E3262:F3262"/>
    <mergeCell ref="E3263:F3263"/>
    <mergeCell ref="E3264:F3264"/>
    <mergeCell ref="E3265:F3265"/>
    <mergeCell ref="H3267:I3267"/>
    <mergeCell ref="F3270:G3270"/>
    <mergeCell ref="E3271:F3271"/>
    <mergeCell ref="E3272:F3272"/>
    <mergeCell ref="E3273:F3273"/>
    <mergeCell ref="E3274:F3274"/>
    <mergeCell ref="E3275:F3275"/>
    <mergeCell ref="E3276:F3276"/>
    <mergeCell ref="E3277:F3277"/>
    <mergeCell ref="E3278:F3278"/>
    <mergeCell ref="E3279:F3279"/>
    <mergeCell ref="E3280:F3280"/>
    <mergeCell ref="E3281:F3281"/>
    <mergeCell ref="E3282:F3282"/>
    <mergeCell ref="E3283:F3283"/>
    <mergeCell ref="E3284:F3284"/>
    <mergeCell ref="E3285:F3285"/>
    <mergeCell ref="E3286:F3286"/>
    <mergeCell ref="H3288:I3288"/>
    <mergeCell ref="E3291:F3291"/>
    <mergeCell ref="E3292:F3292"/>
    <mergeCell ref="E3293:F3293"/>
    <mergeCell ref="E3294:F3294"/>
    <mergeCell ref="E3295:F3295"/>
    <mergeCell ref="E3296:F3296"/>
    <mergeCell ref="E3297:F3297"/>
    <mergeCell ref="E3298:F3298"/>
    <mergeCell ref="E3299:F3299"/>
    <mergeCell ref="E3300:F3300"/>
    <mergeCell ref="E3301:F3301"/>
    <mergeCell ref="E3302:F3302"/>
    <mergeCell ref="E3303:F3303"/>
    <mergeCell ref="E3304:F3304"/>
    <mergeCell ref="E3305:F3305"/>
    <mergeCell ref="E3306:F3306"/>
    <mergeCell ref="H3308:I3308"/>
    <mergeCell ref="F3311:G3311"/>
    <mergeCell ref="E3312:F3312"/>
    <mergeCell ref="E3313:F3313"/>
    <mergeCell ref="E3314:F3314"/>
    <mergeCell ref="E3315:F3315"/>
    <mergeCell ref="E3316:F3316"/>
    <mergeCell ref="E3317:F3317"/>
    <mergeCell ref="E3318:F3318"/>
    <mergeCell ref="E3319:F3319"/>
    <mergeCell ref="E3320:F3320"/>
    <mergeCell ref="H3322:I3322"/>
    <mergeCell ref="E3325:F3325"/>
    <mergeCell ref="E3326:F3326"/>
    <mergeCell ref="E3327:F3327"/>
    <mergeCell ref="E3328:F3328"/>
    <mergeCell ref="E3329:F3329"/>
    <mergeCell ref="H3331:I3331"/>
    <mergeCell ref="F3334:G3334"/>
    <mergeCell ref="F3335:G3335"/>
    <mergeCell ref="E3336:F3336"/>
    <mergeCell ref="E3337:F3337"/>
    <mergeCell ref="E3338:F3338"/>
    <mergeCell ref="E3339:F3339"/>
    <mergeCell ref="E3340:F3340"/>
    <mergeCell ref="E3341:F3341"/>
    <mergeCell ref="E3342:F3342"/>
    <mergeCell ref="E3343:F3343"/>
    <mergeCell ref="E3344:F3344"/>
    <mergeCell ref="E3345:F3345"/>
    <mergeCell ref="E3346:F3346"/>
    <mergeCell ref="E3347:F3347"/>
    <mergeCell ref="E3348:F3348"/>
    <mergeCell ref="E3349:F3349"/>
    <mergeCell ref="E3350:F3350"/>
    <mergeCell ref="E3351:F3351"/>
    <mergeCell ref="E3352:F3352"/>
    <mergeCell ref="H3354:I3354"/>
    <mergeCell ref="F3357:G3357"/>
    <mergeCell ref="E3358:F3358"/>
    <mergeCell ref="E3359:F3359"/>
    <mergeCell ref="E3360:F3360"/>
    <mergeCell ref="E3361:F3361"/>
    <mergeCell ref="E3362:F3362"/>
    <mergeCell ref="E3363:F3363"/>
    <mergeCell ref="E3364:F3364"/>
    <mergeCell ref="E3365:F3365"/>
    <mergeCell ref="E3366:F3366"/>
    <mergeCell ref="E3367:F3367"/>
    <mergeCell ref="E3368:F3368"/>
    <mergeCell ref="E3369:F3369"/>
    <mergeCell ref="E3370:F3370"/>
    <mergeCell ref="E3371:F3371"/>
    <mergeCell ref="E3372:F3372"/>
    <mergeCell ref="H3374:I3374"/>
    <mergeCell ref="F3377:G3377"/>
    <mergeCell ref="E3378:F3378"/>
    <mergeCell ref="E3379:F3379"/>
    <mergeCell ref="E3380:F3380"/>
    <mergeCell ref="E3381:F3381"/>
    <mergeCell ref="E3382:F3382"/>
    <mergeCell ref="H3384:I3384"/>
    <mergeCell ref="F3387:G3387"/>
    <mergeCell ref="E3388:F3388"/>
    <mergeCell ref="E3389:F3389"/>
    <mergeCell ref="E3390:F3390"/>
    <mergeCell ref="E3391:F3391"/>
    <mergeCell ref="E3392:F3392"/>
    <mergeCell ref="E3393:F3393"/>
    <mergeCell ref="E3394:F3394"/>
    <mergeCell ref="E3395:F3395"/>
    <mergeCell ref="E3396:F3396"/>
    <mergeCell ref="E3397:F3397"/>
    <mergeCell ref="E3398:F3398"/>
    <mergeCell ref="H3400:I3400"/>
    <mergeCell ref="E3403:F3403"/>
    <mergeCell ref="E3404:F3404"/>
    <mergeCell ref="E3405:F3405"/>
    <mergeCell ref="E3406:F3406"/>
    <mergeCell ref="E3407:F3407"/>
    <mergeCell ref="E3408:F3408"/>
    <mergeCell ref="E3409:F3409"/>
    <mergeCell ref="E3410:F3410"/>
    <mergeCell ref="H3412:I3412"/>
    <mergeCell ref="F3415:G3415"/>
    <mergeCell ref="F3416:G3416"/>
    <mergeCell ref="E3417:F3417"/>
    <mergeCell ref="E3418:F3418"/>
    <mergeCell ref="E3419:F3419"/>
    <mergeCell ref="E3420:F3420"/>
    <mergeCell ref="E3421:F3421"/>
    <mergeCell ref="E3422:F3422"/>
    <mergeCell ref="H3424:I3424"/>
    <mergeCell ref="E3427:F3427"/>
    <mergeCell ref="E3428:F3428"/>
    <mergeCell ref="E3429:F3429"/>
    <mergeCell ref="E3430:F3430"/>
    <mergeCell ref="E3431:F3431"/>
    <mergeCell ref="H3433:I3433"/>
    <mergeCell ref="E3436:F3436"/>
    <mergeCell ref="E3437:F3437"/>
    <mergeCell ref="E3438:F3438"/>
    <mergeCell ref="E3439:F3439"/>
    <mergeCell ref="E3440:F3440"/>
    <mergeCell ref="E3441:F3441"/>
    <mergeCell ref="H3443:I3443"/>
    <mergeCell ref="E3446:F3446"/>
    <mergeCell ref="E3447:F3447"/>
    <mergeCell ref="E3448:F3448"/>
    <mergeCell ref="E3449:F3449"/>
    <mergeCell ref="E3450:F3450"/>
    <mergeCell ref="E3451:F3451"/>
    <mergeCell ref="H3453:I3453"/>
    <mergeCell ref="E3456:F3456"/>
    <mergeCell ref="E3457:F3457"/>
    <mergeCell ref="E3458:F3458"/>
    <mergeCell ref="E3459:F3459"/>
    <mergeCell ref="E3460:F3460"/>
    <mergeCell ref="E3461:F3461"/>
    <mergeCell ref="H3463:I3463"/>
    <mergeCell ref="E3466:F3466"/>
    <mergeCell ref="E3467:F3467"/>
    <mergeCell ref="E3468:F3468"/>
    <mergeCell ref="E3469:F3469"/>
    <mergeCell ref="E3470:F3470"/>
    <mergeCell ref="H3472:I3472"/>
    <mergeCell ref="E3475:F3475"/>
    <mergeCell ref="E3476:F3476"/>
    <mergeCell ref="E3477:F3477"/>
    <mergeCell ref="E3478:F3478"/>
    <mergeCell ref="E3479:F3479"/>
    <mergeCell ref="E3480:F3480"/>
    <mergeCell ref="E3481:F3481"/>
    <mergeCell ref="H3483:I3483"/>
    <mergeCell ref="E3486:F3486"/>
    <mergeCell ref="E3487:F3487"/>
    <mergeCell ref="E3488:F3488"/>
    <mergeCell ref="E3489:F3489"/>
    <mergeCell ref="E3490:F3490"/>
    <mergeCell ref="H3492:I3492"/>
    <mergeCell ref="E3495:F3495"/>
    <mergeCell ref="E3496:F3496"/>
    <mergeCell ref="E3497:F3497"/>
    <mergeCell ref="E3498:F3498"/>
    <mergeCell ref="E3499:F3499"/>
    <mergeCell ref="E3500:F3500"/>
    <mergeCell ref="E3501:F3501"/>
    <mergeCell ref="H3503:I3503"/>
    <mergeCell ref="E3506:F3506"/>
    <mergeCell ref="E3507:F3507"/>
    <mergeCell ref="E3508:F3508"/>
    <mergeCell ref="E3509:F3509"/>
    <mergeCell ref="E3510:F3510"/>
    <mergeCell ref="E3511:F3511"/>
    <mergeCell ref="H3513:I3513"/>
    <mergeCell ref="E3516:F3516"/>
    <mergeCell ref="E3517:F3517"/>
    <mergeCell ref="E3518:F3518"/>
    <mergeCell ref="E3519:F3519"/>
    <mergeCell ref="E3520:F3520"/>
    <mergeCell ref="H3522:I3522"/>
    <mergeCell ref="E3525:F3525"/>
    <mergeCell ref="E3526:F3526"/>
    <mergeCell ref="E3527:F3527"/>
    <mergeCell ref="E3528:F3528"/>
    <mergeCell ref="E3529:F3529"/>
    <mergeCell ref="H3531:I3531"/>
    <mergeCell ref="E3534:F3534"/>
    <mergeCell ref="E3535:F3535"/>
    <mergeCell ref="E3536:F3536"/>
    <mergeCell ref="E3537:F3537"/>
    <mergeCell ref="E3538:F3538"/>
    <mergeCell ref="H3540:I3540"/>
    <mergeCell ref="E3543:F3543"/>
    <mergeCell ref="E3544:F3544"/>
    <mergeCell ref="E3545:F3545"/>
    <mergeCell ref="E3546:F3546"/>
    <mergeCell ref="E3547:F3547"/>
    <mergeCell ref="H3549:I3549"/>
    <mergeCell ref="E3552:F3552"/>
    <mergeCell ref="E3553:F3553"/>
    <mergeCell ref="E3554:F3554"/>
    <mergeCell ref="E3555:F3555"/>
    <mergeCell ref="E3556:F3556"/>
    <mergeCell ref="H3558:I3558"/>
    <mergeCell ref="E3561:F3561"/>
    <mergeCell ref="E3562:F3562"/>
    <mergeCell ref="E3563:F3563"/>
    <mergeCell ref="E3564:F3564"/>
    <mergeCell ref="E3565:F3565"/>
    <mergeCell ref="E3566:F3566"/>
    <mergeCell ref="E3567:F3567"/>
    <mergeCell ref="E3568:F3568"/>
    <mergeCell ref="H3570:I3570"/>
    <mergeCell ref="E3573:F3573"/>
    <mergeCell ref="E3574:F3574"/>
    <mergeCell ref="E3575:F3575"/>
    <mergeCell ref="E3576:F3576"/>
    <mergeCell ref="E3577:F3577"/>
    <mergeCell ref="E3578:F3578"/>
    <mergeCell ref="E3579:F3579"/>
    <mergeCell ref="E3580:F3580"/>
    <mergeCell ref="H3582:I3582"/>
    <mergeCell ref="E3585:F3585"/>
    <mergeCell ref="E3586:F3586"/>
    <mergeCell ref="E3587:F3587"/>
    <mergeCell ref="E3588:F3588"/>
    <mergeCell ref="E3589:F3589"/>
    <mergeCell ref="E3590:F3590"/>
    <mergeCell ref="E3591:F3591"/>
    <mergeCell ref="E3592:F3592"/>
    <mergeCell ref="H3594:I3594"/>
    <mergeCell ref="E3597:F3597"/>
    <mergeCell ref="E3598:F3598"/>
    <mergeCell ref="E3599:F3599"/>
    <mergeCell ref="E3600:F3600"/>
    <mergeCell ref="E3601:F3601"/>
    <mergeCell ref="E3602:F3602"/>
    <mergeCell ref="E3603:F3603"/>
    <mergeCell ref="H3605:I3605"/>
    <mergeCell ref="E3608:F3608"/>
    <mergeCell ref="E3609:F3609"/>
    <mergeCell ref="E3610:F3610"/>
    <mergeCell ref="E3611:F3611"/>
    <mergeCell ref="E3612:F3612"/>
    <mergeCell ref="E3613:F3613"/>
    <mergeCell ref="E3614:F3614"/>
    <mergeCell ref="E3615:F3615"/>
    <mergeCell ref="H3617:I3617"/>
    <mergeCell ref="E3620:F3620"/>
    <mergeCell ref="E3621:F3621"/>
    <mergeCell ref="E3622:F3622"/>
    <mergeCell ref="E3623:F3623"/>
    <mergeCell ref="H3625:I3625"/>
    <mergeCell ref="E3628:F3628"/>
    <mergeCell ref="E3629:F3629"/>
    <mergeCell ref="E3630:F3630"/>
    <mergeCell ref="E3631:F3631"/>
    <mergeCell ref="H3633:I3633"/>
    <mergeCell ref="E3636:F3636"/>
    <mergeCell ref="E3637:F3637"/>
    <mergeCell ref="E3638:F3638"/>
    <mergeCell ref="E3639:F3639"/>
    <mergeCell ref="H3641:I3641"/>
    <mergeCell ref="E3644:F3644"/>
    <mergeCell ref="E3645:F3645"/>
    <mergeCell ref="E3646:F3646"/>
    <mergeCell ref="E3647:F3647"/>
    <mergeCell ref="E3648:F3648"/>
    <mergeCell ref="H3650:I3650"/>
    <mergeCell ref="E3653:F3653"/>
    <mergeCell ref="E3654:F3654"/>
    <mergeCell ref="E3655:F3655"/>
    <mergeCell ref="E3656:F3656"/>
    <mergeCell ref="E3657:F3657"/>
    <mergeCell ref="E3658:F3658"/>
    <mergeCell ref="H3660:I3660"/>
    <mergeCell ref="E3663:F3663"/>
    <mergeCell ref="E3664:F3664"/>
    <mergeCell ref="E3665:F3665"/>
    <mergeCell ref="E3666:F3666"/>
    <mergeCell ref="E3667:F3667"/>
    <mergeCell ref="E3668:F3668"/>
    <mergeCell ref="E3669:F3669"/>
    <mergeCell ref="H3671:I3671"/>
    <mergeCell ref="E3674:F3674"/>
    <mergeCell ref="E3675:F3675"/>
    <mergeCell ref="E3676:F3676"/>
    <mergeCell ref="E3677:F3677"/>
    <mergeCell ref="E3678:F3678"/>
    <mergeCell ref="H3680:I3680"/>
    <mergeCell ref="E3683:F3683"/>
    <mergeCell ref="E3684:F3684"/>
    <mergeCell ref="E3685:F3685"/>
    <mergeCell ref="E3686:F3686"/>
    <mergeCell ref="E3687:F3687"/>
    <mergeCell ref="E3688:F3688"/>
    <mergeCell ref="E3689:F3689"/>
    <mergeCell ref="H3691:I3691"/>
    <mergeCell ref="E3694:F3694"/>
    <mergeCell ref="E3695:F3695"/>
    <mergeCell ref="E3696:F3696"/>
    <mergeCell ref="E3697:F3697"/>
    <mergeCell ref="E3698:F3698"/>
    <mergeCell ref="E3699:F3699"/>
    <mergeCell ref="E3700:F3700"/>
    <mergeCell ref="H3702:I3702"/>
    <mergeCell ref="F3705:G3705"/>
    <mergeCell ref="E3706:F3706"/>
    <mergeCell ref="E3707:F3707"/>
    <mergeCell ref="E3708:F3708"/>
    <mergeCell ref="E3709:F3709"/>
    <mergeCell ref="E3710:F3710"/>
    <mergeCell ref="E3711:F3711"/>
    <mergeCell ref="H3713:I3713"/>
    <mergeCell ref="E3716:F3716"/>
    <mergeCell ref="E3717:F3717"/>
    <mergeCell ref="E3718:F3718"/>
    <mergeCell ref="E3719:F3719"/>
    <mergeCell ref="E3720:F3720"/>
    <mergeCell ref="H3722:I3722"/>
    <mergeCell ref="E3725:F3725"/>
    <mergeCell ref="E3726:F3726"/>
    <mergeCell ref="E3727:F3727"/>
    <mergeCell ref="E3728:F3728"/>
    <mergeCell ref="E3729:F3729"/>
    <mergeCell ref="E3730:F3730"/>
    <mergeCell ref="H3732:I3732"/>
    <mergeCell ref="E3735:F3735"/>
    <mergeCell ref="E3736:F3736"/>
    <mergeCell ref="E3737:F3737"/>
    <mergeCell ref="E3738:F3738"/>
    <mergeCell ref="E3739:F3739"/>
    <mergeCell ref="E3740:F3740"/>
    <mergeCell ref="H3742:I3742"/>
    <mergeCell ref="E3745:F3745"/>
    <mergeCell ref="E3746:F3746"/>
    <mergeCell ref="E3747:F3747"/>
    <mergeCell ref="E3748:F3748"/>
    <mergeCell ref="E3749:F3749"/>
    <mergeCell ref="E3750:F3750"/>
    <mergeCell ref="H3752:I3752"/>
    <mergeCell ref="E3755:F3755"/>
    <mergeCell ref="E3756:F3756"/>
    <mergeCell ref="E3757:F3757"/>
    <mergeCell ref="E3758:F3758"/>
    <mergeCell ref="E3759:F3759"/>
    <mergeCell ref="H3761:I3761"/>
    <mergeCell ref="E3764:F3764"/>
    <mergeCell ref="E3765:F3765"/>
    <mergeCell ref="E3766:F3766"/>
    <mergeCell ref="E3767:F3767"/>
    <mergeCell ref="E3768:F3768"/>
    <mergeCell ref="E3769:F3769"/>
    <mergeCell ref="E3770:F3770"/>
    <mergeCell ref="H3772:I3772"/>
    <mergeCell ref="E3775:F3775"/>
    <mergeCell ref="E3776:F3776"/>
    <mergeCell ref="E3777:F3777"/>
    <mergeCell ref="E3778:F3778"/>
    <mergeCell ref="E3779:F3779"/>
    <mergeCell ref="H3781:I3781"/>
    <mergeCell ref="E3784:F3784"/>
    <mergeCell ref="E3785:F3785"/>
    <mergeCell ref="E3786:F3786"/>
    <mergeCell ref="E3787:F3787"/>
    <mergeCell ref="E3788:F3788"/>
    <mergeCell ref="E3789:F3789"/>
    <mergeCell ref="H3791:I3791"/>
    <mergeCell ref="E3794:F3794"/>
    <mergeCell ref="E3795:F3795"/>
    <mergeCell ref="E3796:F3796"/>
    <mergeCell ref="E3797:F3797"/>
    <mergeCell ref="E3798:F3798"/>
    <mergeCell ref="H3800:I3800"/>
    <mergeCell ref="E3803:F3803"/>
    <mergeCell ref="E3804:F3804"/>
    <mergeCell ref="E3805:F3805"/>
    <mergeCell ref="E3806:F3806"/>
    <mergeCell ref="E3807:F3807"/>
    <mergeCell ref="H3809:I3809"/>
    <mergeCell ref="E3812:F3812"/>
    <mergeCell ref="E3813:F3813"/>
    <mergeCell ref="E3814:F3814"/>
    <mergeCell ref="E3815:F3815"/>
    <mergeCell ref="E3816:F3816"/>
    <mergeCell ref="H3818:I3818"/>
    <mergeCell ref="E3821:F3821"/>
    <mergeCell ref="E3822:F3822"/>
    <mergeCell ref="E3823:F3823"/>
    <mergeCell ref="E3824:F3824"/>
    <mergeCell ref="E3825:F3825"/>
    <mergeCell ref="H3827:I3827"/>
    <mergeCell ref="E3830:F3830"/>
    <mergeCell ref="E3831:F3831"/>
    <mergeCell ref="E3832:F3832"/>
    <mergeCell ref="E3833:F3833"/>
    <mergeCell ref="H3835:I3835"/>
    <mergeCell ref="E3838:F3838"/>
    <mergeCell ref="E3839:F3839"/>
    <mergeCell ref="E3840:F3840"/>
    <mergeCell ref="E3841:F3841"/>
    <mergeCell ref="H3843:I3843"/>
    <mergeCell ref="F3846:G3846"/>
    <mergeCell ref="E3847:F3847"/>
    <mergeCell ref="E3848:F3848"/>
    <mergeCell ref="E3849:F3849"/>
    <mergeCell ref="E3850:F3850"/>
    <mergeCell ref="E3851:F3851"/>
    <mergeCell ref="E3852:F3852"/>
    <mergeCell ref="H3854:I3854"/>
    <mergeCell ref="E3857:F3857"/>
    <mergeCell ref="E3858:F3858"/>
    <mergeCell ref="E3859:F3859"/>
    <mergeCell ref="E3860:F3860"/>
    <mergeCell ref="E3861:F3861"/>
    <mergeCell ref="H3863:I3863"/>
    <mergeCell ref="E3866:F3866"/>
    <mergeCell ref="E3867:F3867"/>
    <mergeCell ref="E3868:F3868"/>
    <mergeCell ref="E3869:F3869"/>
    <mergeCell ref="E3870:F3870"/>
    <mergeCell ref="E3871:F3871"/>
    <mergeCell ref="H3873:I3873"/>
    <mergeCell ref="E3876:F3876"/>
    <mergeCell ref="E3877:F3877"/>
    <mergeCell ref="E3878:F3878"/>
    <mergeCell ref="E3879:F3879"/>
    <mergeCell ref="E3880:F3880"/>
    <mergeCell ref="E3881:F3881"/>
    <mergeCell ref="H3883:I3883"/>
    <mergeCell ref="E3886:F3886"/>
    <mergeCell ref="E3887:F3887"/>
    <mergeCell ref="E3888:F3888"/>
    <mergeCell ref="E3889:F3889"/>
    <mergeCell ref="E3890:F3890"/>
    <mergeCell ref="E3891:F3891"/>
    <mergeCell ref="H3893:I3893"/>
    <mergeCell ref="E3896:F3896"/>
    <mergeCell ref="E3897:F3897"/>
    <mergeCell ref="E3898:F3898"/>
    <mergeCell ref="E3899:F3899"/>
    <mergeCell ref="E3900:F3900"/>
    <mergeCell ref="H3902:I3902"/>
    <mergeCell ref="E3905:F3905"/>
    <mergeCell ref="E3906:F3906"/>
    <mergeCell ref="E3907:F3907"/>
    <mergeCell ref="E3908:F3908"/>
    <mergeCell ref="E3909:F3909"/>
    <mergeCell ref="H3911:I3911"/>
    <mergeCell ref="E3914:F3914"/>
    <mergeCell ref="E3915:F3915"/>
    <mergeCell ref="E3916:F3916"/>
    <mergeCell ref="E3917:F3917"/>
    <mergeCell ref="E3918:F3918"/>
    <mergeCell ref="H3920:I3920"/>
    <mergeCell ref="E3923:F3923"/>
    <mergeCell ref="E3924:F3924"/>
    <mergeCell ref="E3925:F3925"/>
    <mergeCell ref="E3926:F3926"/>
    <mergeCell ref="E3927:F3927"/>
    <mergeCell ref="E3928:F3928"/>
    <mergeCell ref="H3930:I3930"/>
    <mergeCell ref="E3933:F3933"/>
    <mergeCell ref="E3934:F3934"/>
    <mergeCell ref="E3935:F3935"/>
    <mergeCell ref="E3936:F3936"/>
    <mergeCell ref="E3937:F3937"/>
    <mergeCell ref="E3938:F3938"/>
    <mergeCell ref="E3939:F3939"/>
    <mergeCell ref="E3940:F3940"/>
    <mergeCell ref="H3942:I3942"/>
    <mergeCell ref="E3945:F3945"/>
    <mergeCell ref="E3946:F3946"/>
    <mergeCell ref="E3947:F3947"/>
    <mergeCell ref="E3948:F3948"/>
    <mergeCell ref="E3949:F3949"/>
    <mergeCell ref="E3950:F3950"/>
    <mergeCell ref="H3952:I3952"/>
    <mergeCell ref="E3955:F3955"/>
    <mergeCell ref="E3956:F3956"/>
    <mergeCell ref="E3957:F3957"/>
    <mergeCell ref="E3958:F3958"/>
    <mergeCell ref="E3959:F3959"/>
    <mergeCell ref="H3961:I3961"/>
    <mergeCell ref="E3964:F3964"/>
    <mergeCell ref="E3965:F3965"/>
    <mergeCell ref="E3966:F3966"/>
    <mergeCell ref="E3967:F3967"/>
    <mergeCell ref="E3968:F3968"/>
    <mergeCell ref="H3970:I3970"/>
    <mergeCell ref="E3973:F3973"/>
    <mergeCell ref="E3974:F3974"/>
    <mergeCell ref="E3975:F3975"/>
    <mergeCell ref="E3976:F3976"/>
    <mergeCell ref="H3978:I3978"/>
    <mergeCell ref="E3981:F3981"/>
    <mergeCell ref="E3982:F3982"/>
    <mergeCell ref="E3983:F3983"/>
    <mergeCell ref="E3984:F3984"/>
    <mergeCell ref="H3986:I3986"/>
    <mergeCell ref="E3989:F3989"/>
    <mergeCell ref="E3990:F3990"/>
    <mergeCell ref="E3991:F3991"/>
    <mergeCell ref="E3992:F3992"/>
    <mergeCell ref="H3994:I3994"/>
    <mergeCell ref="E3997:F3997"/>
    <mergeCell ref="E3998:F3998"/>
    <mergeCell ref="E3999:F3999"/>
    <mergeCell ref="E4000:F4000"/>
    <mergeCell ref="E4001:F4001"/>
    <mergeCell ref="E4002:F4002"/>
    <mergeCell ref="H4004:I4004"/>
    <mergeCell ref="E4007:F4007"/>
    <mergeCell ref="E4008:F4008"/>
    <mergeCell ref="E4009:F4009"/>
    <mergeCell ref="E4010:F4010"/>
    <mergeCell ref="E4011:F4011"/>
    <mergeCell ref="E4012:F4012"/>
    <mergeCell ref="E4013:F4013"/>
    <mergeCell ref="H4015:I4015"/>
    <mergeCell ref="E4018:F4018"/>
    <mergeCell ref="E4019:F4019"/>
    <mergeCell ref="E4020:F4020"/>
    <mergeCell ref="E4021:F4021"/>
    <mergeCell ref="E4022:F4022"/>
    <mergeCell ref="E4023:F4023"/>
    <mergeCell ref="E4024:F4024"/>
    <mergeCell ref="E4025:F4025"/>
    <mergeCell ref="H4027:I4027"/>
    <mergeCell ref="E4030:F4030"/>
    <mergeCell ref="E4031:F4031"/>
    <mergeCell ref="E4032:F4032"/>
    <mergeCell ref="E4033:F4033"/>
    <mergeCell ref="E4034:F4034"/>
    <mergeCell ref="E4035:F4035"/>
    <mergeCell ref="E4036:F4036"/>
    <mergeCell ref="E4037:F4037"/>
    <mergeCell ref="H4039:I4039"/>
    <mergeCell ref="E4042:F4042"/>
    <mergeCell ref="E4043:F4043"/>
    <mergeCell ref="E4044:F4044"/>
    <mergeCell ref="E4045:F4045"/>
    <mergeCell ref="E4046:F4046"/>
    <mergeCell ref="E4047:F4047"/>
    <mergeCell ref="E4048:F4048"/>
    <mergeCell ref="E4049:F4049"/>
    <mergeCell ref="H4051:I4051"/>
    <mergeCell ref="E4054:F4054"/>
    <mergeCell ref="E4055:F4055"/>
    <mergeCell ref="E4056:F4056"/>
    <mergeCell ref="E4057:F4057"/>
    <mergeCell ref="E4058:F4058"/>
    <mergeCell ref="H4060:I4060"/>
    <mergeCell ref="E4063:F4063"/>
    <mergeCell ref="E4064:F4064"/>
    <mergeCell ref="E4065:F4065"/>
    <mergeCell ref="E4066:F4066"/>
    <mergeCell ref="E4067:F4067"/>
    <mergeCell ref="E4068:F4068"/>
    <mergeCell ref="H4070:I4070"/>
    <mergeCell ref="E4073:F4073"/>
    <mergeCell ref="E4074:F4074"/>
    <mergeCell ref="E4075:F4075"/>
    <mergeCell ref="E4076:F4076"/>
    <mergeCell ref="E4077:F4077"/>
    <mergeCell ref="E4078:F4078"/>
    <mergeCell ref="E4079:F4079"/>
    <mergeCell ref="H4081:I4081"/>
    <mergeCell ref="E4084:F4084"/>
    <mergeCell ref="E4085:F4085"/>
    <mergeCell ref="E4086:F4086"/>
    <mergeCell ref="E4087:F4087"/>
    <mergeCell ref="E4088:F4088"/>
    <mergeCell ref="H4090:I4090"/>
    <mergeCell ref="F4093:G4093"/>
    <mergeCell ref="F4094:G4094"/>
    <mergeCell ref="E4095:F4095"/>
    <mergeCell ref="E4096:F4096"/>
    <mergeCell ref="E4097:F4097"/>
    <mergeCell ref="E4098:F4098"/>
    <mergeCell ref="E4099:F4099"/>
    <mergeCell ref="E4100:F4100"/>
    <mergeCell ref="H4102:I4102"/>
    <mergeCell ref="E4105:F4105"/>
    <mergeCell ref="E4106:F4106"/>
    <mergeCell ref="E4107:F4107"/>
    <mergeCell ref="E4108:F4108"/>
    <mergeCell ref="E4109:F4109"/>
    <mergeCell ref="E4110:F4110"/>
    <mergeCell ref="E4111:F4111"/>
    <mergeCell ref="E4112:F4112"/>
    <mergeCell ref="E4113:F4113"/>
    <mergeCell ref="H4115:I4115"/>
    <mergeCell ref="E4118:F4118"/>
    <mergeCell ref="E4119:F4119"/>
    <mergeCell ref="E4120:F4120"/>
    <mergeCell ref="E4121:F4121"/>
    <mergeCell ref="E4122:F4122"/>
    <mergeCell ref="E4123:F4123"/>
    <mergeCell ref="E4124:F4124"/>
    <mergeCell ref="E4125:F4125"/>
    <mergeCell ref="E4126:F4126"/>
    <mergeCell ref="H4128:I4128"/>
    <mergeCell ref="E4131:F4131"/>
    <mergeCell ref="E4132:F4132"/>
    <mergeCell ref="E4133:F4133"/>
    <mergeCell ref="E4134:F4134"/>
    <mergeCell ref="E4135:F4135"/>
    <mergeCell ref="E4136:F4136"/>
    <mergeCell ref="H4138:I4138"/>
    <mergeCell ref="E4141:F4141"/>
    <mergeCell ref="E4142:F4142"/>
    <mergeCell ref="E4143:F4143"/>
    <mergeCell ref="E4144:F4144"/>
    <mergeCell ref="E4145:F4145"/>
    <mergeCell ref="E4146:F4146"/>
    <mergeCell ref="E4147:F4147"/>
    <mergeCell ref="E4148:F4148"/>
    <mergeCell ref="E4149:F4149"/>
    <mergeCell ref="H4151:I4151"/>
    <mergeCell ref="E4154:F4154"/>
    <mergeCell ref="E4155:F4155"/>
    <mergeCell ref="E4156:F4156"/>
    <mergeCell ref="E4157:F4157"/>
    <mergeCell ref="E4158:F4158"/>
    <mergeCell ref="E4159:F4159"/>
    <mergeCell ref="H4161:I4161"/>
    <mergeCell ref="F4164:G4164"/>
    <mergeCell ref="E4165:F4165"/>
    <mergeCell ref="E4166:F4166"/>
    <mergeCell ref="E4167:F4167"/>
    <mergeCell ref="E4168:F4168"/>
    <mergeCell ref="E4169:F4169"/>
    <mergeCell ref="E4170:F4170"/>
    <mergeCell ref="H4172:I4172"/>
    <mergeCell ref="E4175:F4175"/>
    <mergeCell ref="E4176:F4176"/>
    <mergeCell ref="E4177:F4177"/>
    <mergeCell ref="E4178:F4178"/>
    <mergeCell ref="E4179:F4179"/>
    <mergeCell ref="E4180:F4180"/>
    <mergeCell ref="E4181:F4181"/>
    <mergeCell ref="E4182:F4182"/>
    <mergeCell ref="E4183:F4183"/>
    <mergeCell ref="H4185:I4185"/>
    <mergeCell ref="E4188:F4188"/>
    <mergeCell ref="E4189:F4189"/>
    <mergeCell ref="E4190:F4190"/>
    <mergeCell ref="E4191:F4191"/>
    <mergeCell ref="E4192:F4192"/>
    <mergeCell ref="E4193:F4193"/>
    <mergeCell ref="E4194:F4194"/>
    <mergeCell ref="E4195:F4195"/>
    <mergeCell ref="E4196:F4196"/>
    <mergeCell ref="H4198:I4198"/>
    <mergeCell ref="E4201:F4201"/>
    <mergeCell ref="E4202:F4202"/>
    <mergeCell ref="E4203:F4203"/>
    <mergeCell ref="E4204:F4204"/>
    <mergeCell ref="E4205:F4205"/>
    <mergeCell ref="E4206:F4206"/>
    <mergeCell ref="H4208:I4208"/>
    <mergeCell ref="F4211:G4211"/>
    <mergeCell ref="E4212:F4212"/>
    <mergeCell ref="E4213:F4213"/>
    <mergeCell ref="E4214:F4214"/>
    <mergeCell ref="E4215:F4215"/>
    <mergeCell ref="E4216:F4216"/>
    <mergeCell ref="E4217:F4217"/>
    <mergeCell ref="H4219:I4219"/>
    <mergeCell ref="E4222:F4222"/>
    <mergeCell ref="E4223:F4223"/>
    <mergeCell ref="E4224:F4224"/>
    <mergeCell ref="E4225:F4225"/>
    <mergeCell ref="E4226:F4226"/>
    <mergeCell ref="E4227:F4227"/>
    <mergeCell ref="E4228:F4228"/>
    <mergeCell ref="E4229:F4229"/>
    <mergeCell ref="E4230:F4230"/>
    <mergeCell ref="H4232:I4232"/>
    <mergeCell ref="E4235:F4235"/>
    <mergeCell ref="E4236:F4236"/>
    <mergeCell ref="E4237:F4237"/>
    <mergeCell ref="E4238:F4238"/>
    <mergeCell ref="E4239:F4239"/>
    <mergeCell ref="E4240:F4240"/>
    <mergeCell ref="H4242:I4242"/>
    <mergeCell ref="F4245:G4245"/>
    <mergeCell ref="F4246:G4246"/>
    <mergeCell ref="E4247:F4247"/>
    <mergeCell ref="E4248:F4248"/>
    <mergeCell ref="E4249:F4249"/>
    <mergeCell ref="E4250:F4250"/>
    <mergeCell ref="E4251:F4251"/>
    <mergeCell ref="E4252:F4252"/>
    <mergeCell ref="E4253:F4253"/>
    <mergeCell ref="H4255:I4255"/>
    <mergeCell ref="E4258:F4258"/>
    <mergeCell ref="E4259:F4259"/>
    <mergeCell ref="E4260:F4260"/>
    <mergeCell ref="E4261:F4261"/>
    <mergeCell ref="E4262:F4262"/>
    <mergeCell ref="E4263:F4263"/>
    <mergeCell ref="E4264:F4264"/>
    <mergeCell ref="H4266:I4266"/>
    <mergeCell ref="E4269:F4269"/>
    <mergeCell ref="E4270:F4270"/>
    <mergeCell ref="E4271:F4271"/>
    <mergeCell ref="E4272:F4272"/>
    <mergeCell ref="E4273:F4273"/>
    <mergeCell ref="H4275:I4275"/>
    <mergeCell ref="E4278:F4278"/>
    <mergeCell ref="E4279:F4279"/>
    <mergeCell ref="E4280:F4280"/>
    <mergeCell ref="E4281:F4281"/>
    <mergeCell ref="E4282:F4282"/>
    <mergeCell ref="H4284:I4284"/>
    <mergeCell ref="E4287:F4287"/>
    <mergeCell ref="E4288:F4288"/>
    <mergeCell ref="E4289:F4289"/>
    <mergeCell ref="E4290:F4290"/>
    <mergeCell ref="H4292:I4292"/>
    <mergeCell ref="E4295:F4295"/>
    <mergeCell ref="E4296:F4296"/>
    <mergeCell ref="E4297:F4297"/>
    <mergeCell ref="E4298:F4298"/>
    <mergeCell ref="H4300:I4300"/>
    <mergeCell ref="E4303:F4303"/>
    <mergeCell ref="E4304:F4304"/>
    <mergeCell ref="E4305:F4305"/>
    <mergeCell ref="E4306:F4306"/>
    <mergeCell ref="E4307:F4307"/>
    <mergeCell ref="E4308:F4308"/>
    <mergeCell ref="H4310:I4310"/>
    <mergeCell ref="E4313:F4313"/>
    <mergeCell ref="E4314:F4314"/>
    <mergeCell ref="E4315:F4315"/>
    <mergeCell ref="E4316:F4316"/>
    <mergeCell ref="E4317:F4317"/>
    <mergeCell ref="E4318:F4318"/>
    <mergeCell ref="H4320:I4320"/>
    <mergeCell ref="E4323:F4323"/>
    <mergeCell ref="E4324:F4324"/>
    <mergeCell ref="E4325:F4325"/>
    <mergeCell ref="E4326:F4326"/>
    <mergeCell ref="E4327:F4327"/>
    <mergeCell ref="E4328:F4328"/>
    <mergeCell ref="E4329:F4329"/>
    <mergeCell ref="E4330:F4330"/>
    <mergeCell ref="E4331:F4331"/>
    <mergeCell ref="H4333:I4333"/>
    <mergeCell ref="E4336:F4336"/>
    <mergeCell ref="E4337:F4337"/>
    <mergeCell ref="E4338:F4338"/>
    <mergeCell ref="E4339:F4339"/>
    <mergeCell ref="E4340:F4340"/>
    <mergeCell ref="E4341:F4341"/>
    <mergeCell ref="E4342:F4342"/>
    <mergeCell ref="E4343:F4343"/>
    <mergeCell ref="E4344:F4344"/>
    <mergeCell ref="E4345:F4345"/>
    <mergeCell ref="E4346:F4346"/>
    <mergeCell ref="H4348:I4348"/>
    <mergeCell ref="E4351:F4351"/>
    <mergeCell ref="E4352:F4352"/>
    <mergeCell ref="E4353:F4353"/>
    <mergeCell ref="E4354:F4354"/>
    <mergeCell ref="E4355:F4355"/>
    <mergeCell ref="E4356:F4356"/>
    <mergeCell ref="E4357:F4357"/>
    <mergeCell ref="E4358:F4358"/>
    <mergeCell ref="E4359:F4359"/>
    <mergeCell ref="E4360:F4360"/>
    <mergeCell ref="E4361:F4361"/>
    <mergeCell ref="E4362:F4362"/>
    <mergeCell ref="H4364:I4364"/>
    <mergeCell ref="E4367:F4367"/>
    <mergeCell ref="E4368:F4368"/>
    <mergeCell ref="E4369:F4369"/>
    <mergeCell ref="E4370:F4370"/>
    <mergeCell ref="E4371:F4371"/>
    <mergeCell ref="E4372:F4372"/>
    <mergeCell ref="E4373:F4373"/>
    <mergeCell ref="H4375:I4375"/>
    <mergeCell ref="E4378:F4378"/>
    <mergeCell ref="E4379:F4379"/>
    <mergeCell ref="E4380:F4380"/>
    <mergeCell ref="E4381:F4381"/>
    <mergeCell ref="E4382:F4382"/>
    <mergeCell ref="E4383:F4383"/>
    <mergeCell ref="E4384:F4384"/>
    <mergeCell ref="E4385:F4385"/>
    <mergeCell ref="E4386:F4386"/>
    <mergeCell ref="H4388:I4388"/>
    <mergeCell ref="E4391:F4391"/>
    <mergeCell ref="E4392:F4392"/>
    <mergeCell ref="E4393:F4393"/>
    <mergeCell ref="E4394:F4394"/>
    <mergeCell ref="E4395:F4395"/>
    <mergeCell ref="E4396:F4396"/>
    <mergeCell ref="H4398:I4398"/>
    <mergeCell ref="E4401:F4401"/>
    <mergeCell ref="E4402:F4402"/>
    <mergeCell ref="E4403:F4403"/>
    <mergeCell ref="E4404:F4404"/>
    <mergeCell ref="E4405:F4405"/>
    <mergeCell ref="E4406:F4406"/>
    <mergeCell ref="E4407:F4407"/>
    <mergeCell ref="H4409:I4409"/>
    <mergeCell ref="E4412:F4412"/>
    <mergeCell ref="E4413:F4413"/>
    <mergeCell ref="E4414:F4414"/>
    <mergeCell ref="E4415:F4415"/>
    <mergeCell ref="H4417:I4417"/>
    <mergeCell ref="E4420:F4420"/>
    <mergeCell ref="E4421:F4421"/>
    <mergeCell ref="E4422:F4422"/>
    <mergeCell ref="H4424:I4424"/>
    <mergeCell ref="F4427:G4427"/>
    <mergeCell ref="E4428:F4428"/>
    <mergeCell ref="E4429:F4429"/>
    <mergeCell ref="E4430:F4430"/>
    <mergeCell ref="E4431:F4431"/>
    <mergeCell ref="E4432:F4432"/>
    <mergeCell ref="E4433:F4433"/>
    <mergeCell ref="E4434:F4434"/>
    <mergeCell ref="H4436:I4436"/>
    <mergeCell ref="E4439:F4439"/>
    <mergeCell ref="E4440:F4440"/>
    <mergeCell ref="E4441:F4441"/>
    <mergeCell ref="E4442:F4442"/>
    <mergeCell ref="E4443:F4443"/>
    <mergeCell ref="H4445:I4445"/>
    <mergeCell ref="E4448:F4448"/>
    <mergeCell ref="E4449:F4449"/>
    <mergeCell ref="E4450:F4450"/>
    <mergeCell ref="E4451:F4451"/>
    <mergeCell ref="E4452:F4452"/>
    <mergeCell ref="H4454:I4454"/>
    <mergeCell ref="E4457:F4457"/>
    <mergeCell ref="E4458:F4458"/>
    <mergeCell ref="E4459:F4459"/>
    <mergeCell ref="E4460:F4460"/>
    <mergeCell ref="H4462:I4462"/>
    <mergeCell ref="E4465:F4465"/>
    <mergeCell ref="E4466:F4466"/>
    <mergeCell ref="E4467:F4467"/>
    <mergeCell ref="E4468:F4468"/>
    <mergeCell ref="H4470:I4470"/>
    <mergeCell ref="E4473:F4473"/>
    <mergeCell ref="E4474:F4474"/>
    <mergeCell ref="E4475:F4475"/>
    <mergeCell ref="E4476:F4476"/>
    <mergeCell ref="E4477:F4477"/>
    <mergeCell ref="E4478:F4478"/>
    <mergeCell ref="H4480:I4480"/>
    <mergeCell ref="E4483:F4483"/>
    <mergeCell ref="E4484:F4484"/>
    <mergeCell ref="E4485:F4485"/>
    <mergeCell ref="E4486:F4486"/>
    <mergeCell ref="E4487:F4487"/>
    <mergeCell ref="E4488:F4488"/>
    <mergeCell ref="H4490:I4490"/>
    <mergeCell ref="E4493:F4493"/>
    <mergeCell ref="E4494:F4494"/>
    <mergeCell ref="E4495:F4495"/>
    <mergeCell ref="E4496:F4496"/>
    <mergeCell ref="E4497:F4497"/>
    <mergeCell ref="E4498:F4498"/>
    <mergeCell ref="H4500:I4500"/>
    <mergeCell ref="E4503:F4503"/>
    <mergeCell ref="E4504:F4504"/>
    <mergeCell ref="E4505:F4505"/>
    <mergeCell ref="E4506:F4506"/>
    <mergeCell ref="E4507:F4507"/>
    <mergeCell ref="E4508:F4508"/>
    <mergeCell ref="E4509:F4509"/>
    <mergeCell ref="E4510:F4510"/>
    <mergeCell ref="E4511:F4511"/>
    <mergeCell ref="H4513:I4513"/>
    <mergeCell ref="E4516:F4516"/>
    <mergeCell ref="E4517:F4517"/>
    <mergeCell ref="E4518:F4518"/>
    <mergeCell ref="E4519:F4519"/>
    <mergeCell ref="E4520:F4520"/>
    <mergeCell ref="E4521:F4521"/>
    <mergeCell ref="E4522:F4522"/>
    <mergeCell ref="E4523:F4523"/>
    <mergeCell ref="E4524:F4524"/>
    <mergeCell ref="E4525:F4525"/>
    <mergeCell ref="H4527:I4527"/>
    <mergeCell ref="E4530:F4530"/>
    <mergeCell ref="E4531:F4531"/>
    <mergeCell ref="E4532:F4532"/>
    <mergeCell ref="E4533:F4533"/>
    <mergeCell ref="E4534:F4534"/>
    <mergeCell ref="E4535:F4535"/>
    <mergeCell ref="E4536:F4536"/>
    <mergeCell ref="E4537:F4537"/>
    <mergeCell ref="E4538:F4538"/>
    <mergeCell ref="E4539:F4539"/>
    <mergeCell ref="E4540:F4540"/>
    <mergeCell ref="H4542:I4542"/>
    <mergeCell ref="F4545:G4545"/>
    <mergeCell ref="E4546:F4546"/>
    <mergeCell ref="E4547:F4547"/>
    <mergeCell ref="E4548:F4548"/>
    <mergeCell ref="E4549:F4549"/>
    <mergeCell ref="E4550:F4550"/>
    <mergeCell ref="E4551:F4551"/>
    <mergeCell ref="E4552:F4552"/>
    <mergeCell ref="H4554:I4554"/>
    <mergeCell ref="E4557:F4557"/>
    <mergeCell ref="E4558:F4558"/>
    <mergeCell ref="E4559:F4559"/>
    <mergeCell ref="E4560:F4560"/>
    <mergeCell ref="E4561:F4561"/>
    <mergeCell ref="E4562:F4562"/>
    <mergeCell ref="E4563:F4563"/>
    <mergeCell ref="H4565:I4565"/>
    <mergeCell ref="E4568:F4568"/>
    <mergeCell ref="E4569:F4569"/>
    <mergeCell ref="E4570:F4570"/>
    <mergeCell ref="E4571:F4571"/>
    <mergeCell ref="E4572:F4572"/>
    <mergeCell ref="H4574:I4574"/>
    <mergeCell ref="E4577:F4577"/>
    <mergeCell ref="E4578:F4578"/>
    <mergeCell ref="E4579:F4579"/>
    <mergeCell ref="E4580:F4580"/>
    <mergeCell ref="E4581:F4581"/>
    <mergeCell ref="H4583:I4583"/>
    <mergeCell ref="E4586:F4586"/>
    <mergeCell ref="E4587:F4587"/>
    <mergeCell ref="E4588:F4588"/>
    <mergeCell ref="E4589:F4589"/>
    <mergeCell ref="H4591:I4591"/>
    <mergeCell ref="E4594:F4594"/>
    <mergeCell ref="E4595:F4595"/>
    <mergeCell ref="E4596:F4596"/>
    <mergeCell ref="E4597:F4597"/>
    <mergeCell ref="H4599:I4599"/>
    <mergeCell ref="E4602:F4602"/>
    <mergeCell ref="E4603:F4603"/>
    <mergeCell ref="E4604:F4604"/>
    <mergeCell ref="E4605:F4605"/>
    <mergeCell ref="E4606:F4606"/>
    <mergeCell ref="E4607:F4607"/>
    <mergeCell ref="H4609:I4609"/>
    <mergeCell ref="E4612:F4612"/>
    <mergeCell ref="E4613:F4613"/>
    <mergeCell ref="E4614:F4614"/>
    <mergeCell ref="E4615:F4615"/>
    <mergeCell ref="E4616:F4616"/>
    <mergeCell ref="E4617:F4617"/>
    <mergeCell ref="H4619:I4619"/>
    <mergeCell ref="E4622:F4622"/>
    <mergeCell ref="E4623:F4623"/>
    <mergeCell ref="E4624:F4624"/>
    <mergeCell ref="E4625:F4625"/>
    <mergeCell ref="E4626:F4626"/>
    <mergeCell ref="E4627:F4627"/>
    <mergeCell ref="H4629:I4629"/>
    <mergeCell ref="E4632:F4632"/>
    <mergeCell ref="E4633:F4633"/>
    <mergeCell ref="E4634:F4634"/>
    <mergeCell ref="E4635:F4635"/>
    <mergeCell ref="H4637:I4637"/>
    <mergeCell ref="E4640:F4640"/>
    <mergeCell ref="E4641:F4641"/>
    <mergeCell ref="E4642:F4642"/>
    <mergeCell ref="E4643:F4643"/>
    <mergeCell ref="E4644:F4644"/>
    <mergeCell ref="E4645:F4645"/>
    <mergeCell ref="H4647:I4647"/>
    <mergeCell ref="E4650:F4650"/>
    <mergeCell ref="E4651:F4651"/>
    <mergeCell ref="E4652:F4652"/>
    <mergeCell ref="E4653:F4653"/>
    <mergeCell ref="E4654:F4654"/>
    <mergeCell ref="E4655:F4655"/>
    <mergeCell ref="E4656:F4656"/>
    <mergeCell ref="H4658:I4658"/>
    <mergeCell ref="F4661:G4661"/>
    <mergeCell ref="E4662:F4662"/>
    <mergeCell ref="E4663:F4663"/>
    <mergeCell ref="E4664:F4664"/>
    <mergeCell ref="E4665:F4665"/>
    <mergeCell ref="E4666:F4666"/>
    <mergeCell ref="E4667:F4667"/>
    <mergeCell ref="E4668:F4668"/>
    <mergeCell ref="E4669:F4669"/>
    <mergeCell ref="E4670:F4670"/>
    <mergeCell ref="E4671:F4671"/>
    <mergeCell ref="H4673:I4673"/>
    <mergeCell ref="E4676:F4676"/>
    <mergeCell ref="E4677:F4677"/>
    <mergeCell ref="E4678:F4678"/>
    <mergeCell ref="E4679:F4679"/>
    <mergeCell ref="E4680:F4680"/>
    <mergeCell ref="H4682:I4682"/>
    <mergeCell ref="E4685:F4685"/>
    <mergeCell ref="E4686:F4686"/>
    <mergeCell ref="E4687:F4687"/>
    <mergeCell ref="E4688:F4688"/>
    <mergeCell ref="E4689:F4689"/>
    <mergeCell ref="H4691:I4691"/>
    <mergeCell ref="E4694:F4694"/>
    <mergeCell ref="E4695:F4695"/>
    <mergeCell ref="E4696:F4696"/>
    <mergeCell ref="E4697:F4697"/>
    <mergeCell ref="E4698:F4698"/>
    <mergeCell ref="E4699:F4699"/>
    <mergeCell ref="E4700:F4700"/>
    <mergeCell ref="H4702:I4702"/>
    <mergeCell ref="E4705:F4705"/>
    <mergeCell ref="E4706:F4706"/>
    <mergeCell ref="E4707:F4707"/>
    <mergeCell ref="E4708:F4708"/>
    <mergeCell ref="E4709:F4709"/>
    <mergeCell ref="H4711:I4711"/>
    <mergeCell ref="E4714:F4714"/>
    <mergeCell ref="E4715:F4715"/>
    <mergeCell ref="E4716:F4716"/>
    <mergeCell ref="E4717:F4717"/>
    <mergeCell ref="E4718:F4718"/>
    <mergeCell ref="E4719:F4719"/>
    <mergeCell ref="E4720:F4720"/>
    <mergeCell ref="E4721:F4721"/>
    <mergeCell ref="E4722:F4722"/>
    <mergeCell ref="H4724:I4724"/>
    <mergeCell ref="E4727:F4727"/>
    <mergeCell ref="E4728:F4728"/>
    <mergeCell ref="E4729:F4729"/>
    <mergeCell ref="E4730:F4730"/>
    <mergeCell ref="E4731:F4731"/>
    <mergeCell ref="E4732:F4732"/>
    <mergeCell ref="E4733:F4733"/>
    <mergeCell ref="H4735:I4735"/>
    <mergeCell ref="F4738:G4738"/>
    <mergeCell ref="F4739:G4739"/>
    <mergeCell ref="E4740:F4740"/>
    <mergeCell ref="E4741:F4741"/>
    <mergeCell ref="E4742:F4742"/>
    <mergeCell ref="E4743:F4743"/>
    <mergeCell ref="E4744:F4744"/>
    <mergeCell ref="E4745:F4745"/>
    <mergeCell ref="H4747:I4747"/>
    <mergeCell ref="E4750:F4750"/>
    <mergeCell ref="E4751:F4751"/>
    <mergeCell ref="E4752:F4752"/>
    <mergeCell ref="E4753:F4753"/>
    <mergeCell ref="E4754:F4754"/>
    <mergeCell ref="E4755:F4755"/>
    <mergeCell ref="E4756:F4756"/>
    <mergeCell ref="E4757:F4757"/>
    <mergeCell ref="E4758:F4758"/>
    <mergeCell ref="E4759:F4759"/>
    <mergeCell ref="H4761:I4761"/>
    <mergeCell ref="E4764:F4764"/>
    <mergeCell ref="E4765:F4765"/>
    <mergeCell ref="E4766:F4766"/>
    <mergeCell ref="E4767:F4767"/>
    <mergeCell ref="H4769:I4769"/>
    <mergeCell ref="E4772:F4772"/>
    <mergeCell ref="E4773:F4773"/>
    <mergeCell ref="E4774:F4774"/>
    <mergeCell ref="E4775:F4775"/>
    <mergeCell ref="E4776:F4776"/>
    <mergeCell ref="E4777:F4777"/>
    <mergeCell ref="E4778:F4778"/>
    <mergeCell ref="E4779:F4779"/>
    <mergeCell ref="H4781:I4781"/>
    <mergeCell ref="E4784:F4784"/>
    <mergeCell ref="E4785:F4785"/>
    <mergeCell ref="E4786:F4786"/>
    <mergeCell ref="E4787:F4787"/>
    <mergeCell ref="E4788:F4788"/>
    <mergeCell ref="H4790:I4790"/>
    <mergeCell ref="E4793:F4793"/>
    <mergeCell ref="E4794:F4794"/>
    <mergeCell ref="E4795:F4795"/>
    <mergeCell ref="E4796:F4796"/>
    <mergeCell ref="E4797:F4797"/>
    <mergeCell ref="E4798:F4798"/>
    <mergeCell ref="E4799:F4799"/>
    <mergeCell ref="E4800:F4800"/>
    <mergeCell ref="E4801:F4801"/>
    <mergeCell ref="E4802:F4802"/>
    <mergeCell ref="E4803:F4803"/>
    <mergeCell ref="E4804:F4804"/>
    <mergeCell ref="E4805:F4805"/>
    <mergeCell ref="E4806:F4806"/>
    <mergeCell ref="E4807:F4807"/>
    <mergeCell ref="E4808:F4808"/>
    <mergeCell ref="E4809:F4809"/>
    <mergeCell ref="E4810:F4810"/>
    <mergeCell ref="E4811:F4811"/>
    <mergeCell ref="E4812:F4812"/>
    <mergeCell ref="E4813:F4813"/>
    <mergeCell ref="E4814:F4814"/>
    <mergeCell ref="H4816:I4816"/>
    <mergeCell ref="E4819:F4819"/>
    <mergeCell ref="E4820:F4820"/>
    <mergeCell ref="E4821:F4821"/>
    <mergeCell ref="E4822:F4822"/>
    <mergeCell ref="E4823:F4823"/>
    <mergeCell ref="E4824:F4824"/>
    <mergeCell ref="E4825:F4825"/>
    <mergeCell ref="E4826:F4826"/>
    <mergeCell ref="E4827:F4827"/>
    <mergeCell ref="E4828:F4828"/>
    <mergeCell ref="E4829:F4829"/>
    <mergeCell ref="E4830:F4830"/>
    <mergeCell ref="E4831:F4831"/>
    <mergeCell ref="E4832:F4832"/>
    <mergeCell ref="E4833:F4833"/>
    <mergeCell ref="E4834:F4834"/>
    <mergeCell ref="E4835:F4835"/>
    <mergeCell ref="H4837:I4837"/>
    <mergeCell ref="E4840:F4840"/>
    <mergeCell ref="E4841:F4841"/>
    <mergeCell ref="E4842:F4842"/>
    <mergeCell ref="E4843:F4843"/>
    <mergeCell ref="E4844:F4844"/>
    <mergeCell ref="E4845:F4845"/>
    <mergeCell ref="E4846:F4846"/>
    <mergeCell ref="E4847:F4847"/>
    <mergeCell ref="E4848:F4848"/>
    <mergeCell ref="E4849:F4849"/>
    <mergeCell ref="E4850:F4850"/>
    <mergeCell ref="H4852:I4852"/>
    <mergeCell ref="E4855:F4855"/>
    <mergeCell ref="E4856:F4856"/>
    <mergeCell ref="E4857:F4857"/>
    <mergeCell ref="E4858:F4858"/>
    <mergeCell ref="E4859:F4859"/>
    <mergeCell ref="E4860:F4860"/>
    <mergeCell ref="E4861:F4861"/>
    <mergeCell ref="E4862:F4862"/>
    <mergeCell ref="E4863:F4863"/>
    <mergeCell ref="E4864:F4864"/>
    <mergeCell ref="H4866:I4866"/>
    <mergeCell ref="E4869:F4869"/>
    <mergeCell ref="E4870:F4870"/>
    <mergeCell ref="E4871:F4871"/>
    <mergeCell ref="E4872:F4872"/>
    <mergeCell ref="E4873:F4873"/>
    <mergeCell ref="H4875:I4875"/>
    <mergeCell ref="E4878:F4878"/>
    <mergeCell ref="E4879:F4879"/>
    <mergeCell ref="E4880:F4880"/>
    <mergeCell ref="E4881:F4881"/>
    <mergeCell ref="E4882:F4882"/>
    <mergeCell ref="H4884:I4884"/>
    <mergeCell ref="E4887:F4887"/>
    <mergeCell ref="E4888:F4888"/>
    <mergeCell ref="E4889:F4889"/>
    <mergeCell ref="E4890:F4890"/>
    <mergeCell ref="E4891:F4891"/>
    <mergeCell ref="H4893:I4893"/>
    <mergeCell ref="E4896:F4896"/>
    <mergeCell ref="E4897:F4897"/>
    <mergeCell ref="E4898:F4898"/>
    <mergeCell ref="E4899:F4899"/>
    <mergeCell ref="E4900:F4900"/>
    <mergeCell ref="E4901:F4901"/>
    <mergeCell ref="E4902:F4902"/>
    <mergeCell ref="E4903:F4903"/>
    <mergeCell ref="E4904:F4904"/>
    <mergeCell ref="E4905:F4905"/>
    <mergeCell ref="H4907:I4907"/>
    <mergeCell ref="F4910:G4910"/>
    <mergeCell ref="E4911:F4911"/>
    <mergeCell ref="E4912:F4912"/>
    <mergeCell ref="E4913:F4913"/>
    <mergeCell ref="E4914:F4914"/>
    <mergeCell ref="E4915:F4915"/>
    <mergeCell ref="E4916:F4916"/>
    <mergeCell ref="H4918:I4918"/>
    <mergeCell ref="E4921:F4921"/>
    <mergeCell ref="E4922:F4922"/>
    <mergeCell ref="E4923:F4923"/>
    <mergeCell ref="E4924:F4924"/>
    <mergeCell ref="H4926:I4926"/>
    <mergeCell ref="F4929:G4929"/>
    <mergeCell ref="E4930:F4930"/>
    <mergeCell ref="E4931:F4931"/>
    <mergeCell ref="E4932:F4932"/>
    <mergeCell ref="E4933:F4933"/>
    <mergeCell ref="E4934:F4934"/>
    <mergeCell ref="E4935:F4935"/>
    <mergeCell ref="H4937:I4937"/>
    <mergeCell ref="E4940:F4940"/>
    <mergeCell ref="E4941:F4941"/>
    <mergeCell ref="E4942:F4942"/>
    <mergeCell ref="E4943:F4943"/>
    <mergeCell ref="H4945:I4945"/>
    <mergeCell ref="E4948:F4948"/>
    <mergeCell ref="E4949:F4949"/>
    <mergeCell ref="E4950:F4950"/>
    <mergeCell ref="E4951:F4951"/>
    <mergeCell ref="H4953:I4953"/>
    <mergeCell ref="E4956:F4956"/>
    <mergeCell ref="E4957:F4957"/>
    <mergeCell ref="E4958:F4958"/>
    <mergeCell ref="E4959:F4959"/>
    <mergeCell ref="E4960:F4960"/>
    <mergeCell ref="E4961:F4961"/>
    <mergeCell ref="E4962:F4962"/>
    <mergeCell ref="E4963:F4963"/>
    <mergeCell ref="E4964:F4964"/>
    <mergeCell ref="E4965:F4965"/>
    <mergeCell ref="H4967:I4967"/>
    <mergeCell ref="F4970:G4970"/>
    <mergeCell ref="F4971:G4971"/>
    <mergeCell ref="E4972:F4972"/>
    <mergeCell ref="E4973:F4973"/>
    <mergeCell ref="E4974:F4974"/>
    <mergeCell ref="E4975:F4975"/>
    <mergeCell ref="H4977:I4977"/>
    <mergeCell ref="E4980:F4980"/>
    <mergeCell ref="E4981:F4981"/>
    <mergeCell ref="E4982:F4982"/>
    <mergeCell ref="E4983:F4983"/>
    <mergeCell ref="E4984:F4984"/>
    <mergeCell ref="E4985:F4985"/>
    <mergeCell ref="E4986:F4986"/>
    <mergeCell ref="H4988:I4988"/>
    <mergeCell ref="E4991:F4991"/>
    <mergeCell ref="E4992:F4992"/>
    <mergeCell ref="E4993:F4993"/>
    <mergeCell ref="E4994:F4994"/>
    <mergeCell ref="E4995:F4995"/>
    <mergeCell ref="E4996:F4996"/>
    <mergeCell ref="E4997:F4997"/>
    <mergeCell ref="E4998:F4998"/>
    <mergeCell ref="H5000:I5000"/>
    <mergeCell ref="F5003:G5003"/>
    <mergeCell ref="E5004:F5004"/>
    <mergeCell ref="E5005:F5005"/>
    <mergeCell ref="E5006:F5006"/>
    <mergeCell ref="E5007:F5007"/>
    <mergeCell ref="H5009:I5009"/>
    <mergeCell ref="E5012:F5012"/>
    <mergeCell ref="E5013:F5013"/>
    <mergeCell ref="E5014:F5014"/>
    <mergeCell ref="E5015:F5015"/>
    <mergeCell ref="E5016:F5016"/>
    <mergeCell ref="E5017:F5017"/>
    <mergeCell ref="E5018:F5018"/>
    <mergeCell ref="H5020:I5020"/>
    <mergeCell ref="E5023:F5023"/>
    <mergeCell ref="E5024:F5024"/>
    <mergeCell ref="E5025:F5025"/>
    <mergeCell ref="E5026:F5026"/>
    <mergeCell ref="E5027:F5027"/>
    <mergeCell ref="E5028:F5028"/>
    <mergeCell ref="E5029:F5029"/>
    <mergeCell ref="E5030:F5030"/>
    <mergeCell ref="H5032:I5032"/>
    <mergeCell ref="F5035:G5035"/>
    <mergeCell ref="E5036:F5036"/>
    <mergeCell ref="E5037:F5037"/>
    <mergeCell ref="E5038:F5038"/>
    <mergeCell ref="E5039:F5039"/>
    <mergeCell ref="H5041:I5041"/>
    <mergeCell ref="E5044:F5044"/>
    <mergeCell ref="E5045:F5045"/>
    <mergeCell ref="E5046:F5046"/>
    <mergeCell ref="E5047:F5047"/>
    <mergeCell ref="E5048:F5048"/>
    <mergeCell ref="E5049:F5049"/>
    <mergeCell ref="E5050:F5050"/>
    <mergeCell ref="H5052:I5052"/>
    <mergeCell ref="E5055:F5055"/>
    <mergeCell ref="E5056:F5056"/>
    <mergeCell ref="E5057:F5057"/>
    <mergeCell ref="E5058:F5058"/>
    <mergeCell ref="E5059:F5059"/>
    <mergeCell ref="E5060:F5060"/>
    <mergeCell ref="E5061:F5061"/>
    <mergeCell ref="E5062:F5062"/>
    <mergeCell ref="H5064:I5064"/>
    <mergeCell ref="F5067:G5067"/>
    <mergeCell ref="F5068:G5068"/>
    <mergeCell ref="E5069:F5069"/>
    <mergeCell ref="E5070:F5070"/>
    <mergeCell ref="E5071:F5071"/>
    <mergeCell ref="E5072:F5072"/>
    <mergeCell ref="E5073:F5073"/>
    <mergeCell ref="H5075:I5075"/>
    <mergeCell ref="E5078:F5078"/>
    <mergeCell ref="E5079:F5079"/>
    <mergeCell ref="E5080:F5080"/>
    <mergeCell ref="E5081:F5081"/>
    <mergeCell ref="E5082:F5082"/>
    <mergeCell ref="H5084:I5084"/>
    <mergeCell ref="E5087:F5087"/>
    <mergeCell ref="E5088:F5088"/>
    <mergeCell ref="E5089:F5089"/>
    <mergeCell ref="E5090:F5090"/>
    <mergeCell ref="E5091:F5091"/>
    <mergeCell ref="H5093:I5093"/>
    <mergeCell ref="F5096:G5096"/>
    <mergeCell ref="E5097:F5097"/>
    <mergeCell ref="E5098:F5098"/>
    <mergeCell ref="E5099:F5099"/>
    <mergeCell ref="E5100:F5100"/>
    <mergeCell ref="E5101:F5101"/>
    <mergeCell ref="E5102:F5102"/>
    <mergeCell ref="H5104:I5104"/>
    <mergeCell ref="E5107:F5107"/>
    <mergeCell ref="E5108:F5108"/>
    <mergeCell ref="E5109:F5109"/>
    <mergeCell ref="E5110:F5110"/>
    <mergeCell ref="E5111:F5111"/>
    <mergeCell ref="E5112:F5112"/>
    <mergeCell ref="H5114:I5114"/>
    <mergeCell ref="E5117:F5117"/>
    <mergeCell ref="E5118:F5118"/>
    <mergeCell ref="E5119:F5119"/>
    <mergeCell ref="E5120:F5120"/>
    <mergeCell ref="E5121:F5121"/>
    <mergeCell ref="E5122:F5122"/>
    <mergeCell ref="H5124:I5124"/>
    <mergeCell ref="E5127:F5127"/>
    <mergeCell ref="E5128:F5128"/>
    <mergeCell ref="E5129:F5129"/>
    <mergeCell ref="E5130:F5130"/>
    <mergeCell ref="E5131:F5131"/>
    <mergeCell ref="E5132:F5132"/>
    <mergeCell ref="H5134:I5134"/>
    <mergeCell ref="E5137:F5137"/>
    <mergeCell ref="E5138:F5138"/>
    <mergeCell ref="E5139:F5139"/>
    <mergeCell ref="E5140:F5140"/>
    <mergeCell ref="E5141:F5141"/>
    <mergeCell ref="H5143:I5143"/>
    <mergeCell ref="E5146:F5146"/>
    <mergeCell ref="E5147:F5147"/>
    <mergeCell ref="E5148:F5148"/>
    <mergeCell ref="E5149:F5149"/>
    <mergeCell ref="E5150:F5150"/>
    <mergeCell ref="E5151:F5151"/>
    <mergeCell ref="H5153:I5153"/>
    <mergeCell ref="E5156:F5156"/>
    <mergeCell ref="E5157:F5157"/>
    <mergeCell ref="E5158:F5158"/>
    <mergeCell ref="E5159:F5159"/>
    <mergeCell ref="H5161:I5161"/>
    <mergeCell ref="E5164:F5164"/>
    <mergeCell ref="E5165:F5165"/>
    <mergeCell ref="E5166:F5166"/>
    <mergeCell ref="E5167:F5167"/>
    <mergeCell ref="E5168:F5168"/>
    <mergeCell ref="H5170:I5170"/>
    <mergeCell ref="F5173:G5173"/>
    <mergeCell ref="E5174:F5174"/>
    <mergeCell ref="E5175:F5175"/>
    <mergeCell ref="E5176:F5176"/>
    <mergeCell ref="E5177:F5177"/>
    <mergeCell ref="E5178:F5178"/>
    <mergeCell ref="E5179:F5179"/>
    <mergeCell ref="H5181:I5181"/>
    <mergeCell ref="E5184:F5184"/>
    <mergeCell ref="E5185:F5185"/>
    <mergeCell ref="E5186:F5186"/>
    <mergeCell ref="E5187:F5187"/>
    <mergeCell ref="H5189:I5189"/>
    <mergeCell ref="E5192:F5192"/>
    <mergeCell ref="E5193:F5193"/>
    <mergeCell ref="E5194:F5194"/>
    <mergeCell ref="E5195:F5195"/>
    <mergeCell ref="H5197:I5197"/>
    <mergeCell ref="E5200:F5200"/>
    <mergeCell ref="E5201:F5201"/>
    <mergeCell ref="E5202:F5202"/>
    <mergeCell ref="E5203:F5203"/>
    <mergeCell ref="H5205:I5205"/>
    <mergeCell ref="E5208:F5208"/>
    <mergeCell ref="E5209:F5209"/>
    <mergeCell ref="E5210:F5210"/>
    <mergeCell ref="E5211:F5211"/>
    <mergeCell ref="E5212:F5212"/>
    <mergeCell ref="H5214:I5214"/>
    <mergeCell ref="E5217:F5217"/>
    <mergeCell ref="E5218:F5218"/>
    <mergeCell ref="E5219:F5219"/>
    <mergeCell ref="E5220:F5220"/>
    <mergeCell ref="E5221:F5221"/>
    <mergeCell ref="H5223:I5223"/>
    <mergeCell ref="E5226:F5226"/>
    <mergeCell ref="E5227:F5227"/>
    <mergeCell ref="E5228:F5228"/>
    <mergeCell ref="E5229:F5229"/>
    <mergeCell ref="E5230:F5230"/>
    <mergeCell ref="H5232:I5232"/>
    <mergeCell ref="E5235:F5235"/>
    <mergeCell ref="E5236:F5236"/>
    <mergeCell ref="E5237:F5237"/>
    <mergeCell ref="E5238:F5238"/>
    <mergeCell ref="E5239:F5239"/>
    <mergeCell ref="H5241:I5241"/>
    <mergeCell ref="E5244:F5244"/>
    <mergeCell ref="E5245:F5245"/>
    <mergeCell ref="E5246:F5246"/>
    <mergeCell ref="E5247:F5247"/>
    <mergeCell ref="E5248:F5248"/>
    <mergeCell ref="H5250:I5250"/>
    <mergeCell ref="E5253:F5253"/>
    <mergeCell ref="E5254:F5254"/>
    <mergeCell ref="E5255:F5255"/>
    <mergeCell ref="E5256:F5256"/>
    <mergeCell ref="H5258:I5258"/>
    <mergeCell ref="E5261:F5261"/>
    <mergeCell ref="E5262:F5262"/>
    <mergeCell ref="E5263:F5263"/>
    <mergeCell ref="E5264:F5264"/>
    <mergeCell ref="E5265:F5265"/>
    <mergeCell ref="E5266:F5266"/>
    <mergeCell ref="E5267:F5267"/>
    <mergeCell ref="H5269:I5269"/>
    <mergeCell ref="E5272:F5272"/>
    <mergeCell ref="E5273:F5273"/>
    <mergeCell ref="E5274:F5274"/>
    <mergeCell ref="E5275:F5275"/>
    <mergeCell ref="E5276:F5276"/>
    <mergeCell ref="H5278:I5278"/>
    <mergeCell ref="E5281:F5281"/>
    <mergeCell ref="E5282:F5282"/>
    <mergeCell ref="E5283:F5283"/>
    <mergeCell ref="E5284:F5284"/>
    <mergeCell ref="E5285:F5285"/>
    <mergeCell ref="E5286:F5286"/>
    <mergeCell ref="H5288:I5288"/>
    <mergeCell ref="E5291:F5291"/>
    <mergeCell ref="E5292:F5292"/>
    <mergeCell ref="E5293:F5293"/>
    <mergeCell ref="E5294:F5294"/>
    <mergeCell ref="E5295:F5295"/>
    <mergeCell ref="E5296:F5296"/>
    <mergeCell ref="H5298:I5298"/>
    <mergeCell ref="E5301:F5301"/>
    <mergeCell ref="E5302:F5302"/>
    <mergeCell ref="E5303:F5303"/>
    <mergeCell ref="E5304:F5304"/>
    <mergeCell ref="E5305:F5305"/>
    <mergeCell ref="E5306:F5306"/>
    <mergeCell ref="H5308:I5308"/>
    <mergeCell ref="E5311:F5311"/>
    <mergeCell ref="E5312:F5312"/>
    <mergeCell ref="E5313:F5313"/>
    <mergeCell ref="E5314:F5314"/>
    <mergeCell ref="E5315:F5315"/>
    <mergeCell ref="H5317:I5317"/>
    <mergeCell ref="E5320:F5320"/>
    <mergeCell ref="E5321:F5321"/>
    <mergeCell ref="E5322:F5322"/>
    <mergeCell ref="E5323:F5323"/>
    <mergeCell ref="H5325:I5325"/>
    <mergeCell ref="F5328:G5328"/>
    <mergeCell ref="E5329:F5329"/>
    <mergeCell ref="E5330:F5330"/>
    <mergeCell ref="E5331:F5331"/>
    <mergeCell ref="E5332:F5332"/>
    <mergeCell ref="E5333:F5333"/>
    <mergeCell ref="E5334:F5334"/>
    <mergeCell ref="H5336:I5336"/>
    <mergeCell ref="E5339:F5339"/>
    <mergeCell ref="E5340:F5340"/>
    <mergeCell ref="E5341:F5341"/>
    <mergeCell ref="E5342:F5342"/>
    <mergeCell ref="E5343:F5343"/>
    <mergeCell ref="E5344:F5344"/>
    <mergeCell ref="H5346:I5346"/>
    <mergeCell ref="E5349:F5349"/>
    <mergeCell ref="E5350:F5350"/>
    <mergeCell ref="E5351:F5351"/>
    <mergeCell ref="E5352:F5352"/>
    <mergeCell ref="E5353:F5353"/>
    <mergeCell ref="E5354:F5354"/>
    <mergeCell ref="E5355:F5355"/>
    <mergeCell ref="E5356:F5356"/>
    <mergeCell ref="E5357:F5357"/>
    <mergeCell ref="H5359:I5359"/>
    <mergeCell ref="E5362:F5362"/>
    <mergeCell ref="E5363:F5363"/>
    <mergeCell ref="E5364:F5364"/>
    <mergeCell ref="E5365:F5365"/>
    <mergeCell ref="E5366:F5366"/>
    <mergeCell ref="E5367:F5367"/>
    <mergeCell ref="E5368:F5368"/>
    <mergeCell ref="E5369:F5369"/>
    <mergeCell ref="H5371:I5371"/>
    <mergeCell ref="E5374:F5374"/>
    <mergeCell ref="E5375:F5375"/>
    <mergeCell ref="E5376:F5376"/>
    <mergeCell ref="E5377:F5377"/>
    <mergeCell ref="E5378:F5378"/>
    <mergeCell ref="E5379:F5379"/>
    <mergeCell ref="E5380:F5380"/>
    <mergeCell ref="H5382:I5382"/>
    <mergeCell ref="E5385:F5385"/>
    <mergeCell ref="E5386:F5386"/>
    <mergeCell ref="E5387:F5387"/>
    <mergeCell ref="E5388:F5388"/>
    <mergeCell ref="E5389:F5389"/>
    <mergeCell ref="E5390:F5390"/>
    <mergeCell ref="H5392:I5392"/>
    <mergeCell ref="E5395:F5395"/>
    <mergeCell ref="E5396:F5396"/>
    <mergeCell ref="E5397:F5397"/>
    <mergeCell ref="E5398:F5398"/>
    <mergeCell ref="E5399:F5399"/>
    <mergeCell ref="H5401:I5401"/>
    <mergeCell ref="E5404:F5404"/>
    <mergeCell ref="E5405:F5405"/>
    <mergeCell ref="E5406:F5406"/>
    <mergeCell ref="E5407:F5407"/>
    <mergeCell ref="E5408:F5408"/>
    <mergeCell ref="E5409:F5409"/>
    <mergeCell ref="E5410:F5410"/>
    <mergeCell ref="H5412:I5412"/>
    <mergeCell ref="E5415:F5415"/>
    <mergeCell ref="E5416:F5416"/>
    <mergeCell ref="E5417:F5417"/>
    <mergeCell ref="E5418:F5418"/>
    <mergeCell ref="E5419:F5419"/>
    <mergeCell ref="E5420:F5420"/>
    <mergeCell ref="E5421:F5421"/>
    <mergeCell ref="H5423:I5423"/>
    <mergeCell ref="E5426:F5426"/>
    <mergeCell ref="E5427:F5427"/>
    <mergeCell ref="E5428:F5428"/>
    <mergeCell ref="E5429:F5429"/>
    <mergeCell ref="E5430:F5430"/>
    <mergeCell ref="E5431:F5431"/>
    <mergeCell ref="E5432:F5432"/>
    <mergeCell ref="E5433:F5433"/>
    <mergeCell ref="H5435:I5435"/>
    <mergeCell ref="F5438:G5438"/>
    <mergeCell ref="E5439:F5439"/>
    <mergeCell ref="E5440:F5440"/>
    <mergeCell ref="E5441:F5441"/>
    <mergeCell ref="E5442:F5442"/>
    <mergeCell ref="E5443:F5443"/>
    <mergeCell ref="E5444:F5444"/>
    <mergeCell ref="H5446:I5446"/>
    <mergeCell ref="E5449:F5449"/>
    <mergeCell ref="E5450:F5450"/>
    <mergeCell ref="E5451:F5451"/>
    <mergeCell ref="E5452:F5452"/>
    <mergeCell ref="E5453:F5453"/>
    <mergeCell ref="E5454:F5454"/>
    <mergeCell ref="H5456:I5456"/>
    <mergeCell ref="E5459:F5459"/>
    <mergeCell ref="E5460:F5460"/>
    <mergeCell ref="E5461:F5461"/>
    <mergeCell ref="E5462:F5462"/>
    <mergeCell ref="E5463:F5463"/>
    <mergeCell ref="E5464:F5464"/>
    <mergeCell ref="H5466:I5466"/>
    <mergeCell ref="E5469:F5469"/>
    <mergeCell ref="E5470:F5470"/>
    <mergeCell ref="E5471:F5471"/>
    <mergeCell ref="E5472:F5472"/>
    <mergeCell ref="E5473:F5473"/>
    <mergeCell ref="E5474:F5474"/>
    <mergeCell ref="H5476:I5476"/>
    <mergeCell ref="E5479:F5479"/>
    <mergeCell ref="E5480:F5480"/>
    <mergeCell ref="E5481:F5481"/>
    <mergeCell ref="E5482:F5482"/>
    <mergeCell ref="E5483:F5483"/>
    <mergeCell ref="E5484:F5484"/>
    <mergeCell ref="H5486:I5486"/>
    <mergeCell ref="E5489:F5489"/>
    <mergeCell ref="E5490:F5490"/>
    <mergeCell ref="E5491:F5491"/>
    <mergeCell ref="E5492:F5492"/>
    <mergeCell ref="E5493:F5493"/>
    <mergeCell ref="E5494:F5494"/>
    <mergeCell ref="H5496:I5496"/>
    <mergeCell ref="E5499:F5499"/>
    <mergeCell ref="E5500:F5500"/>
    <mergeCell ref="E5501:F5501"/>
    <mergeCell ref="E5502:F5502"/>
    <mergeCell ref="E5503:F5503"/>
    <mergeCell ref="E5504:F5504"/>
    <mergeCell ref="H5506:I5506"/>
    <mergeCell ref="E5509:F5509"/>
    <mergeCell ref="E5510:F5510"/>
    <mergeCell ref="E5511:F5511"/>
    <mergeCell ref="E5512:F5512"/>
    <mergeCell ref="E5513:F5513"/>
    <mergeCell ref="E5514:F5514"/>
    <mergeCell ref="H5516:I5516"/>
    <mergeCell ref="E5519:F5519"/>
    <mergeCell ref="E5520:F5520"/>
    <mergeCell ref="E5521:F5521"/>
    <mergeCell ref="E5522:F5522"/>
    <mergeCell ref="E5523:F5523"/>
    <mergeCell ref="E5524:F5524"/>
    <mergeCell ref="H5526:I5526"/>
    <mergeCell ref="E5529:F5529"/>
    <mergeCell ref="E5530:F5530"/>
    <mergeCell ref="E5531:F5531"/>
    <mergeCell ref="E5532:F5532"/>
    <mergeCell ref="E5533:F5533"/>
    <mergeCell ref="E5534:F5534"/>
    <mergeCell ref="H5536:I5536"/>
    <mergeCell ref="E5539:F5539"/>
    <mergeCell ref="E5540:F5540"/>
    <mergeCell ref="E5541:F5541"/>
    <mergeCell ref="E5542:F5542"/>
    <mergeCell ref="E5543:F5543"/>
    <mergeCell ref="E5544:F5544"/>
    <mergeCell ref="H5546:I5546"/>
    <mergeCell ref="E5549:F5549"/>
    <mergeCell ref="E5550:F5550"/>
    <mergeCell ref="E5551:F5551"/>
    <mergeCell ref="E5552:F5552"/>
    <mergeCell ref="E5553:F5553"/>
    <mergeCell ref="E5554:F5554"/>
    <mergeCell ref="H5556:I5556"/>
    <mergeCell ref="F5559:G5559"/>
    <mergeCell ref="E5560:F5560"/>
    <mergeCell ref="E5561:F5561"/>
    <mergeCell ref="E5562:F5562"/>
    <mergeCell ref="E5563:F5563"/>
    <mergeCell ref="E5564:F5564"/>
    <mergeCell ref="E5565:F5565"/>
    <mergeCell ref="E5566:F5566"/>
    <mergeCell ref="E5567:F5567"/>
    <mergeCell ref="E5568:F5568"/>
    <mergeCell ref="H5570:I5570"/>
    <mergeCell ref="E5573:F5573"/>
    <mergeCell ref="E5574:F5574"/>
    <mergeCell ref="E5575:F5575"/>
    <mergeCell ref="E5576:F5576"/>
    <mergeCell ref="E5577:F5577"/>
    <mergeCell ref="E5578:F5578"/>
    <mergeCell ref="E5579:F5579"/>
    <mergeCell ref="E5580:F5580"/>
    <mergeCell ref="E5581:F5581"/>
    <mergeCell ref="H5583:I5583"/>
    <mergeCell ref="E5586:F5586"/>
    <mergeCell ref="E5587:F5587"/>
    <mergeCell ref="E5588:F5588"/>
    <mergeCell ref="E5589:F5589"/>
    <mergeCell ref="E5590:F5590"/>
    <mergeCell ref="E5591:F5591"/>
    <mergeCell ref="E5592:F5592"/>
    <mergeCell ref="E5593:F5593"/>
    <mergeCell ref="E5594:F5594"/>
    <mergeCell ref="E5595:F5595"/>
    <mergeCell ref="E5596:F5596"/>
    <mergeCell ref="H5598:I5598"/>
    <mergeCell ref="E5601:F5601"/>
    <mergeCell ref="E5602:F5602"/>
    <mergeCell ref="E5603:F5603"/>
    <mergeCell ref="E5604:F5604"/>
    <mergeCell ref="E5605:F5605"/>
    <mergeCell ref="E5606:F5606"/>
    <mergeCell ref="E5607:F5607"/>
    <mergeCell ref="E5608:F5608"/>
    <mergeCell ref="E5609:F5609"/>
    <mergeCell ref="E5610:F5610"/>
    <mergeCell ref="E5611:F5611"/>
    <mergeCell ref="H5613:I5613"/>
    <mergeCell ref="E5616:F5616"/>
    <mergeCell ref="E5617:F5617"/>
    <mergeCell ref="E5618:F5618"/>
    <mergeCell ref="E5619:F5619"/>
    <mergeCell ref="E5620:F5620"/>
    <mergeCell ref="E5621:F5621"/>
    <mergeCell ref="E5622:F5622"/>
    <mergeCell ref="E5623:F5623"/>
    <mergeCell ref="E5624:F5624"/>
    <mergeCell ref="E5625:F5625"/>
    <mergeCell ref="E5626:F5626"/>
    <mergeCell ref="E5627:F5627"/>
    <mergeCell ref="E5628:F5628"/>
    <mergeCell ref="H5630:I5630"/>
    <mergeCell ref="E5633:F5633"/>
    <mergeCell ref="E5634:F5634"/>
    <mergeCell ref="E5635:F5635"/>
    <mergeCell ref="E5636:F5636"/>
    <mergeCell ref="E5637:F5637"/>
    <mergeCell ref="E5638:F5638"/>
    <mergeCell ref="E5639:F5639"/>
    <mergeCell ref="E5640:F5640"/>
    <mergeCell ref="E5641:F5641"/>
    <mergeCell ref="E5642:F5642"/>
    <mergeCell ref="E5643:F5643"/>
    <mergeCell ref="E5644:F5644"/>
    <mergeCell ref="E5645:F5645"/>
    <mergeCell ref="H5647:I5647"/>
    <mergeCell ref="E5650:F5650"/>
    <mergeCell ref="E5651:F5651"/>
    <mergeCell ref="E5652:F5652"/>
    <mergeCell ref="E5653:F5653"/>
    <mergeCell ref="E5654:F5654"/>
    <mergeCell ref="E5655:F5655"/>
    <mergeCell ref="E5656:F5656"/>
    <mergeCell ref="E5657:F5657"/>
    <mergeCell ref="E5658:F5658"/>
    <mergeCell ref="E5659:F5659"/>
    <mergeCell ref="E5660:F5660"/>
    <mergeCell ref="E5661:F5661"/>
    <mergeCell ref="E5662:F5662"/>
    <mergeCell ref="H5664:I5664"/>
    <mergeCell ref="E5667:F5667"/>
    <mergeCell ref="E5668:F5668"/>
    <mergeCell ref="E5669:F5669"/>
    <mergeCell ref="E5670:F5670"/>
    <mergeCell ref="E5671:F5671"/>
    <mergeCell ref="E5672:F5672"/>
    <mergeCell ref="E5673:F5673"/>
    <mergeCell ref="E5674:F5674"/>
    <mergeCell ref="E5675:F5675"/>
    <mergeCell ref="E5676:F5676"/>
    <mergeCell ref="E5677:F5677"/>
    <mergeCell ref="E5678:F5678"/>
    <mergeCell ref="E5679:F5679"/>
    <mergeCell ref="H5681:I5681"/>
    <mergeCell ref="E5684:F5684"/>
    <mergeCell ref="E5685:F5685"/>
    <mergeCell ref="E5686:F5686"/>
    <mergeCell ref="E5687:F5687"/>
    <mergeCell ref="E5688:F5688"/>
    <mergeCell ref="H5690:I5690"/>
    <mergeCell ref="E5693:F5693"/>
    <mergeCell ref="E5694:F5694"/>
    <mergeCell ref="E5695:F5695"/>
    <mergeCell ref="E5696:F5696"/>
    <mergeCell ref="E5697:F5697"/>
    <mergeCell ref="E5698:F5698"/>
    <mergeCell ref="H5700:I5700"/>
    <mergeCell ref="F5703:G5703"/>
    <mergeCell ref="E5704:F5704"/>
    <mergeCell ref="E5705:F5705"/>
    <mergeCell ref="E5706:F5706"/>
    <mergeCell ref="E5707:F5707"/>
    <mergeCell ref="E5708:F5708"/>
    <mergeCell ref="E5709:F5709"/>
    <mergeCell ref="H5711:I5711"/>
    <mergeCell ref="E5714:F5714"/>
    <mergeCell ref="E5715:F5715"/>
    <mergeCell ref="E5716:F5716"/>
    <mergeCell ref="E5717:F5717"/>
    <mergeCell ref="E5718:F5718"/>
    <mergeCell ref="E5719:F5719"/>
    <mergeCell ref="H5721:I5721"/>
    <mergeCell ref="E5724:F5724"/>
    <mergeCell ref="E5725:F5725"/>
    <mergeCell ref="E5726:F5726"/>
    <mergeCell ref="E5727:F5727"/>
    <mergeCell ref="E5728:F5728"/>
    <mergeCell ref="E5729:F5729"/>
    <mergeCell ref="H5731:I5731"/>
    <mergeCell ref="E5734:F5734"/>
    <mergeCell ref="E5735:F5735"/>
    <mergeCell ref="E5736:F5736"/>
    <mergeCell ref="E5737:F5737"/>
    <mergeCell ref="E5738:F5738"/>
    <mergeCell ref="E5739:F5739"/>
    <mergeCell ref="E5740:F5740"/>
    <mergeCell ref="E5741:F5741"/>
    <mergeCell ref="E5742:F5742"/>
    <mergeCell ref="E5743:F5743"/>
    <mergeCell ref="E5744:F5744"/>
    <mergeCell ref="E5745:F5745"/>
    <mergeCell ref="E5746:F5746"/>
    <mergeCell ref="H5748:I5748"/>
    <mergeCell ref="E5751:F5751"/>
    <mergeCell ref="E5752:F5752"/>
    <mergeCell ref="E5753:F5753"/>
    <mergeCell ref="E5754:F5754"/>
    <mergeCell ref="E5755:F5755"/>
    <mergeCell ref="H5757:I5757"/>
    <mergeCell ref="E5760:F5760"/>
    <mergeCell ref="E5761:F5761"/>
    <mergeCell ref="E5762:F5762"/>
    <mergeCell ref="E5763:F5763"/>
    <mergeCell ref="H5765:I5765"/>
    <mergeCell ref="E5768:F5768"/>
    <mergeCell ref="E5769:F5769"/>
    <mergeCell ref="E5770:F5770"/>
    <mergeCell ref="E5771:F5771"/>
    <mergeCell ref="H5773:I5773"/>
    <mergeCell ref="E5776:F5776"/>
    <mergeCell ref="E5777:F5777"/>
    <mergeCell ref="E5778:F5778"/>
    <mergeCell ref="E5779:F5779"/>
    <mergeCell ref="E5780:F5780"/>
    <mergeCell ref="E5781:F5781"/>
    <mergeCell ref="H5783:I5783"/>
    <mergeCell ref="F5786:G5786"/>
    <mergeCell ref="E5787:F5787"/>
    <mergeCell ref="E5788:F5788"/>
    <mergeCell ref="E5789:F5789"/>
    <mergeCell ref="E5790:F5790"/>
    <mergeCell ref="H5792:I5792"/>
    <mergeCell ref="E5795:F5795"/>
    <mergeCell ref="E5796:F5796"/>
    <mergeCell ref="E5797:F5797"/>
    <mergeCell ref="E5798:F5798"/>
    <mergeCell ref="E5799:F5799"/>
    <mergeCell ref="E5800:F5800"/>
    <mergeCell ref="H5802:I5802"/>
    <mergeCell ref="E5805:F5805"/>
    <mergeCell ref="E5806:F5806"/>
    <mergeCell ref="E5807:F5807"/>
    <mergeCell ref="E5808:F5808"/>
    <mergeCell ref="H5810:I5810"/>
    <mergeCell ref="E5813:F5813"/>
    <mergeCell ref="E5814:F5814"/>
    <mergeCell ref="E5815:F5815"/>
    <mergeCell ref="E5816:F5816"/>
    <mergeCell ref="H5818:I5818"/>
    <mergeCell ref="E5821:F5821"/>
    <mergeCell ref="E5822:F5822"/>
    <mergeCell ref="E5823:F5823"/>
    <mergeCell ref="E5824:F5824"/>
    <mergeCell ref="H5826:I5826"/>
    <mergeCell ref="E5829:F5829"/>
    <mergeCell ref="E5830:F5830"/>
    <mergeCell ref="E5831:F5831"/>
    <mergeCell ref="E5832:F5832"/>
    <mergeCell ref="E5833:F5833"/>
    <mergeCell ref="H5835:I5835"/>
    <mergeCell ref="E5838:F5838"/>
    <mergeCell ref="E5839:F5839"/>
    <mergeCell ref="E5840:F5840"/>
    <mergeCell ref="E5841:F5841"/>
    <mergeCell ref="H5843:I5843"/>
    <mergeCell ref="E5846:F5846"/>
    <mergeCell ref="E5847:F5847"/>
    <mergeCell ref="E5848:F5848"/>
    <mergeCell ref="E5849:F5849"/>
    <mergeCell ref="H5851:I5851"/>
    <mergeCell ref="E5854:F5854"/>
    <mergeCell ref="E5855:F5855"/>
    <mergeCell ref="E5856:F5856"/>
    <mergeCell ref="E5857:F5857"/>
    <mergeCell ref="H5859:I5859"/>
    <mergeCell ref="E5862:F5862"/>
    <mergeCell ref="E5863:F5863"/>
    <mergeCell ref="E5864:F5864"/>
    <mergeCell ref="E5865:F5865"/>
    <mergeCell ref="H5867:I5867"/>
    <mergeCell ref="E5870:F5870"/>
    <mergeCell ref="E5871:F5871"/>
    <mergeCell ref="E5872:F5872"/>
    <mergeCell ref="E5873:F5873"/>
    <mergeCell ref="H5875:I5875"/>
    <mergeCell ref="E5878:F5878"/>
    <mergeCell ref="E5879:F5879"/>
    <mergeCell ref="E5880:F5880"/>
    <mergeCell ref="E5881:F5881"/>
    <mergeCell ref="H5883:I5883"/>
    <mergeCell ref="F5886:G5886"/>
    <mergeCell ref="E5887:F5887"/>
    <mergeCell ref="E5888:F5888"/>
    <mergeCell ref="E5889:F5889"/>
    <mergeCell ref="E5890:F5890"/>
    <mergeCell ref="E5891:F5891"/>
    <mergeCell ref="H5893:I5893"/>
    <mergeCell ref="E5896:F5896"/>
    <mergeCell ref="E5897:F5897"/>
    <mergeCell ref="E5898:F5898"/>
    <mergeCell ref="E5899:F5899"/>
    <mergeCell ref="E5900:F5900"/>
    <mergeCell ref="H5902:I5902"/>
    <mergeCell ref="E5905:F5905"/>
    <mergeCell ref="E5906:F5906"/>
    <mergeCell ref="E5907:F5907"/>
    <mergeCell ref="E5908:F5908"/>
    <mergeCell ref="E5909:F5909"/>
    <mergeCell ref="H5911:I5911"/>
    <mergeCell ref="E5914:F5914"/>
    <mergeCell ref="E5915:F5915"/>
    <mergeCell ref="E5916:F5916"/>
    <mergeCell ref="E5917:F5917"/>
    <mergeCell ref="H5919:I5919"/>
    <mergeCell ref="E5922:F5922"/>
    <mergeCell ref="E5923:F5923"/>
    <mergeCell ref="E5924:F5924"/>
    <mergeCell ref="E5925:F5925"/>
    <mergeCell ref="H5927:I5927"/>
    <mergeCell ref="E5930:F5930"/>
    <mergeCell ref="E5931:F5931"/>
    <mergeCell ref="E5932:F5932"/>
    <mergeCell ref="E5933:F5933"/>
    <mergeCell ref="H5935:I5935"/>
    <mergeCell ref="E5938:F5938"/>
    <mergeCell ref="E5939:F5939"/>
    <mergeCell ref="E5940:F5940"/>
    <mergeCell ref="E5941:F5941"/>
    <mergeCell ref="H5943:I5943"/>
    <mergeCell ref="E5946:F5946"/>
    <mergeCell ref="E5947:F5947"/>
    <mergeCell ref="E5948:F5948"/>
    <mergeCell ref="E5949:F5949"/>
    <mergeCell ref="E5950:F5950"/>
    <mergeCell ref="E5951:F5951"/>
    <mergeCell ref="H5953:I5953"/>
    <mergeCell ref="E5956:F5956"/>
    <mergeCell ref="E5957:F5957"/>
    <mergeCell ref="E5958:F5958"/>
    <mergeCell ref="E5959:F5959"/>
    <mergeCell ref="H5961:I5961"/>
    <mergeCell ref="E5964:F5964"/>
    <mergeCell ref="E5965:F5965"/>
    <mergeCell ref="E5966:F5966"/>
    <mergeCell ref="E5967:F5967"/>
    <mergeCell ref="E5968:F5968"/>
    <mergeCell ref="H5970:I5970"/>
    <mergeCell ref="E5973:F5973"/>
    <mergeCell ref="E5974:F5974"/>
    <mergeCell ref="E5975:F5975"/>
    <mergeCell ref="E5976:F5976"/>
    <mergeCell ref="H5978:I5978"/>
    <mergeCell ref="E5981:F5981"/>
    <mergeCell ref="E5982:F5982"/>
    <mergeCell ref="E5983:F5983"/>
    <mergeCell ref="E5984:F5984"/>
    <mergeCell ref="H5986:I5986"/>
    <mergeCell ref="E5989:F5989"/>
    <mergeCell ref="E5990:F5990"/>
    <mergeCell ref="E5991:F5991"/>
    <mergeCell ref="E5992:F5992"/>
    <mergeCell ref="E5993:F5993"/>
    <mergeCell ref="H5995:I5995"/>
    <mergeCell ref="E5998:F5998"/>
    <mergeCell ref="E5999:F5999"/>
    <mergeCell ref="E6000:F6000"/>
    <mergeCell ref="E6001:F6001"/>
    <mergeCell ref="E6002:F6002"/>
    <mergeCell ref="H6004:I6004"/>
    <mergeCell ref="F6007:G6007"/>
    <mergeCell ref="E6008:F6008"/>
    <mergeCell ref="E6009:F6009"/>
    <mergeCell ref="E6010:F6010"/>
    <mergeCell ref="E6011:F6011"/>
    <mergeCell ref="E6012:F6012"/>
    <mergeCell ref="E6013:F6013"/>
    <mergeCell ref="H6015:I6015"/>
    <mergeCell ref="E6018:F6018"/>
    <mergeCell ref="E6019:F6019"/>
    <mergeCell ref="E6020:F6020"/>
    <mergeCell ref="E6021:F6021"/>
    <mergeCell ref="E6022:F6022"/>
    <mergeCell ref="H6024:I6024"/>
    <mergeCell ref="F6027:G6027"/>
    <mergeCell ref="E6028:F6028"/>
    <mergeCell ref="E6029:F6029"/>
    <mergeCell ref="E6030:F6030"/>
    <mergeCell ref="E6031:F6031"/>
    <mergeCell ref="E6032:F6032"/>
    <mergeCell ref="E6033:F6033"/>
    <mergeCell ref="H6035:I6035"/>
    <mergeCell ref="E6038:F6038"/>
    <mergeCell ref="E6039:F6039"/>
    <mergeCell ref="E6040:F6040"/>
    <mergeCell ref="E6041:F6041"/>
    <mergeCell ref="E6042:F6042"/>
    <mergeCell ref="E6043:F6043"/>
    <mergeCell ref="H6045:I6045"/>
    <mergeCell ref="E6048:F6048"/>
    <mergeCell ref="E6049:F6049"/>
    <mergeCell ref="E6050:F6050"/>
    <mergeCell ref="E6051:F6051"/>
    <mergeCell ref="E6052:F6052"/>
    <mergeCell ref="E6053:F6053"/>
    <mergeCell ref="H6055:I6055"/>
    <mergeCell ref="E6058:F6058"/>
    <mergeCell ref="E6059:F6059"/>
    <mergeCell ref="E6060:F6060"/>
    <mergeCell ref="E6061:F6061"/>
    <mergeCell ref="E6062:F6062"/>
    <mergeCell ref="E6063:F6063"/>
    <mergeCell ref="H6065:I6065"/>
    <mergeCell ref="E6068:F6068"/>
    <mergeCell ref="E6069:F6069"/>
    <mergeCell ref="E6070:F6070"/>
    <mergeCell ref="E6071:F6071"/>
    <mergeCell ref="E6072:F6072"/>
    <mergeCell ref="H6074:I6074"/>
    <mergeCell ref="E6077:F6077"/>
    <mergeCell ref="E6078:F6078"/>
    <mergeCell ref="E6079:F6079"/>
    <mergeCell ref="E6080:F6080"/>
    <mergeCell ref="E6081:F6081"/>
    <mergeCell ref="E6082:F6082"/>
    <mergeCell ref="H6084:I6084"/>
    <mergeCell ref="E6087:F6087"/>
    <mergeCell ref="E6088:F6088"/>
    <mergeCell ref="E6089:F6089"/>
    <mergeCell ref="E6090:F6090"/>
    <mergeCell ref="E6091:F6091"/>
    <mergeCell ref="E6092:F6092"/>
    <mergeCell ref="H6094:I6094"/>
    <mergeCell ref="E6097:F6097"/>
    <mergeCell ref="E6098:F6098"/>
    <mergeCell ref="E6099:F6099"/>
    <mergeCell ref="E6100:F6100"/>
    <mergeCell ref="E6101:F6101"/>
    <mergeCell ref="E6102:F6102"/>
    <mergeCell ref="H6104:I6104"/>
    <mergeCell ref="E6107:F6107"/>
    <mergeCell ref="E6108:F6108"/>
    <mergeCell ref="E6109:F6109"/>
    <mergeCell ref="E6110:F6110"/>
    <mergeCell ref="E6111:F6111"/>
    <mergeCell ref="E6112:F6112"/>
    <mergeCell ref="H6114:I6114"/>
    <mergeCell ref="E6117:F6117"/>
    <mergeCell ref="E6118:F6118"/>
    <mergeCell ref="E6119:F6119"/>
    <mergeCell ref="E6120:F6120"/>
    <mergeCell ref="E6121:F6121"/>
    <mergeCell ref="E6122:F6122"/>
    <mergeCell ref="H6124:I6124"/>
    <mergeCell ref="E6127:F6127"/>
    <mergeCell ref="E6128:F6128"/>
    <mergeCell ref="E6129:F6129"/>
    <mergeCell ref="E6130:F6130"/>
    <mergeCell ref="E6131:F6131"/>
    <mergeCell ref="E6132:F6132"/>
    <mergeCell ref="H6134:I6134"/>
    <mergeCell ref="E6137:F6137"/>
    <mergeCell ref="E6138:F6138"/>
    <mergeCell ref="E6139:F6139"/>
    <mergeCell ref="E6140:F6140"/>
    <mergeCell ref="E6141:F6141"/>
    <mergeCell ref="E6142:F6142"/>
    <mergeCell ref="H6144:I6144"/>
    <mergeCell ref="E6147:F6147"/>
    <mergeCell ref="E6148:F6148"/>
    <mergeCell ref="E6149:F6149"/>
    <mergeCell ref="E6150:F6150"/>
    <mergeCell ref="E6151:F6151"/>
    <mergeCell ref="E6152:F6152"/>
    <mergeCell ref="H6154:I6154"/>
    <mergeCell ref="E6157:F6157"/>
    <mergeCell ref="E6158:F6158"/>
    <mergeCell ref="E6159:F6159"/>
    <mergeCell ref="E6160:F6160"/>
    <mergeCell ref="E6161:F6161"/>
    <mergeCell ref="E6162:F6162"/>
    <mergeCell ref="H6164:I6164"/>
    <mergeCell ref="E6167:F6167"/>
    <mergeCell ref="E6168:F6168"/>
    <mergeCell ref="E6169:F6169"/>
    <mergeCell ref="E6170:F6170"/>
    <mergeCell ref="E6171:F6171"/>
    <mergeCell ref="E6172:F6172"/>
    <mergeCell ref="H6174:I6174"/>
    <mergeCell ref="E6177:F6177"/>
    <mergeCell ref="E6178:F6178"/>
    <mergeCell ref="E6179:F6179"/>
    <mergeCell ref="E6180:F6180"/>
    <mergeCell ref="E6181:F6181"/>
    <mergeCell ref="E6182:F6182"/>
    <mergeCell ref="H6184:I6184"/>
    <mergeCell ref="E6187:F6187"/>
    <mergeCell ref="E6188:F6188"/>
    <mergeCell ref="E6189:F6189"/>
    <mergeCell ref="E6190:F6190"/>
    <mergeCell ref="E6191:F6191"/>
    <mergeCell ref="E6192:F6192"/>
    <mergeCell ref="H6194:I6194"/>
    <mergeCell ref="E6197:F6197"/>
    <mergeCell ref="E6198:F6198"/>
    <mergeCell ref="E6199:F6199"/>
    <mergeCell ref="E6200:F6200"/>
    <mergeCell ref="E6201:F6201"/>
    <mergeCell ref="E6202:F6202"/>
    <mergeCell ref="H6204:I6204"/>
    <mergeCell ref="E6207:F6207"/>
    <mergeCell ref="E6208:F6208"/>
    <mergeCell ref="E6209:F6209"/>
    <mergeCell ref="E6210:F6210"/>
    <mergeCell ref="E6211:F6211"/>
    <mergeCell ref="H6213:I6213"/>
    <mergeCell ref="E6216:F6216"/>
    <mergeCell ref="E6217:F6217"/>
    <mergeCell ref="E6218:F6218"/>
    <mergeCell ref="E6219:F6219"/>
    <mergeCell ref="E6220:F6220"/>
    <mergeCell ref="H6222:I6222"/>
    <mergeCell ref="E6225:F6225"/>
    <mergeCell ref="E6226:F6226"/>
    <mergeCell ref="E6227:F6227"/>
    <mergeCell ref="E6228:F6228"/>
    <mergeCell ref="E6229:F6229"/>
    <mergeCell ref="H6231:I6231"/>
    <mergeCell ref="F6234:G6234"/>
    <mergeCell ref="E6235:F6235"/>
    <mergeCell ref="E6236:F6236"/>
    <mergeCell ref="E6237:F6237"/>
    <mergeCell ref="E6238:F6238"/>
    <mergeCell ref="E6239:F6239"/>
    <mergeCell ref="H6241:I6241"/>
    <mergeCell ref="E6244:F6244"/>
    <mergeCell ref="E6245:F6245"/>
    <mergeCell ref="E6246:F6246"/>
    <mergeCell ref="E6247:F6247"/>
    <mergeCell ref="E6248:F6248"/>
    <mergeCell ref="H6250:I6250"/>
    <mergeCell ref="E6253:F6253"/>
    <mergeCell ref="E6254:F6254"/>
    <mergeCell ref="E6255:F6255"/>
    <mergeCell ref="E6256:F6256"/>
    <mergeCell ref="E6257:F6257"/>
    <mergeCell ref="H6259:I6259"/>
    <mergeCell ref="E6262:F6262"/>
    <mergeCell ref="E6263:F6263"/>
    <mergeCell ref="E6264:F6264"/>
    <mergeCell ref="E6265:F6265"/>
    <mergeCell ref="E6266:F6266"/>
    <mergeCell ref="E6267:F6267"/>
    <mergeCell ref="E6268:F6268"/>
    <mergeCell ref="E6269:F6269"/>
    <mergeCell ref="E6270:F6270"/>
    <mergeCell ref="H6272:I6272"/>
    <mergeCell ref="E6275:F6275"/>
    <mergeCell ref="E6276:F6276"/>
    <mergeCell ref="E6277:F6277"/>
    <mergeCell ref="E6278:F6278"/>
    <mergeCell ref="E6279:F6279"/>
    <mergeCell ref="E6280:F6280"/>
    <mergeCell ref="H6282:I6282"/>
    <mergeCell ref="E6285:F6285"/>
    <mergeCell ref="E6286:F6286"/>
    <mergeCell ref="E6287:F6287"/>
    <mergeCell ref="E6288:F6288"/>
    <mergeCell ref="E6289:F6289"/>
    <mergeCell ref="H6291:I6291"/>
    <mergeCell ref="E6294:F6294"/>
    <mergeCell ref="E6295:F6295"/>
    <mergeCell ref="E6296:F6296"/>
    <mergeCell ref="E6297:F6297"/>
    <mergeCell ref="E6298:F6298"/>
    <mergeCell ref="E6299:F6299"/>
    <mergeCell ref="H6301:I6301"/>
    <mergeCell ref="E6304:F6304"/>
    <mergeCell ref="E6305:F6305"/>
    <mergeCell ref="E6306:F6306"/>
    <mergeCell ref="E6307:F6307"/>
    <mergeCell ref="E6308:F6308"/>
    <mergeCell ref="E6309:F6309"/>
    <mergeCell ref="H6311:I6311"/>
    <mergeCell ref="E6314:F6314"/>
    <mergeCell ref="E6315:F6315"/>
    <mergeCell ref="E6316:F6316"/>
    <mergeCell ref="E6317:F6317"/>
    <mergeCell ref="E6318:F6318"/>
    <mergeCell ref="H6320:I6320"/>
    <mergeCell ref="E6323:F6323"/>
    <mergeCell ref="E6324:F6324"/>
    <mergeCell ref="E6325:F6325"/>
    <mergeCell ref="E6326:F6326"/>
    <mergeCell ref="E6327:F6327"/>
    <mergeCell ref="E6328:F6328"/>
    <mergeCell ref="H6330:I6330"/>
    <mergeCell ref="E6333:F6333"/>
    <mergeCell ref="E6334:F6334"/>
    <mergeCell ref="E6335:F6335"/>
    <mergeCell ref="E6336:F6336"/>
    <mergeCell ref="E6337:F6337"/>
    <mergeCell ref="E6338:F6338"/>
    <mergeCell ref="H6340:I6340"/>
    <mergeCell ref="E6343:F6343"/>
    <mergeCell ref="E6344:F6344"/>
    <mergeCell ref="E6345:F6345"/>
    <mergeCell ref="E6346:F6346"/>
    <mergeCell ref="E6347:F6347"/>
    <mergeCell ref="H6349:I6349"/>
    <mergeCell ref="E6352:F6352"/>
    <mergeCell ref="E6353:F6353"/>
    <mergeCell ref="E6354:F6354"/>
    <mergeCell ref="E6355:F6355"/>
    <mergeCell ref="E6356:F6356"/>
    <mergeCell ref="H6358:I6358"/>
    <mergeCell ref="E6361:F6361"/>
    <mergeCell ref="E6362:F6362"/>
    <mergeCell ref="E6363:F6363"/>
    <mergeCell ref="E6364:F6364"/>
    <mergeCell ref="E6365:F6365"/>
    <mergeCell ref="H6367:I6367"/>
    <mergeCell ref="E6370:F6370"/>
    <mergeCell ref="E6371:F6371"/>
    <mergeCell ref="E6372:F6372"/>
    <mergeCell ref="E6373:F6373"/>
    <mergeCell ref="E6374:F6374"/>
    <mergeCell ref="H6376:I6376"/>
    <mergeCell ref="E6379:F6379"/>
    <mergeCell ref="E6380:F6380"/>
    <mergeCell ref="E6381:F6381"/>
    <mergeCell ref="E6382:F6382"/>
    <mergeCell ref="E6383:F6383"/>
    <mergeCell ref="H6385:I6385"/>
    <mergeCell ref="F6388:G6388"/>
    <mergeCell ref="E6389:F6389"/>
    <mergeCell ref="E6390:F6390"/>
    <mergeCell ref="E6391:F6391"/>
    <mergeCell ref="E6392:F6392"/>
    <mergeCell ref="E6393:F6393"/>
    <mergeCell ref="H6395:I6395"/>
    <mergeCell ref="E6398:F6398"/>
    <mergeCell ref="E6399:F6399"/>
    <mergeCell ref="E6400:F6400"/>
    <mergeCell ref="E6401:F6401"/>
    <mergeCell ref="E6402:F6402"/>
    <mergeCell ref="H6404:I6404"/>
    <mergeCell ref="E6407:F6407"/>
    <mergeCell ref="E6408:F6408"/>
    <mergeCell ref="E6409:F6409"/>
    <mergeCell ref="E6410:F6410"/>
    <mergeCell ref="E6411:F6411"/>
    <mergeCell ref="E6412:F6412"/>
    <mergeCell ref="H6414:I6414"/>
    <mergeCell ref="E6417:F6417"/>
    <mergeCell ref="E6418:F6418"/>
    <mergeCell ref="E6419:F6419"/>
    <mergeCell ref="E6420:F6420"/>
    <mergeCell ref="E6421:F6421"/>
    <mergeCell ref="H6423:I6423"/>
    <mergeCell ref="E6426:F6426"/>
    <mergeCell ref="E6427:F6427"/>
    <mergeCell ref="E6428:F6428"/>
    <mergeCell ref="E6429:F6429"/>
    <mergeCell ref="E6430:F6430"/>
    <mergeCell ref="E6431:F6431"/>
    <mergeCell ref="H6433:I6433"/>
    <mergeCell ref="E6436:F6436"/>
    <mergeCell ref="E6437:F6437"/>
    <mergeCell ref="E6438:F6438"/>
    <mergeCell ref="E6439:F6439"/>
    <mergeCell ref="E6440:F6440"/>
    <mergeCell ref="H6442:I6442"/>
    <mergeCell ref="E6445:F6445"/>
    <mergeCell ref="E6446:F6446"/>
    <mergeCell ref="E6447:F6447"/>
    <mergeCell ref="E6448:F6448"/>
    <mergeCell ref="E6449:F6449"/>
    <mergeCell ref="H6451:I6451"/>
    <mergeCell ref="E6454:F6454"/>
    <mergeCell ref="E6455:F6455"/>
    <mergeCell ref="E6456:F6456"/>
    <mergeCell ref="E6457:F6457"/>
    <mergeCell ref="E6458:F6458"/>
    <mergeCell ref="H6460:I6460"/>
    <mergeCell ref="E6463:F6463"/>
    <mergeCell ref="E6464:F6464"/>
    <mergeCell ref="E6465:F6465"/>
    <mergeCell ref="E6466:F6466"/>
    <mergeCell ref="E6467:F6467"/>
    <mergeCell ref="H6469:I6469"/>
    <mergeCell ref="E6472:F6472"/>
    <mergeCell ref="E6473:F6473"/>
    <mergeCell ref="E6474:F6474"/>
    <mergeCell ref="E6475:F6475"/>
    <mergeCell ref="E6476:F6476"/>
    <mergeCell ref="E6477:F6477"/>
    <mergeCell ref="E6478:F6478"/>
    <mergeCell ref="G6480:H6480"/>
    <mergeCell ref="E6483:F6483"/>
    <mergeCell ref="E6484:F6484"/>
    <mergeCell ref="E6485:F6485"/>
    <mergeCell ref="E6486:F6486"/>
    <mergeCell ref="E6487:F6487"/>
    <mergeCell ref="H6489:I6489"/>
    <mergeCell ref="E6492:F6492"/>
    <mergeCell ref="E6493:F6493"/>
    <mergeCell ref="E6494:F6494"/>
    <mergeCell ref="E6495:F6495"/>
    <mergeCell ref="E6496:F6496"/>
    <mergeCell ref="H6498:I6498"/>
    <mergeCell ref="E6501:F6501"/>
    <mergeCell ref="E6502:F6502"/>
    <mergeCell ref="E6503:F6503"/>
    <mergeCell ref="E6504:F6504"/>
    <mergeCell ref="E6505:F6505"/>
    <mergeCell ref="H6507:I6507"/>
    <mergeCell ref="E6510:F6510"/>
    <mergeCell ref="E6511:F6511"/>
    <mergeCell ref="E6512:F6512"/>
    <mergeCell ref="E6513:F6513"/>
    <mergeCell ref="H6515:I6515"/>
    <mergeCell ref="E6518:F6518"/>
    <mergeCell ref="E6519:F6519"/>
    <mergeCell ref="E6520:F6520"/>
    <mergeCell ref="E6521:F6521"/>
    <mergeCell ref="E6522:F6522"/>
    <mergeCell ref="H6524:I6524"/>
    <mergeCell ref="E6527:F6527"/>
    <mergeCell ref="E6528:F6528"/>
    <mergeCell ref="E6529:F6529"/>
    <mergeCell ref="E6530:F6530"/>
    <mergeCell ref="E6531:F6531"/>
    <mergeCell ref="E6532:F6532"/>
    <mergeCell ref="H6534:I6534"/>
    <mergeCell ref="E6537:F6537"/>
    <mergeCell ref="E6538:F6538"/>
    <mergeCell ref="E6539:F6539"/>
    <mergeCell ref="E6540:F6540"/>
    <mergeCell ref="E6541:F6541"/>
    <mergeCell ref="E6542:F6542"/>
    <mergeCell ref="H6544:I6544"/>
    <mergeCell ref="E6547:F6547"/>
    <mergeCell ref="E6548:F6548"/>
    <mergeCell ref="E6549:F6549"/>
    <mergeCell ref="E6550:F6550"/>
    <mergeCell ref="E6551:F6551"/>
    <mergeCell ref="E6552:F6552"/>
    <mergeCell ref="H6554:I6554"/>
    <mergeCell ref="E6557:F6557"/>
    <mergeCell ref="E6558:F6558"/>
    <mergeCell ref="E6559:F6559"/>
    <mergeCell ref="H6561:I6561"/>
    <mergeCell ref="F6564:G6564"/>
    <mergeCell ref="E6565:F6565"/>
    <mergeCell ref="E6566:F6566"/>
    <mergeCell ref="E6567:F6567"/>
    <mergeCell ref="E6568:F6568"/>
    <mergeCell ref="E6569:F6569"/>
    <mergeCell ref="H6571:I6571"/>
    <mergeCell ref="E6574:F6574"/>
    <mergeCell ref="E6575:F6575"/>
    <mergeCell ref="E6576:F6576"/>
    <mergeCell ref="E6577:F6577"/>
    <mergeCell ref="E6578:F6578"/>
    <mergeCell ref="H6580:I6580"/>
    <mergeCell ref="E6583:F6583"/>
    <mergeCell ref="E6584:F6584"/>
    <mergeCell ref="E6585:F6585"/>
    <mergeCell ref="E6586:F6586"/>
    <mergeCell ref="E6587:F6587"/>
    <mergeCell ref="E6588:F6588"/>
    <mergeCell ref="H6590:I6590"/>
    <mergeCell ref="E6593:F6593"/>
    <mergeCell ref="E6594:F6594"/>
    <mergeCell ref="E6595:F6595"/>
    <mergeCell ref="E6596:F6596"/>
    <mergeCell ref="E6597:F6597"/>
    <mergeCell ref="E6598:F6598"/>
    <mergeCell ref="H6600:I6600"/>
    <mergeCell ref="E6603:F6603"/>
    <mergeCell ref="E6604:F6604"/>
    <mergeCell ref="E6605:F6605"/>
    <mergeCell ref="E6606:F6606"/>
    <mergeCell ref="E6607:F6607"/>
    <mergeCell ref="E6608:F6608"/>
    <mergeCell ref="H6610:I6610"/>
    <mergeCell ref="E6613:F6613"/>
    <mergeCell ref="E6614:F6614"/>
    <mergeCell ref="E6615:F6615"/>
    <mergeCell ref="E6616:F6616"/>
    <mergeCell ref="H6618:I6618"/>
    <mergeCell ref="E6621:F6621"/>
    <mergeCell ref="E6622:F6622"/>
    <mergeCell ref="E6623:F6623"/>
    <mergeCell ref="E6624:F6624"/>
    <mergeCell ref="H6626:I6626"/>
    <mergeCell ref="E6629:F6629"/>
    <mergeCell ref="E6630:F6630"/>
    <mergeCell ref="E6631:F6631"/>
    <mergeCell ref="E6632:F6632"/>
    <mergeCell ref="E6633:F6633"/>
    <mergeCell ref="H6635:I6635"/>
    <mergeCell ref="E6638:F6638"/>
    <mergeCell ref="E6639:F6639"/>
    <mergeCell ref="E6640:F6640"/>
    <mergeCell ref="E6641:F6641"/>
    <mergeCell ref="H6643:I6643"/>
    <mergeCell ref="F6646:G6646"/>
    <mergeCell ref="E6647:F6647"/>
    <mergeCell ref="E6648:F6648"/>
    <mergeCell ref="E6649:F6649"/>
    <mergeCell ref="E6650:F6650"/>
    <mergeCell ref="E6651:F6651"/>
    <mergeCell ref="E6652:F6652"/>
    <mergeCell ref="H6654:I6654"/>
    <mergeCell ref="E6657:F6657"/>
    <mergeCell ref="E6658:F6658"/>
    <mergeCell ref="E6659:F6659"/>
    <mergeCell ref="E6660:F6660"/>
    <mergeCell ref="E6661:F6661"/>
    <mergeCell ref="H6663:I6663"/>
    <mergeCell ref="E6666:F6666"/>
    <mergeCell ref="E6667:F6667"/>
    <mergeCell ref="E6668:F6668"/>
    <mergeCell ref="E6669:F6669"/>
    <mergeCell ref="E6670:F6670"/>
    <mergeCell ref="H6672:I6672"/>
    <mergeCell ref="E6675:F6675"/>
    <mergeCell ref="E6676:F6676"/>
    <mergeCell ref="E6677:F6677"/>
    <mergeCell ref="E6678:F6678"/>
    <mergeCell ref="E6679:F6679"/>
    <mergeCell ref="H6681:I6681"/>
    <mergeCell ref="E6684:F6684"/>
    <mergeCell ref="E6685:F6685"/>
    <mergeCell ref="E6686:F6686"/>
    <mergeCell ref="E6687:F6687"/>
    <mergeCell ref="E6688:F6688"/>
    <mergeCell ref="H6690:I6690"/>
    <mergeCell ref="E6693:F6693"/>
    <mergeCell ref="E6694:F6694"/>
    <mergeCell ref="E6695:F6695"/>
    <mergeCell ref="E6696:F6696"/>
    <mergeCell ref="E6697:F6697"/>
    <mergeCell ref="H6699:I6699"/>
    <mergeCell ref="E6702:F6702"/>
    <mergeCell ref="E6703:F6703"/>
    <mergeCell ref="E6704:F6704"/>
    <mergeCell ref="E6705:F6705"/>
    <mergeCell ref="E6706:F6706"/>
    <mergeCell ref="H6708:I6708"/>
    <mergeCell ref="E6711:F6711"/>
    <mergeCell ref="E6712:F6712"/>
    <mergeCell ref="E6713:F6713"/>
    <mergeCell ref="E6714:F6714"/>
    <mergeCell ref="E6715:F6715"/>
    <mergeCell ref="H6717:I6717"/>
    <mergeCell ref="E6720:F6720"/>
    <mergeCell ref="E6721:F6721"/>
    <mergeCell ref="E6722:F6722"/>
    <mergeCell ref="E6723:F6723"/>
    <mergeCell ref="E6724:F6724"/>
    <mergeCell ref="H6726:I6726"/>
    <mergeCell ref="E6729:F6729"/>
    <mergeCell ref="E6730:F6730"/>
    <mergeCell ref="E6731:F6731"/>
    <mergeCell ref="E6732:F6732"/>
    <mergeCell ref="E6733:F6733"/>
    <mergeCell ref="E6734:F6734"/>
    <mergeCell ref="H6736:I6736"/>
    <mergeCell ref="E6739:F6739"/>
    <mergeCell ref="E6740:F6740"/>
    <mergeCell ref="E6741:F6741"/>
    <mergeCell ref="E6742:F6742"/>
    <mergeCell ref="E6743:F6743"/>
    <mergeCell ref="H6745:I6745"/>
    <mergeCell ref="E6748:F6748"/>
    <mergeCell ref="E6749:F6749"/>
    <mergeCell ref="E6750:F6750"/>
    <mergeCell ref="E6751:F6751"/>
    <mergeCell ref="E6752:F6752"/>
    <mergeCell ref="E6753:F6753"/>
    <mergeCell ref="H6755:I6755"/>
    <mergeCell ref="E6758:F6758"/>
    <mergeCell ref="E6759:F6759"/>
    <mergeCell ref="E6760:F6760"/>
    <mergeCell ref="E6761:F6761"/>
    <mergeCell ref="E6762:F6762"/>
    <mergeCell ref="H6764:I6764"/>
    <mergeCell ref="E6767:F6767"/>
    <mergeCell ref="E6768:F6768"/>
    <mergeCell ref="E6769:F6769"/>
    <mergeCell ref="H6771:I6771"/>
    <mergeCell ref="E6774:F6774"/>
    <mergeCell ref="E6775:F6775"/>
    <mergeCell ref="E6776:F6776"/>
    <mergeCell ref="E6777:F6777"/>
    <mergeCell ref="E6778:F6778"/>
    <mergeCell ref="E6779:F6779"/>
    <mergeCell ref="H6781:I6781"/>
    <mergeCell ref="F6784:G6784"/>
    <mergeCell ref="E6785:F6785"/>
    <mergeCell ref="E6786:F6786"/>
    <mergeCell ref="E6787:F6787"/>
    <mergeCell ref="E6788:F6788"/>
    <mergeCell ref="E6789:F6789"/>
    <mergeCell ref="E6790:F6790"/>
    <mergeCell ref="H6792:I6792"/>
    <mergeCell ref="E6795:F6795"/>
    <mergeCell ref="E6796:F6796"/>
    <mergeCell ref="E6797:F6797"/>
    <mergeCell ref="E6798:F6798"/>
    <mergeCell ref="E6799:F6799"/>
    <mergeCell ref="E6800:F6800"/>
    <mergeCell ref="E6801:F6801"/>
    <mergeCell ref="H6803:I6803"/>
    <mergeCell ref="E6806:F6806"/>
    <mergeCell ref="E6807:F6807"/>
    <mergeCell ref="E6808:F6808"/>
    <mergeCell ref="E6809:F6809"/>
    <mergeCell ref="E6810:F6810"/>
    <mergeCell ref="E6811:F6811"/>
    <mergeCell ref="E6812:F6812"/>
    <mergeCell ref="H6814:I6814"/>
    <mergeCell ref="E6817:F6817"/>
    <mergeCell ref="E6818:F6818"/>
    <mergeCell ref="E6819:F6819"/>
    <mergeCell ref="E6820:F6820"/>
    <mergeCell ref="E6821:F6821"/>
    <mergeCell ref="E6822:F6822"/>
    <mergeCell ref="E6823:F6823"/>
    <mergeCell ref="H6825:I6825"/>
    <mergeCell ref="E6828:F6828"/>
    <mergeCell ref="E6829:F6829"/>
    <mergeCell ref="E6830:F6830"/>
    <mergeCell ref="E6831:F6831"/>
    <mergeCell ref="E6832:F6832"/>
    <mergeCell ref="E6833:F6833"/>
    <mergeCell ref="E6834:F6834"/>
    <mergeCell ref="H6836:I6836"/>
    <mergeCell ref="E6839:F6839"/>
    <mergeCell ref="E6840:F6840"/>
    <mergeCell ref="E6841:F6841"/>
    <mergeCell ref="E6842:F6842"/>
    <mergeCell ref="E6843:F6843"/>
    <mergeCell ref="E6844:F6844"/>
    <mergeCell ref="E6845:F6845"/>
    <mergeCell ref="H6847:I6847"/>
    <mergeCell ref="F6850:G6850"/>
    <mergeCell ref="F6851:G6851"/>
    <mergeCell ref="E6852:F6852"/>
    <mergeCell ref="E6853:F6853"/>
    <mergeCell ref="E6854:F6854"/>
    <mergeCell ref="E6855:F6855"/>
    <mergeCell ref="E6856:F6856"/>
    <mergeCell ref="E6857:F6857"/>
    <mergeCell ref="H6859:I6859"/>
    <mergeCell ref="E6862:F6862"/>
    <mergeCell ref="E6863:F6863"/>
    <mergeCell ref="E6864:F6864"/>
    <mergeCell ref="E6865:F6865"/>
    <mergeCell ref="E6866:F6866"/>
    <mergeCell ref="E6867:F6867"/>
    <mergeCell ref="H6869:I6869"/>
    <mergeCell ref="E6872:F6872"/>
    <mergeCell ref="E6873:F6873"/>
    <mergeCell ref="E6874:F6874"/>
    <mergeCell ref="E6875:F6875"/>
    <mergeCell ref="E6876:F6876"/>
    <mergeCell ref="E6877:F6877"/>
    <mergeCell ref="H6879:I6879"/>
    <mergeCell ref="E6882:F6882"/>
    <mergeCell ref="E6883:F6883"/>
    <mergeCell ref="E6884:F6884"/>
    <mergeCell ref="E6885:F6885"/>
    <mergeCell ref="E6886:F6886"/>
    <mergeCell ref="E6887:F6887"/>
    <mergeCell ref="H6889:I6889"/>
    <mergeCell ref="E6892:F6892"/>
    <mergeCell ref="E6893:F6893"/>
    <mergeCell ref="E6894:F6894"/>
    <mergeCell ref="E6895:F6895"/>
    <mergeCell ref="E6896:F6896"/>
    <mergeCell ref="E6897:F6897"/>
    <mergeCell ref="H6899:I6899"/>
    <mergeCell ref="E6902:F6902"/>
    <mergeCell ref="E6903:F6903"/>
    <mergeCell ref="E6904:F6904"/>
    <mergeCell ref="E6905:F6905"/>
    <mergeCell ref="E6906:F6906"/>
    <mergeCell ref="E6907:F6907"/>
    <mergeCell ref="H6909:I6909"/>
    <mergeCell ref="E6912:F6912"/>
    <mergeCell ref="E6913:F6913"/>
    <mergeCell ref="E6914:F6914"/>
    <mergeCell ref="E6915:F6915"/>
    <mergeCell ref="E6916:F6916"/>
    <mergeCell ref="E6917:F6917"/>
    <mergeCell ref="H6919:I6919"/>
    <mergeCell ref="E6922:F6922"/>
    <mergeCell ref="E6923:F6923"/>
    <mergeCell ref="E6924:F6924"/>
    <mergeCell ref="E6925:F6925"/>
    <mergeCell ref="E6926:F6926"/>
    <mergeCell ref="E6927:F6927"/>
    <mergeCell ref="E6928:F6928"/>
    <mergeCell ref="E6929:F6929"/>
    <mergeCell ref="H6931:I6931"/>
    <mergeCell ref="E6934:F6934"/>
    <mergeCell ref="E6935:F6935"/>
    <mergeCell ref="E6936:F6936"/>
    <mergeCell ref="E6937:F6937"/>
    <mergeCell ref="E6938:F6938"/>
    <mergeCell ref="E6939:F6939"/>
    <mergeCell ref="E6940:F6940"/>
    <mergeCell ref="E6941:F6941"/>
    <mergeCell ref="H6943:I6943"/>
    <mergeCell ref="E6946:F6946"/>
    <mergeCell ref="E6947:F6947"/>
    <mergeCell ref="E6948:F6948"/>
    <mergeCell ref="E6949:F6949"/>
    <mergeCell ref="E6950:F6950"/>
    <mergeCell ref="E6951:F6951"/>
    <mergeCell ref="E6952:F6952"/>
    <mergeCell ref="E6953:F6953"/>
    <mergeCell ref="H6955:I6955"/>
    <mergeCell ref="E6958:F6958"/>
    <mergeCell ref="E6959:F6959"/>
    <mergeCell ref="E6960:F6960"/>
    <mergeCell ref="E6961:F6961"/>
    <mergeCell ref="E6962:F6962"/>
    <mergeCell ref="E6963:F6963"/>
    <mergeCell ref="E6964:F6964"/>
    <mergeCell ref="E6965:F6965"/>
    <mergeCell ref="H6967:I6967"/>
    <mergeCell ref="E6970:F6970"/>
    <mergeCell ref="E6971:F6971"/>
    <mergeCell ref="E6972:F6972"/>
    <mergeCell ref="E6973:F6973"/>
    <mergeCell ref="E6974:F6974"/>
    <mergeCell ref="E6975:F6975"/>
    <mergeCell ref="E6976:F6976"/>
    <mergeCell ref="E6977:F6977"/>
    <mergeCell ref="H6979:I6979"/>
    <mergeCell ref="E6982:F6982"/>
    <mergeCell ref="E6983:F6983"/>
    <mergeCell ref="E6984:F6984"/>
    <mergeCell ref="E6985:F6985"/>
    <mergeCell ref="E6986:F6986"/>
    <mergeCell ref="E6987:F6987"/>
    <mergeCell ref="E6988:F6988"/>
    <mergeCell ref="E6989:F6989"/>
    <mergeCell ref="H6991:I6991"/>
    <mergeCell ref="E6994:F6994"/>
    <mergeCell ref="E6995:F6995"/>
    <mergeCell ref="E6996:F6996"/>
    <mergeCell ref="E6997:F6997"/>
    <mergeCell ref="E6998:F6998"/>
    <mergeCell ref="E6999:F6999"/>
    <mergeCell ref="E7000:F7000"/>
    <mergeCell ref="E7001:F7001"/>
    <mergeCell ref="H7003:I7003"/>
    <mergeCell ref="E7006:F7006"/>
    <mergeCell ref="E7007:F7007"/>
    <mergeCell ref="E7008:F7008"/>
    <mergeCell ref="E7009:F7009"/>
    <mergeCell ref="E7010:F7010"/>
    <mergeCell ref="E7011:F7011"/>
    <mergeCell ref="E7012:F7012"/>
    <mergeCell ref="E7013:F7013"/>
    <mergeCell ref="H7015:I7015"/>
    <mergeCell ref="E7018:F7018"/>
    <mergeCell ref="E7019:F7019"/>
    <mergeCell ref="E7020:F7020"/>
    <mergeCell ref="E7021:F7021"/>
    <mergeCell ref="E7022:F7022"/>
    <mergeCell ref="E7023:F7023"/>
    <mergeCell ref="H7025:I7025"/>
    <mergeCell ref="E7028:F7028"/>
    <mergeCell ref="E7029:F7029"/>
    <mergeCell ref="E7030:F7030"/>
    <mergeCell ref="E7031:F7031"/>
    <mergeCell ref="E7032:F7032"/>
    <mergeCell ref="E7033:F7033"/>
    <mergeCell ref="H7035:I7035"/>
    <mergeCell ref="E7038:F7038"/>
    <mergeCell ref="E7039:F7039"/>
    <mergeCell ref="E7040:F7040"/>
    <mergeCell ref="E7041:F7041"/>
    <mergeCell ref="E7042:F7042"/>
    <mergeCell ref="E7043:F7043"/>
    <mergeCell ref="E7044:F7044"/>
    <mergeCell ref="E7045:F7045"/>
    <mergeCell ref="H7047:I7047"/>
    <mergeCell ref="E7050:F7050"/>
    <mergeCell ref="E7051:F7051"/>
    <mergeCell ref="E7052:F7052"/>
    <mergeCell ref="E7053:F7053"/>
    <mergeCell ref="E7054:F7054"/>
    <mergeCell ref="E7055:F7055"/>
    <mergeCell ref="E7056:F7056"/>
    <mergeCell ref="E7057:F7057"/>
    <mergeCell ref="H7059:I7059"/>
    <mergeCell ref="E7062:F7062"/>
    <mergeCell ref="E7063:F7063"/>
    <mergeCell ref="E7064:F7064"/>
    <mergeCell ref="E7065:F7065"/>
    <mergeCell ref="E7066:F7066"/>
    <mergeCell ref="E7067:F7067"/>
    <mergeCell ref="E7068:F7068"/>
    <mergeCell ref="E7069:F7069"/>
    <mergeCell ref="H7071:I7071"/>
    <mergeCell ref="E7074:F7074"/>
    <mergeCell ref="E7075:F7075"/>
    <mergeCell ref="E7076:F7076"/>
    <mergeCell ref="E7077:F7077"/>
    <mergeCell ref="E7078:F7078"/>
    <mergeCell ref="E7079:F7079"/>
    <mergeCell ref="E7080:F7080"/>
    <mergeCell ref="E7081:F7081"/>
    <mergeCell ref="H7083:I7083"/>
    <mergeCell ref="E7086:F7086"/>
    <mergeCell ref="E7087:F7087"/>
    <mergeCell ref="E7088:F7088"/>
    <mergeCell ref="E7089:F7089"/>
    <mergeCell ref="E7090:F7090"/>
    <mergeCell ref="E7091:F7091"/>
    <mergeCell ref="E7092:F7092"/>
    <mergeCell ref="E7093:F7093"/>
    <mergeCell ref="H7095:I7095"/>
    <mergeCell ref="E7098:F7098"/>
    <mergeCell ref="E7099:F7099"/>
    <mergeCell ref="E7100:F7100"/>
    <mergeCell ref="E7101:F7101"/>
    <mergeCell ref="E7102:F7102"/>
    <mergeCell ref="E7103:F7103"/>
    <mergeCell ref="E7104:F7104"/>
    <mergeCell ref="E7105:F7105"/>
    <mergeCell ref="E7106:F7106"/>
    <mergeCell ref="H7108:I7108"/>
    <mergeCell ref="E7111:F7111"/>
    <mergeCell ref="E7112:F7112"/>
    <mergeCell ref="E7113:F7113"/>
    <mergeCell ref="E7114:F7114"/>
    <mergeCell ref="E7115:F7115"/>
    <mergeCell ref="E7116:F7116"/>
    <mergeCell ref="E7117:F7117"/>
    <mergeCell ref="E7118:F7118"/>
    <mergeCell ref="H7120:I7120"/>
    <mergeCell ref="E7123:F7123"/>
    <mergeCell ref="E7124:F7124"/>
    <mergeCell ref="E7125:F7125"/>
    <mergeCell ref="E7126:F7126"/>
    <mergeCell ref="E7127:F7127"/>
    <mergeCell ref="E7128:F7128"/>
    <mergeCell ref="E7129:F7129"/>
    <mergeCell ref="E7130:F7130"/>
    <mergeCell ref="H7132:I7132"/>
    <mergeCell ref="E7135:F7135"/>
    <mergeCell ref="E7136:F7136"/>
    <mergeCell ref="E7137:F7137"/>
    <mergeCell ref="E7138:F7138"/>
    <mergeCell ref="E7139:F7139"/>
    <mergeCell ref="E7140:F7140"/>
    <mergeCell ref="E7141:F7141"/>
    <mergeCell ref="E7142:F7142"/>
    <mergeCell ref="H7144:I7144"/>
    <mergeCell ref="E7147:F7147"/>
    <mergeCell ref="E7148:F7148"/>
    <mergeCell ref="E7149:F7149"/>
    <mergeCell ref="E7150:F7150"/>
    <mergeCell ref="E7151:F7151"/>
    <mergeCell ref="E7152:F7152"/>
    <mergeCell ref="E7153:F7153"/>
    <mergeCell ref="E7154:F7154"/>
    <mergeCell ref="H7156:I7156"/>
    <mergeCell ref="E7159:F7159"/>
    <mergeCell ref="E7160:F7160"/>
    <mergeCell ref="E7161:F7161"/>
    <mergeCell ref="E7162:F7162"/>
    <mergeCell ref="E7163:F7163"/>
    <mergeCell ref="E7164:F7164"/>
    <mergeCell ref="E7165:F7165"/>
    <mergeCell ref="E7166:F7166"/>
    <mergeCell ref="H7168:I7168"/>
    <mergeCell ref="E7171:F7171"/>
    <mergeCell ref="E7172:F7172"/>
    <mergeCell ref="E7173:F7173"/>
    <mergeCell ref="E7174:F7174"/>
    <mergeCell ref="E7175:F7175"/>
    <mergeCell ref="E7176:F7176"/>
    <mergeCell ref="E7177:F7177"/>
    <mergeCell ref="E7178:F7178"/>
    <mergeCell ref="H7180:I7180"/>
    <mergeCell ref="E7183:F7183"/>
    <mergeCell ref="E7184:F7184"/>
    <mergeCell ref="E7185:F7185"/>
    <mergeCell ref="E7186:F7186"/>
    <mergeCell ref="E7187:F7187"/>
    <mergeCell ref="E7188:F7188"/>
    <mergeCell ref="E7189:F7189"/>
    <mergeCell ref="E7190:F7190"/>
    <mergeCell ref="H7192:I7192"/>
    <mergeCell ref="E7195:F7195"/>
    <mergeCell ref="E7196:F7196"/>
    <mergeCell ref="E7197:F7197"/>
    <mergeCell ref="E7198:F7198"/>
    <mergeCell ref="E7199:F7199"/>
    <mergeCell ref="E7200:F7200"/>
    <mergeCell ref="E7201:F7201"/>
    <mergeCell ref="E7202:F7202"/>
    <mergeCell ref="H7204:I7204"/>
    <mergeCell ref="E7207:F7207"/>
    <mergeCell ref="E7208:F7208"/>
    <mergeCell ref="E7209:F7209"/>
    <mergeCell ref="E7210:F7210"/>
    <mergeCell ref="E7211:F7211"/>
    <mergeCell ref="E7212:F7212"/>
    <mergeCell ref="H7214:I7214"/>
    <mergeCell ref="E7217:F7217"/>
    <mergeCell ref="E7218:F7218"/>
    <mergeCell ref="E7219:F7219"/>
    <mergeCell ref="E7220:F7220"/>
    <mergeCell ref="E7221:F7221"/>
    <mergeCell ref="E7222:F7222"/>
    <mergeCell ref="H7224:I7224"/>
    <mergeCell ref="E7227:F7227"/>
    <mergeCell ref="E7228:F7228"/>
    <mergeCell ref="E7229:F7229"/>
    <mergeCell ref="E7230:F7230"/>
    <mergeCell ref="E7231:F7231"/>
    <mergeCell ref="E7232:F7232"/>
    <mergeCell ref="H7234:I7234"/>
    <mergeCell ref="E7237:F7237"/>
    <mergeCell ref="E7238:F7238"/>
    <mergeCell ref="E7239:F7239"/>
    <mergeCell ref="E7240:F7240"/>
    <mergeCell ref="E7241:F7241"/>
    <mergeCell ref="E7242:F7242"/>
    <mergeCell ref="H7244:I7244"/>
    <mergeCell ref="E7247:F7247"/>
    <mergeCell ref="E7248:F7248"/>
    <mergeCell ref="E7249:F7249"/>
    <mergeCell ref="E7250:F7250"/>
    <mergeCell ref="E7251:F7251"/>
    <mergeCell ref="E7252:F7252"/>
    <mergeCell ref="H7254:I7254"/>
    <mergeCell ref="E7257:F7257"/>
    <mergeCell ref="E7258:F7258"/>
    <mergeCell ref="E7259:F7259"/>
    <mergeCell ref="E7260:F7260"/>
    <mergeCell ref="E7261:F7261"/>
    <mergeCell ref="E7262:F7262"/>
    <mergeCell ref="H7264:I7264"/>
    <mergeCell ref="E7267:F7267"/>
    <mergeCell ref="E7268:F7268"/>
    <mergeCell ref="E7269:F7269"/>
    <mergeCell ref="E7270:F7270"/>
    <mergeCell ref="E7271:F7271"/>
    <mergeCell ref="E7272:F7272"/>
    <mergeCell ref="E7273:F7273"/>
    <mergeCell ref="E7274:F7274"/>
    <mergeCell ref="H7276:I7276"/>
    <mergeCell ref="E7279:F7279"/>
    <mergeCell ref="E7280:F7280"/>
    <mergeCell ref="E7281:F7281"/>
    <mergeCell ref="E7282:F7282"/>
    <mergeCell ref="E7283:F7283"/>
    <mergeCell ref="E7284:F7284"/>
    <mergeCell ref="E7285:F7285"/>
    <mergeCell ref="E7286:F7286"/>
    <mergeCell ref="H7288:I7288"/>
    <mergeCell ref="E7291:F7291"/>
    <mergeCell ref="E7292:F7292"/>
    <mergeCell ref="E7293:F7293"/>
    <mergeCell ref="E7294:F7294"/>
    <mergeCell ref="E7295:F7295"/>
    <mergeCell ref="E7296:F7296"/>
    <mergeCell ref="E7297:F7297"/>
    <mergeCell ref="E7298:F7298"/>
    <mergeCell ref="H7300:I7300"/>
    <mergeCell ref="E7303:F7303"/>
    <mergeCell ref="E7304:F7304"/>
    <mergeCell ref="E7305:F7305"/>
    <mergeCell ref="E7306:F7306"/>
    <mergeCell ref="E7307:F7307"/>
    <mergeCell ref="E7308:F7308"/>
    <mergeCell ref="E7309:F7309"/>
    <mergeCell ref="E7310:F7310"/>
    <mergeCell ref="H7312:I7312"/>
    <mergeCell ref="E7315:F7315"/>
    <mergeCell ref="E7316:F7316"/>
    <mergeCell ref="E7317:F7317"/>
    <mergeCell ref="E7318:F7318"/>
    <mergeCell ref="E7319:F7319"/>
    <mergeCell ref="E7320:F7320"/>
    <mergeCell ref="E7321:F7321"/>
    <mergeCell ref="E7322:F7322"/>
    <mergeCell ref="H7324:I7324"/>
    <mergeCell ref="E7327:F7327"/>
    <mergeCell ref="E7328:F7328"/>
    <mergeCell ref="E7329:F7329"/>
    <mergeCell ref="E7330:F7330"/>
    <mergeCell ref="E7331:F7331"/>
    <mergeCell ref="E7332:F7332"/>
    <mergeCell ref="E7333:F7333"/>
    <mergeCell ref="E7334:F7334"/>
    <mergeCell ref="H7336:I7336"/>
    <mergeCell ref="E7339:F7339"/>
    <mergeCell ref="E7340:F7340"/>
    <mergeCell ref="E7341:F7341"/>
    <mergeCell ref="E7342:F7342"/>
    <mergeCell ref="E7343:F7343"/>
    <mergeCell ref="E7344:F7344"/>
    <mergeCell ref="E7345:F7345"/>
    <mergeCell ref="E7346:F7346"/>
    <mergeCell ref="H7348:I7348"/>
    <mergeCell ref="E7351:F7351"/>
    <mergeCell ref="E7352:F7352"/>
    <mergeCell ref="E7353:F7353"/>
    <mergeCell ref="E7354:F7354"/>
    <mergeCell ref="E7355:F7355"/>
    <mergeCell ref="E7356:F7356"/>
    <mergeCell ref="E7357:F7357"/>
    <mergeCell ref="E7358:F7358"/>
    <mergeCell ref="H7360:I7360"/>
    <mergeCell ref="E7363:F7363"/>
    <mergeCell ref="E7364:F7364"/>
    <mergeCell ref="E7365:F7365"/>
    <mergeCell ref="E7366:F7366"/>
    <mergeCell ref="E7367:F7367"/>
    <mergeCell ref="E7368:F7368"/>
    <mergeCell ref="E7369:F7369"/>
    <mergeCell ref="E7370:F7370"/>
    <mergeCell ref="H7372:I7372"/>
    <mergeCell ref="E7375:F7375"/>
    <mergeCell ref="E7376:F7376"/>
    <mergeCell ref="E7377:F7377"/>
    <mergeCell ref="E7378:F7378"/>
    <mergeCell ref="E7379:F7379"/>
    <mergeCell ref="E7380:F7380"/>
    <mergeCell ref="E7381:F7381"/>
    <mergeCell ref="E7382:F7382"/>
    <mergeCell ref="H7384:I7384"/>
    <mergeCell ref="E7387:F7387"/>
    <mergeCell ref="E7388:F7388"/>
    <mergeCell ref="E7389:F7389"/>
    <mergeCell ref="E7390:F7390"/>
    <mergeCell ref="E7391:F7391"/>
    <mergeCell ref="E7392:F7392"/>
    <mergeCell ref="E7393:F7393"/>
    <mergeCell ref="E7394:F7394"/>
    <mergeCell ref="H7396:I7396"/>
    <mergeCell ref="E7399:F7399"/>
    <mergeCell ref="E7400:F7400"/>
    <mergeCell ref="E7401:F7401"/>
    <mergeCell ref="E7402:F7402"/>
    <mergeCell ref="E7403:F7403"/>
    <mergeCell ref="E7404:F7404"/>
    <mergeCell ref="E7405:F7405"/>
    <mergeCell ref="E7406:F7406"/>
    <mergeCell ref="H7408:I7408"/>
    <mergeCell ref="E7411:F7411"/>
    <mergeCell ref="E7412:F7412"/>
    <mergeCell ref="E7413:F7413"/>
    <mergeCell ref="E7414:F7414"/>
    <mergeCell ref="E7415:F7415"/>
    <mergeCell ref="E7416:F7416"/>
    <mergeCell ref="E7417:F7417"/>
    <mergeCell ref="E7418:F7418"/>
    <mergeCell ref="H7420:I7420"/>
    <mergeCell ref="E7423:F7423"/>
    <mergeCell ref="E7424:F7424"/>
    <mergeCell ref="E7425:F7425"/>
    <mergeCell ref="E7426:F7426"/>
    <mergeCell ref="E7427:F7427"/>
    <mergeCell ref="E7428:F7428"/>
    <mergeCell ref="E7429:F7429"/>
    <mergeCell ref="E7430:F7430"/>
    <mergeCell ref="H7432:I7432"/>
    <mergeCell ref="E7435:F7435"/>
    <mergeCell ref="E7436:F7436"/>
    <mergeCell ref="E7437:F7437"/>
    <mergeCell ref="E7438:F7438"/>
    <mergeCell ref="E7439:F7439"/>
    <mergeCell ref="E7440:F7440"/>
    <mergeCell ref="E7441:F7441"/>
    <mergeCell ref="E7442:F7442"/>
    <mergeCell ref="H7444:I7444"/>
    <mergeCell ref="E7447:F7447"/>
    <mergeCell ref="E7448:F7448"/>
    <mergeCell ref="E7449:F7449"/>
    <mergeCell ref="E7450:F7450"/>
    <mergeCell ref="E7451:F7451"/>
    <mergeCell ref="E7452:F7452"/>
    <mergeCell ref="E7453:F7453"/>
    <mergeCell ref="E7454:F7454"/>
    <mergeCell ref="H7456:I7456"/>
    <mergeCell ref="E7459:F7459"/>
    <mergeCell ref="E7460:F7460"/>
    <mergeCell ref="E7461:F7461"/>
    <mergeCell ref="E7462:F7462"/>
    <mergeCell ref="E7463:F7463"/>
    <mergeCell ref="E7464:F7464"/>
    <mergeCell ref="E7465:F7465"/>
    <mergeCell ref="E7466:F7466"/>
    <mergeCell ref="H7468:I7468"/>
    <mergeCell ref="E7471:F7471"/>
    <mergeCell ref="E7472:F7472"/>
    <mergeCell ref="E7473:F7473"/>
    <mergeCell ref="E7474:F7474"/>
    <mergeCell ref="E7475:F7475"/>
    <mergeCell ref="E7476:F7476"/>
    <mergeCell ref="E7477:F7477"/>
    <mergeCell ref="E7478:F7478"/>
    <mergeCell ref="H7480:I7480"/>
    <mergeCell ref="E7483:F7483"/>
    <mergeCell ref="E7484:F7484"/>
    <mergeCell ref="E7485:F7485"/>
    <mergeCell ref="E7486:F7486"/>
    <mergeCell ref="E7487:F7487"/>
    <mergeCell ref="E7488:F7488"/>
    <mergeCell ref="E7489:F7489"/>
    <mergeCell ref="E7490:F7490"/>
    <mergeCell ref="H7492:I7492"/>
    <mergeCell ref="E7495:F7495"/>
    <mergeCell ref="E7496:F7496"/>
    <mergeCell ref="E7497:F7497"/>
    <mergeCell ref="E7498:F7498"/>
    <mergeCell ref="E7499:F7499"/>
    <mergeCell ref="H7501:I7501"/>
    <mergeCell ref="E7504:F7504"/>
    <mergeCell ref="E7505:F7505"/>
    <mergeCell ref="E7506:F7506"/>
    <mergeCell ref="E7507:F7507"/>
    <mergeCell ref="E7508:F7508"/>
    <mergeCell ref="H7510:I7510"/>
    <mergeCell ref="E7513:F7513"/>
    <mergeCell ref="E7514:F7514"/>
    <mergeCell ref="E7515:F7515"/>
    <mergeCell ref="E7516:F7516"/>
    <mergeCell ref="H7518:I7518"/>
    <mergeCell ref="E7521:F7521"/>
    <mergeCell ref="E7522:F7522"/>
    <mergeCell ref="E7523:F7523"/>
    <mergeCell ref="E7524:F7524"/>
    <mergeCell ref="H7526:I7526"/>
    <mergeCell ref="E7529:F7529"/>
    <mergeCell ref="E7530:F7530"/>
    <mergeCell ref="E7531:F7531"/>
    <mergeCell ref="E7532:F7532"/>
    <mergeCell ref="E7533:F7533"/>
    <mergeCell ref="E7534:F7534"/>
    <mergeCell ref="H7536:I7536"/>
    <mergeCell ref="F7539:G7539"/>
    <mergeCell ref="E7540:F7540"/>
    <mergeCell ref="E7541:F7541"/>
    <mergeCell ref="E7542:F7542"/>
    <mergeCell ref="E7543:F7543"/>
    <mergeCell ref="E7544:F7544"/>
    <mergeCell ref="E7545:F7545"/>
    <mergeCell ref="E7546:F7546"/>
    <mergeCell ref="E7547:F7547"/>
    <mergeCell ref="H7549:I7549"/>
    <mergeCell ref="E7552:F7552"/>
    <mergeCell ref="E7553:F7553"/>
    <mergeCell ref="E7554:F7554"/>
    <mergeCell ref="E7555:F7555"/>
    <mergeCell ref="E7556:F7556"/>
    <mergeCell ref="E7557:F7557"/>
    <mergeCell ref="E7558:F7558"/>
    <mergeCell ref="E7559:F7559"/>
    <mergeCell ref="H7561:I7561"/>
    <mergeCell ref="E7564:F7564"/>
    <mergeCell ref="E7565:F7565"/>
    <mergeCell ref="E7566:F7566"/>
    <mergeCell ref="E7567:F7567"/>
    <mergeCell ref="E7568:F7568"/>
    <mergeCell ref="E7569:F7569"/>
    <mergeCell ref="E7570:F7570"/>
    <mergeCell ref="E7571:F7571"/>
    <mergeCell ref="H7573:I7573"/>
    <mergeCell ref="E7576:F7576"/>
    <mergeCell ref="E7577:F7577"/>
    <mergeCell ref="E7578:F7578"/>
    <mergeCell ref="E7579:F7579"/>
    <mergeCell ref="E7580:F7580"/>
    <mergeCell ref="E7581:F7581"/>
    <mergeCell ref="E7582:F7582"/>
    <mergeCell ref="E7583:F7583"/>
    <mergeCell ref="H7585:I7585"/>
    <mergeCell ref="E7588:F7588"/>
    <mergeCell ref="E7589:F7589"/>
    <mergeCell ref="E7590:F7590"/>
    <mergeCell ref="E7591:F7591"/>
    <mergeCell ref="E7592:F7592"/>
    <mergeCell ref="E7593:F7593"/>
    <mergeCell ref="H7595:I7595"/>
    <mergeCell ref="E7598:F7598"/>
    <mergeCell ref="E7599:F7599"/>
    <mergeCell ref="E7600:F7600"/>
    <mergeCell ref="E7601:F7601"/>
    <mergeCell ref="E7602:F7602"/>
    <mergeCell ref="E7603:F7603"/>
    <mergeCell ref="H7605:I7605"/>
    <mergeCell ref="E7608:F7608"/>
    <mergeCell ref="E7609:F7609"/>
    <mergeCell ref="E7610:F7610"/>
    <mergeCell ref="E7611:F7611"/>
    <mergeCell ref="E7612:F7612"/>
    <mergeCell ref="E7613:F7613"/>
    <mergeCell ref="E7614:F7614"/>
    <mergeCell ref="E7615:F7615"/>
    <mergeCell ref="H7617:I7617"/>
    <mergeCell ref="E7620:F7620"/>
    <mergeCell ref="E7621:F7621"/>
    <mergeCell ref="E7622:F7622"/>
    <mergeCell ref="E7623:F7623"/>
    <mergeCell ref="E7624:F7624"/>
    <mergeCell ref="E7625:F7625"/>
    <mergeCell ref="E7626:F7626"/>
    <mergeCell ref="E7627:F7627"/>
    <mergeCell ref="H7629:I7629"/>
    <mergeCell ref="E7632:F7632"/>
    <mergeCell ref="E7633:F7633"/>
    <mergeCell ref="E7634:F7634"/>
    <mergeCell ref="E7635:F7635"/>
    <mergeCell ref="E7636:F7636"/>
    <mergeCell ref="H7638:I7638"/>
    <mergeCell ref="E7641:F7641"/>
    <mergeCell ref="E7642:F7642"/>
    <mergeCell ref="E7643:F7643"/>
    <mergeCell ref="E7644:F7644"/>
    <mergeCell ref="E7645:F7645"/>
    <mergeCell ref="E7646:F7646"/>
    <mergeCell ref="H7648:I7648"/>
    <mergeCell ref="E7651:F7651"/>
    <mergeCell ref="E7652:F7652"/>
    <mergeCell ref="E7653:F7653"/>
    <mergeCell ref="E7654:F7654"/>
    <mergeCell ref="E7655:F7655"/>
    <mergeCell ref="H7657:I7657"/>
    <mergeCell ref="E7660:F7660"/>
    <mergeCell ref="E7661:F7661"/>
    <mergeCell ref="E7662:F7662"/>
    <mergeCell ref="E7663:F7663"/>
    <mergeCell ref="E7664:F7664"/>
    <mergeCell ref="E7665:F7665"/>
    <mergeCell ref="E7666:F7666"/>
    <mergeCell ref="H7668:I7668"/>
    <mergeCell ref="E7671:F7671"/>
    <mergeCell ref="E7672:F7672"/>
    <mergeCell ref="E7673:F7673"/>
    <mergeCell ref="E7674:F7674"/>
    <mergeCell ref="H7676:I7676"/>
    <mergeCell ref="E7679:F7679"/>
    <mergeCell ref="E7680:F7680"/>
    <mergeCell ref="E7681:F7681"/>
    <mergeCell ref="E7682:F7682"/>
    <mergeCell ref="E7683:F7683"/>
    <mergeCell ref="E7684:F7684"/>
    <mergeCell ref="H7686:I7686"/>
    <mergeCell ref="E7689:F7689"/>
    <mergeCell ref="E7690:F7690"/>
    <mergeCell ref="E7691:F7691"/>
    <mergeCell ref="E7692:F7692"/>
    <mergeCell ref="E7693:F7693"/>
    <mergeCell ref="E7694:F7694"/>
    <mergeCell ref="H7696:I7696"/>
    <mergeCell ref="E7699:F7699"/>
    <mergeCell ref="E7700:F7700"/>
    <mergeCell ref="E7701:F7701"/>
    <mergeCell ref="E7702:F7702"/>
    <mergeCell ref="E7703:F7703"/>
    <mergeCell ref="E7704:F7704"/>
    <mergeCell ref="E7705:F7705"/>
    <mergeCell ref="E7706:F7706"/>
    <mergeCell ref="H7708:I7708"/>
    <mergeCell ref="E7711:F7711"/>
    <mergeCell ref="E7712:F7712"/>
    <mergeCell ref="E7713:F7713"/>
    <mergeCell ref="E7714:F7714"/>
    <mergeCell ref="E7715:F7715"/>
    <mergeCell ref="E7716:F7716"/>
    <mergeCell ref="E7717:F7717"/>
    <mergeCell ref="E7718:F7718"/>
    <mergeCell ref="H7720:I7720"/>
    <mergeCell ref="E7723:F7723"/>
    <mergeCell ref="E7724:F7724"/>
    <mergeCell ref="E7725:F7725"/>
    <mergeCell ref="E7726:F7726"/>
    <mergeCell ref="E7727:F7727"/>
    <mergeCell ref="E7728:F7728"/>
    <mergeCell ref="H7730:I7730"/>
    <mergeCell ref="E7733:F7733"/>
    <mergeCell ref="E7734:F7734"/>
    <mergeCell ref="E7735:F7735"/>
    <mergeCell ref="E7736:F7736"/>
    <mergeCell ref="E7737:F7737"/>
    <mergeCell ref="E7738:F7738"/>
    <mergeCell ref="H7740:I7740"/>
    <mergeCell ref="F7743:G7743"/>
    <mergeCell ref="E7744:F7744"/>
    <mergeCell ref="E7745:F7745"/>
    <mergeCell ref="E7746:F7746"/>
    <mergeCell ref="E7747:F7747"/>
    <mergeCell ref="E7748:F7748"/>
    <mergeCell ref="E7749:F7749"/>
    <mergeCell ref="E7750:F7750"/>
    <mergeCell ref="E7751:F7751"/>
    <mergeCell ref="H7753:I7753"/>
    <mergeCell ref="E7756:F7756"/>
    <mergeCell ref="E7757:F7757"/>
    <mergeCell ref="E7758:F7758"/>
    <mergeCell ref="E7759:F7759"/>
    <mergeCell ref="E7760:F7760"/>
    <mergeCell ref="E7761:F7761"/>
    <mergeCell ref="E7762:F7762"/>
    <mergeCell ref="E7763:F7763"/>
    <mergeCell ref="H7765:I7765"/>
    <mergeCell ref="E7768:F7768"/>
    <mergeCell ref="E7769:F7769"/>
    <mergeCell ref="E7770:F7770"/>
    <mergeCell ref="E7771:F7771"/>
    <mergeCell ref="E7772:F7772"/>
    <mergeCell ref="E7773:F7773"/>
    <mergeCell ref="E7774:F7774"/>
    <mergeCell ref="E7775:F7775"/>
    <mergeCell ref="H7777:I7777"/>
    <mergeCell ref="E7780:F7780"/>
    <mergeCell ref="E7781:F7781"/>
    <mergeCell ref="E7782:F7782"/>
    <mergeCell ref="E7783:F7783"/>
    <mergeCell ref="E7784:F7784"/>
    <mergeCell ref="E7785:F7785"/>
    <mergeCell ref="E7786:F7786"/>
    <mergeCell ref="E7787:F7787"/>
    <mergeCell ref="H7789:I7789"/>
    <mergeCell ref="E7792:F7792"/>
    <mergeCell ref="E7793:F7793"/>
    <mergeCell ref="E7794:F7794"/>
    <mergeCell ref="E7795:F7795"/>
    <mergeCell ref="E7796:F7796"/>
    <mergeCell ref="E7797:F7797"/>
    <mergeCell ref="H7799:I7799"/>
    <mergeCell ref="E7802:F7802"/>
    <mergeCell ref="E7803:F7803"/>
    <mergeCell ref="E7804:F7804"/>
    <mergeCell ref="E7805:F7805"/>
    <mergeCell ref="E7806:F7806"/>
    <mergeCell ref="E7807:F7807"/>
    <mergeCell ref="H7809:I7809"/>
    <mergeCell ref="E7812:F7812"/>
    <mergeCell ref="E7813:F7813"/>
    <mergeCell ref="E7814:F7814"/>
    <mergeCell ref="E7815:F7815"/>
    <mergeCell ref="E7816:F7816"/>
    <mergeCell ref="E7817:F7817"/>
    <mergeCell ref="E7818:F7818"/>
    <mergeCell ref="E7819:F7819"/>
    <mergeCell ref="H7821:I7821"/>
    <mergeCell ref="E7824:F7824"/>
    <mergeCell ref="E7825:F7825"/>
    <mergeCell ref="E7826:F7826"/>
    <mergeCell ref="E7827:F7827"/>
    <mergeCell ref="E7828:F7828"/>
    <mergeCell ref="E7829:F7829"/>
    <mergeCell ref="E7830:F7830"/>
    <mergeCell ref="E7831:F7831"/>
    <mergeCell ref="E7832:F7832"/>
    <mergeCell ref="H7834:I7834"/>
    <mergeCell ref="E7837:F7837"/>
    <mergeCell ref="E7838:F7838"/>
    <mergeCell ref="E7839:F7839"/>
    <mergeCell ref="E7840:F7840"/>
    <mergeCell ref="E7841:F7841"/>
    <mergeCell ref="E7842:F7842"/>
    <mergeCell ref="E7843:F7843"/>
    <mergeCell ref="E7844:F7844"/>
    <mergeCell ref="E7845:F7845"/>
    <mergeCell ref="E7846:F7846"/>
    <mergeCell ref="H7848:I7848"/>
    <mergeCell ref="E7851:F7851"/>
    <mergeCell ref="E7852:F7852"/>
    <mergeCell ref="E7853:F7853"/>
    <mergeCell ref="E7854:F7854"/>
    <mergeCell ref="E7855:F7855"/>
    <mergeCell ref="E7856:F7856"/>
    <mergeCell ref="H7858:I7858"/>
    <mergeCell ref="E7861:F7861"/>
    <mergeCell ref="E7862:F7862"/>
    <mergeCell ref="E7863:F7863"/>
    <mergeCell ref="E7864:F7864"/>
    <mergeCell ref="E7865:F7865"/>
    <mergeCell ref="H7867:I7867"/>
    <mergeCell ref="E7870:F7870"/>
    <mergeCell ref="E7871:F7871"/>
    <mergeCell ref="E7872:F7872"/>
    <mergeCell ref="E7873:F7873"/>
    <mergeCell ref="E7874:F7874"/>
    <mergeCell ref="E7875:F7875"/>
    <mergeCell ref="E7876:F7876"/>
    <mergeCell ref="H7878:I7878"/>
    <mergeCell ref="E7881:F7881"/>
    <mergeCell ref="E7882:F7882"/>
    <mergeCell ref="E7883:F7883"/>
    <mergeCell ref="E7884:F7884"/>
    <mergeCell ref="H7886:I7886"/>
    <mergeCell ref="E7889:F7889"/>
    <mergeCell ref="E7890:F7890"/>
    <mergeCell ref="E7891:F7891"/>
    <mergeCell ref="E7892:F7892"/>
    <mergeCell ref="E7893:F7893"/>
    <mergeCell ref="E7894:F7894"/>
    <mergeCell ref="H7896:I7896"/>
    <mergeCell ref="E7899:F7899"/>
    <mergeCell ref="E7900:F7900"/>
    <mergeCell ref="E7901:F7901"/>
    <mergeCell ref="E7902:F7902"/>
    <mergeCell ref="E7903:F7903"/>
    <mergeCell ref="E7904:F7904"/>
    <mergeCell ref="H7906:I7906"/>
    <mergeCell ref="E7909:F7909"/>
    <mergeCell ref="E7910:F7910"/>
    <mergeCell ref="E7911:F7911"/>
    <mergeCell ref="E7912:F7912"/>
    <mergeCell ref="E7913:F7913"/>
    <mergeCell ref="E7914:F7914"/>
    <mergeCell ref="E7915:F7915"/>
    <mergeCell ref="E7916:F7916"/>
    <mergeCell ref="H7918:I7918"/>
    <mergeCell ref="E7921:F7921"/>
    <mergeCell ref="E7922:F7922"/>
    <mergeCell ref="E7923:F7923"/>
    <mergeCell ref="E7924:F7924"/>
    <mergeCell ref="E7925:F7925"/>
    <mergeCell ref="E7926:F7926"/>
    <mergeCell ref="E7927:F7927"/>
    <mergeCell ref="E7928:F7928"/>
    <mergeCell ref="H7930:I7930"/>
    <mergeCell ref="E7933:F7933"/>
    <mergeCell ref="E7934:F7934"/>
    <mergeCell ref="E7935:F7935"/>
    <mergeCell ref="E7936:F7936"/>
    <mergeCell ref="E7937:F7937"/>
    <mergeCell ref="E7938:F7938"/>
    <mergeCell ref="H7940:I7940"/>
    <mergeCell ref="E7943:F7943"/>
    <mergeCell ref="E7944:F7944"/>
    <mergeCell ref="E7945:F7945"/>
    <mergeCell ref="E7946:F7946"/>
    <mergeCell ref="E7947:F7947"/>
    <mergeCell ref="E7948:F7948"/>
    <mergeCell ref="H7950:I7950"/>
    <mergeCell ref="F7953:G7953"/>
    <mergeCell ref="E7954:F7954"/>
    <mergeCell ref="E7955:F7955"/>
    <mergeCell ref="E7956:F7956"/>
    <mergeCell ref="E7957:F7957"/>
    <mergeCell ref="E7958:F7958"/>
    <mergeCell ref="E7959:F7959"/>
    <mergeCell ref="E7960:F7960"/>
    <mergeCell ref="E7961:F7961"/>
    <mergeCell ref="E7962:F7962"/>
    <mergeCell ref="E7963:F7963"/>
    <mergeCell ref="E7964:F7964"/>
    <mergeCell ref="E7965:F7965"/>
    <mergeCell ref="E7966:F7966"/>
    <mergeCell ref="E7967:F7967"/>
    <mergeCell ref="E7968:F7968"/>
    <mergeCell ref="E7969:F7969"/>
    <mergeCell ref="E7970:F7970"/>
    <mergeCell ref="H7972:I7972"/>
    <mergeCell ref="E7975:F7975"/>
    <mergeCell ref="E7976:F7976"/>
    <mergeCell ref="E7977:F7977"/>
    <mergeCell ref="E7978:F7978"/>
    <mergeCell ref="E7979:F7979"/>
    <mergeCell ref="E7980:F7980"/>
    <mergeCell ref="E7981:F7981"/>
    <mergeCell ref="E7982:F7982"/>
    <mergeCell ref="E7983:F7983"/>
    <mergeCell ref="E7984:F7984"/>
    <mergeCell ref="E7985:F7985"/>
    <mergeCell ref="E7986:F7986"/>
    <mergeCell ref="E7987:F7987"/>
    <mergeCell ref="E7988:F7988"/>
    <mergeCell ref="E7989:F7989"/>
    <mergeCell ref="E7990:F7990"/>
    <mergeCell ref="E7991:F7991"/>
    <mergeCell ref="H7993:I7993"/>
    <mergeCell ref="E7996:F7996"/>
    <mergeCell ref="E7997:F7997"/>
    <mergeCell ref="E7998:F7998"/>
    <mergeCell ref="E7999:F7999"/>
    <mergeCell ref="E8000:F8000"/>
    <mergeCell ref="E8001:F8001"/>
    <mergeCell ref="E8002:F8002"/>
    <mergeCell ref="E8003:F8003"/>
    <mergeCell ref="E8004:F8004"/>
    <mergeCell ref="E8005:F8005"/>
    <mergeCell ref="H8007:I8007"/>
    <mergeCell ref="E8010:F8010"/>
    <mergeCell ref="E8011:F8011"/>
    <mergeCell ref="E8012:F8012"/>
    <mergeCell ref="E8013:F8013"/>
    <mergeCell ref="E8014:F8014"/>
    <mergeCell ref="E8015:F8015"/>
    <mergeCell ref="E8016:F8016"/>
    <mergeCell ref="E8017:F8017"/>
    <mergeCell ref="H8019:I8019"/>
    <mergeCell ref="E8022:F8022"/>
    <mergeCell ref="E8023:F8023"/>
    <mergeCell ref="E8024:F8024"/>
    <mergeCell ref="E8025:F8025"/>
    <mergeCell ref="E8026:F8026"/>
    <mergeCell ref="E8027:F8027"/>
    <mergeCell ref="E8028:F8028"/>
    <mergeCell ref="E8029:F8029"/>
    <mergeCell ref="H8031:I8031"/>
    <mergeCell ref="E8034:F8034"/>
    <mergeCell ref="E8035:F8035"/>
    <mergeCell ref="E8036:F8036"/>
    <mergeCell ref="E8037:F8037"/>
    <mergeCell ref="E8038:F8038"/>
    <mergeCell ref="H8040:I8040"/>
    <mergeCell ref="E8043:F8043"/>
    <mergeCell ref="E8044:F8044"/>
    <mergeCell ref="E8045:F8045"/>
    <mergeCell ref="E8046:F8046"/>
    <mergeCell ref="E8047:F8047"/>
    <mergeCell ref="E8048:F8048"/>
    <mergeCell ref="E8049:F8049"/>
    <mergeCell ref="E8050:F8050"/>
    <mergeCell ref="H8052:I8052"/>
    <mergeCell ref="E8055:F8055"/>
    <mergeCell ref="E8056:F8056"/>
    <mergeCell ref="E8057:F8057"/>
    <mergeCell ref="E8058:F8058"/>
    <mergeCell ref="E8059:F8059"/>
    <mergeCell ref="E8060:F8060"/>
    <mergeCell ref="E8061:F8061"/>
    <mergeCell ref="H8063:I8063"/>
    <mergeCell ref="E8066:F8066"/>
    <mergeCell ref="E8067:F8067"/>
    <mergeCell ref="E8068:F8068"/>
    <mergeCell ref="E8069:F8069"/>
    <mergeCell ref="E8070:F8070"/>
    <mergeCell ref="E8071:F8071"/>
    <mergeCell ref="E8072:F8072"/>
    <mergeCell ref="E8073:F8073"/>
    <mergeCell ref="H8075:I8075"/>
    <mergeCell ref="E8078:F8078"/>
    <mergeCell ref="E8079:F8079"/>
    <mergeCell ref="E8080:F8080"/>
    <mergeCell ref="E8081:F8081"/>
    <mergeCell ref="E8082:F8082"/>
    <mergeCell ref="E8083:F8083"/>
    <mergeCell ref="E8084:F8084"/>
    <mergeCell ref="H8086:I8086"/>
    <mergeCell ref="E8089:F8089"/>
    <mergeCell ref="E8090:F8090"/>
    <mergeCell ref="E8091:F8091"/>
    <mergeCell ref="E8092:F8092"/>
    <mergeCell ref="E8093:F8093"/>
    <mergeCell ref="E8094:F8094"/>
    <mergeCell ref="E8095:F8095"/>
    <mergeCell ref="H8097:I8097"/>
    <mergeCell ref="E8100:F8100"/>
    <mergeCell ref="E8101:F8101"/>
    <mergeCell ref="E8102:F8102"/>
    <mergeCell ref="E8103:F8103"/>
    <mergeCell ref="E8104:F8104"/>
    <mergeCell ref="E8105:F8105"/>
    <mergeCell ref="E8106:F8106"/>
    <mergeCell ref="H8108:I8108"/>
    <mergeCell ref="E8111:F8111"/>
    <mergeCell ref="E8112:F8112"/>
    <mergeCell ref="E8113:F8113"/>
    <mergeCell ref="E8114:F8114"/>
    <mergeCell ref="E8115:F8115"/>
    <mergeCell ref="E8116:F8116"/>
    <mergeCell ref="E8117:F8117"/>
    <mergeCell ref="H8119:I8119"/>
    <mergeCell ref="E8122:F8122"/>
    <mergeCell ref="E8123:F8123"/>
    <mergeCell ref="E8124:F8124"/>
    <mergeCell ref="E8125:F8125"/>
    <mergeCell ref="E8126:F8126"/>
    <mergeCell ref="E8127:F8127"/>
    <mergeCell ref="E8128:F8128"/>
    <mergeCell ref="H8130:I8130"/>
    <mergeCell ref="E8133:F8133"/>
    <mergeCell ref="E8134:F8134"/>
    <mergeCell ref="E8135:F8135"/>
    <mergeCell ref="E8136:F8136"/>
    <mergeCell ref="E8137:F8137"/>
    <mergeCell ref="E8138:F8138"/>
    <mergeCell ref="E8139:F8139"/>
    <mergeCell ref="H8141:I8141"/>
    <mergeCell ref="E8144:F8144"/>
    <mergeCell ref="E8145:F8145"/>
    <mergeCell ref="E8146:F8146"/>
    <mergeCell ref="E8147:F8147"/>
    <mergeCell ref="E8148:F8148"/>
    <mergeCell ref="E8149:F8149"/>
    <mergeCell ref="E8150:F8150"/>
    <mergeCell ref="E8151:F8151"/>
    <mergeCell ref="H8153:I8153"/>
    <mergeCell ref="E8156:F8156"/>
    <mergeCell ref="E8157:F8157"/>
    <mergeCell ref="E8158:F8158"/>
    <mergeCell ref="E8159:F8159"/>
    <mergeCell ref="E8160:F8160"/>
    <mergeCell ref="E8161:F8161"/>
    <mergeCell ref="E8162:F8162"/>
    <mergeCell ref="H8164:I8164"/>
    <mergeCell ref="E8167:F8167"/>
    <mergeCell ref="E8168:F8168"/>
    <mergeCell ref="E8169:F8169"/>
    <mergeCell ref="E8170:F8170"/>
    <mergeCell ref="E8171:F8171"/>
    <mergeCell ref="E8172:F8172"/>
    <mergeCell ref="E8173:F8173"/>
    <mergeCell ref="H8175:I8175"/>
    <mergeCell ref="E8178:F8178"/>
    <mergeCell ref="E8179:F8179"/>
    <mergeCell ref="E8180:F8180"/>
    <mergeCell ref="E8181:F8181"/>
    <mergeCell ref="E8182:F8182"/>
    <mergeCell ref="E8183:F8183"/>
    <mergeCell ref="E8184:F8184"/>
    <mergeCell ref="E8185:F8185"/>
    <mergeCell ref="H8187:I8187"/>
    <mergeCell ref="E8190:F8190"/>
    <mergeCell ref="E8191:F8191"/>
    <mergeCell ref="E8192:F8192"/>
    <mergeCell ref="E8193:F8193"/>
    <mergeCell ref="E8194:F8194"/>
    <mergeCell ref="H8196:I8196"/>
    <mergeCell ref="E8199:F8199"/>
    <mergeCell ref="E8200:F8200"/>
    <mergeCell ref="E8201:F8201"/>
    <mergeCell ref="E8202:F8202"/>
    <mergeCell ref="E8203:F8203"/>
    <mergeCell ref="E8204:F8204"/>
    <mergeCell ref="H8206:I8206"/>
    <mergeCell ref="E8209:F8209"/>
    <mergeCell ref="E8210:F8210"/>
    <mergeCell ref="E8211:F8211"/>
    <mergeCell ref="E8212:F8212"/>
    <mergeCell ref="E8213:F8213"/>
    <mergeCell ref="E8214:F8214"/>
    <mergeCell ref="E8215:F8215"/>
    <mergeCell ref="E8216:F8216"/>
    <mergeCell ref="H8218:I8218"/>
    <mergeCell ref="E8221:F8221"/>
    <mergeCell ref="E8222:F8222"/>
    <mergeCell ref="E8223:F8223"/>
    <mergeCell ref="E8224:F8224"/>
    <mergeCell ref="E8225:F8225"/>
    <mergeCell ref="E8226:F8226"/>
    <mergeCell ref="E8227:F8227"/>
    <mergeCell ref="H8229:I8229"/>
    <mergeCell ref="E8232:F8232"/>
    <mergeCell ref="E8233:F8233"/>
    <mergeCell ref="E8234:F8234"/>
    <mergeCell ref="E8235:F8235"/>
    <mergeCell ref="E8236:F8236"/>
    <mergeCell ref="E8237:F8237"/>
    <mergeCell ref="E8238:F8238"/>
    <mergeCell ref="H8240:I8240"/>
    <mergeCell ref="E8243:F8243"/>
    <mergeCell ref="E8244:F8244"/>
    <mergeCell ref="E8245:F8245"/>
    <mergeCell ref="E8246:F8246"/>
    <mergeCell ref="E8247:F8247"/>
    <mergeCell ref="E8248:F8248"/>
    <mergeCell ref="E8249:F8249"/>
    <mergeCell ref="E8250:F8250"/>
    <mergeCell ref="E8251:F8251"/>
    <mergeCell ref="H8253:I8253"/>
    <mergeCell ref="E8256:F8256"/>
    <mergeCell ref="E8257:F8257"/>
    <mergeCell ref="E8258:F8258"/>
    <mergeCell ref="E8259:F8259"/>
    <mergeCell ref="E8260:F8260"/>
    <mergeCell ref="E8261:F8261"/>
    <mergeCell ref="E8262:F8262"/>
    <mergeCell ref="H8264:I8264"/>
    <mergeCell ref="E8267:F8267"/>
    <mergeCell ref="E8268:F8268"/>
    <mergeCell ref="E8269:F8269"/>
    <mergeCell ref="E8270:F8270"/>
    <mergeCell ref="E8271:F8271"/>
    <mergeCell ref="E8272:F8272"/>
    <mergeCell ref="E8273:F8273"/>
    <mergeCell ref="E8274:F8274"/>
    <mergeCell ref="H8276:I8276"/>
    <mergeCell ref="E8279:F8279"/>
    <mergeCell ref="E8280:F8280"/>
    <mergeCell ref="E8281:F8281"/>
    <mergeCell ref="E8282:F8282"/>
    <mergeCell ref="E8283:F8283"/>
    <mergeCell ref="E8284:F8284"/>
    <mergeCell ref="E8285:F8285"/>
    <mergeCell ref="E8286:F8286"/>
    <mergeCell ref="H8288:I8288"/>
    <mergeCell ref="E8291:F8291"/>
    <mergeCell ref="E8292:F8292"/>
    <mergeCell ref="E8293:F8293"/>
    <mergeCell ref="E8294:F8294"/>
    <mergeCell ref="E8295:F8295"/>
    <mergeCell ref="E8296:F8296"/>
    <mergeCell ref="E8297:F8297"/>
    <mergeCell ref="E8298:F8298"/>
    <mergeCell ref="H8300:I8300"/>
    <mergeCell ref="E8303:F8303"/>
    <mergeCell ref="E8304:F8304"/>
    <mergeCell ref="E8305:F8305"/>
    <mergeCell ref="E8306:F8306"/>
    <mergeCell ref="E8307:F8307"/>
    <mergeCell ref="E8308:F8308"/>
    <mergeCell ref="E8309:F8309"/>
    <mergeCell ref="E8310:F8310"/>
    <mergeCell ref="H8312:I8312"/>
    <mergeCell ref="E8315:F8315"/>
    <mergeCell ref="E8316:F8316"/>
    <mergeCell ref="E8317:F8317"/>
    <mergeCell ref="E8318:F8318"/>
    <mergeCell ref="E8319:F8319"/>
    <mergeCell ref="E8320:F8320"/>
    <mergeCell ref="E8321:F8321"/>
    <mergeCell ref="H8323:I8323"/>
    <mergeCell ref="E8326:F8326"/>
    <mergeCell ref="E8327:F8327"/>
    <mergeCell ref="E8328:F8328"/>
    <mergeCell ref="E8329:F8329"/>
    <mergeCell ref="E8330:F8330"/>
    <mergeCell ref="E8331:F8331"/>
    <mergeCell ref="E8332:F8332"/>
    <mergeCell ref="E8333:F8333"/>
    <mergeCell ref="H8335:I8335"/>
    <mergeCell ref="E8338:F8338"/>
    <mergeCell ref="E8339:F8339"/>
    <mergeCell ref="E8340:F8340"/>
    <mergeCell ref="E8341:F8341"/>
    <mergeCell ref="E8342:F8342"/>
    <mergeCell ref="E8343:F8343"/>
    <mergeCell ref="E8344:F8344"/>
    <mergeCell ref="H8346:I8346"/>
    <mergeCell ref="E8349:F8349"/>
    <mergeCell ref="E8350:F8350"/>
    <mergeCell ref="E8351:F8351"/>
    <mergeCell ref="E8352:F8352"/>
    <mergeCell ref="E8353:F8353"/>
    <mergeCell ref="E8354:F8354"/>
    <mergeCell ref="H8356:I8356"/>
    <mergeCell ref="E8359:F8359"/>
    <mergeCell ref="E8360:F8360"/>
    <mergeCell ref="E8361:F8361"/>
    <mergeCell ref="E8362:F8362"/>
    <mergeCell ref="E8363:F8363"/>
    <mergeCell ref="E8364:F8364"/>
    <mergeCell ref="H8366:I8366"/>
    <mergeCell ref="E8369:F8369"/>
    <mergeCell ref="E8370:F8370"/>
    <mergeCell ref="E8371:F8371"/>
    <mergeCell ref="E8372:F8372"/>
    <mergeCell ref="E8373:F8373"/>
    <mergeCell ref="E8374:F8374"/>
    <mergeCell ref="H8376:I8376"/>
    <mergeCell ref="E8379:F8379"/>
    <mergeCell ref="E8380:F8380"/>
    <mergeCell ref="E8381:F8381"/>
    <mergeCell ref="E8382:F8382"/>
    <mergeCell ref="E8383:F8383"/>
    <mergeCell ref="E8384:F8384"/>
    <mergeCell ref="H8386:I8386"/>
    <mergeCell ref="E8389:F8389"/>
    <mergeCell ref="E8390:F8390"/>
    <mergeCell ref="E8391:F8391"/>
    <mergeCell ref="E8392:F8392"/>
    <mergeCell ref="E8393:F8393"/>
    <mergeCell ref="E8394:F8394"/>
    <mergeCell ref="H8396:I8396"/>
    <mergeCell ref="E8399:F8399"/>
    <mergeCell ref="E8400:F8400"/>
    <mergeCell ref="E8401:F8401"/>
    <mergeCell ref="E8402:F8402"/>
    <mergeCell ref="E8403:F8403"/>
    <mergeCell ref="E8404:F8404"/>
    <mergeCell ref="H8406:I8406"/>
    <mergeCell ref="E8409:F8409"/>
    <mergeCell ref="E8410:F8410"/>
    <mergeCell ref="E8411:F8411"/>
    <mergeCell ref="E8412:F8412"/>
    <mergeCell ref="E8413:F8413"/>
    <mergeCell ref="E8414:F8414"/>
    <mergeCell ref="H8416:I8416"/>
    <mergeCell ref="E8419:F8419"/>
    <mergeCell ref="E8420:F8420"/>
    <mergeCell ref="E8421:F8421"/>
    <mergeCell ref="E8422:F8422"/>
    <mergeCell ref="E8423:F8423"/>
    <mergeCell ref="E8424:F8424"/>
    <mergeCell ref="H8426:I8426"/>
    <mergeCell ref="E8429:F8429"/>
    <mergeCell ref="E8430:F8430"/>
    <mergeCell ref="E8431:F8431"/>
    <mergeCell ref="E8432:F8432"/>
    <mergeCell ref="E8433:F8433"/>
    <mergeCell ref="H8435:I8435"/>
    <mergeCell ref="E8438:F8438"/>
    <mergeCell ref="E8439:F8439"/>
    <mergeCell ref="E8440:F8440"/>
    <mergeCell ref="E8441:F8441"/>
    <mergeCell ref="E8442:F8442"/>
    <mergeCell ref="H8444:I8444"/>
    <mergeCell ref="E8447:F8447"/>
    <mergeCell ref="E8448:F8448"/>
    <mergeCell ref="E8449:F8449"/>
    <mergeCell ref="E8450:F8450"/>
    <mergeCell ref="E8451:F8451"/>
    <mergeCell ref="H8453:I8453"/>
    <mergeCell ref="F8456:G8456"/>
    <mergeCell ref="E8457:F8457"/>
    <mergeCell ref="E8458:F8458"/>
    <mergeCell ref="E8459:F8459"/>
    <mergeCell ref="E8460:F8460"/>
    <mergeCell ref="E8461:F8461"/>
    <mergeCell ref="E8462:F8462"/>
    <mergeCell ref="E8463:F8463"/>
    <mergeCell ref="E8464:F8464"/>
    <mergeCell ref="H8466:I8466"/>
    <mergeCell ref="E8469:F8469"/>
    <mergeCell ref="E8470:F8470"/>
    <mergeCell ref="E8471:F8471"/>
    <mergeCell ref="E8472:F8472"/>
    <mergeCell ref="E8473:F8473"/>
    <mergeCell ref="E8474:F8474"/>
    <mergeCell ref="E8475:F8475"/>
    <mergeCell ref="E8476:F8476"/>
    <mergeCell ref="H8478:I8478"/>
    <mergeCell ref="E8481:F8481"/>
    <mergeCell ref="E8482:F8482"/>
    <mergeCell ref="E8483:F8483"/>
    <mergeCell ref="E8484:F8484"/>
    <mergeCell ref="E8485:F8485"/>
    <mergeCell ref="E8486:F8486"/>
    <mergeCell ref="E8487:F8487"/>
    <mergeCell ref="E8488:F8488"/>
    <mergeCell ref="H8490:I8490"/>
    <mergeCell ref="E8493:F8493"/>
    <mergeCell ref="E8494:F8494"/>
    <mergeCell ref="E8495:F8495"/>
    <mergeCell ref="E8496:F8496"/>
    <mergeCell ref="E8497:F8497"/>
    <mergeCell ref="E8498:F8498"/>
    <mergeCell ref="E8499:F8499"/>
    <mergeCell ref="E8500:F8500"/>
    <mergeCell ref="H8502:I8502"/>
    <mergeCell ref="E8505:F8505"/>
    <mergeCell ref="E8506:F8506"/>
    <mergeCell ref="E8507:F8507"/>
    <mergeCell ref="E8508:F8508"/>
    <mergeCell ref="E8509:F8509"/>
    <mergeCell ref="E8510:F8510"/>
    <mergeCell ref="E8511:F8511"/>
    <mergeCell ref="E8512:F8512"/>
    <mergeCell ref="H8514:I8514"/>
    <mergeCell ref="E8517:F8517"/>
    <mergeCell ref="E8518:F8518"/>
    <mergeCell ref="E8519:F8519"/>
    <mergeCell ref="E8520:F8520"/>
    <mergeCell ref="E8521:F8521"/>
    <mergeCell ref="E8522:F8522"/>
    <mergeCell ref="E8523:F8523"/>
    <mergeCell ref="H8525:I8525"/>
    <mergeCell ref="E8528:F8528"/>
    <mergeCell ref="E8529:F8529"/>
    <mergeCell ref="E8530:F8530"/>
    <mergeCell ref="E8531:F8531"/>
    <mergeCell ref="E8532:F8532"/>
    <mergeCell ref="E8533:F8533"/>
    <mergeCell ref="E8534:F8534"/>
    <mergeCell ref="H8536:I8536"/>
    <mergeCell ref="E8539:F8539"/>
    <mergeCell ref="E8540:F8540"/>
    <mergeCell ref="E8541:F8541"/>
    <mergeCell ref="E8542:F8542"/>
    <mergeCell ref="E8543:F8543"/>
    <mergeCell ref="E8544:F8544"/>
    <mergeCell ref="E8545:F8545"/>
    <mergeCell ref="H8547:I8547"/>
    <mergeCell ref="E8550:F8550"/>
    <mergeCell ref="E8551:F8551"/>
    <mergeCell ref="E8552:F8552"/>
    <mergeCell ref="E8553:F8553"/>
    <mergeCell ref="E8554:F8554"/>
    <mergeCell ref="E8555:F8555"/>
    <mergeCell ref="E8556:F8556"/>
    <mergeCell ref="H8558:I8558"/>
    <mergeCell ref="E8561:F8561"/>
    <mergeCell ref="E8562:F8562"/>
    <mergeCell ref="E8563:F8563"/>
    <mergeCell ref="E8564:F8564"/>
    <mergeCell ref="E8565:F8565"/>
    <mergeCell ref="E8566:F8566"/>
    <mergeCell ref="H8568:I8568"/>
    <mergeCell ref="E8571:F8571"/>
    <mergeCell ref="E8572:F8572"/>
    <mergeCell ref="E8573:F8573"/>
    <mergeCell ref="E8574:F8574"/>
    <mergeCell ref="E8575:F8575"/>
    <mergeCell ref="E8576:F8576"/>
    <mergeCell ref="H8578:I8578"/>
    <mergeCell ref="E8581:F8581"/>
    <mergeCell ref="E8582:F8582"/>
    <mergeCell ref="E8583:F8583"/>
    <mergeCell ref="E8584:F8584"/>
    <mergeCell ref="E8585:F8585"/>
    <mergeCell ref="E8586:F8586"/>
    <mergeCell ref="E8587:F8587"/>
    <mergeCell ref="E8588:F8588"/>
    <mergeCell ref="H8590:I8590"/>
    <mergeCell ref="E8593:F8593"/>
    <mergeCell ref="E8594:F8594"/>
    <mergeCell ref="E8595:F8595"/>
    <mergeCell ref="E8596:F8596"/>
    <mergeCell ref="E8597:F8597"/>
    <mergeCell ref="E8598:F8598"/>
    <mergeCell ref="E8599:F8599"/>
    <mergeCell ref="E8600:F8600"/>
    <mergeCell ref="H8602:I8602"/>
    <mergeCell ref="E8605:F8605"/>
    <mergeCell ref="E8606:F8606"/>
    <mergeCell ref="E8607:F8607"/>
    <mergeCell ref="E8608:F8608"/>
    <mergeCell ref="E8609:F8609"/>
    <mergeCell ref="E8610:F8610"/>
    <mergeCell ref="E8611:F8611"/>
    <mergeCell ref="H8613:I8613"/>
    <mergeCell ref="E8616:F8616"/>
    <mergeCell ref="E8617:F8617"/>
    <mergeCell ref="E8618:F8618"/>
    <mergeCell ref="E8619:F8619"/>
    <mergeCell ref="E8620:F8620"/>
    <mergeCell ref="E8621:F8621"/>
    <mergeCell ref="E8622:F8622"/>
    <mergeCell ref="H8624:I8624"/>
    <mergeCell ref="E8627:F8627"/>
    <mergeCell ref="E8628:F8628"/>
    <mergeCell ref="E8629:F8629"/>
    <mergeCell ref="E8630:F8630"/>
    <mergeCell ref="E8631:F8631"/>
    <mergeCell ref="E8632:F8632"/>
    <mergeCell ref="E8633:F8633"/>
    <mergeCell ref="E8634:F8634"/>
    <mergeCell ref="H8636:I8636"/>
    <mergeCell ref="E8639:F8639"/>
    <mergeCell ref="E8640:F8640"/>
    <mergeCell ref="E8641:F8641"/>
    <mergeCell ref="E8642:F8642"/>
    <mergeCell ref="E8643:F8643"/>
    <mergeCell ref="E8644:F8644"/>
    <mergeCell ref="E8645:F8645"/>
    <mergeCell ref="H8647:I8647"/>
    <mergeCell ref="E8650:F8650"/>
    <mergeCell ref="E8651:F8651"/>
    <mergeCell ref="E8652:F8652"/>
    <mergeCell ref="E8653:F8653"/>
    <mergeCell ref="E8654:F8654"/>
    <mergeCell ref="E8655:F8655"/>
    <mergeCell ref="E8656:F8656"/>
    <mergeCell ref="E8657:F8657"/>
    <mergeCell ref="E8658:F8658"/>
    <mergeCell ref="H8660:I8660"/>
    <mergeCell ref="E8663:F8663"/>
    <mergeCell ref="E8664:F8664"/>
    <mergeCell ref="E8665:F8665"/>
    <mergeCell ref="E8666:F8666"/>
    <mergeCell ref="E8667:F8667"/>
    <mergeCell ref="E8668:F8668"/>
    <mergeCell ref="E8669:F8669"/>
    <mergeCell ref="H8671:I8671"/>
    <mergeCell ref="E8674:F8674"/>
    <mergeCell ref="E8675:F8675"/>
    <mergeCell ref="E8676:F8676"/>
    <mergeCell ref="E8677:F8677"/>
    <mergeCell ref="E8678:F8678"/>
    <mergeCell ref="E8679:F8679"/>
    <mergeCell ref="H8681:I8681"/>
    <mergeCell ref="E8684:F8684"/>
    <mergeCell ref="E8685:F8685"/>
    <mergeCell ref="E8686:F8686"/>
    <mergeCell ref="E8687:F8687"/>
    <mergeCell ref="H8689:I8689"/>
    <mergeCell ref="E8692:F8692"/>
    <mergeCell ref="E8693:F8693"/>
    <mergeCell ref="E8694:F8694"/>
    <mergeCell ref="E8695:F8695"/>
    <mergeCell ref="E8696:F8696"/>
    <mergeCell ref="H8698:I8698"/>
    <mergeCell ref="E8701:F8701"/>
    <mergeCell ref="E8702:F8702"/>
    <mergeCell ref="E8703:F8703"/>
    <mergeCell ref="E8704:F8704"/>
    <mergeCell ref="E8705:F8705"/>
    <mergeCell ref="H8707:I8707"/>
    <mergeCell ref="F8710:G8710"/>
    <mergeCell ref="F8711:G8711"/>
    <mergeCell ref="E8712:F8712"/>
    <mergeCell ref="E8713:F8713"/>
    <mergeCell ref="E8714:F8714"/>
    <mergeCell ref="E8715:F8715"/>
    <mergeCell ref="E8716:F8716"/>
    <mergeCell ref="E8717:F8717"/>
    <mergeCell ref="H8719:I8719"/>
    <mergeCell ref="E8722:F8722"/>
    <mergeCell ref="E8723:F8723"/>
    <mergeCell ref="E8724:F8724"/>
    <mergeCell ref="E8725:F8725"/>
    <mergeCell ref="E8726:F8726"/>
    <mergeCell ref="H8728:I8728"/>
    <mergeCell ref="E8731:F8731"/>
    <mergeCell ref="E8732:F8732"/>
    <mergeCell ref="E8733:F8733"/>
    <mergeCell ref="E8734:F8734"/>
    <mergeCell ref="E8735:F8735"/>
    <mergeCell ref="H8737:I8737"/>
    <mergeCell ref="E8740:F8740"/>
    <mergeCell ref="E8741:F8741"/>
    <mergeCell ref="E8742:F8742"/>
    <mergeCell ref="E8743:F8743"/>
    <mergeCell ref="E8744:F8744"/>
    <mergeCell ref="E8745:F8745"/>
    <mergeCell ref="E8746:F8746"/>
    <mergeCell ref="E8747:F8747"/>
    <mergeCell ref="H8749:I8749"/>
    <mergeCell ref="E8752:F8752"/>
    <mergeCell ref="E8753:F8753"/>
    <mergeCell ref="E8754:F8754"/>
    <mergeCell ref="E8755:F8755"/>
    <mergeCell ref="E8756:F8756"/>
    <mergeCell ref="H8758:I8758"/>
    <mergeCell ref="E8761:F8761"/>
    <mergeCell ref="E8762:F8762"/>
    <mergeCell ref="E8763:F8763"/>
    <mergeCell ref="E8764:F8764"/>
    <mergeCell ref="E8765:F8765"/>
    <mergeCell ref="E8766:F8766"/>
    <mergeCell ref="E8767:F8767"/>
    <mergeCell ref="E8768:F8768"/>
    <mergeCell ref="E8769:F8769"/>
    <mergeCell ref="E8770:F8770"/>
    <mergeCell ref="E8771:F8771"/>
    <mergeCell ref="H8773:I8773"/>
    <mergeCell ref="E8776:F8776"/>
    <mergeCell ref="E8777:F8777"/>
    <mergeCell ref="E8778:F8778"/>
    <mergeCell ref="E8779:F8779"/>
    <mergeCell ref="E8780:F8780"/>
    <mergeCell ref="E8781:F8781"/>
    <mergeCell ref="H8783:I8783"/>
    <mergeCell ref="E8786:F8786"/>
    <mergeCell ref="E8787:F8787"/>
    <mergeCell ref="E8788:F8788"/>
    <mergeCell ref="E8789:F8789"/>
    <mergeCell ref="H8791:I8791"/>
    <mergeCell ref="F8794:G8794"/>
    <mergeCell ref="E8795:F8795"/>
    <mergeCell ref="E8796:F8796"/>
    <mergeCell ref="E8797:F8797"/>
    <mergeCell ref="E8798:F8798"/>
    <mergeCell ref="E8799:F8799"/>
    <mergeCell ref="E8800:F8800"/>
    <mergeCell ref="H8802:I8802"/>
    <mergeCell ref="E8805:F8805"/>
    <mergeCell ref="E8806:F8806"/>
    <mergeCell ref="E8807:F8807"/>
    <mergeCell ref="E8808:F8808"/>
    <mergeCell ref="E8809:F8809"/>
    <mergeCell ref="H8811:I8811"/>
    <mergeCell ref="E8814:F8814"/>
    <mergeCell ref="E8815:F8815"/>
    <mergeCell ref="E8816:F8816"/>
    <mergeCell ref="E8817:F8817"/>
    <mergeCell ref="E8818:F8818"/>
    <mergeCell ref="H8820:I8820"/>
    <mergeCell ref="E8823:F8823"/>
    <mergeCell ref="E8824:F8824"/>
    <mergeCell ref="E8825:F8825"/>
    <mergeCell ref="E8826:F8826"/>
    <mergeCell ref="E8827:F8827"/>
    <mergeCell ref="E8828:F8828"/>
    <mergeCell ref="E8829:F8829"/>
    <mergeCell ref="E8830:F8830"/>
    <mergeCell ref="H8832:I8832"/>
    <mergeCell ref="E8835:F8835"/>
    <mergeCell ref="E8836:F8836"/>
    <mergeCell ref="E8837:F8837"/>
    <mergeCell ref="E8838:F8838"/>
    <mergeCell ref="E8839:F8839"/>
    <mergeCell ref="H8841:I8841"/>
    <mergeCell ref="E8844:F8844"/>
    <mergeCell ref="E8845:F8845"/>
    <mergeCell ref="E8846:F8846"/>
    <mergeCell ref="E8847:F8847"/>
    <mergeCell ref="E8848:F8848"/>
    <mergeCell ref="E8849:F8849"/>
    <mergeCell ref="E8850:F8850"/>
    <mergeCell ref="E8851:F8851"/>
    <mergeCell ref="E8852:F8852"/>
    <mergeCell ref="E8853:F8853"/>
    <mergeCell ref="E8854:F8854"/>
    <mergeCell ref="H8856:I8856"/>
    <mergeCell ref="E8859:F8859"/>
    <mergeCell ref="E8860:F8860"/>
    <mergeCell ref="E8861:F8861"/>
    <mergeCell ref="E8862:F8862"/>
    <mergeCell ref="E8863:F8863"/>
    <mergeCell ref="E8864:F8864"/>
    <mergeCell ref="H8866:I8866"/>
    <mergeCell ref="E8869:F8869"/>
    <mergeCell ref="E8870:F8870"/>
    <mergeCell ref="E8871:F8871"/>
    <mergeCell ref="E8872:F8872"/>
    <mergeCell ref="H8874:I8874"/>
    <mergeCell ref="F8877:G8877"/>
    <mergeCell ref="E8878:F8878"/>
    <mergeCell ref="E8879:F8879"/>
    <mergeCell ref="E8880:F8880"/>
    <mergeCell ref="E8881:F8881"/>
    <mergeCell ref="E8882:F8882"/>
    <mergeCell ref="H8884:I8884"/>
    <mergeCell ref="E8887:F8887"/>
    <mergeCell ref="E8888:F8888"/>
    <mergeCell ref="E8889:F8889"/>
    <mergeCell ref="E8890:F8890"/>
    <mergeCell ref="E8891:F8891"/>
    <mergeCell ref="E8892:F8892"/>
    <mergeCell ref="H8894:I8894"/>
    <mergeCell ref="E8897:F8897"/>
    <mergeCell ref="E8898:F8898"/>
    <mergeCell ref="E8899:F8899"/>
    <mergeCell ref="E8900:F8900"/>
    <mergeCell ref="E8901:F8901"/>
    <mergeCell ref="H8903:I8903"/>
    <mergeCell ref="E8906:F8906"/>
    <mergeCell ref="E8907:F8907"/>
    <mergeCell ref="E8908:F8908"/>
    <mergeCell ref="E8909:F8909"/>
    <mergeCell ref="E8910:F8910"/>
    <mergeCell ref="E8911:F8911"/>
    <mergeCell ref="E8912:F8912"/>
    <mergeCell ref="E8913:F8913"/>
    <mergeCell ref="H8915:I8915"/>
    <mergeCell ref="E8918:F8918"/>
    <mergeCell ref="E8919:F8919"/>
    <mergeCell ref="E8920:F8920"/>
    <mergeCell ref="E8921:F8921"/>
    <mergeCell ref="E8922:F8922"/>
    <mergeCell ref="H8924:I8924"/>
    <mergeCell ref="E8927:F8927"/>
    <mergeCell ref="E8928:F8928"/>
    <mergeCell ref="E8929:F8929"/>
    <mergeCell ref="E8930:F8930"/>
    <mergeCell ref="E8931:F8931"/>
    <mergeCell ref="E8932:F8932"/>
    <mergeCell ref="E8933:F8933"/>
    <mergeCell ref="E8934:F8934"/>
    <mergeCell ref="E8935:F8935"/>
    <mergeCell ref="E8936:F8936"/>
    <mergeCell ref="E8937:F8937"/>
    <mergeCell ref="E8938:F8938"/>
    <mergeCell ref="E8939:F8939"/>
    <mergeCell ref="H8941:I8941"/>
    <mergeCell ref="E8944:F8944"/>
    <mergeCell ref="E8945:F8945"/>
    <mergeCell ref="E8946:F8946"/>
    <mergeCell ref="E8947:F8947"/>
    <mergeCell ref="E8948:F8948"/>
    <mergeCell ref="E8949:F8949"/>
    <mergeCell ref="H8951:I8951"/>
    <mergeCell ref="E8954:F8954"/>
    <mergeCell ref="E8955:F8955"/>
    <mergeCell ref="E8956:F8956"/>
    <mergeCell ref="E8957:F8957"/>
    <mergeCell ref="H8959:I8959"/>
    <mergeCell ref="F8962:G8962"/>
    <mergeCell ref="E8963:F8963"/>
    <mergeCell ref="E8964:F8964"/>
    <mergeCell ref="E8965:F8965"/>
    <mergeCell ref="E8966:F8966"/>
    <mergeCell ref="E8967:F8967"/>
    <mergeCell ref="H8969:I8969"/>
    <mergeCell ref="E8972:F8972"/>
    <mergeCell ref="E8973:F8973"/>
    <mergeCell ref="E8974:F8974"/>
    <mergeCell ref="E8975:F8975"/>
    <mergeCell ref="E8976:F8976"/>
    <mergeCell ref="E8977:F8977"/>
    <mergeCell ref="H8979:I8979"/>
    <mergeCell ref="E8982:F8982"/>
    <mergeCell ref="E8983:F8983"/>
    <mergeCell ref="E8984:F8984"/>
    <mergeCell ref="E8985:F8985"/>
    <mergeCell ref="E8986:F8986"/>
    <mergeCell ref="H8988:I8988"/>
    <mergeCell ref="E8991:F8991"/>
    <mergeCell ref="E8992:F8992"/>
    <mergeCell ref="E8993:F8993"/>
    <mergeCell ref="E8994:F8994"/>
    <mergeCell ref="E8995:F8995"/>
    <mergeCell ref="E8996:F8996"/>
    <mergeCell ref="E8997:F8997"/>
    <mergeCell ref="E8998:F8998"/>
    <mergeCell ref="H9000:I9000"/>
    <mergeCell ref="E9003:F9003"/>
    <mergeCell ref="E9004:F9004"/>
    <mergeCell ref="E9005:F9005"/>
    <mergeCell ref="E9006:F9006"/>
    <mergeCell ref="E9007:F9007"/>
    <mergeCell ref="H9009:I9009"/>
    <mergeCell ref="E9012:F9012"/>
    <mergeCell ref="E9013:F9013"/>
    <mergeCell ref="E9014:F9014"/>
    <mergeCell ref="E9015:F9015"/>
    <mergeCell ref="E9016:F9016"/>
    <mergeCell ref="E9017:F9017"/>
    <mergeCell ref="E9018:F9018"/>
    <mergeCell ref="E9019:F9019"/>
    <mergeCell ref="E9020:F9020"/>
    <mergeCell ref="E9021:F9021"/>
    <mergeCell ref="E9022:F9022"/>
    <mergeCell ref="E9023:F9023"/>
    <mergeCell ref="E9024:F9024"/>
    <mergeCell ref="H9026:I9026"/>
    <mergeCell ref="E9029:F9029"/>
    <mergeCell ref="E9030:F9030"/>
    <mergeCell ref="E9031:F9031"/>
    <mergeCell ref="E9032:F9032"/>
    <mergeCell ref="E9033:F9033"/>
    <mergeCell ref="E9034:F9034"/>
    <mergeCell ref="H9036:I9036"/>
    <mergeCell ref="E9039:F9039"/>
    <mergeCell ref="E9040:F9040"/>
    <mergeCell ref="E9041:F9041"/>
    <mergeCell ref="E9042:F9042"/>
    <mergeCell ref="H9044:I9044"/>
    <mergeCell ref="F9047:G9047"/>
    <mergeCell ref="E9048:F9048"/>
    <mergeCell ref="E9049:F9049"/>
    <mergeCell ref="E9050:F9050"/>
    <mergeCell ref="E9051:F9051"/>
    <mergeCell ref="E9052:F9052"/>
    <mergeCell ref="E9053:F9053"/>
    <mergeCell ref="E9054:F9054"/>
    <mergeCell ref="H9056:I9056"/>
    <mergeCell ref="E9059:F9059"/>
    <mergeCell ref="E9060:F9060"/>
    <mergeCell ref="E9061:F9061"/>
    <mergeCell ref="E9062:F9062"/>
    <mergeCell ref="E9063:F9063"/>
    <mergeCell ref="E9064:F9064"/>
    <mergeCell ref="E9065:F9065"/>
    <mergeCell ref="E9066:F9066"/>
    <mergeCell ref="E9067:F9067"/>
    <mergeCell ref="H9069:I9069"/>
    <mergeCell ref="E9072:F9072"/>
    <mergeCell ref="E9073:F9073"/>
    <mergeCell ref="E9074:F9074"/>
    <mergeCell ref="E9075:F9075"/>
    <mergeCell ref="E9076:F9076"/>
    <mergeCell ref="E9077:F9077"/>
    <mergeCell ref="H9079:I9079"/>
    <mergeCell ref="E9082:F9082"/>
    <mergeCell ref="E9083:F9083"/>
    <mergeCell ref="E9084:F9084"/>
    <mergeCell ref="E9085:F9085"/>
    <mergeCell ref="E9086:F9086"/>
    <mergeCell ref="H9088:I9088"/>
    <mergeCell ref="E9091:F9091"/>
    <mergeCell ref="E9092:F9092"/>
    <mergeCell ref="E9093:F9093"/>
    <mergeCell ref="E9094:F9094"/>
    <mergeCell ref="E9095:F9095"/>
    <mergeCell ref="E9096:F9096"/>
    <mergeCell ref="E9097:F9097"/>
    <mergeCell ref="H9099:I9099"/>
    <mergeCell ref="E9102:F9102"/>
    <mergeCell ref="E9103:F9103"/>
    <mergeCell ref="E9104:F9104"/>
    <mergeCell ref="E9105:F9105"/>
    <mergeCell ref="E9106:F9106"/>
    <mergeCell ref="E9107:F9107"/>
    <mergeCell ref="H9109:I9109"/>
    <mergeCell ref="E9112:F9112"/>
    <mergeCell ref="E9113:F9113"/>
    <mergeCell ref="E9114:F9114"/>
    <mergeCell ref="E9115:F9115"/>
    <mergeCell ref="H9117:I9117"/>
    <mergeCell ref="E9120:F9120"/>
    <mergeCell ref="E9121:F9121"/>
    <mergeCell ref="E9122:F9122"/>
    <mergeCell ref="E9123:F9123"/>
    <mergeCell ref="E9124:F9124"/>
    <mergeCell ref="H9126:I9126"/>
    <mergeCell ref="E9129:F9129"/>
    <mergeCell ref="E9130:F9130"/>
    <mergeCell ref="E9131:F9131"/>
    <mergeCell ref="E9132:F9132"/>
    <mergeCell ref="E9133:F9133"/>
    <mergeCell ref="E9134:F9134"/>
    <mergeCell ref="H9136:I9136"/>
    <mergeCell ref="E9139:F9139"/>
    <mergeCell ref="E9140:F9140"/>
    <mergeCell ref="E9141:F9141"/>
    <mergeCell ref="E9142:F9142"/>
    <mergeCell ref="H9144:I9144"/>
    <mergeCell ref="E9147:F9147"/>
    <mergeCell ref="E9148:F9148"/>
    <mergeCell ref="E9149:F9149"/>
    <mergeCell ref="E9150:F9150"/>
    <mergeCell ref="E9151:F9151"/>
    <mergeCell ref="H9153:I9153"/>
    <mergeCell ref="E9156:F9156"/>
    <mergeCell ref="E9157:F9157"/>
    <mergeCell ref="E9158:F9158"/>
    <mergeCell ref="E9159:F9159"/>
    <mergeCell ref="E9160:F9160"/>
    <mergeCell ref="H9162:I9162"/>
    <mergeCell ref="E9165:F9165"/>
    <mergeCell ref="E9166:F9166"/>
    <mergeCell ref="E9167:F9167"/>
    <mergeCell ref="E9168:F9168"/>
    <mergeCell ref="E9169:F9169"/>
    <mergeCell ref="E9170:F9170"/>
    <mergeCell ref="H9172:I9172"/>
    <mergeCell ref="E9175:F9175"/>
    <mergeCell ref="E9176:F9176"/>
    <mergeCell ref="E9177:F9177"/>
    <mergeCell ref="E9178:F9178"/>
    <mergeCell ref="E9179:F9179"/>
    <mergeCell ref="E9180:F9180"/>
    <mergeCell ref="H9182:I9182"/>
    <mergeCell ref="E9185:F9185"/>
    <mergeCell ref="E9186:F9186"/>
    <mergeCell ref="E9187:F9187"/>
    <mergeCell ref="E9188:F9188"/>
    <mergeCell ref="E9189:F9189"/>
    <mergeCell ref="E9190:F9190"/>
    <mergeCell ref="E9191:F9191"/>
    <mergeCell ref="E9192:F9192"/>
    <mergeCell ref="E9193:F9193"/>
    <mergeCell ref="E9194:F9194"/>
    <mergeCell ref="E9195:F9195"/>
    <mergeCell ref="E9196:F9196"/>
    <mergeCell ref="E9197:F9197"/>
    <mergeCell ref="E9198:F9198"/>
    <mergeCell ref="H9200:I9200"/>
    <mergeCell ref="E9203:F9203"/>
    <mergeCell ref="E9204:F9204"/>
    <mergeCell ref="E9205:F9205"/>
    <mergeCell ref="E9206:F9206"/>
    <mergeCell ref="E9207:F9207"/>
    <mergeCell ref="E9208:F9208"/>
    <mergeCell ref="E9209:F9209"/>
    <mergeCell ref="H9211:I9211"/>
    <mergeCell ref="E9214:F9214"/>
    <mergeCell ref="E9215:F9215"/>
    <mergeCell ref="E9216:F9216"/>
    <mergeCell ref="E9217:F9217"/>
    <mergeCell ref="H9219:I9219"/>
    <mergeCell ref="E9222:F9222"/>
    <mergeCell ref="E9223:F9223"/>
    <mergeCell ref="E9224:F9224"/>
    <mergeCell ref="E9225:F9225"/>
    <mergeCell ref="H9227:I9227"/>
    <mergeCell ref="F9230:G9230"/>
    <mergeCell ref="E9231:F9231"/>
    <mergeCell ref="E9232:F9232"/>
    <mergeCell ref="E9233:F9233"/>
    <mergeCell ref="E9234:F9234"/>
    <mergeCell ref="H9236:I9236"/>
    <mergeCell ref="E9239:F9239"/>
    <mergeCell ref="E9240:F9240"/>
    <mergeCell ref="E9241:F9241"/>
    <mergeCell ref="E9242:F9242"/>
    <mergeCell ref="E9243:F9243"/>
    <mergeCell ref="E9244:F9244"/>
    <mergeCell ref="H9246:I9246"/>
    <mergeCell ref="E9249:F9249"/>
    <mergeCell ref="E9250:F9250"/>
    <mergeCell ref="E9251:F9251"/>
    <mergeCell ref="E9252:F9252"/>
    <mergeCell ref="E9253:F9253"/>
    <mergeCell ref="H9255:I9255"/>
    <mergeCell ref="E9258:F9258"/>
    <mergeCell ref="E9259:F9259"/>
    <mergeCell ref="E9260:F9260"/>
    <mergeCell ref="E9261:F9261"/>
    <mergeCell ref="E9262:F9262"/>
    <mergeCell ref="E9263:F9263"/>
    <mergeCell ref="E9264:F9264"/>
    <mergeCell ref="H9266:I9266"/>
    <mergeCell ref="E9269:F9269"/>
    <mergeCell ref="E9270:F9270"/>
    <mergeCell ref="E9271:F9271"/>
    <mergeCell ref="E9272:F9272"/>
    <mergeCell ref="E9273:F9273"/>
    <mergeCell ref="E9274:F9274"/>
    <mergeCell ref="E9275:F9275"/>
    <mergeCell ref="E9276:F9276"/>
    <mergeCell ref="E9277:F9277"/>
    <mergeCell ref="E9278:F9278"/>
    <mergeCell ref="E9279:F9279"/>
    <mergeCell ref="E9280:F9280"/>
    <mergeCell ref="E9281:F9281"/>
    <mergeCell ref="H9283:I9283"/>
    <mergeCell ref="E9286:F9286"/>
    <mergeCell ref="E9287:F9287"/>
    <mergeCell ref="E9288:F9288"/>
    <mergeCell ref="E9289:F9289"/>
    <mergeCell ref="H9291:I9291"/>
    <mergeCell ref="E9294:F9294"/>
    <mergeCell ref="E9295:F9295"/>
    <mergeCell ref="E9296:F9296"/>
    <mergeCell ref="E9297:F9297"/>
    <mergeCell ref="E9298:F9298"/>
    <mergeCell ref="H9300:I9300"/>
    <mergeCell ref="E9303:F9303"/>
    <mergeCell ref="E9304:F9304"/>
    <mergeCell ref="E9305:F9305"/>
    <mergeCell ref="E9306:F9306"/>
    <mergeCell ref="E9307:F9307"/>
    <mergeCell ref="H9309:I9309"/>
    <mergeCell ref="E9312:F9312"/>
    <mergeCell ref="E9313:F9313"/>
    <mergeCell ref="E9314:F9314"/>
    <mergeCell ref="E9315:F9315"/>
    <mergeCell ref="E9316:F9316"/>
    <mergeCell ref="E9317:F9317"/>
    <mergeCell ref="E9318:F9318"/>
    <mergeCell ref="H9320:I9320"/>
    <mergeCell ref="F9323:G9323"/>
    <mergeCell ref="E9324:F9324"/>
    <mergeCell ref="E9325:F9325"/>
    <mergeCell ref="E9326:F9326"/>
    <mergeCell ref="E9327:F9327"/>
    <mergeCell ref="E9328:F9328"/>
    <mergeCell ref="H9330:I9330"/>
    <mergeCell ref="E9333:F9333"/>
    <mergeCell ref="E9334:F9334"/>
    <mergeCell ref="E9335:F9335"/>
    <mergeCell ref="E9336:F9336"/>
    <mergeCell ref="E9337:F9337"/>
    <mergeCell ref="E9338:F9338"/>
    <mergeCell ref="E9339:F9339"/>
    <mergeCell ref="E9340:F9340"/>
    <mergeCell ref="H9342:I9342"/>
    <mergeCell ref="E9345:F9345"/>
    <mergeCell ref="E9346:F9346"/>
    <mergeCell ref="E9347:F9347"/>
    <mergeCell ref="E9348:F9348"/>
    <mergeCell ref="E9349:F9349"/>
    <mergeCell ref="E9350:F9350"/>
    <mergeCell ref="H9352:I9352"/>
    <mergeCell ref="E9355:F9355"/>
    <mergeCell ref="E9356:F9356"/>
    <mergeCell ref="E9357:F9357"/>
    <mergeCell ref="H9359:I9359"/>
    <mergeCell ref="E9362:F9362"/>
    <mergeCell ref="E9363:F9363"/>
    <mergeCell ref="E9364:F9364"/>
    <mergeCell ref="E9365:F9365"/>
    <mergeCell ref="E9366:F9366"/>
    <mergeCell ref="E9367:F9367"/>
    <mergeCell ref="H9369:I9369"/>
    <mergeCell ref="E9372:F9372"/>
    <mergeCell ref="E9373:F9373"/>
    <mergeCell ref="E9374:F9374"/>
    <mergeCell ref="E9375:F9375"/>
    <mergeCell ref="H9377:I9377"/>
    <mergeCell ref="E9380:F9380"/>
    <mergeCell ref="E9381:F9381"/>
    <mergeCell ref="E9382:F9382"/>
    <mergeCell ref="E9383:F9383"/>
    <mergeCell ref="E9384:F9384"/>
    <mergeCell ref="E9385:F9385"/>
    <mergeCell ref="E9386:F9386"/>
    <mergeCell ref="H9388:I9388"/>
    <mergeCell ref="E9391:F9391"/>
    <mergeCell ref="E9392:F9392"/>
    <mergeCell ref="E9393:F9393"/>
    <mergeCell ref="E9394:F9394"/>
    <mergeCell ref="E9395:F9395"/>
    <mergeCell ref="H9397:I9397"/>
    <mergeCell ref="E9400:F9400"/>
    <mergeCell ref="E9401:F9401"/>
    <mergeCell ref="E9402:F9402"/>
    <mergeCell ref="E9403:F9403"/>
    <mergeCell ref="E9404:F9404"/>
    <mergeCell ref="H9406:I9406"/>
    <mergeCell ref="E9409:F9409"/>
    <mergeCell ref="E9410:F9410"/>
    <mergeCell ref="E9411:F9411"/>
    <mergeCell ref="E9412:F9412"/>
    <mergeCell ref="E9413:F9413"/>
    <mergeCell ref="E9414:F9414"/>
    <mergeCell ref="H9416:I9416"/>
    <mergeCell ref="E9419:F9419"/>
    <mergeCell ref="E9420:F9420"/>
    <mergeCell ref="E9421:F9421"/>
    <mergeCell ref="E9422:F9422"/>
    <mergeCell ref="E9423:F9423"/>
    <mergeCell ref="E9424:F9424"/>
    <mergeCell ref="H9426:I9426"/>
    <mergeCell ref="E9429:F9429"/>
    <mergeCell ref="E9430:F9430"/>
    <mergeCell ref="E9431:F9431"/>
    <mergeCell ref="E9432:F9432"/>
    <mergeCell ref="E9433:F9433"/>
    <mergeCell ref="E9434:F9434"/>
    <mergeCell ref="E9435:F9435"/>
    <mergeCell ref="E9436:F9436"/>
    <mergeCell ref="E9437:F9437"/>
    <mergeCell ref="E9438:F9438"/>
    <mergeCell ref="E9439:F9439"/>
    <mergeCell ref="E9440:F9440"/>
    <mergeCell ref="E9441:F9441"/>
    <mergeCell ref="H9443:I9443"/>
    <mergeCell ref="E9446:F9446"/>
    <mergeCell ref="E9447:F9447"/>
    <mergeCell ref="E9448:F9448"/>
    <mergeCell ref="E9449:F9449"/>
    <mergeCell ref="E9450:F9450"/>
    <mergeCell ref="E9451:F9451"/>
    <mergeCell ref="E9452:F9452"/>
    <mergeCell ref="E9453:F9453"/>
    <mergeCell ref="E9454:F9454"/>
    <mergeCell ref="E9455:F9455"/>
    <mergeCell ref="E9456:F9456"/>
    <mergeCell ref="E9457:F9457"/>
    <mergeCell ref="E9458:F9458"/>
    <mergeCell ref="E9459:F9459"/>
    <mergeCell ref="E9460:F9460"/>
    <mergeCell ref="E9461:F9461"/>
    <mergeCell ref="E9462:F9462"/>
    <mergeCell ref="H9464:I9464"/>
    <mergeCell ref="E9467:F9467"/>
    <mergeCell ref="E9468:F9468"/>
    <mergeCell ref="E9469:F9469"/>
    <mergeCell ref="E9470:F9470"/>
    <mergeCell ref="E9471:F9471"/>
    <mergeCell ref="E9472:F9472"/>
    <mergeCell ref="E9473:F9473"/>
    <mergeCell ref="E9474:F9474"/>
    <mergeCell ref="E9475:F9475"/>
    <mergeCell ref="E9476:F9476"/>
    <mergeCell ref="E9477:F9477"/>
    <mergeCell ref="E9478:F9478"/>
    <mergeCell ref="E9479:F9479"/>
    <mergeCell ref="E9480:F9480"/>
    <mergeCell ref="E9481:F9481"/>
    <mergeCell ref="E9482:F9482"/>
    <mergeCell ref="E9483:F9483"/>
    <mergeCell ref="H9485:I9485"/>
    <mergeCell ref="E9488:F9488"/>
    <mergeCell ref="E9489:F9489"/>
    <mergeCell ref="E9490:F9490"/>
    <mergeCell ref="E9491:F9491"/>
    <mergeCell ref="E9492:F9492"/>
    <mergeCell ref="E9493:F9493"/>
    <mergeCell ref="E9494:F9494"/>
    <mergeCell ref="E9495:F9495"/>
    <mergeCell ref="E9496:F9496"/>
    <mergeCell ref="E9497:F9497"/>
    <mergeCell ref="E9498:F9498"/>
    <mergeCell ref="E9499:F9499"/>
    <mergeCell ref="H9501:I9501"/>
    <mergeCell ref="E9504:F9504"/>
    <mergeCell ref="E9505:F9505"/>
    <mergeCell ref="E9506:F9506"/>
    <mergeCell ref="E9507:F9507"/>
    <mergeCell ref="E9508:F9508"/>
    <mergeCell ref="E9509:F9509"/>
    <mergeCell ref="E9510:F9510"/>
    <mergeCell ref="H9512:I9512"/>
    <mergeCell ref="E9515:F9515"/>
    <mergeCell ref="E9516:F9516"/>
    <mergeCell ref="E9517:F9517"/>
    <mergeCell ref="E9518:F9518"/>
    <mergeCell ref="E9519:F9519"/>
    <mergeCell ref="E9520:F9520"/>
    <mergeCell ref="E9521:F9521"/>
    <mergeCell ref="E9522:F9522"/>
    <mergeCell ref="E9523:F9523"/>
    <mergeCell ref="E9524:F9524"/>
    <mergeCell ref="H9526:I9526"/>
    <mergeCell ref="E9529:F9529"/>
    <mergeCell ref="E9530:F9530"/>
    <mergeCell ref="E9531:F9531"/>
    <mergeCell ref="E9532:F9532"/>
    <mergeCell ref="E9533:F9533"/>
    <mergeCell ref="E9534:F9534"/>
    <mergeCell ref="E9535:F9535"/>
    <mergeCell ref="E9536:F9536"/>
    <mergeCell ref="E9537:F9537"/>
    <mergeCell ref="H9539:I9539"/>
    <mergeCell ref="E9542:F9542"/>
    <mergeCell ref="E9543:F9543"/>
    <mergeCell ref="E9544:F9544"/>
    <mergeCell ref="E9545:F9545"/>
    <mergeCell ref="E9546:F9546"/>
    <mergeCell ref="E9547:F9547"/>
    <mergeCell ref="E9548:F9548"/>
    <mergeCell ref="E9549:F9549"/>
    <mergeCell ref="H9551:I9551"/>
    <mergeCell ref="E9554:F9554"/>
    <mergeCell ref="E9555:F9555"/>
    <mergeCell ref="E9556:F9556"/>
    <mergeCell ref="E9557:F9557"/>
    <mergeCell ref="E9558:F9558"/>
    <mergeCell ref="E9559:F9559"/>
    <mergeCell ref="E9560:F9560"/>
    <mergeCell ref="E9561:F9561"/>
    <mergeCell ref="H9563:I9563"/>
    <mergeCell ref="E9566:F9566"/>
    <mergeCell ref="E9567:F9567"/>
    <mergeCell ref="E9568:F9568"/>
    <mergeCell ref="E9569:F9569"/>
    <mergeCell ref="E9570:F9570"/>
    <mergeCell ref="E9571:F9571"/>
    <mergeCell ref="H9573:I9573"/>
    <mergeCell ref="E9576:F9576"/>
    <mergeCell ref="E9577:F9577"/>
    <mergeCell ref="E9578:F9578"/>
    <mergeCell ref="E9579:F9579"/>
    <mergeCell ref="E9580:F9580"/>
    <mergeCell ref="E9581:F9581"/>
    <mergeCell ref="E9582:F9582"/>
    <mergeCell ref="E9583:F9583"/>
    <mergeCell ref="E9584:F9584"/>
    <mergeCell ref="E9585:F9585"/>
    <mergeCell ref="H9587:I9587"/>
    <mergeCell ref="E9590:F9590"/>
    <mergeCell ref="E9591:F9591"/>
    <mergeCell ref="E9592:F9592"/>
    <mergeCell ref="E9593:F9593"/>
    <mergeCell ref="E9594:F9594"/>
    <mergeCell ref="E9595:F9595"/>
    <mergeCell ref="E9596:F9596"/>
    <mergeCell ref="H9598:I9598"/>
    <mergeCell ref="F9601:G9601"/>
    <mergeCell ref="E9602:F9602"/>
    <mergeCell ref="E9603:F9603"/>
    <mergeCell ref="E9604:F9604"/>
    <mergeCell ref="E9605:F9605"/>
    <mergeCell ref="E9606:F9606"/>
    <mergeCell ref="H9608:I9608"/>
    <mergeCell ref="E9611:F9611"/>
    <mergeCell ref="E9612:F9612"/>
    <mergeCell ref="E9613:F9613"/>
    <mergeCell ref="E9614:F9614"/>
    <mergeCell ref="E9615:F9615"/>
    <mergeCell ref="H9617:I9617"/>
    <mergeCell ref="E9620:F9620"/>
    <mergeCell ref="E9621:F9621"/>
    <mergeCell ref="E9622:F9622"/>
    <mergeCell ref="E9623:F9623"/>
    <mergeCell ref="E9624:F9624"/>
    <mergeCell ref="E9625:F9625"/>
    <mergeCell ref="E9626:F9626"/>
    <mergeCell ref="E9627:F9627"/>
    <mergeCell ref="H9629:I9629"/>
    <mergeCell ref="E9632:F9632"/>
    <mergeCell ref="E9633:F9633"/>
    <mergeCell ref="E9634:F9634"/>
    <mergeCell ref="E9635:F9635"/>
    <mergeCell ref="E9636:F9636"/>
    <mergeCell ref="E9637:F9637"/>
    <mergeCell ref="H9639:I9639"/>
    <mergeCell ref="E9642:F9642"/>
    <mergeCell ref="E9643:F9643"/>
    <mergeCell ref="E9644:F9644"/>
    <mergeCell ref="H9646:I9646"/>
    <mergeCell ref="E9649:F9649"/>
    <mergeCell ref="E9650:F9650"/>
    <mergeCell ref="E9651:F9651"/>
    <mergeCell ref="E9652:F9652"/>
    <mergeCell ref="E9653:F9653"/>
    <mergeCell ref="E9654:F9654"/>
    <mergeCell ref="H9656:I9656"/>
    <mergeCell ref="E9659:F9659"/>
    <mergeCell ref="E9660:F9660"/>
    <mergeCell ref="E9661:F9661"/>
    <mergeCell ref="E9662:F9662"/>
    <mergeCell ref="H9664:I9664"/>
    <mergeCell ref="F9667:G9667"/>
    <mergeCell ref="E9668:F9668"/>
    <mergeCell ref="E9669:F9669"/>
    <mergeCell ref="E9670:F9670"/>
    <mergeCell ref="E9671:F9671"/>
    <mergeCell ref="E9672:F9672"/>
    <mergeCell ref="E9673:F9673"/>
    <mergeCell ref="H9675:I9675"/>
    <mergeCell ref="E9678:F9678"/>
    <mergeCell ref="E9679:F9679"/>
    <mergeCell ref="E9680:F9680"/>
    <mergeCell ref="E9681:F9681"/>
    <mergeCell ref="E9682:F9682"/>
    <mergeCell ref="E9683:F9683"/>
    <mergeCell ref="H9685:I9685"/>
    <mergeCell ref="E9688:F9688"/>
    <mergeCell ref="E9689:F9689"/>
    <mergeCell ref="E9690:F9690"/>
    <mergeCell ref="E9691:F9691"/>
    <mergeCell ref="E9692:F9692"/>
    <mergeCell ref="E9693:F9693"/>
    <mergeCell ref="E9694:F9694"/>
    <mergeCell ref="E9695:F9695"/>
    <mergeCell ref="H9697:I9697"/>
    <mergeCell ref="E9700:F9700"/>
    <mergeCell ref="E9701:F9701"/>
    <mergeCell ref="E9702:F9702"/>
    <mergeCell ref="E9703:F9703"/>
    <mergeCell ref="E9704:F9704"/>
    <mergeCell ref="E9705:F9705"/>
    <mergeCell ref="E9706:F9706"/>
    <mergeCell ref="E9707:F9707"/>
    <mergeCell ref="H9709:I9709"/>
    <mergeCell ref="E9712:F9712"/>
    <mergeCell ref="E9713:F9713"/>
    <mergeCell ref="E9714:F9714"/>
    <mergeCell ref="E9715:F9715"/>
    <mergeCell ref="E9716:F9716"/>
    <mergeCell ref="E9717:F9717"/>
    <mergeCell ref="E9718:F9718"/>
    <mergeCell ref="E9719:F9719"/>
    <mergeCell ref="H9721:I9721"/>
    <mergeCell ref="E9724:F9724"/>
    <mergeCell ref="E9725:F9725"/>
    <mergeCell ref="E9726:F9726"/>
    <mergeCell ref="E9727:F9727"/>
    <mergeCell ref="E9728:F9728"/>
    <mergeCell ref="E9729:F9729"/>
    <mergeCell ref="E9730:F9730"/>
    <mergeCell ref="E9731:F9731"/>
    <mergeCell ref="H9733:I9733"/>
    <mergeCell ref="E9736:F9736"/>
    <mergeCell ref="E9737:F9737"/>
    <mergeCell ref="E9738:F9738"/>
    <mergeCell ref="E9739:F9739"/>
    <mergeCell ref="H9741:I9741"/>
    <mergeCell ref="E9744:F9744"/>
    <mergeCell ref="E9745:F9745"/>
    <mergeCell ref="E9746:F9746"/>
    <mergeCell ref="E9747:F9747"/>
    <mergeCell ref="E9748:F9748"/>
    <mergeCell ref="H9750:I9750"/>
    <mergeCell ref="E9753:F9753"/>
    <mergeCell ref="E9754:F9754"/>
    <mergeCell ref="E9755:F9755"/>
    <mergeCell ref="E9756:F9756"/>
    <mergeCell ref="E9757:F9757"/>
    <mergeCell ref="E9758:F9758"/>
    <mergeCell ref="H9760:I9760"/>
    <mergeCell ref="E9763:F9763"/>
    <mergeCell ref="E9764:F9764"/>
    <mergeCell ref="E9765:F9765"/>
    <mergeCell ref="E9766:F9766"/>
    <mergeCell ref="E9767:F9767"/>
    <mergeCell ref="H9769:I9769"/>
    <mergeCell ref="F9772:G9772"/>
    <mergeCell ref="F9773:G9773"/>
    <mergeCell ref="E9774:F9774"/>
    <mergeCell ref="E9775:F9775"/>
    <mergeCell ref="E9776:F9776"/>
    <mergeCell ref="H9778:I9778"/>
    <mergeCell ref="E9781:F9781"/>
    <mergeCell ref="E9782:F9782"/>
    <mergeCell ref="E9783:F9783"/>
    <mergeCell ref="E9784:F9784"/>
    <mergeCell ref="E9785:F9785"/>
    <mergeCell ref="E9786:F9786"/>
    <mergeCell ref="H9788:I9788"/>
    <mergeCell ref="E9791:F9791"/>
    <mergeCell ref="E9792:F9792"/>
    <mergeCell ref="E9793:F9793"/>
    <mergeCell ref="E9794:F9794"/>
    <mergeCell ref="E9795:F9795"/>
    <mergeCell ref="E9796:F9796"/>
    <mergeCell ref="H9798:I9798"/>
    <mergeCell ref="E9801:F9801"/>
    <mergeCell ref="E9802:F9802"/>
    <mergeCell ref="E9803:F9803"/>
    <mergeCell ref="E9804:F9804"/>
    <mergeCell ref="E9805:F9805"/>
    <mergeCell ref="H9807:I9807"/>
    <mergeCell ref="E9810:F9810"/>
    <mergeCell ref="E9811:F9811"/>
    <mergeCell ref="E9812:F9812"/>
    <mergeCell ref="E9813:F9813"/>
    <mergeCell ref="E9814:F9814"/>
    <mergeCell ref="E9815:F9815"/>
    <mergeCell ref="E9816:F9816"/>
    <mergeCell ref="E9817:F9817"/>
    <mergeCell ref="E9818:F9818"/>
    <mergeCell ref="E9819:F9819"/>
    <mergeCell ref="E9820:F9820"/>
    <mergeCell ref="E9821:F9821"/>
    <mergeCell ref="E9822:F9822"/>
    <mergeCell ref="E9823:F9823"/>
    <mergeCell ref="E9824:F9824"/>
    <mergeCell ref="E9825:F9825"/>
    <mergeCell ref="E9826:F9826"/>
    <mergeCell ref="E9827:F9827"/>
    <mergeCell ref="E9828:F9828"/>
    <mergeCell ref="E9829:F9829"/>
    <mergeCell ref="E9830:F9830"/>
    <mergeCell ref="E9831:F9831"/>
    <mergeCell ref="E9832:F9832"/>
    <mergeCell ref="H9834:I9834"/>
    <mergeCell ref="E9837:F9837"/>
    <mergeCell ref="E9838:F9838"/>
    <mergeCell ref="E9839:F9839"/>
    <mergeCell ref="E9840:F9840"/>
    <mergeCell ref="E9841:F9841"/>
    <mergeCell ref="E9842:F9842"/>
    <mergeCell ref="H9844:I9844"/>
    <mergeCell ref="E9847:F9847"/>
    <mergeCell ref="E9848:F9848"/>
    <mergeCell ref="E9849:F9849"/>
    <mergeCell ref="E9850:F9850"/>
    <mergeCell ref="E9851:F9851"/>
    <mergeCell ref="E9852:F9852"/>
    <mergeCell ref="E9853:F9853"/>
    <mergeCell ref="H9855:I9855"/>
    <mergeCell ref="E9858:F9858"/>
    <mergeCell ref="E9859:F9859"/>
    <mergeCell ref="E9860:F9860"/>
    <mergeCell ref="E9861:F9861"/>
    <mergeCell ref="E9862:F9862"/>
    <mergeCell ref="E9863:F9863"/>
    <mergeCell ref="E9864:F9864"/>
    <mergeCell ref="H9866:I9866"/>
    <mergeCell ref="E9869:F9869"/>
    <mergeCell ref="E9870:F9870"/>
    <mergeCell ref="E9871:F9871"/>
    <mergeCell ref="E9872:F9872"/>
    <mergeCell ref="E9873:F9873"/>
    <mergeCell ref="H9875:I9875"/>
    <mergeCell ref="E9878:F9878"/>
    <mergeCell ref="E9879:F9879"/>
    <mergeCell ref="E9880:F9880"/>
    <mergeCell ref="E9881:F9881"/>
    <mergeCell ref="E9882:F9882"/>
    <mergeCell ref="E9883:F9883"/>
    <mergeCell ref="H9885:I9885"/>
    <mergeCell ref="E9888:F9888"/>
    <mergeCell ref="E9889:F9889"/>
    <mergeCell ref="E9890:F9890"/>
    <mergeCell ref="E9891:F9891"/>
    <mergeCell ref="E9892:F9892"/>
    <mergeCell ref="E9893:F9893"/>
    <mergeCell ref="H9895:I9895"/>
    <mergeCell ref="E9898:F9898"/>
    <mergeCell ref="E9899:F9899"/>
    <mergeCell ref="E9900:F9900"/>
    <mergeCell ref="E9901:F9901"/>
    <mergeCell ref="E9902:F9902"/>
    <mergeCell ref="E9903:F9903"/>
    <mergeCell ref="H9905:I9905"/>
    <mergeCell ref="E9908:F9908"/>
    <mergeCell ref="E9909:F9909"/>
    <mergeCell ref="E9910:F9910"/>
    <mergeCell ref="E9911:F9911"/>
    <mergeCell ref="E9912:F9912"/>
    <mergeCell ref="H9914:I9914"/>
    <mergeCell ref="E9917:F9917"/>
    <mergeCell ref="E9918:F9918"/>
    <mergeCell ref="E9919:F9919"/>
    <mergeCell ref="E9920:F9920"/>
    <mergeCell ref="E9921:F9921"/>
    <mergeCell ref="H9923:I9923"/>
    <mergeCell ref="E9926:F9926"/>
    <mergeCell ref="E9927:F9927"/>
    <mergeCell ref="E9928:F9928"/>
    <mergeCell ref="E9929:F9929"/>
    <mergeCell ref="E9930:F9930"/>
    <mergeCell ref="E9931:F9931"/>
    <mergeCell ref="E9932:F9932"/>
    <mergeCell ref="H9934:I9934"/>
    <mergeCell ref="E9937:F9937"/>
    <mergeCell ref="E9938:F9938"/>
    <mergeCell ref="E9939:F9939"/>
    <mergeCell ref="E9940:F9940"/>
    <mergeCell ref="E9941:F9941"/>
    <mergeCell ref="H9943:I9943"/>
    <mergeCell ref="E9946:F9946"/>
    <mergeCell ref="E9947:F9947"/>
    <mergeCell ref="E9948:F9948"/>
    <mergeCell ref="E9949:F9949"/>
    <mergeCell ref="E9950:F9950"/>
    <mergeCell ref="E9951:F9951"/>
    <mergeCell ref="E9952:F9952"/>
    <mergeCell ref="H9954:I9954"/>
    <mergeCell ref="E9957:F9957"/>
    <mergeCell ref="E9958:F9958"/>
    <mergeCell ref="E9959:F9959"/>
    <mergeCell ref="E9960:F9960"/>
    <mergeCell ref="E9961:F9961"/>
    <mergeCell ref="E9962:F9962"/>
    <mergeCell ref="H9964:I9964"/>
    <mergeCell ref="E9967:F9967"/>
    <mergeCell ref="E9968:F9968"/>
    <mergeCell ref="E9969:F9969"/>
    <mergeCell ref="E9970:F9970"/>
    <mergeCell ref="E9971:F9971"/>
    <mergeCell ref="E9972:F9972"/>
    <mergeCell ref="E9973:F9973"/>
    <mergeCell ref="H9975:I9975"/>
    <mergeCell ref="F9978:G9978"/>
    <mergeCell ref="E9979:F9979"/>
    <mergeCell ref="E9980:F9980"/>
    <mergeCell ref="E9981:F9981"/>
    <mergeCell ref="H9983:I9983"/>
    <mergeCell ref="E9986:F9986"/>
    <mergeCell ref="E9987:F9987"/>
    <mergeCell ref="E9988:F9988"/>
    <mergeCell ref="E9989:F9989"/>
    <mergeCell ref="E9990:F9990"/>
    <mergeCell ref="E9991:F9991"/>
    <mergeCell ref="H9993:I9993"/>
    <mergeCell ref="E9996:F9996"/>
    <mergeCell ref="E9997:F9997"/>
    <mergeCell ref="E9998:F9998"/>
    <mergeCell ref="E9999:F9999"/>
    <mergeCell ref="E10000:F10000"/>
    <mergeCell ref="E10001:F10001"/>
    <mergeCell ref="H10003:I10003"/>
    <mergeCell ref="E10006:F10006"/>
    <mergeCell ref="E10007:F10007"/>
    <mergeCell ref="E10008:F10008"/>
    <mergeCell ref="E10009:F10009"/>
    <mergeCell ref="E10010:F10010"/>
    <mergeCell ref="H10012:I10012"/>
    <mergeCell ref="E10015:F10015"/>
    <mergeCell ref="E10016:F10016"/>
    <mergeCell ref="E10017:F10017"/>
    <mergeCell ref="E10018:F10018"/>
    <mergeCell ref="E10019:F10019"/>
    <mergeCell ref="E10020:F10020"/>
    <mergeCell ref="E10021:F10021"/>
    <mergeCell ref="E10022:F10022"/>
    <mergeCell ref="E10023:F10023"/>
    <mergeCell ref="E10024:F10024"/>
    <mergeCell ref="E10025:F10025"/>
    <mergeCell ref="E10026:F10026"/>
    <mergeCell ref="E10027:F10027"/>
    <mergeCell ref="E10028:F10028"/>
    <mergeCell ref="E10029:F10029"/>
    <mergeCell ref="E10030:F10030"/>
    <mergeCell ref="E10031:F10031"/>
    <mergeCell ref="E10032:F10032"/>
    <mergeCell ref="E10033:F10033"/>
    <mergeCell ref="E10034:F10034"/>
    <mergeCell ref="E10035:F10035"/>
    <mergeCell ref="E10036:F10036"/>
    <mergeCell ref="E10037:F10037"/>
    <mergeCell ref="H10039:I10039"/>
    <mergeCell ref="E10042:F10042"/>
    <mergeCell ref="E10043:F10043"/>
    <mergeCell ref="E10044:F10044"/>
    <mergeCell ref="E10045:F10045"/>
    <mergeCell ref="E10046:F10046"/>
    <mergeCell ref="E10047:F10047"/>
    <mergeCell ref="H10049:I10049"/>
    <mergeCell ref="E10052:F10052"/>
    <mergeCell ref="E10053:F10053"/>
    <mergeCell ref="E10054:F10054"/>
    <mergeCell ref="E10055:F10055"/>
    <mergeCell ref="E10056:F10056"/>
    <mergeCell ref="E10057:F10057"/>
    <mergeCell ref="E10058:F10058"/>
    <mergeCell ref="H10060:I10060"/>
    <mergeCell ref="E10063:F10063"/>
    <mergeCell ref="E10064:F10064"/>
    <mergeCell ref="E10065:F10065"/>
    <mergeCell ref="E10066:F10066"/>
    <mergeCell ref="E10067:F10067"/>
    <mergeCell ref="E10068:F10068"/>
    <mergeCell ref="E10069:F10069"/>
    <mergeCell ref="H10071:I10071"/>
    <mergeCell ref="E10074:F10074"/>
    <mergeCell ref="E10075:F10075"/>
    <mergeCell ref="E10076:F10076"/>
    <mergeCell ref="E10077:F10077"/>
    <mergeCell ref="E10078:F10078"/>
    <mergeCell ref="H10080:I10080"/>
    <mergeCell ref="E10083:F10083"/>
    <mergeCell ref="E10084:F10084"/>
    <mergeCell ref="E10085:F10085"/>
    <mergeCell ref="E10086:F10086"/>
    <mergeCell ref="E10087:F10087"/>
    <mergeCell ref="E10088:F10088"/>
    <mergeCell ref="H10090:I10090"/>
    <mergeCell ref="E10093:F10093"/>
    <mergeCell ref="E10094:F10094"/>
    <mergeCell ref="E10095:F10095"/>
    <mergeCell ref="E10096:F10096"/>
    <mergeCell ref="E10097:F10097"/>
    <mergeCell ref="E10098:F10098"/>
    <mergeCell ref="H10100:I10100"/>
    <mergeCell ref="E10103:F10103"/>
    <mergeCell ref="E10104:F10104"/>
    <mergeCell ref="E10105:F10105"/>
    <mergeCell ref="E10106:F10106"/>
    <mergeCell ref="E10107:F10107"/>
    <mergeCell ref="E10108:F10108"/>
    <mergeCell ref="H10110:I10110"/>
    <mergeCell ref="E10113:F10113"/>
    <mergeCell ref="E10114:F10114"/>
    <mergeCell ref="E10115:F10115"/>
    <mergeCell ref="E10116:F10116"/>
    <mergeCell ref="E10117:F10117"/>
    <mergeCell ref="H10119:I10119"/>
    <mergeCell ref="E10122:F10122"/>
    <mergeCell ref="E10123:F10123"/>
    <mergeCell ref="E10124:F10124"/>
    <mergeCell ref="E10125:F10125"/>
    <mergeCell ref="E10126:F10126"/>
    <mergeCell ref="H10128:I10128"/>
    <mergeCell ref="E10131:F10131"/>
    <mergeCell ref="E10132:F10132"/>
    <mergeCell ref="E10133:F10133"/>
    <mergeCell ref="E10134:F10134"/>
    <mergeCell ref="E10135:F10135"/>
    <mergeCell ref="E10136:F10136"/>
    <mergeCell ref="E10137:F10137"/>
    <mergeCell ref="H10139:I10139"/>
    <mergeCell ref="E10142:F10142"/>
    <mergeCell ref="E10143:F10143"/>
    <mergeCell ref="E10144:F10144"/>
    <mergeCell ref="E10145:F10145"/>
    <mergeCell ref="E10146:F10146"/>
    <mergeCell ref="H10148:I10148"/>
    <mergeCell ref="E10151:F10151"/>
    <mergeCell ref="E10152:F10152"/>
    <mergeCell ref="E10153:F10153"/>
    <mergeCell ref="E10154:F10154"/>
    <mergeCell ref="E10155:F10155"/>
    <mergeCell ref="E10156:F10156"/>
    <mergeCell ref="E10157:F10157"/>
    <mergeCell ref="H10159:I10159"/>
    <mergeCell ref="E10162:F10162"/>
    <mergeCell ref="E10163:F10163"/>
    <mergeCell ref="E10164:F10164"/>
    <mergeCell ref="E10165:F10165"/>
    <mergeCell ref="E10166:F10166"/>
    <mergeCell ref="E10167:F10167"/>
    <mergeCell ref="H10169:I10169"/>
    <mergeCell ref="E10172:F10172"/>
    <mergeCell ref="E10173:F10173"/>
    <mergeCell ref="E10174:F10174"/>
    <mergeCell ref="E10175:F10175"/>
    <mergeCell ref="E10176:F10176"/>
    <mergeCell ref="E10177:F10177"/>
    <mergeCell ref="E10178:F10178"/>
    <mergeCell ref="H10180:I10180"/>
    <mergeCell ref="F10183:G10183"/>
    <mergeCell ref="F10184:G10184"/>
    <mergeCell ref="E10185:F10185"/>
    <mergeCell ref="E10186:F10186"/>
    <mergeCell ref="E10187:F10187"/>
    <mergeCell ref="E10188:F10188"/>
    <mergeCell ref="E10189:F10189"/>
    <mergeCell ref="E10190:F10190"/>
    <mergeCell ref="H10192:I10192"/>
    <mergeCell ref="E10195:F10195"/>
    <mergeCell ref="E10196:F10196"/>
    <mergeCell ref="E10197:F10197"/>
    <mergeCell ref="E10198:F10198"/>
    <mergeCell ref="E10199:F10199"/>
    <mergeCell ref="E10200:F10200"/>
    <mergeCell ref="E10201:F10201"/>
    <mergeCell ref="H10203:I10203"/>
    <mergeCell ref="E10206:F10206"/>
    <mergeCell ref="E10207:F10207"/>
    <mergeCell ref="E10208:F10208"/>
    <mergeCell ref="E10209:F10209"/>
    <mergeCell ref="E10210:F10210"/>
    <mergeCell ref="H10212:I10212"/>
    <mergeCell ref="E10215:F10215"/>
    <mergeCell ref="E10216:F10216"/>
    <mergeCell ref="E10217:F10217"/>
    <mergeCell ref="E10218:F10218"/>
    <mergeCell ref="E10219:F10219"/>
    <mergeCell ref="E10220:F10220"/>
    <mergeCell ref="H10222:I10222"/>
    <mergeCell ref="E10225:F10225"/>
    <mergeCell ref="E10226:F10226"/>
    <mergeCell ref="E10227:F10227"/>
    <mergeCell ref="E10228:F10228"/>
    <mergeCell ref="E10229:F10229"/>
    <mergeCell ref="H10231:I10231"/>
    <mergeCell ref="E10234:F10234"/>
    <mergeCell ref="E10235:F10235"/>
    <mergeCell ref="E10236:F10236"/>
    <mergeCell ref="E10237:F10237"/>
    <mergeCell ref="E10238:F10238"/>
    <mergeCell ref="E10239:F10239"/>
    <mergeCell ref="E10240:F10240"/>
    <mergeCell ref="E10241:F10241"/>
    <mergeCell ref="E10242:F10242"/>
    <mergeCell ref="H10244:I10244"/>
    <mergeCell ref="E10247:F10247"/>
    <mergeCell ref="E10248:F10248"/>
    <mergeCell ref="E10249:F10249"/>
    <mergeCell ref="E10250:F10250"/>
    <mergeCell ref="E10251:F10251"/>
    <mergeCell ref="H10253:I10253"/>
    <mergeCell ref="E10256:F10256"/>
    <mergeCell ref="E10257:F10257"/>
    <mergeCell ref="E10258:F10258"/>
    <mergeCell ref="E10259:F10259"/>
    <mergeCell ref="E10260:F10260"/>
    <mergeCell ref="H10262:I10262"/>
    <mergeCell ref="E10265:F10265"/>
    <mergeCell ref="E10266:F10266"/>
    <mergeCell ref="E10267:F10267"/>
    <mergeCell ref="E10268:F10268"/>
    <mergeCell ref="E10269:F10269"/>
    <mergeCell ref="E10270:F10270"/>
    <mergeCell ref="E10271:F10271"/>
    <mergeCell ref="H10273:I10273"/>
    <mergeCell ref="E10276:F10276"/>
    <mergeCell ref="E10277:F10277"/>
    <mergeCell ref="E10278:F10278"/>
    <mergeCell ref="E10279:F10279"/>
    <mergeCell ref="E10280:F10280"/>
    <mergeCell ref="E10281:F10281"/>
    <mergeCell ref="E10282:F10282"/>
    <mergeCell ref="H10284:I10284"/>
    <mergeCell ref="E10287:F10287"/>
    <mergeCell ref="E10288:F10288"/>
    <mergeCell ref="E10289:F10289"/>
    <mergeCell ref="E10290:F10290"/>
    <mergeCell ref="E10291:F10291"/>
    <mergeCell ref="E10292:F10292"/>
    <mergeCell ref="E10293:F10293"/>
    <mergeCell ref="H10295:I10295"/>
    <mergeCell ref="E10298:F10298"/>
    <mergeCell ref="E10299:F10299"/>
    <mergeCell ref="E10300:F10300"/>
    <mergeCell ref="E10301:F10301"/>
    <mergeCell ref="E10302:F10302"/>
    <mergeCell ref="E10303:F10303"/>
    <mergeCell ref="H10305:I10305"/>
    <mergeCell ref="E10308:F10308"/>
    <mergeCell ref="E10309:F10309"/>
    <mergeCell ref="E10310:F10310"/>
    <mergeCell ref="E10311:F10311"/>
    <mergeCell ref="E10312:F10312"/>
    <mergeCell ref="E10313:F10313"/>
    <mergeCell ref="H10315:I10315"/>
    <mergeCell ref="E10318:F10318"/>
    <mergeCell ref="E10319:F10319"/>
    <mergeCell ref="E10320:F10320"/>
    <mergeCell ref="E10321:F10321"/>
    <mergeCell ref="E10322:F10322"/>
    <mergeCell ref="E10323:F10323"/>
    <mergeCell ref="E10324:F10324"/>
    <mergeCell ref="H10326:I10326"/>
    <mergeCell ref="E10329:F10329"/>
    <mergeCell ref="E10330:F10330"/>
    <mergeCell ref="E10331:F10331"/>
    <mergeCell ref="E10332:F10332"/>
    <mergeCell ref="E10333:F10333"/>
    <mergeCell ref="E10334:F10334"/>
    <mergeCell ref="H10336:I10336"/>
    <mergeCell ref="E10339:F10339"/>
    <mergeCell ref="E10340:F10340"/>
    <mergeCell ref="E10341:F10341"/>
    <mergeCell ref="E10342:F10342"/>
    <mergeCell ref="E10343:F10343"/>
    <mergeCell ref="E10344:F10344"/>
    <mergeCell ref="E10345:F10345"/>
    <mergeCell ref="E10346:F10346"/>
    <mergeCell ref="H10348:I10348"/>
    <mergeCell ref="E10351:F10351"/>
    <mergeCell ref="E10352:F10352"/>
    <mergeCell ref="E10353:F10353"/>
    <mergeCell ref="E10354:F10354"/>
    <mergeCell ref="E10355:F10355"/>
    <mergeCell ref="E10356:F10356"/>
    <mergeCell ref="H10358:I10358"/>
    <mergeCell ref="E10361:F10361"/>
    <mergeCell ref="E10362:F10362"/>
    <mergeCell ref="E10363:F10363"/>
    <mergeCell ref="E10364:F10364"/>
    <mergeCell ref="E10365:F10365"/>
    <mergeCell ref="H10367:I10367"/>
    <mergeCell ref="F10370:G10370"/>
    <mergeCell ref="E10371:F10371"/>
    <mergeCell ref="E10372:F10372"/>
    <mergeCell ref="E10373:F10373"/>
    <mergeCell ref="E10374:F10374"/>
    <mergeCell ref="E10375:F10375"/>
    <mergeCell ref="E10376:F10376"/>
    <mergeCell ref="H10378:I10378"/>
    <mergeCell ref="E10381:F10381"/>
    <mergeCell ref="E10382:F10382"/>
    <mergeCell ref="E10383:F10383"/>
    <mergeCell ref="E10384:F10384"/>
    <mergeCell ref="E10385:F10385"/>
    <mergeCell ref="E10386:F10386"/>
    <mergeCell ref="E10387:F10387"/>
    <mergeCell ref="H10389:I10389"/>
    <mergeCell ref="E10392:F10392"/>
    <mergeCell ref="E10393:F10393"/>
    <mergeCell ref="E10394:F10394"/>
    <mergeCell ref="E10395:F10395"/>
    <mergeCell ref="E10396:F10396"/>
    <mergeCell ref="E10397:F10397"/>
    <mergeCell ref="E10398:F10398"/>
    <mergeCell ref="H10400:I10400"/>
    <mergeCell ref="E10403:F10403"/>
    <mergeCell ref="E10404:F10404"/>
    <mergeCell ref="E10405:F10405"/>
    <mergeCell ref="E10406:F10406"/>
    <mergeCell ref="E10407:F10407"/>
    <mergeCell ref="E10408:F10408"/>
    <mergeCell ref="E10409:F10409"/>
    <mergeCell ref="E10410:F10410"/>
    <mergeCell ref="E10411:F10411"/>
    <mergeCell ref="H10413:I10413"/>
    <mergeCell ref="E10416:F10416"/>
    <mergeCell ref="E10417:F10417"/>
    <mergeCell ref="E10418:F10418"/>
    <mergeCell ref="E10419:F10419"/>
    <mergeCell ref="E10420:F10420"/>
    <mergeCell ref="E10421:F10421"/>
    <mergeCell ref="H10423:I10423"/>
    <mergeCell ref="E10426:F10426"/>
    <mergeCell ref="E10427:F10427"/>
    <mergeCell ref="E10428:F10428"/>
    <mergeCell ref="E10429:F10429"/>
    <mergeCell ref="E10430:F10430"/>
    <mergeCell ref="E10431:F10431"/>
    <mergeCell ref="E10432:F10432"/>
    <mergeCell ref="E10433:F10433"/>
    <mergeCell ref="E10434:F10434"/>
    <mergeCell ref="H10436:I10436"/>
    <mergeCell ref="E10439:F10439"/>
    <mergeCell ref="E10440:F10440"/>
    <mergeCell ref="E10441:F10441"/>
    <mergeCell ref="E10442:F10442"/>
    <mergeCell ref="E10443:F10443"/>
    <mergeCell ref="E10444:F10444"/>
    <mergeCell ref="H10446:I10446"/>
    <mergeCell ref="F10449:G10449"/>
    <mergeCell ref="E10450:F10450"/>
    <mergeCell ref="E10451:F10451"/>
    <mergeCell ref="E10452:F10452"/>
    <mergeCell ref="E10453:F10453"/>
    <mergeCell ref="E10454:F10454"/>
    <mergeCell ref="E10455:F10455"/>
    <mergeCell ref="H10457:I10457"/>
    <mergeCell ref="E10460:F10460"/>
    <mergeCell ref="E10461:F10461"/>
    <mergeCell ref="E10462:F10462"/>
    <mergeCell ref="E10463:F10463"/>
    <mergeCell ref="E10464:F10464"/>
    <mergeCell ref="H10466:I10466"/>
    <mergeCell ref="E10469:F10469"/>
    <mergeCell ref="E10470:F10470"/>
    <mergeCell ref="E10471:F10471"/>
    <mergeCell ref="E10472:F10472"/>
    <mergeCell ref="E10473:F10473"/>
    <mergeCell ref="E10474:F10474"/>
    <mergeCell ref="H10476:I10476"/>
    <mergeCell ref="E10479:F10479"/>
    <mergeCell ref="E10480:F10480"/>
    <mergeCell ref="E10481:F10481"/>
    <mergeCell ref="E10482:F10482"/>
    <mergeCell ref="E10483:F10483"/>
    <mergeCell ref="E10484:F10484"/>
    <mergeCell ref="E10485:F10485"/>
    <mergeCell ref="E10486:F10486"/>
    <mergeCell ref="H10488:I10488"/>
    <mergeCell ref="F10491:G10491"/>
    <mergeCell ref="E10492:F10492"/>
    <mergeCell ref="E10493:F10493"/>
    <mergeCell ref="E10494:F10494"/>
    <mergeCell ref="E10495:F10495"/>
    <mergeCell ref="E10496:F10496"/>
    <mergeCell ref="H10498:I10498"/>
    <mergeCell ref="E10501:F10501"/>
    <mergeCell ref="E10502:F10502"/>
    <mergeCell ref="E10503:F10503"/>
    <mergeCell ref="E10504:F10504"/>
    <mergeCell ref="E10505:F10505"/>
    <mergeCell ref="H10507:I10507"/>
    <mergeCell ref="E10510:F10510"/>
    <mergeCell ref="E10511:F10511"/>
    <mergeCell ref="E10512:F10512"/>
    <mergeCell ref="E10513:F10513"/>
    <mergeCell ref="E10514:F10514"/>
    <mergeCell ref="H10516:I10516"/>
    <mergeCell ref="E10519:F10519"/>
    <mergeCell ref="E10520:F10520"/>
    <mergeCell ref="E10521:F10521"/>
    <mergeCell ref="E10522:F10522"/>
    <mergeCell ref="E10523:F10523"/>
    <mergeCell ref="H10525:I10525"/>
    <mergeCell ref="E10528:F10528"/>
    <mergeCell ref="E10529:F10529"/>
    <mergeCell ref="E10530:F10530"/>
    <mergeCell ref="E10531:F10531"/>
    <mergeCell ref="E10532:F10532"/>
    <mergeCell ref="H10534:I10534"/>
    <mergeCell ref="E10537:F10537"/>
    <mergeCell ref="E10538:F10538"/>
    <mergeCell ref="E10539:F10539"/>
    <mergeCell ref="E10540:F10540"/>
    <mergeCell ref="E10541:F10541"/>
    <mergeCell ref="H10543:I10543"/>
    <mergeCell ref="E10546:F10546"/>
    <mergeCell ref="E10547:F10547"/>
    <mergeCell ref="E10548:F10548"/>
    <mergeCell ref="E10549:F10549"/>
    <mergeCell ref="E10550:F10550"/>
    <mergeCell ref="H10552:I10552"/>
    <mergeCell ref="E10555:F10555"/>
    <mergeCell ref="E10556:F10556"/>
    <mergeCell ref="E10557:F10557"/>
    <mergeCell ref="E10558:F10558"/>
    <mergeCell ref="E10559:F10559"/>
    <mergeCell ref="H10561:I10561"/>
    <mergeCell ref="E10564:F10564"/>
    <mergeCell ref="E10565:F10565"/>
    <mergeCell ref="E10566:F10566"/>
    <mergeCell ref="E10567:F10567"/>
    <mergeCell ref="E10568:F10568"/>
    <mergeCell ref="H10570:I10570"/>
    <mergeCell ref="F10573:G10573"/>
    <mergeCell ref="E10574:F10574"/>
    <mergeCell ref="E10575:F10575"/>
    <mergeCell ref="E10576:F10576"/>
    <mergeCell ref="E10577:F10577"/>
    <mergeCell ref="E10578:F10578"/>
    <mergeCell ref="H10580:I10580"/>
    <mergeCell ref="E10583:F10583"/>
    <mergeCell ref="E10584:F10584"/>
    <mergeCell ref="E10585:F10585"/>
    <mergeCell ref="E10586:F10586"/>
    <mergeCell ref="E10587:F10587"/>
    <mergeCell ref="E10588:F10588"/>
    <mergeCell ref="H10590:I10590"/>
    <mergeCell ref="E10593:F10593"/>
    <mergeCell ref="E10594:F10594"/>
    <mergeCell ref="E10595:F10595"/>
    <mergeCell ref="E10596:F10596"/>
    <mergeCell ref="H10598:I10598"/>
    <mergeCell ref="E10601:F10601"/>
    <mergeCell ref="E10602:F10602"/>
    <mergeCell ref="E10603:F10603"/>
    <mergeCell ref="E10604:F10604"/>
    <mergeCell ref="E10605:F10605"/>
    <mergeCell ref="H10607:I10607"/>
    <mergeCell ref="E10610:F10610"/>
    <mergeCell ref="E10611:F10611"/>
    <mergeCell ref="E10612:F10612"/>
    <mergeCell ref="E10613:F10613"/>
    <mergeCell ref="E10614:F10614"/>
    <mergeCell ref="H10616:I10616"/>
    <mergeCell ref="E10619:F10619"/>
    <mergeCell ref="E10620:F10620"/>
    <mergeCell ref="E10621:F10621"/>
    <mergeCell ref="E10622:F10622"/>
    <mergeCell ref="E10623:F10623"/>
    <mergeCell ref="H10625:I10625"/>
    <mergeCell ref="E10628:F10628"/>
    <mergeCell ref="E10629:F10629"/>
    <mergeCell ref="E10630:F10630"/>
    <mergeCell ref="E10631:F10631"/>
    <mergeCell ref="E10632:F10632"/>
    <mergeCell ref="H10634:I10634"/>
    <mergeCell ref="A10637:J10637"/>
    <mergeCell ref="A10638:C10638"/>
    <mergeCell ref="F10638:G10638"/>
    <mergeCell ref="H10638:J10638"/>
    <mergeCell ref="A10639:C10639"/>
    <mergeCell ref="F10639:G10639"/>
    <mergeCell ref="H10639:J10639"/>
    <mergeCell ref="A10640:C10640"/>
    <mergeCell ref="F10640:G10640"/>
    <mergeCell ref="H10640:J10640"/>
    <mergeCell ref="A10641:J10641"/>
  </mergeCells>
  <printOptions headings="false" gridLines="false" gridLinesSet="true" horizontalCentered="false" verticalCentered="false"/>
  <pageMargins left="0.511805555555556" right="0.511805555555556" top="0.984027777777778" bottom="0.984027777777778" header="0.511805555555556" footer="0.511805555555556"/>
  <pageSetup paperSize="9" scale="100" fitToWidth="1" fitToHeight="0" pageOrder="downThenOver" orientation="portrait" blackAndWhite="false" draft="false" cellComments="none" horizontalDpi="300" verticalDpi="300" copies="1"/>
  <headerFooter differentFirst="false" differentOddEven="false">
    <oddHeader>&amp;L </oddHeader>
    <oddFooter>&amp;L &amp;C&amp;P / &amp;N</oddFooter>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K103"/>
  <sheetViews>
    <sheetView showFormulas="false" showGridLines="true" showRowColHeaders="true" showZeros="true" rightToLeft="false" tabSelected="false" showOutlineSymbols="false" defaultGridColor="true" view="normal" topLeftCell="A1" colorId="64" zoomScale="100" zoomScaleNormal="100" zoomScalePageLayoutView="60" workbookViewId="0">
      <selection pane="topLeft" activeCell="A1" activeCellId="0" sqref="A1"/>
    </sheetView>
  </sheetViews>
  <sheetFormatPr defaultColWidth="8.87890625" defaultRowHeight="14.25" customHeight="false" zeroHeight="false" outlineLevelRow="0" outlineLevelCol="0"/>
  <cols>
    <col collapsed="false" customWidth="true" hidden="false" outlineLevel="0" max="1" min="1" style="146" width="8"/>
    <col collapsed="false" customWidth="true" hidden="false" outlineLevel="0" max="2" min="2" style="146" width="13"/>
    <col collapsed="false" customWidth="true" hidden="false" outlineLevel="0" max="3" min="3" style="146" width="10"/>
    <col collapsed="false" customWidth="true" hidden="false" outlineLevel="0" max="4" min="4" style="412" width="65"/>
    <col collapsed="false" customWidth="true" hidden="false" outlineLevel="0" max="5" min="5" style="146" width="11"/>
    <col collapsed="false" customWidth="true" hidden="false" outlineLevel="0" max="6" min="6" style="519" width="7.12"/>
    <col collapsed="false" customWidth="true" hidden="false" outlineLevel="0" max="8" min="7" style="519" width="9.12"/>
    <col collapsed="false" customWidth="true" hidden="false" outlineLevel="0" max="9" min="9" style="519" width="7.38"/>
    <col collapsed="false" customWidth="true" hidden="false" outlineLevel="0" max="10" min="10" style="519" width="12.37"/>
    <col collapsed="false" customWidth="true" hidden="false" outlineLevel="0" max="11" min="11" style="146" width="6.88"/>
  </cols>
  <sheetData>
    <row r="1" customFormat="false" ht="18" hidden="false" customHeight="true" outlineLevel="0" collapsed="false">
      <c r="A1" s="520" t="s">
        <v>0</v>
      </c>
      <c r="B1" s="521" t="str">
        <f aca="false">'DECLARAÇÕES GERAIS'!B1</f>
        <v>REFORMA E AMPLIAÇÃO DA CÂMARA MUNICIPAL</v>
      </c>
      <c r="C1" s="522"/>
      <c r="D1" s="522"/>
      <c r="E1" s="523"/>
      <c r="F1" s="524"/>
      <c r="G1" s="524"/>
      <c r="H1" s="524"/>
      <c r="I1" s="524"/>
      <c r="J1" s="524"/>
      <c r="K1" s="525"/>
    </row>
    <row r="2" customFormat="false" ht="18" hidden="false" customHeight="true" outlineLevel="0" collapsed="false">
      <c r="A2" s="526" t="s">
        <v>2</v>
      </c>
      <c r="B2" s="527" t="str">
        <f aca="false">'DECLARAÇÕES GERAIS'!B2</f>
        <v>COMODORO - MT</v>
      </c>
      <c r="C2" s="528"/>
      <c r="D2" s="528"/>
      <c r="E2" s="529"/>
      <c r="F2" s="530"/>
      <c r="G2" s="530"/>
      <c r="H2" s="530"/>
      <c r="I2" s="530"/>
      <c r="J2" s="530"/>
      <c r="K2" s="531"/>
    </row>
    <row r="3" customFormat="false" ht="18" hidden="false" customHeight="true" outlineLevel="0" collapsed="false">
      <c r="A3" s="526" t="s">
        <v>4</v>
      </c>
      <c r="B3" s="532" t="str">
        <f aca="false">'DECLARAÇÕES GERAIS'!B3</f>
        <v>SINAPI 05/2025 - SEM DESONERAÇÃO </v>
      </c>
      <c r="C3" s="528"/>
      <c r="D3" s="528"/>
      <c r="E3" s="529"/>
      <c r="F3" s="530"/>
      <c r="G3" s="530"/>
      <c r="H3" s="530"/>
      <c r="I3" s="530"/>
      <c r="J3" s="530"/>
      <c r="K3" s="531"/>
    </row>
    <row r="4" customFormat="false" ht="18" hidden="false" customHeight="true" outlineLevel="0" collapsed="false">
      <c r="A4" s="526" t="s">
        <v>6</v>
      </c>
      <c r="B4" s="533" t="n">
        <f aca="false">'DECLARAÇÕES GERAIS'!B4</f>
        <v>0.219</v>
      </c>
      <c r="C4" s="528"/>
      <c r="D4" s="528"/>
      <c r="E4" s="529"/>
      <c r="F4" s="530"/>
      <c r="G4" s="530"/>
      <c r="H4" s="530"/>
      <c r="I4" s="530"/>
      <c r="J4" s="530"/>
      <c r="K4" s="531"/>
    </row>
    <row r="5" customFormat="false" ht="18" hidden="false" customHeight="true" outlineLevel="0" collapsed="false">
      <c r="A5" s="534" t="s">
        <v>23</v>
      </c>
      <c r="B5" s="532" t="str">
        <f aca="false">'DECLARAÇÕES GERAIS'!B5</f>
        <v>RUA BAHIA Nº 600N, BAIRRO SÃO FRANCISCO</v>
      </c>
      <c r="C5" s="535"/>
      <c r="D5" s="535"/>
      <c r="E5" s="536"/>
      <c r="F5" s="537"/>
      <c r="G5" s="537"/>
      <c r="H5" s="537"/>
      <c r="I5" s="537"/>
      <c r="J5" s="537"/>
      <c r="K5" s="538"/>
    </row>
    <row r="6" customFormat="false" ht="15" hidden="false" customHeight="true" outlineLevel="0" collapsed="false">
      <c r="A6" s="539" t="s">
        <v>4485</v>
      </c>
      <c r="B6" s="539"/>
      <c r="C6" s="539"/>
      <c r="D6" s="539"/>
      <c r="E6" s="539"/>
      <c r="F6" s="539"/>
      <c r="G6" s="539"/>
      <c r="H6" s="539"/>
      <c r="I6" s="539"/>
      <c r="J6" s="539"/>
      <c r="K6" s="539"/>
    </row>
    <row r="7" customFormat="false" ht="30" hidden="false" customHeight="true" outlineLevel="0" collapsed="false">
      <c r="A7" s="540" t="s">
        <v>4486</v>
      </c>
      <c r="B7" s="540" t="s">
        <v>26</v>
      </c>
      <c r="C7" s="540" t="s">
        <v>27</v>
      </c>
      <c r="D7" s="541" t="s">
        <v>18</v>
      </c>
      <c r="E7" s="540" t="s">
        <v>650</v>
      </c>
      <c r="F7" s="540" t="s">
        <v>29</v>
      </c>
      <c r="G7" s="542" t="s">
        <v>4487</v>
      </c>
      <c r="H7" s="542" t="s">
        <v>19</v>
      </c>
      <c r="I7" s="543" t="s">
        <v>619</v>
      </c>
      <c r="J7" s="543" t="s">
        <v>4488</v>
      </c>
      <c r="K7" s="540" t="s">
        <v>4489</v>
      </c>
    </row>
    <row r="8" customFormat="false" ht="39.55" hidden="false" customHeight="false" outlineLevel="0" collapsed="false">
      <c r="A8" s="544" t="n">
        <v>1</v>
      </c>
      <c r="B8" s="544" t="s">
        <v>42</v>
      </c>
      <c r="C8" s="544" t="n">
        <v>103332</v>
      </c>
      <c r="D8" s="545" t="s">
        <v>114</v>
      </c>
      <c r="E8" s="544" t="s">
        <v>44</v>
      </c>
      <c r="F8" s="544" t="n">
        <v>259.1</v>
      </c>
      <c r="G8" s="546" t="n">
        <v>117.52</v>
      </c>
      <c r="H8" s="546" t="n">
        <v>30449.43</v>
      </c>
      <c r="I8" s="547" t="n">
        <v>0.10987601423414</v>
      </c>
      <c r="J8" s="547" t="n">
        <v>0.10987601423414</v>
      </c>
      <c r="K8" s="548" t="s">
        <v>4490</v>
      </c>
    </row>
    <row r="9" customFormat="false" ht="39.55" hidden="false" customHeight="false" outlineLevel="0" collapsed="false">
      <c r="A9" s="146" t="n">
        <v>2</v>
      </c>
      <c r="B9" s="146" t="s">
        <v>42</v>
      </c>
      <c r="C9" s="146" t="n">
        <v>87794</v>
      </c>
      <c r="D9" s="134" t="s">
        <v>144</v>
      </c>
      <c r="E9" s="146" t="s">
        <v>44</v>
      </c>
      <c r="F9" s="519" t="n">
        <v>518.2</v>
      </c>
      <c r="G9" s="263" t="n">
        <v>43.52</v>
      </c>
      <c r="H9" s="263" t="n">
        <v>22552.06</v>
      </c>
      <c r="I9" s="549" t="n">
        <v>0.081378550126196</v>
      </c>
      <c r="J9" s="549" t="n">
        <v>0.19125456436033</v>
      </c>
      <c r="K9" s="548" t="s">
        <v>4490</v>
      </c>
    </row>
    <row r="10" customFormat="false" ht="14.25" hidden="false" customHeight="false" outlineLevel="0" collapsed="false">
      <c r="A10" s="544" t="n">
        <v>3</v>
      </c>
      <c r="B10" s="544" t="s">
        <v>36</v>
      </c>
      <c r="C10" s="544" t="s">
        <v>37</v>
      </c>
      <c r="D10" s="545" t="s">
        <v>38</v>
      </c>
      <c r="E10" s="544" t="s">
        <v>39</v>
      </c>
      <c r="F10" s="544" t="n">
        <v>1</v>
      </c>
      <c r="G10" s="546" t="n">
        <v>15336.48</v>
      </c>
      <c r="H10" s="546" t="n">
        <v>15336.48</v>
      </c>
      <c r="I10" s="547" t="n">
        <v>0.055341308352292</v>
      </c>
      <c r="J10" s="547" t="n">
        <v>0.24659587271262</v>
      </c>
      <c r="K10" s="548" t="s">
        <v>4490</v>
      </c>
    </row>
    <row r="11" customFormat="false" ht="26.85" hidden="false" customHeight="false" outlineLevel="0" collapsed="false">
      <c r="A11" s="146" t="n">
        <v>4</v>
      </c>
      <c r="B11" s="146" t="s">
        <v>42</v>
      </c>
      <c r="C11" s="146" t="n">
        <v>103250</v>
      </c>
      <c r="D11" s="134" t="s">
        <v>277</v>
      </c>
      <c r="E11" s="146" t="s">
        <v>120</v>
      </c>
      <c r="F11" s="519" t="n">
        <v>3</v>
      </c>
      <c r="G11" s="263" t="n">
        <v>4713.43</v>
      </c>
      <c r="H11" s="263" t="n">
        <v>14140.29</v>
      </c>
      <c r="I11" s="549" t="n">
        <v>0.051024886354681</v>
      </c>
      <c r="J11" s="549" t="n">
        <v>0.2976207590673</v>
      </c>
      <c r="K11" s="548" t="s">
        <v>4490</v>
      </c>
    </row>
    <row r="12" customFormat="false" ht="64.9" hidden="false" customHeight="false" outlineLevel="0" collapsed="false">
      <c r="A12" s="544" t="n">
        <v>5</v>
      </c>
      <c r="B12" s="544" t="s">
        <v>42</v>
      </c>
      <c r="C12" s="544" t="n">
        <v>90846</v>
      </c>
      <c r="D12" s="545" t="s">
        <v>135</v>
      </c>
      <c r="E12" s="544" t="s">
        <v>120</v>
      </c>
      <c r="F12" s="544" t="n">
        <v>10</v>
      </c>
      <c r="G12" s="546" t="n">
        <v>1372.18</v>
      </c>
      <c r="H12" s="546" t="n">
        <v>13721.8</v>
      </c>
      <c r="I12" s="547" t="n">
        <v>0.049514775551397</v>
      </c>
      <c r="J12" s="547" t="n">
        <v>0.3471355346187</v>
      </c>
      <c r="K12" s="548" t="s">
        <v>4490</v>
      </c>
    </row>
    <row r="13" customFormat="false" ht="39.55" hidden="false" customHeight="false" outlineLevel="0" collapsed="false">
      <c r="A13" s="146" t="n">
        <v>6</v>
      </c>
      <c r="B13" s="146" t="s">
        <v>42</v>
      </c>
      <c r="C13" s="146" t="n">
        <v>87263</v>
      </c>
      <c r="D13" s="134" t="s">
        <v>151</v>
      </c>
      <c r="E13" s="146" t="s">
        <v>44</v>
      </c>
      <c r="F13" s="519" t="n">
        <v>97.54</v>
      </c>
      <c r="G13" s="263" t="n">
        <v>130.23</v>
      </c>
      <c r="H13" s="263" t="n">
        <v>12702.63</v>
      </c>
      <c r="I13" s="549" t="n">
        <v>0.045837125840811</v>
      </c>
      <c r="J13" s="549" t="n">
        <v>0.39297266045951</v>
      </c>
      <c r="K13" s="548" t="s">
        <v>4490</v>
      </c>
    </row>
    <row r="14" customFormat="false" ht="26.85" hidden="false" customHeight="false" outlineLevel="0" collapsed="false">
      <c r="A14" s="544" t="n">
        <v>7</v>
      </c>
      <c r="B14" s="544" t="s">
        <v>42</v>
      </c>
      <c r="C14" s="544" t="n">
        <v>94216</v>
      </c>
      <c r="D14" s="545" t="s">
        <v>124</v>
      </c>
      <c r="E14" s="544" t="s">
        <v>44</v>
      </c>
      <c r="F14" s="544" t="n">
        <v>73.08</v>
      </c>
      <c r="G14" s="546" t="n">
        <v>168.24</v>
      </c>
      <c r="H14" s="546" t="n">
        <v>12294.97</v>
      </c>
      <c r="I14" s="547" t="n">
        <v>0.044366094824378</v>
      </c>
      <c r="J14" s="547" t="n">
        <v>0.43733875528389</v>
      </c>
      <c r="K14" s="548" t="s">
        <v>4490</v>
      </c>
    </row>
    <row r="15" customFormat="false" ht="26.85" hidden="false" customHeight="false" outlineLevel="0" collapsed="false">
      <c r="A15" s="146" t="n">
        <v>8</v>
      </c>
      <c r="B15" s="146" t="s">
        <v>42</v>
      </c>
      <c r="C15" s="146" t="n">
        <v>103244</v>
      </c>
      <c r="D15" s="134" t="s">
        <v>275</v>
      </c>
      <c r="E15" s="146" t="s">
        <v>120</v>
      </c>
      <c r="F15" s="519" t="n">
        <v>3</v>
      </c>
      <c r="G15" s="263" t="n">
        <v>2900.53</v>
      </c>
      <c r="H15" s="263" t="n">
        <v>8701.59</v>
      </c>
      <c r="I15" s="549" t="n">
        <v>0.031399472065638</v>
      </c>
      <c r="J15" s="549" t="n">
        <v>0.46873822734953</v>
      </c>
      <c r="K15" s="548" t="s">
        <v>4490</v>
      </c>
    </row>
    <row r="16" customFormat="false" ht="39.55" hidden="false" customHeight="false" outlineLevel="0" collapsed="false">
      <c r="A16" s="544" t="n">
        <v>9</v>
      </c>
      <c r="B16" s="544" t="s">
        <v>42</v>
      </c>
      <c r="C16" s="544" t="n">
        <v>92448</v>
      </c>
      <c r="D16" s="545" t="s">
        <v>106</v>
      </c>
      <c r="E16" s="544" t="s">
        <v>44</v>
      </c>
      <c r="F16" s="544" t="n">
        <v>55.86</v>
      </c>
      <c r="G16" s="546" t="n">
        <v>149.53</v>
      </c>
      <c r="H16" s="546" t="n">
        <v>8352.74</v>
      </c>
      <c r="I16" s="547" t="n">
        <v>0.030140655478084</v>
      </c>
      <c r="J16" s="547" t="n">
        <v>0.49887888282761</v>
      </c>
      <c r="K16" s="548" t="s">
        <v>4490</v>
      </c>
    </row>
    <row r="17" customFormat="false" ht="26.85" hidden="false" customHeight="false" outlineLevel="0" collapsed="false">
      <c r="A17" s="146" t="n">
        <v>10</v>
      </c>
      <c r="B17" s="146" t="s">
        <v>42</v>
      </c>
      <c r="C17" s="146" t="n">
        <v>96110</v>
      </c>
      <c r="D17" s="134" t="s">
        <v>132</v>
      </c>
      <c r="E17" s="146" t="s">
        <v>44</v>
      </c>
      <c r="F17" s="519" t="n">
        <v>98.28</v>
      </c>
      <c r="G17" s="263" t="n">
        <v>76.28</v>
      </c>
      <c r="H17" s="263" t="n">
        <v>7496.79</v>
      </c>
      <c r="I17" s="549" t="n">
        <v>0.027051981096209</v>
      </c>
      <c r="J17" s="549" t="n">
        <v>0.52593086392382</v>
      </c>
      <c r="K17" s="550" t="s">
        <v>4491</v>
      </c>
    </row>
    <row r="18" customFormat="false" ht="52.2" hidden="false" customHeight="false" outlineLevel="0" collapsed="false">
      <c r="A18" s="544" t="n">
        <v>11</v>
      </c>
      <c r="B18" s="544" t="s">
        <v>42</v>
      </c>
      <c r="C18" s="544" t="n">
        <v>94573</v>
      </c>
      <c r="D18" s="545" t="s">
        <v>139</v>
      </c>
      <c r="E18" s="544" t="s">
        <v>44</v>
      </c>
      <c r="F18" s="544" t="n">
        <v>17.18</v>
      </c>
      <c r="G18" s="546" t="n">
        <v>391.37</v>
      </c>
      <c r="H18" s="546" t="n">
        <v>6723.73</v>
      </c>
      <c r="I18" s="547" t="n">
        <v>0.024262413226996</v>
      </c>
      <c r="J18" s="547" t="n">
        <v>0.55019327715082</v>
      </c>
      <c r="K18" s="550" t="s">
        <v>4491</v>
      </c>
    </row>
    <row r="19" customFormat="false" ht="39.55" hidden="false" customHeight="false" outlineLevel="0" collapsed="false">
      <c r="A19" s="146" t="n">
        <v>12</v>
      </c>
      <c r="B19" s="146" t="s">
        <v>42</v>
      </c>
      <c r="C19" s="146" t="n">
        <v>94965</v>
      </c>
      <c r="D19" s="134" t="s">
        <v>70</v>
      </c>
      <c r="E19" s="146" t="s">
        <v>53</v>
      </c>
      <c r="F19" s="519" t="n">
        <v>11.56</v>
      </c>
      <c r="G19" s="263" t="n">
        <v>579.54</v>
      </c>
      <c r="H19" s="263" t="n">
        <v>6699.48</v>
      </c>
      <c r="I19" s="549" t="n">
        <v>0.02417490770242</v>
      </c>
      <c r="J19" s="549" t="n">
        <v>0.57436818485324</v>
      </c>
      <c r="K19" s="550" t="s">
        <v>4491</v>
      </c>
    </row>
    <row r="20" customFormat="false" ht="39.55" hidden="false" customHeight="false" outlineLevel="0" collapsed="false">
      <c r="A20" s="544" t="n">
        <v>13</v>
      </c>
      <c r="B20" s="544" t="s">
        <v>42</v>
      </c>
      <c r="C20" s="544" t="n">
        <v>98064</v>
      </c>
      <c r="D20" s="545" t="s">
        <v>231</v>
      </c>
      <c r="E20" s="544" t="s">
        <v>120</v>
      </c>
      <c r="F20" s="544" t="n">
        <v>1</v>
      </c>
      <c r="G20" s="546" t="n">
        <v>5669.53</v>
      </c>
      <c r="H20" s="546" t="n">
        <v>5669.53</v>
      </c>
      <c r="I20" s="547" t="n">
        <v>0.020458358628745</v>
      </c>
      <c r="J20" s="547" t="n">
        <v>0.59482654348198</v>
      </c>
      <c r="K20" s="550" t="s">
        <v>4491</v>
      </c>
    </row>
    <row r="21" customFormat="false" ht="26.85" hidden="false" customHeight="false" outlineLevel="0" collapsed="false">
      <c r="A21" s="146" t="n">
        <v>14</v>
      </c>
      <c r="B21" s="146" t="s">
        <v>42</v>
      </c>
      <c r="C21" s="146" t="n">
        <v>88497</v>
      </c>
      <c r="D21" s="134" t="s">
        <v>264</v>
      </c>
      <c r="E21" s="146" t="s">
        <v>44</v>
      </c>
      <c r="F21" s="519" t="n">
        <v>314.01</v>
      </c>
      <c r="G21" s="263" t="n">
        <v>16.73</v>
      </c>
      <c r="H21" s="263" t="n">
        <v>5253.38</v>
      </c>
      <c r="I21" s="549" t="n">
        <v>0.018956691657523</v>
      </c>
      <c r="J21" s="549" t="n">
        <v>0.61378323513951</v>
      </c>
      <c r="K21" s="550" t="s">
        <v>4491</v>
      </c>
    </row>
    <row r="22" customFormat="false" ht="39.55" hidden="false" customHeight="false" outlineLevel="0" collapsed="false">
      <c r="A22" s="544" t="n">
        <v>15</v>
      </c>
      <c r="B22" s="544" t="s">
        <v>42</v>
      </c>
      <c r="C22" s="544" t="n">
        <v>92984</v>
      </c>
      <c r="D22" s="545" t="s">
        <v>184</v>
      </c>
      <c r="E22" s="544" t="s">
        <v>47</v>
      </c>
      <c r="F22" s="544" t="n">
        <v>159.7</v>
      </c>
      <c r="G22" s="546" t="n">
        <v>30.04</v>
      </c>
      <c r="H22" s="546" t="n">
        <v>4797.38</v>
      </c>
      <c r="I22" s="547" t="n">
        <v>0.017311226947978</v>
      </c>
      <c r="J22" s="547" t="n">
        <v>0.63109446208748</v>
      </c>
      <c r="K22" s="550" t="s">
        <v>4491</v>
      </c>
    </row>
    <row r="23" customFormat="false" ht="26.85" hidden="false" customHeight="false" outlineLevel="0" collapsed="false">
      <c r="A23" s="146" t="n">
        <v>16</v>
      </c>
      <c r="B23" s="146" t="s">
        <v>42</v>
      </c>
      <c r="C23" s="146" t="n">
        <v>95241</v>
      </c>
      <c r="D23" s="134" t="s">
        <v>149</v>
      </c>
      <c r="E23" s="146" t="s">
        <v>44</v>
      </c>
      <c r="F23" s="519" t="n">
        <v>107.62</v>
      </c>
      <c r="G23" s="263" t="n">
        <v>39.95</v>
      </c>
      <c r="H23" s="263" t="n">
        <v>4299.41</v>
      </c>
      <c r="I23" s="549" t="n">
        <v>0.0155143145326</v>
      </c>
      <c r="J23" s="549" t="n">
        <v>0.64660877662008</v>
      </c>
      <c r="K23" s="550" t="s">
        <v>4491</v>
      </c>
    </row>
    <row r="24" customFormat="false" ht="39.55" hidden="false" customHeight="false" outlineLevel="0" collapsed="false">
      <c r="A24" s="544" t="n">
        <v>17</v>
      </c>
      <c r="B24" s="544" t="s">
        <v>42</v>
      </c>
      <c r="C24" s="544" t="n">
        <v>92608</v>
      </c>
      <c r="D24" s="545" t="s">
        <v>119</v>
      </c>
      <c r="E24" s="544" t="s">
        <v>120</v>
      </c>
      <c r="F24" s="544" t="n">
        <v>4</v>
      </c>
      <c r="G24" s="546" t="n">
        <v>1040.57</v>
      </c>
      <c r="H24" s="546" t="n">
        <v>4162.28</v>
      </c>
      <c r="I24" s="547" t="n">
        <v>0.015019484322907</v>
      </c>
      <c r="J24" s="547" t="n">
        <v>0.66162826094299</v>
      </c>
      <c r="K24" s="550" t="s">
        <v>4491</v>
      </c>
    </row>
    <row r="25" customFormat="false" ht="52.2" hidden="false" customHeight="false" outlineLevel="0" collapsed="false">
      <c r="A25" s="146" t="n">
        <v>18</v>
      </c>
      <c r="B25" s="146" t="s">
        <v>42</v>
      </c>
      <c r="C25" s="146" t="n">
        <v>87905</v>
      </c>
      <c r="D25" s="134" t="s">
        <v>142</v>
      </c>
      <c r="E25" s="146" t="s">
        <v>44</v>
      </c>
      <c r="F25" s="519" t="n">
        <v>518.2</v>
      </c>
      <c r="G25" s="263" t="n">
        <v>7.82</v>
      </c>
      <c r="H25" s="263" t="n">
        <v>4052.32</v>
      </c>
      <c r="I25" s="549" t="n">
        <v>0.014622696385491</v>
      </c>
      <c r="J25" s="549" t="n">
        <v>0.67625095732848</v>
      </c>
      <c r="K25" s="550" t="s">
        <v>4491</v>
      </c>
    </row>
    <row r="26" customFormat="false" ht="26.85" hidden="false" customHeight="false" outlineLevel="0" collapsed="false">
      <c r="A26" s="544" t="n">
        <v>19</v>
      </c>
      <c r="B26" s="544" t="s">
        <v>42</v>
      </c>
      <c r="C26" s="544" t="n">
        <v>88489</v>
      </c>
      <c r="D26" s="545" t="s">
        <v>266</v>
      </c>
      <c r="E26" s="544" t="s">
        <v>44</v>
      </c>
      <c r="F26" s="544" t="n">
        <v>314.01</v>
      </c>
      <c r="G26" s="546" t="n">
        <v>12.23</v>
      </c>
      <c r="H26" s="546" t="n">
        <v>3840.34</v>
      </c>
      <c r="I26" s="547" t="n">
        <v>0.013857771804067</v>
      </c>
      <c r="J26" s="547" t="n">
        <v>0.69010872913255</v>
      </c>
      <c r="K26" s="550" t="s">
        <v>4491</v>
      </c>
    </row>
    <row r="27" customFormat="false" ht="39.55" hidden="false" customHeight="false" outlineLevel="0" collapsed="false">
      <c r="A27" s="146" t="n">
        <v>20</v>
      </c>
      <c r="B27" s="146" t="s">
        <v>42</v>
      </c>
      <c r="C27" s="146" t="n">
        <v>96536</v>
      </c>
      <c r="D27" s="134" t="s">
        <v>88</v>
      </c>
      <c r="E27" s="146" t="s">
        <v>44</v>
      </c>
      <c r="F27" s="519" t="n">
        <v>51.14</v>
      </c>
      <c r="G27" s="263" t="n">
        <v>70.71</v>
      </c>
      <c r="H27" s="263" t="n">
        <v>3616.1</v>
      </c>
      <c r="I27" s="549" t="n">
        <v>0.013048607316198</v>
      </c>
      <c r="J27" s="549" t="n">
        <v>0.70315733644875</v>
      </c>
      <c r="K27" s="550" t="s">
        <v>4491</v>
      </c>
    </row>
    <row r="28" customFormat="false" ht="39.55" hidden="false" customHeight="false" outlineLevel="0" collapsed="false">
      <c r="A28" s="544" t="n">
        <v>21</v>
      </c>
      <c r="B28" s="544" t="s">
        <v>42</v>
      </c>
      <c r="C28" s="544" t="n">
        <v>90695</v>
      </c>
      <c r="D28" s="545" t="s">
        <v>221</v>
      </c>
      <c r="E28" s="544" t="s">
        <v>47</v>
      </c>
      <c r="F28" s="544" t="n">
        <v>39.65</v>
      </c>
      <c r="G28" s="546" t="n">
        <v>83.76</v>
      </c>
      <c r="H28" s="546" t="n">
        <v>3321.08</v>
      </c>
      <c r="I28" s="547" t="n">
        <v>0.011984034950825</v>
      </c>
      <c r="J28" s="547" t="n">
        <v>0.71514137139957</v>
      </c>
      <c r="K28" s="550" t="s">
        <v>4491</v>
      </c>
    </row>
    <row r="29" customFormat="false" ht="26.85" hidden="false" customHeight="false" outlineLevel="0" collapsed="false">
      <c r="A29" s="146" t="n">
        <v>22</v>
      </c>
      <c r="B29" s="146" t="s">
        <v>42</v>
      </c>
      <c r="C29" s="146" t="n">
        <v>103670</v>
      </c>
      <c r="D29" s="134" t="s">
        <v>72</v>
      </c>
      <c r="E29" s="146" t="s">
        <v>53</v>
      </c>
      <c r="F29" s="519" t="n">
        <v>11.56</v>
      </c>
      <c r="G29" s="263" t="n">
        <v>282.13</v>
      </c>
      <c r="H29" s="263" t="n">
        <v>3261.42</v>
      </c>
      <c r="I29" s="549" t="n">
        <v>0.011768753317993</v>
      </c>
      <c r="J29" s="549" t="n">
        <v>0.72691012471756</v>
      </c>
      <c r="K29" s="550" t="s">
        <v>4491</v>
      </c>
    </row>
    <row r="30" customFormat="false" ht="52.2" hidden="false" customHeight="false" outlineLevel="0" collapsed="false">
      <c r="A30" s="544" t="n">
        <v>23</v>
      </c>
      <c r="B30" s="544" t="s">
        <v>42</v>
      </c>
      <c r="C30" s="544" t="n">
        <v>92580</v>
      </c>
      <c r="D30" s="545" t="s">
        <v>122</v>
      </c>
      <c r="E30" s="544" t="s">
        <v>44</v>
      </c>
      <c r="F30" s="544" t="n">
        <v>73.08</v>
      </c>
      <c r="G30" s="546" t="n">
        <v>43.78</v>
      </c>
      <c r="H30" s="546" t="n">
        <v>3199.44</v>
      </c>
      <c r="I30" s="547" t="n">
        <v>0.011545100022603</v>
      </c>
      <c r="J30" s="547" t="n">
        <v>0.73845522474017</v>
      </c>
      <c r="K30" s="550" t="s">
        <v>4491</v>
      </c>
    </row>
    <row r="31" customFormat="false" ht="39.55" hidden="false" customHeight="false" outlineLevel="0" collapsed="false">
      <c r="A31" s="146" t="n">
        <v>24</v>
      </c>
      <c r="B31" s="146" t="s">
        <v>42</v>
      </c>
      <c r="C31" s="146" t="n">
        <v>98053</v>
      </c>
      <c r="D31" s="134" t="s">
        <v>229</v>
      </c>
      <c r="E31" s="146" t="s">
        <v>120</v>
      </c>
      <c r="F31" s="519" t="n">
        <v>1</v>
      </c>
      <c r="G31" s="263" t="n">
        <v>2960.62</v>
      </c>
      <c r="H31" s="263" t="n">
        <v>2960.62</v>
      </c>
      <c r="I31" s="549" t="n">
        <v>0.010683323965732</v>
      </c>
      <c r="J31" s="549" t="n">
        <v>0.7491385487059</v>
      </c>
      <c r="K31" s="550" t="s">
        <v>4491</v>
      </c>
    </row>
    <row r="32" customFormat="false" ht="26.85" hidden="false" customHeight="false" outlineLevel="0" collapsed="false">
      <c r="A32" s="544" t="n">
        <v>25</v>
      </c>
      <c r="B32" s="544" t="s">
        <v>42</v>
      </c>
      <c r="C32" s="544" t="n">
        <v>88496</v>
      </c>
      <c r="D32" s="545" t="s">
        <v>256</v>
      </c>
      <c r="E32" s="544" t="s">
        <v>44</v>
      </c>
      <c r="F32" s="544" t="n">
        <v>98.28</v>
      </c>
      <c r="G32" s="546" t="n">
        <v>29.87</v>
      </c>
      <c r="H32" s="546" t="n">
        <v>2935.62</v>
      </c>
      <c r="I32" s="547" t="n">
        <v>0.010593112084726</v>
      </c>
      <c r="J32" s="547" t="n">
        <v>0.75973166079063</v>
      </c>
      <c r="K32" s="550" t="s">
        <v>4491</v>
      </c>
    </row>
    <row r="33" customFormat="false" ht="52.2" hidden="false" customHeight="false" outlineLevel="0" collapsed="false">
      <c r="A33" s="146" t="n">
        <v>26</v>
      </c>
      <c r="B33" s="146" t="s">
        <v>42</v>
      </c>
      <c r="C33" s="146" t="n">
        <v>88426</v>
      </c>
      <c r="D33" s="134" t="s">
        <v>272</v>
      </c>
      <c r="E33" s="146" t="s">
        <v>44</v>
      </c>
      <c r="F33" s="519" t="n">
        <v>150.25</v>
      </c>
      <c r="G33" s="263" t="n">
        <v>19.11</v>
      </c>
      <c r="H33" s="263" t="n">
        <v>2871.27</v>
      </c>
      <c r="I33" s="549" t="n">
        <v>0.010360906703017</v>
      </c>
      <c r="J33" s="549" t="n">
        <v>0.77009256749364</v>
      </c>
      <c r="K33" s="550" t="s">
        <v>4491</v>
      </c>
    </row>
    <row r="34" customFormat="false" ht="39.55" hidden="false" customHeight="false" outlineLevel="0" collapsed="false">
      <c r="A34" s="544" t="n">
        <v>27</v>
      </c>
      <c r="B34" s="544" t="s">
        <v>42</v>
      </c>
      <c r="C34" s="544" t="n">
        <v>92761</v>
      </c>
      <c r="D34" s="545" t="s">
        <v>91</v>
      </c>
      <c r="E34" s="544" t="s">
        <v>66</v>
      </c>
      <c r="F34" s="544" t="n">
        <v>238.8</v>
      </c>
      <c r="G34" s="546" t="n">
        <v>11.98</v>
      </c>
      <c r="H34" s="546" t="n">
        <v>2860.82</v>
      </c>
      <c r="I34" s="547" t="n">
        <v>0.010323198136757</v>
      </c>
      <c r="J34" s="547" t="n">
        <v>0.7804157656304</v>
      </c>
      <c r="K34" s="550" t="s">
        <v>4491</v>
      </c>
    </row>
    <row r="35" customFormat="false" ht="39.55" hidden="false" customHeight="false" outlineLevel="0" collapsed="false">
      <c r="A35" s="146" t="n">
        <v>28</v>
      </c>
      <c r="B35" s="146" t="s">
        <v>42</v>
      </c>
      <c r="C35" s="146" t="n">
        <v>99059</v>
      </c>
      <c r="D35" s="134" t="s">
        <v>46</v>
      </c>
      <c r="E35" s="146" t="s">
        <v>47</v>
      </c>
      <c r="F35" s="519" t="n">
        <v>48</v>
      </c>
      <c r="G35" s="263" t="n">
        <v>58.97</v>
      </c>
      <c r="H35" s="263" t="n">
        <v>2830.56</v>
      </c>
      <c r="I35" s="549" t="n">
        <v>0.010214005675987</v>
      </c>
      <c r="J35" s="549" t="n">
        <v>0.79062977130639</v>
      </c>
      <c r="K35" s="550" t="s">
        <v>4491</v>
      </c>
    </row>
    <row r="36" customFormat="false" ht="39.55" hidden="false" customHeight="false" outlineLevel="0" collapsed="false">
      <c r="A36" s="544" t="n">
        <v>29</v>
      </c>
      <c r="B36" s="544" t="s">
        <v>42</v>
      </c>
      <c r="C36" s="544" t="n">
        <v>92759</v>
      </c>
      <c r="D36" s="545" t="s">
        <v>78</v>
      </c>
      <c r="E36" s="544" t="s">
        <v>66</v>
      </c>
      <c r="F36" s="544" t="n">
        <v>208.6</v>
      </c>
      <c r="G36" s="546" t="n">
        <v>13.51</v>
      </c>
      <c r="H36" s="546" t="n">
        <v>2818.18</v>
      </c>
      <c r="I36" s="547" t="n">
        <v>0.010169332752513</v>
      </c>
      <c r="J36" s="547" t="n">
        <v>0.8007991040589</v>
      </c>
      <c r="K36" s="551" t="s">
        <v>4492</v>
      </c>
    </row>
    <row r="37" customFormat="false" ht="39.55" hidden="false" customHeight="false" outlineLevel="0" collapsed="false">
      <c r="A37" s="146" t="n">
        <v>30</v>
      </c>
      <c r="B37" s="146" t="s">
        <v>42</v>
      </c>
      <c r="C37" s="146" t="n">
        <v>87273</v>
      </c>
      <c r="D37" s="134" t="s">
        <v>146</v>
      </c>
      <c r="E37" s="146" t="s">
        <v>44</v>
      </c>
      <c r="F37" s="519" t="n">
        <v>39.96</v>
      </c>
      <c r="G37" s="263" t="n">
        <v>70.28</v>
      </c>
      <c r="H37" s="263" t="n">
        <v>2808.38</v>
      </c>
      <c r="I37" s="549" t="n">
        <v>0.010133969695159</v>
      </c>
      <c r="J37" s="549" t="n">
        <v>0.81093307375406</v>
      </c>
      <c r="K37" s="551" t="s">
        <v>4492</v>
      </c>
    </row>
    <row r="38" customFormat="false" ht="39.55" hidden="false" customHeight="false" outlineLevel="0" collapsed="false">
      <c r="A38" s="544" t="n">
        <v>31</v>
      </c>
      <c r="B38" s="544" t="s">
        <v>42</v>
      </c>
      <c r="C38" s="544" t="n">
        <v>92762</v>
      </c>
      <c r="D38" s="545" t="s">
        <v>80</v>
      </c>
      <c r="E38" s="544" t="s">
        <v>66</v>
      </c>
      <c r="F38" s="544" t="n">
        <v>257.5</v>
      </c>
      <c r="G38" s="546" t="n">
        <v>10.7</v>
      </c>
      <c r="H38" s="546" t="n">
        <v>2755.25</v>
      </c>
      <c r="I38" s="547" t="n">
        <v>0.0099422514056454</v>
      </c>
      <c r="J38" s="547" t="n">
        <v>0.8208753251597</v>
      </c>
      <c r="K38" s="551" t="s">
        <v>4492</v>
      </c>
    </row>
    <row r="39" customFormat="false" ht="26.85" hidden="false" customHeight="false" outlineLevel="0" collapsed="false">
      <c r="A39" s="146" t="n">
        <v>32</v>
      </c>
      <c r="B39" s="146" t="s">
        <v>42</v>
      </c>
      <c r="C39" s="146" t="n">
        <v>103689</v>
      </c>
      <c r="D39" s="134" t="s">
        <v>43</v>
      </c>
      <c r="E39" s="146" t="s">
        <v>44</v>
      </c>
      <c r="F39" s="519" t="n">
        <v>6</v>
      </c>
      <c r="G39" s="263" t="n">
        <v>436.42</v>
      </c>
      <c r="H39" s="263" t="n">
        <v>2618.52</v>
      </c>
      <c r="I39" s="549" t="n">
        <v>0.0094488645860487</v>
      </c>
      <c r="J39" s="549" t="n">
        <v>0.83032418974575</v>
      </c>
      <c r="K39" s="551" t="s">
        <v>4492</v>
      </c>
    </row>
    <row r="40" customFormat="false" ht="39.55" hidden="false" customHeight="false" outlineLevel="0" collapsed="false">
      <c r="A40" s="544" t="n">
        <v>33</v>
      </c>
      <c r="B40" s="544" t="s">
        <v>42</v>
      </c>
      <c r="C40" s="544" t="n">
        <v>91927</v>
      </c>
      <c r="D40" s="545" t="s">
        <v>180</v>
      </c>
      <c r="E40" s="544" t="s">
        <v>47</v>
      </c>
      <c r="F40" s="544" t="n">
        <v>479</v>
      </c>
      <c r="G40" s="546" t="n">
        <v>5.11</v>
      </c>
      <c r="H40" s="546" t="n">
        <v>2447.69</v>
      </c>
      <c r="I40" s="547" t="n">
        <v>0.0088324287607601</v>
      </c>
      <c r="J40" s="547" t="n">
        <v>0.83915661850651</v>
      </c>
      <c r="K40" s="551" t="s">
        <v>4492</v>
      </c>
    </row>
    <row r="41" customFormat="false" ht="14.25" hidden="false" customHeight="false" outlineLevel="0" collapsed="false">
      <c r="A41" s="146" t="n">
        <v>34</v>
      </c>
      <c r="B41" s="146" t="s">
        <v>36</v>
      </c>
      <c r="C41" s="146" t="n">
        <v>111457</v>
      </c>
      <c r="D41" s="134" t="s">
        <v>137</v>
      </c>
      <c r="E41" s="146" t="s">
        <v>66</v>
      </c>
      <c r="F41" s="519" t="n">
        <v>175</v>
      </c>
      <c r="G41" s="263" t="n">
        <v>13.37</v>
      </c>
      <c r="H41" s="263" t="n">
        <v>2339.75</v>
      </c>
      <c r="I41" s="549" t="n">
        <v>0.0084429299433296</v>
      </c>
      <c r="J41" s="549" t="n">
        <v>0.84759954844984</v>
      </c>
      <c r="K41" s="551" t="s">
        <v>4492</v>
      </c>
    </row>
    <row r="42" customFormat="false" ht="26.85" hidden="false" customHeight="false" outlineLevel="0" collapsed="false">
      <c r="A42" s="544" t="n">
        <v>35</v>
      </c>
      <c r="B42" s="544" t="s">
        <v>42</v>
      </c>
      <c r="C42" s="544" t="n">
        <v>105023</v>
      </c>
      <c r="D42" s="545" t="s">
        <v>116</v>
      </c>
      <c r="E42" s="544" t="s">
        <v>47</v>
      </c>
      <c r="F42" s="544" t="n">
        <v>37.6</v>
      </c>
      <c r="G42" s="546" t="n">
        <v>61.72</v>
      </c>
      <c r="H42" s="546" t="n">
        <v>2320.67</v>
      </c>
      <c r="I42" s="547" t="n">
        <v>0.008374080235746</v>
      </c>
      <c r="J42" s="547" t="n">
        <v>0.85597362868559</v>
      </c>
      <c r="K42" s="551" t="s">
        <v>4492</v>
      </c>
    </row>
    <row r="43" customFormat="false" ht="26.85" hidden="false" customHeight="false" outlineLevel="0" collapsed="false">
      <c r="A43" s="146" t="n">
        <v>36</v>
      </c>
      <c r="B43" s="146" t="s">
        <v>42</v>
      </c>
      <c r="C43" s="146" t="n">
        <v>96522</v>
      </c>
      <c r="D43" s="134" t="s">
        <v>61</v>
      </c>
      <c r="E43" s="146" t="s">
        <v>53</v>
      </c>
      <c r="F43" s="519" t="n">
        <v>16.11</v>
      </c>
      <c r="G43" s="263" t="n">
        <v>135.97</v>
      </c>
      <c r="H43" s="263" t="n">
        <v>2190.47</v>
      </c>
      <c r="I43" s="549" t="n">
        <v>0.007904256759468</v>
      </c>
      <c r="J43" s="549" t="n">
        <v>0.86387788544506</v>
      </c>
      <c r="K43" s="551" t="s">
        <v>4492</v>
      </c>
    </row>
    <row r="44" customFormat="false" ht="26.85" hidden="false" customHeight="false" outlineLevel="0" collapsed="false">
      <c r="A44" s="544" t="n">
        <v>37</v>
      </c>
      <c r="B44" s="544" t="s">
        <v>42</v>
      </c>
      <c r="C44" s="544" t="n">
        <v>94231</v>
      </c>
      <c r="D44" s="545" t="s">
        <v>128</v>
      </c>
      <c r="E44" s="544" t="s">
        <v>47</v>
      </c>
      <c r="F44" s="544" t="n">
        <v>38</v>
      </c>
      <c r="G44" s="546" t="n">
        <v>53.92</v>
      </c>
      <c r="H44" s="546" t="n">
        <v>2048.96</v>
      </c>
      <c r="I44" s="547" t="n">
        <v>0.007393621428223</v>
      </c>
      <c r="J44" s="547" t="n">
        <v>0.87127150687328</v>
      </c>
      <c r="K44" s="551" t="s">
        <v>4492</v>
      </c>
    </row>
    <row r="45" customFormat="false" ht="39.55" hidden="false" customHeight="false" outlineLevel="0" collapsed="false">
      <c r="A45" s="146" t="n">
        <v>38</v>
      </c>
      <c r="B45" s="146" t="s">
        <v>42</v>
      </c>
      <c r="C45" s="146" t="n">
        <v>89403</v>
      </c>
      <c r="D45" s="134" t="s">
        <v>239</v>
      </c>
      <c r="E45" s="146" t="s">
        <v>47</v>
      </c>
      <c r="F45" s="519" t="n">
        <v>109.66</v>
      </c>
      <c r="G45" s="263" t="n">
        <v>17.42</v>
      </c>
      <c r="H45" s="263" t="n">
        <v>1910.27</v>
      </c>
      <c r="I45" s="549" t="n">
        <v>0.0068931619971554</v>
      </c>
      <c r="J45" s="549" t="n">
        <v>0.87816466887043</v>
      </c>
      <c r="K45" s="551" t="s">
        <v>4492</v>
      </c>
    </row>
    <row r="46" customFormat="false" ht="39.55" hidden="false" customHeight="false" outlineLevel="0" collapsed="false">
      <c r="A46" s="544" t="n">
        <v>39</v>
      </c>
      <c r="B46" s="544" t="s">
        <v>42</v>
      </c>
      <c r="C46" s="544" t="n">
        <v>91835</v>
      </c>
      <c r="D46" s="545" t="s">
        <v>164</v>
      </c>
      <c r="E46" s="544" t="s">
        <v>47</v>
      </c>
      <c r="F46" s="544" t="n">
        <v>100.22</v>
      </c>
      <c r="G46" s="546" t="n">
        <v>18.61</v>
      </c>
      <c r="H46" s="546" t="n">
        <v>1865.09</v>
      </c>
      <c r="I46" s="547" t="n">
        <v>0.0067301310858017</v>
      </c>
      <c r="J46" s="547" t="n">
        <v>0.88489479995624</v>
      </c>
      <c r="K46" s="551" t="s">
        <v>4492</v>
      </c>
    </row>
    <row r="47" customFormat="false" ht="39.55" hidden="false" customHeight="false" outlineLevel="0" collapsed="false">
      <c r="A47" s="146" t="n">
        <v>40</v>
      </c>
      <c r="B47" s="146" t="s">
        <v>42</v>
      </c>
      <c r="C47" s="146" t="n">
        <v>92413</v>
      </c>
      <c r="D47" s="134" t="s">
        <v>76</v>
      </c>
      <c r="E47" s="146" t="s">
        <v>44</v>
      </c>
      <c r="F47" s="519" t="n">
        <v>16.42</v>
      </c>
      <c r="G47" s="263" t="n">
        <v>105.61</v>
      </c>
      <c r="H47" s="263" t="n">
        <v>1734.11</v>
      </c>
      <c r="I47" s="549" t="n">
        <v>0.0062574929988363</v>
      </c>
      <c r="J47" s="549" t="n">
        <v>0.89115229295507</v>
      </c>
      <c r="K47" s="551" t="s">
        <v>4492</v>
      </c>
    </row>
    <row r="48" customFormat="false" ht="64.9" hidden="false" customHeight="false" outlineLevel="0" collapsed="false">
      <c r="A48" s="544" t="n">
        <v>41</v>
      </c>
      <c r="B48" s="544" t="s">
        <v>42</v>
      </c>
      <c r="C48" s="544" t="n">
        <v>86941</v>
      </c>
      <c r="D48" s="545" t="s">
        <v>245</v>
      </c>
      <c r="E48" s="544" t="s">
        <v>120</v>
      </c>
      <c r="F48" s="544" t="n">
        <v>2</v>
      </c>
      <c r="G48" s="546" t="n">
        <v>780.13</v>
      </c>
      <c r="H48" s="546" t="n">
        <v>1560.26</v>
      </c>
      <c r="I48" s="547" t="n">
        <v>0.0056301595783222</v>
      </c>
      <c r="J48" s="547" t="n">
        <v>0.8967824525334</v>
      </c>
      <c r="K48" s="551" t="s">
        <v>4492</v>
      </c>
    </row>
    <row r="49" customFormat="false" ht="39.55" hidden="false" customHeight="false" outlineLevel="0" collapsed="false">
      <c r="A49" s="146" t="n">
        <v>42</v>
      </c>
      <c r="B49" s="146" t="s">
        <v>42</v>
      </c>
      <c r="C49" s="146" t="n">
        <v>100435</v>
      </c>
      <c r="D49" s="134" t="s">
        <v>130</v>
      </c>
      <c r="E49" s="146" t="s">
        <v>47</v>
      </c>
      <c r="F49" s="519" t="n">
        <v>25</v>
      </c>
      <c r="G49" s="263" t="n">
        <v>61.22</v>
      </c>
      <c r="H49" s="263" t="n">
        <v>1530.5</v>
      </c>
      <c r="I49" s="549" t="n">
        <v>0.005522771355173</v>
      </c>
      <c r="J49" s="549" t="n">
        <v>0.90230522388857</v>
      </c>
      <c r="K49" s="551" t="s">
        <v>4492</v>
      </c>
    </row>
    <row r="50" customFormat="false" ht="39.55" hidden="false" customHeight="false" outlineLevel="0" collapsed="false">
      <c r="A50" s="544" t="n">
        <v>43</v>
      </c>
      <c r="B50" s="544" t="s">
        <v>42</v>
      </c>
      <c r="C50" s="544" t="n">
        <v>101166</v>
      </c>
      <c r="D50" s="545" t="s">
        <v>86</v>
      </c>
      <c r="E50" s="544" t="s">
        <v>53</v>
      </c>
      <c r="F50" s="544" t="n">
        <v>2.14</v>
      </c>
      <c r="G50" s="546" t="n">
        <v>677.56</v>
      </c>
      <c r="H50" s="546" t="n">
        <v>1449.97</v>
      </c>
      <c r="I50" s="547" t="n">
        <v>0.0052321808440772</v>
      </c>
      <c r="J50" s="547" t="n">
        <v>0.90753740473265</v>
      </c>
      <c r="K50" s="551" t="s">
        <v>4492</v>
      </c>
    </row>
    <row r="51" customFormat="false" ht="39.55" hidden="false" customHeight="false" outlineLevel="0" collapsed="false">
      <c r="A51" s="146" t="n">
        <v>44</v>
      </c>
      <c r="B51" s="146" t="s">
        <v>42</v>
      </c>
      <c r="C51" s="146" t="n">
        <v>91929</v>
      </c>
      <c r="D51" s="134" t="s">
        <v>186</v>
      </c>
      <c r="E51" s="146" t="s">
        <v>47</v>
      </c>
      <c r="F51" s="519" t="n">
        <v>183.2</v>
      </c>
      <c r="G51" s="263" t="n">
        <v>7.57</v>
      </c>
      <c r="H51" s="263" t="n">
        <v>1386.82</v>
      </c>
      <c r="I51" s="549" t="n">
        <v>0.0050043056326566</v>
      </c>
      <c r="J51" s="549" t="n">
        <v>0.9125417103653</v>
      </c>
      <c r="K51" s="551" t="s">
        <v>4492</v>
      </c>
    </row>
    <row r="52" customFormat="false" ht="26.85" hidden="false" customHeight="false" outlineLevel="0" collapsed="false">
      <c r="A52" s="544" t="n">
        <v>45</v>
      </c>
      <c r="B52" s="544" t="s">
        <v>36</v>
      </c>
      <c r="C52" s="544" t="n">
        <v>103788</v>
      </c>
      <c r="D52" s="545" t="s">
        <v>207</v>
      </c>
      <c r="E52" s="544" t="s">
        <v>208</v>
      </c>
      <c r="F52" s="544" t="n">
        <v>25</v>
      </c>
      <c r="G52" s="546" t="n">
        <v>54.64</v>
      </c>
      <c r="H52" s="546" t="n">
        <v>1366</v>
      </c>
      <c r="I52" s="547" t="n">
        <v>0.004929177178155</v>
      </c>
      <c r="J52" s="547" t="n">
        <v>0.91747088754346</v>
      </c>
      <c r="K52" s="551" t="s">
        <v>4492</v>
      </c>
    </row>
    <row r="53" customFormat="false" ht="26.85" hidden="false" customHeight="false" outlineLevel="0" collapsed="false">
      <c r="A53" s="146" t="n">
        <v>46</v>
      </c>
      <c r="B53" s="146" t="s">
        <v>42</v>
      </c>
      <c r="C53" s="146" t="n">
        <v>88650</v>
      </c>
      <c r="D53" s="134" t="s">
        <v>157</v>
      </c>
      <c r="E53" s="146" t="s">
        <v>47</v>
      </c>
      <c r="F53" s="519" t="n">
        <v>104.67</v>
      </c>
      <c r="G53" s="263" t="n">
        <v>12.71</v>
      </c>
      <c r="H53" s="263" t="n">
        <v>1330.35</v>
      </c>
      <c r="I53" s="549" t="n">
        <v>0.0048005350358408</v>
      </c>
      <c r="J53" s="549" t="n">
        <v>0.9222714225793</v>
      </c>
      <c r="K53" s="551" t="s">
        <v>4492</v>
      </c>
    </row>
    <row r="54" customFormat="false" ht="39.55" hidden="false" customHeight="false" outlineLevel="0" collapsed="false">
      <c r="A54" s="544" t="n">
        <v>47</v>
      </c>
      <c r="B54" s="544" t="s">
        <v>42</v>
      </c>
      <c r="C54" s="544" t="n">
        <v>101965</v>
      </c>
      <c r="D54" s="545" t="s">
        <v>155</v>
      </c>
      <c r="E54" s="544" t="s">
        <v>47</v>
      </c>
      <c r="F54" s="544" t="n">
        <v>10.4</v>
      </c>
      <c r="G54" s="546" t="n">
        <v>119.6</v>
      </c>
      <c r="H54" s="546" t="n">
        <v>1243.84</v>
      </c>
      <c r="I54" s="547" t="n">
        <v>0.0044883658428085</v>
      </c>
      <c r="J54" s="547" t="n">
        <v>0.92675978842211</v>
      </c>
      <c r="K54" s="551" t="s">
        <v>4492</v>
      </c>
    </row>
    <row r="55" customFormat="false" ht="26.85" hidden="false" customHeight="false" outlineLevel="0" collapsed="false">
      <c r="A55" s="146" t="n">
        <v>48</v>
      </c>
      <c r="B55" s="146" t="s">
        <v>42</v>
      </c>
      <c r="C55" s="146" t="n">
        <v>104640</v>
      </c>
      <c r="D55" s="134" t="s">
        <v>258</v>
      </c>
      <c r="E55" s="146" t="s">
        <v>44</v>
      </c>
      <c r="F55" s="519" t="n">
        <v>98.28</v>
      </c>
      <c r="G55" s="263" t="n">
        <v>12.31</v>
      </c>
      <c r="H55" s="263" t="n">
        <v>1209.82</v>
      </c>
      <c r="I55" s="549" t="n">
        <v>0.0043656055151358</v>
      </c>
      <c r="J55" s="549" t="n">
        <v>0.93112539393724</v>
      </c>
      <c r="K55" s="551" t="s">
        <v>4492</v>
      </c>
    </row>
    <row r="56" customFormat="false" ht="39.55" hidden="false" customHeight="false" outlineLevel="0" collapsed="false">
      <c r="A56" s="544" t="n">
        <v>49</v>
      </c>
      <c r="B56" s="544" t="s">
        <v>42</v>
      </c>
      <c r="C56" s="544" t="n">
        <v>94228</v>
      </c>
      <c r="D56" s="545" t="s">
        <v>126</v>
      </c>
      <c r="E56" s="544" t="s">
        <v>47</v>
      </c>
      <c r="F56" s="544" t="n">
        <v>13</v>
      </c>
      <c r="G56" s="546" t="n">
        <v>90.24</v>
      </c>
      <c r="H56" s="546" t="n">
        <v>1173.12</v>
      </c>
      <c r="I56" s="547" t="n">
        <v>0.0042331744738194</v>
      </c>
      <c r="J56" s="547" t="n">
        <v>0.93535856841106</v>
      </c>
      <c r="K56" s="551" t="s">
        <v>4492</v>
      </c>
    </row>
    <row r="57" customFormat="false" ht="39.55" hidden="false" customHeight="false" outlineLevel="0" collapsed="false">
      <c r="A57" s="146" t="n">
        <v>50</v>
      </c>
      <c r="B57" s="146" t="s">
        <v>42</v>
      </c>
      <c r="C57" s="146" t="n">
        <v>91855</v>
      </c>
      <c r="D57" s="134" t="s">
        <v>168</v>
      </c>
      <c r="E57" s="146" t="s">
        <v>47</v>
      </c>
      <c r="F57" s="519" t="n">
        <v>110.88</v>
      </c>
      <c r="G57" s="263" t="n">
        <v>10.39</v>
      </c>
      <c r="H57" s="263" t="n">
        <v>1152.04</v>
      </c>
      <c r="I57" s="549" t="n">
        <v>0.0041571078157553</v>
      </c>
      <c r="J57" s="549" t="n">
        <v>0.93951567622682</v>
      </c>
      <c r="K57" s="551" t="s">
        <v>4492</v>
      </c>
    </row>
    <row r="58" customFormat="false" ht="26.85" hidden="false" customHeight="false" outlineLevel="0" collapsed="false">
      <c r="A58" s="544" t="n">
        <v>51</v>
      </c>
      <c r="B58" s="544" t="s">
        <v>42</v>
      </c>
      <c r="C58" s="544" t="n">
        <v>98689</v>
      </c>
      <c r="D58" s="545" t="s">
        <v>153</v>
      </c>
      <c r="E58" s="544" t="s">
        <v>47</v>
      </c>
      <c r="F58" s="544" t="n">
        <v>9</v>
      </c>
      <c r="G58" s="546" t="n">
        <v>117.47</v>
      </c>
      <c r="H58" s="546" t="n">
        <v>1057.23</v>
      </c>
      <c r="I58" s="547" t="n">
        <v>0.003814988278229</v>
      </c>
      <c r="J58" s="547" t="n">
        <v>0.94333066450505</v>
      </c>
      <c r="K58" s="551" t="s">
        <v>4492</v>
      </c>
    </row>
    <row r="59" customFormat="false" ht="26.85" hidden="false" customHeight="false" outlineLevel="0" collapsed="false">
      <c r="A59" s="146" t="n">
        <v>52</v>
      </c>
      <c r="B59" s="146" t="s">
        <v>42</v>
      </c>
      <c r="C59" s="146" t="n">
        <v>88485</v>
      </c>
      <c r="D59" s="134" t="s">
        <v>262</v>
      </c>
      <c r="E59" s="146" t="s">
        <v>44</v>
      </c>
      <c r="F59" s="519" t="n">
        <v>314.01</v>
      </c>
      <c r="G59" s="263" t="n">
        <v>3.35</v>
      </c>
      <c r="H59" s="263" t="n">
        <v>1051.93</v>
      </c>
      <c r="I59" s="549" t="n">
        <v>0.0037958633594558</v>
      </c>
      <c r="J59" s="549" t="n">
        <v>0.9471265278645</v>
      </c>
      <c r="K59" s="551" t="s">
        <v>4492</v>
      </c>
    </row>
    <row r="60" customFormat="false" ht="39.55" hidden="false" customHeight="false" outlineLevel="0" collapsed="false">
      <c r="A60" s="544" t="n">
        <v>53</v>
      </c>
      <c r="B60" s="544" t="s">
        <v>42</v>
      </c>
      <c r="C60" s="544" t="n">
        <v>104917</v>
      </c>
      <c r="D60" s="545" t="s">
        <v>65</v>
      </c>
      <c r="E60" s="544" t="s">
        <v>66</v>
      </c>
      <c r="F60" s="544" t="n">
        <v>68</v>
      </c>
      <c r="G60" s="546" t="n">
        <v>14.84</v>
      </c>
      <c r="H60" s="546" t="n">
        <v>1009.12</v>
      </c>
      <c r="I60" s="547" t="n">
        <v>0.0036413845344215</v>
      </c>
      <c r="J60" s="547" t="n">
        <v>0.95076791239892</v>
      </c>
      <c r="K60" s="551" t="s">
        <v>4492</v>
      </c>
    </row>
    <row r="61" customFormat="false" ht="26.85" hidden="false" customHeight="false" outlineLevel="0" collapsed="false">
      <c r="A61" s="146" t="n">
        <v>54</v>
      </c>
      <c r="B61" s="146" t="s">
        <v>42</v>
      </c>
      <c r="C61" s="146" t="n">
        <v>92000</v>
      </c>
      <c r="D61" s="134" t="s">
        <v>212</v>
      </c>
      <c r="E61" s="146" t="s">
        <v>120</v>
      </c>
      <c r="F61" s="519" t="n">
        <v>34</v>
      </c>
      <c r="G61" s="263" t="n">
        <v>29.26</v>
      </c>
      <c r="H61" s="263" t="n">
        <v>994.84</v>
      </c>
      <c r="I61" s="549" t="n">
        <v>0.003589855507991</v>
      </c>
      <c r="J61" s="549" t="n">
        <v>0.95435776790691</v>
      </c>
      <c r="K61" s="551" t="s">
        <v>4492</v>
      </c>
    </row>
    <row r="62" customFormat="false" ht="39.55" hidden="false" customHeight="false" outlineLevel="0" collapsed="false">
      <c r="A62" s="544" t="n">
        <v>55</v>
      </c>
      <c r="B62" s="544" t="s">
        <v>42</v>
      </c>
      <c r="C62" s="544" t="n">
        <v>97901</v>
      </c>
      <c r="D62" s="545" t="s">
        <v>225</v>
      </c>
      <c r="E62" s="544" t="s">
        <v>120</v>
      </c>
      <c r="F62" s="544" t="n">
        <v>3</v>
      </c>
      <c r="G62" s="546" t="n">
        <v>290.59</v>
      </c>
      <c r="H62" s="546" t="n">
        <v>871.77</v>
      </c>
      <c r="I62" s="547" t="n">
        <v>0.0031457604601759</v>
      </c>
      <c r="J62" s="547" t="n">
        <v>0.95750352836709</v>
      </c>
      <c r="K62" s="551" t="s">
        <v>4492</v>
      </c>
    </row>
    <row r="63" customFormat="false" ht="39.55" hidden="false" customHeight="false" outlineLevel="0" collapsed="false">
      <c r="A63" s="146" t="n">
        <v>56</v>
      </c>
      <c r="B63" s="146" t="s">
        <v>42</v>
      </c>
      <c r="C63" s="146" t="n">
        <v>91925</v>
      </c>
      <c r="D63" s="134" t="s">
        <v>178</v>
      </c>
      <c r="E63" s="146" t="s">
        <v>47</v>
      </c>
      <c r="F63" s="519" t="n">
        <v>210</v>
      </c>
      <c r="G63" s="263" t="n">
        <v>3.79</v>
      </c>
      <c r="H63" s="263" t="n">
        <v>795.9</v>
      </c>
      <c r="I63" s="549" t="n">
        <v>0.0028719854436996</v>
      </c>
      <c r="J63" s="549" t="n">
        <v>0.96037551381079</v>
      </c>
      <c r="K63" s="551" t="s">
        <v>4492</v>
      </c>
    </row>
    <row r="64" customFormat="false" ht="39.55" hidden="false" customHeight="false" outlineLevel="0" collapsed="false">
      <c r="A64" s="544" t="n">
        <v>57</v>
      </c>
      <c r="B64" s="544" t="s">
        <v>42</v>
      </c>
      <c r="C64" s="544" t="n">
        <v>102623</v>
      </c>
      <c r="D64" s="545" t="s">
        <v>249</v>
      </c>
      <c r="E64" s="544" t="s">
        <v>120</v>
      </c>
      <c r="F64" s="544" t="n">
        <v>1</v>
      </c>
      <c r="G64" s="546" t="n">
        <v>743.6</v>
      </c>
      <c r="H64" s="546" t="n">
        <v>743.6</v>
      </c>
      <c r="I64" s="547" t="n">
        <v>0.0026832621886355</v>
      </c>
      <c r="J64" s="547" t="n">
        <v>0.96305877599942</v>
      </c>
      <c r="K64" s="551" t="s">
        <v>4492</v>
      </c>
    </row>
    <row r="65" customFormat="false" ht="26.85" hidden="false" customHeight="false" outlineLevel="0" collapsed="false">
      <c r="A65" s="146" t="n">
        <v>58</v>
      </c>
      <c r="B65" s="146" t="s">
        <v>36</v>
      </c>
      <c r="C65" s="146" t="n">
        <v>92982</v>
      </c>
      <c r="D65" s="134" t="s">
        <v>182</v>
      </c>
      <c r="E65" s="146" t="s">
        <v>47</v>
      </c>
      <c r="F65" s="519" t="n">
        <v>40</v>
      </c>
      <c r="G65" s="263" t="n">
        <v>18.3</v>
      </c>
      <c r="H65" s="263" t="n">
        <v>732</v>
      </c>
      <c r="I65" s="549" t="n">
        <v>0.0026414038758488</v>
      </c>
      <c r="J65" s="549" t="n">
        <v>0.96570017987527</v>
      </c>
      <c r="K65" s="551" t="s">
        <v>4492</v>
      </c>
    </row>
    <row r="66" customFormat="false" ht="52.2" hidden="false" customHeight="false" outlineLevel="0" collapsed="false">
      <c r="A66" s="544" t="n">
        <v>59</v>
      </c>
      <c r="B66" s="544" t="s">
        <v>42</v>
      </c>
      <c r="C66" s="544" t="n">
        <v>101880</v>
      </c>
      <c r="D66" s="545" t="s">
        <v>190</v>
      </c>
      <c r="E66" s="544" t="s">
        <v>120</v>
      </c>
      <c r="F66" s="544" t="n">
        <v>1</v>
      </c>
      <c r="G66" s="546" t="n">
        <v>711.33</v>
      </c>
      <c r="H66" s="546" t="n">
        <v>711.33</v>
      </c>
      <c r="I66" s="547" t="n">
        <v>0.0025668166926333</v>
      </c>
      <c r="J66" s="547" t="n">
        <v>0.96826699656791</v>
      </c>
      <c r="K66" s="551" t="s">
        <v>4492</v>
      </c>
    </row>
    <row r="67" customFormat="false" ht="39.55" hidden="false" customHeight="false" outlineLevel="0" collapsed="false">
      <c r="A67" s="146" t="n">
        <v>60</v>
      </c>
      <c r="B67" s="146" t="s">
        <v>42</v>
      </c>
      <c r="C67" s="146" t="n">
        <v>95470</v>
      </c>
      <c r="D67" s="134" t="s">
        <v>243</v>
      </c>
      <c r="E67" s="146" t="s">
        <v>120</v>
      </c>
      <c r="F67" s="519" t="n">
        <v>2</v>
      </c>
      <c r="G67" s="263" t="n">
        <v>298.73</v>
      </c>
      <c r="H67" s="263" t="n">
        <v>597.46</v>
      </c>
      <c r="I67" s="549" t="n">
        <v>0.0021559196170282</v>
      </c>
      <c r="J67" s="549" t="n">
        <v>0.97042291618494</v>
      </c>
      <c r="K67" s="551" t="s">
        <v>4492</v>
      </c>
    </row>
    <row r="68" customFormat="false" ht="39.55" hidden="false" customHeight="false" outlineLevel="0" collapsed="false">
      <c r="A68" s="544" t="n">
        <v>61</v>
      </c>
      <c r="B68" s="544" t="s">
        <v>42</v>
      </c>
      <c r="C68" s="544" t="n">
        <v>94794</v>
      </c>
      <c r="D68" s="545" t="s">
        <v>247</v>
      </c>
      <c r="E68" s="544" t="s">
        <v>120</v>
      </c>
      <c r="F68" s="544" t="n">
        <v>4</v>
      </c>
      <c r="G68" s="546" t="n">
        <v>146.4</v>
      </c>
      <c r="H68" s="546" t="n">
        <v>585.6</v>
      </c>
      <c r="I68" s="547" t="n">
        <v>0.0021131231006791</v>
      </c>
      <c r="J68" s="547" t="n">
        <v>0.97253603928561</v>
      </c>
      <c r="K68" s="551" t="s">
        <v>4492</v>
      </c>
    </row>
    <row r="69" customFormat="false" ht="26.85" hidden="false" customHeight="false" outlineLevel="0" collapsed="false">
      <c r="A69" s="146" t="n">
        <v>62</v>
      </c>
      <c r="B69" s="146" t="s">
        <v>42</v>
      </c>
      <c r="C69" s="146" t="n">
        <v>99804</v>
      </c>
      <c r="D69" s="134" t="s">
        <v>285</v>
      </c>
      <c r="E69" s="146" t="s">
        <v>44</v>
      </c>
      <c r="F69" s="519" t="n">
        <v>108</v>
      </c>
      <c r="G69" s="263" t="n">
        <v>5.22</v>
      </c>
      <c r="H69" s="263" t="n">
        <v>563.76</v>
      </c>
      <c r="I69" s="549" t="n">
        <v>0.0020343140014324</v>
      </c>
      <c r="J69" s="549" t="n">
        <v>0.97457035328705</v>
      </c>
      <c r="K69" s="551" t="s">
        <v>4492</v>
      </c>
    </row>
    <row r="70" customFormat="false" ht="26.85" hidden="false" customHeight="false" outlineLevel="0" collapsed="false">
      <c r="A70" s="544" t="n">
        <v>63</v>
      </c>
      <c r="B70" s="544" t="s">
        <v>42</v>
      </c>
      <c r="C70" s="544" t="n">
        <v>88415</v>
      </c>
      <c r="D70" s="545" t="s">
        <v>270</v>
      </c>
      <c r="E70" s="544" t="s">
        <v>44</v>
      </c>
      <c r="F70" s="544" t="n">
        <v>150.25</v>
      </c>
      <c r="G70" s="546" t="n">
        <v>3.63</v>
      </c>
      <c r="H70" s="546" t="n">
        <v>545.4</v>
      </c>
      <c r="I70" s="547" t="n">
        <v>0.0019680623960218</v>
      </c>
      <c r="J70" s="547" t="n">
        <v>0.97653841568307</v>
      </c>
      <c r="K70" s="551" t="s">
        <v>4492</v>
      </c>
    </row>
    <row r="71" customFormat="false" ht="26.85" hidden="false" customHeight="false" outlineLevel="0" collapsed="false">
      <c r="A71" s="146" t="n">
        <v>64</v>
      </c>
      <c r="B71" s="146" t="s">
        <v>42</v>
      </c>
      <c r="C71" s="146" t="n">
        <v>104780</v>
      </c>
      <c r="D71" s="134" t="s">
        <v>162</v>
      </c>
      <c r="E71" s="146" t="s">
        <v>47</v>
      </c>
      <c r="F71" s="519" t="n">
        <v>110.88</v>
      </c>
      <c r="G71" s="263" t="n">
        <v>4.89</v>
      </c>
      <c r="H71" s="263" t="n">
        <v>542.2</v>
      </c>
      <c r="I71" s="549" t="n">
        <v>0.001956515275253</v>
      </c>
      <c r="J71" s="549" t="n">
        <v>0.97849493095832</v>
      </c>
      <c r="K71" s="551" t="s">
        <v>4492</v>
      </c>
    </row>
    <row r="72" customFormat="false" ht="14.25" hidden="false" customHeight="false" outlineLevel="0" collapsed="false">
      <c r="A72" s="544" t="n">
        <v>65</v>
      </c>
      <c r="B72" s="544" t="s">
        <v>36</v>
      </c>
      <c r="C72" s="544" t="n">
        <v>83387</v>
      </c>
      <c r="D72" s="545" t="s">
        <v>216</v>
      </c>
      <c r="E72" s="544" t="s">
        <v>120</v>
      </c>
      <c r="F72" s="544" t="n">
        <v>50</v>
      </c>
      <c r="G72" s="546" t="n">
        <v>9.85</v>
      </c>
      <c r="H72" s="546" t="n">
        <v>492.5</v>
      </c>
      <c r="I72" s="547" t="n">
        <v>0.0017771740558136</v>
      </c>
      <c r="J72" s="547" t="n">
        <v>0.98027210501413</v>
      </c>
      <c r="K72" s="551" t="s">
        <v>4492</v>
      </c>
    </row>
    <row r="73" customFormat="false" ht="39.55" hidden="false" customHeight="false" outlineLevel="0" collapsed="false">
      <c r="A73" s="146" t="n">
        <v>66</v>
      </c>
      <c r="B73" s="146" t="s">
        <v>42</v>
      </c>
      <c r="C73" s="146" t="n">
        <v>89712</v>
      </c>
      <c r="D73" s="134" t="s">
        <v>223</v>
      </c>
      <c r="E73" s="146" t="s">
        <v>47</v>
      </c>
      <c r="F73" s="519" t="n">
        <v>18.83</v>
      </c>
      <c r="G73" s="263" t="n">
        <v>26.12</v>
      </c>
      <c r="H73" s="263" t="n">
        <v>491.83</v>
      </c>
      <c r="I73" s="549" t="n">
        <v>0.0017747563774026</v>
      </c>
      <c r="J73" s="549" t="n">
        <v>0.98204686139154</v>
      </c>
      <c r="K73" s="551" t="s">
        <v>4492</v>
      </c>
    </row>
    <row r="74" customFormat="false" ht="39.55" hidden="false" customHeight="false" outlineLevel="0" collapsed="false">
      <c r="A74" s="544" t="n">
        <v>67</v>
      </c>
      <c r="B74" s="544" t="s">
        <v>42</v>
      </c>
      <c r="C74" s="544" t="n">
        <v>91837</v>
      </c>
      <c r="D74" s="545" t="s">
        <v>166</v>
      </c>
      <c r="E74" s="544" t="s">
        <v>47</v>
      </c>
      <c r="F74" s="544" t="n">
        <v>20.9</v>
      </c>
      <c r="G74" s="546" t="n">
        <v>23.08</v>
      </c>
      <c r="H74" s="546" t="n">
        <v>482.37</v>
      </c>
      <c r="I74" s="547" t="n">
        <v>0.00174062020163</v>
      </c>
      <c r="J74" s="547" t="n">
        <v>0.98378748159317</v>
      </c>
      <c r="K74" s="551" t="s">
        <v>4492</v>
      </c>
    </row>
    <row r="75" customFormat="false" ht="26.85" hidden="false" customHeight="false" outlineLevel="0" collapsed="false">
      <c r="A75" s="146" t="n">
        <v>68</v>
      </c>
      <c r="B75" s="146" t="s">
        <v>42</v>
      </c>
      <c r="C75" s="146" t="n">
        <v>88484</v>
      </c>
      <c r="D75" s="134" t="s">
        <v>254</v>
      </c>
      <c r="E75" s="146" t="s">
        <v>44</v>
      </c>
      <c r="F75" s="519" t="n">
        <v>98.28</v>
      </c>
      <c r="G75" s="263" t="n">
        <v>4.25</v>
      </c>
      <c r="H75" s="263" t="n">
        <v>417.69</v>
      </c>
      <c r="I75" s="549" t="n">
        <v>0.0015072240230919</v>
      </c>
      <c r="J75" s="549" t="n">
        <v>0.98529470561626</v>
      </c>
      <c r="K75" s="551" t="s">
        <v>4492</v>
      </c>
    </row>
    <row r="76" customFormat="false" ht="14.25" hidden="false" customHeight="false" outlineLevel="0" collapsed="false">
      <c r="A76" s="544" t="n">
        <v>69</v>
      </c>
      <c r="B76" s="544" t="s">
        <v>36</v>
      </c>
      <c r="C76" s="544" t="n">
        <v>85387</v>
      </c>
      <c r="D76" s="545" t="s">
        <v>56</v>
      </c>
      <c r="E76" s="544" t="s">
        <v>53</v>
      </c>
      <c r="F76" s="544" t="n">
        <v>5.2</v>
      </c>
      <c r="G76" s="546" t="n">
        <v>74.77</v>
      </c>
      <c r="H76" s="546" t="n">
        <v>388.8</v>
      </c>
      <c r="I76" s="547" t="n">
        <v>0.0014029751734017</v>
      </c>
      <c r="J76" s="547" t="n">
        <v>0.98669768078966</v>
      </c>
      <c r="K76" s="551" t="s">
        <v>4492</v>
      </c>
    </row>
    <row r="77" customFormat="false" ht="14.25" hidden="false" customHeight="false" outlineLevel="0" collapsed="false">
      <c r="A77" s="146" t="n">
        <v>70</v>
      </c>
      <c r="B77" s="146" t="s">
        <v>42</v>
      </c>
      <c r="C77" s="146" t="n">
        <v>93358</v>
      </c>
      <c r="D77" s="134" t="s">
        <v>174</v>
      </c>
      <c r="E77" s="146" t="s">
        <v>53</v>
      </c>
      <c r="F77" s="519" t="n">
        <v>4.24</v>
      </c>
      <c r="G77" s="263" t="n">
        <v>82.16</v>
      </c>
      <c r="H77" s="263" t="n">
        <v>348.35</v>
      </c>
      <c r="I77" s="549" t="n">
        <v>0.0012570123499343</v>
      </c>
      <c r="J77" s="549" t="n">
        <v>0.9879546931396</v>
      </c>
      <c r="K77" s="551" t="s">
        <v>4492</v>
      </c>
    </row>
    <row r="78" customFormat="false" ht="39.55" hidden="false" customHeight="false" outlineLevel="0" collapsed="false">
      <c r="A78" s="544" t="n">
        <v>71</v>
      </c>
      <c r="B78" s="544" t="s">
        <v>42</v>
      </c>
      <c r="C78" s="544" t="n">
        <v>89402</v>
      </c>
      <c r="D78" s="545" t="s">
        <v>237</v>
      </c>
      <c r="E78" s="544" t="s">
        <v>47</v>
      </c>
      <c r="F78" s="544" t="n">
        <v>26.89</v>
      </c>
      <c r="G78" s="546" t="n">
        <v>11.47</v>
      </c>
      <c r="H78" s="546" t="n">
        <v>308.42</v>
      </c>
      <c r="I78" s="547" t="n">
        <v>0.0011129259335919</v>
      </c>
      <c r="J78" s="547" t="n">
        <v>0.98906761907319</v>
      </c>
      <c r="K78" s="551" t="s">
        <v>4492</v>
      </c>
    </row>
    <row r="79" customFormat="false" ht="39.55" hidden="false" customHeight="false" outlineLevel="0" collapsed="false">
      <c r="A79" s="146" t="n">
        <v>72</v>
      </c>
      <c r="B79" s="146" t="s">
        <v>42</v>
      </c>
      <c r="C79" s="146" t="n">
        <v>97667</v>
      </c>
      <c r="D79" s="134" t="s">
        <v>170</v>
      </c>
      <c r="E79" s="146" t="s">
        <v>47</v>
      </c>
      <c r="F79" s="519" t="n">
        <v>40</v>
      </c>
      <c r="G79" s="263" t="n">
        <v>7.55</v>
      </c>
      <c r="H79" s="263" t="n">
        <v>302</v>
      </c>
      <c r="I79" s="549" t="n">
        <v>0.0010897595225497</v>
      </c>
      <c r="J79" s="549" t="n">
        <v>0.99015737859574</v>
      </c>
      <c r="K79" s="551" t="s">
        <v>4492</v>
      </c>
    </row>
    <row r="80" customFormat="false" ht="26.85" hidden="false" customHeight="false" outlineLevel="0" collapsed="false">
      <c r="A80" s="544" t="n">
        <v>73</v>
      </c>
      <c r="B80" s="544" t="s">
        <v>42</v>
      </c>
      <c r="C80" s="544" t="n">
        <v>89865</v>
      </c>
      <c r="D80" s="545" t="s">
        <v>279</v>
      </c>
      <c r="E80" s="544" t="s">
        <v>47</v>
      </c>
      <c r="F80" s="544" t="n">
        <v>18</v>
      </c>
      <c r="G80" s="546" t="n">
        <v>16.02</v>
      </c>
      <c r="H80" s="546" t="n">
        <v>288.36</v>
      </c>
      <c r="I80" s="547" t="n">
        <v>0.0010405399202729</v>
      </c>
      <c r="J80" s="547" t="n">
        <v>0.99119791851601</v>
      </c>
      <c r="K80" s="551" t="s">
        <v>4492</v>
      </c>
    </row>
    <row r="81" customFormat="false" ht="26.85" hidden="false" customHeight="false" outlineLevel="0" collapsed="false">
      <c r="A81" s="146" t="n">
        <v>74</v>
      </c>
      <c r="B81" s="146" t="s">
        <v>42</v>
      </c>
      <c r="C81" s="146" t="n">
        <v>97622</v>
      </c>
      <c r="D81" s="134" t="s">
        <v>52</v>
      </c>
      <c r="E81" s="146" t="s">
        <v>53</v>
      </c>
      <c r="F81" s="519" t="n">
        <v>5.2</v>
      </c>
      <c r="G81" s="263" t="n">
        <v>54.8</v>
      </c>
      <c r="H81" s="263" t="n">
        <v>284.96</v>
      </c>
      <c r="I81" s="549" t="n">
        <v>0.0010282711044561</v>
      </c>
      <c r="J81" s="549" t="n">
        <v>0.99222618962047</v>
      </c>
      <c r="K81" s="551" t="s">
        <v>4492</v>
      </c>
    </row>
    <row r="82" customFormat="false" ht="26.85" hidden="false" customHeight="false" outlineLevel="0" collapsed="false">
      <c r="A82" s="544" t="n">
        <v>75</v>
      </c>
      <c r="B82" s="544" t="s">
        <v>42</v>
      </c>
      <c r="C82" s="544" t="n">
        <v>91953</v>
      </c>
      <c r="D82" s="545" t="s">
        <v>210</v>
      </c>
      <c r="E82" s="544" t="s">
        <v>120</v>
      </c>
      <c r="F82" s="544" t="n">
        <v>10</v>
      </c>
      <c r="G82" s="546" t="n">
        <v>27.91</v>
      </c>
      <c r="H82" s="546" t="n">
        <v>279.1</v>
      </c>
      <c r="I82" s="547" t="n">
        <v>0.0010071254395484</v>
      </c>
      <c r="J82" s="547" t="n">
        <v>0.99323331506001</v>
      </c>
      <c r="K82" s="551" t="s">
        <v>4492</v>
      </c>
    </row>
    <row r="83" customFormat="false" ht="26.85" hidden="false" customHeight="false" outlineLevel="0" collapsed="false">
      <c r="A83" s="146" t="n">
        <v>76</v>
      </c>
      <c r="B83" s="146" t="s">
        <v>42</v>
      </c>
      <c r="C83" s="146" t="n">
        <v>91993</v>
      </c>
      <c r="D83" s="134" t="s">
        <v>214</v>
      </c>
      <c r="E83" s="146" t="s">
        <v>120</v>
      </c>
      <c r="F83" s="519" t="n">
        <v>6</v>
      </c>
      <c r="G83" s="263" t="n">
        <v>44.51</v>
      </c>
      <c r="H83" s="263" t="n">
        <v>267.06</v>
      </c>
      <c r="I83" s="549" t="n">
        <v>0.00096367939765599</v>
      </c>
      <c r="J83" s="549" t="n">
        <v>0.99419699445767</v>
      </c>
      <c r="K83" s="551" t="s">
        <v>4492</v>
      </c>
    </row>
    <row r="84" customFormat="false" ht="39.55" hidden="false" customHeight="false" outlineLevel="0" collapsed="false">
      <c r="A84" s="544" t="n">
        <v>77</v>
      </c>
      <c r="B84" s="544" t="s">
        <v>42</v>
      </c>
      <c r="C84" s="544" t="n">
        <v>97669</v>
      </c>
      <c r="D84" s="545" t="s">
        <v>172</v>
      </c>
      <c r="E84" s="544" t="s">
        <v>47</v>
      </c>
      <c r="F84" s="544" t="n">
        <v>16.6</v>
      </c>
      <c r="G84" s="546" t="n">
        <v>15.99</v>
      </c>
      <c r="H84" s="546" t="n">
        <v>265.43</v>
      </c>
      <c r="I84" s="547" t="n">
        <v>0.00095779758301442</v>
      </c>
      <c r="J84" s="547" t="n">
        <v>0.99515479204068</v>
      </c>
      <c r="K84" s="551" t="s">
        <v>4492</v>
      </c>
    </row>
    <row r="85" customFormat="false" ht="26.85" hidden="false" customHeight="false" outlineLevel="0" collapsed="false">
      <c r="A85" s="146" t="n">
        <v>78</v>
      </c>
      <c r="B85" s="146" t="s">
        <v>42</v>
      </c>
      <c r="C85" s="146" t="n">
        <v>96617</v>
      </c>
      <c r="D85" s="134" t="s">
        <v>63</v>
      </c>
      <c r="E85" s="146" t="s">
        <v>44</v>
      </c>
      <c r="F85" s="519" t="n">
        <v>10.74</v>
      </c>
      <c r="G85" s="263" t="n">
        <v>21.34</v>
      </c>
      <c r="H85" s="263" t="n">
        <v>229.19</v>
      </c>
      <c r="I85" s="549" t="n">
        <v>0.00082702644030846</v>
      </c>
      <c r="J85" s="549" t="n">
        <v>0.99598181848099</v>
      </c>
      <c r="K85" s="551" t="s">
        <v>4492</v>
      </c>
    </row>
    <row r="86" customFormat="false" ht="26.85" hidden="false" customHeight="false" outlineLevel="0" collapsed="false">
      <c r="A86" s="544" t="n">
        <v>79</v>
      </c>
      <c r="B86" s="544" t="s">
        <v>42</v>
      </c>
      <c r="C86" s="544" t="n">
        <v>98524</v>
      </c>
      <c r="D86" s="545" t="s">
        <v>49</v>
      </c>
      <c r="E86" s="544" t="s">
        <v>44</v>
      </c>
      <c r="F86" s="544" t="n">
        <v>48</v>
      </c>
      <c r="G86" s="546" t="n">
        <v>4.42</v>
      </c>
      <c r="H86" s="546" t="n">
        <v>212.16</v>
      </c>
      <c r="I86" s="547" t="n">
        <v>0.00076557410696733</v>
      </c>
      <c r="J86" s="547" t="n">
        <v>0.99674739258796</v>
      </c>
      <c r="K86" s="551" t="s">
        <v>4492</v>
      </c>
    </row>
    <row r="87" customFormat="false" ht="26.85" hidden="false" customHeight="false" outlineLevel="0" collapsed="false">
      <c r="A87" s="146" t="n">
        <v>80</v>
      </c>
      <c r="B87" s="146" t="s">
        <v>42</v>
      </c>
      <c r="C87" s="146" t="n">
        <v>93661</v>
      </c>
      <c r="D87" s="134" t="s">
        <v>196</v>
      </c>
      <c r="E87" s="146" t="s">
        <v>120</v>
      </c>
      <c r="F87" s="519" t="n">
        <v>3</v>
      </c>
      <c r="G87" s="263" t="n">
        <v>56.65</v>
      </c>
      <c r="H87" s="263" t="n">
        <v>169.95</v>
      </c>
      <c r="I87" s="549" t="n">
        <v>0.0006132603670772</v>
      </c>
      <c r="J87" s="549" t="n">
        <v>0.99736065295504</v>
      </c>
      <c r="K87" s="551" t="s">
        <v>4492</v>
      </c>
    </row>
    <row r="88" customFormat="false" ht="26.85" hidden="false" customHeight="false" outlineLevel="0" collapsed="false">
      <c r="A88" s="544" t="n">
        <v>81</v>
      </c>
      <c r="B88" s="544" t="s">
        <v>42</v>
      </c>
      <c r="C88" s="544" t="n">
        <v>93660</v>
      </c>
      <c r="D88" s="545" t="s">
        <v>194</v>
      </c>
      <c r="E88" s="544" t="s">
        <v>120</v>
      </c>
      <c r="F88" s="544" t="n">
        <v>3</v>
      </c>
      <c r="G88" s="546" t="n">
        <v>55.43</v>
      </c>
      <c r="H88" s="546" t="n">
        <v>166.29</v>
      </c>
      <c r="I88" s="547" t="n">
        <v>0.00060005334769795</v>
      </c>
      <c r="J88" s="547" t="n">
        <v>0.99796070630274</v>
      </c>
      <c r="K88" s="551" t="s">
        <v>4492</v>
      </c>
    </row>
    <row r="89" customFormat="false" ht="39.55" hidden="false" customHeight="false" outlineLevel="0" collapsed="false">
      <c r="A89" s="146" t="n">
        <v>82</v>
      </c>
      <c r="B89" s="146" t="s">
        <v>42</v>
      </c>
      <c r="C89" s="146" t="n">
        <v>104328</v>
      </c>
      <c r="D89" s="134" t="s">
        <v>227</v>
      </c>
      <c r="E89" s="146" t="s">
        <v>120</v>
      </c>
      <c r="F89" s="519" t="n">
        <v>2</v>
      </c>
      <c r="G89" s="263" t="n">
        <v>71.24</v>
      </c>
      <c r="H89" s="263" t="n">
        <v>142.48</v>
      </c>
      <c r="I89" s="549" t="n">
        <v>0.00051413555222806</v>
      </c>
      <c r="J89" s="549" t="n">
        <v>0.99847484185496</v>
      </c>
      <c r="K89" s="551" t="s">
        <v>4492</v>
      </c>
    </row>
    <row r="90" customFormat="false" ht="26.85" hidden="false" customHeight="false" outlineLevel="0" collapsed="false">
      <c r="A90" s="544" t="n">
        <v>83</v>
      </c>
      <c r="B90" s="544" t="s">
        <v>42</v>
      </c>
      <c r="C90" s="544" t="n">
        <v>104918</v>
      </c>
      <c r="D90" s="545" t="s">
        <v>68</v>
      </c>
      <c r="E90" s="544" t="s">
        <v>66</v>
      </c>
      <c r="F90" s="544" t="n">
        <v>8.6</v>
      </c>
      <c r="G90" s="546" t="n">
        <v>13.77</v>
      </c>
      <c r="H90" s="546" t="n">
        <v>118.42</v>
      </c>
      <c r="I90" s="547" t="n">
        <v>0.00042731563794811</v>
      </c>
      <c r="J90" s="547" t="n">
        <v>0.99890215749291</v>
      </c>
      <c r="K90" s="551" t="s">
        <v>4492</v>
      </c>
    </row>
    <row r="91" customFormat="false" ht="26.85" hidden="false" customHeight="false" outlineLevel="0" collapsed="false">
      <c r="A91" s="146" t="n">
        <v>84</v>
      </c>
      <c r="B91" s="146" t="s">
        <v>42</v>
      </c>
      <c r="C91" s="146" t="n">
        <v>93673</v>
      </c>
      <c r="D91" s="134" t="s">
        <v>198</v>
      </c>
      <c r="E91" s="146" t="s">
        <v>120</v>
      </c>
      <c r="F91" s="519" t="n">
        <v>1</v>
      </c>
      <c r="G91" s="263" t="n">
        <v>95.62</v>
      </c>
      <c r="H91" s="263" t="n">
        <v>95.62</v>
      </c>
      <c r="I91" s="549" t="n">
        <v>0.00034504240247085</v>
      </c>
      <c r="J91" s="549" t="n">
        <v>0.99924719989538</v>
      </c>
      <c r="K91" s="551" t="s">
        <v>4492</v>
      </c>
    </row>
    <row r="92" customFormat="false" ht="39.55" hidden="false" customHeight="false" outlineLevel="0" collapsed="false">
      <c r="A92" s="544" t="n">
        <v>85</v>
      </c>
      <c r="B92" s="544" t="s">
        <v>42</v>
      </c>
      <c r="C92" s="544" t="n">
        <v>90443</v>
      </c>
      <c r="D92" s="545" t="s">
        <v>235</v>
      </c>
      <c r="E92" s="544" t="s">
        <v>47</v>
      </c>
      <c r="F92" s="544" t="n">
        <v>12</v>
      </c>
      <c r="G92" s="546" t="n">
        <v>7.51</v>
      </c>
      <c r="H92" s="546" t="n">
        <v>90.12</v>
      </c>
      <c r="I92" s="547" t="n">
        <v>0.00032519578864958</v>
      </c>
      <c r="J92" s="547" t="n">
        <v>0.99957239568403</v>
      </c>
      <c r="K92" s="551" t="s">
        <v>4492</v>
      </c>
    </row>
    <row r="93" customFormat="false" ht="26.85" hidden="false" customHeight="false" outlineLevel="0" collapsed="false">
      <c r="A93" s="146" t="n">
        <v>86</v>
      </c>
      <c r="B93" s="146" t="s">
        <v>42</v>
      </c>
      <c r="C93" s="146" t="n">
        <v>99821</v>
      </c>
      <c r="D93" s="134" t="s">
        <v>289</v>
      </c>
      <c r="E93" s="146" t="s">
        <v>44</v>
      </c>
      <c r="F93" s="519" t="n">
        <v>16.92</v>
      </c>
      <c r="G93" s="263" t="n">
        <v>3</v>
      </c>
      <c r="H93" s="263" t="n">
        <v>50.76</v>
      </c>
      <c r="I93" s="549" t="n">
        <v>0.00018316620319411</v>
      </c>
      <c r="J93" s="549" t="n">
        <v>0.99975556188723</v>
      </c>
      <c r="K93" s="551" t="s">
        <v>4492</v>
      </c>
    </row>
    <row r="94" customFormat="false" ht="26.85" hidden="false" customHeight="false" outlineLevel="0" collapsed="false">
      <c r="A94" s="544" t="n">
        <v>87</v>
      </c>
      <c r="B94" s="544" t="s">
        <v>42</v>
      </c>
      <c r="C94" s="544" t="n">
        <v>93653</v>
      </c>
      <c r="D94" s="545" t="s">
        <v>192</v>
      </c>
      <c r="E94" s="544" t="s">
        <v>120</v>
      </c>
      <c r="F94" s="544" t="n">
        <v>4</v>
      </c>
      <c r="G94" s="546" t="n">
        <v>11.51</v>
      </c>
      <c r="H94" s="546" t="n">
        <v>46.04</v>
      </c>
      <c r="I94" s="547" t="n">
        <v>0.00016613420006022</v>
      </c>
      <c r="J94" s="547" t="n">
        <v>0.99992169608729</v>
      </c>
      <c r="K94" s="551" t="s">
        <v>4492</v>
      </c>
    </row>
    <row r="95" customFormat="false" ht="26.85" hidden="false" customHeight="false" outlineLevel="0" collapsed="false">
      <c r="A95" s="146" t="n">
        <v>88</v>
      </c>
      <c r="B95" s="146" t="s">
        <v>42</v>
      </c>
      <c r="C95" s="146" t="n">
        <v>99818</v>
      </c>
      <c r="D95" s="134" t="s">
        <v>287</v>
      </c>
      <c r="E95" s="146" t="s">
        <v>120</v>
      </c>
      <c r="F95" s="519" t="n">
        <v>4</v>
      </c>
      <c r="G95" s="263" t="n">
        <v>5.44</v>
      </c>
      <c r="H95" s="263" t="n">
        <v>21.76</v>
      </c>
      <c r="I95" s="549" t="n">
        <v>7.8520421227419E-005</v>
      </c>
      <c r="J95" s="549" t="n">
        <v>1.0000002165085</v>
      </c>
      <c r="K95" s="551" t="s">
        <v>4492</v>
      </c>
    </row>
    <row r="96" customFormat="false" ht="14.25" hidden="false" customHeight="false" outlineLevel="0" collapsed="false">
      <c r="A96" s="552"/>
      <c r="B96" s="552"/>
      <c r="C96" s="552"/>
      <c r="D96" s="553"/>
      <c r="E96" s="552"/>
      <c r="F96" s="552"/>
      <c r="G96" s="554"/>
      <c r="H96" s="554"/>
      <c r="I96" s="555"/>
      <c r="J96" s="555"/>
      <c r="K96" s="556"/>
    </row>
    <row r="97" customFormat="false" ht="14.25" hidden="false" customHeight="false" outlineLevel="0" collapsed="false">
      <c r="A97" s="552"/>
      <c r="B97" s="552"/>
      <c r="C97" s="552"/>
      <c r="D97" s="553"/>
      <c r="E97" s="552"/>
      <c r="F97" s="552"/>
      <c r="G97" s="554"/>
      <c r="H97" s="554"/>
      <c r="I97" s="555"/>
      <c r="J97" s="555"/>
      <c r="K97" s="556"/>
    </row>
    <row r="98" customFormat="false" ht="14.25" hidden="false" customHeight="false" outlineLevel="0" collapsed="false">
      <c r="A98" s="552"/>
      <c r="B98" s="552"/>
      <c r="C98" s="552"/>
      <c r="D98" s="553"/>
      <c r="E98" s="552"/>
      <c r="F98" s="552"/>
      <c r="G98" s="554"/>
      <c r="H98" s="554"/>
      <c r="I98" s="555"/>
      <c r="J98" s="555"/>
      <c r="K98" s="556"/>
    </row>
    <row r="99" customFormat="false" ht="14.25" hidden="false" customHeight="false" outlineLevel="0" collapsed="false">
      <c r="A99" s="552"/>
      <c r="B99" s="552"/>
      <c r="C99" s="552"/>
      <c r="D99" s="553"/>
      <c r="E99" s="552"/>
      <c r="F99" s="552"/>
      <c r="G99" s="554"/>
      <c r="H99" s="554"/>
      <c r="I99" s="555"/>
      <c r="J99" s="555"/>
      <c r="K99" s="556"/>
    </row>
    <row r="100" customFormat="false" ht="14.25" hidden="false" customHeight="false" outlineLevel="0" collapsed="false">
      <c r="A100" s="552"/>
      <c r="B100" s="552"/>
      <c r="C100" s="552"/>
      <c r="D100" s="553"/>
      <c r="E100" s="552"/>
      <c r="F100" s="552"/>
      <c r="G100" s="554"/>
      <c r="H100" s="554"/>
      <c r="I100" s="555"/>
      <c r="J100" s="555"/>
      <c r="K100" s="556"/>
    </row>
    <row r="101" customFormat="false" ht="14.25" hidden="false" customHeight="false" outlineLevel="0" collapsed="false">
      <c r="A101" s="448" t="str">
        <f aca="false">'Resumo Proposta'!A31</f>
        <v>MEXUM ENGENHARIA E CONSTRUÇÕES - CNPJ 27.406.174/0001-05</v>
      </c>
      <c r="B101" s="448"/>
      <c r="C101" s="448"/>
      <c r="D101" s="448"/>
      <c r="E101" s="448"/>
      <c r="F101" s="448"/>
      <c r="G101" s="448"/>
      <c r="H101" s="448"/>
      <c r="I101" s="448"/>
      <c r="J101" s="448"/>
      <c r="K101" s="448"/>
    </row>
    <row r="102" customFormat="false" ht="14.25" hidden="false" customHeight="false" outlineLevel="0" collapsed="false">
      <c r="A102" s="448" t="str">
        <f aca="false">'Resumo Proposta'!A32</f>
        <v>PAULO PAZETO MEDEIROS - SÓCIO PROPRIETÁRIO E ENGENHEIRO CIVIL</v>
      </c>
      <c r="B102" s="448"/>
      <c r="C102" s="448"/>
      <c r="D102" s="448"/>
      <c r="E102" s="448"/>
      <c r="F102" s="448"/>
      <c r="G102" s="448"/>
      <c r="H102" s="448"/>
      <c r="I102" s="448"/>
      <c r="J102" s="448"/>
      <c r="K102" s="448"/>
    </row>
    <row r="103" customFormat="false" ht="14.25" hidden="false" customHeight="false" outlineLevel="0" collapsed="false">
      <c r="A103" s="448" t="str">
        <f aca="false">'Resumo Proposta'!A33</f>
        <v>CREA MT 034442</v>
      </c>
      <c r="B103" s="448"/>
      <c r="C103" s="448"/>
      <c r="D103" s="448"/>
      <c r="E103" s="448"/>
      <c r="F103" s="448"/>
      <c r="G103" s="448"/>
      <c r="H103" s="448"/>
      <c r="I103" s="448"/>
      <c r="J103" s="448"/>
      <c r="K103" s="448"/>
    </row>
  </sheetData>
  <mergeCells count="4">
    <mergeCell ref="A6:K6"/>
    <mergeCell ref="A101:K101"/>
    <mergeCell ref="A102:K102"/>
    <mergeCell ref="A103:K103"/>
  </mergeCells>
  <printOptions headings="false" gridLines="false" gridLinesSet="true" horizontalCentered="true" verticalCentered="false"/>
  <pageMargins left="0.39375" right="0.39375" top="0.7875" bottom="0.7875" header="0.315277777777778" footer="0.511811023622047"/>
  <pageSetup paperSize="9" scale="45" fitToWidth="1" fitToHeight="1" pageOrder="downThenOver" orientation="portrait" blackAndWhite="false" draft="false" cellComments="none" horizontalDpi="300" verticalDpi="300" copies="1"/>
  <headerFooter differentFirst="false" differentOddEven="false">
    <oddHeader>&amp;L </oddHeader>
    <oddFooter/>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K703"/>
  <sheetViews>
    <sheetView showFormulas="false" showGridLines="true" showRowColHeaders="true" showZeros="true" rightToLeft="false" tabSelected="false" showOutlineSymbols="false" defaultGridColor="true" view="normal" topLeftCell="A1" colorId="64" zoomScale="100" zoomScaleNormal="100" zoomScalePageLayoutView="60" workbookViewId="0">
      <selection pane="topLeft" activeCell="A1" activeCellId="0" sqref="A1"/>
    </sheetView>
  </sheetViews>
  <sheetFormatPr defaultColWidth="8.87890625" defaultRowHeight="15" customHeight="false" zeroHeight="false" outlineLevelRow="0" outlineLevelCol="0"/>
  <cols>
    <col collapsed="false" customWidth="true" hidden="false" outlineLevel="0" max="1" min="1" style="557" width="13.62"/>
    <col collapsed="false" customWidth="true" hidden="false" outlineLevel="0" max="2" min="2" style="557" width="10"/>
    <col collapsed="false" customWidth="true" hidden="false" outlineLevel="0" max="3" min="3" style="449" width="60.12"/>
    <col collapsed="false" customWidth="true" hidden="false" outlineLevel="0" max="4" min="4" style="557" width="30"/>
    <col collapsed="false" customWidth="true" hidden="false" outlineLevel="0" max="6" min="5" style="557" width="10"/>
    <col collapsed="false" customWidth="true" hidden="false" outlineLevel="0" max="7" min="7" style="558" width="12.5"/>
    <col collapsed="false" customWidth="true" hidden="false" outlineLevel="0" max="8" min="8" style="558" width="15.12"/>
    <col collapsed="false" customWidth="true" hidden="false" outlineLevel="0" max="9" min="9" style="557" width="10.12"/>
    <col collapsed="false" customWidth="true" hidden="false" outlineLevel="0" max="10" min="10" style="557" width="15.12"/>
    <col collapsed="false" customWidth="true" hidden="false" outlineLevel="0" max="11" min="11" style="557" width="15"/>
    <col collapsed="false" customWidth="true" hidden="false" outlineLevel="0" max="12" min="12" style="0" width="15"/>
  </cols>
  <sheetData>
    <row r="1" customFormat="false" ht="15" hidden="false" customHeight="false" outlineLevel="0" collapsed="false">
      <c r="A1" s="559" t="s">
        <v>0</v>
      </c>
      <c r="B1" s="414" t="s">
        <v>1369</v>
      </c>
      <c r="C1" s="415"/>
      <c r="D1" s="415"/>
      <c r="E1" s="55"/>
      <c r="F1" s="55"/>
      <c r="G1" s="560"/>
      <c r="H1" s="560"/>
      <c r="I1" s="561"/>
      <c r="J1" s="562"/>
      <c r="K1" s="563"/>
    </row>
    <row r="2" customFormat="false" ht="15" hidden="false" customHeight="false" outlineLevel="0" collapsed="false">
      <c r="A2" s="564" t="s">
        <v>2</v>
      </c>
      <c r="B2" s="419" t="s">
        <v>1370</v>
      </c>
      <c r="C2" s="420"/>
      <c r="D2" s="420"/>
      <c r="E2" s="51"/>
      <c r="F2" s="51"/>
      <c r="G2" s="565"/>
      <c r="H2" s="565"/>
      <c r="I2" s="566"/>
      <c r="J2" s="567"/>
      <c r="K2" s="568"/>
    </row>
    <row r="3" customFormat="false" ht="15" hidden="false" customHeight="false" outlineLevel="0" collapsed="false">
      <c r="A3" s="564" t="s">
        <v>4</v>
      </c>
      <c r="B3" s="424" t="s">
        <v>1371</v>
      </c>
      <c r="C3" s="420"/>
      <c r="D3" s="420"/>
      <c r="E3" s="51"/>
      <c r="F3" s="51"/>
      <c r="G3" s="565"/>
      <c r="H3" s="565"/>
      <c r="I3" s="566"/>
      <c r="J3" s="567"/>
      <c r="K3" s="568"/>
    </row>
    <row r="4" customFormat="false" ht="15" hidden="false" customHeight="false" outlineLevel="0" collapsed="false">
      <c r="A4" s="564" t="s">
        <v>6</v>
      </c>
      <c r="B4" s="425" t="n">
        <v>0.238</v>
      </c>
      <c r="C4" s="420"/>
      <c r="D4" s="420"/>
      <c r="E4" s="51"/>
      <c r="F4" s="51"/>
      <c r="G4" s="565"/>
      <c r="H4" s="565"/>
      <c r="I4" s="566"/>
      <c r="J4" s="567"/>
      <c r="K4" s="568"/>
    </row>
    <row r="5" customFormat="false" ht="15" hidden="false" customHeight="false" outlineLevel="0" collapsed="false">
      <c r="A5" s="569" t="s">
        <v>15</v>
      </c>
      <c r="B5" s="424" t="s">
        <v>1372</v>
      </c>
      <c r="C5" s="426"/>
      <c r="D5" s="426"/>
      <c r="E5" s="65"/>
      <c r="F5" s="65"/>
      <c r="G5" s="570"/>
      <c r="H5" s="570"/>
      <c r="I5" s="571"/>
      <c r="J5" s="572"/>
      <c r="K5" s="573"/>
    </row>
    <row r="6" customFormat="false" ht="15" hidden="false" customHeight="true" outlineLevel="0" collapsed="false">
      <c r="A6" s="460" t="s">
        <v>4493</v>
      </c>
      <c r="B6" s="460"/>
      <c r="C6" s="460"/>
      <c r="D6" s="460"/>
      <c r="E6" s="460"/>
      <c r="F6" s="460"/>
      <c r="G6" s="460"/>
      <c r="H6" s="460"/>
      <c r="I6" s="460"/>
      <c r="J6" s="460"/>
      <c r="K6" s="460"/>
    </row>
    <row r="7" customFormat="false" ht="15" hidden="false" customHeight="true" outlineLevel="0" collapsed="false">
      <c r="A7" s="574" t="s">
        <v>4494</v>
      </c>
      <c r="B7" s="574"/>
      <c r="C7" s="574"/>
      <c r="D7" s="574"/>
      <c r="E7" s="574"/>
      <c r="F7" s="574"/>
      <c r="G7" s="574"/>
      <c r="H7" s="574"/>
      <c r="I7" s="574"/>
      <c r="J7" s="575" t="n">
        <f aca="false">H702</f>
        <v>11771301.38</v>
      </c>
      <c r="K7" s="575"/>
    </row>
    <row r="8" customFormat="false" ht="15" hidden="false" customHeight="false" outlineLevel="0" collapsed="false">
      <c r="A8" s="576" t="n">
        <v>0.8</v>
      </c>
      <c r="B8" s="577" t="s">
        <v>4490</v>
      </c>
      <c r="C8" s="578" t="n">
        <v>0.8</v>
      </c>
      <c r="D8" s="579"/>
      <c r="E8" s="579"/>
      <c r="F8" s="580"/>
      <c r="G8" s="581"/>
      <c r="H8" s="581"/>
      <c r="I8" s="579"/>
      <c r="J8" s="579"/>
      <c r="K8" s="582"/>
    </row>
    <row r="9" customFormat="false" ht="15" hidden="false" customHeight="false" outlineLevel="0" collapsed="false">
      <c r="A9" s="583" t="n">
        <v>0.95</v>
      </c>
      <c r="B9" s="577" t="s">
        <v>4491</v>
      </c>
      <c r="C9" s="578" t="n">
        <v>0.95</v>
      </c>
      <c r="D9" s="579"/>
      <c r="E9" s="579"/>
      <c r="F9" s="580"/>
      <c r="G9" s="581"/>
      <c r="H9" s="581"/>
      <c r="I9" s="579"/>
      <c r="J9" s="579"/>
      <c r="K9" s="582"/>
    </row>
    <row r="10" customFormat="false" ht="15" hidden="false" customHeight="false" outlineLevel="0" collapsed="false">
      <c r="A10" s="584" t="n">
        <v>1</v>
      </c>
      <c r="B10" s="577" t="s">
        <v>4492</v>
      </c>
      <c r="C10" s="578" t="n">
        <v>1</v>
      </c>
      <c r="D10" s="579"/>
      <c r="E10" s="579"/>
      <c r="F10" s="580"/>
      <c r="G10" s="581"/>
      <c r="H10" s="581"/>
      <c r="I10" s="579"/>
      <c r="J10" s="579"/>
      <c r="K10" s="582"/>
    </row>
    <row r="11" customFormat="false" ht="23.85" hidden="false" customHeight="false" outlineLevel="0" collapsed="false">
      <c r="A11" s="585" t="s">
        <v>27</v>
      </c>
      <c r="B11" s="586" t="s">
        <v>26</v>
      </c>
      <c r="C11" s="587" t="s">
        <v>18</v>
      </c>
      <c r="D11" s="586" t="s">
        <v>25</v>
      </c>
      <c r="E11" s="586" t="s">
        <v>1375</v>
      </c>
      <c r="F11" s="588" t="s">
        <v>1376</v>
      </c>
      <c r="G11" s="589" t="s">
        <v>4495</v>
      </c>
      <c r="H11" s="589" t="s">
        <v>19</v>
      </c>
      <c r="I11" s="586" t="s">
        <v>20</v>
      </c>
      <c r="J11" s="586" t="s">
        <v>4496</v>
      </c>
      <c r="K11" s="590" t="s">
        <v>4497</v>
      </c>
    </row>
    <row r="12" customFormat="false" ht="15" hidden="false" customHeight="false" outlineLevel="0" collapsed="false">
      <c r="A12" s="591" t="s">
        <v>1378</v>
      </c>
      <c r="B12" s="591" t="s">
        <v>36</v>
      </c>
      <c r="C12" s="592" t="s">
        <v>1379</v>
      </c>
      <c r="D12" s="591" t="s">
        <v>1380</v>
      </c>
      <c r="E12" s="591" t="s">
        <v>1381</v>
      </c>
      <c r="F12" s="591" t="s">
        <v>4498</v>
      </c>
      <c r="G12" s="593" t="n">
        <v>42045.35</v>
      </c>
      <c r="H12" s="593" t="n">
        <v>1009088.4</v>
      </c>
      <c r="I12" s="594" t="n">
        <f aca="false">H12/$J$7</f>
        <v>0.0857244553872768</v>
      </c>
      <c r="J12" s="594" t="n">
        <f aca="false">I12</f>
        <v>0.0857244553872768</v>
      </c>
      <c r="K12" s="595" t="str">
        <f aca="false">IF(J12&lt;=$A$8,$B$8,IF(J12&lt;=$A$9,$B$9,$B$10))</f>
        <v>A</v>
      </c>
    </row>
    <row r="13" customFormat="false" ht="46.25" hidden="false" customHeight="false" outlineLevel="0" collapsed="false">
      <c r="A13" s="591" t="s">
        <v>2755</v>
      </c>
      <c r="B13" s="591" t="s">
        <v>36</v>
      </c>
      <c r="C13" s="592" t="s">
        <v>2756</v>
      </c>
      <c r="D13" s="591" t="s">
        <v>1771</v>
      </c>
      <c r="E13" s="591" t="s">
        <v>120</v>
      </c>
      <c r="F13" s="591" t="s">
        <v>4499</v>
      </c>
      <c r="G13" s="593" t="n">
        <v>1393.65</v>
      </c>
      <c r="H13" s="593" t="n">
        <v>635504.4</v>
      </c>
      <c r="I13" s="594" t="n">
        <f aca="false">H13/$J$7</f>
        <v>0.0539876076131864</v>
      </c>
      <c r="J13" s="594" t="n">
        <f aca="false">I13+J12</f>
        <v>0.139712063000463</v>
      </c>
      <c r="K13" s="595" t="str">
        <f aca="false">IF(J13&lt;=$A$8,$B$8,IF(J13&lt;=$A$9,$B$9,$B$10))</f>
        <v>A</v>
      </c>
    </row>
    <row r="14" customFormat="false" ht="35.05" hidden="false" customHeight="false" outlineLevel="0" collapsed="false">
      <c r="A14" s="591" t="s">
        <v>4500</v>
      </c>
      <c r="B14" s="591" t="s">
        <v>42</v>
      </c>
      <c r="C14" s="592" t="s">
        <v>2361</v>
      </c>
      <c r="D14" s="591" t="s">
        <v>674</v>
      </c>
      <c r="E14" s="591" t="s">
        <v>400</v>
      </c>
      <c r="F14" s="591" t="s">
        <v>4501</v>
      </c>
      <c r="G14" s="593" t="n">
        <v>39.51</v>
      </c>
      <c r="H14" s="593" t="n">
        <v>421625.82</v>
      </c>
      <c r="I14" s="594" t="n">
        <f aca="false">H14/$J$7</f>
        <v>0.0358181144453885</v>
      </c>
      <c r="J14" s="594" t="n">
        <f aca="false">I14+J13</f>
        <v>0.175530177445852</v>
      </c>
      <c r="K14" s="595" t="str">
        <f aca="false">IF(J14&lt;=$A$8,$B$8,IF(J14&lt;=$A$9,$B$9,$B$10))</f>
        <v>A</v>
      </c>
    </row>
    <row r="15" customFormat="false" ht="23.85" hidden="false" customHeight="false" outlineLevel="0" collapsed="false">
      <c r="A15" s="591" t="s">
        <v>2379</v>
      </c>
      <c r="B15" s="591" t="s">
        <v>36</v>
      </c>
      <c r="C15" s="592" t="s">
        <v>2380</v>
      </c>
      <c r="D15" s="591" t="s">
        <v>674</v>
      </c>
      <c r="E15" s="591" t="s">
        <v>1449</v>
      </c>
      <c r="F15" s="591" t="s">
        <v>4502</v>
      </c>
      <c r="G15" s="593" t="n">
        <v>37.3</v>
      </c>
      <c r="H15" s="593" t="n">
        <v>336366.92</v>
      </c>
      <c r="I15" s="594" t="n">
        <f aca="false">H15/$J$7</f>
        <v>0.0285751684662074</v>
      </c>
      <c r="J15" s="594" t="n">
        <f aca="false">I15+J14</f>
        <v>0.204105345912059</v>
      </c>
      <c r="K15" s="595" t="str">
        <f aca="false">IF(J15&lt;=$A$8,$B$8,IF(J15&lt;=$A$9,$B$9,$B$10))</f>
        <v>A</v>
      </c>
    </row>
    <row r="16" customFormat="false" ht="35.05" hidden="false" customHeight="false" outlineLevel="0" collapsed="false">
      <c r="A16" s="591" t="s">
        <v>2994</v>
      </c>
      <c r="B16" s="591" t="s">
        <v>36</v>
      </c>
      <c r="C16" s="592" t="s">
        <v>2995</v>
      </c>
      <c r="D16" s="591" t="s">
        <v>1404</v>
      </c>
      <c r="E16" s="591" t="s">
        <v>47</v>
      </c>
      <c r="F16" s="591" t="s">
        <v>4503</v>
      </c>
      <c r="G16" s="593" t="n">
        <v>173.9</v>
      </c>
      <c r="H16" s="593" t="n">
        <v>265580.08</v>
      </c>
      <c r="I16" s="594" t="n">
        <f aca="false">H16/$J$7</f>
        <v>0.0225616583440157</v>
      </c>
      <c r="J16" s="594" t="n">
        <f aca="false">I16+J15</f>
        <v>0.226667004256075</v>
      </c>
      <c r="K16" s="595" t="str">
        <f aca="false">IF(J16&lt;=$A$8,$B$8,IF(J16&lt;=$A$9,$B$9,$B$10))</f>
        <v>A</v>
      </c>
    </row>
    <row r="17" customFormat="false" ht="23.85" hidden="false" customHeight="false" outlineLevel="0" collapsed="false">
      <c r="A17" s="591" t="s">
        <v>4504</v>
      </c>
      <c r="B17" s="591" t="s">
        <v>42</v>
      </c>
      <c r="C17" s="592" t="s">
        <v>2249</v>
      </c>
      <c r="D17" s="591" t="s">
        <v>811</v>
      </c>
      <c r="E17" s="591" t="s">
        <v>400</v>
      </c>
      <c r="F17" s="591" t="s">
        <v>4505</v>
      </c>
      <c r="G17" s="593" t="n">
        <v>682.29</v>
      </c>
      <c r="H17" s="593" t="n">
        <v>260327.74</v>
      </c>
      <c r="I17" s="594" t="n">
        <f aca="false">H17/$J$7</f>
        <v>0.022115459590756</v>
      </c>
      <c r="J17" s="594" t="n">
        <f aca="false">I17+J16</f>
        <v>0.248782463846831</v>
      </c>
      <c r="K17" s="595" t="str">
        <f aca="false">IF(J17&lt;=$A$8,$B$8,IF(J17&lt;=$A$9,$B$9,$B$10))</f>
        <v>A</v>
      </c>
    </row>
    <row r="18" customFormat="false" ht="23.85" hidden="false" customHeight="false" outlineLevel="0" collapsed="false">
      <c r="A18" s="591" t="s">
        <v>4506</v>
      </c>
      <c r="B18" s="591" t="s">
        <v>42</v>
      </c>
      <c r="C18" s="592" t="s">
        <v>1979</v>
      </c>
      <c r="D18" s="591" t="s">
        <v>769</v>
      </c>
      <c r="E18" s="591" t="s">
        <v>400</v>
      </c>
      <c r="F18" s="591" t="s">
        <v>4507</v>
      </c>
      <c r="G18" s="593" t="n">
        <v>91.88</v>
      </c>
      <c r="H18" s="593" t="n">
        <v>252758.2</v>
      </c>
      <c r="I18" s="594" t="n">
        <f aca="false">H18/$J$7</f>
        <v>0.0214724091959321</v>
      </c>
      <c r="J18" s="594" t="n">
        <f aca="false">I18+J17</f>
        <v>0.270254873042763</v>
      </c>
      <c r="K18" s="595" t="str">
        <f aca="false">IF(J18&lt;=$A$8,$B$8,IF(J18&lt;=$A$9,$B$9,$B$10))</f>
        <v>A</v>
      </c>
    </row>
    <row r="19" customFormat="false" ht="35.05" hidden="false" customHeight="false" outlineLevel="0" collapsed="false">
      <c r="A19" s="591" t="s">
        <v>4508</v>
      </c>
      <c r="B19" s="591" t="s">
        <v>42</v>
      </c>
      <c r="C19" s="592" t="s">
        <v>2358</v>
      </c>
      <c r="D19" s="591" t="s">
        <v>674</v>
      </c>
      <c r="E19" s="591" t="s">
        <v>400</v>
      </c>
      <c r="F19" s="591" t="s">
        <v>4509</v>
      </c>
      <c r="G19" s="593" t="n">
        <v>33.59</v>
      </c>
      <c r="H19" s="593" t="n">
        <v>227214.51</v>
      </c>
      <c r="I19" s="594" t="n">
        <f aca="false">H19/$J$7</f>
        <v>0.0193024120838541</v>
      </c>
      <c r="J19" s="594" t="n">
        <f aca="false">I19+J18</f>
        <v>0.289557285126617</v>
      </c>
      <c r="K19" s="595" t="str">
        <f aca="false">IF(J19&lt;=$A$8,$B$8,IF(J19&lt;=$A$9,$B$9,$B$10))</f>
        <v>A</v>
      </c>
    </row>
    <row r="20" customFormat="false" ht="15" hidden="false" customHeight="false" outlineLevel="0" collapsed="false">
      <c r="A20" s="591" t="s">
        <v>4510</v>
      </c>
      <c r="B20" s="591" t="s">
        <v>42</v>
      </c>
      <c r="C20" s="592" t="s">
        <v>2107</v>
      </c>
      <c r="D20" s="591" t="s">
        <v>1852</v>
      </c>
      <c r="E20" s="591" t="s">
        <v>400</v>
      </c>
      <c r="F20" s="591" t="s">
        <v>4511</v>
      </c>
      <c r="G20" s="593" t="n">
        <v>507.96</v>
      </c>
      <c r="H20" s="593" t="n">
        <v>222638.86</v>
      </c>
      <c r="I20" s="594" t="n">
        <f aca="false">H20/$J$7</f>
        <v>0.0189136997527116</v>
      </c>
      <c r="J20" s="594" t="n">
        <f aca="false">I20+J19</f>
        <v>0.308470984879329</v>
      </c>
      <c r="K20" s="595" t="str">
        <f aca="false">IF(J20&lt;=$A$8,$B$8,IF(J20&lt;=$A$9,$B$9,$B$10))</f>
        <v>A</v>
      </c>
    </row>
    <row r="21" customFormat="false" ht="23.85" hidden="false" customHeight="false" outlineLevel="0" collapsed="false">
      <c r="A21" s="591" t="s">
        <v>2373</v>
      </c>
      <c r="B21" s="591" t="s">
        <v>36</v>
      </c>
      <c r="C21" s="592" t="s">
        <v>2374</v>
      </c>
      <c r="D21" s="591" t="s">
        <v>674</v>
      </c>
      <c r="E21" s="591" t="s">
        <v>400</v>
      </c>
      <c r="F21" s="591" t="s">
        <v>4512</v>
      </c>
      <c r="G21" s="593" t="n">
        <v>20.47</v>
      </c>
      <c r="H21" s="593" t="n">
        <v>191855.27</v>
      </c>
      <c r="I21" s="594" t="n">
        <f aca="false">H21/$J$7</f>
        <v>0.0162985606949093</v>
      </c>
      <c r="J21" s="594" t="n">
        <f aca="false">I21+J20</f>
        <v>0.324769545574238</v>
      </c>
      <c r="K21" s="595" t="str">
        <f aca="false">IF(J21&lt;=$A$8,$B$8,IF(J21&lt;=$A$9,$B$9,$B$10))</f>
        <v>A</v>
      </c>
    </row>
    <row r="22" customFormat="false" ht="23.85" hidden="false" customHeight="false" outlineLevel="0" collapsed="false">
      <c r="A22" s="591" t="s">
        <v>1736</v>
      </c>
      <c r="B22" s="591" t="s">
        <v>36</v>
      </c>
      <c r="C22" s="592" t="s">
        <v>1737</v>
      </c>
      <c r="D22" s="591" t="s">
        <v>1399</v>
      </c>
      <c r="E22" s="591" t="s">
        <v>388</v>
      </c>
      <c r="F22" s="591" t="s">
        <v>4513</v>
      </c>
      <c r="G22" s="593" t="n">
        <v>1111.32</v>
      </c>
      <c r="H22" s="593" t="n">
        <v>186379.47</v>
      </c>
      <c r="I22" s="594" t="n">
        <f aca="false">H22/$J$7</f>
        <v>0.0158333784841044</v>
      </c>
      <c r="J22" s="594" t="n">
        <f aca="false">I22+J21</f>
        <v>0.340602924058342</v>
      </c>
      <c r="K22" s="595" t="str">
        <f aca="false">IF(J22&lt;=$A$8,$B$8,IF(J22&lt;=$A$9,$B$9,$B$10))</f>
        <v>A</v>
      </c>
    </row>
    <row r="23" customFormat="false" ht="35.05" hidden="false" customHeight="false" outlineLevel="0" collapsed="false">
      <c r="A23" s="591" t="s">
        <v>4514</v>
      </c>
      <c r="B23" s="591" t="s">
        <v>42</v>
      </c>
      <c r="C23" s="592" t="s">
        <v>2520</v>
      </c>
      <c r="D23" s="591" t="s">
        <v>1815</v>
      </c>
      <c r="E23" s="591" t="s">
        <v>400</v>
      </c>
      <c r="F23" s="591" t="s">
        <v>4515</v>
      </c>
      <c r="G23" s="593" t="n">
        <v>1046.87</v>
      </c>
      <c r="H23" s="593" t="n">
        <v>157449.24</v>
      </c>
      <c r="I23" s="594" t="n">
        <f aca="false">H23/$J$7</f>
        <v>0.0133756867586037</v>
      </c>
      <c r="J23" s="594" t="n">
        <f aca="false">I23+J22</f>
        <v>0.353978610816946</v>
      </c>
      <c r="K23" s="595" t="str">
        <f aca="false">IF(J23&lt;=$A$8,$B$8,IF(J23&lt;=$A$9,$B$9,$B$10))</f>
        <v>A</v>
      </c>
    </row>
    <row r="24" customFormat="false" ht="23.85" hidden="false" customHeight="false" outlineLevel="0" collapsed="false">
      <c r="A24" s="591" t="s">
        <v>4516</v>
      </c>
      <c r="B24" s="591" t="s">
        <v>42</v>
      </c>
      <c r="C24" s="592" t="s">
        <v>1669</v>
      </c>
      <c r="D24" s="591" t="s">
        <v>1670</v>
      </c>
      <c r="E24" s="591" t="s">
        <v>400</v>
      </c>
      <c r="F24" s="591" t="s">
        <v>4517</v>
      </c>
      <c r="G24" s="593" t="n">
        <v>57.15</v>
      </c>
      <c r="H24" s="593" t="n">
        <v>156775.59</v>
      </c>
      <c r="I24" s="594" t="n">
        <f aca="false">H24/$J$7</f>
        <v>0.0133184585917042</v>
      </c>
      <c r="J24" s="594" t="n">
        <f aca="false">I24+J23</f>
        <v>0.36729706940865</v>
      </c>
      <c r="K24" s="595" t="str">
        <f aca="false">IF(J24&lt;=$A$8,$B$8,IF(J24&lt;=$A$9,$B$9,$B$10))</f>
        <v>A</v>
      </c>
    </row>
    <row r="25" customFormat="false" ht="23.85" hidden="false" customHeight="false" outlineLevel="0" collapsed="false">
      <c r="A25" s="591" t="s">
        <v>2363</v>
      </c>
      <c r="B25" s="591" t="s">
        <v>36</v>
      </c>
      <c r="C25" s="592" t="s">
        <v>2364</v>
      </c>
      <c r="D25" s="591" t="s">
        <v>674</v>
      </c>
      <c r="E25" s="591" t="s">
        <v>1449</v>
      </c>
      <c r="F25" s="591" t="s">
        <v>4518</v>
      </c>
      <c r="G25" s="593" t="n">
        <v>29.74</v>
      </c>
      <c r="H25" s="593" t="n">
        <v>152275.64</v>
      </c>
      <c r="I25" s="594" t="n">
        <f aca="false">H25/$J$7</f>
        <v>0.0129361771552909</v>
      </c>
      <c r="J25" s="594" t="n">
        <f aca="false">I25+J24</f>
        <v>0.380233246563941</v>
      </c>
      <c r="K25" s="595" t="str">
        <f aca="false">IF(J25&lt;=$A$8,$B$8,IF(J25&lt;=$A$9,$B$9,$B$10))</f>
        <v>A</v>
      </c>
    </row>
    <row r="26" customFormat="false" ht="23.85" hidden="false" customHeight="false" outlineLevel="0" collapsed="false">
      <c r="A26" s="591" t="s">
        <v>2683</v>
      </c>
      <c r="B26" s="591" t="s">
        <v>36</v>
      </c>
      <c r="C26" s="592" t="s">
        <v>2684</v>
      </c>
      <c r="D26" s="591" t="s">
        <v>1604</v>
      </c>
      <c r="E26" s="591" t="s">
        <v>1449</v>
      </c>
      <c r="F26" s="591" t="s">
        <v>4519</v>
      </c>
      <c r="G26" s="593" t="n">
        <v>22.48</v>
      </c>
      <c r="H26" s="593" t="n">
        <v>145221.69</v>
      </c>
      <c r="I26" s="594" t="n">
        <f aca="false">H26/$J$7</f>
        <v>0.0123369273550959</v>
      </c>
      <c r="J26" s="594" t="n">
        <f aca="false">I26+J25</f>
        <v>0.392570173919037</v>
      </c>
      <c r="K26" s="595" t="str">
        <f aca="false">IF(J26&lt;=$A$8,$B$8,IF(J26&lt;=$A$9,$B$9,$B$10))</f>
        <v>A</v>
      </c>
    </row>
    <row r="27" customFormat="false" ht="23.85" hidden="false" customHeight="false" outlineLevel="0" collapsed="false">
      <c r="A27" s="591" t="s">
        <v>4520</v>
      </c>
      <c r="B27" s="591" t="s">
        <v>42</v>
      </c>
      <c r="C27" s="592" t="s">
        <v>1732</v>
      </c>
      <c r="D27" s="591" t="s">
        <v>1399</v>
      </c>
      <c r="E27" s="591" t="s">
        <v>66</v>
      </c>
      <c r="F27" s="591" t="s">
        <v>4521</v>
      </c>
      <c r="G27" s="593" t="n">
        <v>20.06</v>
      </c>
      <c r="H27" s="593" t="n">
        <v>126880.5</v>
      </c>
      <c r="I27" s="594" t="n">
        <f aca="false">H27/$J$7</f>
        <v>0.0107787997184046</v>
      </c>
      <c r="J27" s="594" t="n">
        <f aca="false">I27+J26</f>
        <v>0.403348973637442</v>
      </c>
      <c r="K27" s="595" t="str">
        <f aca="false">IF(J27&lt;=$A$8,$B$8,IF(J27&lt;=$A$9,$B$9,$B$10))</f>
        <v>A</v>
      </c>
    </row>
    <row r="28" customFormat="false" ht="35.05" hidden="false" customHeight="false" outlineLevel="0" collapsed="false">
      <c r="A28" s="591" t="s">
        <v>4522</v>
      </c>
      <c r="B28" s="591" t="s">
        <v>42</v>
      </c>
      <c r="C28" s="592" t="s">
        <v>180</v>
      </c>
      <c r="D28" s="591" t="s">
        <v>1404</v>
      </c>
      <c r="E28" s="591" t="s">
        <v>47</v>
      </c>
      <c r="F28" s="591" t="s">
        <v>4523</v>
      </c>
      <c r="G28" s="593" t="n">
        <v>6.27</v>
      </c>
      <c r="H28" s="593" t="n">
        <v>126142.36</v>
      </c>
      <c r="I28" s="594" t="n">
        <f aca="false">H28/$J$7</f>
        <v>0.010716092972891</v>
      </c>
      <c r="J28" s="594" t="n">
        <f aca="false">I28+J27</f>
        <v>0.414065066610333</v>
      </c>
      <c r="K28" s="595" t="str">
        <f aca="false">IF(J28&lt;=$A$8,$B$8,IF(J28&lt;=$A$9,$B$9,$B$10))</f>
        <v>A</v>
      </c>
    </row>
    <row r="29" customFormat="false" ht="23.85" hidden="false" customHeight="false" outlineLevel="0" collapsed="false">
      <c r="A29" s="591" t="s">
        <v>4524</v>
      </c>
      <c r="B29" s="591" t="s">
        <v>42</v>
      </c>
      <c r="C29" s="592" t="s">
        <v>2096</v>
      </c>
      <c r="D29" s="591" t="s">
        <v>1852</v>
      </c>
      <c r="E29" s="591" t="s">
        <v>400</v>
      </c>
      <c r="F29" s="591" t="s">
        <v>4525</v>
      </c>
      <c r="G29" s="593" t="n">
        <v>352.73</v>
      </c>
      <c r="H29" s="593" t="n">
        <v>121360.28</v>
      </c>
      <c r="I29" s="594" t="n">
        <f aca="false">H29/$J$7</f>
        <v>0.0103098439231364</v>
      </c>
      <c r="J29" s="594" t="n">
        <f aca="false">I29+J28</f>
        <v>0.424374910533469</v>
      </c>
      <c r="K29" s="595" t="str">
        <f aca="false">IF(J29&lt;=$A$8,$B$8,IF(J29&lt;=$A$9,$B$9,$B$10))</f>
        <v>A</v>
      </c>
    </row>
    <row r="30" customFormat="false" ht="23.85" hidden="false" customHeight="false" outlineLevel="0" collapsed="false">
      <c r="A30" s="591" t="s">
        <v>2251</v>
      </c>
      <c r="B30" s="591" t="s">
        <v>36</v>
      </c>
      <c r="C30" s="592" t="s">
        <v>2252</v>
      </c>
      <c r="D30" s="591" t="s">
        <v>1554</v>
      </c>
      <c r="E30" s="591" t="s">
        <v>1449</v>
      </c>
      <c r="F30" s="591" t="s">
        <v>4526</v>
      </c>
      <c r="G30" s="593" t="n">
        <v>188.34</v>
      </c>
      <c r="H30" s="593" t="n">
        <v>120503.69</v>
      </c>
      <c r="I30" s="594" t="n">
        <f aca="false">H30/$J$7</f>
        <v>0.0102370745688953</v>
      </c>
      <c r="J30" s="594" t="n">
        <f aca="false">I30+J29</f>
        <v>0.434611985102364</v>
      </c>
      <c r="K30" s="595" t="str">
        <f aca="false">IF(J30&lt;=$A$8,$B$8,IF(J30&lt;=$A$9,$B$9,$B$10))</f>
        <v>A</v>
      </c>
    </row>
    <row r="31" customFormat="false" ht="35.05" hidden="false" customHeight="false" outlineLevel="0" collapsed="false">
      <c r="A31" s="591" t="s">
        <v>3378</v>
      </c>
      <c r="B31" s="591" t="s">
        <v>36</v>
      </c>
      <c r="C31" s="592" t="s">
        <v>3379</v>
      </c>
      <c r="D31" s="591" t="s">
        <v>1404</v>
      </c>
      <c r="E31" s="591" t="s">
        <v>47</v>
      </c>
      <c r="F31" s="591" t="s">
        <v>4527</v>
      </c>
      <c r="G31" s="593" t="n">
        <v>44.08</v>
      </c>
      <c r="H31" s="593" t="n">
        <v>119910.82</v>
      </c>
      <c r="I31" s="594" t="n">
        <f aca="false">H31/$J$7</f>
        <v>0.0101867088547859</v>
      </c>
      <c r="J31" s="594" t="n">
        <f aca="false">I31+J30</f>
        <v>0.44479869395715</v>
      </c>
      <c r="K31" s="595" t="str">
        <f aca="false">IF(J31&lt;=$A$8,$B$8,IF(J31&lt;=$A$9,$B$9,$B$10))</f>
        <v>A</v>
      </c>
    </row>
    <row r="32" customFormat="false" ht="35.05" hidden="false" customHeight="false" outlineLevel="0" collapsed="false">
      <c r="A32" s="591" t="s">
        <v>2025</v>
      </c>
      <c r="B32" s="591" t="s">
        <v>36</v>
      </c>
      <c r="C32" s="592" t="s">
        <v>2026</v>
      </c>
      <c r="D32" s="591" t="s">
        <v>769</v>
      </c>
      <c r="E32" s="591" t="s">
        <v>66</v>
      </c>
      <c r="F32" s="591" t="s">
        <v>4528</v>
      </c>
      <c r="G32" s="593" t="n">
        <v>23.73</v>
      </c>
      <c r="H32" s="593" t="n">
        <v>116927.2</v>
      </c>
      <c r="I32" s="594" t="n">
        <f aca="false">H32/$J$7</f>
        <v>0.00993324325198783</v>
      </c>
      <c r="J32" s="594" t="n">
        <f aca="false">I32+J31</f>
        <v>0.454731937209138</v>
      </c>
      <c r="K32" s="595" t="str">
        <f aca="false">IF(J32&lt;=$A$8,$B$8,IF(J32&lt;=$A$9,$B$9,$B$10))</f>
        <v>A</v>
      </c>
    </row>
    <row r="33" customFormat="false" ht="46.25" hidden="false" customHeight="false" outlineLevel="0" collapsed="false">
      <c r="A33" s="591" t="s">
        <v>2607</v>
      </c>
      <c r="B33" s="591" t="s">
        <v>36</v>
      </c>
      <c r="C33" s="592" t="s">
        <v>2608</v>
      </c>
      <c r="D33" s="591" t="s">
        <v>811</v>
      </c>
      <c r="E33" s="591" t="s">
        <v>47</v>
      </c>
      <c r="F33" s="591" t="s">
        <v>4529</v>
      </c>
      <c r="G33" s="593" t="n">
        <v>1318.13</v>
      </c>
      <c r="H33" s="593" t="n">
        <v>115006.84</v>
      </c>
      <c r="I33" s="594" t="n">
        <f aca="false">H33/$J$7</f>
        <v>0.00977010411061279</v>
      </c>
      <c r="J33" s="594" t="n">
        <f aca="false">I33+J32</f>
        <v>0.464502041319751</v>
      </c>
      <c r="K33" s="595" t="str">
        <f aca="false">IF(J33&lt;=$A$8,$B$8,IF(J33&lt;=$A$9,$B$9,$B$10))</f>
        <v>A</v>
      </c>
    </row>
    <row r="34" customFormat="false" ht="46.25" hidden="false" customHeight="false" outlineLevel="0" collapsed="false">
      <c r="A34" s="591" t="s">
        <v>4530</v>
      </c>
      <c r="B34" s="591" t="s">
        <v>42</v>
      </c>
      <c r="C34" s="592" t="s">
        <v>2640</v>
      </c>
      <c r="D34" s="591" t="s">
        <v>811</v>
      </c>
      <c r="E34" s="591" t="s">
        <v>47</v>
      </c>
      <c r="F34" s="591" t="s">
        <v>4531</v>
      </c>
      <c r="G34" s="593" t="n">
        <v>603.52</v>
      </c>
      <c r="H34" s="593" t="n">
        <v>111361.51</v>
      </c>
      <c r="I34" s="594" t="n">
        <f aca="false">H34/$J$7</f>
        <v>0.00946042467226338</v>
      </c>
      <c r="J34" s="594" t="n">
        <f aca="false">I34+J33</f>
        <v>0.473962465992014</v>
      </c>
      <c r="K34" s="595" t="str">
        <f aca="false">IF(J34&lt;=$A$8,$B$8,IF(J34&lt;=$A$9,$B$9,$B$10))</f>
        <v>A</v>
      </c>
    </row>
    <row r="35" customFormat="false" ht="35.05" hidden="false" customHeight="false" outlineLevel="0" collapsed="false">
      <c r="A35" s="591" t="s">
        <v>4532</v>
      </c>
      <c r="B35" s="591" t="s">
        <v>42</v>
      </c>
      <c r="C35" s="592" t="s">
        <v>2074</v>
      </c>
      <c r="D35" s="591" t="s">
        <v>1852</v>
      </c>
      <c r="E35" s="591" t="s">
        <v>388</v>
      </c>
      <c r="F35" s="591" t="s">
        <v>4533</v>
      </c>
      <c r="G35" s="593" t="n">
        <v>1201.52</v>
      </c>
      <c r="H35" s="593" t="n">
        <v>110792.15</v>
      </c>
      <c r="I35" s="594" t="n">
        <f aca="false">H35/$J$7</f>
        <v>0.00941205618847217</v>
      </c>
      <c r="J35" s="594" t="n">
        <f aca="false">I35+J34</f>
        <v>0.483374522180486</v>
      </c>
      <c r="K35" s="595" t="str">
        <f aca="false">IF(J35&lt;=$A$8,$B$8,IF(J35&lt;=$A$9,$B$9,$B$10))</f>
        <v>A</v>
      </c>
    </row>
    <row r="36" customFormat="false" ht="35.05" hidden="false" customHeight="false" outlineLevel="0" collapsed="false">
      <c r="A36" s="591" t="s">
        <v>2192</v>
      </c>
      <c r="B36" s="591" t="s">
        <v>36</v>
      </c>
      <c r="C36" s="592" t="s">
        <v>2193</v>
      </c>
      <c r="D36" s="591" t="s">
        <v>811</v>
      </c>
      <c r="E36" s="591" t="s">
        <v>120</v>
      </c>
      <c r="F36" s="591" t="s">
        <v>4534</v>
      </c>
      <c r="G36" s="593" t="n">
        <v>1776.76</v>
      </c>
      <c r="H36" s="593" t="n">
        <v>101275.32</v>
      </c>
      <c r="I36" s="594" t="n">
        <f aca="false">H36/$J$7</f>
        <v>0.00860357888483525</v>
      </c>
      <c r="J36" s="594" t="n">
        <f aca="false">I36+J35</f>
        <v>0.491978101065322</v>
      </c>
      <c r="K36" s="595" t="str">
        <f aca="false">IF(J36&lt;=$A$8,$B$8,IF(J36&lt;=$A$9,$B$9,$B$10))</f>
        <v>A</v>
      </c>
    </row>
    <row r="37" customFormat="false" ht="15" hidden="false" customHeight="false" outlineLevel="0" collapsed="false">
      <c r="A37" s="591" t="s">
        <v>2386</v>
      </c>
      <c r="B37" s="591" t="s">
        <v>36</v>
      </c>
      <c r="C37" s="592" t="s">
        <v>2387</v>
      </c>
      <c r="D37" s="591" t="s">
        <v>674</v>
      </c>
      <c r="E37" s="591" t="s">
        <v>400</v>
      </c>
      <c r="F37" s="591" t="s">
        <v>4535</v>
      </c>
      <c r="G37" s="593" t="n">
        <v>22.19</v>
      </c>
      <c r="H37" s="593" t="n">
        <v>94017.69</v>
      </c>
      <c r="I37" s="594" t="n">
        <f aca="false">H37/$J$7</f>
        <v>0.00798702598505723</v>
      </c>
      <c r="J37" s="594" t="n">
        <f aca="false">I37+J36</f>
        <v>0.499965127050379</v>
      </c>
      <c r="K37" s="595" t="str">
        <f aca="false">IF(J37&lt;=$A$8,$B$8,IF(J37&lt;=$A$9,$B$9,$B$10))</f>
        <v>A</v>
      </c>
    </row>
    <row r="38" customFormat="false" ht="35.05" hidden="false" customHeight="false" outlineLevel="0" collapsed="false">
      <c r="A38" s="591" t="s">
        <v>4536</v>
      </c>
      <c r="B38" s="591" t="s">
        <v>42</v>
      </c>
      <c r="C38" s="592" t="s">
        <v>186</v>
      </c>
      <c r="D38" s="591" t="s">
        <v>1404</v>
      </c>
      <c r="E38" s="591" t="s">
        <v>47</v>
      </c>
      <c r="F38" s="591" t="s">
        <v>4537</v>
      </c>
      <c r="G38" s="593" t="n">
        <v>9.28</v>
      </c>
      <c r="H38" s="593" t="n">
        <v>89620.67</v>
      </c>
      <c r="I38" s="594" t="n">
        <f aca="false">H38/$J$7</f>
        <v>0.00761348869652337</v>
      </c>
      <c r="J38" s="594" t="n">
        <f aca="false">I38+J37</f>
        <v>0.507578615746902</v>
      </c>
      <c r="K38" s="595" t="str">
        <f aca="false">IF(J38&lt;=$A$8,$B$8,IF(J38&lt;=$A$9,$B$9,$B$10))</f>
        <v>A</v>
      </c>
    </row>
    <row r="39" customFormat="false" ht="35.05" hidden="false" customHeight="false" outlineLevel="0" collapsed="false">
      <c r="A39" s="591" t="s">
        <v>4538</v>
      </c>
      <c r="B39" s="591" t="s">
        <v>42</v>
      </c>
      <c r="C39" s="592" t="s">
        <v>2059</v>
      </c>
      <c r="D39" s="591" t="s">
        <v>1924</v>
      </c>
      <c r="E39" s="591" t="s">
        <v>400</v>
      </c>
      <c r="F39" s="591" t="s">
        <v>4539</v>
      </c>
      <c r="G39" s="593" t="n">
        <v>83.67</v>
      </c>
      <c r="H39" s="593" t="n">
        <v>87666.91</v>
      </c>
      <c r="I39" s="594" t="n">
        <f aca="false">H39/$J$7</f>
        <v>0.00744751214584908</v>
      </c>
      <c r="J39" s="594" t="n">
        <f aca="false">I39+J38</f>
        <v>0.515026127892751</v>
      </c>
      <c r="K39" s="595" t="str">
        <f aca="false">IF(J39&lt;=$A$8,$B$8,IF(J39&lt;=$A$9,$B$9,$B$10))</f>
        <v>A</v>
      </c>
    </row>
    <row r="40" customFormat="false" ht="23.85" hidden="false" customHeight="false" outlineLevel="0" collapsed="false">
      <c r="A40" s="591" t="s">
        <v>2366</v>
      </c>
      <c r="B40" s="591" t="s">
        <v>36</v>
      </c>
      <c r="C40" s="592" t="s">
        <v>2367</v>
      </c>
      <c r="D40" s="591" t="s">
        <v>674</v>
      </c>
      <c r="E40" s="591" t="s">
        <v>400</v>
      </c>
      <c r="F40" s="591" t="s">
        <v>4540</v>
      </c>
      <c r="G40" s="593" t="n">
        <v>19.43</v>
      </c>
      <c r="H40" s="593" t="n">
        <v>85519.39</v>
      </c>
      <c r="I40" s="594" t="n">
        <f aca="false">H40/$J$7</f>
        <v>0.0072650752231441</v>
      </c>
      <c r="J40" s="594" t="n">
        <f aca="false">I40+J39</f>
        <v>0.522291203115895</v>
      </c>
      <c r="K40" s="595" t="str">
        <f aca="false">IF(J40&lt;=$A$8,$B$8,IF(J40&lt;=$A$9,$B$9,$B$10))</f>
        <v>A</v>
      </c>
    </row>
    <row r="41" customFormat="false" ht="23.85" hidden="false" customHeight="false" outlineLevel="0" collapsed="false">
      <c r="A41" s="591" t="s">
        <v>4541</v>
      </c>
      <c r="B41" s="591" t="s">
        <v>42</v>
      </c>
      <c r="C41" s="592" t="s">
        <v>1881</v>
      </c>
      <c r="D41" s="591" t="s">
        <v>1670</v>
      </c>
      <c r="E41" s="591" t="s">
        <v>400</v>
      </c>
      <c r="F41" s="591" t="s">
        <v>4542</v>
      </c>
      <c r="G41" s="593" t="n">
        <v>60.14</v>
      </c>
      <c r="H41" s="593" t="n">
        <v>81224.48</v>
      </c>
      <c r="I41" s="594" t="n">
        <f aca="false">H41/$J$7</f>
        <v>0.00690021242154281</v>
      </c>
      <c r="J41" s="594" t="n">
        <f aca="false">I41+J40</f>
        <v>0.529191415537438</v>
      </c>
      <c r="K41" s="595" t="str">
        <f aca="false">IF(J41&lt;=$A$8,$B$8,IF(J41&lt;=$A$9,$B$9,$B$10))</f>
        <v>A</v>
      </c>
    </row>
    <row r="42" customFormat="false" ht="23.85" hidden="false" customHeight="false" outlineLevel="0" collapsed="false">
      <c r="A42" s="591" t="s">
        <v>2104</v>
      </c>
      <c r="B42" s="591" t="s">
        <v>36</v>
      </c>
      <c r="C42" s="592" t="s">
        <v>2105</v>
      </c>
      <c r="D42" s="591" t="s">
        <v>1852</v>
      </c>
      <c r="E42" s="591" t="s">
        <v>1449</v>
      </c>
      <c r="F42" s="591" t="s">
        <v>4543</v>
      </c>
      <c r="G42" s="593" t="n">
        <v>30.87</v>
      </c>
      <c r="H42" s="593" t="n">
        <v>81167.41</v>
      </c>
      <c r="I42" s="594" t="n">
        <f aca="false">H42/$J$7</f>
        <v>0.00689536418954554</v>
      </c>
      <c r="J42" s="594" t="n">
        <f aca="false">I42+J41</f>
        <v>0.536086779726984</v>
      </c>
      <c r="K42" s="595" t="str">
        <f aca="false">IF(J42&lt;=$A$8,$B$8,IF(J42&lt;=$A$9,$B$9,$B$10))</f>
        <v>A</v>
      </c>
    </row>
    <row r="43" customFormat="false" ht="23.85" hidden="false" customHeight="false" outlineLevel="0" collapsed="false">
      <c r="A43" s="591" t="s">
        <v>1888</v>
      </c>
      <c r="B43" s="591" t="s">
        <v>36</v>
      </c>
      <c r="C43" s="592" t="s">
        <v>1889</v>
      </c>
      <c r="D43" s="591" t="s">
        <v>1670</v>
      </c>
      <c r="E43" s="591" t="s">
        <v>1449</v>
      </c>
      <c r="F43" s="591" t="s">
        <v>4544</v>
      </c>
      <c r="G43" s="593" t="n">
        <v>110.31</v>
      </c>
      <c r="H43" s="593" t="n">
        <v>79886.5</v>
      </c>
      <c r="I43" s="594" t="n">
        <f aca="false">H43/$J$7</f>
        <v>0.00678654784387145</v>
      </c>
      <c r="J43" s="594" t="n">
        <f aca="false">I43+J42</f>
        <v>0.542873327570855</v>
      </c>
      <c r="K43" s="595" t="str">
        <f aca="false">IF(J43&lt;=$A$8,$B$8,IF(J43&lt;=$A$9,$B$9,$B$10))</f>
        <v>A</v>
      </c>
    </row>
    <row r="44" customFormat="false" ht="46.25" hidden="false" customHeight="false" outlineLevel="0" collapsed="false">
      <c r="A44" s="591" t="s">
        <v>2179</v>
      </c>
      <c r="B44" s="591" t="s">
        <v>36</v>
      </c>
      <c r="C44" s="592" t="s">
        <v>2180</v>
      </c>
      <c r="D44" s="591" t="s">
        <v>811</v>
      </c>
      <c r="E44" s="591" t="s">
        <v>1449</v>
      </c>
      <c r="F44" s="591" t="s">
        <v>4545</v>
      </c>
      <c r="G44" s="593" t="n">
        <v>3602.29</v>
      </c>
      <c r="H44" s="593" t="n">
        <v>79250.38</v>
      </c>
      <c r="I44" s="594" t="n">
        <f aca="false">H44/$J$7</f>
        <v>0.00673250793957669</v>
      </c>
      <c r="J44" s="594" t="n">
        <f aca="false">I44+J43</f>
        <v>0.549605835510432</v>
      </c>
      <c r="K44" s="595" t="str">
        <f aca="false">IF(J44&lt;=$A$8,$B$8,IF(J44&lt;=$A$9,$B$9,$B$10))</f>
        <v>A</v>
      </c>
    </row>
    <row r="45" customFormat="false" ht="23.85" hidden="false" customHeight="false" outlineLevel="0" collapsed="false">
      <c r="A45" s="591" t="s">
        <v>2436</v>
      </c>
      <c r="B45" s="591" t="s">
        <v>36</v>
      </c>
      <c r="C45" s="592" t="s">
        <v>2437</v>
      </c>
      <c r="D45" s="591" t="s">
        <v>674</v>
      </c>
      <c r="E45" s="591" t="s">
        <v>1449</v>
      </c>
      <c r="F45" s="591" t="s">
        <v>4546</v>
      </c>
      <c r="G45" s="593" t="n">
        <v>50.59</v>
      </c>
      <c r="H45" s="593" t="n">
        <v>78654.29</v>
      </c>
      <c r="I45" s="594" t="n">
        <f aca="false">H45/$J$7</f>
        <v>0.00668186867882232</v>
      </c>
      <c r="J45" s="594" t="n">
        <f aca="false">I45+J44</f>
        <v>0.556287704189254</v>
      </c>
      <c r="K45" s="595" t="str">
        <f aca="false">IF(J45&lt;=$A$8,$B$8,IF(J45&lt;=$A$9,$B$9,$B$10))</f>
        <v>A</v>
      </c>
    </row>
    <row r="46" customFormat="false" ht="23.85" hidden="false" customHeight="false" outlineLevel="0" collapsed="false">
      <c r="A46" s="591" t="s">
        <v>2603</v>
      </c>
      <c r="B46" s="591" t="s">
        <v>36</v>
      </c>
      <c r="C46" s="592" t="s">
        <v>2604</v>
      </c>
      <c r="D46" s="591" t="s">
        <v>1751</v>
      </c>
      <c r="E46" s="591" t="s">
        <v>47</v>
      </c>
      <c r="F46" s="591" t="s">
        <v>4547</v>
      </c>
      <c r="G46" s="593" t="n">
        <v>617.71</v>
      </c>
      <c r="H46" s="593" t="n">
        <v>78387.39</v>
      </c>
      <c r="I46" s="594" t="n">
        <f aca="false">H46/$J$7</f>
        <v>0.00665919489014052</v>
      </c>
      <c r="J46" s="594" t="n">
        <f aca="false">I46+J45</f>
        <v>0.562946899079395</v>
      </c>
      <c r="K46" s="595" t="str">
        <f aca="false">IF(J46&lt;=$A$8,$B$8,IF(J46&lt;=$A$9,$B$9,$B$10))</f>
        <v>A</v>
      </c>
    </row>
    <row r="47" customFormat="false" ht="35.05" hidden="false" customHeight="false" outlineLevel="0" collapsed="false">
      <c r="A47" s="591" t="s">
        <v>4548</v>
      </c>
      <c r="B47" s="591" t="s">
        <v>42</v>
      </c>
      <c r="C47" s="592" t="s">
        <v>2017</v>
      </c>
      <c r="D47" s="591" t="s">
        <v>769</v>
      </c>
      <c r="E47" s="591" t="s">
        <v>400</v>
      </c>
      <c r="F47" s="591" t="s">
        <v>4549</v>
      </c>
      <c r="G47" s="593" t="n">
        <v>114</v>
      </c>
      <c r="H47" s="593" t="n">
        <v>73837.8</v>
      </c>
      <c r="I47" s="594" t="n">
        <f aca="false">H47/$J$7</f>
        <v>0.00627269641787049</v>
      </c>
      <c r="J47" s="594" t="n">
        <f aca="false">I47+J46</f>
        <v>0.569219595497265</v>
      </c>
      <c r="K47" s="595" t="str">
        <f aca="false">IF(J47&lt;=$A$8,$B$8,IF(J47&lt;=$A$9,$B$9,$B$10))</f>
        <v>A</v>
      </c>
    </row>
    <row r="48" customFormat="false" ht="23.85" hidden="false" customHeight="false" outlineLevel="0" collapsed="false">
      <c r="A48" s="591" t="s">
        <v>4550</v>
      </c>
      <c r="B48" s="591" t="s">
        <v>42</v>
      </c>
      <c r="C48" s="592" t="s">
        <v>262</v>
      </c>
      <c r="D48" s="591" t="s">
        <v>674</v>
      </c>
      <c r="E48" s="591" t="s">
        <v>400</v>
      </c>
      <c r="F48" s="591" t="s">
        <v>4551</v>
      </c>
      <c r="G48" s="593" t="n">
        <v>3.98</v>
      </c>
      <c r="H48" s="593" t="n">
        <v>72679.13</v>
      </c>
      <c r="I48" s="594" t="n">
        <f aca="false">H48/$J$7</f>
        <v>0.0061742646504222</v>
      </c>
      <c r="J48" s="594" t="n">
        <f aca="false">I48+J47</f>
        <v>0.575393860147688</v>
      </c>
      <c r="K48" s="595" t="str">
        <f aca="false">IF(J48&lt;=$A$8,$B$8,IF(J48&lt;=$A$9,$B$9,$B$10))</f>
        <v>A</v>
      </c>
    </row>
    <row r="49" customFormat="false" ht="35.05" hidden="false" customHeight="false" outlineLevel="0" collapsed="false">
      <c r="A49" s="591" t="s">
        <v>3028</v>
      </c>
      <c r="B49" s="591" t="s">
        <v>36</v>
      </c>
      <c r="C49" s="592" t="s">
        <v>3029</v>
      </c>
      <c r="D49" s="591" t="s">
        <v>1404</v>
      </c>
      <c r="E49" s="591" t="s">
        <v>47</v>
      </c>
      <c r="F49" s="591" t="s">
        <v>4552</v>
      </c>
      <c r="G49" s="593" t="n">
        <v>18.21</v>
      </c>
      <c r="H49" s="593" t="n">
        <v>70365.26</v>
      </c>
      <c r="I49" s="594" t="n">
        <f aca="false">H49/$J$7</f>
        <v>0.00597769590026417</v>
      </c>
      <c r="J49" s="594" t="n">
        <f aca="false">I49+J48</f>
        <v>0.581371556047952</v>
      </c>
      <c r="K49" s="595" t="str">
        <f aca="false">IF(J49&lt;=$A$8,$B$8,IF(J49&lt;=$A$9,$B$9,$B$10))</f>
        <v>A</v>
      </c>
    </row>
    <row r="50" customFormat="false" ht="15" hidden="false" customHeight="false" outlineLevel="0" collapsed="false">
      <c r="A50" s="591" t="s">
        <v>1930</v>
      </c>
      <c r="B50" s="591" t="s">
        <v>36</v>
      </c>
      <c r="C50" s="592" t="s">
        <v>1931</v>
      </c>
      <c r="D50" s="591" t="s">
        <v>769</v>
      </c>
      <c r="E50" s="591" t="s">
        <v>1449</v>
      </c>
      <c r="F50" s="591" t="s">
        <v>4553</v>
      </c>
      <c r="G50" s="593" t="n">
        <v>29.83</v>
      </c>
      <c r="H50" s="593" t="n">
        <v>68491.46</v>
      </c>
      <c r="I50" s="594" t="n">
        <f aca="false">H50/$J$7</f>
        <v>0.00581851214143325</v>
      </c>
      <c r="J50" s="594" t="n">
        <f aca="false">I50+J49</f>
        <v>0.587190068189385</v>
      </c>
      <c r="K50" s="595" t="str">
        <f aca="false">IF(J50&lt;=$A$8,$B$8,IF(J50&lt;=$A$9,$B$9,$B$10))</f>
        <v>A</v>
      </c>
    </row>
    <row r="51" customFormat="false" ht="35.05" hidden="false" customHeight="false" outlineLevel="0" collapsed="false">
      <c r="A51" s="591" t="s">
        <v>3023</v>
      </c>
      <c r="B51" s="591" t="s">
        <v>36</v>
      </c>
      <c r="C51" s="592" t="s">
        <v>3024</v>
      </c>
      <c r="D51" s="591" t="s">
        <v>1404</v>
      </c>
      <c r="E51" s="591" t="s">
        <v>47</v>
      </c>
      <c r="F51" s="591" t="s">
        <v>4554</v>
      </c>
      <c r="G51" s="593" t="n">
        <v>26.74</v>
      </c>
      <c r="H51" s="593" t="n">
        <v>67013.11</v>
      </c>
      <c r="I51" s="594" t="n">
        <f aca="false">H51/$J$7</f>
        <v>0.00569292279899132</v>
      </c>
      <c r="J51" s="594" t="n">
        <f aca="false">I51+J50</f>
        <v>0.592882990988376</v>
      </c>
      <c r="K51" s="595" t="str">
        <f aca="false">IF(J51&lt;=$A$8,$B$8,IF(J51&lt;=$A$9,$B$9,$B$10))</f>
        <v>A</v>
      </c>
    </row>
    <row r="52" customFormat="false" ht="35.05" hidden="false" customHeight="false" outlineLevel="0" collapsed="false">
      <c r="A52" s="591" t="s">
        <v>4555</v>
      </c>
      <c r="B52" s="591" t="s">
        <v>42</v>
      </c>
      <c r="C52" s="592" t="s">
        <v>2843</v>
      </c>
      <c r="D52" s="591" t="s">
        <v>1404</v>
      </c>
      <c r="E52" s="591" t="s">
        <v>120</v>
      </c>
      <c r="F52" s="591" t="s">
        <v>4556</v>
      </c>
      <c r="G52" s="593" t="n">
        <v>56.06</v>
      </c>
      <c r="H52" s="593" t="n">
        <v>66935.64</v>
      </c>
      <c r="I52" s="594" t="n">
        <f aca="false">H52/$J$7</f>
        <v>0.00568634153855977</v>
      </c>
      <c r="J52" s="594" t="n">
        <f aca="false">I52+J51</f>
        <v>0.598569332526936</v>
      </c>
      <c r="K52" s="595" t="str">
        <f aca="false">IF(J52&lt;=$A$8,$B$8,IF(J52&lt;=$A$9,$B$9,$B$10))</f>
        <v>A</v>
      </c>
    </row>
    <row r="53" customFormat="false" ht="15" hidden="false" customHeight="false" outlineLevel="0" collapsed="false">
      <c r="A53" s="591" t="s">
        <v>1574</v>
      </c>
      <c r="B53" s="591" t="s">
        <v>36</v>
      </c>
      <c r="C53" s="592" t="s">
        <v>1575</v>
      </c>
      <c r="D53" s="591" t="s">
        <v>1533</v>
      </c>
      <c r="E53" s="591" t="s">
        <v>1449</v>
      </c>
      <c r="F53" s="591" t="s">
        <v>4507</v>
      </c>
      <c r="G53" s="593" t="n">
        <v>23.83</v>
      </c>
      <c r="H53" s="593" t="n">
        <v>65555.37</v>
      </c>
      <c r="I53" s="594" t="n">
        <f aca="false">H53/$J$7</f>
        <v>0.00556908432498226</v>
      </c>
      <c r="J53" s="594" t="n">
        <f aca="false">I53+J52</f>
        <v>0.604138416851918</v>
      </c>
      <c r="K53" s="595" t="str">
        <f aca="false">IF(J53&lt;=$A$8,$B$8,IF(J53&lt;=$A$9,$B$9,$B$10))</f>
        <v>A</v>
      </c>
    </row>
    <row r="54" customFormat="false" ht="46.25" hidden="false" customHeight="false" outlineLevel="0" collapsed="false">
      <c r="A54" s="591" t="s">
        <v>2084</v>
      </c>
      <c r="B54" s="591" t="s">
        <v>36</v>
      </c>
      <c r="C54" s="592" t="s">
        <v>2085</v>
      </c>
      <c r="D54" s="591" t="s">
        <v>1729</v>
      </c>
      <c r="E54" s="591" t="s">
        <v>1449</v>
      </c>
      <c r="F54" s="591" t="s">
        <v>4557</v>
      </c>
      <c r="G54" s="593" t="n">
        <v>161.89</v>
      </c>
      <c r="H54" s="593" t="n">
        <v>59863.68</v>
      </c>
      <c r="I54" s="594" t="n">
        <f aca="false">H54/$J$7</f>
        <v>0.00508556174610492</v>
      </c>
      <c r="J54" s="594" t="n">
        <f aca="false">I54+J53</f>
        <v>0.609223978598023</v>
      </c>
      <c r="K54" s="595" t="str">
        <f aca="false">IF(J54&lt;=$A$8,$B$8,IF(J54&lt;=$A$9,$B$9,$B$10))</f>
        <v>A</v>
      </c>
    </row>
    <row r="55" customFormat="false" ht="23.85" hidden="false" customHeight="false" outlineLevel="0" collapsed="false">
      <c r="A55" s="591" t="s">
        <v>2278</v>
      </c>
      <c r="B55" s="591" t="s">
        <v>36</v>
      </c>
      <c r="C55" s="592" t="s">
        <v>2279</v>
      </c>
      <c r="D55" s="591" t="s">
        <v>1771</v>
      </c>
      <c r="E55" s="591" t="s">
        <v>1449</v>
      </c>
      <c r="F55" s="591" t="s">
        <v>4558</v>
      </c>
      <c r="G55" s="593" t="n">
        <v>267.55</v>
      </c>
      <c r="H55" s="593" t="n">
        <v>59743.91</v>
      </c>
      <c r="I55" s="594" t="n">
        <f aca="false">H55/$J$7</f>
        <v>0.00507538700024347</v>
      </c>
      <c r="J55" s="594" t="n">
        <f aca="false">I55+J54</f>
        <v>0.614299365598267</v>
      </c>
      <c r="K55" s="595" t="str">
        <f aca="false">IF(J55&lt;=$A$8,$B$8,IF(J55&lt;=$A$9,$B$9,$B$10))</f>
        <v>A</v>
      </c>
    </row>
    <row r="56" customFormat="false" ht="15" hidden="false" customHeight="false" outlineLevel="0" collapsed="false">
      <c r="A56" s="591" t="s">
        <v>2433</v>
      </c>
      <c r="B56" s="591" t="s">
        <v>36</v>
      </c>
      <c r="C56" s="592" t="s">
        <v>2434</v>
      </c>
      <c r="D56" s="591" t="s">
        <v>674</v>
      </c>
      <c r="E56" s="591" t="s">
        <v>400</v>
      </c>
      <c r="F56" s="591" t="s">
        <v>4559</v>
      </c>
      <c r="G56" s="593" t="n">
        <v>5.05</v>
      </c>
      <c r="H56" s="593" t="n">
        <v>56321.64</v>
      </c>
      <c r="I56" s="594" t="n">
        <f aca="false">H56/$J$7</f>
        <v>0.00478465703848966</v>
      </c>
      <c r="J56" s="594" t="n">
        <f aca="false">I56+J55</f>
        <v>0.619084022636756</v>
      </c>
      <c r="K56" s="595" t="str">
        <f aca="false">IF(J56&lt;=$A$8,$B$8,IF(J56&lt;=$A$9,$B$9,$B$10))</f>
        <v>A</v>
      </c>
    </row>
    <row r="57" customFormat="false" ht="23.85" hidden="false" customHeight="false" outlineLevel="0" collapsed="false">
      <c r="A57" s="591" t="s">
        <v>4560</v>
      </c>
      <c r="B57" s="591" t="s">
        <v>42</v>
      </c>
      <c r="C57" s="592" t="s">
        <v>2558</v>
      </c>
      <c r="D57" s="591" t="s">
        <v>1852</v>
      </c>
      <c r="E57" s="591" t="s">
        <v>400</v>
      </c>
      <c r="F57" s="591" t="s">
        <v>4561</v>
      </c>
      <c r="G57" s="593" t="n">
        <v>238.85</v>
      </c>
      <c r="H57" s="593" t="n">
        <v>54546.17</v>
      </c>
      <c r="I57" s="594" t="n">
        <f aca="false">H57/$J$7</f>
        <v>0.00463382664661671</v>
      </c>
      <c r="J57" s="594" t="n">
        <f aca="false">I57+J56</f>
        <v>0.623717849283373</v>
      </c>
      <c r="K57" s="595" t="str">
        <f aca="false">IF(J57&lt;=$A$8,$B$8,IF(J57&lt;=$A$9,$B$9,$B$10))</f>
        <v>A</v>
      </c>
    </row>
    <row r="58" customFormat="false" ht="15" hidden="false" customHeight="false" outlineLevel="0" collapsed="false">
      <c r="A58" s="591" t="s">
        <v>2623</v>
      </c>
      <c r="B58" s="591" t="s">
        <v>36</v>
      </c>
      <c r="C58" s="592" t="s">
        <v>2624</v>
      </c>
      <c r="D58" s="591" t="s">
        <v>1382</v>
      </c>
      <c r="E58" s="591" t="s">
        <v>463</v>
      </c>
      <c r="F58" s="591" t="s">
        <v>4562</v>
      </c>
      <c r="G58" s="593" t="n">
        <v>53382.56</v>
      </c>
      <c r="H58" s="593" t="n">
        <v>53382.56</v>
      </c>
      <c r="I58" s="594" t="n">
        <f aca="false">H58/$J$7</f>
        <v>0.00453497521443971</v>
      </c>
      <c r="J58" s="594" t="n">
        <f aca="false">I58+J57</f>
        <v>0.628252824497813</v>
      </c>
      <c r="K58" s="595" t="str">
        <f aca="false">IF(J58&lt;=$A$8,$B$8,IF(J58&lt;=$A$9,$B$9,$B$10))</f>
        <v>A</v>
      </c>
    </row>
    <row r="59" customFormat="false" ht="46.25" hidden="false" customHeight="false" outlineLevel="0" collapsed="false">
      <c r="A59" s="591" t="s">
        <v>4563</v>
      </c>
      <c r="B59" s="591" t="s">
        <v>42</v>
      </c>
      <c r="C59" s="592" t="s">
        <v>1465</v>
      </c>
      <c r="D59" s="591" t="s">
        <v>769</v>
      </c>
      <c r="E59" s="591" t="s">
        <v>400</v>
      </c>
      <c r="F59" s="591" t="s">
        <v>4564</v>
      </c>
      <c r="G59" s="593" t="n">
        <v>63.74</v>
      </c>
      <c r="H59" s="593" t="n">
        <v>52142.5</v>
      </c>
      <c r="I59" s="594" t="n">
        <f aca="false">H59/$J$7</f>
        <v>0.00442962917325289</v>
      </c>
      <c r="J59" s="594" t="n">
        <f aca="false">I59+J58</f>
        <v>0.632682453671066</v>
      </c>
      <c r="K59" s="595" t="str">
        <f aca="false">IF(J59&lt;=$A$8,$B$8,IF(J59&lt;=$A$9,$B$9,$B$10))</f>
        <v>A</v>
      </c>
    </row>
    <row r="60" customFormat="false" ht="35.05" hidden="false" customHeight="false" outlineLevel="0" collapsed="false">
      <c r="A60" s="591" t="s">
        <v>3018</v>
      </c>
      <c r="B60" s="591" t="s">
        <v>36</v>
      </c>
      <c r="C60" s="592" t="s">
        <v>3019</v>
      </c>
      <c r="D60" s="591" t="s">
        <v>1404</v>
      </c>
      <c r="E60" s="591" t="s">
        <v>47</v>
      </c>
      <c r="F60" s="591" t="s">
        <v>4565</v>
      </c>
      <c r="G60" s="593" t="n">
        <v>36.03</v>
      </c>
      <c r="H60" s="593" t="n">
        <v>51638.19</v>
      </c>
      <c r="I60" s="594" t="n">
        <f aca="false">H60/$J$7</f>
        <v>0.0043867868414053</v>
      </c>
      <c r="J60" s="594" t="n">
        <f aca="false">I60+J59</f>
        <v>0.637069240512471</v>
      </c>
      <c r="K60" s="595" t="str">
        <f aca="false">IF(J60&lt;=$A$8,$B$8,IF(J60&lt;=$A$9,$B$9,$B$10))</f>
        <v>A</v>
      </c>
    </row>
    <row r="61" customFormat="false" ht="35.05" hidden="false" customHeight="false" outlineLevel="0" collapsed="false">
      <c r="A61" s="591" t="s">
        <v>3013</v>
      </c>
      <c r="B61" s="591" t="s">
        <v>36</v>
      </c>
      <c r="C61" s="592" t="s">
        <v>3014</v>
      </c>
      <c r="D61" s="591" t="s">
        <v>1404</v>
      </c>
      <c r="E61" s="591" t="s">
        <v>47</v>
      </c>
      <c r="F61" s="591" t="s">
        <v>4566</v>
      </c>
      <c r="G61" s="593" t="n">
        <v>42.38</v>
      </c>
      <c r="H61" s="593" t="n">
        <v>51364.56</v>
      </c>
      <c r="I61" s="594" t="n">
        <f aca="false">H61/$J$7</f>
        <v>0.00436354132324492</v>
      </c>
      <c r="J61" s="594" t="n">
        <f aca="false">I61+J60</f>
        <v>0.641432781835716</v>
      </c>
      <c r="K61" s="595" t="str">
        <f aca="false">IF(J61&lt;=$A$8,$B$8,IF(J61&lt;=$A$9,$B$9,$B$10))</f>
        <v>A</v>
      </c>
    </row>
    <row r="62" customFormat="false" ht="23.85" hidden="false" customHeight="false" outlineLevel="0" collapsed="false">
      <c r="A62" s="591" t="s">
        <v>2088</v>
      </c>
      <c r="B62" s="591" t="s">
        <v>36</v>
      </c>
      <c r="C62" s="592" t="s">
        <v>2089</v>
      </c>
      <c r="D62" s="591" t="s">
        <v>1382</v>
      </c>
      <c r="E62" s="591" t="s">
        <v>400</v>
      </c>
      <c r="F62" s="591" t="s">
        <v>4567</v>
      </c>
      <c r="G62" s="593" t="n">
        <v>86.22</v>
      </c>
      <c r="H62" s="593" t="n">
        <v>51336.25</v>
      </c>
      <c r="I62" s="594" t="n">
        <f aca="false">H62/$J$7</f>
        <v>0.00436113632153049</v>
      </c>
      <c r="J62" s="594" t="n">
        <f aca="false">I62+J61</f>
        <v>0.645793918157246</v>
      </c>
      <c r="K62" s="595" t="str">
        <f aca="false">IF(J62&lt;=$A$8,$B$8,IF(J62&lt;=$A$9,$B$9,$B$10))</f>
        <v>A</v>
      </c>
    </row>
    <row r="63" customFormat="false" ht="35.05" hidden="false" customHeight="false" outlineLevel="0" collapsed="false">
      <c r="A63" s="591" t="s">
        <v>3301</v>
      </c>
      <c r="B63" s="591" t="s">
        <v>36</v>
      </c>
      <c r="C63" s="592" t="s">
        <v>3302</v>
      </c>
      <c r="D63" s="591" t="s">
        <v>1404</v>
      </c>
      <c r="E63" s="591" t="s">
        <v>47</v>
      </c>
      <c r="F63" s="591" t="s">
        <v>4568</v>
      </c>
      <c r="G63" s="593" t="n">
        <v>78.35</v>
      </c>
      <c r="H63" s="593" t="n">
        <v>50018.64</v>
      </c>
      <c r="I63" s="594" t="n">
        <f aca="false">H63/$J$7</f>
        <v>0.00424920222372218</v>
      </c>
      <c r="J63" s="594" t="n">
        <f aca="false">I63+J62</f>
        <v>0.650043120380968</v>
      </c>
      <c r="K63" s="595" t="str">
        <f aca="false">IF(J63&lt;=$A$8,$B$8,IF(J63&lt;=$A$9,$B$9,$B$10))</f>
        <v>A</v>
      </c>
    </row>
    <row r="64" customFormat="false" ht="35.05" hidden="false" customHeight="false" outlineLevel="0" collapsed="false">
      <c r="A64" s="591" t="s">
        <v>2801</v>
      </c>
      <c r="B64" s="591" t="s">
        <v>36</v>
      </c>
      <c r="C64" s="592" t="s">
        <v>2802</v>
      </c>
      <c r="D64" s="591" t="s">
        <v>1382</v>
      </c>
      <c r="E64" s="591" t="s">
        <v>400</v>
      </c>
      <c r="F64" s="591" t="s">
        <v>4569</v>
      </c>
      <c r="G64" s="593" t="n">
        <v>5.31</v>
      </c>
      <c r="H64" s="593" t="n">
        <v>49915.53</v>
      </c>
      <c r="I64" s="594" t="n">
        <f aca="false">H64/$J$7</f>
        <v>0.0042404427844154</v>
      </c>
      <c r="J64" s="594" t="n">
        <f aca="false">I64+J63</f>
        <v>0.654283563165384</v>
      </c>
      <c r="K64" s="595" t="str">
        <f aca="false">IF(J64&lt;=$A$8,$B$8,IF(J64&lt;=$A$9,$B$9,$B$10))</f>
        <v>A</v>
      </c>
    </row>
    <row r="65" customFormat="false" ht="23.85" hidden="false" customHeight="false" outlineLevel="0" collapsed="false">
      <c r="A65" s="591" t="s">
        <v>2215</v>
      </c>
      <c r="B65" s="591" t="s">
        <v>36</v>
      </c>
      <c r="C65" s="592" t="s">
        <v>2216</v>
      </c>
      <c r="D65" s="591" t="s">
        <v>1554</v>
      </c>
      <c r="E65" s="591" t="s">
        <v>1449</v>
      </c>
      <c r="F65" s="591" t="s">
        <v>4570</v>
      </c>
      <c r="G65" s="593" t="n">
        <v>199.36</v>
      </c>
      <c r="H65" s="593" t="n">
        <v>49736.33</v>
      </c>
      <c r="I65" s="594" t="n">
        <f aca="false">H65/$J$7</f>
        <v>0.0042252193189535</v>
      </c>
      <c r="J65" s="594" t="n">
        <f aca="false">I65+J64</f>
        <v>0.658508782484337</v>
      </c>
      <c r="K65" s="595" t="str">
        <f aca="false">IF(J65&lt;=$A$8,$B$8,IF(J65&lt;=$A$9,$B$9,$B$10))</f>
        <v>A</v>
      </c>
    </row>
    <row r="66" customFormat="false" ht="35.05" hidden="false" customHeight="false" outlineLevel="0" collapsed="false">
      <c r="A66" s="591" t="s">
        <v>4571</v>
      </c>
      <c r="B66" s="591" t="s">
        <v>42</v>
      </c>
      <c r="C66" s="592" t="s">
        <v>2120</v>
      </c>
      <c r="D66" s="591" t="s">
        <v>1852</v>
      </c>
      <c r="E66" s="591" t="s">
        <v>400</v>
      </c>
      <c r="F66" s="591" t="s">
        <v>4572</v>
      </c>
      <c r="G66" s="593" t="n">
        <v>69.45</v>
      </c>
      <c r="H66" s="593" t="n">
        <v>47267.67</v>
      </c>
      <c r="I66" s="594" t="n">
        <f aca="false">H66/$J$7</f>
        <v>0.00401550079078852</v>
      </c>
      <c r="J66" s="594" t="n">
        <f aca="false">I66+J65</f>
        <v>0.662524283275126</v>
      </c>
      <c r="K66" s="595" t="str">
        <f aca="false">IF(J66&lt;=$A$8,$B$8,IF(J66&lt;=$A$9,$B$9,$B$10))</f>
        <v>A</v>
      </c>
    </row>
    <row r="67" customFormat="false" ht="35.05" hidden="false" customHeight="false" outlineLevel="0" collapsed="false">
      <c r="A67" s="591" t="s">
        <v>4573</v>
      </c>
      <c r="B67" s="591" t="s">
        <v>42</v>
      </c>
      <c r="C67" s="592" t="s">
        <v>4140</v>
      </c>
      <c r="D67" s="591" t="s">
        <v>2128</v>
      </c>
      <c r="E67" s="591" t="s">
        <v>47</v>
      </c>
      <c r="F67" s="591" t="s">
        <v>4574</v>
      </c>
      <c r="G67" s="593" t="n">
        <v>15.06</v>
      </c>
      <c r="H67" s="593" t="n">
        <v>45749.26</v>
      </c>
      <c r="I67" s="594" t="n">
        <f aca="false">H67/$J$7</f>
        <v>0.00388650825623496</v>
      </c>
      <c r="J67" s="594" t="n">
        <f aca="false">I67+J66</f>
        <v>0.666410791531361</v>
      </c>
      <c r="K67" s="595" t="str">
        <f aca="false">IF(J67&lt;=$A$8,$B$8,IF(J67&lt;=$A$9,$B$9,$B$10))</f>
        <v>A</v>
      </c>
    </row>
    <row r="68" customFormat="false" ht="35.05" hidden="false" customHeight="false" outlineLevel="0" collapsed="false">
      <c r="A68" s="591" t="s">
        <v>2905</v>
      </c>
      <c r="B68" s="591" t="s">
        <v>36</v>
      </c>
      <c r="C68" s="592" t="s">
        <v>2906</v>
      </c>
      <c r="D68" s="591" t="s">
        <v>1404</v>
      </c>
      <c r="E68" s="591" t="s">
        <v>120</v>
      </c>
      <c r="F68" s="591" t="s">
        <v>4575</v>
      </c>
      <c r="G68" s="593" t="n">
        <v>50.83</v>
      </c>
      <c r="H68" s="593" t="n">
        <v>45035.38</v>
      </c>
      <c r="I68" s="594" t="n">
        <f aca="false">H68/$J$7</f>
        <v>0.00382586245532013</v>
      </c>
      <c r="J68" s="594" t="n">
        <f aca="false">I68+J67</f>
        <v>0.670236653986681</v>
      </c>
      <c r="K68" s="595" t="str">
        <f aca="false">IF(J68&lt;=$A$8,$B$8,IF(J68&lt;=$A$9,$B$9,$B$10))</f>
        <v>A</v>
      </c>
    </row>
    <row r="69" customFormat="false" ht="23.85" hidden="false" customHeight="false" outlineLevel="0" collapsed="false">
      <c r="A69" s="591" t="s">
        <v>4190</v>
      </c>
      <c r="B69" s="591" t="s">
        <v>36</v>
      </c>
      <c r="C69" s="592" t="s">
        <v>4191</v>
      </c>
      <c r="D69" s="591" t="s">
        <v>1422</v>
      </c>
      <c r="E69" s="591" t="s">
        <v>120</v>
      </c>
      <c r="F69" s="591" t="s">
        <v>4576</v>
      </c>
      <c r="G69" s="593" t="n">
        <v>1011.64</v>
      </c>
      <c r="H69" s="593" t="n">
        <v>43905.17</v>
      </c>
      <c r="I69" s="594" t="n">
        <f aca="false">H69/$J$7</f>
        <v>0.00372984843244239</v>
      </c>
      <c r="J69" s="594" t="n">
        <f aca="false">I69+J68</f>
        <v>0.673966502419123</v>
      </c>
      <c r="K69" s="595" t="str">
        <f aca="false">IF(J69&lt;=$A$8,$B$8,IF(J69&lt;=$A$9,$B$9,$B$10))</f>
        <v>A</v>
      </c>
    </row>
    <row r="70" customFormat="false" ht="23.85" hidden="false" customHeight="false" outlineLevel="0" collapsed="false">
      <c r="A70" s="591" t="s">
        <v>4577</v>
      </c>
      <c r="B70" s="591" t="s">
        <v>42</v>
      </c>
      <c r="C70" s="592" t="s">
        <v>1725</v>
      </c>
      <c r="D70" s="591" t="s">
        <v>1399</v>
      </c>
      <c r="E70" s="591" t="s">
        <v>388</v>
      </c>
      <c r="F70" s="591" t="s">
        <v>4578</v>
      </c>
      <c r="G70" s="593" t="n">
        <v>354.6</v>
      </c>
      <c r="H70" s="593" t="n">
        <v>42481.08</v>
      </c>
      <c r="I70" s="594" t="n">
        <f aca="false">H70/$J$7</f>
        <v>0.00360886860582615</v>
      </c>
      <c r="J70" s="594" t="n">
        <f aca="false">I70+J69</f>
        <v>0.677575371024949</v>
      </c>
      <c r="K70" s="595" t="str">
        <f aca="false">IF(J70&lt;=$A$8,$B$8,IF(J70&lt;=$A$9,$B$9,$B$10))</f>
        <v>A</v>
      </c>
    </row>
    <row r="71" customFormat="false" ht="79.85" hidden="false" customHeight="false" outlineLevel="0" collapsed="false">
      <c r="A71" s="591" t="s">
        <v>2162</v>
      </c>
      <c r="B71" s="591" t="s">
        <v>36</v>
      </c>
      <c r="C71" s="592" t="s">
        <v>2163</v>
      </c>
      <c r="D71" s="591" t="s">
        <v>811</v>
      </c>
      <c r="E71" s="591" t="s">
        <v>39</v>
      </c>
      <c r="F71" s="591" t="s">
        <v>4579</v>
      </c>
      <c r="G71" s="593" t="n">
        <v>2801.4</v>
      </c>
      <c r="H71" s="593" t="n">
        <v>42021</v>
      </c>
      <c r="I71" s="594" t="n">
        <f aca="false">H71/$J$7</f>
        <v>0.00356978371749072</v>
      </c>
      <c r="J71" s="594" t="n">
        <f aca="false">I71+J70</f>
        <v>0.68114515474244</v>
      </c>
      <c r="K71" s="595" t="str">
        <f aca="false">IF(J71&lt;=$A$8,$B$8,IF(J71&lt;=$A$9,$B$9,$B$10))</f>
        <v>A</v>
      </c>
    </row>
    <row r="72" customFormat="false" ht="46.25" hidden="false" customHeight="false" outlineLevel="0" collapsed="false">
      <c r="A72" s="591" t="s">
        <v>2699</v>
      </c>
      <c r="B72" s="591" t="s">
        <v>36</v>
      </c>
      <c r="C72" s="592" t="s">
        <v>2700</v>
      </c>
      <c r="D72" s="591" t="s">
        <v>1382</v>
      </c>
      <c r="E72" s="591" t="s">
        <v>120</v>
      </c>
      <c r="F72" s="591" t="s">
        <v>4580</v>
      </c>
      <c r="G72" s="593" t="n">
        <v>1498.05</v>
      </c>
      <c r="H72" s="593" t="n">
        <v>41945.4</v>
      </c>
      <c r="I72" s="594" t="n">
        <f aca="false">H72/$J$7</f>
        <v>0.00356336131799898</v>
      </c>
      <c r="J72" s="594" t="n">
        <f aca="false">I72+J71</f>
        <v>0.684708516060439</v>
      </c>
      <c r="K72" s="595" t="str">
        <f aca="false">IF(J72&lt;=$A$8,$B$8,IF(J72&lt;=$A$9,$B$9,$B$10))</f>
        <v>A</v>
      </c>
    </row>
    <row r="73" customFormat="false" ht="23.85" hidden="false" customHeight="false" outlineLevel="0" collapsed="false">
      <c r="A73" s="591" t="s">
        <v>4581</v>
      </c>
      <c r="B73" s="591" t="s">
        <v>42</v>
      </c>
      <c r="C73" s="592" t="s">
        <v>2555</v>
      </c>
      <c r="D73" s="591" t="s">
        <v>1852</v>
      </c>
      <c r="E73" s="591" t="s">
        <v>47</v>
      </c>
      <c r="F73" s="591" t="s">
        <v>4582</v>
      </c>
      <c r="G73" s="593" t="n">
        <v>229.17</v>
      </c>
      <c r="H73" s="593" t="n">
        <v>41594.35</v>
      </c>
      <c r="I73" s="594" t="n">
        <f aca="false">H73/$J$7</f>
        <v>0.00353353878702577</v>
      </c>
      <c r="J73" s="594" t="n">
        <f aca="false">I73+J72</f>
        <v>0.688242054847465</v>
      </c>
      <c r="K73" s="595" t="str">
        <f aca="false">IF(J73&lt;=$A$8,$B$8,IF(J73&lt;=$A$9,$B$9,$B$10))</f>
        <v>A</v>
      </c>
    </row>
    <row r="74" customFormat="false" ht="23.85" hidden="false" customHeight="false" outlineLevel="0" collapsed="false">
      <c r="A74" s="591" t="s">
        <v>1515</v>
      </c>
      <c r="B74" s="591" t="s">
        <v>36</v>
      </c>
      <c r="C74" s="592" t="s">
        <v>1516</v>
      </c>
      <c r="D74" s="591" t="s">
        <v>1517</v>
      </c>
      <c r="E74" s="591" t="s">
        <v>1518</v>
      </c>
      <c r="F74" s="591" t="s">
        <v>4583</v>
      </c>
      <c r="G74" s="593" t="n">
        <v>73.46</v>
      </c>
      <c r="H74" s="593" t="n">
        <v>40405.2</v>
      </c>
      <c r="I74" s="594" t="n">
        <f aca="false">H74/$J$7</f>
        <v>0.00343251767121096</v>
      </c>
      <c r="J74" s="594" t="n">
        <f aca="false">I74+J73</f>
        <v>0.691674572518676</v>
      </c>
      <c r="K74" s="595" t="str">
        <f aca="false">IF(J74&lt;=$A$8,$B$8,IF(J74&lt;=$A$9,$B$9,$B$10))</f>
        <v>A</v>
      </c>
    </row>
    <row r="75" customFormat="false" ht="35.05" hidden="false" customHeight="false" outlineLevel="0" collapsed="false">
      <c r="A75" s="591" t="s">
        <v>4584</v>
      </c>
      <c r="B75" s="591" t="s">
        <v>42</v>
      </c>
      <c r="C75" s="592" t="s">
        <v>2013</v>
      </c>
      <c r="D75" s="591" t="s">
        <v>769</v>
      </c>
      <c r="E75" s="591" t="s">
        <v>400</v>
      </c>
      <c r="F75" s="591" t="s">
        <v>4585</v>
      </c>
      <c r="G75" s="593" t="n">
        <v>20.95</v>
      </c>
      <c r="H75" s="593" t="n">
        <v>39581.67</v>
      </c>
      <c r="I75" s="594" t="n">
        <f aca="false">H75/$J$7</f>
        <v>0.00336255684246188</v>
      </c>
      <c r="J75" s="594" t="n">
        <f aca="false">I75+J74</f>
        <v>0.695037129361138</v>
      </c>
      <c r="K75" s="595" t="str">
        <f aca="false">IF(J75&lt;=$A$8,$B$8,IF(J75&lt;=$A$9,$B$9,$B$10))</f>
        <v>A</v>
      </c>
    </row>
    <row r="76" customFormat="false" ht="35.05" hidden="false" customHeight="false" outlineLevel="0" collapsed="false">
      <c r="A76" s="591" t="s">
        <v>3003</v>
      </c>
      <c r="B76" s="591" t="s">
        <v>36</v>
      </c>
      <c r="C76" s="592" t="s">
        <v>3004</v>
      </c>
      <c r="D76" s="591" t="s">
        <v>1404</v>
      </c>
      <c r="E76" s="591" t="s">
        <v>47</v>
      </c>
      <c r="F76" s="591" t="s">
        <v>4586</v>
      </c>
      <c r="G76" s="593" t="n">
        <v>102.44</v>
      </c>
      <c r="H76" s="593" t="n">
        <v>39111.59</v>
      </c>
      <c r="I76" s="594" t="n">
        <f aca="false">H76/$J$7</f>
        <v>0.00332262243038416</v>
      </c>
      <c r="J76" s="594" t="n">
        <f aca="false">I76+J75</f>
        <v>0.698359751791522</v>
      </c>
      <c r="K76" s="595" t="str">
        <f aca="false">IF(J76&lt;=$A$8,$B$8,IF(J76&lt;=$A$9,$B$9,$B$10))</f>
        <v>A</v>
      </c>
    </row>
    <row r="77" customFormat="false" ht="46.25" hidden="false" customHeight="false" outlineLevel="0" collapsed="false">
      <c r="A77" s="591" t="s">
        <v>4587</v>
      </c>
      <c r="B77" s="591" t="s">
        <v>42</v>
      </c>
      <c r="C77" s="592" t="s">
        <v>2790</v>
      </c>
      <c r="D77" s="591" t="s">
        <v>1604</v>
      </c>
      <c r="E77" s="591" t="s">
        <v>400</v>
      </c>
      <c r="F77" s="591" t="s">
        <v>4588</v>
      </c>
      <c r="G77" s="593" t="n">
        <v>217.67</v>
      </c>
      <c r="H77" s="593" t="n">
        <v>39043.46</v>
      </c>
      <c r="I77" s="594" t="n">
        <f aca="false">H77/$J$7</f>
        <v>0.00331683462512791</v>
      </c>
      <c r="J77" s="594" t="n">
        <f aca="false">I77+J76</f>
        <v>0.70167658641665</v>
      </c>
      <c r="K77" s="595" t="str">
        <f aca="false">IF(J77&lt;=$A$8,$B$8,IF(J77&lt;=$A$9,$B$9,$B$10))</f>
        <v>A</v>
      </c>
    </row>
    <row r="78" customFormat="false" ht="35.05" hidden="false" customHeight="false" outlineLevel="0" collapsed="false">
      <c r="A78" s="591" t="s">
        <v>4589</v>
      </c>
      <c r="B78" s="591" t="s">
        <v>42</v>
      </c>
      <c r="C78" s="592" t="s">
        <v>4348</v>
      </c>
      <c r="D78" s="591" t="s">
        <v>1422</v>
      </c>
      <c r="E78" s="591" t="s">
        <v>47</v>
      </c>
      <c r="F78" s="591" t="s">
        <v>4590</v>
      </c>
      <c r="G78" s="593" t="n">
        <v>140.27</v>
      </c>
      <c r="H78" s="593" t="n">
        <v>38910.89</v>
      </c>
      <c r="I78" s="594" t="n">
        <f aca="false">H78/$J$7</f>
        <v>0.00330557248887633</v>
      </c>
      <c r="J78" s="594" t="n">
        <f aca="false">I78+J77</f>
        <v>0.704982158905526</v>
      </c>
      <c r="K78" s="595" t="str">
        <f aca="false">IF(J78&lt;=$A$8,$B$8,IF(J78&lt;=$A$9,$B$9,$B$10))</f>
        <v>A</v>
      </c>
    </row>
    <row r="79" customFormat="false" ht="15" hidden="false" customHeight="false" outlineLevel="0" collapsed="false">
      <c r="A79" s="591" t="s">
        <v>1903</v>
      </c>
      <c r="B79" s="591" t="s">
        <v>36</v>
      </c>
      <c r="C79" s="592" t="s">
        <v>1904</v>
      </c>
      <c r="D79" s="591" t="s">
        <v>1771</v>
      </c>
      <c r="E79" s="591" t="s">
        <v>1449</v>
      </c>
      <c r="F79" s="591" t="s">
        <v>4591</v>
      </c>
      <c r="G79" s="593" t="n">
        <v>103.49</v>
      </c>
      <c r="H79" s="593" t="n">
        <v>36807.25</v>
      </c>
      <c r="I79" s="594" t="n">
        <f aca="false">H79/$J$7</f>
        <v>0.00312686327635254</v>
      </c>
      <c r="J79" s="594" t="n">
        <f aca="false">I79+J78</f>
        <v>0.708109022181878</v>
      </c>
      <c r="K79" s="595" t="str">
        <f aca="false">IF(J79&lt;=$A$8,$B$8,IF(J79&lt;=$A$9,$B$9,$B$10))</f>
        <v>A</v>
      </c>
    </row>
    <row r="80" customFormat="false" ht="35.05" hidden="false" customHeight="false" outlineLevel="0" collapsed="false">
      <c r="A80" s="591" t="s">
        <v>4592</v>
      </c>
      <c r="B80" s="591" t="s">
        <v>42</v>
      </c>
      <c r="C80" s="592" t="s">
        <v>2398</v>
      </c>
      <c r="D80" s="591" t="s">
        <v>674</v>
      </c>
      <c r="E80" s="591" t="s">
        <v>400</v>
      </c>
      <c r="F80" s="591" t="s">
        <v>4593</v>
      </c>
      <c r="G80" s="593" t="n">
        <v>11.99</v>
      </c>
      <c r="H80" s="593" t="n">
        <v>36386.53</v>
      </c>
      <c r="I80" s="594" t="n">
        <f aca="false">H80/$J$7</f>
        <v>0.00309112211346678</v>
      </c>
      <c r="J80" s="594" t="n">
        <f aca="false">I80+J79</f>
        <v>0.711200144295345</v>
      </c>
      <c r="K80" s="595" t="str">
        <f aca="false">IF(J80&lt;=$A$8,$B$8,IF(J80&lt;=$A$9,$B$9,$B$10))</f>
        <v>A</v>
      </c>
    </row>
    <row r="81" customFormat="false" ht="35.05" hidden="false" customHeight="false" outlineLevel="0" collapsed="false">
      <c r="A81" s="591" t="s">
        <v>4594</v>
      </c>
      <c r="B81" s="591" t="s">
        <v>42</v>
      </c>
      <c r="C81" s="592" t="s">
        <v>2062</v>
      </c>
      <c r="D81" s="591" t="s">
        <v>1924</v>
      </c>
      <c r="E81" s="591" t="s">
        <v>400</v>
      </c>
      <c r="F81" s="591" t="s">
        <v>4595</v>
      </c>
      <c r="G81" s="593" t="n">
        <v>38.82</v>
      </c>
      <c r="H81" s="593" t="n">
        <v>36195.37</v>
      </c>
      <c r="I81" s="594" t="n">
        <f aca="false">H81/$J$7</f>
        <v>0.0030748826176091</v>
      </c>
      <c r="J81" s="594" t="n">
        <f aca="false">I81+J80</f>
        <v>0.714275026912954</v>
      </c>
      <c r="K81" s="595" t="str">
        <f aca="false">IF(J81&lt;=$A$8,$B$8,IF(J81&lt;=$A$9,$B$9,$B$10))</f>
        <v>A</v>
      </c>
    </row>
    <row r="82" customFormat="false" ht="23.85" hidden="false" customHeight="false" outlineLevel="0" collapsed="false">
      <c r="A82" s="591" t="s">
        <v>2345</v>
      </c>
      <c r="B82" s="591" t="s">
        <v>36</v>
      </c>
      <c r="C82" s="592" t="s">
        <v>2346</v>
      </c>
      <c r="D82" s="591" t="s">
        <v>811</v>
      </c>
      <c r="E82" s="591" t="s">
        <v>1449</v>
      </c>
      <c r="F82" s="591" t="s">
        <v>4596</v>
      </c>
      <c r="G82" s="593" t="n">
        <v>200.33</v>
      </c>
      <c r="H82" s="593" t="n">
        <v>35091.8</v>
      </c>
      <c r="I82" s="594" t="n">
        <f aca="false">H82/$J$7</f>
        <v>0.00298113172598084</v>
      </c>
      <c r="J82" s="594" t="n">
        <f aca="false">I82+J81</f>
        <v>0.717256158638935</v>
      </c>
      <c r="K82" s="595" t="str">
        <f aca="false">IF(J82&lt;=$A$8,$B$8,IF(J82&lt;=$A$9,$B$9,$B$10))</f>
        <v>A</v>
      </c>
    </row>
    <row r="83" customFormat="false" ht="46.25" hidden="false" customHeight="false" outlineLevel="0" collapsed="false">
      <c r="A83" s="591" t="s">
        <v>1439</v>
      </c>
      <c r="B83" s="591" t="s">
        <v>36</v>
      </c>
      <c r="C83" s="592" t="s">
        <v>1440</v>
      </c>
      <c r="D83" s="591" t="s">
        <v>1397</v>
      </c>
      <c r="E83" s="591" t="s">
        <v>1436</v>
      </c>
      <c r="F83" s="591" t="s">
        <v>4498</v>
      </c>
      <c r="G83" s="593" t="n">
        <v>1448.85</v>
      </c>
      <c r="H83" s="593" t="n">
        <v>34772.4</v>
      </c>
      <c r="I83" s="594" t="n">
        <f aca="false">H83/$J$7</f>
        <v>0.00295399793765199</v>
      </c>
      <c r="J83" s="594" t="n">
        <f aca="false">I83+J82</f>
        <v>0.720210156576587</v>
      </c>
      <c r="K83" s="595" t="str">
        <f aca="false">IF(J83&lt;=$A$8,$B$8,IF(J83&lt;=$A$9,$B$9,$B$10))</f>
        <v>A</v>
      </c>
    </row>
    <row r="84" customFormat="false" ht="35.05" hidden="false" customHeight="false" outlineLevel="0" collapsed="false">
      <c r="A84" s="591" t="s">
        <v>4597</v>
      </c>
      <c r="B84" s="591" t="s">
        <v>42</v>
      </c>
      <c r="C84" s="592" t="s">
        <v>2057</v>
      </c>
      <c r="D84" s="591" t="s">
        <v>1924</v>
      </c>
      <c r="E84" s="591" t="s">
        <v>400</v>
      </c>
      <c r="F84" s="591" t="s">
        <v>4598</v>
      </c>
      <c r="G84" s="593" t="n">
        <v>64.99</v>
      </c>
      <c r="H84" s="593" t="n">
        <v>34342.01</v>
      </c>
      <c r="I84" s="594" t="n">
        <f aca="false">H84/$J$7</f>
        <v>0.00291743528530743</v>
      </c>
      <c r="J84" s="594" t="n">
        <f aca="false">I84+J83</f>
        <v>0.723127591861895</v>
      </c>
      <c r="K84" s="595" t="str">
        <f aca="false">IF(J84&lt;=$A$8,$B$8,IF(J84&lt;=$A$9,$B$9,$B$10))</f>
        <v>A</v>
      </c>
    </row>
    <row r="85" customFormat="false" ht="23.85" hidden="false" customHeight="false" outlineLevel="0" collapsed="false">
      <c r="A85" s="591" t="s">
        <v>2271</v>
      </c>
      <c r="B85" s="591" t="s">
        <v>36</v>
      </c>
      <c r="C85" s="592" t="s">
        <v>2272</v>
      </c>
      <c r="D85" s="591" t="s">
        <v>811</v>
      </c>
      <c r="E85" s="591" t="s">
        <v>1449</v>
      </c>
      <c r="F85" s="591" t="s">
        <v>4599</v>
      </c>
      <c r="G85" s="593" t="n">
        <v>238.47</v>
      </c>
      <c r="H85" s="593" t="n">
        <v>33996.28</v>
      </c>
      <c r="I85" s="594" t="n">
        <f aca="false">H85/$J$7</f>
        <v>0.00288806470096512</v>
      </c>
      <c r="J85" s="594" t="n">
        <f aca="false">I85+J84</f>
        <v>0.72601565656286</v>
      </c>
      <c r="K85" s="595" t="str">
        <f aca="false">IF(J85&lt;=$A$8,$B$8,IF(J85&lt;=$A$9,$B$9,$B$10))</f>
        <v>A</v>
      </c>
    </row>
    <row r="86" customFormat="false" ht="23.85" hidden="false" customHeight="false" outlineLevel="0" collapsed="false">
      <c r="A86" s="591" t="s">
        <v>4600</v>
      </c>
      <c r="B86" s="591" t="s">
        <v>42</v>
      </c>
      <c r="C86" s="592" t="s">
        <v>1991</v>
      </c>
      <c r="D86" s="591" t="s">
        <v>769</v>
      </c>
      <c r="E86" s="591" t="s">
        <v>47</v>
      </c>
      <c r="F86" s="591" t="s">
        <v>4601</v>
      </c>
      <c r="G86" s="593" t="n">
        <v>80.02</v>
      </c>
      <c r="H86" s="593" t="n">
        <v>33296.32</v>
      </c>
      <c r="I86" s="594" t="n">
        <f aca="false">H86/$J$7</f>
        <v>0.00282860143709956</v>
      </c>
      <c r="J86" s="594" t="n">
        <f aca="false">I86+J85</f>
        <v>0.728844257999959</v>
      </c>
      <c r="K86" s="595" t="str">
        <f aca="false">IF(J86&lt;=$A$8,$B$8,IF(J86&lt;=$A$9,$B$9,$B$10))</f>
        <v>A</v>
      </c>
    </row>
    <row r="87" customFormat="false" ht="35.05" hidden="false" customHeight="false" outlineLevel="0" collapsed="false">
      <c r="A87" s="591" t="s">
        <v>2946</v>
      </c>
      <c r="B87" s="591" t="s">
        <v>36</v>
      </c>
      <c r="C87" s="592" t="s">
        <v>2947</v>
      </c>
      <c r="D87" s="591" t="s">
        <v>1404</v>
      </c>
      <c r="E87" s="591" t="s">
        <v>120</v>
      </c>
      <c r="F87" s="591" t="s">
        <v>4602</v>
      </c>
      <c r="G87" s="593" t="n">
        <v>128.61</v>
      </c>
      <c r="H87" s="593" t="n">
        <v>32795.55</v>
      </c>
      <c r="I87" s="594" t="n">
        <f aca="false">H87/$J$7</f>
        <v>0.00278605983665674</v>
      </c>
      <c r="J87" s="594" t="n">
        <f aca="false">I87+J86</f>
        <v>0.731630317836616</v>
      </c>
      <c r="K87" s="595" t="str">
        <f aca="false">IF(J87&lt;=$A$8,$B$8,IF(J87&lt;=$A$9,$B$9,$B$10))</f>
        <v>A</v>
      </c>
    </row>
    <row r="88" customFormat="false" ht="15" hidden="false" customHeight="false" outlineLevel="0" collapsed="false">
      <c r="A88" s="591" t="s">
        <v>2517</v>
      </c>
      <c r="B88" s="591" t="s">
        <v>36</v>
      </c>
      <c r="C88" s="592" t="s">
        <v>2518</v>
      </c>
      <c r="D88" s="591" t="s">
        <v>1852</v>
      </c>
      <c r="E88" s="591" t="s">
        <v>47</v>
      </c>
      <c r="F88" s="591" t="s">
        <v>4603</v>
      </c>
      <c r="G88" s="593" t="n">
        <v>154.1</v>
      </c>
      <c r="H88" s="593" t="n">
        <v>32632.21</v>
      </c>
      <c r="I88" s="594" t="n">
        <f aca="false">H88/$J$7</f>
        <v>0.00277218371585012</v>
      </c>
      <c r="J88" s="594" t="n">
        <f aca="false">I88+J87</f>
        <v>0.734402501552466</v>
      </c>
      <c r="K88" s="595" t="str">
        <f aca="false">IF(J88&lt;=$A$8,$B$8,IF(J88&lt;=$A$9,$B$9,$B$10))</f>
        <v>A</v>
      </c>
    </row>
    <row r="89" customFormat="false" ht="35.05" hidden="false" customHeight="false" outlineLevel="0" collapsed="false">
      <c r="A89" s="591" t="s">
        <v>3090</v>
      </c>
      <c r="B89" s="591" t="s">
        <v>36</v>
      </c>
      <c r="C89" s="592" t="s">
        <v>3091</v>
      </c>
      <c r="D89" s="591" t="s">
        <v>1422</v>
      </c>
      <c r="E89" s="591" t="s">
        <v>47</v>
      </c>
      <c r="F89" s="591" t="s">
        <v>4604</v>
      </c>
      <c r="G89" s="593" t="n">
        <v>82.93</v>
      </c>
      <c r="H89" s="593" t="n">
        <v>30684.1</v>
      </c>
      <c r="I89" s="594" t="n">
        <f aca="false">H89/$J$7</f>
        <v>0.00260668714609021</v>
      </c>
      <c r="J89" s="594" t="n">
        <f aca="false">I89+J88</f>
        <v>0.737009188698556</v>
      </c>
      <c r="K89" s="595" t="str">
        <f aca="false">IF(J89&lt;=$A$8,$B$8,IF(J89&lt;=$A$9,$B$9,$B$10))</f>
        <v>A</v>
      </c>
    </row>
    <row r="90" customFormat="false" ht="23.85" hidden="false" customHeight="false" outlineLevel="0" collapsed="false">
      <c r="A90" s="591" t="s">
        <v>4605</v>
      </c>
      <c r="B90" s="591" t="s">
        <v>42</v>
      </c>
      <c r="C90" s="592" t="s">
        <v>4149</v>
      </c>
      <c r="D90" s="591" t="s">
        <v>1422</v>
      </c>
      <c r="E90" s="591" t="s">
        <v>47</v>
      </c>
      <c r="F90" s="591" t="s">
        <v>4606</v>
      </c>
      <c r="G90" s="593" t="n">
        <v>83.76</v>
      </c>
      <c r="H90" s="593" t="n">
        <v>30463.51</v>
      </c>
      <c r="I90" s="594" t="n">
        <f aca="false">H90/$J$7</f>
        <v>0.00258794750185897</v>
      </c>
      <c r="J90" s="594" t="n">
        <f aca="false">I90+J89</f>
        <v>0.739597136200415</v>
      </c>
      <c r="K90" s="595" t="str">
        <f aca="false">IF(J90&lt;=$A$8,$B$8,IF(J90&lt;=$A$9,$B$9,$B$10))</f>
        <v>A</v>
      </c>
    </row>
    <row r="91" customFormat="false" ht="46.25" hidden="false" customHeight="false" outlineLevel="0" collapsed="false">
      <c r="A91" s="591" t="s">
        <v>2212</v>
      </c>
      <c r="B91" s="591" t="s">
        <v>36</v>
      </c>
      <c r="C91" s="592" t="s">
        <v>2213</v>
      </c>
      <c r="D91" s="591" t="s">
        <v>811</v>
      </c>
      <c r="E91" s="591" t="s">
        <v>1449</v>
      </c>
      <c r="F91" s="591" t="s">
        <v>4607</v>
      </c>
      <c r="G91" s="593" t="n">
        <v>3043.4</v>
      </c>
      <c r="H91" s="593" t="n">
        <v>30434</v>
      </c>
      <c r="I91" s="594" t="n">
        <f aca="false">H91/$J$7</f>
        <v>0.00258544055729546</v>
      </c>
      <c r="J91" s="594" t="n">
        <f aca="false">I91+J90</f>
        <v>0.742182576757711</v>
      </c>
      <c r="K91" s="595" t="str">
        <f aca="false">IF(J91&lt;=$A$8,$B$8,IF(J91&lt;=$A$9,$B$9,$B$10))</f>
        <v>A</v>
      </c>
    </row>
    <row r="92" customFormat="false" ht="35.05" hidden="false" customHeight="false" outlineLevel="0" collapsed="false">
      <c r="A92" s="591" t="s">
        <v>2940</v>
      </c>
      <c r="B92" s="591" t="s">
        <v>36</v>
      </c>
      <c r="C92" s="592" t="s">
        <v>2941</v>
      </c>
      <c r="D92" s="591" t="s">
        <v>1404</v>
      </c>
      <c r="E92" s="591" t="s">
        <v>120</v>
      </c>
      <c r="F92" s="591" t="s">
        <v>4608</v>
      </c>
      <c r="G92" s="593" t="n">
        <v>113.77</v>
      </c>
      <c r="H92" s="593" t="n">
        <v>30035.28</v>
      </c>
      <c r="I92" s="594" t="n">
        <f aca="false">H92/$J$7</f>
        <v>0.00255156834664274</v>
      </c>
      <c r="J92" s="594" t="n">
        <f aca="false">I92+J91</f>
        <v>0.744734145104353</v>
      </c>
      <c r="K92" s="595" t="str">
        <f aca="false">IF(J92&lt;=$A$8,$B$8,IF(J92&lt;=$A$9,$B$9,$B$10))</f>
        <v>A</v>
      </c>
    </row>
    <row r="93" customFormat="false" ht="35.05" hidden="false" customHeight="false" outlineLevel="0" collapsed="false">
      <c r="A93" s="591" t="s">
        <v>4609</v>
      </c>
      <c r="B93" s="591" t="s">
        <v>42</v>
      </c>
      <c r="C93" s="592" t="s">
        <v>4021</v>
      </c>
      <c r="D93" s="591" t="s">
        <v>1422</v>
      </c>
      <c r="E93" s="591" t="s">
        <v>120</v>
      </c>
      <c r="F93" s="591" t="s">
        <v>4610</v>
      </c>
      <c r="G93" s="593" t="n">
        <v>9985.76</v>
      </c>
      <c r="H93" s="593" t="n">
        <v>29957.28</v>
      </c>
      <c r="I93" s="594" t="n">
        <f aca="false">H93/$J$7</f>
        <v>0.00254494206145285</v>
      </c>
      <c r="J93" s="594" t="n">
        <f aca="false">I93+J92</f>
        <v>0.747279087165806</v>
      </c>
      <c r="K93" s="595" t="str">
        <f aca="false">IF(J93&lt;=$A$8,$B$8,IF(J93&lt;=$A$9,$B$9,$B$10))</f>
        <v>A</v>
      </c>
    </row>
    <row r="94" customFormat="false" ht="23.85" hidden="false" customHeight="false" outlineLevel="0" collapsed="false">
      <c r="A94" s="591" t="s">
        <v>4611</v>
      </c>
      <c r="B94" s="591" t="s">
        <v>42</v>
      </c>
      <c r="C94" s="592" t="s">
        <v>2586</v>
      </c>
      <c r="D94" s="591" t="s">
        <v>1422</v>
      </c>
      <c r="E94" s="591" t="s">
        <v>120</v>
      </c>
      <c r="F94" s="591" t="s">
        <v>4612</v>
      </c>
      <c r="G94" s="593" t="n">
        <v>436.89</v>
      </c>
      <c r="H94" s="593" t="n">
        <v>29708.52</v>
      </c>
      <c r="I94" s="594" t="n">
        <f aca="false">H94/$J$7</f>
        <v>0.00252380930883956</v>
      </c>
      <c r="J94" s="594" t="n">
        <f aca="false">I94+J93</f>
        <v>0.749802896474646</v>
      </c>
      <c r="K94" s="595" t="str">
        <f aca="false">IF(J94&lt;=$A$8,$B$8,IF(J94&lt;=$A$9,$B$9,$B$10))</f>
        <v>A</v>
      </c>
    </row>
    <row r="95" customFormat="false" ht="23.85" hidden="false" customHeight="false" outlineLevel="0" collapsed="false">
      <c r="A95" s="591" t="s">
        <v>4613</v>
      </c>
      <c r="B95" s="591" t="s">
        <v>42</v>
      </c>
      <c r="C95" s="592" t="s">
        <v>1654</v>
      </c>
      <c r="D95" s="591" t="s">
        <v>1632</v>
      </c>
      <c r="E95" s="591" t="s">
        <v>1655</v>
      </c>
      <c r="F95" s="591" t="s">
        <v>4614</v>
      </c>
      <c r="G95" s="593" t="n">
        <v>3.11</v>
      </c>
      <c r="H95" s="593" t="n">
        <v>29133.82</v>
      </c>
      <c r="I95" s="594" t="n">
        <f aca="false">H95/$J$7</f>
        <v>0.00247498717936997</v>
      </c>
      <c r="J95" s="594" t="n">
        <f aca="false">I95+J94</f>
        <v>0.752277883654016</v>
      </c>
      <c r="K95" s="595" t="str">
        <f aca="false">IF(J95&lt;=$A$8,$B$8,IF(J95&lt;=$A$9,$B$9,$B$10))</f>
        <v>A</v>
      </c>
    </row>
    <row r="96" customFormat="false" ht="23.85" hidden="false" customHeight="false" outlineLevel="0" collapsed="false">
      <c r="A96" s="591" t="s">
        <v>1485</v>
      </c>
      <c r="B96" s="591" t="s">
        <v>36</v>
      </c>
      <c r="C96" s="592" t="s">
        <v>1486</v>
      </c>
      <c r="D96" s="591" t="s">
        <v>1397</v>
      </c>
      <c r="E96" s="591" t="s">
        <v>1449</v>
      </c>
      <c r="F96" s="591" t="s">
        <v>4615</v>
      </c>
      <c r="G96" s="593" t="n">
        <v>1029.49</v>
      </c>
      <c r="H96" s="593" t="n">
        <v>28310.97</v>
      </c>
      <c r="I96" s="594" t="n">
        <f aca="false">H96/$J$7</f>
        <v>0.00240508411823536</v>
      </c>
      <c r="J96" s="594" t="n">
        <f aca="false">I96+J95</f>
        <v>0.754682967772251</v>
      </c>
      <c r="K96" s="595" t="str">
        <f aca="false">IF(J96&lt;=$A$8,$B$8,IF(J96&lt;=$A$9,$B$9,$B$10))</f>
        <v>A</v>
      </c>
    </row>
    <row r="97" customFormat="false" ht="23.85" hidden="false" customHeight="false" outlineLevel="0" collapsed="false">
      <c r="A97" s="591" t="s">
        <v>2711</v>
      </c>
      <c r="B97" s="591" t="s">
        <v>36</v>
      </c>
      <c r="C97" s="592" t="s">
        <v>2712</v>
      </c>
      <c r="D97" s="591" t="s">
        <v>1382</v>
      </c>
      <c r="E97" s="591" t="s">
        <v>120</v>
      </c>
      <c r="F97" s="591" t="s">
        <v>4562</v>
      </c>
      <c r="G97" s="593" t="n">
        <v>27276.99</v>
      </c>
      <c r="H97" s="593" t="n">
        <v>27276.99</v>
      </c>
      <c r="I97" s="594" t="n">
        <f aca="false">H97/$J$7</f>
        <v>0.00231724506232972</v>
      </c>
      <c r="J97" s="594" t="n">
        <f aca="false">I97+J96</f>
        <v>0.757000212834581</v>
      </c>
      <c r="K97" s="595" t="str">
        <f aca="false">IF(J97&lt;=$A$8,$B$8,IF(J97&lt;=$A$9,$B$9,$B$10))</f>
        <v>A</v>
      </c>
    </row>
    <row r="98" customFormat="false" ht="23.85" hidden="false" customHeight="false" outlineLevel="0" collapsed="false">
      <c r="A98" s="591" t="s">
        <v>2494</v>
      </c>
      <c r="B98" s="591" t="s">
        <v>36</v>
      </c>
      <c r="C98" s="592" t="s">
        <v>2495</v>
      </c>
      <c r="D98" s="591" t="s">
        <v>674</v>
      </c>
      <c r="E98" s="591" t="s">
        <v>1449</v>
      </c>
      <c r="F98" s="591" t="s">
        <v>4616</v>
      </c>
      <c r="G98" s="593" t="n">
        <v>64.46</v>
      </c>
      <c r="H98" s="593" t="n">
        <v>26365.42</v>
      </c>
      <c r="I98" s="594" t="n">
        <f aca="false">H98/$J$7</f>
        <v>0.00223980502655349</v>
      </c>
      <c r="J98" s="594" t="n">
        <f aca="false">I98+J97</f>
        <v>0.759240017861134</v>
      </c>
      <c r="K98" s="595" t="str">
        <f aca="false">IF(J98&lt;=$A$8,$B$8,IF(J98&lt;=$A$9,$B$9,$B$10))</f>
        <v>A</v>
      </c>
    </row>
    <row r="99" customFormat="false" ht="15" hidden="false" customHeight="false" outlineLevel="0" collapsed="false">
      <c r="A99" s="591" t="s">
        <v>2706</v>
      </c>
      <c r="B99" s="591" t="s">
        <v>36</v>
      </c>
      <c r="C99" s="592" t="s">
        <v>2707</v>
      </c>
      <c r="D99" s="591" t="s">
        <v>1382</v>
      </c>
      <c r="E99" s="591" t="s">
        <v>120</v>
      </c>
      <c r="F99" s="591" t="s">
        <v>4617</v>
      </c>
      <c r="G99" s="593" t="n">
        <v>3699.73</v>
      </c>
      <c r="H99" s="593" t="n">
        <v>25898.11</v>
      </c>
      <c r="I99" s="594" t="n">
        <f aca="false">H99/$J$7</f>
        <v>0.00220010593255238</v>
      </c>
      <c r="J99" s="594" t="n">
        <f aca="false">I99+J98</f>
        <v>0.761440123793687</v>
      </c>
      <c r="K99" s="595" t="str">
        <f aca="false">IF(J99&lt;=$A$8,$B$8,IF(J99&lt;=$A$9,$B$9,$B$10))</f>
        <v>A</v>
      </c>
    </row>
    <row r="100" customFormat="false" ht="23.85" hidden="false" customHeight="false" outlineLevel="0" collapsed="false">
      <c r="A100" s="591" t="s">
        <v>2369</v>
      </c>
      <c r="B100" s="591" t="s">
        <v>36</v>
      </c>
      <c r="C100" s="592" t="s">
        <v>2370</v>
      </c>
      <c r="D100" s="591" t="s">
        <v>674</v>
      </c>
      <c r="E100" s="591" t="s">
        <v>1449</v>
      </c>
      <c r="F100" s="591" t="s">
        <v>4618</v>
      </c>
      <c r="G100" s="593" t="n">
        <v>21.93</v>
      </c>
      <c r="H100" s="593" t="n">
        <v>25676.08</v>
      </c>
      <c r="I100" s="594" t="n">
        <f aca="false">H100/$J$7</f>
        <v>0.00218124395690224</v>
      </c>
      <c r="J100" s="594" t="n">
        <f aca="false">I100+J99</f>
        <v>0.763621367750589</v>
      </c>
      <c r="K100" s="595" t="str">
        <f aca="false">IF(J100&lt;=$A$8,$B$8,IF(J100&lt;=$A$9,$B$9,$B$10))</f>
        <v>A</v>
      </c>
    </row>
    <row r="101" customFormat="false" ht="15" hidden="false" customHeight="false" outlineLevel="0" collapsed="false">
      <c r="A101" s="591" t="s">
        <v>4619</v>
      </c>
      <c r="B101" s="591" t="s">
        <v>42</v>
      </c>
      <c r="C101" s="592" t="s">
        <v>2428</v>
      </c>
      <c r="D101" s="591" t="s">
        <v>674</v>
      </c>
      <c r="E101" s="591" t="s">
        <v>400</v>
      </c>
      <c r="F101" s="591" t="s">
        <v>4620</v>
      </c>
      <c r="G101" s="593" t="n">
        <v>11.3</v>
      </c>
      <c r="H101" s="593" t="n">
        <v>24727.22</v>
      </c>
      <c r="I101" s="594" t="n">
        <f aca="false">H101/$J$7</f>
        <v>0.002100636047091</v>
      </c>
      <c r="J101" s="594" t="n">
        <f aca="false">I101+J100</f>
        <v>0.76572200379768</v>
      </c>
      <c r="K101" s="595" t="str">
        <f aca="false">IF(J101&lt;=$A$8,$B$8,IF(J101&lt;=$A$9,$B$9,$B$10))</f>
        <v>A</v>
      </c>
    </row>
    <row r="102" customFormat="false" ht="35.05" hidden="false" customHeight="false" outlineLevel="0" collapsed="false">
      <c r="A102" s="591" t="s">
        <v>4621</v>
      </c>
      <c r="B102" s="591" t="s">
        <v>42</v>
      </c>
      <c r="C102" s="592" t="s">
        <v>3401</v>
      </c>
      <c r="D102" s="591" t="s">
        <v>1422</v>
      </c>
      <c r="E102" s="591" t="s">
        <v>47</v>
      </c>
      <c r="F102" s="591" t="s">
        <v>4622</v>
      </c>
      <c r="G102" s="593" t="n">
        <v>17.31</v>
      </c>
      <c r="H102" s="593" t="n">
        <v>24575</v>
      </c>
      <c r="I102" s="594" t="n">
        <f aca="false">H102/$J$7</f>
        <v>0.00208770459668581</v>
      </c>
      <c r="J102" s="594" t="n">
        <f aca="false">I102+J101</f>
        <v>0.767809708394366</v>
      </c>
      <c r="K102" s="595" t="str">
        <f aca="false">IF(J102&lt;=$A$8,$B$8,IF(J102&lt;=$A$9,$B$9,$B$10))</f>
        <v>A</v>
      </c>
    </row>
    <row r="103" customFormat="false" ht="35.05" hidden="false" customHeight="false" outlineLevel="0" collapsed="false">
      <c r="A103" s="591" t="s">
        <v>3098</v>
      </c>
      <c r="B103" s="591" t="s">
        <v>36</v>
      </c>
      <c r="C103" s="592" t="s">
        <v>3099</v>
      </c>
      <c r="D103" s="591" t="s">
        <v>1404</v>
      </c>
      <c r="E103" s="591" t="s">
        <v>120</v>
      </c>
      <c r="F103" s="591" t="s">
        <v>4623</v>
      </c>
      <c r="G103" s="593" t="n">
        <v>331.9</v>
      </c>
      <c r="H103" s="593" t="n">
        <v>24560.6</v>
      </c>
      <c r="I103" s="594" t="n">
        <f aca="false">H103/$J$7</f>
        <v>0.00208648128249691</v>
      </c>
      <c r="J103" s="594" t="n">
        <f aca="false">I103+J102</f>
        <v>0.769896189676863</v>
      </c>
      <c r="K103" s="595" t="str">
        <f aca="false">IF(J103&lt;=$A$8,$B$8,IF(J103&lt;=$A$9,$B$9,$B$10))</f>
        <v>A</v>
      </c>
    </row>
    <row r="104" customFormat="false" ht="46.25" hidden="false" customHeight="false" outlineLevel="0" collapsed="false">
      <c r="A104" s="591" t="s">
        <v>4115</v>
      </c>
      <c r="B104" s="591" t="s">
        <v>36</v>
      </c>
      <c r="C104" s="592" t="s">
        <v>4624</v>
      </c>
      <c r="D104" s="591" t="s">
        <v>1422</v>
      </c>
      <c r="E104" s="591" t="s">
        <v>120</v>
      </c>
      <c r="F104" s="591" t="s">
        <v>4625</v>
      </c>
      <c r="G104" s="593" t="n">
        <v>1735.04</v>
      </c>
      <c r="H104" s="593" t="n">
        <v>24290.56</v>
      </c>
      <c r="I104" s="594" t="n">
        <f aca="false">H104/$J$7</f>
        <v>0.00206354074336002</v>
      </c>
      <c r="J104" s="594" t="n">
        <f aca="false">I104+J103</f>
        <v>0.771959730420223</v>
      </c>
      <c r="K104" s="595" t="str">
        <f aca="false">IF(J104&lt;=$A$8,$B$8,IF(J104&lt;=$A$9,$B$9,$B$10))</f>
        <v>A</v>
      </c>
    </row>
    <row r="105" customFormat="false" ht="23.85" hidden="false" customHeight="false" outlineLevel="0" collapsed="false">
      <c r="A105" s="591" t="s">
        <v>4626</v>
      </c>
      <c r="B105" s="591" t="s">
        <v>42</v>
      </c>
      <c r="C105" s="592" t="s">
        <v>126</v>
      </c>
      <c r="D105" s="591" t="s">
        <v>769</v>
      </c>
      <c r="E105" s="591" t="s">
        <v>47</v>
      </c>
      <c r="F105" s="591" t="s">
        <v>4627</v>
      </c>
      <c r="G105" s="593" t="n">
        <v>119.29</v>
      </c>
      <c r="H105" s="593" t="n">
        <v>23237.69</v>
      </c>
      <c r="I105" s="594" t="n">
        <f aca="false">H105/$J$7</f>
        <v>0.00197409693710518</v>
      </c>
      <c r="J105" s="594" t="n">
        <f aca="false">I105+J104</f>
        <v>0.773933827357328</v>
      </c>
      <c r="K105" s="595" t="str">
        <f aca="false">IF(J105&lt;=$A$8,$B$8,IF(J105&lt;=$A$9,$B$9,$B$10))</f>
        <v>A</v>
      </c>
    </row>
    <row r="106" customFormat="false" ht="35.05" hidden="false" customHeight="false" outlineLevel="0" collapsed="false">
      <c r="A106" s="591" t="s">
        <v>1665</v>
      </c>
      <c r="B106" s="591" t="s">
        <v>36</v>
      </c>
      <c r="C106" s="592" t="s">
        <v>1666</v>
      </c>
      <c r="D106" s="591" t="s">
        <v>1399</v>
      </c>
      <c r="E106" s="591" t="s">
        <v>388</v>
      </c>
      <c r="F106" s="591" t="s">
        <v>4628</v>
      </c>
      <c r="G106" s="593" t="n">
        <v>1095.8</v>
      </c>
      <c r="H106" s="593" t="n">
        <v>23110.42</v>
      </c>
      <c r="I106" s="594" t="n">
        <f aca="false">H106/$J$7</f>
        <v>0.00196328504843701</v>
      </c>
      <c r="J106" s="594" t="n">
        <f aca="false">I106+J105</f>
        <v>0.775897112405765</v>
      </c>
      <c r="K106" s="595" t="str">
        <f aca="false">IF(J106&lt;=$A$8,$B$8,IF(J106&lt;=$A$9,$B$9,$B$10))</f>
        <v>A</v>
      </c>
    </row>
    <row r="107" customFormat="false" ht="35.05" hidden="false" customHeight="false" outlineLevel="0" collapsed="false">
      <c r="A107" s="591" t="s">
        <v>2951</v>
      </c>
      <c r="B107" s="591" t="s">
        <v>36</v>
      </c>
      <c r="C107" s="592" t="s">
        <v>2952</v>
      </c>
      <c r="D107" s="591" t="s">
        <v>1404</v>
      </c>
      <c r="E107" s="591" t="s">
        <v>120</v>
      </c>
      <c r="F107" s="591" t="s">
        <v>4629</v>
      </c>
      <c r="G107" s="593" t="n">
        <v>5767.91</v>
      </c>
      <c r="H107" s="593" t="n">
        <v>23071.64</v>
      </c>
      <c r="I107" s="594" t="n">
        <f aca="false">H107/$J$7</f>
        <v>0.0019599905953644</v>
      </c>
      <c r="J107" s="594" t="n">
        <f aca="false">I107+J106</f>
        <v>0.777857103001129</v>
      </c>
      <c r="K107" s="595" t="str">
        <f aca="false">IF(J107&lt;=$A$8,$B$8,IF(J107&lt;=$A$9,$B$9,$B$10))</f>
        <v>A</v>
      </c>
    </row>
    <row r="108" customFormat="false" ht="35.05" hidden="false" customHeight="false" outlineLevel="0" collapsed="false">
      <c r="A108" s="591" t="s">
        <v>4630</v>
      </c>
      <c r="B108" s="591" t="s">
        <v>42</v>
      </c>
      <c r="C108" s="592" t="s">
        <v>4143</v>
      </c>
      <c r="D108" s="591" t="s">
        <v>2128</v>
      </c>
      <c r="E108" s="591" t="s">
        <v>400</v>
      </c>
      <c r="F108" s="591" t="s">
        <v>4631</v>
      </c>
      <c r="G108" s="593" t="n">
        <v>16.76</v>
      </c>
      <c r="H108" s="593" t="n">
        <v>22911.08</v>
      </c>
      <c r="I108" s="594" t="n">
        <f aca="false">H108/$J$7</f>
        <v>0.00194635064215814</v>
      </c>
      <c r="J108" s="594" t="n">
        <f aca="false">I108+J107</f>
        <v>0.779803453643287</v>
      </c>
      <c r="K108" s="595" t="str">
        <f aca="false">IF(J108&lt;=$A$8,$B$8,IF(J108&lt;=$A$9,$B$9,$B$10))</f>
        <v>A</v>
      </c>
    </row>
    <row r="109" customFormat="false" ht="23.85" hidden="false" customHeight="false" outlineLevel="0" collapsed="false">
      <c r="A109" s="591" t="s">
        <v>2535</v>
      </c>
      <c r="B109" s="591" t="s">
        <v>36</v>
      </c>
      <c r="C109" s="592" t="s">
        <v>2536</v>
      </c>
      <c r="D109" s="591" t="s">
        <v>1422</v>
      </c>
      <c r="E109" s="591" t="s">
        <v>400</v>
      </c>
      <c r="F109" s="591" t="s">
        <v>4632</v>
      </c>
      <c r="G109" s="593" t="n">
        <v>2606.23</v>
      </c>
      <c r="H109" s="593" t="n">
        <v>22804.51</v>
      </c>
      <c r="I109" s="594" t="n">
        <f aca="false">H109/$J$7</f>
        <v>0.00193729726763652</v>
      </c>
      <c r="J109" s="594" t="n">
        <f aca="false">I109+J108</f>
        <v>0.781740750910924</v>
      </c>
      <c r="K109" s="595" t="str">
        <f aca="false">IF(J109&lt;=$A$8,$B$8,IF(J109&lt;=$A$9,$B$9,$B$10))</f>
        <v>A</v>
      </c>
    </row>
    <row r="110" customFormat="false" ht="35.05" hidden="false" customHeight="false" outlineLevel="0" collapsed="false">
      <c r="A110" s="591" t="s">
        <v>2071</v>
      </c>
      <c r="B110" s="591" t="s">
        <v>36</v>
      </c>
      <c r="C110" s="592" t="s">
        <v>2072</v>
      </c>
      <c r="D110" s="591" t="s">
        <v>1815</v>
      </c>
      <c r="E110" s="591" t="s">
        <v>1449</v>
      </c>
      <c r="F110" s="591" t="s">
        <v>4633</v>
      </c>
      <c r="G110" s="593" t="n">
        <v>131.79</v>
      </c>
      <c r="H110" s="593" t="n">
        <v>22790.44</v>
      </c>
      <c r="I110" s="594" t="n">
        <f aca="false">H110/$J$7</f>
        <v>0.00193610198773111</v>
      </c>
      <c r="J110" s="594" t="n">
        <f aca="false">I110+J109</f>
        <v>0.783676852898655</v>
      </c>
      <c r="K110" s="595" t="str">
        <f aca="false">IF(J110&lt;=$A$8,$B$8,IF(J110&lt;=$A$9,$B$9,$B$10))</f>
        <v>A</v>
      </c>
    </row>
    <row r="111" customFormat="false" ht="46.25" hidden="false" customHeight="false" outlineLevel="0" collapsed="false">
      <c r="A111" s="591" t="s">
        <v>4634</v>
      </c>
      <c r="B111" s="591" t="s">
        <v>42</v>
      </c>
      <c r="C111" s="592" t="s">
        <v>2076</v>
      </c>
      <c r="D111" s="591" t="s">
        <v>1852</v>
      </c>
      <c r="E111" s="591" t="s">
        <v>400</v>
      </c>
      <c r="F111" s="591" t="s">
        <v>4635</v>
      </c>
      <c r="G111" s="593" t="n">
        <v>125.29</v>
      </c>
      <c r="H111" s="593" t="n">
        <v>22368.02</v>
      </c>
      <c r="I111" s="594" t="n">
        <f aca="false">H111/$J$7</f>
        <v>0.00190021640580916</v>
      </c>
      <c r="J111" s="594" t="n">
        <f aca="false">I111+J110</f>
        <v>0.785577069304464</v>
      </c>
      <c r="K111" s="595" t="str">
        <f aca="false">IF(J111&lt;=$A$8,$B$8,IF(J111&lt;=$A$9,$B$9,$B$10))</f>
        <v>A</v>
      </c>
    </row>
    <row r="112" customFormat="false" ht="23.85" hidden="false" customHeight="false" outlineLevel="0" collapsed="false">
      <c r="A112" s="591" t="s">
        <v>2525</v>
      </c>
      <c r="B112" s="591" t="s">
        <v>36</v>
      </c>
      <c r="C112" s="592" t="s">
        <v>2526</v>
      </c>
      <c r="D112" s="591" t="s">
        <v>1422</v>
      </c>
      <c r="E112" s="591" t="s">
        <v>400</v>
      </c>
      <c r="F112" s="591" t="s">
        <v>4636</v>
      </c>
      <c r="G112" s="593" t="n">
        <v>1049.3</v>
      </c>
      <c r="H112" s="593" t="n">
        <v>22213.68</v>
      </c>
      <c r="I112" s="594" t="n">
        <f aca="false">H112/$J$7</f>
        <v>0.0018871048563706</v>
      </c>
      <c r="J112" s="594" t="n">
        <f aca="false">I112+J111</f>
        <v>0.787464174160835</v>
      </c>
      <c r="K112" s="595" t="str">
        <f aca="false">IF(J112&lt;=$A$8,$B$8,IF(J112&lt;=$A$9,$B$9,$B$10))</f>
        <v>A</v>
      </c>
    </row>
    <row r="113" customFormat="false" ht="23.85" hidden="false" customHeight="false" outlineLevel="0" collapsed="false">
      <c r="A113" s="591" t="s">
        <v>2400</v>
      </c>
      <c r="B113" s="591" t="s">
        <v>36</v>
      </c>
      <c r="C113" s="592" t="s">
        <v>2401</v>
      </c>
      <c r="D113" s="591" t="s">
        <v>674</v>
      </c>
      <c r="E113" s="591" t="s">
        <v>400</v>
      </c>
      <c r="F113" s="591" t="s">
        <v>4637</v>
      </c>
      <c r="G113" s="593" t="n">
        <v>84.75</v>
      </c>
      <c r="H113" s="593" t="n">
        <v>22128.22</v>
      </c>
      <c r="I113" s="594" t="n">
        <f aca="false">H113/$J$7</f>
        <v>0.00187984482646897</v>
      </c>
      <c r="J113" s="594" t="n">
        <f aca="false">I113+J112</f>
        <v>0.789344018987304</v>
      </c>
      <c r="K113" s="595" t="str">
        <f aca="false">IF(J113&lt;=$A$8,$B$8,IF(J113&lt;=$A$9,$B$9,$B$10))</f>
        <v>A</v>
      </c>
    </row>
    <row r="114" customFormat="false" ht="57.45" hidden="false" customHeight="false" outlineLevel="0" collapsed="false">
      <c r="A114" s="591" t="s">
        <v>3095</v>
      </c>
      <c r="B114" s="591" t="s">
        <v>36</v>
      </c>
      <c r="C114" s="592" t="s">
        <v>3096</v>
      </c>
      <c r="D114" s="591" t="s">
        <v>1380</v>
      </c>
      <c r="E114" s="591" t="s">
        <v>39</v>
      </c>
      <c r="F114" s="591" t="s">
        <v>4638</v>
      </c>
      <c r="G114" s="593" t="n">
        <v>149.24</v>
      </c>
      <c r="H114" s="593" t="n">
        <v>22087.52</v>
      </c>
      <c r="I114" s="594" t="n">
        <f aca="false">H114/$J$7</f>
        <v>0.00187638726483783</v>
      </c>
      <c r="J114" s="594" t="n">
        <f aca="false">I114+J113</f>
        <v>0.791220406252141</v>
      </c>
      <c r="K114" s="595" t="str">
        <f aca="false">IF(J114&lt;=$A$8,$B$8,IF(J114&lt;=$A$9,$B$9,$B$10))</f>
        <v>A</v>
      </c>
    </row>
    <row r="115" customFormat="false" ht="35.05" hidden="false" customHeight="false" outlineLevel="0" collapsed="false">
      <c r="A115" s="591" t="s">
        <v>1739</v>
      </c>
      <c r="B115" s="591" t="s">
        <v>36</v>
      </c>
      <c r="C115" s="592" t="s">
        <v>1740</v>
      </c>
      <c r="D115" s="591" t="s">
        <v>1399</v>
      </c>
      <c r="E115" s="591" t="s">
        <v>39</v>
      </c>
      <c r="F115" s="591" t="s">
        <v>4639</v>
      </c>
      <c r="G115" s="593" t="n">
        <v>2.46</v>
      </c>
      <c r="H115" s="593" t="n">
        <v>20971.5</v>
      </c>
      <c r="I115" s="594" t="n">
        <f aca="false">H115/$J$7</f>
        <v>0.00178157871615041</v>
      </c>
      <c r="J115" s="594" t="n">
        <f aca="false">I115+J114</f>
        <v>0.793001984968292</v>
      </c>
      <c r="K115" s="595" t="str">
        <f aca="false">IF(J115&lt;=$A$8,$B$8,IF(J115&lt;=$A$9,$B$9,$B$10))</f>
        <v>A</v>
      </c>
    </row>
    <row r="116" customFormat="false" ht="15" hidden="false" customHeight="false" outlineLevel="0" collapsed="false">
      <c r="A116" s="591" t="s">
        <v>2851</v>
      </c>
      <c r="B116" s="591" t="s">
        <v>36</v>
      </c>
      <c r="C116" s="592" t="s">
        <v>2852</v>
      </c>
      <c r="D116" s="591" t="s">
        <v>1382</v>
      </c>
      <c r="E116" s="591" t="s">
        <v>120</v>
      </c>
      <c r="F116" s="591" t="s">
        <v>4640</v>
      </c>
      <c r="G116" s="593" t="n">
        <v>6.98</v>
      </c>
      <c r="H116" s="593" t="n">
        <v>20835.3</v>
      </c>
      <c r="I116" s="594" t="n">
        <f aca="false">H116/$J$7</f>
        <v>0.00177000820278038</v>
      </c>
      <c r="J116" s="594" t="n">
        <f aca="false">I116+J115</f>
        <v>0.794771993171072</v>
      </c>
      <c r="K116" s="595" t="str">
        <f aca="false">IF(J116&lt;=$A$8,$B$8,IF(J116&lt;=$A$9,$B$9,$B$10))</f>
        <v>A</v>
      </c>
    </row>
    <row r="117" customFormat="false" ht="35.05" hidden="false" customHeight="false" outlineLevel="0" collapsed="false">
      <c r="A117" s="591" t="s">
        <v>2815</v>
      </c>
      <c r="B117" s="591" t="s">
        <v>36</v>
      </c>
      <c r="C117" s="592" t="s">
        <v>2816</v>
      </c>
      <c r="D117" s="591" t="s">
        <v>1404</v>
      </c>
      <c r="E117" s="591" t="s">
        <v>47</v>
      </c>
      <c r="F117" s="591" t="s">
        <v>4641</v>
      </c>
      <c r="G117" s="593" t="n">
        <v>34.09</v>
      </c>
      <c r="H117" s="593" t="n">
        <v>20614.22</v>
      </c>
      <c r="I117" s="594" t="n">
        <f aca="false">H117/$J$7</f>
        <v>0.00175122693188576</v>
      </c>
      <c r="J117" s="594" t="n">
        <f aca="false">I117+J116</f>
        <v>0.796523220102958</v>
      </c>
      <c r="K117" s="595" t="str">
        <f aca="false">IF(J117&lt;=$A$8,$B$8,IF(J117&lt;=$A$9,$B$9,$B$10))</f>
        <v>A</v>
      </c>
    </row>
    <row r="118" customFormat="false" ht="23.85" hidden="false" customHeight="false" outlineLevel="0" collapsed="false">
      <c r="A118" s="591" t="s">
        <v>4642</v>
      </c>
      <c r="B118" s="591" t="s">
        <v>42</v>
      </c>
      <c r="C118" s="592" t="s">
        <v>1565</v>
      </c>
      <c r="D118" s="591" t="s">
        <v>1533</v>
      </c>
      <c r="E118" s="591" t="s">
        <v>400</v>
      </c>
      <c r="F118" s="591" t="s">
        <v>4643</v>
      </c>
      <c r="G118" s="593" t="n">
        <v>13.37</v>
      </c>
      <c r="H118" s="593" t="n">
        <v>20384.03</v>
      </c>
      <c r="I118" s="594" t="n">
        <f aca="false">H118/$J$7</f>
        <v>0.00173167174486191</v>
      </c>
      <c r="J118" s="594" t="n">
        <f aca="false">I118+J117</f>
        <v>0.79825489184782</v>
      </c>
      <c r="K118" s="595" t="str">
        <f aca="false">IF(J118&lt;=$A$8,$B$8,IF(J118&lt;=$A$9,$B$9,$B$10))</f>
        <v>A</v>
      </c>
    </row>
    <row r="119" customFormat="false" ht="35.05" hidden="false" customHeight="false" outlineLevel="0" collapsed="false">
      <c r="A119" s="591" t="s">
        <v>4229</v>
      </c>
      <c r="B119" s="591" t="s">
        <v>36</v>
      </c>
      <c r="C119" s="592" t="s">
        <v>4230</v>
      </c>
      <c r="D119" s="591" t="s">
        <v>1382</v>
      </c>
      <c r="E119" s="591" t="s">
        <v>120</v>
      </c>
      <c r="F119" s="591" t="s">
        <v>4644</v>
      </c>
      <c r="G119" s="593" t="n">
        <v>10053.29</v>
      </c>
      <c r="H119" s="593" t="n">
        <v>20106.58</v>
      </c>
      <c r="I119" s="594" t="n">
        <f aca="false">H119/$J$7</f>
        <v>0.00170810170863198</v>
      </c>
      <c r="J119" s="594" t="n">
        <f aca="false">I119+J118</f>
        <v>0.799962993556452</v>
      </c>
      <c r="K119" s="595" t="str">
        <f aca="false">IF(J119&lt;=$A$8,$B$8,IF(J119&lt;=$A$9,$B$9,$B$10))</f>
        <v>A</v>
      </c>
    </row>
    <row r="120" customFormat="false" ht="35.05" hidden="false" customHeight="false" outlineLevel="0" collapsed="false">
      <c r="A120" s="596" t="s">
        <v>4645</v>
      </c>
      <c r="B120" s="596" t="s">
        <v>42</v>
      </c>
      <c r="C120" s="597" t="s">
        <v>243</v>
      </c>
      <c r="D120" s="596" t="s">
        <v>1422</v>
      </c>
      <c r="E120" s="596" t="s">
        <v>120</v>
      </c>
      <c r="F120" s="596" t="s">
        <v>4646</v>
      </c>
      <c r="G120" s="598" t="n">
        <v>370.97</v>
      </c>
      <c r="H120" s="598" t="n">
        <v>20032.38</v>
      </c>
      <c r="I120" s="599" t="n">
        <f aca="false">H120/$J$7</f>
        <v>0.00170179824246416</v>
      </c>
      <c r="J120" s="599" t="n">
        <f aca="false">I120+J119</f>
        <v>0.801664791798916</v>
      </c>
      <c r="K120" s="600" t="str">
        <f aca="false">IF(J120&lt;=$A$8,$B$8,IF(J120&lt;=$A$9,$B$9,$B$10))</f>
        <v>B</v>
      </c>
    </row>
    <row r="121" customFormat="false" ht="23.85" hidden="false" customHeight="false" outlineLevel="0" collapsed="false">
      <c r="A121" s="596" t="s">
        <v>4647</v>
      </c>
      <c r="B121" s="596" t="s">
        <v>42</v>
      </c>
      <c r="C121" s="597" t="s">
        <v>2668</v>
      </c>
      <c r="D121" s="596" t="s">
        <v>1604</v>
      </c>
      <c r="E121" s="596" t="s">
        <v>400</v>
      </c>
      <c r="F121" s="596" t="s">
        <v>4648</v>
      </c>
      <c r="G121" s="598" t="n">
        <v>24</v>
      </c>
      <c r="H121" s="598" t="n">
        <v>19825.44</v>
      </c>
      <c r="I121" s="599" t="n">
        <f aca="false">H121/$J$7</f>
        <v>0.00168421819814115</v>
      </c>
      <c r="J121" s="599" t="n">
        <f aca="false">I121+J120</f>
        <v>0.803349009997057</v>
      </c>
      <c r="K121" s="600" t="str">
        <f aca="false">IF(J121&lt;=$A$8,$B$8,IF(J121&lt;=$A$9,$B$9,$B$10))</f>
        <v>B</v>
      </c>
    </row>
    <row r="122" customFormat="false" ht="35.05" hidden="false" customHeight="false" outlineLevel="0" collapsed="false">
      <c r="A122" s="596" t="s">
        <v>3085</v>
      </c>
      <c r="B122" s="596" t="s">
        <v>36</v>
      </c>
      <c r="C122" s="597" t="s">
        <v>3086</v>
      </c>
      <c r="D122" s="596" t="s">
        <v>1422</v>
      </c>
      <c r="E122" s="596" t="s">
        <v>47</v>
      </c>
      <c r="F122" s="596" t="s">
        <v>4604</v>
      </c>
      <c r="G122" s="598" t="n">
        <v>53.28</v>
      </c>
      <c r="H122" s="598" t="n">
        <v>19713.6</v>
      </c>
      <c r="I122" s="599" t="n">
        <f aca="false">H122/$J$7</f>
        <v>0.00167471712460734</v>
      </c>
      <c r="J122" s="599" t="n">
        <f aca="false">I122+J121</f>
        <v>0.805023727121665</v>
      </c>
      <c r="K122" s="600" t="str">
        <f aca="false">IF(J122&lt;=$A$8,$B$8,IF(J122&lt;=$A$9,$B$9,$B$10))</f>
        <v>B</v>
      </c>
    </row>
    <row r="123" customFormat="false" ht="46.25" hidden="false" customHeight="false" outlineLevel="0" collapsed="false">
      <c r="A123" s="596" t="s">
        <v>4152</v>
      </c>
      <c r="B123" s="596" t="s">
        <v>36</v>
      </c>
      <c r="C123" s="597" t="s">
        <v>4153</v>
      </c>
      <c r="D123" s="596" t="s">
        <v>1422</v>
      </c>
      <c r="E123" s="596" t="s">
        <v>120</v>
      </c>
      <c r="F123" s="596" t="s">
        <v>4649</v>
      </c>
      <c r="G123" s="598" t="n">
        <v>1158.48</v>
      </c>
      <c r="H123" s="598" t="n">
        <v>19694.16</v>
      </c>
      <c r="I123" s="599" t="n">
        <f aca="false">H123/$J$7</f>
        <v>0.00167306565045232</v>
      </c>
      <c r="J123" s="599" t="n">
        <f aca="false">I123+J122</f>
        <v>0.806696792772117</v>
      </c>
      <c r="K123" s="600" t="str">
        <f aca="false">IF(J123&lt;=$A$8,$B$8,IF(J123&lt;=$A$9,$B$9,$B$10))</f>
        <v>B</v>
      </c>
    </row>
    <row r="124" customFormat="false" ht="35.05" hidden="false" customHeight="false" outlineLevel="0" collapsed="false">
      <c r="A124" s="596" t="s">
        <v>4650</v>
      </c>
      <c r="B124" s="596" t="s">
        <v>42</v>
      </c>
      <c r="C124" s="597" t="s">
        <v>513</v>
      </c>
      <c r="D124" s="596" t="s">
        <v>1422</v>
      </c>
      <c r="E124" s="596" t="s">
        <v>47</v>
      </c>
      <c r="F124" s="596" t="s">
        <v>4651</v>
      </c>
      <c r="G124" s="598" t="n">
        <v>45.08</v>
      </c>
      <c r="H124" s="598" t="n">
        <v>19609.8</v>
      </c>
      <c r="I124" s="599" t="n">
        <f aca="false">H124/$J$7</f>
        <v>0.00166589906816233</v>
      </c>
      <c r="J124" s="599" t="n">
        <f aca="false">I124+J123</f>
        <v>0.808362691840279</v>
      </c>
      <c r="K124" s="600" t="str">
        <f aca="false">IF(J124&lt;=$A$8,$B$8,IF(J124&lt;=$A$9,$B$9,$B$10))</f>
        <v>B</v>
      </c>
    </row>
    <row r="125" customFormat="false" ht="35.05" hidden="false" customHeight="false" outlineLevel="0" collapsed="false">
      <c r="A125" s="596" t="s">
        <v>1434</v>
      </c>
      <c r="B125" s="596" t="s">
        <v>36</v>
      </c>
      <c r="C125" s="597" t="s">
        <v>1435</v>
      </c>
      <c r="D125" s="596" t="s">
        <v>1397</v>
      </c>
      <c r="E125" s="596" t="s">
        <v>1436</v>
      </c>
      <c r="F125" s="596" t="s">
        <v>4498</v>
      </c>
      <c r="G125" s="598" t="n">
        <v>805.18</v>
      </c>
      <c r="H125" s="598" t="n">
        <v>19324.32</v>
      </c>
      <c r="I125" s="599" t="n">
        <f aca="false">H125/$J$7</f>
        <v>0.00164164686436734</v>
      </c>
      <c r="J125" s="599" t="n">
        <f aca="false">I125+J124</f>
        <v>0.810004338704646</v>
      </c>
      <c r="K125" s="600" t="str">
        <f aca="false">IF(J125&lt;=$A$8,$B$8,IF(J125&lt;=$A$9,$B$9,$B$10))</f>
        <v>B</v>
      </c>
    </row>
    <row r="126" customFormat="false" ht="35.05" hidden="false" customHeight="false" outlineLevel="0" collapsed="false">
      <c r="A126" s="596" t="s">
        <v>3494</v>
      </c>
      <c r="B126" s="596" t="s">
        <v>36</v>
      </c>
      <c r="C126" s="597" t="s">
        <v>3495</v>
      </c>
      <c r="D126" s="596" t="s">
        <v>1404</v>
      </c>
      <c r="E126" s="596" t="s">
        <v>120</v>
      </c>
      <c r="F126" s="596" t="s">
        <v>4652</v>
      </c>
      <c r="G126" s="598" t="n">
        <v>28.52</v>
      </c>
      <c r="H126" s="598" t="n">
        <v>19079.88</v>
      </c>
      <c r="I126" s="599" t="n">
        <f aca="false">H126/$J$7</f>
        <v>0.00162088110601073</v>
      </c>
      <c r="J126" s="599" t="n">
        <f aca="false">I126+J125</f>
        <v>0.811625219810657</v>
      </c>
      <c r="K126" s="600" t="str">
        <f aca="false">IF(J126&lt;=$A$8,$B$8,IF(J126&lt;=$A$9,$B$9,$B$10))</f>
        <v>B</v>
      </c>
    </row>
    <row r="127" customFormat="false" ht="15" hidden="false" customHeight="false" outlineLevel="0" collapsed="false">
      <c r="A127" s="596" t="s">
        <v>2473</v>
      </c>
      <c r="B127" s="596" t="s">
        <v>36</v>
      </c>
      <c r="C127" s="597" t="s">
        <v>2474</v>
      </c>
      <c r="D127" s="596" t="s">
        <v>674</v>
      </c>
      <c r="E127" s="596" t="s">
        <v>400</v>
      </c>
      <c r="F127" s="596" t="s">
        <v>4653</v>
      </c>
      <c r="G127" s="598" t="n">
        <v>21.97</v>
      </c>
      <c r="H127" s="598" t="n">
        <v>18993.5</v>
      </c>
      <c r="I127" s="599" t="n">
        <f aca="false">H127/$J$7</f>
        <v>0.0016135429199248</v>
      </c>
      <c r="J127" s="599" t="n">
        <f aca="false">I127+J126</f>
        <v>0.813238762730582</v>
      </c>
      <c r="K127" s="600" t="str">
        <f aca="false">IF(J127&lt;=$A$8,$B$8,IF(J127&lt;=$A$9,$B$9,$B$10))</f>
        <v>B</v>
      </c>
    </row>
    <row r="128" customFormat="false" ht="35.05" hidden="false" customHeight="false" outlineLevel="0" collapsed="false">
      <c r="A128" s="596" t="s">
        <v>2263</v>
      </c>
      <c r="B128" s="596" t="s">
        <v>36</v>
      </c>
      <c r="C128" s="597" t="s">
        <v>2264</v>
      </c>
      <c r="D128" s="596" t="s">
        <v>1382</v>
      </c>
      <c r="E128" s="596" t="s">
        <v>400</v>
      </c>
      <c r="F128" s="596" t="s">
        <v>4654</v>
      </c>
      <c r="G128" s="598" t="n">
        <v>1176.08</v>
      </c>
      <c r="H128" s="598" t="n">
        <v>18911.36</v>
      </c>
      <c r="I128" s="599" t="n">
        <f aca="false">H128/$J$7</f>
        <v>0.0016065649319056</v>
      </c>
      <c r="J128" s="599" t="n">
        <f aca="false">I128+J127</f>
        <v>0.814845327662488</v>
      </c>
      <c r="K128" s="600" t="str">
        <f aca="false">IF(J128&lt;=$A$8,$B$8,IF(J128&lt;=$A$9,$B$9,$B$10))</f>
        <v>B</v>
      </c>
    </row>
    <row r="129" customFormat="false" ht="57.45" hidden="false" customHeight="false" outlineLevel="0" collapsed="false">
      <c r="A129" s="596" t="s">
        <v>2200</v>
      </c>
      <c r="B129" s="596" t="s">
        <v>36</v>
      </c>
      <c r="C129" s="597" t="s">
        <v>2201</v>
      </c>
      <c r="D129" s="596" t="s">
        <v>811</v>
      </c>
      <c r="E129" s="596" t="s">
        <v>120</v>
      </c>
      <c r="F129" s="596" t="s">
        <v>4655</v>
      </c>
      <c r="G129" s="598" t="n">
        <v>2355.46</v>
      </c>
      <c r="H129" s="598" t="n">
        <v>18843.68</v>
      </c>
      <c r="I129" s="599" t="n">
        <f aca="false">H129/$J$7</f>
        <v>0.00160081535521776</v>
      </c>
      <c r="J129" s="599" t="n">
        <f aca="false">I129+J128</f>
        <v>0.816446143017705</v>
      </c>
      <c r="K129" s="600" t="str">
        <f aca="false">IF(J129&lt;=$A$8,$B$8,IF(J129&lt;=$A$9,$B$9,$B$10))</f>
        <v>B</v>
      </c>
    </row>
    <row r="130" customFormat="false" ht="23.85" hidden="false" customHeight="false" outlineLevel="0" collapsed="false">
      <c r="A130" s="596" t="s">
        <v>4656</v>
      </c>
      <c r="B130" s="596" t="s">
        <v>42</v>
      </c>
      <c r="C130" s="597" t="s">
        <v>1638</v>
      </c>
      <c r="D130" s="596" t="s">
        <v>1632</v>
      </c>
      <c r="E130" s="596" t="s">
        <v>397</v>
      </c>
      <c r="F130" s="596" t="s">
        <v>4657</v>
      </c>
      <c r="G130" s="598" t="n">
        <v>2.1</v>
      </c>
      <c r="H130" s="598" t="n">
        <v>18411.96</v>
      </c>
      <c r="I130" s="599" t="n">
        <f aca="false">H130/$J$7</f>
        <v>0.00156413971621547</v>
      </c>
      <c r="J130" s="599" t="n">
        <f aca="false">I130+J129</f>
        <v>0.818010282733921</v>
      </c>
      <c r="K130" s="600" t="str">
        <f aca="false">IF(J130&lt;=$A$8,$B$8,IF(J130&lt;=$A$9,$B$9,$B$10))</f>
        <v>B</v>
      </c>
    </row>
    <row r="131" customFormat="false" ht="23.85" hidden="false" customHeight="false" outlineLevel="0" collapsed="false">
      <c r="A131" s="596" t="s">
        <v>4658</v>
      </c>
      <c r="B131" s="596" t="s">
        <v>42</v>
      </c>
      <c r="C131" s="597" t="s">
        <v>46</v>
      </c>
      <c r="D131" s="596" t="s">
        <v>1380</v>
      </c>
      <c r="E131" s="596" t="s">
        <v>47</v>
      </c>
      <c r="F131" s="596" t="s">
        <v>4659</v>
      </c>
      <c r="G131" s="598" t="n">
        <v>75.62</v>
      </c>
      <c r="H131" s="598" t="n">
        <v>18276.59</v>
      </c>
      <c r="I131" s="599" t="n">
        <f aca="false">H131/$J$7</f>
        <v>0.00155263971331605</v>
      </c>
      <c r="J131" s="599" t="n">
        <f aca="false">I131+J130</f>
        <v>0.819562922447237</v>
      </c>
      <c r="K131" s="600" t="str">
        <f aca="false">IF(J131&lt;=$A$8,$B$8,IF(J131&lt;=$A$9,$B$9,$B$10))</f>
        <v>B</v>
      </c>
    </row>
    <row r="132" customFormat="false" ht="23.85" hidden="false" customHeight="false" outlineLevel="0" collapsed="false">
      <c r="A132" s="596" t="s">
        <v>2926</v>
      </c>
      <c r="B132" s="596" t="s">
        <v>36</v>
      </c>
      <c r="C132" s="597" t="s">
        <v>2927</v>
      </c>
      <c r="D132" s="596" t="s">
        <v>1554</v>
      </c>
      <c r="E132" s="596" t="s">
        <v>120</v>
      </c>
      <c r="F132" s="596" t="s">
        <v>4660</v>
      </c>
      <c r="G132" s="598" t="n">
        <v>7.58</v>
      </c>
      <c r="H132" s="598" t="n">
        <v>18275.38</v>
      </c>
      <c r="I132" s="599" t="n">
        <f aca="false">H132/$J$7</f>
        <v>0.00155253692094323</v>
      </c>
      <c r="J132" s="599" t="n">
        <f aca="false">I132+J131</f>
        <v>0.82111545936818</v>
      </c>
      <c r="K132" s="600" t="str">
        <f aca="false">IF(J132&lt;=$A$8,$B$8,IF(J132&lt;=$A$9,$B$9,$B$10))</f>
        <v>B</v>
      </c>
    </row>
    <row r="133" customFormat="false" ht="35.05" hidden="false" customHeight="false" outlineLevel="0" collapsed="false">
      <c r="A133" s="596" t="s">
        <v>4661</v>
      </c>
      <c r="B133" s="596" t="s">
        <v>42</v>
      </c>
      <c r="C133" s="597" t="s">
        <v>4176</v>
      </c>
      <c r="D133" s="596" t="s">
        <v>1554</v>
      </c>
      <c r="E133" s="596" t="s">
        <v>47</v>
      </c>
      <c r="F133" s="596" t="s">
        <v>4662</v>
      </c>
      <c r="G133" s="598" t="n">
        <v>106.2</v>
      </c>
      <c r="H133" s="598" t="n">
        <v>17841.6</v>
      </c>
      <c r="I133" s="599" t="n">
        <f aca="false">H133/$J$7</f>
        <v>0.00151568628005003</v>
      </c>
      <c r="J133" s="599" t="n">
        <f aca="false">I133+J132</f>
        <v>0.82263114564823</v>
      </c>
      <c r="K133" s="600" t="str">
        <f aca="false">IF(J133&lt;=$A$8,$B$8,IF(J133&lt;=$A$9,$B$9,$B$10))</f>
        <v>B</v>
      </c>
    </row>
    <row r="134" customFormat="false" ht="35.05" hidden="false" customHeight="false" outlineLevel="0" collapsed="false">
      <c r="A134" s="596" t="s">
        <v>2956</v>
      </c>
      <c r="B134" s="596" t="s">
        <v>36</v>
      </c>
      <c r="C134" s="597" t="s">
        <v>2957</v>
      </c>
      <c r="D134" s="596" t="s">
        <v>1404</v>
      </c>
      <c r="E134" s="596" t="s">
        <v>120</v>
      </c>
      <c r="F134" s="596" t="s">
        <v>4607</v>
      </c>
      <c r="G134" s="598" t="n">
        <v>1772.01</v>
      </c>
      <c r="H134" s="598" t="n">
        <v>17720.1</v>
      </c>
      <c r="I134" s="599" t="n">
        <f aca="false">H134/$J$7</f>
        <v>0.00150536456658117</v>
      </c>
      <c r="J134" s="599" t="n">
        <f aca="false">I134+J133</f>
        <v>0.824136510214811</v>
      </c>
      <c r="K134" s="600" t="str">
        <f aca="false">IF(J134&lt;=$A$8,$B$8,IF(J134&lt;=$A$9,$B$9,$B$10))</f>
        <v>B</v>
      </c>
    </row>
    <row r="135" customFormat="false" ht="35.05" hidden="false" customHeight="false" outlineLevel="0" collapsed="false">
      <c r="A135" s="596" t="s">
        <v>4663</v>
      </c>
      <c r="B135" s="596" t="s">
        <v>42</v>
      </c>
      <c r="C135" s="597" t="s">
        <v>4179</v>
      </c>
      <c r="D135" s="596" t="s">
        <v>1554</v>
      </c>
      <c r="E135" s="596" t="s">
        <v>47</v>
      </c>
      <c r="F135" s="596" t="s">
        <v>4664</v>
      </c>
      <c r="G135" s="598" t="n">
        <v>131.28</v>
      </c>
      <c r="H135" s="598" t="n">
        <v>17460.24</v>
      </c>
      <c r="I135" s="599" t="n">
        <f aca="false">H135/$J$7</f>
        <v>0.00148328884261393</v>
      </c>
      <c r="J135" s="599" t="n">
        <f aca="false">I135+J134</f>
        <v>0.825619799057425</v>
      </c>
      <c r="K135" s="600" t="str">
        <f aca="false">IF(J135&lt;=$A$8,$B$8,IF(J135&lt;=$A$9,$B$9,$B$10))</f>
        <v>B</v>
      </c>
    </row>
    <row r="136" customFormat="false" ht="23.85" hidden="false" customHeight="false" outlineLevel="0" collapsed="false">
      <c r="A136" s="596" t="s">
        <v>4665</v>
      </c>
      <c r="B136" s="596" t="s">
        <v>42</v>
      </c>
      <c r="C136" s="597" t="s">
        <v>501</v>
      </c>
      <c r="D136" s="596" t="s">
        <v>1670</v>
      </c>
      <c r="E136" s="596" t="s">
        <v>400</v>
      </c>
      <c r="F136" s="596" t="s">
        <v>4666</v>
      </c>
      <c r="G136" s="598" t="n">
        <v>50.83</v>
      </c>
      <c r="H136" s="598" t="n">
        <v>17368.1</v>
      </c>
      <c r="I136" s="599" t="n">
        <f aca="false">H136/$J$7</f>
        <v>0.00147546133085244</v>
      </c>
      <c r="J136" s="599" t="n">
        <f aca="false">I136+J135</f>
        <v>0.827095260388278</v>
      </c>
      <c r="K136" s="600" t="str">
        <f aca="false">IF(J136&lt;=$A$8,$B$8,IF(J136&lt;=$A$9,$B$9,$B$10))</f>
        <v>B</v>
      </c>
    </row>
    <row r="137" customFormat="false" ht="46.25" hidden="false" customHeight="false" outlineLevel="0" collapsed="false">
      <c r="A137" s="596" t="s">
        <v>2588</v>
      </c>
      <c r="B137" s="596" t="s">
        <v>36</v>
      </c>
      <c r="C137" s="597" t="s">
        <v>2589</v>
      </c>
      <c r="D137" s="596" t="s">
        <v>811</v>
      </c>
      <c r="E137" s="596" t="s">
        <v>47</v>
      </c>
      <c r="F137" s="596" t="s">
        <v>4667</v>
      </c>
      <c r="G137" s="598" t="n">
        <v>534.32</v>
      </c>
      <c r="H137" s="598" t="n">
        <v>17263.87</v>
      </c>
      <c r="I137" s="599" t="n">
        <f aca="false">H137/$J$7</f>
        <v>0.00146660674488652</v>
      </c>
      <c r="J137" s="599" t="n">
        <f aca="false">I137+J136</f>
        <v>0.828561867133164</v>
      </c>
      <c r="K137" s="600" t="str">
        <f aca="false">IF(J137&lt;=$A$8,$B$8,IF(J137&lt;=$A$9,$B$9,$B$10))</f>
        <v>B</v>
      </c>
    </row>
    <row r="138" customFormat="false" ht="35.05" hidden="false" customHeight="false" outlineLevel="0" collapsed="false">
      <c r="A138" s="596" t="s">
        <v>3294</v>
      </c>
      <c r="B138" s="596" t="s">
        <v>36</v>
      </c>
      <c r="C138" s="597" t="s">
        <v>3295</v>
      </c>
      <c r="D138" s="596" t="s">
        <v>1404</v>
      </c>
      <c r="E138" s="596" t="s">
        <v>47</v>
      </c>
      <c r="F138" s="596" t="s">
        <v>4668</v>
      </c>
      <c r="G138" s="598" t="n">
        <v>139.75</v>
      </c>
      <c r="H138" s="598" t="n">
        <v>16783.97</v>
      </c>
      <c r="I138" s="599" t="n">
        <f aca="false">H138/$J$7</f>
        <v>0.00142583810049386</v>
      </c>
      <c r="J138" s="599" t="n">
        <f aca="false">I138+J137</f>
        <v>0.829987705233658</v>
      </c>
      <c r="K138" s="600" t="str">
        <f aca="false">IF(J138&lt;=$A$8,$B$8,IF(J138&lt;=$A$9,$B$9,$B$10))</f>
        <v>B</v>
      </c>
    </row>
    <row r="139" customFormat="false" ht="35.05" hidden="false" customHeight="false" outlineLevel="0" collapsed="false">
      <c r="A139" s="596" t="s">
        <v>4669</v>
      </c>
      <c r="B139" s="596" t="s">
        <v>42</v>
      </c>
      <c r="C139" s="597" t="s">
        <v>1983</v>
      </c>
      <c r="D139" s="596" t="s">
        <v>769</v>
      </c>
      <c r="E139" s="596" t="s">
        <v>47</v>
      </c>
      <c r="F139" s="596" t="s">
        <v>4670</v>
      </c>
      <c r="G139" s="598" t="n">
        <v>48.1</v>
      </c>
      <c r="H139" s="598" t="n">
        <v>16692.14</v>
      </c>
      <c r="I139" s="599" t="n">
        <f aca="false">H139/$J$7</f>
        <v>0.00141803692396838</v>
      </c>
      <c r="J139" s="599" t="n">
        <f aca="false">I139+J138</f>
        <v>0.831405742157626</v>
      </c>
      <c r="K139" s="600" t="str">
        <f aca="false">IF(J139&lt;=$A$8,$B$8,IF(J139&lt;=$A$9,$B$9,$B$10))</f>
        <v>B</v>
      </c>
    </row>
    <row r="140" customFormat="false" ht="23.85" hidden="false" customHeight="false" outlineLevel="0" collapsed="false">
      <c r="A140" s="596" t="s">
        <v>2383</v>
      </c>
      <c r="B140" s="596" t="s">
        <v>36</v>
      </c>
      <c r="C140" s="597" t="s">
        <v>2384</v>
      </c>
      <c r="D140" s="596" t="s">
        <v>674</v>
      </c>
      <c r="E140" s="596" t="s">
        <v>400</v>
      </c>
      <c r="F140" s="596" t="s">
        <v>4671</v>
      </c>
      <c r="G140" s="598" t="n">
        <v>19.43</v>
      </c>
      <c r="H140" s="598" t="n">
        <v>16618.86</v>
      </c>
      <c r="I140" s="599" t="n">
        <f aca="false">H140/$J$7</f>
        <v>0.00141181161398486</v>
      </c>
      <c r="J140" s="599" t="n">
        <f aca="false">I140+J139</f>
        <v>0.832817553771611</v>
      </c>
      <c r="K140" s="600" t="str">
        <f aca="false">IF(J140&lt;=$A$8,$B$8,IF(J140&lt;=$A$9,$B$9,$B$10))</f>
        <v>B</v>
      </c>
    </row>
    <row r="141" customFormat="false" ht="35.05" hidden="false" customHeight="false" outlineLevel="0" collapsed="false">
      <c r="A141" s="596" t="s">
        <v>4672</v>
      </c>
      <c r="B141" s="596" t="s">
        <v>42</v>
      </c>
      <c r="C141" s="597" t="s">
        <v>3403</v>
      </c>
      <c r="D141" s="596" t="s">
        <v>1422</v>
      </c>
      <c r="E141" s="596" t="s">
        <v>47</v>
      </c>
      <c r="F141" s="596" t="s">
        <v>4673</v>
      </c>
      <c r="G141" s="598" t="n">
        <v>22.98</v>
      </c>
      <c r="H141" s="598" t="n">
        <v>16550.19</v>
      </c>
      <c r="I141" s="599" t="n">
        <f aca="false">H141/$J$7</f>
        <v>0.00140597793444653</v>
      </c>
      <c r="J141" s="599" t="n">
        <f aca="false">I141+J140</f>
        <v>0.834223531706058</v>
      </c>
      <c r="K141" s="600" t="str">
        <f aca="false">IF(J141&lt;=$A$8,$B$8,IF(J141&lt;=$A$9,$B$9,$B$10))</f>
        <v>B</v>
      </c>
    </row>
    <row r="142" customFormat="false" ht="15" hidden="false" customHeight="false" outlineLevel="0" collapsed="false">
      <c r="A142" s="596" t="s">
        <v>4674</v>
      </c>
      <c r="B142" s="596" t="s">
        <v>42</v>
      </c>
      <c r="C142" s="597" t="s">
        <v>1527</v>
      </c>
      <c r="D142" s="596" t="s">
        <v>1397</v>
      </c>
      <c r="E142" s="596" t="s">
        <v>400</v>
      </c>
      <c r="F142" s="596" t="s">
        <v>4675</v>
      </c>
      <c r="G142" s="598" t="n">
        <v>142.24</v>
      </c>
      <c r="H142" s="598" t="n">
        <v>16272.25</v>
      </c>
      <c r="I142" s="599" t="n">
        <f aca="false">H142/$J$7</f>
        <v>0.00138236627155323</v>
      </c>
      <c r="J142" s="599" t="n">
        <f aca="false">I142+J141</f>
        <v>0.835605897977611</v>
      </c>
      <c r="K142" s="600" t="str">
        <f aca="false">IF(J142&lt;=$A$8,$B$8,IF(J142&lt;=$A$9,$B$9,$B$10))</f>
        <v>B</v>
      </c>
    </row>
    <row r="143" customFormat="false" ht="35.05" hidden="false" customHeight="false" outlineLevel="0" collapsed="false">
      <c r="A143" s="596" t="s">
        <v>4676</v>
      </c>
      <c r="B143" s="596" t="s">
        <v>42</v>
      </c>
      <c r="C143" s="597" t="s">
        <v>3996</v>
      </c>
      <c r="D143" s="596" t="s">
        <v>1422</v>
      </c>
      <c r="E143" s="596" t="s">
        <v>120</v>
      </c>
      <c r="F143" s="596" t="s">
        <v>4644</v>
      </c>
      <c r="G143" s="598" t="n">
        <v>8121.57</v>
      </c>
      <c r="H143" s="598" t="n">
        <v>16243.14</v>
      </c>
      <c r="I143" s="599" t="n">
        <f aca="false">H143/$J$7</f>
        <v>0.00137989330793941</v>
      </c>
      <c r="J143" s="599" t="n">
        <f aca="false">I143+J142</f>
        <v>0.83698579128555</v>
      </c>
      <c r="K143" s="600" t="str">
        <f aca="false">IF(J143&lt;=$A$8,$B$8,IF(J143&lt;=$A$9,$B$9,$B$10))</f>
        <v>B</v>
      </c>
    </row>
    <row r="144" customFormat="false" ht="23.85" hidden="false" customHeight="false" outlineLevel="0" collapsed="false">
      <c r="A144" s="596" t="s">
        <v>4677</v>
      </c>
      <c r="B144" s="596" t="s">
        <v>42</v>
      </c>
      <c r="C144" s="597" t="s">
        <v>3920</v>
      </c>
      <c r="D144" s="596" t="s">
        <v>1422</v>
      </c>
      <c r="E144" s="596" t="s">
        <v>47</v>
      </c>
      <c r="F144" s="596" t="s">
        <v>4678</v>
      </c>
      <c r="G144" s="598" t="n">
        <v>68.83</v>
      </c>
      <c r="H144" s="598" t="n">
        <v>15968.56</v>
      </c>
      <c r="I144" s="599" t="n">
        <f aca="false">H144/$J$7</f>
        <v>0.00135656708502353</v>
      </c>
      <c r="J144" s="599" t="n">
        <f aca="false">I144+J143</f>
        <v>0.838342358370574</v>
      </c>
      <c r="K144" s="600" t="str">
        <f aca="false">IF(J144&lt;=$A$8,$B$8,IF(J144&lt;=$A$9,$B$9,$B$10))</f>
        <v>B</v>
      </c>
    </row>
    <row r="145" customFormat="false" ht="46.25" hidden="false" customHeight="false" outlineLevel="0" collapsed="false">
      <c r="A145" s="596" t="s">
        <v>4679</v>
      </c>
      <c r="B145" s="596" t="s">
        <v>42</v>
      </c>
      <c r="C145" s="597" t="s">
        <v>1942</v>
      </c>
      <c r="D145" s="596" t="s">
        <v>1815</v>
      </c>
      <c r="E145" s="596" t="s">
        <v>400</v>
      </c>
      <c r="F145" s="596" t="s">
        <v>4680</v>
      </c>
      <c r="G145" s="598" t="n">
        <v>261.25</v>
      </c>
      <c r="H145" s="598" t="n">
        <v>15693.28</v>
      </c>
      <c r="I145" s="599" t="n">
        <f aca="false">H145/$J$7</f>
        <v>0.00133318139544568</v>
      </c>
      <c r="J145" s="599" t="n">
        <f aca="false">I145+J144</f>
        <v>0.83967553976602</v>
      </c>
      <c r="K145" s="600" t="str">
        <f aca="false">IF(J145&lt;=$A$8,$B$8,IF(J145&lt;=$A$9,$B$9,$B$10))</f>
        <v>B</v>
      </c>
    </row>
    <row r="146" customFormat="false" ht="35.05" hidden="false" customHeight="false" outlineLevel="0" collapsed="false">
      <c r="A146" s="596" t="s">
        <v>2917</v>
      </c>
      <c r="B146" s="596" t="s">
        <v>36</v>
      </c>
      <c r="C146" s="597" t="s">
        <v>2918</v>
      </c>
      <c r="D146" s="596" t="s">
        <v>1404</v>
      </c>
      <c r="E146" s="596" t="s">
        <v>120</v>
      </c>
      <c r="F146" s="596" t="s">
        <v>4681</v>
      </c>
      <c r="G146" s="598" t="n">
        <v>3.35</v>
      </c>
      <c r="H146" s="598" t="n">
        <v>15621.05</v>
      </c>
      <c r="I146" s="599" t="n">
        <f aca="false">H146/$J$7</f>
        <v>0.00132704528545509</v>
      </c>
      <c r="J146" s="599" t="n">
        <f aca="false">I146+J145</f>
        <v>0.841002585051475</v>
      </c>
      <c r="K146" s="600" t="str">
        <f aca="false">IF(J146&lt;=$A$8,$B$8,IF(J146&lt;=$A$9,$B$9,$B$10))</f>
        <v>B</v>
      </c>
    </row>
    <row r="147" customFormat="false" ht="23.85" hidden="false" customHeight="false" outlineLevel="0" collapsed="false">
      <c r="A147" s="596" t="s">
        <v>4682</v>
      </c>
      <c r="B147" s="596" t="s">
        <v>42</v>
      </c>
      <c r="C147" s="597" t="s">
        <v>1676</v>
      </c>
      <c r="D147" s="596" t="s">
        <v>1399</v>
      </c>
      <c r="E147" s="596" t="s">
        <v>66</v>
      </c>
      <c r="F147" s="596" t="s">
        <v>4683</v>
      </c>
      <c r="G147" s="598" t="n">
        <v>17.02</v>
      </c>
      <c r="H147" s="598" t="n">
        <v>15270.34</v>
      </c>
      <c r="I147" s="599" t="n">
        <f aca="false">H147/$J$7</f>
        <v>0.00129725163828912</v>
      </c>
      <c r="J147" s="599" t="n">
        <f aca="false">I147+J146</f>
        <v>0.842299836689764</v>
      </c>
      <c r="K147" s="600" t="str">
        <f aca="false">IF(J147&lt;=$A$8,$B$8,IF(J147&lt;=$A$9,$B$9,$B$10))</f>
        <v>B</v>
      </c>
    </row>
    <row r="148" customFormat="false" ht="35.05" hidden="false" customHeight="false" outlineLevel="0" collapsed="false">
      <c r="A148" s="596" t="s">
        <v>4333</v>
      </c>
      <c r="B148" s="596" t="s">
        <v>36</v>
      </c>
      <c r="C148" s="597" t="s">
        <v>4334</v>
      </c>
      <c r="D148" s="596" t="s">
        <v>1422</v>
      </c>
      <c r="E148" s="596" t="s">
        <v>120</v>
      </c>
      <c r="F148" s="596" t="s">
        <v>4684</v>
      </c>
      <c r="G148" s="598" t="n">
        <v>1259.33</v>
      </c>
      <c r="H148" s="598" t="n">
        <v>15111.96</v>
      </c>
      <c r="I148" s="599" t="n">
        <f aca="false">H148/$J$7</f>
        <v>0.00128379688125868</v>
      </c>
      <c r="J148" s="599" t="n">
        <f aca="false">I148+J147</f>
        <v>0.843583633571023</v>
      </c>
      <c r="K148" s="600" t="str">
        <f aca="false">IF(J148&lt;=$A$8,$B$8,IF(J148&lt;=$A$9,$B$9,$B$10))</f>
        <v>B</v>
      </c>
    </row>
    <row r="149" customFormat="false" ht="35.05" hidden="false" customHeight="false" outlineLevel="0" collapsed="false">
      <c r="A149" s="596" t="s">
        <v>4685</v>
      </c>
      <c r="B149" s="596" t="s">
        <v>42</v>
      </c>
      <c r="C149" s="597" t="s">
        <v>3471</v>
      </c>
      <c r="D149" s="596" t="s">
        <v>1404</v>
      </c>
      <c r="E149" s="596" t="s">
        <v>47</v>
      </c>
      <c r="F149" s="596" t="s">
        <v>4686</v>
      </c>
      <c r="G149" s="598" t="n">
        <v>77.33</v>
      </c>
      <c r="H149" s="598" t="n">
        <v>14986.55</v>
      </c>
      <c r="I149" s="599" t="n">
        <f aca="false">H149/$J$7</f>
        <v>0.00127314300400658</v>
      </c>
      <c r="J149" s="599" t="n">
        <f aca="false">I149+J148</f>
        <v>0.844856776575029</v>
      </c>
      <c r="K149" s="600" t="str">
        <f aca="false">IF(J149&lt;=$A$8,$B$8,IF(J149&lt;=$A$9,$B$9,$B$10))</f>
        <v>B</v>
      </c>
    </row>
    <row r="150" customFormat="false" ht="23.85" hidden="false" customHeight="false" outlineLevel="0" collapsed="false">
      <c r="A150" s="596" t="s">
        <v>4687</v>
      </c>
      <c r="B150" s="596" t="s">
        <v>42</v>
      </c>
      <c r="C150" s="597" t="s">
        <v>4064</v>
      </c>
      <c r="D150" s="596" t="s">
        <v>1422</v>
      </c>
      <c r="E150" s="596" t="s">
        <v>120</v>
      </c>
      <c r="F150" s="596" t="s">
        <v>4646</v>
      </c>
      <c r="G150" s="598" t="n">
        <v>272.53</v>
      </c>
      <c r="H150" s="598" t="n">
        <v>14716.62</v>
      </c>
      <c r="I150" s="599" t="n">
        <f aca="false">H150/$J$7</f>
        <v>0.00125021180963086</v>
      </c>
      <c r="J150" s="599" t="n">
        <f aca="false">I150+J149</f>
        <v>0.84610698838466</v>
      </c>
      <c r="K150" s="600" t="str">
        <f aca="false">IF(J150&lt;=$A$8,$B$8,IF(J150&lt;=$A$9,$B$9,$B$10))</f>
        <v>B</v>
      </c>
    </row>
    <row r="151" customFormat="false" ht="35.05" hidden="false" customHeight="false" outlineLevel="0" collapsed="false">
      <c r="A151" s="596" t="s">
        <v>4110</v>
      </c>
      <c r="B151" s="596" t="s">
        <v>36</v>
      </c>
      <c r="C151" s="597" t="s">
        <v>4111</v>
      </c>
      <c r="D151" s="596" t="s">
        <v>1422</v>
      </c>
      <c r="E151" s="596" t="s">
        <v>120</v>
      </c>
      <c r="F151" s="596" t="s">
        <v>4625</v>
      </c>
      <c r="G151" s="598" t="n">
        <v>1040.81</v>
      </c>
      <c r="H151" s="598" t="n">
        <v>14571.34</v>
      </c>
      <c r="I151" s="599" t="n">
        <f aca="false">H151/$J$7</f>
        <v>0.00123786992870282</v>
      </c>
      <c r="J151" s="599" t="n">
        <f aca="false">I151+J150</f>
        <v>0.847344858313363</v>
      </c>
      <c r="K151" s="600" t="str">
        <f aca="false">IF(J151&lt;=$A$8,$B$8,IF(J151&lt;=$A$9,$B$9,$B$10))</f>
        <v>B</v>
      </c>
    </row>
    <row r="152" customFormat="false" ht="23.85" hidden="false" customHeight="false" outlineLevel="0" collapsed="false">
      <c r="A152" s="596" t="s">
        <v>4688</v>
      </c>
      <c r="B152" s="596" t="s">
        <v>42</v>
      </c>
      <c r="C152" s="597" t="s">
        <v>1540</v>
      </c>
      <c r="D152" s="596" t="s">
        <v>1533</v>
      </c>
      <c r="E152" s="596" t="s">
        <v>388</v>
      </c>
      <c r="F152" s="596" t="s">
        <v>4689</v>
      </c>
      <c r="G152" s="598" t="n">
        <v>126.06</v>
      </c>
      <c r="H152" s="598" t="n">
        <v>14446.47</v>
      </c>
      <c r="I152" s="599" t="n">
        <f aca="false">H152/$J$7</f>
        <v>0.0012272619257328</v>
      </c>
      <c r="J152" s="599" t="n">
        <f aca="false">I152+J151</f>
        <v>0.848572120239096</v>
      </c>
      <c r="K152" s="600" t="str">
        <f aca="false">IF(J152&lt;=$A$8,$B$8,IF(J152&lt;=$A$9,$B$9,$B$10))</f>
        <v>B</v>
      </c>
    </row>
    <row r="153" customFormat="false" ht="35.05" hidden="false" customHeight="false" outlineLevel="0" collapsed="false">
      <c r="A153" s="596" t="s">
        <v>2985</v>
      </c>
      <c r="B153" s="596" t="s">
        <v>36</v>
      </c>
      <c r="C153" s="597" t="s">
        <v>2986</v>
      </c>
      <c r="D153" s="596" t="s">
        <v>1404</v>
      </c>
      <c r="E153" s="596" t="s">
        <v>120</v>
      </c>
      <c r="F153" s="596" t="s">
        <v>4690</v>
      </c>
      <c r="G153" s="598" t="n">
        <v>435.65</v>
      </c>
      <c r="H153" s="598" t="n">
        <v>13940.8</v>
      </c>
      <c r="I153" s="599" t="n">
        <f aca="false">H153/$J$7</f>
        <v>0.00118430405865626</v>
      </c>
      <c r="J153" s="599" t="n">
        <f aca="false">I153+J152</f>
        <v>0.849756424297752</v>
      </c>
      <c r="K153" s="600" t="str">
        <f aca="false">IF(J153&lt;=$A$8,$B$8,IF(J153&lt;=$A$9,$B$9,$B$10))</f>
        <v>B</v>
      </c>
    </row>
    <row r="154" customFormat="false" ht="23.85" hidden="false" customHeight="false" outlineLevel="0" collapsed="false">
      <c r="A154" s="596" t="s">
        <v>4691</v>
      </c>
      <c r="B154" s="596" t="s">
        <v>42</v>
      </c>
      <c r="C154" s="597" t="s">
        <v>1611</v>
      </c>
      <c r="D154" s="596" t="s">
        <v>1533</v>
      </c>
      <c r="E154" s="596" t="s">
        <v>47</v>
      </c>
      <c r="F154" s="596" t="s">
        <v>4692</v>
      </c>
      <c r="G154" s="598" t="n">
        <v>0.47</v>
      </c>
      <c r="H154" s="598" t="n">
        <v>13762.07</v>
      </c>
      <c r="I154" s="599" t="n">
        <f aca="false">H154/$J$7</f>
        <v>0.00116912052081025</v>
      </c>
      <c r="J154" s="599" t="n">
        <f aca="false">I154+J153</f>
        <v>0.850925544818562</v>
      </c>
      <c r="K154" s="600" t="str">
        <f aca="false">IF(J154&lt;=$A$8,$B$8,IF(J154&lt;=$A$9,$B$9,$B$10))</f>
        <v>B</v>
      </c>
    </row>
    <row r="155" customFormat="false" ht="23.85" hidden="false" customHeight="false" outlineLevel="0" collapsed="false">
      <c r="A155" s="596" t="s">
        <v>2240</v>
      </c>
      <c r="B155" s="596" t="s">
        <v>36</v>
      </c>
      <c r="C155" s="597" t="s">
        <v>2241</v>
      </c>
      <c r="D155" s="596" t="s">
        <v>811</v>
      </c>
      <c r="E155" s="596" t="s">
        <v>400</v>
      </c>
      <c r="F155" s="596" t="s">
        <v>4693</v>
      </c>
      <c r="G155" s="598" t="n">
        <v>3251.33</v>
      </c>
      <c r="H155" s="598" t="n">
        <v>13655.58</v>
      </c>
      <c r="I155" s="599" t="n">
        <f aca="false">H155/$J$7</f>
        <v>0.00116007394247857</v>
      </c>
      <c r="J155" s="599" t="n">
        <f aca="false">I155+J154</f>
        <v>0.85208561876104</v>
      </c>
      <c r="K155" s="600" t="str">
        <f aca="false">IF(J155&lt;=$A$8,$B$8,IF(J155&lt;=$A$9,$B$9,$B$10))</f>
        <v>B</v>
      </c>
    </row>
    <row r="156" customFormat="false" ht="35.05" hidden="false" customHeight="false" outlineLevel="0" collapsed="false">
      <c r="A156" s="596" t="s">
        <v>1507</v>
      </c>
      <c r="B156" s="596" t="s">
        <v>36</v>
      </c>
      <c r="C156" s="597" t="s">
        <v>1508</v>
      </c>
      <c r="D156" s="596" t="s">
        <v>1397</v>
      </c>
      <c r="E156" s="596" t="s">
        <v>1449</v>
      </c>
      <c r="F156" s="596" t="s">
        <v>4498</v>
      </c>
      <c r="G156" s="598" t="n">
        <v>565.7</v>
      </c>
      <c r="H156" s="598" t="n">
        <v>13576.8</v>
      </c>
      <c r="I156" s="599" t="n">
        <f aca="false">H156/$J$7</f>
        <v>0.00115338139443678</v>
      </c>
      <c r="J156" s="599" t="n">
        <f aca="false">I156+J155</f>
        <v>0.853239000155477</v>
      </c>
      <c r="K156" s="600" t="str">
        <f aca="false">IF(J156&lt;=$A$8,$B$8,IF(J156&lt;=$A$9,$B$9,$B$10))</f>
        <v>B</v>
      </c>
    </row>
    <row r="157" customFormat="false" ht="15" hidden="false" customHeight="false" outlineLevel="0" collapsed="false">
      <c r="A157" s="596" t="s">
        <v>4694</v>
      </c>
      <c r="B157" s="596" t="s">
        <v>42</v>
      </c>
      <c r="C157" s="597" t="s">
        <v>2099</v>
      </c>
      <c r="D157" s="596" t="s">
        <v>1852</v>
      </c>
      <c r="E157" s="596" t="s">
        <v>47</v>
      </c>
      <c r="F157" s="596" t="s">
        <v>4695</v>
      </c>
      <c r="G157" s="598" t="n">
        <v>52.37</v>
      </c>
      <c r="H157" s="598" t="n">
        <v>13511.46</v>
      </c>
      <c r="I157" s="599" t="n">
        <f aca="false">H157/$J$7</f>
        <v>0.00114783060630464</v>
      </c>
      <c r="J157" s="599" t="n">
        <f aca="false">I157+J156</f>
        <v>0.854386830761782</v>
      </c>
      <c r="K157" s="600" t="str">
        <f aca="false">IF(J157&lt;=$A$8,$B$8,IF(J157&lt;=$A$9,$B$9,$B$10))</f>
        <v>B</v>
      </c>
    </row>
    <row r="158" customFormat="false" ht="35.05" hidden="false" customHeight="false" outlineLevel="0" collapsed="false">
      <c r="A158" s="596" t="s">
        <v>2846</v>
      </c>
      <c r="B158" s="596" t="s">
        <v>36</v>
      </c>
      <c r="C158" s="597" t="s">
        <v>2847</v>
      </c>
      <c r="D158" s="596" t="s">
        <v>1404</v>
      </c>
      <c r="E158" s="596" t="s">
        <v>39</v>
      </c>
      <c r="F158" s="596" t="s">
        <v>4640</v>
      </c>
      <c r="G158" s="598" t="n">
        <v>4.51</v>
      </c>
      <c r="H158" s="598" t="n">
        <v>13462.35</v>
      </c>
      <c r="I158" s="599" t="n">
        <f aca="false">H158/$J$7</f>
        <v>0.00114365859520623</v>
      </c>
      <c r="J158" s="599" t="n">
        <f aca="false">I158+J157</f>
        <v>0.855530489356988</v>
      </c>
      <c r="K158" s="600" t="str">
        <f aca="false">IF(J158&lt;=$A$8,$B$8,IF(J158&lt;=$A$9,$B$9,$B$10))</f>
        <v>B</v>
      </c>
    </row>
    <row r="159" customFormat="false" ht="23.85" hidden="false" customHeight="false" outlineLevel="0" collapsed="false">
      <c r="A159" s="596" t="s">
        <v>2568</v>
      </c>
      <c r="B159" s="596" t="s">
        <v>36</v>
      </c>
      <c r="C159" s="597" t="s">
        <v>2569</v>
      </c>
      <c r="D159" s="596" t="s">
        <v>1382</v>
      </c>
      <c r="E159" s="596" t="s">
        <v>120</v>
      </c>
      <c r="F159" s="596" t="s">
        <v>4696</v>
      </c>
      <c r="G159" s="598" t="n">
        <v>138.35</v>
      </c>
      <c r="H159" s="598" t="n">
        <v>13419.95</v>
      </c>
      <c r="I159" s="599" t="n">
        <f aca="false">H159/$J$7</f>
        <v>0.00114005661453891</v>
      </c>
      <c r="J159" s="599" t="n">
        <f aca="false">I159+J158</f>
        <v>0.856670545971527</v>
      </c>
      <c r="K159" s="600" t="str">
        <f aca="false">IF(J159&lt;=$A$8,$B$8,IF(J159&lt;=$A$9,$B$9,$B$10))</f>
        <v>B</v>
      </c>
    </row>
    <row r="160" customFormat="false" ht="35.05" hidden="false" customHeight="false" outlineLevel="0" collapsed="false">
      <c r="A160" s="596" t="s">
        <v>4697</v>
      </c>
      <c r="B160" s="596" t="s">
        <v>42</v>
      </c>
      <c r="C160" s="597" t="s">
        <v>3375</v>
      </c>
      <c r="D160" s="596" t="s">
        <v>1404</v>
      </c>
      <c r="E160" s="596" t="s">
        <v>47</v>
      </c>
      <c r="F160" s="596" t="s">
        <v>4698</v>
      </c>
      <c r="G160" s="598" t="n">
        <v>26.29</v>
      </c>
      <c r="H160" s="598" t="n">
        <v>13215.98</v>
      </c>
      <c r="I160" s="599" t="n">
        <f aca="false">H160/$J$7</f>
        <v>0.00112272887876735</v>
      </c>
      <c r="J160" s="599" t="n">
        <f aca="false">I160+J159</f>
        <v>0.857793274850294</v>
      </c>
      <c r="K160" s="600" t="str">
        <f aca="false">IF(J160&lt;=$A$8,$B$8,IF(J160&lt;=$A$9,$B$9,$B$10))</f>
        <v>B</v>
      </c>
    </row>
    <row r="161" customFormat="false" ht="23.85" hidden="false" customHeight="false" outlineLevel="0" collapsed="false">
      <c r="A161" s="596" t="s">
        <v>4699</v>
      </c>
      <c r="B161" s="596" t="s">
        <v>42</v>
      </c>
      <c r="C161" s="597" t="s">
        <v>2691</v>
      </c>
      <c r="D161" s="596" t="s">
        <v>1399</v>
      </c>
      <c r="E161" s="596" t="s">
        <v>388</v>
      </c>
      <c r="F161" s="596" t="s">
        <v>4700</v>
      </c>
      <c r="G161" s="598" t="n">
        <v>302.15</v>
      </c>
      <c r="H161" s="598" t="n">
        <v>13188.84</v>
      </c>
      <c r="I161" s="599" t="n">
        <f aca="false">H161/$J$7</f>
        <v>0.00112042327133077</v>
      </c>
      <c r="J161" s="599" t="n">
        <f aca="false">I161+J160</f>
        <v>0.858913698121625</v>
      </c>
      <c r="K161" s="600" t="str">
        <f aca="false">IF(J161&lt;=$A$8,$B$8,IF(J161&lt;=$A$9,$B$9,$B$10))</f>
        <v>B</v>
      </c>
    </row>
    <row r="162" customFormat="false" ht="46.25" hidden="false" customHeight="false" outlineLevel="0" collapsed="false">
      <c r="A162" s="596" t="s">
        <v>1949</v>
      </c>
      <c r="B162" s="596" t="s">
        <v>36</v>
      </c>
      <c r="C162" s="597" t="s">
        <v>1950</v>
      </c>
      <c r="D162" s="596" t="s">
        <v>1815</v>
      </c>
      <c r="E162" s="596" t="s">
        <v>400</v>
      </c>
      <c r="F162" s="596" t="s">
        <v>4701</v>
      </c>
      <c r="G162" s="598" t="n">
        <v>244.97</v>
      </c>
      <c r="H162" s="598" t="n">
        <v>13179.38</v>
      </c>
      <c r="I162" s="599" t="n">
        <f aca="false">H162/$J$7</f>
        <v>0.00111961962187056</v>
      </c>
      <c r="J162" s="599" t="n">
        <f aca="false">I162+J161</f>
        <v>0.860033317743496</v>
      </c>
      <c r="K162" s="600" t="str">
        <f aca="false">IF(J162&lt;=$A$8,$B$8,IF(J162&lt;=$A$9,$B$9,$B$10))</f>
        <v>B</v>
      </c>
    </row>
    <row r="163" customFormat="false" ht="23.85" hidden="false" customHeight="false" outlineLevel="0" collapsed="false">
      <c r="A163" s="596" t="s">
        <v>1447</v>
      </c>
      <c r="B163" s="596" t="s">
        <v>36</v>
      </c>
      <c r="C163" s="597" t="s">
        <v>1448</v>
      </c>
      <c r="D163" s="596" t="s">
        <v>1397</v>
      </c>
      <c r="E163" s="596" t="s">
        <v>1449</v>
      </c>
      <c r="F163" s="596" t="s">
        <v>4702</v>
      </c>
      <c r="G163" s="598" t="n">
        <v>731.16</v>
      </c>
      <c r="H163" s="598" t="n">
        <v>13160.88</v>
      </c>
      <c r="I163" s="599" t="n">
        <f aca="false">H163/$J$7</f>
        <v>0.00111804800294732</v>
      </c>
      <c r="J163" s="599" t="n">
        <f aca="false">I163+J162</f>
        <v>0.861151365746443</v>
      </c>
      <c r="K163" s="600" t="str">
        <f aca="false">IF(J163&lt;=$A$8,$B$8,IF(J163&lt;=$A$9,$B$9,$B$10))</f>
        <v>B</v>
      </c>
    </row>
    <row r="164" customFormat="false" ht="23.85" hidden="false" customHeight="false" outlineLevel="0" collapsed="false">
      <c r="A164" s="596" t="s">
        <v>4703</v>
      </c>
      <c r="B164" s="596" t="s">
        <v>42</v>
      </c>
      <c r="C164" s="597" t="s">
        <v>4400</v>
      </c>
      <c r="D164" s="596" t="s">
        <v>1751</v>
      </c>
      <c r="E164" s="596" t="s">
        <v>120</v>
      </c>
      <c r="F164" s="596" t="s">
        <v>4704</v>
      </c>
      <c r="G164" s="598" t="n">
        <v>312.64</v>
      </c>
      <c r="H164" s="598" t="n">
        <v>13130.88</v>
      </c>
      <c r="I164" s="599" t="n">
        <f aca="false">H164/$J$7</f>
        <v>0.00111549943172044</v>
      </c>
      <c r="J164" s="599" t="n">
        <f aca="false">I164+J163</f>
        <v>0.862266865178163</v>
      </c>
      <c r="K164" s="600" t="str">
        <f aca="false">IF(J164&lt;=$A$8,$B$8,IF(J164&lt;=$A$9,$B$9,$B$10))</f>
        <v>B</v>
      </c>
    </row>
    <row r="165" customFormat="false" ht="35.05" hidden="false" customHeight="false" outlineLevel="0" collapsed="false">
      <c r="A165" s="596" t="s">
        <v>4705</v>
      </c>
      <c r="B165" s="596" t="s">
        <v>42</v>
      </c>
      <c r="C165" s="597" t="s">
        <v>4101</v>
      </c>
      <c r="D165" s="596" t="s">
        <v>1422</v>
      </c>
      <c r="E165" s="596" t="s">
        <v>120</v>
      </c>
      <c r="F165" s="596" t="s">
        <v>4625</v>
      </c>
      <c r="G165" s="598" t="n">
        <v>933.63</v>
      </c>
      <c r="H165" s="598" t="n">
        <v>13070.82</v>
      </c>
      <c r="I165" s="599" t="n">
        <f aca="false">H165/$J$7</f>
        <v>0.00111039719212422</v>
      </c>
      <c r="J165" s="599" t="n">
        <f aca="false">I165+J164</f>
        <v>0.863377262370288</v>
      </c>
      <c r="K165" s="600" t="str">
        <f aca="false">IF(J165&lt;=$A$8,$B$8,IF(J165&lt;=$A$9,$B$9,$B$10))</f>
        <v>B</v>
      </c>
    </row>
    <row r="166" customFormat="false" ht="35.05" hidden="false" customHeight="false" outlineLevel="0" collapsed="false">
      <c r="A166" s="596" t="s">
        <v>4706</v>
      </c>
      <c r="B166" s="596" t="s">
        <v>42</v>
      </c>
      <c r="C166" s="597" t="s">
        <v>3372</v>
      </c>
      <c r="D166" s="596" t="s">
        <v>1404</v>
      </c>
      <c r="E166" s="596" t="s">
        <v>47</v>
      </c>
      <c r="F166" s="596" t="s">
        <v>4707</v>
      </c>
      <c r="G166" s="598" t="n">
        <v>13.85</v>
      </c>
      <c r="H166" s="598" t="n">
        <v>12836.18</v>
      </c>
      <c r="I166" s="599" t="n">
        <f aca="false">H166/$J$7</f>
        <v>0.00109046396703505</v>
      </c>
      <c r="J166" s="599" t="n">
        <f aca="false">I166+J165</f>
        <v>0.864467726337323</v>
      </c>
      <c r="K166" s="600" t="str">
        <f aca="false">IF(J166&lt;=$A$8,$B$8,IF(J166&lt;=$A$9,$B$9,$B$10))</f>
        <v>B</v>
      </c>
    </row>
    <row r="167" customFormat="false" ht="15" hidden="false" customHeight="false" outlineLevel="0" collapsed="false">
      <c r="A167" s="596" t="s">
        <v>4708</v>
      </c>
      <c r="B167" s="596" t="s">
        <v>42</v>
      </c>
      <c r="C167" s="597" t="s">
        <v>174</v>
      </c>
      <c r="D167" s="596" t="s">
        <v>914</v>
      </c>
      <c r="E167" s="596" t="s">
        <v>388</v>
      </c>
      <c r="F167" s="596" t="s">
        <v>4709</v>
      </c>
      <c r="G167" s="598" t="n">
        <v>99.51</v>
      </c>
      <c r="H167" s="598" t="n">
        <v>12806.93</v>
      </c>
      <c r="I167" s="599" t="n">
        <f aca="false">H167/$J$7</f>
        <v>0.00108797911008885</v>
      </c>
      <c r="J167" s="599" t="n">
        <f aca="false">I167+J166</f>
        <v>0.865555705447411</v>
      </c>
      <c r="K167" s="600" t="str">
        <f aca="false">IF(J167&lt;=$A$8,$B$8,IF(J167&lt;=$A$9,$B$9,$B$10))</f>
        <v>B</v>
      </c>
    </row>
    <row r="168" customFormat="false" ht="15" hidden="false" customHeight="false" outlineLevel="0" collapsed="false">
      <c r="A168" s="596" t="s">
        <v>4710</v>
      </c>
      <c r="B168" s="596" t="s">
        <v>42</v>
      </c>
      <c r="C168" s="597" t="s">
        <v>2112</v>
      </c>
      <c r="D168" s="596" t="s">
        <v>1852</v>
      </c>
      <c r="E168" s="596" t="s">
        <v>47</v>
      </c>
      <c r="F168" s="596" t="s">
        <v>4711</v>
      </c>
      <c r="G168" s="598" t="n">
        <v>43.54</v>
      </c>
      <c r="H168" s="598" t="n">
        <v>12716.29</v>
      </c>
      <c r="I168" s="599" t="n">
        <f aca="false">H168/$J$7</f>
        <v>0.0010802790268887</v>
      </c>
      <c r="J168" s="599" t="n">
        <f aca="false">I168+J167</f>
        <v>0.8666359844743</v>
      </c>
      <c r="K168" s="600" t="str">
        <f aca="false">IF(J168&lt;=$A$8,$B$8,IF(J168&lt;=$A$9,$B$9,$B$10))</f>
        <v>B</v>
      </c>
    </row>
    <row r="169" customFormat="false" ht="35.05" hidden="false" customHeight="false" outlineLevel="0" collapsed="false">
      <c r="A169" s="596" t="s">
        <v>2209</v>
      </c>
      <c r="B169" s="596" t="s">
        <v>36</v>
      </c>
      <c r="C169" s="597" t="s">
        <v>2210</v>
      </c>
      <c r="D169" s="596" t="s">
        <v>811</v>
      </c>
      <c r="E169" s="596" t="s">
        <v>1449</v>
      </c>
      <c r="F169" s="596" t="s">
        <v>4644</v>
      </c>
      <c r="G169" s="598" t="n">
        <v>6342.65</v>
      </c>
      <c r="H169" s="598" t="n">
        <v>12685.3</v>
      </c>
      <c r="I169" s="599" t="n">
        <f aca="false">H169/$J$7</f>
        <v>0.00107764635281133</v>
      </c>
      <c r="J169" s="599" t="n">
        <f aca="false">I169+J168</f>
        <v>0.867713630827112</v>
      </c>
      <c r="K169" s="600" t="str">
        <f aca="false">IF(J169&lt;=$A$8,$B$8,IF(J169&lt;=$A$9,$B$9,$B$10))</f>
        <v>B</v>
      </c>
    </row>
    <row r="170" customFormat="false" ht="23.85" hidden="false" customHeight="false" outlineLevel="0" collapsed="false">
      <c r="A170" s="596" t="s">
        <v>2446</v>
      </c>
      <c r="B170" s="596" t="s">
        <v>36</v>
      </c>
      <c r="C170" s="597" t="s">
        <v>2447</v>
      </c>
      <c r="D170" s="596" t="s">
        <v>1771</v>
      </c>
      <c r="E170" s="596" t="s">
        <v>1449</v>
      </c>
      <c r="F170" s="596" t="s">
        <v>4712</v>
      </c>
      <c r="G170" s="598" t="n">
        <v>59.39</v>
      </c>
      <c r="H170" s="598" t="n">
        <v>12683.92</v>
      </c>
      <c r="I170" s="599" t="n">
        <f aca="false">H170/$J$7</f>
        <v>0.0010775291185349</v>
      </c>
      <c r="J170" s="599" t="n">
        <f aca="false">I170+J169</f>
        <v>0.868791159945646</v>
      </c>
      <c r="K170" s="600" t="str">
        <f aca="false">IF(J170&lt;=$A$8,$B$8,IF(J170&lt;=$A$9,$B$9,$B$10))</f>
        <v>B</v>
      </c>
    </row>
    <row r="171" customFormat="false" ht="23.85" hidden="false" customHeight="false" outlineLevel="0" collapsed="false">
      <c r="A171" s="596" t="s">
        <v>2695</v>
      </c>
      <c r="B171" s="596" t="s">
        <v>36</v>
      </c>
      <c r="C171" s="597" t="s">
        <v>2696</v>
      </c>
      <c r="D171" s="596" t="s">
        <v>811</v>
      </c>
      <c r="E171" s="596" t="s">
        <v>400</v>
      </c>
      <c r="F171" s="596" t="s">
        <v>4713</v>
      </c>
      <c r="G171" s="598" t="n">
        <v>795.66</v>
      </c>
      <c r="H171" s="598" t="n">
        <v>12603.25</v>
      </c>
      <c r="I171" s="599" t="n">
        <f aca="false">H171/$J$7</f>
        <v>0.00107067601050582</v>
      </c>
      <c r="J171" s="599" t="n">
        <f aca="false">I171+J170</f>
        <v>0.869861835956152</v>
      </c>
      <c r="K171" s="600" t="str">
        <f aca="false">IF(J171&lt;=$A$8,$B$8,IF(J171&lt;=$A$9,$B$9,$B$10))</f>
        <v>B</v>
      </c>
    </row>
    <row r="172" customFormat="false" ht="23.85" hidden="false" customHeight="false" outlineLevel="0" collapsed="false">
      <c r="A172" s="596" t="s">
        <v>4714</v>
      </c>
      <c r="B172" s="596" t="s">
        <v>42</v>
      </c>
      <c r="C172" s="597" t="s">
        <v>3642</v>
      </c>
      <c r="D172" s="596" t="s">
        <v>1422</v>
      </c>
      <c r="E172" s="596" t="s">
        <v>47</v>
      </c>
      <c r="F172" s="596" t="s">
        <v>4715</v>
      </c>
      <c r="G172" s="598" t="n">
        <v>74.62</v>
      </c>
      <c r="H172" s="598" t="n">
        <v>12312.3</v>
      </c>
      <c r="I172" s="599" t="n">
        <f aca="false">H172/$J$7</f>
        <v>0.00104595911722379</v>
      </c>
      <c r="J172" s="599" t="n">
        <f aca="false">I172+J171</f>
        <v>0.870907795073376</v>
      </c>
      <c r="K172" s="600" t="str">
        <f aca="false">IF(J172&lt;=$A$8,$B$8,IF(J172&lt;=$A$9,$B$9,$B$10))</f>
        <v>B</v>
      </c>
    </row>
    <row r="173" customFormat="false" ht="35.05" hidden="false" customHeight="false" outlineLevel="0" collapsed="false">
      <c r="A173" s="596" t="s">
        <v>2033</v>
      </c>
      <c r="B173" s="596" t="s">
        <v>36</v>
      </c>
      <c r="C173" s="597" t="s">
        <v>2034</v>
      </c>
      <c r="D173" s="596" t="s">
        <v>674</v>
      </c>
      <c r="E173" s="596" t="s">
        <v>400</v>
      </c>
      <c r="F173" s="596" t="s">
        <v>4716</v>
      </c>
      <c r="G173" s="598" t="n">
        <v>35.34</v>
      </c>
      <c r="H173" s="598" t="n">
        <v>12227.64</v>
      </c>
      <c r="I173" s="599" t="n">
        <f aca="false">H173/$J$7</f>
        <v>0.00103876704922154</v>
      </c>
      <c r="J173" s="599" t="n">
        <f aca="false">I173+J172</f>
        <v>0.871946562122598</v>
      </c>
      <c r="K173" s="600" t="str">
        <f aca="false">IF(J173&lt;=$A$8,$B$8,IF(J173&lt;=$A$9,$B$9,$B$10))</f>
        <v>B</v>
      </c>
    </row>
    <row r="174" customFormat="false" ht="35.05" hidden="false" customHeight="false" outlineLevel="0" collapsed="false">
      <c r="A174" s="596" t="s">
        <v>4717</v>
      </c>
      <c r="B174" s="596" t="s">
        <v>42</v>
      </c>
      <c r="C174" s="597" t="s">
        <v>3363</v>
      </c>
      <c r="D174" s="596" t="s">
        <v>1404</v>
      </c>
      <c r="E174" s="596" t="s">
        <v>47</v>
      </c>
      <c r="F174" s="596" t="s">
        <v>4718</v>
      </c>
      <c r="G174" s="598" t="n">
        <v>21.64</v>
      </c>
      <c r="H174" s="598" t="n">
        <v>12077.28</v>
      </c>
      <c r="I174" s="599" t="n">
        <f aca="false">H174/$J$7</f>
        <v>0.00102599361023241</v>
      </c>
      <c r="J174" s="599" t="n">
        <f aca="false">I174+J173</f>
        <v>0.87297255573283</v>
      </c>
      <c r="K174" s="600" t="str">
        <f aca="false">IF(J174&lt;=$A$8,$B$8,IF(J174&lt;=$A$9,$B$9,$B$10))</f>
        <v>B</v>
      </c>
    </row>
    <row r="175" customFormat="false" ht="35.05" hidden="false" customHeight="false" outlineLevel="0" collapsed="false">
      <c r="A175" s="596" t="s">
        <v>4183</v>
      </c>
      <c r="B175" s="596" t="s">
        <v>36</v>
      </c>
      <c r="C175" s="597" t="s">
        <v>4184</v>
      </c>
      <c r="D175" s="596" t="s">
        <v>2128</v>
      </c>
      <c r="E175" s="596" t="s">
        <v>47</v>
      </c>
      <c r="F175" s="596" t="s">
        <v>4576</v>
      </c>
      <c r="G175" s="598" t="n">
        <v>278.21</v>
      </c>
      <c r="H175" s="598" t="n">
        <v>12074.31</v>
      </c>
      <c r="I175" s="599" t="n">
        <f aca="false">H175/$J$7</f>
        <v>0.00102574130168095</v>
      </c>
      <c r="J175" s="599" t="n">
        <f aca="false">I175+J174</f>
        <v>0.873998297034511</v>
      </c>
      <c r="K175" s="600" t="str">
        <f aca="false">IF(J175&lt;=$A$8,$B$8,IF(J175&lt;=$A$9,$B$9,$B$10))</f>
        <v>B</v>
      </c>
    </row>
    <row r="176" customFormat="false" ht="15" hidden="false" customHeight="false" outlineLevel="0" collapsed="false">
      <c r="A176" s="596" t="s">
        <v>2092</v>
      </c>
      <c r="B176" s="596" t="s">
        <v>36</v>
      </c>
      <c r="C176" s="597" t="s">
        <v>2093</v>
      </c>
      <c r="D176" s="596" t="s">
        <v>1852</v>
      </c>
      <c r="E176" s="596" t="s">
        <v>1772</v>
      </c>
      <c r="F176" s="596" t="s">
        <v>4719</v>
      </c>
      <c r="G176" s="598" t="n">
        <v>38.35</v>
      </c>
      <c r="H176" s="598" t="n">
        <v>12069.12</v>
      </c>
      <c r="I176" s="599" t="n">
        <f aca="false">H176/$J$7</f>
        <v>0.0010253003988587</v>
      </c>
      <c r="J176" s="599" t="n">
        <f aca="false">I176+J175</f>
        <v>0.87502359743337</v>
      </c>
      <c r="K176" s="600" t="str">
        <f aca="false">IF(J176&lt;=$A$8,$B$8,IF(J176&lt;=$A$9,$B$9,$B$10))</f>
        <v>B</v>
      </c>
    </row>
    <row r="177" customFormat="false" ht="23.85" hidden="false" customHeight="false" outlineLevel="0" collapsed="false">
      <c r="A177" s="596" t="s">
        <v>1769</v>
      </c>
      <c r="B177" s="596" t="s">
        <v>36</v>
      </c>
      <c r="C177" s="597" t="s">
        <v>1770</v>
      </c>
      <c r="D177" s="596" t="s">
        <v>1771</v>
      </c>
      <c r="E177" s="596" t="s">
        <v>1772</v>
      </c>
      <c r="F177" s="596" t="s">
        <v>4720</v>
      </c>
      <c r="G177" s="598" t="n">
        <v>15.73</v>
      </c>
      <c r="H177" s="598" t="n">
        <v>12051.06</v>
      </c>
      <c r="I177" s="599" t="n">
        <f aca="false">H177/$J$7</f>
        <v>0.00102376615898012</v>
      </c>
      <c r="J177" s="599" t="n">
        <f aca="false">I177+J176</f>
        <v>0.87604736359235</v>
      </c>
      <c r="K177" s="600" t="str">
        <f aca="false">IF(J177&lt;=$A$8,$B$8,IF(J177&lt;=$A$9,$B$9,$B$10))</f>
        <v>B</v>
      </c>
    </row>
    <row r="178" customFormat="false" ht="23.85" hidden="false" customHeight="false" outlineLevel="0" collapsed="false">
      <c r="A178" s="596" t="s">
        <v>2824</v>
      </c>
      <c r="B178" s="596" t="s">
        <v>36</v>
      </c>
      <c r="C178" s="597" t="s">
        <v>2825</v>
      </c>
      <c r="D178" s="596" t="s">
        <v>1751</v>
      </c>
      <c r="E178" s="596" t="s">
        <v>120</v>
      </c>
      <c r="F178" s="596" t="s">
        <v>4721</v>
      </c>
      <c r="G178" s="598" t="n">
        <v>15.19</v>
      </c>
      <c r="H178" s="598" t="n">
        <v>11787.44</v>
      </c>
      <c r="I178" s="599" t="n">
        <f aca="false">H178/$J$7</f>
        <v>0.00100137101408578</v>
      </c>
      <c r="J178" s="599" t="n">
        <f aca="false">I178+J177</f>
        <v>0.877048734606436</v>
      </c>
      <c r="K178" s="600" t="str">
        <f aca="false">IF(J178&lt;=$A$8,$B$8,IF(J178&lt;=$A$9,$B$9,$B$10))</f>
        <v>B</v>
      </c>
    </row>
    <row r="179" customFormat="false" ht="35.05" hidden="false" customHeight="false" outlineLevel="0" collapsed="false">
      <c r="A179" s="596" t="s">
        <v>4722</v>
      </c>
      <c r="B179" s="596" t="s">
        <v>42</v>
      </c>
      <c r="C179" s="597" t="s">
        <v>1631</v>
      </c>
      <c r="D179" s="596" t="s">
        <v>1632</v>
      </c>
      <c r="E179" s="596" t="s">
        <v>388</v>
      </c>
      <c r="F179" s="596" t="s">
        <v>4723</v>
      </c>
      <c r="G179" s="598" t="n">
        <v>11.11</v>
      </c>
      <c r="H179" s="598" t="n">
        <v>11780.59</v>
      </c>
      <c r="I179" s="599" t="n">
        <f aca="false">H179/$J$7</f>
        <v>0.00100078909032231</v>
      </c>
      <c r="J179" s="599" t="n">
        <f aca="false">I179+J178</f>
        <v>0.878049523696758</v>
      </c>
      <c r="K179" s="600" t="str">
        <f aca="false">IF(J179&lt;=$A$8,$B$8,IF(J179&lt;=$A$9,$B$9,$B$10))</f>
        <v>B</v>
      </c>
    </row>
    <row r="180" customFormat="false" ht="35.05" hidden="false" customHeight="false" outlineLevel="0" collapsed="false">
      <c r="A180" s="596" t="s">
        <v>3383</v>
      </c>
      <c r="B180" s="596" t="s">
        <v>36</v>
      </c>
      <c r="C180" s="597" t="s">
        <v>3384</v>
      </c>
      <c r="D180" s="596" t="s">
        <v>1404</v>
      </c>
      <c r="E180" s="596" t="s">
        <v>120</v>
      </c>
      <c r="F180" s="596" t="s">
        <v>4724</v>
      </c>
      <c r="G180" s="598" t="n">
        <v>3.23</v>
      </c>
      <c r="H180" s="598" t="n">
        <v>11666.76</v>
      </c>
      <c r="I180" s="599" t="n">
        <f aca="false">H180/$J$7</f>
        <v>0.000991118961563789</v>
      </c>
      <c r="J180" s="599" t="n">
        <f aca="false">I180+J179</f>
        <v>0.879040642658322</v>
      </c>
      <c r="K180" s="600" t="str">
        <f aca="false">IF(J180&lt;=$A$8,$B$8,IF(J180&lt;=$A$9,$B$9,$B$10))</f>
        <v>B</v>
      </c>
    </row>
    <row r="181" customFormat="false" ht="23.85" hidden="false" customHeight="false" outlineLevel="0" collapsed="false">
      <c r="A181" s="596" t="s">
        <v>2408</v>
      </c>
      <c r="B181" s="596" t="s">
        <v>36</v>
      </c>
      <c r="C181" s="597" t="s">
        <v>2409</v>
      </c>
      <c r="D181" s="596" t="s">
        <v>674</v>
      </c>
      <c r="E181" s="596" t="s">
        <v>400</v>
      </c>
      <c r="F181" s="596" t="s">
        <v>4725</v>
      </c>
      <c r="G181" s="598" t="n">
        <v>83.11</v>
      </c>
      <c r="H181" s="598" t="n">
        <v>11620.44</v>
      </c>
      <c r="I181" s="599" t="n">
        <f aca="false">H181/$J$7</f>
        <v>0.000987183967589487</v>
      </c>
      <c r="J181" s="599" t="n">
        <f aca="false">I181+J180</f>
        <v>0.880027826625911</v>
      </c>
      <c r="K181" s="600" t="str">
        <f aca="false">IF(J181&lt;=$A$8,$B$8,IF(J181&lt;=$A$9,$B$9,$B$10))</f>
        <v>B</v>
      </c>
    </row>
    <row r="182" customFormat="false" ht="46.25" hidden="false" customHeight="false" outlineLevel="0" collapsed="false">
      <c r="A182" s="596" t="s">
        <v>2256</v>
      </c>
      <c r="B182" s="596" t="s">
        <v>36</v>
      </c>
      <c r="C182" s="597" t="s">
        <v>2257</v>
      </c>
      <c r="D182" s="596" t="s">
        <v>811</v>
      </c>
      <c r="E182" s="596" t="s">
        <v>400</v>
      </c>
      <c r="F182" s="596" t="s">
        <v>4726</v>
      </c>
      <c r="G182" s="598" t="n">
        <v>544.16</v>
      </c>
      <c r="H182" s="598" t="n">
        <v>11579.72</v>
      </c>
      <c r="I182" s="599" t="n">
        <f aca="false">H182/$J$7</f>
        <v>0.000983724706910868</v>
      </c>
      <c r="J182" s="599" t="n">
        <f aca="false">I182+J181</f>
        <v>0.881011551332822</v>
      </c>
      <c r="K182" s="600" t="str">
        <f aca="false">IF(J182&lt;=$A$8,$B$8,IF(J182&lt;=$A$9,$B$9,$B$10))</f>
        <v>B</v>
      </c>
    </row>
    <row r="183" customFormat="false" ht="15" hidden="false" customHeight="false" outlineLevel="0" collapsed="false">
      <c r="A183" s="596" t="s">
        <v>2115</v>
      </c>
      <c r="B183" s="596" t="s">
        <v>36</v>
      </c>
      <c r="C183" s="597" t="s">
        <v>2116</v>
      </c>
      <c r="D183" s="596" t="s">
        <v>1852</v>
      </c>
      <c r="E183" s="596" t="s">
        <v>1449</v>
      </c>
      <c r="F183" s="596" t="s">
        <v>4727</v>
      </c>
      <c r="G183" s="598" t="n">
        <v>256.29</v>
      </c>
      <c r="H183" s="598" t="n">
        <v>11517.67</v>
      </c>
      <c r="I183" s="599" t="n">
        <f aca="false">H183/$J$7</f>
        <v>0.000978453412089938</v>
      </c>
      <c r="J183" s="599" t="n">
        <f aca="false">I183+J182</f>
        <v>0.881990004744912</v>
      </c>
      <c r="K183" s="600" t="str">
        <f aca="false">IF(J183&lt;=$A$8,$B$8,IF(J183&lt;=$A$9,$B$9,$B$10))</f>
        <v>B</v>
      </c>
    </row>
    <row r="184" customFormat="false" ht="23.85" hidden="false" customHeight="false" outlineLevel="0" collapsed="false">
      <c r="A184" s="596" t="s">
        <v>2413</v>
      </c>
      <c r="B184" s="596" t="s">
        <v>36</v>
      </c>
      <c r="C184" s="597" t="s">
        <v>2414</v>
      </c>
      <c r="D184" s="596" t="s">
        <v>674</v>
      </c>
      <c r="E184" s="596" t="s">
        <v>400</v>
      </c>
      <c r="F184" s="596" t="s">
        <v>4728</v>
      </c>
      <c r="G184" s="598" t="n">
        <v>83.21</v>
      </c>
      <c r="H184" s="598" t="n">
        <v>11516.26</v>
      </c>
      <c r="I184" s="599" t="n">
        <f aca="false">H184/$J$7</f>
        <v>0.000978333629242275</v>
      </c>
      <c r="J184" s="599" t="n">
        <f aca="false">I184+J183</f>
        <v>0.882968338374154</v>
      </c>
      <c r="K184" s="600" t="str">
        <f aca="false">IF(J184&lt;=$A$8,$B$8,IF(J184&lt;=$A$9,$B$9,$B$10))</f>
        <v>B</v>
      </c>
    </row>
    <row r="185" customFormat="false" ht="23.85" hidden="false" customHeight="false" outlineLevel="0" collapsed="false">
      <c r="A185" s="596" t="s">
        <v>2798</v>
      </c>
      <c r="B185" s="596" t="s">
        <v>36</v>
      </c>
      <c r="C185" s="597" t="s">
        <v>2799</v>
      </c>
      <c r="D185" s="596" t="s">
        <v>1382</v>
      </c>
      <c r="E185" s="596" t="s">
        <v>400</v>
      </c>
      <c r="F185" s="596" t="s">
        <v>4729</v>
      </c>
      <c r="G185" s="598" t="n">
        <v>10.32</v>
      </c>
      <c r="H185" s="598" t="n">
        <v>11436.1</v>
      </c>
      <c r="I185" s="599" t="n">
        <f aca="false">H185/$J$7</f>
        <v>0.000971523846924052</v>
      </c>
      <c r="J185" s="599" t="n">
        <f aca="false">I185+J184</f>
        <v>0.883939862221078</v>
      </c>
      <c r="K185" s="600" t="str">
        <f aca="false">IF(J185&lt;=$A$8,$B$8,IF(J185&lt;=$A$9,$B$9,$B$10))</f>
        <v>B</v>
      </c>
    </row>
    <row r="186" customFormat="false" ht="23.85" hidden="false" customHeight="false" outlineLevel="0" collapsed="false">
      <c r="A186" s="596" t="s">
        <v>4730</v>
      </c>
      <c r="B186" s="596" t="s">
        <v>42</v>
      </c>
      <c r="C186" s="597" t="s">
        <v>3987</v>
      </c>
      <c r="D186" s="596" t="s">
        <v>1422</v>
      </c>
      <c r="E186" s="596" t="s">
        <v>120</v>
      </c>
      <c r="F186" s="596" t="s">
        <v>4625</v>
      </c>
      <c r="G186" s="598" t="n">
        <v>814.88</v>
      </c>
      <c r="H186" s="598" t="n">
        <v>11408.32</v>
      </c>
      <c r="I186" s="599" t="n">
        <f aca="false">H186/$J$7</f>
        <v>0.000969163869967961</v>
      </c>
      <c r="J186" s="599" t="n">
        <f aca="false">I186+J185</f>
        <v>0.884909026091046</v>
      </c>
      <c r="K186" s="600" t="str">
        <f aca="false">IF(J186&lt;=$A$8,$B$8,IF(J186&lt;=$A$9,$B$9,$B$10))</f>
        <v>B</v>
      </c>
    </row>
    <row r="187" customFormat="false" ht="23.85" hidden="false" customHeight="false" outlineLevel="0" collapsed="false">
      <c r="A187" s="596" t="s">
        <v>4731</v>
      </c>
      <c r="B187" s="596" t="s">
        <v>42</v>
      </c>
      <c r="C187" s="597" t="s">
        <v>1988</v>
      </c>
      <c r="D187" s="596" t="s">
        <v>769</v>
      </c>
      <c r="E187" s="596" t="s">
        <v>47</v>
      </c>
      <c r="F187" s="596" t="s">
        <v>4732</v>
      </c>
      <c r="G187" s="598" t="n">
        <v>231.24</v>
      </c>
      <c r="H187" s="598" t="n">
        <v>11344.63</v>
      </c>
      <c r="I187" s="599" t="n">
        <f aca="false">H187/$J$7</f>
        <v>0.000963753253253295</v>
      </c>
      <c r="J187" s="599" t="n">
        <f aca="false">I187+J186</f>
        <v>0.885872779344299</v>
      </c>
      <c r="K187" s="600" t="str">
        <f aca="false">IF(J187&lt;=$A$8,$B$8,IF(J187&lt;=$A$9,$B$9,$B$10))</f>
        <v>B</v>
      </c>
    </row>
    <row r="188" customFormat="false" ht="23.85" hidden="false" customHeight="false" outlineLevel="0" collapsed="false">
      <c r="A188" s="596" t="s">
        <v>2741</v>
      </c>
      <c r="B188" s="596" t="s">
        <v>36</v>
      </c>
      <c r="C188" s="597" t="s">
        <v>2742</v>
      </c>
      <c r="D188" s="596" t="s">
        <v>1422</v>
      </c>
      <c r="E188" s="596" t="s">
        <v>120</v>
      </c>
      <c r="F188" s="596" t="s">
        <v>4562</v>
      </c>
      <c r="G188" s="598" t="n">
        <v>11180.45</v>
      </c>
      <c r="H188" s="598" t="n">
        <v>11180.45</v>
      </c>
      <c r="I188" s="599" t="n">
        <f aca="false">H188/$J$7</f>
        <v>0.000949805772452323</v>
      </c>
      <c r="J188" s="599" t="n">
        <f aca="false">I188+J187</f>
        <v>0.886822585116752</v>
      </c>
      <c r="K188" s="600" t="str">
        <f aca="false">IF(J188&lt;=$A$8,$B$8,IF(J188&lt;=$A$9,$B$9,$B$10))</f>
        <v>B</v>
      </c>
    </row>
    <row r="189" customFormat="false" ht="23.85" hidden="false" customHeight="false" outlineLevel="0" collapsed="false">
      <c r="A189" s="596" t="s">
        <v>4733</v>
      </c>
      <c r="B189" s="596" t="s">
        <v>42</v>
      </c>
      <c r="C189" s="597" t="s">
        <v>948</v>
      </c>
      <c r="D189" s="596" t="s">
        <v>1422</v>
      </c>
      <c r="E189" s="596" t="s">
        <v>120</v>
      </c>
      <c r="F189" s="596" t="s">
        <v>4534</v>
      </c>
      <c r="G189" s="598" t="n">
        <v>193.7</v>
      </c>
      <c r="H189" s="598" t="n">
        <v>11040.9</v>
      </c>
      <c r="I189" s="599" t="n">
        <f aca="false">H189/$J$7</f>
        <v>0.00093795066862862</v>
      </c>
      <c r="J189" s="599" t="n">
        <f aca="false">I189+J188</f>
        <v>0.88776053578538</v>
      </c>
      <c r="K189" s="600" t="str">
        <f aca="false">IF(J189&lt;=$A$8,$B$8,IF(J189&lt;=$A$9,$B$9,$B$10))</f>
        <v>B</v>
      </c>
    </row>
    <row r="190" customFormat="false" ht="35.05" hidden="false" customHeight="false" outlineLevel="0" collapsed="false">
      <c r="A190" s="596" t="s">
        <v>3080</v>
      </c>
      <c r="B190" s="596" t="s">
        <v>36</v>
      </c>
      <c r="C190" s="597" t="s">
        <v>3081</v>
      </c>
      <c r="D190" s="596" t="s">
        <v>1404</v>
      </c>
      <c r="E190" s="596" t="s">
        <v>47</v>
      </c>
      <c r="F190" s="596" t="s">
        <v>4734</v>
      </c>
      <c r="G190" s="598" t="n">
        <v>21.2</v>
      </c>
      <c r="H190" s="598" t="n">
        <v>10981.6</v>
      </c>
      <c r="I190" s="599" t="n">
        <f aca="false">H190/$J$7</f>
        <v>0.000932912992836821</v>
      </c>
      <c r="J190" s="599" t="n">
        <f aca="false">I190+J189</f>
        <v>0.888693448778217</v>
      </c>
      <c r="K190" s="600" t="str">
        <f aca="false">IF(J190&lt;=$A$8,$B$8,IF(J190&lt;=$A$9,$B$9,$B$10))</f>
        <v>B</v>
      </c>
    </row>
    <row r="191" customFormat="false" ht="35.05" hidden="false" customHeight="false" outlineLevel="0" collapsed="false">
      <c r="A191" s="596" t="s">
        <v>2188</v>
      </c>
      <c r="B191" s="596" t="s">
        <v>36</v>
      </c>
      <c r="C191" s="597" t="s">
        <v>2189</v>
      </c>
      <c r="D191" s="596" t="s">
        <v>811</v>
      </c>
      <c r="E191" s="596" t="s">
        <v>1449</v>
      </c>
      <c r="F191" s="596" t="s">
        <v>4629</v>
      </c>
      <c r="G191" s="598" t="n">
        <v>2732.4</v>
      </c>
      <c r="H191" s="598" t="n">
        <v>10929.6</v>
      </c>
      <c r="I191" s="599" t="n">
        <f aca="false">H191/$J$7</f>
        <v>0.000928495469376896</v>
      </c>
      <c r="J191" s="599" t="n">
        <f aca="false">I191+J190</f>
        <v>0.889621944247594</v>
      </c>
      <c r="K191" s="600" t="str">
        <f aca="false">IF(J191&lt;=$A$8,$B$8,IF(J191&lt;=$A$9,$B$9,$B$10))</f>
        <v>B</v>
      </c>
    </row>
    <row r="192" customFormat="false" ht="35.05" hidden="false" customHeight="false" outlineLevel="0" collapsed="false">
      <c r="A192" s="596" t="s">
        <v>4735</v>
      </c>
      <c r="B192" s="596" t="s">
        <v>42</v>
      </c>
      <c r="C192" s="597" t="s">
        <v>1659</v>
      </c>
      <c r="D192" s="596" t="s">
        <v>1399</v>
      </c>
      <c r="E192" s="596" t="s">
        <v>400</v>
      </c>
      <c r="F192" s="596" t="s">
        <v>4736</v>
      </c>
      <c r="G192" s="598" t="n">
        <v>65.91</v>
      </c>
      <c r="H192" s="598" t="n">
        <v>10830.99</v>
      </c>
      <c r="I192" s="599" t="n">
        <f aca="false">H192/$J$7</f>
        <v>0.000920118315754141</v>
      </c>
      <c r="J192" s="599" t="n">
        <f aca="false">I192+J191</f>
        <v>0.890542062563348</v>
      </c>
      <c r="K192" s="600" t="str">
        <f aca="false">IF(J192&lt;=$A$8,$B$8,IF(J192&lt;=$A$9,$B$9,$B$10))</f>
        <v>B</v>
      </c>
    </row>
    <row r="193" customFormat="false" ht="23.85" hidden="false" customHeight="false" outlineLevel="0" collapsed="false">
      <c r="A193" s="596" t="s">
        <v>4737</v>
      </c>
      <c r="B193" s="596" t="s">
        <v>42</v>
      </c>
      <c r="C193" s="597" t="s">
        <v>279</v>
      </c>
      <c r="D193" s="596" t="s">
        <v>1422</v>
      </c>
      <c r="E193" s="596" t="s">
        <v>47</v>
      </c>
      <c r="F193" s="596" t="s">
        <v>4738</v>
      </c>
      <c r="G193" s="598" t="n">
        <v>19.79</v>
      </c>
      <c r="H193" s="598" t="n">
        <v>10817.21</v>
      </c>
      <c r="I193" s="599" t="n">
        <f aca="false">H193/$J$7</f>
        <v>0.000918947672037261</v>
      </c>
      <c r="J193" s="599" t="n">
        <f aca="false">I193+J192</f>
        <v>0.891461010235386</v>
      </c>
      <c r="K193" s="600" t="str">
        <f aca="false">IF(J193&lt;=$A$8,$B$8,IF(J193&lt;=$A$9,$B$9,$B$10))</f>
        <v>B</v>
      </c>
    </row>
    <row r="194" customFormat="false" ht="35.05" hidden="false" customHeight="false" outlineLevel="0" collapsed="false">
      <c r="A194" s="596" t="s">
        <v>4739</v>
      </c>
      <c r="B194" s="596" t="s">
        <v>42</v>
      </c>
      <c r="C194" s="597" t="s">
        <v>1460</v>
      </c>
      <c r="D194" s="596" t="s">
        <v>1404</v>
      </c>
      <c r="E194" s="596" t="s">
        <v>120</v>
      </c>
      <c r="F194" s="596" t="s">
        <v>4740</v>
      </c>
      <c r="G194" s="598" t="n">
        <v>19.46</v>
      </c>
      <c r="H194" s="598" t="n">
        <v>10800.3</v>
      </c>
      <c r="I194" s="599" t="n">
        <f aca="false">H194/$J$7</f>
        <v>0.000917511127389043</v>
      </c>
      <c r="J194" s="599" t="n">
        <f aca="false">I194+J193</f>
        <v>0.892378521362775</v>
      </c>
      <c r="K194" s="600" t="str">
        <f aca="false">IF(J194&lt;=$A$8,$B$8,IF(J194&lt;=$A$9,$B$9,$B$10))</f>
        <v>B</v>
      </c>
    </row>
    <row r="195" customFormat="false" ht="23.85" hidden="false" customHeight="false" outlineLevel="0" collapsed="false">
      <c r="A195" s="596" t="s">
        <v>2819</v>
      </c>
      <c r="B195" s="596" t="s">
        <v>36</v>
      </c>
      <c r="C195" s="597" t="s">
        <v>2820</v>
      </c>
      <c r="D195" s="596" t="s">
        <v>1751</v>
      </c>
      <c r="E195" s="596" t="s">
        <v>120</v>
      </c>
      <c r="F195" s="596" t="s">
        <v>4741</v>
      </c>
      <c r="G195" s="598" t="n">
        <v>22.3</v>
      </c>
      <c r="H195" s="598" t="n">
        <v>10793.2</v>
      </c>
      <c r="I195" s="599" t="n">
        <f aca="false">H195/$J$7</f>
        <v>0.000916907965532015</v>
      </c>
      <c r="J195" s="599" t="n">
        <f aca="false">I195+J194</f>
        <v>0.893295429328307</v>
      </c>
      <c r="K195" s="600" t="str">
        <f aca="false">IF(J195&lt;=$A$8,$B$8,IF(J195&lt;=$A$9,$B$9,$B$10))</f>
        <v>B</v>
      </c>
    </row>
    <row r="196" customFormat="false" ht="23.85" hidden="false" customHeight="false" outlineLevel="0" collapsed="false">
      <c r="A196" s="596" t="s">
        <v>4742</v>
      </c>
      <c r="B196" s="596" t="s">
        <v>42</v>
      </c>
      <c r="C196" s="597" t="s">
        <v>1679</v>
      </c>
      <c r="D196" s="596" t="s">
        <v>1399</v>
      </c>
      <c r="E196" s="596" t="s">
        <v>66</v>
      </c>
      <c r="F196" s="596" t="s">
        <v>4743</v>
      </c>
      <c r="G196" s="598" t="n">
        <v>15.87</v>
      </c>
      <c r="H196" s="598" t="n">
        <v>10791.6</v>
      </c>
      <c r="I196" s="599" t="n">
        <f aca="false">H196/$J$7</f>
        <v>0.000916772041733248</v>
      </c>
      <c r="J196" s="599" t="n">
        <f aca="false">I196+J195</f>
        <v>0.89421220137004</v>
      </c>
      <c r="K196" s="600" t="str">
        <f aca="false">IF(J196&lt;=$A$8,$B$8,IF(J196&lt;=$A$9,$B$9,$B$10))</f>
        <v>B</v>
      </c>
    </row>
    <row r="197" customFormat="false" ht="35.05" hidden="false" customHeight="false" outlineLevel="0" collapsed="false">
      <c r="A197" s="596" t="s">
        <v>4744</v>
      </c>
      <c r="B197" s="596" t="s">
        <v>42</v>
      </c>
      <c r="C197" s="597" t="s">
        <v>3049</v>
      </c>
      <c r="D197" s="596" t="s">
        <v>1404</v>
      </c>
      <c r="E197" s="596" t="s">
        <v>120</v>
      </c>
      <c r="F197" s="596" t="s">
        <v>4545</v>
      </c>
      <c r="G197" s="598" t="n">
        <v>483.82</v>
      </c>
      <c r="H197" s="598" t="n">
        <v>10644.04</v>
      </c>
      <c r="I197" s="599" t="n">
        <f aca="false">H197/$J$7</f>
        <v>0.000904236469391968</v>
      </c>
      <c r="J197" s="599" t="n">
        <f aca="false">I197+J196</f>
        <v>0.895116437839432</v>
      </c>
      <c r="K197" s="600" t="str">
        <f aca="false">IF(J197&lt;=$A$8,$B$8,IF(J197&lt;=$A$9,$B$9,$B$10))</f>
        <v>B</v>
      </c>
    </row>
    <row r="198" customFormat="false" ht="35.05" hidden="false" customHeight="false" outlineLevel="0" collapsed="false">
      <c r="A198" s="596" t="s">
        <v>2611</v>
      </c>
      <c r="B198" s="596" t="s">
        <v>36</v>
      </c>
      <c r="C198" s="597" t="s">
        <v>2612</v>
      </c>
      <c r="D198" s="596" t="s">
        <v>1554</v>
      </c>
      <c r="E198" s="596" t="s">
        <v>120</v>
      </c>
      <c r="F198" s="596" t="s">
        <v>4610</v>
      </c>
      <c r="G198" s="598" t="n">
        <v>3540.86</v>
      </c>
      <c r="H198" s="598" t="n">
        <v>10622.58</v>
      </c>
      <c r="I198" s="599" t="n">
        <f aca="false">H198/$J$7</f>
        <v>0.000902413391441007</v>
      </c>
      <c r="J198" s="599" t="n">
        <f aca="false">I198+J197</f>
        <v>0.896018851230873</v>
      </c>
      <c r="K198" s="600" t="str">
        <f aca="false">IF(J198&lt;=$A$8,$B$8,IF(J198&lt;=$A$9,$B$9,$B$10))</f>
        <v>B</v>
      </c>
    </row>
    <row r="199" customFormat="false" ht="23.85" hidden="false" customHeight="false" outlineLevel="0" collapsed="false">
      <c r="A199" s="596" t="s">
        <v>2539</v>
      </c>
      <c r="B199" s="596" t="s">
        <v>36</v>
      </c>
      <c r="C199" s="597" t="s">
        <v>2540</v>
      </c>
      <c r="D199" s="596" t="s">
        <v>1924</v>
      </c>
      <c r="E199" s="596" t="s">
        <v>400</v>
      </c>
      <c r="F199" s="596" t="s">
        <v>4745</v>
      </c>
      <c r="G199" s="598" t="n">
        <v>1079.12</v>
      </c>
      <c r="H199" s="598" t="n">
        <v>10618.54</v>
      </c>
      <c r="I199" s="599" t="n">
        <f aca="false">H199/$J$7</f>
        <v>0.00090207018384912</v>
      </c>
      <c r="J199" s="599" t="n">
        <f aca="false">I199+J198</f>
        <v>0.896920921414722</v>
      </c>
      <c r="K199" s="600" t="str">
        <f aca="false">IF(J199&lt;=$A$8,$B$8,IF(J199&lt;=$A$9,$B$9,$B$10))</f>
        <v>B</v>
      </c>
    </row>
    <row r="200" customFormat="false" ht="57.45" hidden="false" customHeight="false" outlineLevel="0" collapsed="false">
      <c r="A200" s="596" t="s">
        <v>2661</v>
      </c>
      <c r="B200" s="596" t="s">
        <v>36</v>
      </c>
      <c r="C200" s="597" t="s">
        <v>2662</v>
      </c>
      <c r="D200" s="596" t="s">
        <v>1382</v>
      </c>
      <c r="E200" s="596" t="s">
        <v>120</v>
      </c>
      <c r="F200" s="596" t="s">
        <v>4684</v>
      </c>
      <c r="G200" s="598" t="n">
        <v>878.88</v>
      </c>
      <c r="H200" s="598" t="n">
        <v>10546.56</v>
      </c>
      <c r="I200" s="599" t="n">
        <f aca="false">H200/$J$7</f>
        <v>0.000895955311952093</v>
      </c>
      <c r="J200" s="599" t="n">
        <f aca="false">I200+J199</f>
        <v>0.897816876726674</v>
      </c>
      <c r="K200" s="600" t="str">
        <f aca="false">IF(J200&lt;=$A$8,$B$8,IF(J200&lt;=$A$9,$B$9,$B$10))</f>
        <v>B</v>
      </c>
    </row>
    <row r="201" customFormat="false" ht="35.05" hidden="false" customHeight="false" outlineLevel="0" collapsed="false">
      <c r="A201" s="596" t="s">
        <v>4746</v>
      </c>
      <c r="B201" s="596" t="s">
        <v>42</v>
      </c>
      <c r="C201" s="597" t="s">
        <v>212</v>
      </c>
      <c r="D201" s="596" t="s">
        <v>1404</v>
      </c>
      <c r="E201" s="596" t="s">
        <v>120</v>
      </c>
      <c r="F201" s="596" t="s">
        <v>4747</v>
      </c>
      <c r="G201" s="598" t="n">
        <v>37.1</v>
      </c>
      <c r="H201" s="598" t="n">
        <v>10499.3</v>
      </c>
      <c r="I201" s="599" t="n">
        <f aca="false">H201/$J$7</f>
        <v>0.000891940462746015</v>
      </c>
      <c r="J201" s="599" t="n">
        <f aca="false">I201+J200</f>
        <v>0.89870881718942</v>
      </c>
      <c r="K201" s="600" t="str">
        <f aca="false">IF(J201&lt;=$A$8,$B$8,IF(J201&lt;=$A$9,$B$9,$B$10))</f>
        <v>B</v>
      </c>
    </row>
    <row r="202" customFormat="false" ht="35.05" hidden="false" customHeight="false" outlineLevel="0" collapsed="false">
      <c r="A202" s="596" t="s">
        <v>4748</v>
      </c>
      <c r="B202" s="596" t="s">
        <v>42</v>
      </c>
      <c r="C202" s="597" t="s">
        <v>2123</v>
      </c>
      <c r="D202" s="596" t="s">
        <v>1729</v>
      </c>
      <c r="E202" s="596" t="s">
        <v>400</v>
      </c>
      <c r="F202" s="596" t="s">
        <v>4749</v>
      </c>
      <c r="G202" s="598" t="n">
        <v>52.87</v>
      </c>
      <c r="H202" s="598" t="n">
        <v>10309.12</v>
      </c>
      <c r="I202" s="599" t="n">
        <f aca="false">H202/$J$7</f>
        <v>0.00087578422021508</v>
      </c>
      <c r="J202" s="599" t="n">
        <f aca="false">I202+J201</f>
        <v>0.899584601409635</v>
      </c>
      <c r="K202" s="600" t="str">
        <f aca="false">IF(J202&lt;=$A$8,$B$8,IF(J202&lt;=$A$9,$B$9,$B$10))</f>
        <v>B</v>
      </c>
    </row>
    <row r="203" customFormat="false" ht="35.05" hidden="false" customHeight="false" outlineLevel="0" collapsed="false">
      <c r="A203" s="596" t="s">
        <v>4750</v>
      </c>
      <c r="B203" s="596" t="s">
        <v>42</v>
      </c>
      <c r="C203" s="597" t="s">
        <v>555</v>
      </c>
      <c r="D203" s="596" t="s">
        <v>1422</v>
      </c>
      <c r="E203" s="596" t="s">
        <v>47</v>
      </c>
      <c r="F203" s="596" t="s">
        <v>4751</v>
      </c>
      <c r="G203" s="598" t="n">
        <v>18.34</v>
      </c>
      <c r="H203" s="598" t="n">
        <v>10229.68</v>
      </c>
      <c r="I203" s="599" t="n">
        <f aca="false">H203/$J$7</f>
        <v>0.000869035603606302</v>
      </c>
      <c r="J203" s="599" t="n">
        <f aca="false">I203+J202</f>
        <v>0.900453637013241</v>
      </c>
      <c r="K203" s="600" t="str">
        <f aca="false">IF(J203&lt;=$A$8,$B$8,IF(J203&lt;=$A$9,$B$9,$B$10))</f>
        <v>B</v>
      </c>
    </row>
    <row r="204" customFormat="false" ht="23.85" hidden="false" customHeight="false" outlineLevel="0" collapsed="false">
      <c r="A204" s="596" t="s">
        <v>4752</v>
      </c>
      <c r="B204" s="596" t="s">
        <v>42</v>
      </c>
      <c r="C204" s="597" t="s">
        <v>3629</v>
      </c>
      <c r="D204" s="596" t="s">
        <v>1422</v>
      </c>
      <c r="E204" s="596" t="s">
        <v>47</v>
      </c>
      <c r="F204" s="596" t="s">
        <v>4753</v>
      </c>
      <c r="G204" s="598" t="n">
        <v>27.18</v>
      </c>
      <c r="H204" s="598" t="n">
        <v>9947.88</v>
      </c>
      <c r="I204" s="599" t="n">
        <f aca="false">H204/$J$7</f>
        <v>0.000845096024548477</v>
      </c>
      <c r="J204" s="599" t="n">
        <f aca="false">I204+J203</f>
        <v>0.90129873303779</v>
      </c>
      <c r="K204" s="600" t="str">
        <f aca="false">IF(J204&lt;=$A$8,$B$8,IF(J204&lt;=$A$9,$B$9,$B$10))</f>
        <v>B</v>
      </c>
    </row>
    <row r="205" customFormat="false" ht="23.85" hidden="false" customHeight="false" outlineLevel="0" collapsed="false">
      <c r="A205" s="596" t="s">
        <v>1427</v>
      </c>
      <c r="B205" s="596" t="s">
        <v>36</v>
      </c>
      <c r="C205" s="597" t="s">
        <v>1428</v>
      </c>
      <c r="D205" s="596" t="s">
        <v>1397</v>
      </c>
      <c r="E205" s="596" t="s">
        <v>120</v>
      </c>
      <c r="F205" s="596" t="s">
        <v>4562</v>
      </c>
      <c r="G205" s="598" t="n">
        <v>9893.29</v>
      </c>
      <c r="H205" s="598" t="n">
        <v>9893.29</v>
      </c>
      <c r="I205" s="599" t="n">
        <f aca="false">H205/$J$7</f>
        <v>0.000840458474439298</v>
      </c>
      <c r="J205" s="599" t="n">
        <f aca="false">I205+J204</f>
        <v>0.902139191512229</v>
      </c>
      <c r="K205" s="600" t="str">
        <f aca="false">IF(J205&lt;=$A$8,$B$8,IF(J205&lt;=$A$9,$B$9,$B$10))</f>
        <v>B</v>
      </c>
    </row>
    <row r="206" customFormat="false" ht="23.85" hidden="false" customHeight="false" outlineLevel="0" collapsed="false">
      <c r="A206" s="596" t="s">
        <v>3733</v>
      </c>
      <c r="B206" s="596" t="s">
        <v>36</v>
      </c>
      <c r="C206" s="597" t="s">
        <v>3734</v>
      </c>
      <c r="D206" s="596" t="s">
        <v>1751</v>
      </c>
      <c r="E206" s="596" t="s">
        <v>120</v>
      </c>
      <c r="F206" s="596" t="s">
        <v>4644</v>
      </c>
      <c r="G206" s="598" t="n">
        <v>4933.85</v>
      </c>
      <c r="H206" s="598" t="n">
        <v>9867.7</v>
      </c>
      <c r="I206" s="599" t="n">
        <f aca="false">H206/$J$7</f>
        <v>0.000838284543182769</v>
      </c>
      <c r="J206" s="599" t="n">
        <f aca="false">I206+J205</f>
        <v>0.902977476055412</v>
      </c>
      <c r="K206" s="600" t="str">
        <f aca="false">IF(J206&lt;=$A$8,$B$8,IF(J206&lt;=$A$9,$B$9,$B$10))</f>
        <v>B</v>
      </c>
    </row>
    <row r="207" customFormat="false" ht="23.85" hidden="false" customHeight="false" outlineLevel="0" collapsed="false">
      <c r="A207" s="596" t="s">
        <v>2353</v>
      </c>
      <c r="B207" s="596" t="s">
        <v>36</v>
      </c>
      <c r="C207" s="597" t="s">
        <v>2354</v>
      </c>
      <c r="D207" s="596" t="s">
        <v>674</v>
      </c>
      <c r="E207" s="596" t="s">
        <v>1449</v>
      </c>
      <c r="F207" s="596" t="s">
        <v>4754</v>
      </c>
      <c r="G207" s="598" t="n">
        <v>198.05</v>
      </c>
      <c r="H207" s="598" t="n">
        <v>9803.47</v>
      </c>
      <c r="I207" s="599" t="n">
        <f aca="false">H207/$J$7</f>
        <v>0.000832828052186019</v>
      </c>
      <c r="J207" s="599" t="n">
        <f aca="false">I207+J206</f>
        <v>0.903810304107598</v>
      </c>
      <c r="K207" s="600" t="str">
        <f aca="false">IF(J207&lt;=$A$8,$B$8,IF(J207&lt;=$A$9,$B$9,$B$10))</f>
        <v>B</v>
      </c>
    </row>
    <row r="208" customFormat="false" ht="23.85" hidden="false" customHeight="false" outlineLevel="0" collapsed="false">
      <c r="A208" s="596" t="s">
        <v>2724</v>
      </c>
      <c r="B208" s="596" t="s">
        <v>36</v>
      </c>
      <c r="C208" s="597" t="s">
        <v>2725</v>
      </c>
      <c r="D208" s="596" t="s">
        <v>2726</v>
      </c>
      <c r="E208" s="596" t="s">
        <v>120</v>
      </c>
      <c r="F208" s="596" t="s">
        <v>4562</v>
      </c>
      <c r="G208" s="598" t="n">
        <v>9726.34</v>
      </c>
      <c r="H208" s="598" t="n">
        <v>9726.34</v>
      </c>
      <c r="I208" s="599" t="n">
        <f aca="false">H208/$J$7</f>
        <v>0.000826275675561711</v>
      </c>
      <c r="J208" s="599" t="n">
        <f aca="false">I208+J207</f>
        <v>0.90463657978316</v>
      </c>
      <c r="K208" s="600" t="str">
        <f aca="false">IF(J208&lt;=$A$8,$B$8,IF(J208&lt;=$A$9,$B$9,$B$10))</f>
        <v>B</v>
      </c>
    </row>
    <row r="209" customFormat="false" ht="35.05" hidden="false" customHeight="false" outlineLevel="0" collapsed="false">
      <c r="A209" s="596" t="s">
        <v>4755</v>
      </c>
      <c r="B209" s="596" t="s">
        <v>42</v>
      </c>
      <c r="C209" s="597" t="s">
        <v>3805</v>
      </c>
      <c r="D209" s="596" t="s">
        <v>1422</v>
      </c>
      <c r="E209" s="596" t="s">
        <v>120</v>
      </c>
      <c r="F209" s="596" t="s">
        <v>4756</v>
      </c>
      <c r="G209" s="598" t="n">
        <v>745.65</v>
      </c>
      <c r="H209" s="598" t="n">
        <v>9693.45</v>
      </c>
      <c r="I209" s="599" t="n">
        <f aca="false">H209/$J$7</f>
        <v>0.000823481591973308</v>
      </c>
      <c r="J209" s="599" t="n">
        <f aca="false">I209+J208</f>
        <v>0.905460061375133</v>
      </c>
      <c r="K209" s="600" t="str">
        <f aca="false">IF(J209&lt;=$A$8,$B$8,IF(J209&lt;=$A$9,$B$9,$B$10))</f>
        <v>B</v>
      </c>
    </row>
    <row r="210" customFormat="false" ht="35.05" hidden="false" customHeight="false" outlineLevel="0" collapsed="false">
      <c r="A210" s="596" t="s">
        <v>4757</v>
      </c>
      <c r="B210" s="596" t="s">
        <v>42</v>
      </c>
      <c r="C210" s="597" t="s">
        <v>3708</v>
      </c>
      <c r="D210" s="596" t="s">
        <v>1422</v>
      </c>
      <c r="E210" s="596" t="s">
        <v>47</v>
      </c>
      <c r="F210" s="596" t="s">
        <v>4758</v>
      </c>
      <c r="G210" s="598" t="n">
        <v>27.63</v>
      </c>
      <c r="H210" s="598" t="n">
        <v>9557.21</v>
      </c>
      <c r="I210" s="599" t="n">
        <f aca="false">H210/$J$7</f>
        <v>0.000811907680508304</v>
      </c>
      <c r="J210" s="599" t="n">
        <f aca="false">I210+J209</f>
        <v>0.906271969055641</v>
      </c>
      <c r="K210" s="600" t="str">
        <f aca="false">IF(J210&lt;=$A$8,$B$8,IF(J210&lt;=$A$9,$B$9,$B$10))</f>
        <v>B</v>
      </c>
    </row>
    <row r="211" customFormat="false" ht="23.85" hidden="false" customHeight="false" outlineLevel="0" collapsed="false">
      <c r="A211" s="596" t="s">
        <v>4759</v>
      </c>
      <c r="B211" s="596" t="s">
        <v>42</v>
      </c>
      <c r="C211" s="597" t="s">
        <v>3639</v>
      </c>
      <c r="D211" s="596" t="s">
        <v>1422</v>
      </c>
      <c r="E211" s="596" t="s">
        <v>47</v>
      </c>
      <c r="F211" s="596" t="s">
        <v>4760</v>
      </c>
      <c r="G211" s="598" t="n">
        <v>54.19</v>
      </c>
      <c r="H211" s="598" t="n">
        <v>9483.25</v>
      </c>
      <c r="I211" s="599" t="n">
        <f aca="false">H211/$J$7</f>
        <v>0.000805624602910303</v>
      </c>
      <c r="J211" s="599" t="n">
        <f aca="false">I211+J210</f>
        <v>0.907077593658552</v>
      </c>
      <c r="K211" s="600" t="str">
        <f aca="false">IF(J211&lt;=$A$8,$B$8,IF(J211&lt;=$A$9,$B$9,$B$10))</f>
        <v>B</v>
      </c>
    </row>
    <row r="212" customFormat="false" ht="35.05" hidden="false" customHeight="false" outlineLevel="0" collapsed="false">
      <c r="A212" s="596" t="s">
        <v>2998</v>
      </c>
      <c r="B212" s="596" t="s">
        <v>36</v>
      </c>
      <c r="C212" s="597" t="s">
        <v>2999</v>
      </c>
      <c r="D212" s="596" t="s">
        <v>1404</v>
      </c>
      <c r="E212" s="596" t="s">
        <v>47</v>
      </c>
      <c r="F212" s="596" t="s">
        <v>4761</v>
      </c>
      <c r="G212" s="598" t="n">
        <v>136.91</v>
      </c>
      <c r="H212" s="598" t="n">
        <v>9364.64</v>
      </c>
      <c r="I212" s="599" t="n">
        <f aca="false">H212/$J$7</f>
        <v>0.000795548401802962</v>
      </c>
      <c r="J212" s="599" t="n">
        <f aca="false">I212+J211</f>
        <v>0.907873142060355</v>
      </c>
      <c r="K212" s="600" t="str">
        <f aca="false">IF(J212&lt;=$A$8,$B$8,IF(J212&lt;=$A$9,$B$9,$B$10))</f>
        <v>B</v>
      </c>
    </row>
    <row r="213" customFormat="false" ht="35.05" hidden="false" customHeight="false" outlineLevel="0" collapsed="false">
      <c r="A213" s="596" t="s">
        <v>4762</v>
      </c>
      <c r="B213" s="596" t="s">
        <v>42</v>
      </c>
      <c r="C213" s="597" t="s">
        <v>4159</v>
      </c>
      <c r="D213" s="596" t="s">
        <v>1422</v>
      </c>
      <c r="E213" s="596" t="s">
        <v>120</v>
      </c>
      <c r="F213" s="596" t="s">
        <v>4649</v>
      </c>
      <c r="G213" s="598" t="n">
        <v>547.38</v>
      </c>
      <c r="H213" s="598" t="n">
        <v>9305.46</v>
      </c>
      <c r="I213" s="599" t="n">
        <f aca="false">H213/$J$7</f>
        <v>0.00079052092029607</v>
      </c>
      <c r="J213" s="599" t="n">
        <f aca="false">I213+J212</f>
        <v>0.908663662980651</v>
      </c>
      <c r="K213" s="600" t="str">
        <f aca="false">IF(J213&lt;=$A$8,$B$8,IF(J213&lt;=$A$9,$B$9,$B$10))</f>
        <v>B</v>
      </c>
    </row>
    <row r="214" customFormat="false" ht="35.05" hidden="false" customHeight="false" outlineLevel="0" collapsed="false">
      <c r="A214" s="596" t="s">
        <v>2197</v>
      </c>
      <c r="B214" s="596" t="s">
        <v>36</v>
      </c>
      <c r="C214" s="597" t="s">
        <v>2198</v>
      </c>
      <c r="D214" s="596" t="s">
        <v>811</v>
      </c>
      <c r="E214" s="596" t="s">
        <v>120</v>
      </c>
      <c r="F214" s="596" t="s">
        <v>4629</v>
      </c>
      <c r="G214" s="598" t="n">
        <v>2297.39</v>
      </c>
      <c r="H214" s="598" t="n">
        <v>9189.56</v>
      </c>
      <c r="I214" s="599" t="n">
        <f aca="false">H214/$J$7</f>
        <v>0.000780674940122891</v>
      </c>
      <c r="J214" s="599" t="n">
        <f aca="false">I214+J213</f>
        <v>0.909444337920774</v>
      </c>
      <c r="K214" s="600" t="str">
        <f aca="false">IF(J214&lt;=$A$8,$B$8,IF(J214&lt;=$A$9,$B$9,$B$10))</f>
        <v>B</v>
      </c>
    </row>
    <row r="215" customFormat="false" ht="23.85" hidden="false" customHeight="false" outlineLevel="0" collapsed="false">
      <c r="A215" s="596" t="s">
        <v>4763</v>
      </c>
      <c r="B215" s="596" t="s">
        <v>42</v>
      </c>
      <c r="C215" s="597" t="s">
        <v>1728</v>
      </c>
      <c r="D215" s="596" t="s">
        <v>1729</v>
      </c>
      <c r="E215" s="596" t="s">
        <v>400</v>
      </c>
      <c r="F215" s="596" t="s">
        <v>4764</v>
      </c>
      <c r="G215" s="598" t="n">
        <v>3.83</v>
      </c>
      <c r="H215" s="598" t="n">
        <v>9175.99</v>
      </c>
      <c r="I215" s="599" t="n">
        <f aca="false">H215/$J$7</f>
        <v>0.000779522136404599</v>
      </c>
      <c r="J215" s="599" t="n">
        <f aca="false">I215+J214</f>
        <v>0.910223860057178</v>
      </c>
      <c r="K215" s="600" t="str">
        <f aca="false">IF(J215&lt;=$A$8,$B$8,IF(J215&lt;=$A$9,$B$9,$B$10))</f>
        <v>B</v>
      </c>
    </row>
    <row r="216" customFormat="false" ht="35.05" hidden="false" customHeight="false" outlineLevel="0" collapsed="false">
      <c r="A216" s="596" t="s">
        <v>2964</v>
      </c>
      <c r="B216" s="596" t="s">
        <v>36</v>
      </c>
      <c r="C216" s="597" t="s">
        <v>2965</v>
      </c>
      <c r="D216" s="596" t="s">
        <v>1404</v>
      </c>
      <c r="E216" s="596" t="s">
        <v>120</v>
      </c>
      <c r="F216" s="596" t="s">
        <v>4608</v>
      </c>
      <c r="G216" s="598" t="n">
        <v>33.54</v>
      </c>
      <c r="H216" s="598" t="n">
        <v>8854.56</v>
      </c>
      <c r="I216" s="599" t="n">
        <f aca="false">H216/$J$7</f>
        <v>0.000752215894756065</v>
      </c>
      <c r="J216" s="599" t="n">
        <f aca="false">I216+J215</f>
        <v>0.910976075951934</v>
      </c>
      <c r="K216" s="600" t="str">
        <f aca="false">IF(J216&lt;=$A$8,$B$8,IF(J216&lt;=$A$9,$B$9,$B$10))</f>
        <v>B</v>
      </c>
    </row>
    <row r="217" customFormat="false" ht="35.05" hidden="false" customHeight="false" outlineLevel="0" collapsed="false">
      <c r="A217" s="596" t="s">
        <v>4765</v>
      </c>
      <c r="B217" s="596" t="s">
        <v>42</v>
      </c>
      <c r="C217" s="597" t="s">
        <v>1814</v>
      </c>
      <c r="D217" s="596" t="s">
        <v>1815</v>
      </c>
      <c r="E217" s="596" t="s">
        <v>400</v>
      </c>
      <c r="F217" s="596" t="s">
        <v>4766</v>
      </c>
      <c r="G217" s="598" t="n">
        <v>155.17</v>
      </c>
      <c r="H217" s="598" t="n">
        <v>8846.24</v>
      </c>
      <c r="I217" s="599" t="n">
        <f aca="false">H217/$J$7</f>
        <v>0.000751509091002477</v>
      </c>
      <c r="J217" s="599" t="n">
        <f aca="false">I217+J216</f>
        <v>0.911727585042937</v>
      </c>
      <c r="K217" s="600" t="str">
        <f aca="false">IF(J217&lt;=$A$8,$B$8,IF(J217&lt;=$A$9,$B$9,$B$10))</f>
        <v>B</v>
      </c>
    </row>
    <row r="218" customFormat="false" ht="35.05" hidden="false" customHeight="false" outlineLevel="0" collapsed="false">
      <c r="A218" s="596" t="s">
        <v>3391</v>
      </c>
      <c r="B218" s="596" t="s">
        <v>36</v>
      </c>
      <c r="C218" s="597" t="s">
        <v>3392</v>
      </c>
      <c r="D218" s="596" t="s">
        <v>1404</v>
      </c>
      <c r="E218" s="596" t="s">
        <v>120</v>
      </c>
      <c r="F218" s="596" t="s">
        <v>4767</v>
      </c>
      <c r="G218" s="598" t="n">
        <v>21.93</v>
      </c>
      <c r="H218" s="598" t="n">
        <v>8815.86</v>
      </c>
      <c r="I218" s="599" t="n">
        <f aca="false">H218/$J$7</f>
        <v>0.00074892823787339</v>
      </c>
      <c r="J218" s="599" t="n">
        <f aca="false">I218+J217</f>
        <v>0.91247651328081</v>
      </c>
      <c r="K218" s="600" t="str">
        <f aca="false">IF(J218&lt;=$A$8,$B$8,IF(J218&lt;=$A$9,$B$9,$B$10))</f>
        <v>B</v>
      </c>
    </row>
    <row r="219" customFormat="false" ht="15" hidden="false" customHeight="false" outlineLevel="0" collapsed="false">
      <c r="A219" s="596" t="s">
        <v>1395</v>
      </c>
      <c r="B219" s="596" t="s">
        <v>36</v>
      </c>
      <c r="C219" s="597" t="s">
        <v>1396</v>
      </c>
      <c r="D219" s="596" t="s">
        <v>1397</v>
      </c>
      <c r="E219" s="596" t="s">
        <v>400</v>
      </c>
      <c r="F219" s="596" t="s">
        <v>4768</v>
      </c>
      <c r="G219" s="598" t="n">
        <v>704.76</v>
      </c>
      <c r="H219" s="598" t="n">
        <v>8809.5</v>
      </c>
      <c r="I219" s="599" t="n">
        <f aca="false">H219/$J$7</f>
        <v>0.000748387940773291</v>
      </c>
      <c r="J219" s="599" t="n">
        <f aca="false">I219+J218</f>
        <v>0.913224901221583</v>
      </c>
      <c r="K219" s="600" t="str">
        <f aca="false">IF(J219&lt;=$A$8,$B$8,IF(J219&lt;=$A$9,$B$9,$B$10))</f>
        <v>B</v>
      </c>
    </row>
    <row r="220" customFormat="false" ht="23.85" hidden="false" customHeight="false" outlineLevel="0" collapsed="false">
      <c r="A220" s="596" t="s">
        <v>2443</v>
      </c>
      <c r="B220" s="596" t="s">
        <v>36</v>
      </c>
      <c r="C220" s="597" t="s">
        <v>2444</v>
      </c>
      <c r="D220" s="596" t="s">
        <v>1771</v>
      </c>
      <c r="E220" s="596" t="s">
        <v>1449</v>
      </c>
      <c r="F220" s="596" t="s">
        <v>4769</v>
      </c>
      <c r="G220" s="598" t="n">
        <v>48.12</v>
      </c>
      <c r="H220" s="598" t="n">
        <v>8782.38</v>
      </c>
      <c r="I220" s="599" t="n">
        <f aca="false">H220/$J$7</f>
        <v>0.000746084032384192</v>
      </c>
      <c r="J220" s="599" t="n">
        <f aca="false">I220+J219</f>
        <v>0.913970985253968</v>
      </c>
      <c r="K220" s="600" t="str">
        <f aca="false">IF(J220&lt;=$A$8,$B$8,IF(J220&lt;=$A$9,$B$9,$B$10))</f>
        <v>B</v>
      </c>
    </row>
    <row r="221" customFormat="false" ht="23.85" hidden="false" customHeight="false" outlineLevel="0" collapsed="false">
      <c r="A221" s="596" t="s">
        <v>4770</v>
      </c>
      <c r="B221" s="596" t="s">
        <v>42</v>
      </c>
      <c r="C221" s="597" t="s">
        <v>1775</v>
      </c>
      <c r="D221" s="596" t="s">
        <v>1729</v>
      </c>
      <c r="E221" s="596" t="s">
        <v>66</v>
      </c>
      <c r="F221" s="596" t="s">
        <v>4771</v>
      </c>
      <c r="G221" s="598" t="n">
        <v>29.51</v>
      </c>
      <c r="H221" s="598" t="n">
        <v>8705.45</v>
      </c>
      <c r="I221" s="599" t="n">
        <f aca="false">H221/$J$7</f>
        <v>0.000739548646234729</v>
      </c>
      <c r="J221" s="599" t="n">
        <f aca="false">I221+J220</f>
        <v>0.914710533900202</v>
      </c>
      <c r="K221" s="600" t="str">
        <f aca="false">IF(J221&lt;=$A$8,$B$8,IF(J221&lt;=$A$9,$B$9,$B$10))</f>
        <v>B</v>
      </c>
    </row>
    <row r="222" customFormat="false" ht="23.85" hidden="false" customHeight="false" outlineLevel="0" collapsed="false">
      <c r="A222" s="596" t="s">
        <v>4772</v>
      </c>
      <c r="B222" s="596" t="s">
        <v>42</v>
      </c>
      <c r="C222" s="597" t="s">
        <v>1590</v>
      </c>
      <c r="D222" s="596" t="s">
        <v>811</v>
      </c>
      <c r="E222" s="596" t="s">
        <v>400</v>
      </c>
      <c r="F222" s="596" t="s">
        <v>4773</v>
      </c>
      <c r="G222" s="598" t="n">
        <v>21.05</v>
      </c>
      <c r="H222" s="598" t="n">
        <v>8633.65</v>
      </c>
      <c r="I222" s="599" t="n">
        <f aca="false">H222/$J$7</f>
        <v>0.000733449065765063</v>
      </c>
      <c r="J222" s="599" t="n">
        <f aca="false">I222+J221</f>
        <v>0.915443982965967</v>
      </c>
      <c r="K222" s="600" t="str">
        <f aca="false">IF(J222&lt;=$A$8,$B$8,IF(J222&lt;=$A$9,$B$9,$B$10))</f>
        <v>B</v>
      </c>
    </row>
    <row r="223" customFormat="false" ht="79.85" hidden="false" customHeight="false" outlineLevel="0" collapsed="false">
      <c r="A223" s="596" t="s">
        <v>2170</v>
      </c>
      <c r="B223" s="596" t="s">
        <v>36</v>
      </c>
      <c r="C223" s="597" t="s">
        <v>2171</v>
      </c>
      <c r="D223" s="596" t="s">
        <v>811</v>
      </c>
      <c r="E223" s="596" t="s">
        <v>120</v>
      </c>
      <c r="F223" s="596" t="s">
        <v>4610</v>
      </c>
      <c r="G223" s="598" t="n">
        <v>2866.31</v>
      </c>
      <c r="H223" s="598" t="n">
        <v>8598.93</v>
      </c>
      <c r="I223" s="599" t="n">
        <f aca="false">H223/$J$7</f>
        <v>0.000730499519331821</v>
      </c>
      <c r="J223" s="599" t="n">
        <f aca="false">I223+J222</f>
        <v>0.916174482485299</v>
      </c>
      <c r="K223" s="600" t="str">
        <f aca="false">IF(J223&lt;=$A$8,$B$8,IF(J223&lt;=$A$9,$B$9,$B$10))</f>
        <v>B</v>
      </c>
    </row>
    <row r="224" customFormat="false" ht="23.85" hidden="false" customHeight="false" outlineLevel="0" collapsed="false">
      <c r="A224" s="596" t="s">
        <v>1918</v>
      </c>
      <c r="B224" s="596" t="s">
        <v>36</v>
      </c>
      <c r="C224" s="597" t="s">
        <v>1919</v>
      </c>
      <c r="D224" s="596" t="s">
        <v>1670</v>
      </c>
      <c r="E224" s="596" t="s">
        <v>1449</v>
      </c>
      <c r="F224" s="596" t="s">
        <v>4774</v>
      </c>
      <c r="G224" s="598" t="n">
        <v>67.47</v>
      </c>
      <c r="H224" s="598" t="n">
        <v>8305.55</v>
      </c>
      <c r="I224" s="599" t="n">
        <f aca="false">H224/$J$7</f>
        <v>0.00070557619178042</v>
      </c>
      <c r="J224" s="599" t="n">
        <f aca="false">I224+J223</f>
        <v>0.91688005867708</v>
      </c>
      <c r="K224" s="600" t="str">
        <f aca="false">IF(J224&lt;=$A$8,$B$8,IF(J224&lt;=$A$9,$B$9,$B$10))</f>
        <v>B</v>
      </c>
    </row>
    <row r="225" customFormat="false" ht="35.05" hidden="false" customHeight="false" outlineLevel="0" collapsed="false">
      <c r="A225" s="596" t="s">
        <v>3350</v>
      </c>
      <c r="B225" s="596" t="s">
        <v>36</v>
      </c>
      <c r="C225" s="597" t="s">
        <v>3351</v>
      </c>
      <c r="D225" s="596" t="s">
        <v>1404</v>
      </c>
      <c r="E225" s="596" t="s">
        <v>466</v>
      </c>
      <c r="F225" s="596" t="s">
        <v>4775</v>
      </c>
      <c r="G225" s="598" t="n">
        <v>40.86</v>
      </c>
      <c r="H225" s="598" t="n">
        <v>8265.97</v>
      </c>
      <c r="I225" s="599" t="n">
        <f aca="false">H225/$J$7</f>
        <v>0.000702213776808423</v>
      </c>
      <c r="J225" s="599" t="n">
        <f aca="false">I225+J224</f>
        <v>0.917582272453888</v>
      </c>
      <c r="K225" s="600" t="str">
        <f aca="false">IF(J225&lt;=$A$8,$B$8,IF(J225&lt;=$A$9,$B$9,$B$10))</f>
        <v>B</v>
      </c>
    </row>
    <row r="226" customFormat="false" ht="35.05" hidden="false" customHeight="false" outlineLevel="0" collapsed="false">
      <c r="A226" s="596" t="s">
        <v>2912</v>
      </c>
      <c r="B226" s="596" t="s">
        <v>36</v>
      </c>
      <c r="C226" s="597" t="s">
        <v>2913</v>
      </c>
      <c r="D226" s="596" t="s">
        <v>1404</v>
      </c>
      <c r="E226" s="596" t="s">
        <v>120</v>
      </c>
      <c r="F226" s="596" t="s">
        <v>4776</v>
      </c>
      <c r="G226" s="598" t="n">
        <v>3.73</v>
      </c>
      <c r="H226" s="598" t="n">
        <v>8153.78</v>
      </c>
      <c r="I226" s="599" t="n">
        <f aca="false">H226/$J$7</f>
        <v>0.000692682969943634</v>
      </c>
      <c r="J226" s="599" t="n">
        <f aca="false">I226+J225</f>
        <v>0.918274955423832</v>
      </c>
      <c r="K226" s="600" t="str">
        <f aca="false">IF(J226&lt;=$A$8,$B$8,IF(J226&lt;=$A$9,$B$9,$B$10))</f>
        <v>B</v>
      </c>
    </row>
    <row r="227" customFormat="false" ht="23.85" hidden="false" customHeight="false" outlineLevel="0" collapsed="false">
      <c r="A227" s="596" t="s">
        <v>1499</v>
      </c>
      <c r="B227" s="596" t="s">
        <v>36</v>
      </c>
      <c r="C227" s="597" t="s">
        <v>1500</v>
      </c>
      <c r="D227" s="596" t="s">
        <v>1397</v>
      </c>
      <c r="E227" s="596" t="s">
        <v>1449</v>
      </c>
      <c r="F227" s="596" t="s">
        <v>4498</v>
      </c>
      <c r="G227" s="598" t="n">
        <v>339.54</v>
      </c>
      <c r="H227" s="598" t="n">
        <v>8148.96</v>
      </c>
      <c r="I227" s="599" t="n">
        <f aca="false">H227/$J$7</f>
        <v>0.000692273499499849</v>
      </c>
      <c r="J227" s="599" t="n">
        <f aca="false">I227+J226</f>
        <v>0.918967228923332</v>
      </c>
      <c r="K227" s="600" t="str">
        <f aca="false">IF(J227&lt;=$A$8,$B$8,IF(J227&lt;=$A$9,$B$9,$B$10))</f>
        <v>B</v>
      </c>
    </row>
    <row r="228" customFormat="false" ht="23.85" hidden="false" customHeight="false" outlineLevel="0" collapsed="false">
      <c r="A228" s="596" t="s">
        <v>4777</v>
      </c>
      <c r="B228" s="596" t="s">
        <v>42</v>
      </c>
      <c r="C228" s="597" t="s">
        <v>2150</v>
      </c>
      <c r="D228" s="596" t="s">
        <v>1924</v>
      </c>
      <c r="E228" s="596" t="s">
        <v>400</v>
      </c>
      <c r="F228" s="596" t="s">
        <v>4778</v>
      </c>
      <c r="G228" s="598" t="n">
        <v>71.86</v>
      </c>
      <c r="H228" s="598" t="n">
        <v>8032.51</v>
      </c>
      <c r="I228" s="599" t="n">
        <f aca="false">H228/$J$7</f>
        <v>0.000682380795520843</v>
      </c>
      <c r="J228" s="599" t="n">
        <f aca="false">I228+J227</f>
        <v>0.919649609718853</v>
      </c>
      <c r="K228" s="600" t="str">
        <f aca="false">IF(J228&lt;=$A$8,$B$8,IF(J228&lt;=$A$9,$B$9,$B$10))</f>
        <v>B</v>
      </c>
    </row>
    <row r="229" customFormat="false" ht="35.05" hidden="false" customHeight="false" outlineLevel="0" collapsed="false">
      <c r="A229" s="596" t="s">
        <v>4779</v>
      </c>
      <c r="B229" s="596" t="s">
        <v>42</v>
      </c>
      <c r="C229" s="597" t="s">
        <v>2095</v>
      </c>
      <c r="D229" s="596" t="s">
        <v>1852</v>
      </c>
      <c r="E229" s="596" t="s">
        <v>400</v>
      </c>
      <c r="F229" s="596" t="s">
        <v>4780</v>
      </c>
      <c r="G229" s="598" t="n">
        <v>186.07</v>
      </c>
      <c r="H229" s="598" t="n">
        <v>8028.92</v>
      </c>
      <c r="I229" s="599" t="n">
        <f aca="false">H229/$J$7</f>
        <v>0.00068207581649736</v>
      </c>
      <c r="J229" s="599" t="n">
        <f aca="false">I229+J228</f>
        <v>0.92033168553535</v>
      </c>
      <c r="K229" s="600" t="str">
        <f aca="false">IF(J229&lt;=$A$8,$B$8,IF(J229&lt;=$A$9,$B$9,$B$10))</f>
        <v>B</v>
      </c>
    </row>
    <row r="230" customFormat="false" ht="15" hidden="false" customHeight="false" outlineLevel="0" collapsed="false">
      <c r="A230" s="596" t="s">
        <v>1549</v>
      </c>
      <c r="B230" s="596" t="s">
        <v>36</v>
      </c>
      <c r="C230" s="597" t="s">
        <v>1550</v>
      </c>
      <c r="D230" s="596" t="s">
        <v>1533</v>
      </c>
      <c r="E230" s="596" t="s">
        <v>1449</v>
      </c>
      <c r="F230" s="596" t="s">
        <v>4781</v>
      </c>
      <c r="G230" s="598" t="n">
        <v>25.47</v>
      </c>
      <c r="H230" s="598" t="n">
        <v>7966.25</v>
      </c>
      <c r="I230" s="599" t="n">
        <f aca="false">H230/$J$7</f>
        <v>0.000676751851204408</v>
      </c>
      <c r="J230" s="599" t="n">
        <f aca="false">I230+J229</f>
        <v>0.921008437386554</v>
      </c>
      <c r="K230" s="600" t="str">
        <f aca="false">IF(J230&lt;=$A$8,$B$8,IF(J230&lt;=$A$9,$B$9,$B$10))</f>
        <v>B</v>
      </c>
    </row>
    <row r="231" customFormat="false" ht="35.05" hidden="false" customHeight="false" outlineLevel="0" collapsed="false">
      <c r="A231" s="596" t="s">
        <v>4782</v>
      </c>
      <c r="B231" s="596" t="s">
        <v>42</v>
      </c>
      <c r="C231" s="597" t="s">
        <v>1923</v>
      </c>
      <c r="D231" s="596" t="s">
        <v>1924</v>
      </c>
      <c r="E231" s="596" t="s">
        <v>400</v>
      </c>
      <c r="F231" s="596" t="s">
        <v>4783</v>
      </c>
      <c r="G231" s="598" t="n">
        <v>3.82</v>
      </c>
      <c r="H231" s="598" t="n">
        <v>7809.11</v>
      </c>
      <c r="I231" s="599" t="n">
        <f aca="false">H231/$J$7</f>
        <v>0.000663402435118011</v>
      </c>
      <c r="J231" s="599" t="n">
        <f aca="false">I231+J230</f>
        <v>0.921671839821672</v>
      </c>
      <c r="K231" s="600" t="str">
        <f aca="false">IF(J231&lt;=$A$8,$B$8,IF(J231&lt;=$A$9,$B$9,$B$10))</f>
        <v>B</v>
      </c>
    </row>
    <row r="232" customFormat="false" ht="35.05" hidden="false" customHeight="false" outlineLevel="0" collapsed="false">
      <c r="A232" s="596" t="s">
        <v>3033</v>
      </c>
      <c r="B232" s="596" t="s">
        <v>36</v>
      </c>
      <c r="C232" s="597" t="s">
        <v>3034</v>
      </c>
      <c r="D232" s="596" t="s">
        <v>1404</v>
      </c>
      <c r="E232" s="596" t="s">
        <v>47</v>
      </c>
      <c r="F232" s="596" t="s">
        <v>4784</v>
      </c>
      <c r="G232" s="598" t="n">
        <v>8.41</v>
      </c>
      <c r="H232" s="598" t="n">
        <v>7775.88</v>
      </c>
      <c r="I232" s="599" t="n">
        <f aca="false">H232/$J$7</f>
        <v>0.00066057946772237</v>
      </c>
      <c r="J232" s="599" t="n">
        <f aca="false">I232+J231</f>
        <v>0.922332419289395</v>
      </c>
      <c r="K232" s="600" t="str">
        <f aca="false">IF(J232&lt;=$A$8,$B$8,IF(J232&lt;=$A$9,$B$9,$B$10))</f>
        <v>B</v>
      </c>
    </row>
    <row r="233" customFormat="false" ht="35.05" hidden="false" customHeight="false" outlineLevel="0" collapsed="false">
      <c r="A233" s="596" t="s">
        <v>4785</v>
      </c>
      <c r="B233" s="596" t="s">
        <v>42</v>
      </c>
      <c r="C233" s="597" t="s">
        <v>1938</v>
      </c>
      <c r="D233" s="596" t="s">
        <v>1815</v>
      </c>
      <c r="E233" s="596" t="s">
        <v>400</v>
      </c>
      <c r="F233" s="596" t="s">
        <v>4786</v>
      </c>
      <c r="G233" s="598" t="n">
        <v>117.46</v>
      </c>
      <c r="H233" s="598" t="n">
        <v>7706.55</v>
      </c>
      <c r="I233" s="599" t="n">
        <f aca="false">H233/$J$7</f>
        <v>0.000654689719617051</v>
      </c>
      <c r="J233" s="599" t="n">
        <f aca="false">I233+J232</f>
        <v>0.922987109009012</v>
      </c>
      <c r="K233" s="600" t="str">
        <f aca="false">IF(J233&lt;=$A$8,$B$8,IF(J233&lt;=$A$9,$B$9,$B$10))</f>
        <v>B</v>
      </c>
    </row>
    <row r="234" customFormat="false" ht="35.05" hidden="false" customHeight="false" outlineLevel="0" collapsed="false">
      <c r="A234" s="596" t="s">
        <v>1621</v>
      </c>
      <c r="B234" s="596" t="s">
        <v>36</v>
      </c>
      <c r="C234" s="597" t="s">
        <v>1622</v>
      </c>
      <c r="D234" s="596" t="s">
        <v>1404</v>
      </c>
      <c r="E234" s="596" t="s">
        <v>47</v>
      </c>
      <c r="F234" s="596" t="s">
        <v>4787</v>
      </c>
      <c r="G234" s="598" t="n">
        <v>1.84</v>
      </c>
      <c r="H234" s="598" t="n">
        <v>7665.44</v>
      </c>
      <c r="I234" s="599" t="n">
        <f aca="false">H234/$J$7</f>
        <v>0.000651197327512483</v>
      </c>
      <c r="J234" s="599" t="n">
        <f aca="false">I234+J233</f>
        <v>0.923638306336524</v>
      </c>
      <c r="K234" s="600" t="str">
        <f aca="false">IF(J234&lt;=$A$8,$B$8,IF(J234&lt;=$A$9,$B$9,$B$10))</f>
        <v>B</v>
      </c>
    </row>
    <row r="235" customFormat="false" ht="15" hidden="false" customHeight="false" outlineLevel="0" collapsed="false">
      <c r="A235" s="596" t="s">
        <v>2618</v>
      </c>
      <c r="B235" s="596" t="s">
        <v>36</v>
      </c>
      <c r="C235" s="597" t="s">
        <v>2619</v>
      </c>
      <c r="D235" s="596" t="s">
        <v>1382</v>
      </c>
      <c r="E235" s="596" t="s">
        <v>466</v>
      </c>
      <c r="F235" s="596" t="s">
        <v>4788</v>
      </c>
      <c r="G235" s="598" t="n">
        <v>33.41</v>
      </c>
      <c r="H235" s="598" t="n">
        <v>7601.44</v>
      </c>
      <c r="I235" s="599" t="n">
        <f aca="false">H235/$J$7</f>
        <v>0.000645760375561806</v>
      </c>
      <c r="J235" s="599" t="n">
        <f aca="false">I235+J234</f>
        <v>0.924284066712086</v>
      </c>
      <c r="K235" s="600" t="str">
        <f aca="false">IF(J235&lt;=$A$8,$B$8,IF(J235&lt;=$A$9,$B$9,$B$10))</f>
        <v>B</v>
      </c>
    </row>
    <row r="236" customFormat="false" ht="35.05" hidden="false" customHeight="false" outlineLevel="0" collapsed="false">
      <c r="A236" s="596" t="s">
        <v>1869</v>
      </c>
      <c r="B236" s="596" t="s">
        <v>36</v>
      </c>
      <c r="C236" s="597" t="s">
        <v>1870</v>
      </c>
      <c r="D236" s="596" t="s">
        <v>1380</v>
      </c>
      <c r="E236" s="596" t="s">
        <v>120</v>
      </c>
      <c r="F236" s="596" t="s">
        <v>4562</v>
      </c>
      <c r="G236" s="598" t="n">
        <v>7482.37</v>
      </c>
      <c r="H236" s="598" t="n">
        <v>7482.37</v>
      </c>
      <c r="I236" s="599" t="n">
        <f aca="false">H236/$J$7</f>
        <v>0.000635645096362319</v>
      </c>
      <c r="J236" s="599" t="n">
        <f aca="false">I236+J235</f>
        <v>0.924919711808448</v>
      </c>
      <c r="K236" s="600" t="str">
        <f aca="false">IF(J236&lt;=$A$8,$B$8,IF(J236&lt;=$A$9,$B$9,$B$10))</f>
        <v>B</v>
      </c>
    </row>
    <row r="237" customFormat="false" ht="23.85" hidden="false" customHeight="false" outlineLevel="0" collapsed="false">
      <c r="A237" s="596" t="s">
        <v>3745</v>
      </c>
      <c r="B237" s="596" t="s">
        <v>36</v>
      </c>
      <c r="C237" s="597" t="s">
        <v>3746</v>
      </c>
      <c r="D237" s="596" t="s">
        <v>1554</v>
      </c>
      <c r="E237" s="596" t="s">
        <v>120</v>
      </c>
      <c r="F237" s="596" t="s">
        <v>4644</v>
      </c>
      <c r="G237" s="598" t="n">
        <v>3709.33</v>
      </c>
      <c r="H237" s="598" t="n">
        <v>7418.66</v>
      </c>
      <c r="I237" s="599" t="n">
        <f aca="false">H237/$J$7</f>
        <v>0.000630232780600168</v>
      </c>
      <c r="J237" s="599" t="n">
        <f aca="false">I237+J236</f>
        <v>0.925549944589048</v>
      </c>
      <c r="K237" s="600" t="str">
        <f aca="false">IF(J237&lt;=$A$8,$B$8,IF(J237&lt;=$A$9,$B$9,$B$10))</f>
        <v>B</v>
      </c>
    </row>
    <row r="238" customFormat="false" ht="35.05" hidden="false" customHeight="false" outlineLevel="0" collapsed="false">
      <c r="A238" s="596" t="s">
        <v>4789</v>
      </c>
      <c r="B238" s="596" t="s">
        <v>42</v>
      </c>
      <c r="C238" s="597" t="s">
        <v>4051</v>
      </c>
      <c r="D238" s="596" t="s">
        <v>1422</v>
      </c>
      <c r="E238" s="596" t="s">
        <v>120</v>
      </c>
      <c r="F238" s="596" t="s">
        <v>4790</v>
      </c>
      <c r="G238" s="598" t="n">
        <v>283.37</v>
      </c>
      <c r="H238" s="598" t="n">
        <v>7367.62</v>
      </c>
      <c r="I238" s="599" t="n">
        <f aca="false">H238/$J$7</f>
        <v>0.000625896811419503</v>
      </c>
      <c r="J238" s="599" t="n">
        <f aca="false">I238+J237</f>
        <v>0.926175841400468</v>
      </c>
      <c r="K238" s="600" t="str">
        <f aca="false">IF(J238&lt;=$A$8,$B$8,IF(J238&lt;=$A$9,$B$9,$B$10))</f>
        <v>B</v>
      </c>
    </row>
    <row r="239" customFormat="false" ht="23.85" hidden="false" customHeight="false" outlineLevel="0" collapsed="false">
      <c r="A239" s="596" t="s">
        <v>3288</v>
      </c>
      <c r="B239" s="596" t="s">
        <v>36</v>
      </c>
      <c r="C239" s="597" t="s">
        <v>3289</v>
      </c>
      <c r="D239" s="596" t="s">
        <v>1554</v>
      </c>
      <c r="E239" s="596" t="s">
        <v>120</v>
      </c>
      <c r="F239" s="596" t="s">
        <v>4791</v>
      </c>
      <c r="G239" s="598" t="n">
        <v>87.09</v>
      </c>
      <c r="H239" s="598" t="n">
        <v>7228.47</v>
      </c>
      <c r="I239" s="599" t="n">
        <f aca="false">H239/$J$7</f>
        <v>0.000614075688545492</v>
      </c>
      <c r="J239" s="599" t="n">
        <f aca="false">I239+J238</f>
        <v>0.926789917089014</v>
      </c>
      <c r="K239" s="600" t="str">
        <f aca="false">IF(J239&lt;=$A$8,$B$8,IF(J239&lt;=$A$9,$B$9,$B$10))</f>
        <v>B</v>
      </c>
    </row>
    <row r="240" customFormat="false" ht="23.85" hidden="false" customHeight="false" outlineLevel="0" collapsed="false">
      <c r="A240" s="596" t="s">
        <v>2440</v>
      </c>
      <c r="B240" s="596" t="s">
        <v>36</v>
      </c>
      <c r="C240" s="597" t="s">
        <v>2441</v>
      </c>
      <c r="D240" s="596" t="s">
        <v>1924</v>
      </c>
      <c r="E240" s="596" t="s">
        <v>1449</v>
      </c>
      <c r="F240" s="596" t="s">
        <v>4546</v>
      </c>
      <c r="G240" s="598" t="n">
        <v>4.6</v>
      </c>
      <c r="H240" s="598" t="n">
        <v>7151.8</v>
      </c>
      <c r="I240" s="599" t="n">
        <f aca="false">H240/$J$7</f>
        <v>0.000607562390013329</v>
      </c>
      <c r="J240" s="599" t="n">
        <f aca="false">I240+J239</f>
        <v>0.927397479479027</v>
      </c>
      <c r="K240" s="600" t="str">
        <f aca="false">IF(J240&lt;=$A$8,$B$8,IF(J240&lt;=$A$9,$B$9,$B$10))</f>
        <v>B</v>
      </c>
    </row>
    <row r="241" customFormat="false" ht="35.05" hidden="false" customHeight="false" outlineLevel="0" collapsed="false">
      <c r="A241" s="596" t="s">
        <v>4792</v>
      </c>
      <c r="B241" s="596" t="s">
        <v>42</v>
      </c>
      <c r="C241" s="597" t="s">
        <v>4034</v>
      </c>
      <c r="D241" s="596" t="s">
        <v>1422</v>
      </c>
      <c r="E241" s="596" t="s">
        <v>120</v>
      </c>
      <c r="F241" s="596" t="s">
        <v>4562</v>
      </c>
      <c r="G241" s="598" t="n">
        <v>7137.44</v>
      </c>
      <c r="H241" s="598" t="n">
        <v>7137.44</v>
      </c>
      <c r="I241" s="599" t="n">
        <f aca="false">H241/$J$7</f>
        <v>0.000606342473919396</v>
      </c>
      <c r="J241" s="599" t="n">
        <f aca="false">I241+J240</f>
        <v>0.928003821952946</v>
      </c>
      <c r="K241" s="600" t="str">
        <f aca="false">IF(J241&lt;=$A$8,$B$8,IF(J241&lt;=$A$9,$B$9,$B$10))</f>
        <v>B</v>
      </c>
    </row>
    <row r="242" customFormat="false" ht="23.85" hidden="false" customHeight="false" outlineLevel="0" collapsed="false">
      <c r="A242" s="596" t="s">
        <v>4793</v>
      </c>
      <c r="B242" s="596" t="s">
        <v>42</v>
      </c>
      <c r="C242" s="597" t="s">
        <v>52</v>
      </c>
      <c r="D242" s="596" t="s">
        <v>1533</v>
      </c>
      <c r="E242" s="596" t="s">
        <v>388</v>
      </c>
      <c r="F242" s="596" t="s">
        <v>4794</v>
      </c>
      <c r="G242" s="598" t="n">
        <v>66.45</v>
      </c>
      <c r="H242" s="598" t="n">
        <v>7089.55</v>
      </c>
      <c r="I242" s="599" t="n">
        <f aca="false">H242/$J$7</f>
        <v>0.000602274104717553</v>
      </c>
      <c r="J242" s="599" t="n">
        <f aca="false">I242+J241</f>
        <v>0.928606096057664</v>
      </c>
      <c r="K242" s="600" t="str">
        <f aca="false">IF(J242&lt;=$A$8,$B$8,IF(J242&lt;=$A$9,$B$9,$B$10))</f>
        <v>B</v>
      </c>
    </row>
    <row r="243" customFormat="false" ht="35.05" hidden="false" customHeight="false" outlineLevel="0" collapsed="false">
      <c r="A243" s="596" t="s">
        <v>3243</v>
      </c>
      <c r="B243" s="596" t="s">
        <v>36</v>
      </c>
      <c r="C243" s="597" t="s">
        <v>3244</v>
      </c>
      <c r="D243" s="596" t="s">
        <v>1404</v>
      </c>
      <c r="E243" s="596" t="s">
        <v>120</v>
      </c>
      <c r="F243" s="596" t="s">
        <v>4795</v>
      </c>
      <c r="G243" s="598" t="n">
        <v>93.23</v>
      </c>
      <c r="H243" s="598" t="n">
        <v>7085.48</v>
      </c>
      <c r="I243" s="599" t="n">
        <f aca="false">H243/$J$7</f>
        <v>0.00060192834855444</v>
      </c>
      <c r="J243" s="599" t="n">
        <f aca="false">I243+J242</f>
        <v>0.929208024406218</v>
      </c>
      <c r="K243" s="600" t="str">
        <f aca="false">IF(J243&lt;=$A$8,$B$8,IF(J243&lt;=$A$9,$B$9,$B$10))</f>
        <v>B</v>
      </c>
    </row>
    <row r="244" customFormat="false" ht="35.05" hidden="false" customHeight="false" outlineLevel="0" collapsed="false">
      <c r="A244" s="596" t="s">
        <v>4796</v>
      </c>
      <c r="B244" s="596" t="s">
        <v>42</v>
      </c>
      <c r="C244" s="597" t="s">
        <v>3928</v>
      </c>
      <c r="D244" s="596" t="s">
        <v>1422</v>
      </c>
      <c r="E244" s="596" t="s">
        <v>47</v>
      </c>
      <c r="F244" s="596" t="s">
        <v>4797</v>
      </c>
      <c r="G244" s="598" t="n">
        <v>14.37</v>
      </c>
      <c r="H244" s="598" t="n">
        <v>7082.97</v>
      </c>
      <c r="I244" s="599" t="n">
        <f aca="false">H244/$J$7</f>
        <v>0.000601715118095124</v>
      </c>
      <c r="J244" s="599" t="n">
        <f aca="false">I244+J243</f>
        <v>0.929809739524313</v>
      </c>
      <c r="K244" s="600" t="str">
        <f aca="false">IF(J244&lt;=$A$8,$B$8,IF(J244&lt;=$A$9,$B$9,$B$10))</f>
        <v>B</v>
      </c>
    </row>
    <row r="245" customFormat="false" ht="35.05" hidden="false" customHeight="false" outlineLevel="0" collapsed="false">
      <c r="A245" s="596" t="s">
        <v>2561</v>
      </c>
      <c r="B245" s="596" t="s">
        <v>36</v>
      </c>
      <c r="C245" s="597" t="s">
        <v>2562</v>
      </c>
      <c r="D245" s="596" t="s">
        <v>1382</v>
      </c>
      <c r="E245" s="596" t="s">
        <v>120</v>
      </c>
      <c r="F245" s="596" t="s">
        <v>4623</v>
      </c>
      <c r="G245" s="598" t="n">
        <v>94.66</v>
      </c>
      <c r="H245" s="598" t="n">
        <v>7004.84</v>
      </c>
      <c r="I245" s="599" t="n">
        <f aca="false">H245/$J$7</f>
        <v>0.000595077789096587</v>
      </c>
      <c r="J245" s="599" t="n">
        <f aca="false">I245+J244</f>
        <v>0.93040481731341</v>
      </c>
      <c r="K245" s="600" t="str">
        <f aca="false">IF(J245&lt;=$A$8,$B$8,IF(J245&lt;=$A$9,$B$9,$B$10))</f>
        <v>B</v>
      </c>
    </row>
    <row r="246" customFormat="false" ht="68.65" hidden="false" customHeight="false" outlineLevel="0" collapsed="false">
      <c r="A246" s="596" t="s">
        <v>2206</v>
      </c>
      <c r="B246" s="596" t="s">
        <v>36</v>
      </c>
      <c r="C246" s="597" t="s">
        <v>2207</v>
      </c>
      <c r="D246" s="596" t="s">
        <v>811</v>
      </c>
      <c r="E246" s="596" t="s">
        <v>120</v>
      </c>
      <c r="F246" s="596" t="s">
        <v>4629</v>
      </c>
      <c r="G246" s="598" t="n">
        <v>1721.64</v>
      </c>
      <c r="H246" s="598" t="n">
        <v>6886.56</v>
      </c>
      <c r="I246" s="599" t="n">
        <f aca="false">H246/$J$7</f>
        <v>0.000585029622272741</v>
      </c>
      <c r="J246" s="599" t="n">
        <f aca="false">I246+J245</f>
        <v>0.930989846935683</v>
      </c>
      <c r="K246" s="600" t="str">
        <f aca="false">IF(J246&lt;=$A$8,$B$8,IF(J246&lt;=$A$9,$B$9,$B$10))</f>
        <v>B</v>
      </c>
    </row>
    <row r="247" customFormat="false" ht="23.85" hidden="false" customHeight="false" outlineLevel="0" collapsed="false">
      <c r="A247" s="596" t="s">
        <v>3527</v>
      </c>
      <c r="B247" s="596" t="s">
        <v>36</v>
      </c>
      <c r="C247" s="597" t="s">
        <v>3528</v>
      </c>
      <c r="D247" s="596" t="s">
        <v>674</v>
      </c>
      <c r="E247" s="596" t="s">
        <v>47</v>
      </c>
      <c r="F247" s="596" t="s">
        <v>4527</v>
      </c>
      <c r="G247" s="598" t="n">
        <v>2.53</v>
      </c>
      <c r="H247" s="598" t="n">
        <v>6882.35</v>
      </c>
      <c r="I247" s="599" t="n">
        <f aca="false">H247/$J$7</f>
        <v>0.000584671972777236</v>
      </c>
      <c r="J247" s="599" t="n">
        <f aca="false">I247+J246</f>
        <v>0.93157451890846</v>
      </c>
      <c r="K247" s="600" t="str">
        <f aca="false">IF(J247&lt;=$A$8,$B$8,IF(J247&lt;=$A$9,$B$9,$B$10))</f>
        <v>B</v>
      </c>
    </row>
    <row r="248" customFormat="false" ht="23.85" hidden="false" customHeight="false" outlineLevel="0" collapsed="false">
      <c r="A248" s="596" t="s">
        <v>4105</v>
      </c>
      <c r="B248" s="596" t="s">
        <v>36</v>
      </c>
      <c r="C248" s="597" t="s">
        <v>4106</v>
      </c>
      <c r="D248" s="596" t="s">
        <v>1422</v>
      </c>
      <c r="E248" s="596" t="s">
        <v>120</v>
      </c>
      <c r="F248" s="596" t="s">
        <v>4625</v>
      </c>
      <c r="G248" s="598" t="n">
        <v>487.2</v>
      </c>
      <c r="H248" s="598" t="n">
        <v>6820.8</v>
      </c>
      <c r="I248" s="599" t="n">
        <f aca="false">H248/$J$7</f>
        <v>0.000579443154143421</v>
      </c>
      <c r="J248" s="599" t="n">
        <f aca="false">I248+J247</f>
        <v>0.932153962062603</v>
      </c>
      <c r="K248" s="600" t="str">
        <f aca="false">IF(J248&lt;=$A$8,$B$8,IF(J248&lt;=$A$9,$B$9,$B$10))</f>
        <v>B</v>
      </c>
    </row>
    <row r="249" customFormat="false" ht="35.05" hidden="false" customHeight="false" outlineLevel="0" collapsed="false">
      <c r="A249" s="596" t="s">
        <v>3417</v>
      </c>
      <c r="B249" s="596" t="s">
        <v>36</v>
      </c>
      <c r="C249" s="597" t="s">
        <v>3418</v>
      </c>
      <c r="D249" s="596" t="s">
        <v>1404</v>
      </c>
      <c r="E249" s="596" t="s">
        <v>463</v>
      </c>
      <c r="F249" s="596" t="s">
        <v>4798</v>
      </c>
      <c r="G249" s="598" t="n">
        <v>1361.8</v>
      </c>
      <c r="H249" s="598" t="n">
        <v>6809</v>
      </c>
      <c r="I249" s="599" t="n">
        <f aca="false">H249/$J$7</f>
        <v>0.000578440716127514</v>
      </c>
      <c r="J249" s="599" t="n">
        <f aca="false">I249+J248</f>
        <v>0.932732402778731</v>
      </c>
      <c r="K249" s="600" t="str">
        <f aca="false">IF(J249&lt;=$A$8,$B$8,IF(J249&lt;=$A$9,$B$9,$B$10))</f>
        <v>B</v>
      </c>
    </row>
    <row r="250" customFormat="false" ht="15" hidden="false" customHeight="false" outlineLevel="0" collapsed="false">
      <c r="A250" s="596" t="s">
        <v>2450</v>
      </c>
      <c r="B250" s="596" t="s">
        <v>36</v>
      </c>
      <c r="C250" s="597" t="s">
        <v>2451</v>
      </c>
      <c r="D250" s="596" t="s">
        <v>1771</v>
      </c>
      <c r="E250" s="596" t="s">
        <v>1449</v>
      </c>
      <c r="F250" s="596" t="s">
        <v>4799</v>
      </c>
      <c r="G250" s="598" t="n">
        <v>55.78</v>
      </c>
      <c r="H250" s="598" t="n">
        <v>6791.77</v>
      </c>
      <c r="I250" s="599" t="n">
        <f aca="false">H250/$J$7</f>
        <v>0.000576976986719543</v>
      </c>
      <c r="J250" s="599" t="n">
        <f aca="false">I250+J249</f>
        <v>0.933309379765451</v>
      </c>
      <c r="K250" s="600" t="str">
        <f aca="false">IF(J250&lt;=$A$8,$B$8,IF(J250&lt;=$A$9,$B$9,$B$10))</f>
        <v>B</v>
      </c>
    </row>
    <row r="251" customFormat="false" ht="23.85" hidden="false" customHeight="false" outlineLevel="0" collapsed="false">
      <c r="A251" s="596" t="s">
        <v>4800</v>
      </c>
      <c r="B251" s="596" t="s">
        <v>42</v>
      </c>
      <c r="C251" s="597" t="s">
        <v>2132</v>
      </c>
      <c r="D251" s="596" t="s">
        <v>1852</v>
      </c>
      <c r="E251" s="596" t="s">
        <v>400</v>
      </c>
      <c r="F251" s="596" t="s">
        <v>4801</v>
      </c>
      <c r="G251" s="598" t="n">
        <v>71.76</v>
      </c>
      <c r="H251" s="598" t="n">
        <v>6778.44</v>
      </c>
      <c r="I251" s="599" t="n">
        <f aca="false">H251/$J$7</f>
        <v>0.000575844571571066</v>
      </c>
      <c r="J251" s="599" t="n">
        <f aca="false">I251+J250</f>
        <v>0.933885224337022</v>
      </c>
      <c r="K251" s="600" t="str">
        <f aca="false">IF(J251&lt;=$A$8,$B$8,IF(J251&lt;=$A$9,$B$9,$B$10))</f>
        <v>B</v>
      </c>
    </row>
    <row r="252" customFormat="false" ht="35.05" hidden="false" customHeight="false" outlineLevel="0" collapsed="false">
      <c r="A252" s="596" t="s">
        <v>4337</v>
      </c>
      <c r="B252" s="596" t="s">
        <v>36</v>
      </c>
      <c r="C252" s="597" t="s">
        <v>4338</v>
      </c>
      <c r="D252" s="596" t="s">
        <v>1422</v>
      </c>
      <c r="E252" s="596" t="s">
        <v>120</v>
      </c>
      <c r="F252" s="596" t="s">
        <v>4756</v>
      </c>
      <c r="G252" s="598" t="n">
        <v>517.32</v>
      </c>
      <c r="H252" s="598" t="n">
        <v>6725.16</v>
      </c>
      <c r="I252" s="599" t="n">
        <f aca="false">H252/$J$7</f>
        <v>0.000571318309072127</v>
      </c>
      <c r="J252" s="599" t="n">
        <f aca="false">I252+J251</f>
        <v>0.934456542646094</v>
      </c>
      <c r="K252" s="600" t="str">
        <f aca="false">IF(J252&lt;=$A$8,$B$8,IF(J252&lt;=$A$9,$B$9,$B$10))</f>
        <v>B</v>
      </c>
    </row>
    <row r="253" customFormat="false" ht="46.25" hidden="false" customHeight="false" outlineLevel="0" collapsed="false">
      <c r="A253" s="596" t="s">
        <v>4802</v>
      </c>
      <c r="B253" s="596" t="s">
        <v>42</v>
      </c>
      <c r="C253" s="597" t="s">
        <v>2642</v>
      </c>
      <c r="D253" s="596" t="s">
        <v>811</v>
      </c>
      <c r="E253" s="596" t="s">
        <v>47</v>
      </c>
      <c r="F253" s="596" t="s">
        <v>4803</v>
      </c>
      <c r="G253" s="598" t="n">
        <v>727.23</v>
      </c>
      <c r="H253" s="598" t="n">
        <v>6617.79</v>
      </c>
      <c r="I253" s="599" t="n">
        <f aca="false">H253/$J$7</f>
        <v>0.000562196972651124</v>
      </c>
      <c r="J253" s="599" t="n">
        <f aca="false">I253+J252</f>
        <v>0.935018739618745</v>
      </c>
      <c r="K253" s="600" t="str">
        <f aca="false">IF(J253&lt;=$A$8,$B$8,IF(J253&lt;=$A$9,$B$9,$B$10))</f>
        <v>B</v>
      </c>
    </row>
    <row r="254" customFormat="false" ht="35.05" hidden="false" customHeight="false" outlineLevel="0" collapsed="false">
      <c r="A254" s="596" t="s">
        <v>4804</v>
      </c>
      <c r="B254" s="596" t="s">
        <v>42</v>
      </c>
      <c r="C254" s="597" t="s">
        <v>1613</v>
      </c>
      <c r="D254" s="596" t="s">
        <v>1533</v>
      </c>
      <c r="E254" s="596" t="s">
        <v>47</v>
      </c>
      <c r="F254" s="596" t="s">
        <v>4805</v>
      </c>
      <c r="G254" s="598" t="n">
        <v>0.63</v>
      </c>
      <c r="H254" s="598" t="n">
        <v>6588.22</v>
      </c>
      <c r="I254" s="599" t="n">
        <f aca="false">H254/$J$7</f>
        <v>0.000559684930945163</v>
      </c>
      <c r="J254" s="599" t="n">
        <f aca="false">I254+J253</f>
        <v>0.93557842454969</v>
      </c>
      <c r="K254" s="600" t="str">
        <f aca="false">IF(J254&lt;=$A$8,$B$8,IF(J254&lt;=$A$9,$B$9,$B$10))</f>
        <v>B</v>
      </c>
    </row>
    <row r="255" customFormat="false" ht="46.25" hidden="false" customHeight="false" outlineLevel="0" collapsed="false">
      <c r="A255" s="596" t="s">
        <v>2309</v>
      </c>
      <c r="B255" s="596" t="s">
        <v>36</v>
      </c>
      <c r="C255" s="597" t="s">
        <v>2310</v>
      </c>
      <c r="D255" s="596" t="s">
        <v>811</v>
      </c>
      <c r="E255" s="596" t="s">
        <v>400</v>
      </c>
      <c r="F255" s="596" t="s">
        <v>4806</v>
      </c>
      <c r="G255" s="598" t="n">
        <v>912.69</v>
      </c>
      <c r="H255" s="598" t="n">
        <v>6571.36</v>
      </c>
      <c r="I255" s="599" t="n">
        <f aca="false">H255/$J$7</f>
        <v>0.000558252633915656</v>
      </c>
      <c r="J255" s="599" t="n">
        <f aca="false">I255+J254</f>
        <v>0.936136677183606</v>
      </c>
      <c r="K255" s="600" t="str">
        <f aca="false">IF(J255&lt;=$A$8,$B$8,IF(J255&lt;=$A$9,$B$9,$B$10))</f>
        <v>B</v>
      </c>
    </row>
    <row r="256" customFormat="false" ht="35.05" hidden="false" customHeight="false" outlineLevel="0" collapsed="false">
      <c r="A256" s="596" t="s">
        <v>2317</v>
      </c>
      <c r="B256" s="596" t="s">
        <v>36</v>
      </c>
      <c r="C256" s="597" t="s">
        <v>2318</v>
      </c>
      <c r="D256" s="596" t="s">
        <v>811</v>
      </c>
      <c r="E256" s="596" t="s">
        <v>1449</v>
      </c>
      <c r="F256" s="596" t="s">
        <v>4807</v>
      </c>
      <c r="G256" s="598" t="n">
        <v>869.13</v>
      </c>
      <c r="H256" s="598" t="n">
        <v>6570.62</v>
      </c>
      <c r="I256" s="599" t="n">
        <f aca="false">H256/$J$7</f>
        <v>0.000558189769158727</v>
      </c>
      <c r="J256" s="599" t="n">
        <f aca="false">I256+J255</f>
        <v>0.936694866952764</v>
      </c>
      <c r="K256" s="600" t="str">
        <f aca="false">IF(J256&lt;=$A$8,$B$8,IF(J256&lt;=$A$9,$B$9,$B$10))</f>
        <v>B</v>
      </c>
    </row>
    <row r="257" customFormat="false" ht="23.85" hidden="false" customHeight="false" outlineLevel="0" collapsed="false">
      <c r="A257" s="596" t="s">
        <v>4808</v>
      </c>
      <c r="B257" s="596" t="s">
        <v>42</v>
      </c>
      <c r="C257" s="597" t="s">
        <v>1585</v>
      </c>
      <c r="D257" s="596" t="s">
        <v>1533</v>
      </c>
      <c r="E257" s="596" t="s">
        <v>400</v>
      </c>
      <c r="F257" s="596" t="s">
        <v>4809</v>
      </c>
      <c r="G257" s="598" t="n">
        <v>28.85</v>
      </c>
      <c r="H257" s="598" t="n">
        <v>6520.1</v>
      </c>
      <c r="I257" s="599" t="n">
        <f aca="false">H257/$J$7</f>
        <v>0.000553897975212661</v>
      </c>
      <c r="J257" s="599" t="n">
        <f aca="false">I257+J256</f>
        <v>0.937248764927977</v>
      </c>
      <c r="K257" s="600" t="str">
        <f aca="false">IF(J257&lt;=$A$8,$B$8,IF(J257&lt;=$A$9,$B$9,$B$10))</f>
        <v>B</v>
      </c>
    </row>
    <row r="258" customFormat="false" ht="23.85" hidden="false" customHeight="false" outlineLevel="0" collapsed="false">
      <c r="A258" s="596" t="s">
        <v>2583</v>
      </c>
      <c r="B258" s="596" t="s">
        <v>36</v>
      </c>
      <c r="C258" s="597" t="s">
        <v>2584</v>
      </c>
      <c r="D258" s="596" t="s">
        <v>1382</v>
      </c>
      <c r="E258" s="596" t="s">
        <v>120</v>
      </c>
      <c r="F258" s="596" t="s">
        <v>4810</v>
      </c>
      <c r="G258" s="598" t="n">
        <v>325.22</v>
      </c>
      <c r="H258" s="598" t="n">
        <v>6504.4</v>
      </c>
      <c r="I258" s="599" t="n">
        <f aca="false">H258/$J$7</f>
        <v>0.00055256422293726</v>
      </c>
      <c r="J258" s="599" t="n">
        <f aca="false">I258+J257</f>
        <v>0.937801329150914</v>
      </c>
      <c r="K258" s="600" t="str">
        <f aca="false">IF(J258&lt;=$A$8,$B$8,IF(J258&lt;=$A$9,$B$9,$B$10))</f>
        <v>B</v>
      </c>
    </row>
    <row r="259" customFormat="false" ht="46.25" hidden="false" customHeight="false" outlineLevel="0" collapsed="false">
      <c r="A259" s="596" t="s">
        <v>4811</v>
      </c>
      <c r="B259" s="596" t="s">
        <v>42</v>
      </c>
      <c r="C259" s="597" t="s">
        <v>2771</v>
      </c>
      <c r="D259" s="596" t="s">
        <v>1604</v>
      </c>
      <c r="E259" s="596" t="s">
        <v>120</v>
      </c>
      <c r="F259" s="596" t="s">
        <v>4562</v>
      </c>
      <c r="G259" s="598" t="n">
        <v>6485.26</v>
      </c>
      <c r="H259" s="598" t="n">
        <v>6485.26</v>
      </c>
      <c r="I259" s="599" t="n">
        <f aca="false">H259/$J$7</f>
        <v>0.000550938234494511</v>
      </c>
      <c r="J259" s="599" t="n">
        <f aca="false">I259+J258</f>
        <v>0.938352267385409</v>
      </c>
      <c r="K259" s="600" t="str">
        <f aca="false">IF(J259&lt;=$A$8,$B$8,IF(J259&lt;=$A$9,$B$9,$B$10))</f>
        <v>B</v>
      </c>
    </row>
    <row r="260" customFormat="false" ht="46.25" hidden="false" customHeight="false" outlineLevel="0" collapsed="false">
      <c r="A260" s="596" t="s">
        <v>2594</v>
      </c>
      <c r="B260" s="596" t="s">
        <v>36</v>
      </c>
      <c r="C260" s="597" t="s">
        <v>2595</v>
      </c>
      <c r="D260" s="596" t="s">
        <v>811</v>
      </c>
      <c r="E260" s="596" t="s">
        <v>47</v>
      </c>
      <c r="F260" s="596" t="s">
        <v>4812</v>
      </c>
      <c r="G260" s="598" t="n">
        <v>877.7</v>
      </c>
      <c r="H260" s="598" t="n">
        <v>6442.31</v>
      </c>
      <c r="I260" s="599" t="n">
        <f aca="false">H260/$J$7</f>
        <v>0.000547289530021361</v>
      </c>
      <c r="J260" s="599" t="n">
        <f aca="false">I260+J259</f>
        <v>0.93889955691543</v>
      </c>
      <c r="K260" s="600" t="str">
        <f aca="false">IF(J260&lt;=$A$8,$B$8,IF(J260&lt;=$A$9,$B$9,$B$10))</f>
        <v>B</v>
      </c>
    </row>
    <row r="261" customFormat="false" ht="23.85" hidden="false" customHeight="false" outlineLevel="0" collapsed="false">
      <c r="A261" s="596" t="s">
        <v>4813</v>
      </c>
      <c r="B261" s="596" t="s">
        <v>42</v>
      </c>
      <c r="C261" s="597" t="s">
        <v>4044</v>
      </c>
      <c r="D261" s="596" t="s">
        <v>1422</v>
      </c>
      <c r="E261" s="596" t="s">
        <v>120</v>
      </c>
      <c r="F261" s="596" t="s">
        <v>4814</v>
      </c>
      <c r="G261" s="598" t="n">
        <v>715.66</v>
      </c>
      <c r="H261" s="598" t="n">
        <v>6440.94</v>
      </c>
      <c r="I261" s="599" t="n">
        <f aca="false">H261/$J$7</f>
        <v>0.000547173145268667</v>
      </c>
      <c r="J261" s="599" t="n">
        <f aca="false">I261+J260</f>
        <v>0.939446730060699</v>
      </c>
      <c r="K261" s="600" t="str">
        <f aca="false">IF(J261&lt;=$A$8,$B$8,IF(J261&lt;=$A$9,$B$9,$B$10))</f>
        <v>B</v>
      </c>
    </row>
    <row r="262" customFormat="false" ht="23.85" hidden="false" customHeight="false" outlineLevel="0" collapsed="false">
      <c r="A262" s="596" t="s">
        <v>4815</v>
      </c>
      <c r="B262" s="596" t="s">
        <v>42</v>
      </c>
      <c r="C262" s="597" t="s">
        <v>4172</v>
      </c>
      <c r="D262" s="596" t="s">
        <v>1422</v>
      </c>
      <c r="E262" s="596" t="s">
        <v>120</v>
      </c>
      <c r="F262" s="596" t="s">
        <v>4816</v>
      </c>
      <c r="G262" s="598" t="n">
        <v>86.49</v>
      </c>
      <c r="H262" s="598" t="n">
        <v>6313.77</v>
      </c>
      <c r="I262" s="599" t="n">
        <f aca="false">H262/$J$7</f>
        <v>0.000536369751837923</v>
      </c>
      <c r="J262" s="599" t="n">
        <f aca="false">I262+J261</f>
        <v>0.939983099812537</v>
      </c>
      <c r="K262" s="600" t="str">
        <f aca="false">IF(J262&lt;=$A$8,$B$8,IF(J262&lt;=$A$9,$B$9,$B$10))</f>
        <v>B</v>
      </c>
    </row>
    <row r="263" customFormat="false" ht="23.85" hidden="false" customHeight="false" outlineLevel="0" collapsed="false">
      <c r="A263" s="596" t="s">
        <v>4817</v>
      </c>
      <c r="B263" s="596" t="s">
        <v>42</v>
      </c>
      <c r="C263" s="597" t="s">
        <v>3631</v>
      </c>
      <c r="D263" s="596" t="s">
        <v>1422</v>
      </c>
      <c r="E263" s="596" t="s">
        <v>47</v>
      </c>
      <c r="F263" s="596" t="s">
        <v>4818</v>
      </c>
      <c r="G263" s="598" t="n">
        <v>37.31</v>
      </c>
      <c r="H263" s="598" t="n">
        <v>6305.39</v>
      </c>
      <c r="I263" s="599" t="n">
        <f aca="false">H263/$J$7</f>
        <v>0.000535657850941881</v>
      </c>
      <c r="J263" s="599" t="n">
        <f aca="false">I263+J262</f>
        <v>0.940518757663479</v>
      </c>
      <c r="K263" s="600" t="str">
        <f aca="false">IF(J263&lt;=$A$8,$B$8,IF(J263&lt;=$A$9,$B$9,$B$10))</f>
        <v>B</v>
      </c>
    </row>
    <row r="264" customFormat="false" ht="23.85" hidden="false" customHeight="false" outlineLevel="0" collapsed="false">
      <c r="A264" s="596" t="s">
        <v>2720</v>
      </c>
      <c r="B264" s="596" t="s">
        <v>36</v>
      </c>
      <c r="C264" s="597" t="s">
        <v>2721</v>
      </c>
      <c r="D264" s="596" t="s">
        <v>1382</v>
      </c>
      <c r="E264" s="596" t="s">
        <v>400</v>
      </c>
      <c r="F264" s="596" t="s">
        <v>4562</v>
      </c>
      <c r="G264" s="598" t="n">
        <v>6228.91</v>
      </c>
      <c r="H264" s="598" t="n">
        <v>6228.91</v>
      </c>
      <c r="I264" s="599" t="n">
        <f aca="false">H264/$J$7</f>
        <v>0.000529160693360822</v>
      </c>
      <c r="J264" s="599" t="n">
        <f aca="false">I264+J263</f>
        <v>0.941047918356839</v>
      </c>
      <c r="K264" s="600" t="str">
        <f aca="false">IF(J264&lt;=$A$8,$B$8,IF(J264&lt;=$A$9,$B$9,$B$10))</f>
        <v>B</v>
      </c>
    </row>
    <row r="265" customFormat="false" ht="35.05" hidden="false" customHeight="false" outlineLevel="0" collapsed="false">
      <c r="A265" s="596" t="s">
        <v>4819</v>
      </c>
      <c r="B265" s="596" t="s">
        <v>42</v>
      </c>
      <c r="C265" s="597" t="s">
        <v>3956</v>
      </c>
      <c r="D265" s="596" t="s">
        <v>1422</v>
      </c>
      <c r="E265" s="596" t="s">
        <v>47</v>
      </c>
      <c r="F265" s="596" t="s">
        <v>4820</v>
      </c>
      <c r="G265" s="598" t="n">
        <v>27.19</v>
      </c>
      <c r="H265" s="598" t="n">
        <v>6199.32</v>
      </c>
      <c r="I265" s="599" t="n">
        <f aca="false">H265/$J$7</f>
        <v>0.000526646952607376</v>
      </c>
      <c r="J265" s="599" t="n">
        <f aca="false">I265+J264</f>
        <v>0.941574565309447</v>
      </c>
      <c r="K265" s="600" t="str">
        <f aca="false">IF(J265&lt;=$A$8,$B$8,IF(J265&lt;=$A$9,$B$9,$B$10))</f>
        <v>B</v>
      </c>
    </row>
    <row r="266" customFormat="false" ht="46.25" hidden="false" customHeight="false" outlineLevel="0" collapsed="false">
      <c r="A266" s="596" t="s">
        <v>4821</v>
      </c>
      <c r="B266" s="596" t="s">
        <v>42</v>
      </c>
      <c r="C266" s="597" t="s">
        <v>2768</v>
      </c>
      <c r="D266" s="596" t="s">
        <v>1604</v>
      </c>
      <c r="E266" s="596" t="s">
        <v>120</v>
      </c>
      <c r="F266" s="596" t="s">
        <v>4562</v>
      </c>
      <c r="G266" s="598" t="n">
        <v>6030.58</v>
      </c>
      <c r="H266" s="598" t="n">
        <v>6030.58</v>
      </c>
      <c r="I266" s="599" t="n">
        <f aca="false">H266/$J$7</f>
        <v>0.000512312088979919</v>
      </c>
      <c r="J266" s="599" t="n">
        <f aca="false">I266+J265</f>
        <v>0.942086877398427</v>
      </c>
      <c r="K266" s="600" t="str">
        <f aca="false">IF(J266&lt;=$A$8,$B$8,IF(J266&lt;=$A$9,$B$9,$B$10))</f>
        <v>B</v>
      </c>
    </row>
    <row r="267" customFormat="false" ht="35.05" hidden="false" customHeight="false" outlineLevel="0" collapsed="false">
      <c r="A267" s="596" t="s">
        <v>4822</v>
      </c>
      <c r="B267" s="596" t="s">
        <v>42</v>
      </c>
      <c r="C267" s="597" t="s">
        <v>503</v>
      </c>
      <c r="D267" s="596" t="s">
        <v>1404</v>
      </c>
      <c r="E267" s="596" t="s">
        <v>47</v>
      </c>
      <c r="F267" s="596" t="s">
        <v>4823</v>
      </c>
      <c r="G267" s="598" t="n">
        <v>18.96</v>
      </c>
      <c r="H267" s="598" t="n">
        <v>6008.42</v>
      </c>
      <c r="I267" s="599" t="n">
        <f aca="false">H267/$J$7</f>
        <v>0.000510429544366997</v>
      </c>
      <c r="J267" s="599" t="n">
        <f aca="false">I267+J266</f>
        <v>0.942597306942794</v>
      </c>
      <c r="K267" s="600" t="str">
        <f aca="false">IF(J267&lt;=$A$8,$B$8,IF(J267&lt;=$A$9,$B$9,$B$10))</f>
        <v>B</v>
      </c>
    </row>
    <row r="268" customFormat="false" ht="15" hidden="false" customHeight="false" outlineLevel="0" collapsed="false">
      <c r="A268" s="596" t="s">
        <v>4824</v>
      </c>
      <c r="B268" s="596" t="s">
        <v>42</v>
      </c>
      <c r="C268" s="597" t="s">
        <v>1927</v>
      </c>
      <c r="D268" s="596" t="s">
        <v>1382</v>
      </c>
      <c r="E268" s="596" t="s">
        <v>400</v>
      </c>
      <c r="F268" s="596" t="s">
        <v>4825</v>
      </c>
      <c r="G268" s="598" t="n">
        <v>2.31</v>
      </c>
      <c r="H268" s="598" t="n">
        <v>5997.31</v>
      </c>
      <c r="I268" s="599" t="n">
        <f aca="false">H268/$J$7</f>
        <v>0.000509485723489309</v>
      </c>
      <c r="J268" s="599" t="n">
        <f aca="false">I268+J267</f>
        <v>0.943106792666283</v>
      </c>
      <c r="K268" s="600" t="str">
        <f aca="false">IF(J268&lt;=$A$8,$B$8,IF(J268&lt;=$A$9,$B$9,$B$10))</f>
        <v>B</v>
      </c>
    </row>
    <row r="269" customFormat="false" ht="35.05" hidden="false" customHeight="false" outlineLevel="0" collapsed="false">
      <c r="A269" s="596" t="s">
        <v>4826</v>
      </c>
      <c r="B269" s="596" t="s">
        <v>42</v>
      </c>
      <c r="C269" s="597" t="s">
        <v>3199</v>
      </c>
      <c r="D269" s="596" t="s">
        <v>1404</v>
      </c>
      <c r="E269" s="596" t="s">
        <v>120</v>
      </c>
      <c r="F269" s="596" t="s">
        <v>4795</v>
      </c>
      <c r="G269" s="598" t="n">
        <v>78.81</v>
      </c>
      <c r="H269" s="598" t="n">
        <v>5989.56</v>
      </c>
      <c r="I269" s="599" t="n">
        <f aca="false">H269/$J$7</f>
        <v>0.000508827342589032</v>
      </c>
      <c r="J269" s="599" t="n">
        <f aca="false">I269+J268</f>
        <v>0.943615620008872</v>
      </c>
      <c r="K269" s="600" t="str">
        <f aca="false">IF(J269&lt;=$A$8,$B$8,IF(J269&lt;=$A$9,$B$9,$B$10))</f>
        <v>B</v>
      </c>
    </row>
    <row r="270" customFormat="false" ht="35.05" hidden="false" customHeight="false" outlineLevel="0" collapsed="false">
      <c r="A270" s="596" t="s">
        <v>4827</v>
      </c>
      <c r="B270" s="596" t="s">
        <v>42</v>
      </c>
      <c r="C270" s="597" t="s">
        <v>4239</v>
      </c>
      <c r="D270" s="596" t="s">
        <v>1422</v>
      </c>
      <c r="E270" s="596" t="s">
        <v>47</v>
      </c>
      <c r="F270" s="596" t="s">
        <v>4828</v>
      </c>
      <c r="G270" s="598" t="n">
        <v>89.43</v>
      </c>
      <c r="H270" s="598" t="n">
        <v>5961.4</v>
      </c>
      <c r="I270" s="599" t="n">
        <f aca="false">H270/$J$7</f>
        <v>0.000506435083730734</v>
      </c>
      <c r="J270" s="599" t="n">
        <f aca="false">I270+J269</f>
        <v>0.944122055092603</v>
      </c>
      <c r="K270" s="600" t="str">
        <f aca="false">IF(J270&lt;=$A$8,$B$8,IF(J270&lt;=$A$9,$B$9,$B$10))</f>
        <v>B</v>
      </c>
    </row>
    <row r="271" customFormat="false" ht="35.05" hidden="false" customHeight="false" outlineLevel="0" collapsed="false">
      <c r="A271" s="596" t="s">
        <v>4829</v>
      </c>
      <c r="B271" s="596" t="s">
        <v>42</v>
      </c>
      <c r="C271" s="597" t="s">
        <v>4008</v>
      </c>
      <c r="D271" s="596" t="s">
        <v>1422</v>
      </c>
      <c r="E271" s="596" t="s">
        <v>120</v>
      </c>
      <c r="F271" s="596" t="s">
        <v>4562</v>
      </c>
      <c r="G271" s="598" t="n">
        <v>5960.78</v>
      </c>
      <c r="H271" s="598" t="n">
        <v>5960.78</v>
      </c>
      <c r="I271" s="599" t="n">
        <f aca="false">H271/$J$7</f>
        <v>0.000506382413258711</v>
      </c>
      <c r="J271" s="599" t="n">
        <f aca="false">I271+J270</f>
        <v>0.944628437505862</v>
      </c>
      <c r="K271" s="600" t="str">
        <f aca="false">IF(J271&lt;=$A$8,$B$8,IF(J271&lt;=$A$9,$B$9,$B$10))</f>
        <v>B</v>
      </c>
    </row>
    <row r="272" customFormat="false" ht="15" hidden="false" customHeight="false" outlineLevel="0" collapsed="false">
      <c r="A272" s="596" t="s">
        <v>2102</v>
      </c>
      <c r="B272" s="596" t="s">
        <v>36</v>
      </c>
      <c r="C272" s="597" t="s">
        <v>2103</v>
      </c>
      <c r="D272" s="596" t="s">
        <v>1852</v>
      </c>
      <c r="E272" s="596" t="s">
        <v>1449</v>
      </c>
      <c r="F272" s="596" t="s">
        <v>4830</v>
      </c>
      <c r="G272" s="598" t="n">
        <v>10.8</v>
      </c>
      <c r="H272" s="598" t="n">
        <v>5903.82</v>
      </c>
      <c r="I272" s="599" t="n">
        <f aca="false">H272/$J$7</f>
        <v>0.000501543526022609</v>
      </c>
      <c r="J272" s="599" t="n">
        <f aca="false">I272+J271</f>
        <v>0.945129981031884</v>
      </c>
      <c r="K272" s="600" t="str">
        <f aca="false">IF(J272&lt;=$A$8,$B$8,IF(J272&lt;=$A$9,$B$9,$B$10))</f>
        <v>B</v>
      </c>
    </row>
    <row r="273" customFormat="false" ht="35.05" hidden="false" customHeight="false" outlineLevel="0" collapsed="false">
      <c r="A273" s="596" t="s">
        <v>4831</v>
      </c>
      <c r="B273" s="596" t="s">
        <v>42</v>
      </c>
      <c r="C273" s="597" t="s">
        <v>142</v>
      </c>
      <c r="D273" s="596" t="s">
        <v>1924</v>
      </c>
      <c r="E273" s="596" t="s">
        <v>400</v>
      </c>
      <c r="F273" s="596" t="s">
        <v>4832</v>
      </c>
      <c r="G273" s="598" t="n">
        <v>9.59</v>
      </c>
      <c r="H273" s="598" t="n">
        <v>5853.92</v>
      </c>
      <c r="I273" s="599" t="n">
        <f aca="false">H273/$J$7</f>
        <v>0.000497304402548565</v>
      </c>
      <c r="J273" s="599" t="n">
        <f aca="false">I273+J272</f>
        <v>0.945627285434433</v>
      </c>
      <c r="K273" s="600" t="str">
        <f aca="false">IF(J273&lt;=$A$8,$B$8,IF(J273&lt;=$A$9,$B$9,$B$10))</f>
        <v>B</v>
      </c>
    </row>
    <row r="274" customFormat="false" ht="23.85" hidden="false" customHeight="false" outlineLevel="0" collapsed="false">
      <c r="A274" s="596" t="s">
        <v>2418</v>
      </c>
      <c r="B274" s="596" t="s">
        <v>36</v>
      </c>
      <c r="C274" s="597" t="s">
        <v>2419</v>
      </c>
      <c r="D274" s="596" t="s">
        <v>674</v>
      </c>
      <c r="E274" s="596" t="s">
        <v>400</v>
      </c>
      <c r="F274" s="596" t="s">
        <v>4833</v>
      </c>
      <c r="G274" s="598" t="n">
        <v>66.24</v>
      </c>
      <c r="H274" s="598" t="n">
        <v>5794.01</v>
      </c>
      <c r="I274" s="599" t="n">
        <f aca="false">H274/$J$7</f>
        <v>0.000492214905808486</v>
      </c>
      <c r="J274" s="599" t="n">
        <f aca="false">I274+J273</f>
        <v>0.946119500340241</v>
      </c>
      <c r="K274" s="600" t="str">
        <f aca="false">IF(J274&lt;=$A$8,$B$8,IF(J274&lt;=$A$9,$B$9,$B$10))</f>
        <v>B</v>
      </c>
    </row>
    <row r="275" customFormat="false" ht="15" hidden="false" customHeight="false" outlineLevel="0" collapsed="false">
      <c r="A275" s="596" t="s">
        <v>1522</v>
      </c>
      <c r="B275" s="596" t="s">
        <v>36</v>
      </c>
      <c r="C275" s="597" t="s">
        <v>1523</v>
      </c>
      <c r="D275" s="596" t="s">
        <v>1397</v>
      </c>
      <c r="E275" s="596" t="s">
        <v>120</v>
      </c>
      <c r="F275" s="596" t="s">
        <v>4629</v>
      </c>
      <c r="G275" s="598" t="n">
        <v>1443.5</v>
      </c>
      <c r="H275" s="598" t="n">
        <v>5774</v>
      </c>
      <c r="I275" s="599" t="n">
        <f aca="false">H275/$J$7</f>
        <v>0.000490515008800157</v>
      </c>
      <c r="J275" s="599" t="n">
        <f aca="false">I275+J274</f>
        <v>0.946610015349041</v>
      </c>
      <c r="K275" s="600" t="str">
        <f aca="false">IF(J275&lt;=$A$8,$B$8,IF(J275&lt;=$A$9,$B$9,$B$10))</f>
        <v>B</v>
      </c>
    </row>
    <row r="276" customFormat="false" ht="35.05" hidden="false" customHeight="false" outlineLevel="0" collapsed="false">
      <c r="A276" s="596" t="s">
        <v>3073</v>
      </c>
      <c r="B276" s="596" t="s">
        <v>36</v>
      </c>
      <c r="C276" s="597" t="s">
        <v>3074</v>
      </c>
      <c r="D276" s="596" t="s">
        <v>1404</v>
      </c>
      <c r="E276" s="596" t="s">
        <v>120</v>
      </c>
      <c r="F276" s="596" t="s">
        <v>4638</v>
      </c>
      <c r="G276" s="598" t="n">
        <v>38.46</v>
      </c>
      <c r="H276" s="598" t="n">
        <v>5692.08</v>
      </c>
      <c r="I276" s="599" t="n">
        <f aca="false">H276/$J$7</f>
        <v>0.00048355571030329</v>
      </c>
      <c r="J276" s="599" t="n">
        <f aca="false">I276+J275</f>
        <v>0.947093571059345</v>
      </c>
      <c r="K276" s="600" t="str">
        <f aca="false">IF(J276&lt;=$A$8,$B$8,IF(J276&lt;=$A$9,$B$9,$B$10))</f>
        <v>B</v>
      </c>
    </row>
    <row r="277" customFormat="false" ht="23.85" hidden="false" customHeight="false" outlineLevel="0" collapsed="false">
      <c r="A277" s="596" t="s">
        <v>4834</v>
      </c>
      <c r="B277" s="596" t="s">
        <v>42</v>
      </c>
      <c r="C277" s="597" t="s">
        <v>2795</v>
      </c>
      <c r="D277" s="596" t="s">
        <v>1382</v>
      </c>
      <c r="E277" s="596" t="s">
        <v>400</v>
      </c>
      <c r="F277" s="596" t="s">
        <v>4835</v>
      </c>
      <c r="G277" s="598" t="n">
        <v>4.6</v>
      </c>
      <c r="H277" s="598" t="n">
        <v>5615.26</v>
      </c>
      <c r="I277" s="599" t="n">
        <f aca="false">H277/$J$7</f>
        <v>0.000477029668914993</v>
      </c>
      <c r="J277" s="599" t="n">
        <f aca="false">I277+J276</f>
        <v>0.94757060072826</v>
      </c>
      <c r="K277" s="600" t="str">
        <f aca="false">IF(J277&lt;=$A$8,$B$8,IF(J277&lt;=$A$9,$B$9,$B$10))</f>
        <v>B</v>
      </c>
    </row>
    <row r="278" customFormat="false" ht="23.85" hidden="false" customHeight="false" outlineLevel="0" collapsed="false">
      <c r="A278" s="596" t="s">
        <v>4836</v>
      </c>
      <c r="B278" s="596" t="s">
        <v>42</v>
      </c>
      <c r="C278" s="597" t="s">
        <v>2636</v>
      </c>
      <c r="D278" s="596" t="s">
        <v>1422</v>
      </c>
      <c r="E278" s="596" t="s">
        <v>120</v>
      </c>
      <c r="F278" s="596" t="s">
        <v>4629</v>
      </c>
      <c r="G278" s="598" t="n">
        <v>1398.81</v>
      </c>
      <c r="H278" s="598" t="n">
        <v>5595.24</v>
      </c>
      <c r="I278" s="599" t="n">
        <f aca="false">H278/$J$7</f>
        <v>0.000475328922382922</v>
      </c>
      <c r="J278" s="599" t="n">
        <f aca="false">I278+J277</f>
        <v>0.948045929650643</v>
      </c>
      <c r="K278" s="600" t="str">
        <f aca="false">IF(J278&lt;=$A$8,$B$8,IF(J278&lt;=$A$9,$B$9,$B$10))</f>
        <v>B</v>
      </c>
    </row>
    <row r="279" customFormat="false" ht="35.05" hidden="false" customHeight="false" outlineLevel="0" collapsed="false">
      <c r="A279" s="596" t="s">
        <v>3412</v>
      </c>
      <c r="B279" s="596" t="s">
        <v>36</v>
      </c>
      <c r="C279" s="597" t="s">
        <v>3413</v>
      </c>
      <c r="D279" s="596" t="s">
        <v>1554</v>
      </c>
      <c r="E279" s="596" t="s">
        <v>120</v>
      </c>
      <c r="F279" s="596" t="s">
        <v>4629</v>
      </c>
      <c r="G279" s="598" t="n">
        <v>1398.06</v>
      </c>
      <c r="H279" s="598" t="n">
        <v>5592.24</v>
      </c>
      <c r="I279" s="599" t="n">
        <f aca="false">H279/$J$7</f>
        <v>0.000475074065260234</v>
      </c>
      <c r="J279" s="599" t="n">
        <f aca="false">I279+J278</f>
        <v>0.948521003715903</v>
      </c>
      <c r="K279" s="600" t="str">
        <f aca="false">IF(J279&lt;=$A$8,$B$8,IF(J279&lt;=$A$9,$B$9,$B$10))</f>
        <v>B</v>
      </c>
    </row>
    <row r="280" customFormat="false" ht="35.05" hidden="false" customHeight="false" outlineLevel="0" collapsed="false">
      <c r="A280" s="596" t="s">
        <v>3489</v>
      </c>
      <c r="B280" s="596" t="s">
        <v>36</v>
      </c>
      <c r="C280" s="597" t="s">
        <v>3490</v>
      </c>
      <c r="D280" s="596" t="s">
        <v>1404</v>
      </c>
      <c r="E280" s="596" t="s">
        <v>120</v>
      </c>
      <c r="F280" s="596" t="s">
        <v>4837</v>
      </c>
      <c r="G280" s="598" t="n">
        <v>53.24</v>
      </c>
      <c r="H280" s="598" t="n">
        <v>5590.2</v>
      </c>
      <c r="I280" s="599" t="n">
        <f aca="false">H280/$J$7</f>
        <v>0.000474900762416806</v>
      </c>
      <c r="J280" s="599" t="n">
        <f aca="false">I280+J279</f>
        <v>0.94899590447832</v>
      </c>
      <c r="K280" s="600" t="str">
        <f aca="false">IF(J280&lt;=$A$8,$B$8,IF(J280&lt;=$A$9,$B$9,$B$10))</f>
        <v>B</v>
      </c>
    </row>
    <row r="281" customFormat="false" ht="23.85" hidden="false" customHeight="false" outlineLevel="0" collapsed="false">
      <c r="A281" s="596" t="s">
        <v>4838</v>
      </c>
      <c r="B281" s="596" t="s">
        <v>42</v>
      </c>
      <c r="C281" s="597" t="s">
        <v>4318</v>
      </c>
      <c r="D281" s="596" t="s">
        <v>1751</v>
      </c>
      <c r="E281" s="596" t="s">
        <v>120</v>
      </c>
      <c r="F281" s="596" t="s">
        <v>4756</v>
      </c>
      <c r="G281" s="598" t="n">
        <v>426.23</v>
      </c>
      <c r="H281" s="598" t="n">
        <v>5540.99</v>
      </c>
      <c r="I281" s="599" t="n">
        <f aca="false">H281/$J$7</f>
        <v>0.000470720256080981</v>
      </c>
      <c r="J281" s="599" t="n">
        <f aca="false">I281+J280</f>
        <v>0.949466624734401</v>
      </c>
      <c r="K281" s="600" t="str">
        <f aca="false">IF(J281&lt;=$A$8,$B$8,IF(J281&lt;=$A$9,$B$9,$B$10))</f>
        <v>B</v>
      </c>
    </row>
    <row r="282" customFormat="false" ht="35.05" hidden="false" customHeight="false" outlineLevel="0" collapsed="false">
      <c r="A282" s="596" t="s">
        <v>3328</v>
      </c>
      <c r="B282" s="596" t="s">
        <v>36</v>
      </c>
      <c r="C282" s="597" t="s">
        <v>3329</v>
      </c>
      <c r="D282" s="596" t="s">
        <v>1404</v>
      </c>
      <c r="E282" s="596" t="s">
        <v>463</v>
      </c>
      <c r="F282" s="596" t="s">
        <v>4839</v>
      </c>
      <c r="G282" s="598" t="n">
        <v>9.96</v>
      </c>
      <c r="H282" s="598" t="n">
        <v>5478</v>
      </c>
      <c r="I282" s="599" t="n">
        <f aca="false">H282/$J$7</f>
        <v>0.000465369106028275</v>
      </c>
      <c r="J282" s="599" t="n">
        <f aca="false">I282+J281</f>
        <v>0.949931993840429</v>
      </c>
      <c r="K282" s="600" t="str">
        <f aca="false">IF(J282&lt;=$A$8,$B$8,IF(J282&lt;=$A$9,$B$9,$B$10))</f>
        <v>B</v>
      </c>
    </row>
    <row r="283" customFormat="false" ht="35.05" hidden="false" customHeight="false" outlineLevel="0" collapsed="false">
      <c r="A283" s="601" t="s">
        <v>4373</v>
      </c>
      <c r="B283" s="601" t="s">
        <v>36</v>
      </c>
      <c r="C283" s="602" t="s">
        <v>4374</v>
      </c>
      <c r="D283" s="601" t="s">
        <v>674</v>
      </c>
      <c r="E283" s="601" t="s">
        <v>400</v>
      </c>
      <c r="F283" s="601" t="s">
        <v>4646</v>
      </c>
      <c r="G283" s="603" t="n">
        <v>99.17</v>
      </c>
      <c r="H283" s="603" t="n">
        <v>5355.18</v>
      </c>
      <c r="I283" s="604" t="n">
        <f aca="false">H283/$J$7</f>
        <v>0.000454935255425429</v>
      </c>
      <c r="J283" s="604" t="n">
        <f aca="false">I283+J282</f>
        <v>0.950386929095854</v>
      </c>
      <c r="K283" s="605" t="str">
        <f aca="false">IF(J283&lt;=$A$8,$B$8,IF(J283&lt;=$A$9,$B$9,$B$10))</f>
        <v>C</v>
      </c>
    </row>
    <row r="284" customFormat="false" ht="35.05" hidden="false" customHeight="false" outlineLevel="0" collapsed="false">
      <c r="A284" s="601" t="s">
        <v>4840</v>
      </c>
      <c r="B284" s="601" t="s">
        <v>42</v>
      </c>
      <c r="C284" s="602" t="s">
        <v>2131</v>
      </c>
      <c r="D284" s="601" t="s">
        <v>2128</v>
      </c>
      <c r="E284" s="601" t="s">
        <v>47</v>
      </c>
      <c r="F284" s="601" t="s">
        <v>4841</v>
      </c>
      <c r="G284" s="603" t="n">
        <v>74.06</v>
      </c>
      <c r="H284" s="603" t="n">
        <v>5285.66</v>
      </c>
      <c r="I284" s="604" t="n">
        <f aca="false">H284/$J$7</f>
        <v>0.000449029366369005</v>
      </c>
      <c r="J284" s="604" t="n">
        <f aca="false">I284+J283</f>
        <v>0.950835958462223</v>
      </c>
      <c r="K284" s="605" t="str">
        <f aca="false">IF(J284&lt;=$A$8,$B$8,IF(J284&lt;=$A$9,$B$9,$B$10))</f>
        <v>C</v>
      </c>
    </row>
    <row r="285" customFormat="false" ht="23.85" hidden="false" customHeight="false" outlineLevel="0" collapsed="false">
      <c r="A285" s="601" t="s">
        <v>3508</v>
      </c>
      <c r="B285" s="601" t="s">
        <v>36</v>
      </c>
      <c r="C285" s="602" t="s">
        <v>3509</v>
      </c>
      <c r="D285" s="601" t="s">
        <v>1554</v>
      </c>
      <c r="E285" s="601" t="s">
        <v>120</v>
      </c>
      <c r="F285" s="601" t="s">
        <v>4842</v>
      </c>
      <c r="G285" s="603" t="n">
        <v>210.46</v>
      </c>
      <c r="H285" s="603" t="n">
        <v>5261.5</v>
      </c>
      <c r="I285" s="604" t="n">
        <f aca="false">H285/$J$7</f>
        <v>0.000446976917007625</v>
      </c>
      <c r="J285" s="604" t="n">
        <f aca="false">I285+J284</f>
        <v>0.951282935379231</v>
      </c>
      <c r="K285" s="605" t="str">
        <f aca="false">IF(J285&lt;=$A$8,$B$8,IF(J285&lt;=$A$9,$B$9,$B$10))</f>
        <v>C</v>
      </c>
    </row>
    <row r="286" customFormat="false" ht="46.25" hidden="false" customHeight="false" outlineLevel="0" collapsed="false">
      <c r="A286" s="601" t="s">
        <v>4843</v>
      </c>
      <c r="B286" s="601" t="s">
        <v>42</v>
      </c>
      <c r="C286" s="602" t="s">
        <v>1649</v>
      </c>
      <c r="D286" s="601" t="s">
        <v>914</v>
      </c>
      <c r="E286" s="601" t="s">
        <v>388</v>
      </c>
      <c r="F286" s="601" t="s">
        <v>4844</v>
      </c>
      <c r="G286" s="603" t="n">
        <v>26.05</v>
      </c>
      <c r="H286" s="603" t="n">
        <v>5193.58</v>
      </c>
      <c r="I286" s="604" t="n">
        <f aca="false">H286/$J$7</f>
        <v>0.000441206951749969</v>
      </c>
      <c r="J286" s="604" t="n">
        <f aca="false">I286+J285</f>
        <v>0.951724142330981</v>
      </c>
      <c r="K286" s="605" t="str">
        <f aca="false">IF(J286&lt;=$A$8,$B$8,IF(J286&lt;=$A$9,$B$9,$B$10))</f>
        <v>C</v>
      </c>
    </row>
    <row r="287" customFormat="false" ht="23.85" hidden="false" customHeight="false" outlineLevel="0" collapsed="false">
      <c r="A287" s="601" t="s">
        <v>4845</v>
      </c>
      <c r="B287" s="601" t="s">
        <v>42</v>
      </c>
      <c r="C287" s="602" t="s">
        <v>3713</v>
      </c>
      <c r="D287" s="601" t="s">
        <v>1422</v>
      </c>
      <c r="E287" s="601" t="s">
        <v>120</v>
      </c>
      <c r="F287" s="601" t="s">
        <v>4846</v>
      </c>
      <c r="G287" s="603" t="n">
        <v>63.31</v>
      </c>
      <c r="H287" s="603" t="n">
        <v>5191.42</v>
      </c>
      <c r="I287" s="604" t="n">
        <f aca="false">H287/$J$7</f>
        <v>0.000441023454621633</v>
      </c>
      <c r="J287" s="604" t="n">
        <f aca="false">I287+J286</f>
        <v>0.952165165785603</v>
      </c>
      <c r="K287" s="605" t="str">
        <f aca="false">IF(J287&lt;=$A$8,$B$8,IF(J287&lt;=$A$9,$B$9,$B$10))</f>
        <v>C</v>
      </c>
    </row>
    <row r="288" customFormat="false" ht="35.05" hidden="false" customHeight="false" outlineLevel="0" collapsed="false">
      <c r="A288" s="601" t="s">
        <v>4847</v>
      </c>
      <c r="B288" s="601" t="s">
        <v>42</v>
      </c>
      <c r="C288" s="602" t="s">
        <v>1745</v>
      </c>
      <c r="D288" s="601" t="s">
        <v>1399</v>
      </c>
      <c r="E288" s="601" t="s">
        <v>47</v>
      </c>
      <c r="F288" s="601" t="s">
        <v>4848</v>
      </c>
      <c r="G288" s="603" t="n">
        <v>84.15</v>
      </c>
      <c r="H288" s="603" t="n">
        <v>5124.73</v>
      </c>
      <c r="I288" s="604" t="n">
        <f aca="false">H288/$J$7</f>
        <v>0.000435357980784279</v>
      </c>
      <c r="J288" s="604" t="n">
        <f aca="false">I288+J287</f>
        <v>0.952600523766387</v>
      </c>
      <c r="K288" s="605" t="str">
        <f aca="false">IF(J288&lt;=$A$8,$B$8,IF(J288&lt;=$A$9,$B$9,$B$10))</f>
        <v>C</v>
      </c>
    </row>
    <row r="289" customFormat="false" ht="35.05" hidden="false" customHeight="false" outlineLevel="0" collapsed="false">
      <c r="A289" s="601" t="s">
        <v>4849</v>
      </c>
      <c r="B289" s="601" t="s">
        <v>42</v>
      </c>
      <c r="C289" s="602" t="s">
        <v>235</v>
      </c>
      <c r="D289" s="601" t="s">
        <v>1422</v>
      </c>
      <c r="E289" s="601" t="s">
        <v>47</v>
      </c>
      <c r="F289" s="601" t="s">
        <v>4751</v>
      </c>
      <c r="G289" s="603" t="n">
        <v>9.12</v>
      </c>
      <c r="H289" s="603" t="n">
        <v>5086.95</v>
      </c>
      <c r="I289" s="604" t="n">
        <f aca="false">H289/$J$7</f>
        <v>0.000432148480085895</v>
      </c>
      <c r="J289" s="604" t="n">
        <f aca="false">I289+J288</f>
        <v>0.953032672246473</v>
      </c>
      <c r="K289" s="605" t="str">
        <f aca="false">IF(J289&lt;=$A$8,$B$8,IF(J289&lt;=$A$9,$B$9,$B$10))</f>
        <v>C</v>
      </c>
    </row>
    <row r="290" customFormat="false" ht="35.05" hidden="false" customHeight="false" outlineLevel="0" collapsed="false">
      <c r="A290" s="601" t="s">
        <v>2489</v>
      </c>
      <c r="B290" s="601" t="s">
        <v>36</v>
      </c>
      <c r="C290" s="602" t="s">
        <v>2490</v>
      </c>
      <c r="D290" s="601" t="s">
        <v>674</v>
      </c>
      <c r="E290" s="601" t="s">
        <v>400</v>
      </c>
      <c r="F290" s="601" t="s">
        <v>4588</v>
      </c>
      <c r="G290" s="603" t="n">
        <v>28.13</v>
      </c>
      <c r="H290" s="603" t="n">
        <v>5045.67</v>
      </c>
      <c r="I290" s="604" t="n">
        <f aca="false">H290/$J$7</f>
        <v>0.000428641646077708</v>
      </c>
      <c r="J290" s="604" t="n">
        <f aca="false">I290+J289</f>
        <v>0.953461313892551</v>
      </c>
      <c r="K290" s="605" t="str">
        <f aca="false">IF(J290&lt;=$A$8,$B$8,IF(J290&lt;=$A$9,$B$9,$B$10))</f>
        <v>C</v>
      </c>
    </row>
    <row r="291" customFormat="false" ht="15" hidden="false" customHeight="false" outlineLevel="0" collapsed="false">
      <c r="A291" s="601" t="s">
        <v>3101</v>
      </c>
      <c r="B291" s="601" t="s">
        <v>36</v>
      </c>
      <c r="C291" s="602" t="s">
        <v>3102</v>
      </c>
      <c r="D291" s="601" t="s">
        <v>1382</v>
      </c>
      <c r="E291" s="601" t="s">
        <v>47</v>
      </c>
      <c r="F291" s="601" t="s">
        <v>4850</v>
      </c>
      <c r="G291" s="603" t="n">
        <v>4.55</v>
      </c>
      <c r="H291" s="603" t="n">
        <v>5016.37</v>
      </c>
      <c r="I291" s="604" t="n">
        <f aca="false">H291/$J$7</f>
        <v>0.000426152541512789</v>
      </c>
      <c r="J291" s="604" t="n">
        <f aca="false">I291+J290</f>
        <v>0.953887466434063</v>
      </c>
      <c r="K291" s="605" t="str">
        <f aca="false">IF(J291&lt;=$A$8,$B$8,IF(J291&lt;=$A$9,$B$9,$B$10))</f>
        <v>C</v>
      </c>
    </row>
    <row r="292" customFormat="false" ht="35.05" hidden="false" customHeight="false" outlineLevel="0" collapsed="false">
      <c r="A292" s="601" t="s">
        <v>4851</v>
      </c>
      <c r="B292" s="601" t="s">
        <v>42</v>
      </c>
      <c r="C292" s="602" t="s">
        <v>223</v>
      </c>
      <c r="D292" s="601" t="s">
        <v>1422</v>
      </c>
      <c r="E292" s="601" t="s">
        <v>47</v>
      </c>
      <c r="F292" s="601" t="s">
        <v>4852</v>
      </c>
      <c r="G292" s="603" t="n">
        <v>32.39</v>
      </c>
      <c r="H292" s="603" t="n">
        <v>4890.89</v>
      </c>
      <c r="I292" s="604" t="n">
        <f aca="false">H292/$J$7</f>
        <v>0.000415492717594493</v>
      </c>
      <c r="J292" s="604" t="n">
        <f aca="false">I292+J291</f>
        <v>0.954302959151658</v>
      </c>
      <c r="K292" s="605" t="str">
        <f aca="false">IF(J292&lt;=$A$8,$B$8,IF(J292&lt;=$A$9,$B$9,$B$10))</f>
        <v>C</v>
      </c>
    </row>
    <row r="293" customFormat="false" ht="35.05" hidden="false" customHeight="false" outlineLevel="0" collapsed="false">
      <c r="A293" s="601" t="s">
        <v>3482</v>
      </c>
      <c r="B293" s="601" t="s">
        <v>36</v>
      </c>
      <c r="C293" s="602" t="s">
        <v>3483</v>
      </c>
      <c r="D293" s="601" t="s">
        <v>1404</v>
      </c>
      <c r="E293" s="601" t="s">
        <v>120</v>
      </c>
      <c r="F293" s="601" t="s">
        <v>4853</v>
      </c>
      <c r="G293" s="603" t="n">
        <v>5.95</v>
      </c>
      <c r="H293" s="603" t="n">
        <v>4884.95</v>
      </c>
      <c r="I293" s="604" t="n">
        <f aca="false">H293/$J$7</f>
        <v>0.00041498810049157</v>
      </c>
      <c r="J293" s="604" t="n">
        <f aca="false">I293+J292</f>
        <v>0.954717947252149</v>
      </c>
      <c r="K293" s="605" t="str">
        <f aca="false">IF(J293&lt;=$A$8,$B$8,IF(J293&lt;=$A$9,$B$9,$B$10))</f>
        <v>C</v>
      </c>
    </row>
    <row r="294" customFormat="false" ht="23.85" hidden="false" customHeight="false" outlineLevel="0" collapsed="false">
      <c r="A294" s="601" t="s">
        <v>2100</v>
      </c>
      <c r="B294" s="601" t="s">
        <v>36</v>
      </c>
      <c r="C294" s="602" t="s">
        <v>2101</v>
      </c>
      <c r="D294" s="601" t="s">
        <v>1554</v>
      </c>
      <c r="E294" s="601" t="s">
        <v>1449</v>
      </c>
      <c r="F294" s="601" t="s">
        <v>4854</v>
      </c>
      <c r="G294" s="603" t="n">
        <v>135.82</v>
      </c>
      <c r="H294" s="603" t="n">
        <v>4841.98</v>
      </c>
      <c r="I294" s="604" t="n">
        <f aca="false">H294/$J$7</f>
        <v>0.000411337696970936</v>
      </c>
      <c r="J294" s="604" t="n">
        <f aca="false">I294+J293</f>
        <v>0.95512928494912</v>
      </c>
      <c r="K294" s="605" t="str">
        <f aca="false">IF(J294&lt;=$A$8,$B$8,IF(J294&lt;=$A$9,$B$9,$B$10))</f>
        <v>C</v>
      </c>
    </row>
    <row r="295" customFormat="false" ht="35.05" hidden="false" customHeight="false" outlineLevel="0" collapsed="false">
      <c r="A295" s="601" t="s">
        <v>4855</v>
      </c>
      <c r="B295" s="601" t="s">
        <v>42</v>
      </c>
      <c r="C295" s="602" t="s">
        <v>3877</v>
      </c>
      <c r="D295" s="601" t="s">
        <v>1422</v>
      </c>
      <c r="E295" s="601" t="s">
        <v>120</v>
      </c>
      <c r="F295" s="601" t="s">
        <v>4795</v>
      </c>
      <c r="G295" s="603" t="n">
        <v>63.36</v>
      </c>
      <c r="H295" s="603" t="n">
        <v>4815.36</v>
      </c>
      <c r="I295" s="604" t="n">
        <f aca="false">H295/$J$7</f>
        <v>0.000409076264768951</v>
      </c>
      <c r="J295" s="604" t="n">
        <f aca="false">I295+J294</f>
        <v>0.955538361213889</v>
      </c>
      <c r="K295" s="605" t="str">
        <f aca="false">IF(J295&lt;=$A$8,$B$8,IF(J295&lt;=$A$9,$B$9,$B$10))</f>
        <v>C</v>
      </c>
    </row>
    <row r="296" customFormat="false" ht="35.05" hidden="false" customHeight="false" outlineLevel="0" collapsed="false">
      <c r="A296" s="601" t="s">
        <v>4856</v>
      </c>
      <c r="B296" s="601" t="s">
        <v>42</v>
      </c>
      <c r="C296" s="602" t="s">
        <v>2127</v>
      </c>
      <c r="D296" s="601" t="s">
        <v>2128</v>
      </c>
      <c r="E296" s="601" t="s">
        <v>47</v>
      </c>
      <c r="F296" s="601" t="s">
        <v>4857</v>
      </c>
      <c r="G296" s="603" t="n">
        <v>70.86</v>
      </c>
      <c r="H296" s="603" t="n">
        <v>4805.01</v>
      </c>
      <c r="I296" s="604" t="n">
        <f aca="false">H296/$J$7</f>
        <v>0.000408197007695678</v>
      </c>
      <c r="J296" s="604" t="n">
        <f aca="false">I296+J295</f>
        <v>0.955946558221585</v>
      </c>
      <c r="K296" s="605" t="str">
        <f aca="false">IF(J296&lt;=$A$8,$B$8,IF(J296&lt;=$A$9,$B$9,$B$10))</f>
        <v>C</v>
      </c>
    </row>
    <row r="297" customFormat="false" ht="23.85" hidden="false" customHeight="false" outlineLevel="0" collapsed="false">
      <c r="A297" s="601" t="s">
        <v>4858</v>
      </c>
      <c r="B297" s="601" t="s">
        <v>42</v>
      </c>
      <c r="C297" s="602" t="s">
        <v>4146</v>
      </c>
      <c r="D297" s="601" t="s">
        <v>1422</v>
      </c>
      <c r="E297" s="601" t="s">
        <v>47</v>
      </c>
      <c r="F297" s="601" t="s">
        <v>4859</v>
      </c>
      <c r="G297" s="603" t="n">
        <v>59.18</v>
      </c>
      <c r="H297" s="603" t="n">
        <v>4698.89</v>
      </c>
      <c r="I297" s="604" t="n">
        <f aca="false">H297/$J$7</f>
        <v>0.000399181861742461</v>
      </c>
      <c r="J297" s="604" t="n">
        <f aca="false">I297+J296</f>
        <v>0.956345740083327</v>
      </c>
      <c r="K297" s="605" t="str">
        <f aca="false">IF(J297&lt;=$A$8,$B$8,IF(J297&lt;=$A$9,$B$9,$B$10))</f>
        <v>C</v>
      </c>
    </row>
    <row r="298" customFormat="false" ht="57.45" hidden="false" customHeight="false" outlineLevel="0" collapsed="false">
      <c r="A298" s="601" t="s">
        <v>2203</v>
      </c>
      <c r="B298" s="601" t="s">
        <v>36</v>
      </c>
      <c r="C298" s="602" t="s">
        <v>2204</v>
      </c>
      <c r="D298" s="601" t="s">
        <v>811</v>
      </c>
      <c r="E298" s="601" t="s">
        <v>120</v>
      </c>
      <c r="F298" s="601" t="s">
        <v>4644</v>
      </c>
      <c r="G298" s="603" t="n">
        <v>2284.15</v>
      </c>
      <c r="H298" s="603" t="n">
        <v>4568.3</v>
      </c>
      <c r="I298" s="604" t="n">
        <f aca="false">H298/$J$7</f>
        <v>0.000388087931191853</v>
      </c>
      <c r="J298" s="604" t="n">
        <f aca="false">I298+J297</f>
        <v>0.956733828014519</v>
      </c>
      <c r="K298" s="605" t="str">
        <f aca="false">IF(J298&lt;=$A$8,$B$8,IF(J298&lt;=$A$9,$B$9,$B$10))</f>
        <v>C</v>
      </c>
    </row>
    <row r="299" customFormat="false" ht="35.05" hidden="false" customHeight="false" outlineLevel="0" collapsed="false">
      <c r="A299" s="601" t="s">
        <v>4860</v>
      </c>
      <c r="B299" s="601" t="s">
        <v>42</v>
      </c>
      <c r="C299" s="602" t="s">
        <v>1577</v>
      </c>
      <c r="D299" s="601" t="s">
        <v>1533</v>
      </c>
      <c r="E299" s="601" t="s">
        <v>400</v>
      </c>
      <c r="F299" s="601" t="s">
        <v>4861</v>
      </c>
      <c r="G299" s="603" t="n">
        <v>5.33</v>
      </c>
      <c r="H299" s="603" t="n">
        <v>4468.24</v>
      </c>
      <c r="I299" s="604" t="n">
        <f aca="false">H299/$J$7</f>
        <v>0.000379587596626466</v>
      </c>
      <c r="J299" s="604" t="n">
        <f aca="false">I299+J298</f>
        <v>0.957113415611146</v>
      </c>
      <c r="K299" s="605" t="str">
        <f aca="false">IF(J299&lt;=$A$8,$B$8,IF(J299&lt;=$A$9,$B$9,$B$10))</f>
        <v>C</v>
      </c>
    </row>
    <row r="300" customFormat="false" ht="23.85" hidden="false" customHeight="false" outlineLevel="0" collapsed="false">
      <c r="A300" s="601" t="s">
        <v>1781</v>
      </c>
      <c r="B300" s="601" t="s">
        <v>36</v>
      </c>
      <c r="C300" s="602" t="s">
        <v>1782</v>
      </c>
      <c r="D300" s="601" t="s">
        <v>1554</v>
      </c>
      <c r="E300" s="601" t="s">
        <v>47</v>
      </c>
      <c r="F300" s="601" t="s">
        <v>4862</v>
      </c>
      <c r="G300" s="603" t="n">
        <v>30.71</v>
      </c>
      <c r="H300" s="603" t="n">
        <v>4356.21</v>
      </c>
      <c r="I300" s="604" t="n">
        <f aca="false">H300/$J$7</f>
        <v>0.000370070382141554</v>
      </c>
      <c r="J300" s="604" t="n">
        <f aca="false">I300+J299</f>
        <v>0.957483485993287</v>
      </c>
      <c r="K300" s="605" t="str">
        <f aca="false">IF(J300&lt;=$A$8,$B$8,IF(J300&lt;=$A$9,$B$9,$B$10))</f>
        <v>C</v>
      </c>
    </row>
    <row r="301" customFormat="false" ht="23.85" hidden="false" customHeight="false" outlineLevel="0" collapsed="false">
      <c r="A301" s="601" t="s">
        <v>4863</v>
      </c>
      <c r="B301" s="601" t="s">
        <v>42</v>
      </c>
      <c r="C301" s="602" t="s">
        <v>2006</v>
      </c>
      <c r="D301" s="601" t="s">
        <v>769</v>
      </c>
      <c r="E301" s="601" t="s">
        <v>47</v>
      </c>
      <c r="F301" s="601" t="s">
        <v>4864</v>
      </c>
      <c r="G301" s="603" t="n">
        <v>102.5</v>
      </c>
      <c r="H301" s="603" t="n">
        <v>4245.55</v>
      </c>
      <c r="I301" s="604" t="n">
        <f aca="false">H301/$J$7</f>
        <v>0.000360669552409336</v>
      </c>
      <c r="J301" s="604" t="n">
        <f aca="false">I301+J300</f>
        <v>0.957844155545697</v>
      </c>
      <c r="K301" s="605" t="str">
        <f aca="false">IF(J301&lt;=$A$8,$B$8,IF(J301&lt;=$A$9,$B$9,$B$10))</f>
        <v>C</v>
      </c>
    </row>
    <row r="302" customFormat="false" ht="23.85" hidden="false" customHeight="false" outlineLevel="0" collapsed="false">
      <c r="A302" s="601" t="s">
        <v>4865</v>
      </c>
      <c r="B302" s="601" t="s">
        <v>42</v>
      </c>
      <c r="C302" s="602" t="s">
        <v>3633</v>
      </c>
      <c r="D302" s="601" t="s">
        <v>1422</v>
      </c>
      <c r="E302" s="601" t="s">
        <v>47</v>
      </c>
      <c r="F302" s="601" t="s">
        <v>4866</v>
      </c>
      <c r="G302" s="603" t="n">
        <v>20.79</v>
      </c>
      <c r="H302" s="603" t="n">
        <v>4241.16</v>
      </c>
      <c r="I302" s="604" t="n">
        <f aca="false">H302/$J$7</f>
        <v>0.000360296611486469</v>
      </c>
      <c r="J302" s="604" t="n">
        <f aca="false">I302+J301</f>
        <v>0.958204452157183</v>
      </c>
      <c r="K302" s="605" t="str">
        <f aca="false">IF(J302&lt;=$A$8,$B$8,IF(J302&lt;=$A$9,$B$9,$B$10))</f>
        <v>C</v>
      </c>
    </row>
    <row r="303" customFormat="false" ht="23.85" hidden="false" customHeight="false" outlineLevel="0" collapsed="false">
      <c r="A303" s="601" t="s">
        <v>4867</v>
      </c>
      <c r="B303" s="601" t="s">
        <v>42</v>
      </c>
      <c r="C303" s="602" t="s">
        <v>1682</v>
      </c>
      <c r="D303" s="601" t="s">
        <v>1399</v>
      </c>
      <c r="E303" s="601" t="s">
        <v>66</v>
      </c>
      <c r="F303" s="601" t="s">
        <v>4868</v>
      </c>
      <c r="G303" s="603" t="n">
        <v>14.99</v>
      </c>
      <c r="H303" s="603" t="n">
        <v>4230.17</v>
      </c>
      <c r="I303" s="604" t="n">
        <f aca="false">H303/$J$7</f>
        <v>0.000359362984893689</v>
      </c>
      <c r="J303" s="604" t="n">
        <f aca="false">I303+J302</f>
        <v>0.958563815142077</v>
      </c>
      <c r="K303" s="605" t="str">
        <f aca="false">IF(J303&lt;=$A$8,$B$8,IF(J303&lt;=$A$9,$B$9,$B$10))</f>
        <v>C</v>
      </c>
    </row>
    <row r="304" customFormat="false" ht="35.05" hidden="false" customHeight="false" outlineLevel="0" collapsed="false">
      <c r="A304" s="601" t="s">
        <v>4869</v>
      </c>
      <c r="B304" s="601" t="s">
        <v>42</v>
      </c>
      <c r="C304" s="602" t="s">
        <v>3930</v>
      </c>
      <c r="D304" s="601" t="s">
        <v>1422</v>
      </c>
      <c r="E304" s="601" t="s">
        <v>47</v>
      </c>
      <c r="F304" s="601" t="s">
        <v>4870</v>
      </c>
      <c r="G304" s="603" t="n">
        <v>19.22</v>
      </c>
      <c r="H304" s="603" t="n">
        <v>4180.35</v>
      </c>
      <c r="I304" s="604" t="n">
        <f aca="false">H304/$J$7</f>
        <v>0.000355130657609584</v>
      </c>
      <c r="J304" s="604" t="n">
        <f aca="false">I304+J303</f>
        <v>0.958918945799686</v>
      </c>
      <c r="K304" s="605" t="str">
        <f aca="false">IF(J304&lt;=$A$8,$B$8,IF(J304&lt;=$A$9,$B$9,$B$10))</f>
        <v>C</v>
      </c>
    </row>
    <row r="305" customFormat="false" ht="23.85" hidden="false" customHeight="false" outlineLevel="0" collapsed="false">
      <c r="A305" s="601" t="s">
        <v>4871</v>
      </c>
      <c r="B305" s="601" t="s">
        <v>42</v>
      </c>
      <c r="C305" s="602" t="s">
        <v>1561</v>
      </c>
      <c r="D305" s="601" t="s">
        <v>1533</v>
      </c>
      <c r="E305" s="601" t="s">
        <v>400</v>
      </c>
      <c r="F305" s="601" t="s">
        <v>4872</v>
      </c>
      <c r="G305" s="603" t="n">
        <v>7.47</v>
      </c>
      <c r="H305" s="603" t="n">
        <v>4151.45</v>
      </c>
      <c r="I305" s="604" t="n">
        <f aca="false">H305/$J$7</f>
        <v>0.000352675533994356</v>
      </c>
      <c r="J305" s="604" t="n">
        <f aca="false">I305+J304</f>
        <v>0.959271621333681</v>
      </c>
      <c r="K305" s="605" t="str">
        <f aca="false">IF(J305&lt;=$A$8,$B$8,IF(J305&lt;=$A$9,$B$9,$B$10))</f>
        <v>C</v>
      </c>
    </row>
    <row r="306" customFormat="false" ht="35.05" hidden="false" customHeight="false" outlineLevel="0" collapsed="false">
      <c r="A306" s="601" t="s">
        <v>2974</v>
      </c>
      <c r="B306" s="601" t="s">
        <v>36</v>
      </c>
      <c r="C306" s="602" t="s">
        <v>2975</v>
      </c>
      <c r="D306" s="601" t="s">
        <v>1404</v>
      </c>
      <c r="E306" s="601" t="s">
        <v>120</v>
      </c>
      <c r="F306" s="601" t="s">
        <v>4702</v>
      </c>
      <c r="G306" s="603" t="n">
        <v>229.74</v>
      </c>
      <c r="H306" s="603" t="n">
        <v>4135.32</v>
      </c>
      <c r="I306" s="604" t="n">
        <f aca="false">H306/$J$7</f>
        <v>0.000351305252198037</v>
      </c>
      <c r="J306" s="604" t="n">
        <f aca="false">I306+J305</f>
        <v>0.959622926585879</v>
      </c>
      <c r="K306" s="605" t="str">
        <f aca="false">IF(J306&lt;=$A$8,$B$8,IF(J306&lt;=$A$9,$B$9,$B$10))</f>
        <v>C</v>
      </c>
    </row>
    <row r="307" customFormat="false" ht="35.05" hidden="false" customHeight="false" outlineLevel="0" collapsed="false">
      <c r="A307" s="601" t="s">
        <v>4873</v>
      </c>
      <c r="B307" s="601" t="s">
        <v>42</v>
      </c>
      <c r="C307" s="602" t="s">
        <v>4161</v>
      </c>
      <c r="D307" s="601" t="s">
        <v>1422</v>
      </c>
      <c r="E307" s="601" t="s">
        <v>120</v>
      </c>
      <c r="F307" s="601" t="s">
        <v>4629</v>
      </c>
      <c r="G307" s="603" t="n">
        <v>1002.99</v>
      </c>
      <c r="H307" s="603" t="n">
        <v>4011.96</v>
      </c>
      <c r="I307" s="604" t="n">
        <f aca="false">H307/$J$7</f>
        <v>0.000340825527313107</v>
      </c>
      <c r="J307" s="604" t="n">
        <f aca="false">I307+J306</f>
        <v>0.959963752113192</v>
      </c>
      <c r="K307" s="605" t="str">
        <f aca="false">IF(J307&lt;=$A$8,$B$8,IF(J307&lt;=$A$9,$B$9,$B$10))</f>
        <v>C</v>
      </c>
    </row>
    <row r="308" customFormat="false" ht="35.05" hidden="false" customHeight="false" outlineLevel="0" collapsed="false">
      <c r="A308" s="606" t="s">
        <v>4874</v>
      </c>
      <c r="B308" s="606" t="s">
        <v>42</v>
      </c>
      <c r="C308" s="607" t="s">
        <v>1644</v>
      </c>
      <c r="D308" s="606" t="s">
        <v>914</v>
      </c>
      <c r="E308" s="606" t="s">
        <v>388</v>
      </c>
      <c r="F308" s="606" t="s">
        <v>4875</v>
      </c>
      <c r="G308" s="608" t="n">
        <v>47.4</v>
      </c>
      <c r="H308" s="608" t="n">
        <v>3985.86</v>
      </c>
      <c r="I308" s="604" t="n">
        <f aca="false">H308/$J$7</f>
        <v>0.000338608270345721</v>
      </c>
      <c r="J308" s="604" t="n">
        <f aca="false">I308+J307</f>
        <v>0.960302360383537</v>
      </c>
      <c r="K308" s="605" t="str">
        <f aca="false">IF(J308&lt;=$A$8,$B$8,IF(J308&lt;=$A$9,$B$9,$B$10))</f>
        <v>C</v>
      </c>
    </row>
    <row r="309" customFormat="false" ht="23.85" hidden="false" customHeight="false" outlineLevel="0" collapsed="false">
      <c r="A309" s="606" t="s">
        <v>4876</v>
      </c>
      <c r="B309" s="606" t="s">
        <v>42</v>
      </c>
      <c r="C309" s="607" t="s">
        <v>3785</v>
      </c>
      <c r="D309" s="606" t="s">
        <v>1422</v>
      </c>
      <c r="E309" s="606" t="s">
        <v>120</v>
      </c>
      <c r="F309" s="606" t="s">
        <v>4644</v>
      </c>
      <c r="G309" s="608" t="n">
        <v>1948.81</v>
      </c>
      <c r="H309" s="608" t="n">
        <v>3897.62</v>
      </c>
      <c r="I309" s="604" t="n">
        <f aca="false">H309/$J$7</f>
        <v>0.000331112072843725</v>
      </c>
      <c r="J309" s="604" t="n">
        <f aca="false">I309+J308</f>
        <v>0.960633472456381</v>
      </c>
      <c r="K309" s="605" t="str">
        <f aca="false">IF(J309&lt;=$A$8,$B$8,IF(J309&lt;=$A$9,$B$9,$B$10))</f>
        <v>C</v>
      </c>
    </row>
    <row r="310" customFormat="false" ht="35.05" hidden="false" customHeight="false" outlineLevel="0" collapsed="false">
      <c r="A310" s="606" t="s">
        <v>3811</v>
      </c>
      <c r="B310" s="606" t="s">
        <v>36</v>
      </c>
      <c r="C310" s="607" t="s">
        <v>3812</v>
      </c>
      <c r="D310" s="606" t="s">
        <v>1422</v>
      </c>
      <c r="E310" s="606" t="s">
        <v>120</v>
      </c>
      <c r="F310" s="606" t="s">
        <v>4877</v>
      </c>
      <c r="G310" s="608" t="n">
        <v>73.43</v>
      </c>
      <c r="H310" s="608" t="n">
        <v>3891.79</v>
      </c>
      <c r="I310" s="604" t="n">
        <f aca="false">H310/$J$7</f>
        <v>0.000330616800501968</v>
      </c>
      <c r="J310" s="604" t="n">
        <f aca="false">I310+J309</f>
        <v>0.960964089256883</v>
      </c>
      <c r="K310" s="605" t="str">
        <f aca="false">IF(J310&lt;=$A$8,$B$8,IF(J310&lt;=$A$9,$B$9,$B$10))</f>
        <v>C</v>
      </c>
    </row>
    <row r="311" customFormat="false" ht="23.85" hidden="false" customHeight="false" outlineLevel="0" collapsed="false">
      <c r="A311" s="606" t="s">
        <v>3447</v>
      </c>
      <c r="B311" s="606" t="s">
        <v>36</v>
      </c>
      <c r="C311" s="607" t="s">
        <v>3448</v>
      </c>
      <c r="D311" s="606" t="s">
        <v>1422</v>
      </c>
      <c r="E311" s="606" t="s">
        <v>120</v>
      </c>
      <c r="F311" s="606" t="s">
        <v>4644</v>
      </c>
      <c r="G311" s="608" t="n">
        <v>1905.67</v>
      </c>
      <c r="H311" s="608" t="n">
        <v>3811.34</v>
      </c>
      <c r="I311" s="604" t="n">
        <f aca="false">H311/$J$7</f>
        <v>0.000323782381995218</v>
      </c>
      <c r="J311" s="604" t="n">
        <f aca="false">I311+J310</f>
        <v>0.961287871638878</v>
      </c>
      <c r="K311" s="605" t="str">
        <f aca="false">IF(J311&lt;=$A$8,$B$8,IF(J311&lt;=$A$9,$B$9,$B$10))</f>
        <v>C</v>
      </c>
    </row>
    <row r="312" customFormat="false" ht="23.85" hidden="false" customHeight="false" outlineLevel="0" collapsed="false">
      <c r="A312" s="606" t="s">
        <v>4080</v>
      </c>
      <c r="B312" s="606" t="s">
        <v>36</v>
      </c>
      <c r="C312" s="607" t="s">
        <v>4081</v>
      </c>
      <c r="D312" s="606" t="s">
        <v>1422</v>
      </c>
      <c r="E312" s="606" t="s">
        <v>120</v>
      </c>
      <c r="F312" s="606" t="s">
        <v>4617</v>
      </c>
      <c r="G312" s="608" t="n">
        <v>535.79</v>
      </c>
      <c r="H312" s="608" t="n">
        <v>3750.53</v>
      </c>
      <c r="I312" s="604" t="n">
        <f aca="false">H312/$J$7</f>
        <v>0.000318616428118333</v>
      </c>
      <c r="J312" s="604" t="n">
        <f aca="false">I312+J311</f>
        <v>0.961606488066997</v>
      </c>
      <c r="K312" s="605" t="str">
        <f aca="false">IF(J312&lt;=$A$8,$B$8,IF(J312&lt;=$A$9,$B$9,$B$10))</f>
        <v>C</v>
      </c>
    </row>
    <row r="313" customFormat="false" ht="35.05" hidden="false" customHeight="false" outlineLevel="0" collapsed="false">
      <c r="A313" s="606" t="s">
        <v>4878</v>
      </c>
      <c r="B313" s="606" t="s">
        <v>42</v>
      </c>
      <c r="C313" s="607" t="s">
        <v>3398</v>
      </c>
      <c r="D313" s="606" t="s">
        <v>1422</v>
      </c>
      <c r="E313" s="606" t="s">
        <v>47</v>
      </c>
      <c r="F313" s="606" t="s">
        <v>4879</v>
      </c>
      <c r="G313" s="608" t="n">
        <v>13.04</v>
      </c>
      <c r="H313" s="608" t="n">
        <v>3711.57</v>
      </c>
      <c r="I313" s="604" t="n">
        <f aca="false">H313/$J$7</f>
        <v>0.000315306683618358</v>
      </c>
      <c r="J313" s="604" t="n">
        <f aca="false">I313+J312</f>
        <v>0.961921794750615</v>
      </c>
      <c r="K313" s="605" t="str">
        <f aca="false">IF(J313&lt;=$A$8,$B$8,IF(J313&lt;=$A$9,$B$9,$B$10))</f>
        <v>C</v>
      </c>
    </row>
    <row r="314" customFormat="false" ht="35.05" hidden="false" customHeight="false" outlineLevel="0" collapsed="false">
      <c r="A314" s="606" t="s">
        <v>4329</v>
      </c>
      <c r="B314" s="606" t="s">
        <v>36</v>
      </c>
      <c r="C314" s="607" t="s">
        <v>4330</v>
      </c>
      <c r="D314" s="606" t="s">
        <v>1422</v>
      </c>
      <c r="E314" s="606" t="s">
        <v>120</v>
      </c>
      <c r="F314" s="606" t="s">
        <v>4684</v>
      </c>
      <c r="G314" s="608" t="n">
        <v>307.97</v>
      </c>
      <c r="H314" s="608" t="n">
        <v>3695.64</v>
      </c>
      <c r="I314" s="604" t="n">
        <f aca="false">H314/$J$7</f>
        <v>0.000313953392296885</v>
      </c>
      <c r="J314" s="604" t="n">
        <f aca="false">I314+J313</f>
        <v>0.962235748142912</v>
      </c>
      <c r="K314" s="605" t="str">
        <f aca="false">IF(J314&lt;=$A$8,$B$8,IF(J314&lt;=$A$9,$B$9,$B$10))</f>
        <v>C</v>
      </c>
    </row>
    <row r="315" customFormat="false" ht="35.05" hidden="false" customHeight="false" outlineLevel="0" collapsed="false">
      <c r="A315" s="606" t="s">
        <v>3266</v>
      </c>
      <c r="B315" s="606" t="s">
        <v>36</v>
      </c>
      <c r="C315" s="607" t="s">
        <v>3267</v>
      </c>
      <c r="D315" s="606" t="s">
        <v>1404</v>
      </c>
      <c r="E315" s="606" t="s">
        <v>120</v>
      </c>
      <c r="F315" s="606" t="s">
        <v>4880</v>
      </c>
      <c r="G315" s="608" t="n">
        <v>12.61</v>
      </c>
      <c r="H315" s="608" t="n">
        <v>3694.73</v>
      </c>
      <c r="I315" s="604" t="n">
        <f aca="false">H315/$J$7</f>
        <v>0.000313876085636336</v>
      </c>
      <c r="J315" s="604" t="n">
        <f aca="false">I315+J314</f>
        <v>0.962549624228548</v>
      </c>
      <c r="K315" s="605" t="str">
        <f aca="false">IF(J315&lt;=$A$8,$B$8,IF(J315&lt;=$A$9,$B$9,$B$10))</f>
        <v>C</v>
      </c>
    </row>
    <row r="316" customFormat="false" ht="35.05" hidden="false" customHeight="false" outlineLevel="0" collapsed="false">
      <c r="A316" s="606" t="s">
        <v>2896</v>
      </c>
      <c r="B316" s="606" t="s">
        <v>36</v>
      </c>
      <c r="C316" s="607" t="s">
        <v>2897</v>
      </c>
      <c r="D316" s="606" t="s">
        <v>1404</v>
      </c>
      <c r="E316" s="606" t="s">
        <v>120</v>
      </c>
      <c r="F316" s="606" t="s">
        <v>4881</v>
      </c>
      <c r="G316" s="608" t="n">
        <v>122.41</v>
      </c>
      <c r="H316" s="608" t="n">
        <v>3672.3</v>
      </c>
      <c r="I316" s="604" t="n">
        <f aca="false">H316/$J$7</f>
        <v>0.000311970603882372</v>
      </c>
      <c r="J316" s="604" t="n">
        <f aca="false">I316+J315</f>
        <v>0.962861594832431</v>
      </c>
      <c r="K316" s="605" t="str">
        <f aca="false">IF(J316&lt;=$A$8,$B$8,IF(J316&lt;=$A$9,$B$9,$B$10))</f>
        <v>C</v>
      </c>
    </row>
    <row r="317" customFormat="false" ht="23.85" hidden="false" customHeight="false" outlineLevel="0" collapsed="false">
      <c r="A317" s="606" t="s">
        <v>4882</v>
      </c>
      <c r="B317" s="606" t="s">
        <v>42</v>
      </c>
      <c r="C317" s="607" t="s">
        <v>4071</v>
      </c>
      <c r="D317" s="606" t="s">
        <v>1422</v>
      </c>
      <c r="E317" s="606" t="s">
        <v>120</v>
      </c>
      <c r="F317" s="606" t="s">
        <v>4612</v>
      </c>
      <c r="G317" s="608" t="n">
        <v>53.76</v>
      </c>
      <c r="H317" s="608" t="n">
        <v>3655.68</v>
      </c>
      <c r="I317" s="604" t="n">
        <f aca="false">H317/$J$7</f>
        <v>0.000310558695422681</v>
      </c>
      <c r="J317" s="604" t="n">
        <f aca="false">I317+J316</f>
        <v>0.963172153527854</v>
      </c>
      <c r="K317" s="605" t="str">
        <f aca="false">IF(J317&lt;=$A$8,$B$8,IF(J317&lt;=$A$9,$B$9,$B$10))</f>
        <v>C</v>
      </c>
    </row>
    <row r="318" customFormat="false" ht="23.85" hidden="false" customHeight="false" outlineLevel="0" collapsed="false">
      <c r="A318" s="606" t="s">
        <v>2573</v>
      </c>
      <c r="B318" s="606" t="s">
        <v>36</v>
      </c>
      <c r="C318" s="607" t="s">
        <v>2574</v>
      </c>
      <c r="D318" s="606" t="s">
        <v>2531</v>
      </c>
      <c r="E318" s="606" t="s">
        <v>120</v>
      </c>
      <c r="F318" s="606" t="s">
        <v>4883</v>
      </c>
      <c r="G318" s="608" t="n">
        <v>29.01</v>
      </c>
      <c r="H318" s="608" t="n">
        <v>3568.23</v>
      </c>
      <c r="I318" s="604" t="n">
        <f aca="false">H318/$J$7</f>
        <v>0.000303129610296326</v>
      </c>
      <c r="J318" s="604" t="n">
        <f aca="false">I318+J317</f>
        <v>0.96347528313815</v>
      </c>
      <c r="K318" s="605" t="str">
        <f aca="false">IF(J318&lt;=$A$8,$B$8,IF(J318&lt;=$A$9,$B$9,$B$10))</f>
        <v>C</v>
      </c>
    </row>
    <row r="319" customFormat="false" ht="23.85" hidden="false" customHeight="false" outlineLevel="0" collapsed="false">
      <c r="A319" s="606" t="s">
        <v>2455</v>
      </c>
      <c r="B319" s="606" t="s">
        <v>36</v>
      </c>
      <c r="C319" s="607" t="s">
        <v>2456</v>
      </c>
      <c r="D319" s="606" t="s">
        <v>674</v>
      </c>
      <c r="E319" s="606" t="s">
        <v>1449</v>
      </c>
      <c r="F319" s="606" t="s">
        <v>4884</v>
      </c>
      <c r="G319" s="608" t="n">
        <v>24.45</v>
      </c>
      <c r="H319" s="608" t="n">
        <v>3555.76</v>
      </c>
      <c r="I319" s="604" t="n">
        <f aca="false">H319/$J$7</f>
        <v>0.000302070254189686</v>
      </c>
      <c r="J319" s="604" t="n">
        <f aca="false">I319+J318</f>
        <v>0.96377735339234</v>
      </c>
      <c r="K319" s="605" t="str">
        <f aca="false">IF(J319&lt;=$A$8,$B$8,IF(J319&lt;=$A$9,$B$9,$B$10))</f>
        <v>C</v>
      </c>
    </row>
    <row r="320" customFormat="false" ht="15" hidden="false" customHeight="false" outlineLevel="0" collapsed="false">
      <c r="A320" s="606" t="s">
        <v>1546</v>
      </c>
      <c r="B320" s="606" t="s">
        <v>36</v>
      </c>
      <c r="C320" s="607" t="s">
        <v>1547</v>
      </c>
      <c r="D320" s="606" t="s">
        <v>1533</v>
      </c>
      <c r="E320" s="606" t="s">
        <v>400</v>
      </c>
      <c r="F320" s="606" t="s">
        <v>4885</v>
      </c>
      <c r="G320" s="608" t="n">
        <v>14.11</v>
      </c>
      <c r="H320" s="608" t="n">
        <v>3512.26</v>
      </c>
      <c r="I320" s="604" t="n">
        <f aca="false">H320/$J$7</f>
        <v>0.00029837482591071</v>
      </c>
      <c r="J320" s="604" t="n">
        <f aca="false">I320+J319</f>
        <v>0.96407572821825</v>
      </c>
      <c r="K320" s="605" t="str">
        <f aca="false">IF(J320&lt;=$A$8,$B$8,IF(J320&lt;=$A$9,$B$9,$B$10))</f>
        <v>C</v>
      </c>
    </row>
    <row r="321" customFormat="false" ht="23.85" hidden="false" customHeight="false" outlineLevel="0" collapsed="false">
      <c r="A321" s="606" t="s">
        <v>4886</v>
      </c>
      <c r="B321" s="606" t="s">
        <v>42</v>
      </c>
      <c r="C321" s="607" t="s">
        <v>1955</v>
      </c>
      <c r="D321" s="606" t="s">
        <v>1399</v>
      </c>
      <c r="E321" s="606" t="s">
        <v>47</v>
      </c>
      <c r="F321" s="606" t="s">
        <v>4887</v>
      </c>
      <c r="G321" s="608" t="n">
        <v>37.3</v>
      </c>
      <c r="H321" s="608" t="n">
        <v>3509.55</v>
      </c>
      <c r="I321" s="604" t="n">
        <f aca="false">H321/$J$7</f>
        <v>0.000298144604976549</v>
      </c>
      <c r="J321" s="604" t="n">
        <f aca="false">I321+J320</f>
        <v>0.964373872823227</v>
      </c>
      <c r="K321" s="605" t="str">
        <f aca="false">IF(J321&lt;=$A$8,$B$8,IF(J321&lt;=$A$9,$B$9,$B$10))</f>
        <v>C</v>
      </c>
    </row>
    <row r="322" customFormat="false" ht="35.05" hidden="false" customHeight="false" outlineLevel="0" collapsed="false">
      <c r="A322" s="606" t="s">
        <v>4888</v>
      </c>
      <c r="B322" s="606" t="s">
        <v>42</v>
      </c>
      <c r="C322" s="607" t="s">
        <v>3711</v>
      </c>
      <c r="D322" s="606" t="s">
        <v>1422</v>
      </c>
      <c r="E322" s="606" t="s">
        <v>47</v>
      </c>
      <c r="F322" s="606" t="s">
        <v>4758</v>
      </c>
      <c r="G322" s="608" t="n">
        <v>10.13</v>
      </c>
      <c r="H322" s="608" t="n">
        <v>3503.96</v>
      </c>
      <c r="I322" s="604" t="n">
        <f aca="false">H322/$J$7</f>
        <v>0.000297669721204607</v>
      </c>
      <c r="J322" s="604" t="n">
        <f aca="false">I322+J321</f>
        <v>0.964671542544431</v>
      </c>
      <c r="K322" s="605" t="str">
        <f aca="false">IF(J322&lt;=$A$8,$B$8,IF(J322&lt;=$A$9,$B$9,$B$10))</f>
        <v>C</v>
      </c>
    </row>
    <row r="323" customFormat="false" ht="35.05" hidden="false" customHeight="false" outlineLevel="0" collapsed="false">
      <c r="A323" s="606" t="s">
        <v>1402</v>
      </c>
      <c r="B323" s="606" t="s">
        <v>36</v>
      </c>
      <c r="C323" s="607" t="s">
        <v>1403</v>
      </c>
      <c r="D323" s="606" t="s">
        <v>1404</v>
      </c>
      <c r="E323" s="606" t="s">
        <v>120</v>
      </c>
      <c r="F323" s="606" t="s">
        <v>4562</v>
      </c>
      <c r="G323" s="608" t="n">
        <v>3499.41</v>
      </c>
      <c r="H323" s="608" t="n">
        <v>3499.41</v>
      </c>
      <c r="I323" s="604" t="n">
        <f aca="false">H323/$J$7</f>
        <v>0.000297283187901863</v>
      </c>
      <c r="J323" s="604" t="n">
        <f aca="false">I323+J322</f>
        <v>0.964968825732333</v>
      </c>
      <c r="K323" s="605" t="str">
        <f aca="false">IF(J323&lt;=$A$8,$B$8,IF(J323&lt;=$A$9,$B$9,$B$10))</f>
        <v>C</v>
      </c>
    </row>
    <row r="324" customFormat="false" ht="23.85" hidden="false" customHeight="false" outlineLevel="0" collapsed="false">
      <c r="A324" s="606" t="s">
        <v>2510</v>
      </c>
      <c r="B324" s="606" t="s">
        <v>36</v>
      </c>
      <c r="C324" s="607" t="s">
        <v>2511</v>
      </c>
      <c r="D324" s="606" t="s">
        <v>674</v>
      </c>
      <c r="E324" s="606" t="s">
        <v>47</v>
      </c>
      <c r="F324" s="606" t="s">
        <v>4889</v>
      </c>
      <c r="G324" s="608" t="n">
        <v>8.7</v>
      </c>
      <c r="H324" s="608" t="n">
        <v>3436.5</v>
      </c>
      <c r="I324" s="604" t="n">
        <f aca="false">H324/$J$7</f>
        <v>0.000291938834039096</v>
      </c>
      <c r="J324" s="604" t="n">
        <f aca="false">I324+J323</f>
        <v>0.965260764566372</v>
      </c>
      <c r="K324" s="605" t="str">
        <f aca="false">IF(J324&lt;=$A$8,$B$8,IF(J324&lt;=$A$9,$B$9,$B$10))</f>
        <v>C</v>
      </c>
    </row>
    <row r="325" customFormat="false" ht="23.85" hidden="false" customHeight="false" outlineLevel="0" collapsed="false">
      <c r="A325" s="606" t="s">
        <v>2237</v>
      </c>
      <c r="B325" s="606" t="s">
        <v>36</v>
      </c>
      <c r="C325" s="607" t="s">
        <v>2238</v>
      </c>
      <c r="D325" s="606" t="s">
        <v>811</v>
      </c>
      <c r="E325" s="606" t="s">
        <v>1449</v>
      </c>
      <c r="F325" s="606" t="s">
        <v>4890</v>
      </c>
      <c r="G325" s="608" t="n">
        <v>1776.88</v>
      </c>
      <c r="H325" s="608" t="n">
        <v>3411.6</v>
      </c>
      <c r="I325" s="604" t="n">
        <f aca="false">H325/$J$7</f>
        <v>0.000289823519920786</v>
      </c>
      <c r="J325" s="604" t="n">
        <f aca="false">I325+J324</f>
        <v>0.965550588086293</v>
      </c>
      <c r="K325" s="605" t="str">
        <f aca="false">IF(J325&lt;=$A$8,$B$8,IF(J325&lt;=$A$9,$B$9,$B$10))</f>
        <v>C</v>
      </c>
    </row>
    <row r="326" customFormat="false" ht="35.05" hidden="false" customHeight="false" outlineLevel="0" collapsed="false">
      <c r="A326" s="606" t="s">
        <v>3387</v>
      </c>
      <c r="B326" s="606" t="s">
        <v>36</v>
      </c>
      <c r="C326" s="607" t="s">
        <v>3388</v>
      </c>
      <c r="D326" s="606" t="s">
        <v>1404</v>
      </c>
      <c r="E326" s="606" t="s">
        <v>120</v>
      </c>
      <c r="F326" s="606" t="s">
        <v>4891</v>
      </c>
      <c r="G326" s="608" t="n">
        <v>15.38</v>
      </c>
      <c r="H326" s="608" t="n">
        <v>3368.22</v>
      </c>
      <c r="I326" s="604" t="n">
        <f aca="false">H326/$J$7</f>
        <v>0.000286138285926717</v>
      </c>
      <c r="J326" s="604" t="n">
        <f aca="false">I326+J325</f>
        <v>0.96583672637222</v>
      </c>
      <c r="K326" s="605" t="str">
        <f aca="false">IF(J326&lt;=$A$8,$B$8,IF(J326&lt;=$A$9,$B$9,$B$10))</f>
        <v>C</v>
      </c>
    </row>
    <row r="327" customFormat="false" ht="15" hidden="false" customHeight="false" outlineLevel="0" collapsed="false">
      <c r="A327" s="606" t="s">
        <v>4067</v>
      </c>
      <c r="B327" s="606" t="s">
        <v>36</v>
      </c>
      <c r="C327" s="607" t="s">
        <v>4068</v>
      </c>
      <c r="D327" s="606" t="s">
        <v>1382</v>
      </c>
      <c r="E327" s="606" t="s">
        <v>120</v>
      </c>
      <c r="F327" s="606" t="s">
        <v>4892</v>
      </c>
      <c r="G327" s="608" t="n">
        <v>69.77</v>
      </c>
      <c r="H327" s="608" t="n">
        <v>3348.96</v>
      </c>
      <c r="I327" s="604" t="n">
        <f aca="false">H327/$J$7</f>
        <v>0.00028450210319906</v>
      </c>
      <c r="J327" s="604" t="n">
        <f aca="false">I327+J326</f>
        <v>0.966121228475419</v>
      </c>
      <c r="K327" s="605" t="str">
        <f aca="false">IF(J327&lt;=$A$8,$B$8,IF(J327&lt;=$A$9,$B$9,$B$10))</f>
        <v>C</v>
      </c>
    </row>
    <row r="328" customFormat="false" ht="35.05" hidden="false" customHeight="false" outlineLevel="0" collapsed="false">
      <c r="A328" s="606" t="s">
        <v>2862</v>
      </c>
      <c r="B328" s="606" t="s">
        <v>36</v>
      </c>
      <c r="C328" s="607" t="s">
        <v>2863</v>
      </c>
      <c r="D328" s="606" t="s">
        <v>1404</v>
      </c>
      <c r="E328" s="606" t="s">
        <v>2864</v>
      </c>
      <c r="F328" s="606" t="s">
        <v>4893</v>
      </c>
      <c r="G328" s="608" t="n">
        <v>0.59</v>
      </c>
      <c r="H328" s="608" t="n">
        <v>3316.39</v>
      </c>
      <c r="I328" s="604" t="n">
        <f aca="false">H328/$J$7</f>
        <v>0.000281735204370411</v>
      </c>
      <c r="J328" s="604" t="n">
        <f aca="false">I328+J327</f>
        <v>0.966402963679789</v>
      </c>
      <c r="K328" s="605" t="str">
        <f aca="false">IF(J328&lt;=$A$8,$B$8,IF(J328&lt;=$A$9,$B$9,$B$10))</f>
        <v>C</v>
      </c>
    </row>
    <row r="329" customFormat="false" ht="23.85" hidden="false" customHeight="false" outlineLevel="0" collapsed="false">
      <c r="A329" s="606" t="s">
        <v>4894</v>
      </c>
      <c r="B329" s="606" t="s">
        <v>42</v>
      </c>
      <c r="C329" s="607" t="s">
        <v>537</v>
      </c>
      <c r="D329" s="606" t="s">
        <v>1422</v>
      </c>
      <c r="E329" s="606" t="s">
        <v>120</v>
      </c>
      <c r="F329" s="606" t="s">
        <v>4690</v>
      </c>
      <c r="G329" s="608" t="n">
        <v>103.26</v>
      </c>
      <c r="H329" s="608" t="n">
        <v>3304.32</v>
      </c>
      <c r="I329" s="604" t="n">
        <f aca="false">H329/$J$7</f>
        <v>0.000280709829213463</v>
      </c>
      <c r="J329" s="604" t="n">
        <f aca="false">I329+J328</f>
        <v>0.966683673509003</v>
      </c>
      <c r="K329" s="605" t="str">
        <f aca="false">IF(J329&lt;=$A$8,$B$8,IF(J329&lt;=$A$9,$B$9,$B$10))</f>
        <v>C</v>
      </c>
    </row>
    <row r="330" customFormat="false" ht="23.85" hidden="false" customHeight="false" outlineLevel="0" collapsed="false">
      <c r="A330" s="606" t="s">
        <v>4895</v>
      </c>
      <c r="B330" s="606" t="s">
        <v>42</v>
      </c>
      <c r="C330" s="607" t="s">
        <v>3623</v>
      </c>
      <c r="D330" s="606" t="s">
        <v>1422</v>
      </c>
      <c r="E330" s="606" t="s">
        <v>120</v>
      </c>
      <c r="F330" s="606" t="s">
        <v>4580</v>
      </c>
      <c r="G330" s="608" t="n">
        <v>117.79</v>
      </c>
      <c r="H330" s="608" t="n">
        <v>3298.12</v>
      </c>
      <c r="I330" s="604" t="n">
        <f aca="false">H330/$J$7</f>
        <v>0.000280183124493241</v>
      </c>
      <c r="J330" s="604" t="n">
        <f aca="false">I330+J329</f>
        <v>0.966963856633496</v>
      </c>
      <c r="K330" s="605" t="str">
        <f aca="false">IF(J330&lt;=$A$8,$B$8,IF(J330&lt;=$A$9,$B$9,$B$10))</f>
        <v>C</v>
      </c>
    </row>
    <row r="331" customFormat="false" ht="35.05" hidden="false" customHeight="false" outlineLevel="0" collapsed="false">
      <c r="A331" s="606" t="s">
        <v>4896</v>
      </c>
      <c r="B331" s="606" t="s">
        <v>42</v>
      </c>
      <c r="C331" s="607" t="s">
        <v>1505</v>
      </c>
      <c r="D331" s="606" t="s">
        <v>1404</v>
      </c>
      <c r="E331" s="606" t="s">
        <v>120</v>
      </c>
      <c r="F331" s="606" t="s">
        <v>4579</v>
      </c>
      <c r="G331" s="608" t="n">
        <v>219.52</v>
      </c>
      <c r="H331" s="608" t="n">
        <v>3292.8</v>
      </c>
      <c r="I331" s="604" t="n">
        <f aca="false">H331/$J$7</f>
        <v>0.000279731177862341</v>
      </c>
      <c r="J331" s="604" t="n">
        <f aca="false">I331+J330</f>
        <v>0.967243587811358</v>
      </c>
      <c r="K331" s="605" t="str">
        <f aca="false">IF(J331&lt;=$A$8,$B$8,IF(J331&lt;=$A$9,$B$9,$B$10))</f>
        <v>C</v>
      </c>
    </row>
    <row r="332" customFormat="false" ht="35.05" hidden="false" customHeight="false" outlineLevel="0" collapsed="false">
      <c r="A332" s="606" t="s">
        <v>2891</v>
      </c>
      <c r="B332" s="606" t="s">
        <v>36</v>
      </c>
      <c r="C332" s="607" t="s">
        <v>2892</v>
      </c>
      <c r="D332" s="606" t="s">
        <v>1404</v>
      </c>
      <c r="E332" s="606" t="s">
        <v>47</v>
      </c>
      <c r="F332" s="606" t="s">
        <v>4897</v>
      </c>
      <c r="G332" s="608" t="n">
        <v>27.42</v>
      </c>
      <c r="H332" s="608" t="n">
        <v>3290.4</v>
      </c>
      <c r="I332" s="604" t="n">
        <f aca="false">H332/$J$7</f>
        <v>0.000279527292164191</v>
      </c>
      <c r="J332" s="604" t="n">
        <f aca="false">I332+J331</f>
        <v>0.967523115103523</v>
      </c>
      <c r="K332" s="605" t="str">
        <f aca="false">IF(J332&lt;=$A$8,$B$8,IF(J332&lt;=$A$9,$B$9,$B$10))</f>
        <v>C</v>
      </c>
    </row>
    <row r="333" customFormat="false" ht="46.25" hidden="false" customHeight="false" outlineLevel="0" collapsed="false">
      <c r="A333" s="606" t="s">
        <v>4898</v>
      </c>
      <c r="B333" s="606" t="s">
        <v>42</v>
      </c>
      <c r="C333" s="607" t="s">
        <v>2774</v>
      </c>
      <c r="D333" s="606" t="s">
        <v>1604</v>
      </c>
      <c r="E333" s="606" t="s">
        <v>120</v>
      </c>
      <c r="F333" s="606" t="s">
        <v>4562</v>
      </c>
      <c r="G333" s="608" t="n">
        <v>3249.65</v>
      </c>
      <c r="H333" s="608" t="n">
        <v>3249.65</v>
      </c>
      <c r="I333" s="604" t="n">
        <f aca="false">H333/$J$7</f>
        <v>0.000276065482914345</v>
      </c>
      <c r="J333" s="604" t="n">
        <f aca="false">I333+J332</f>
        <v>0.967799180586437</v>
      </c>
      <c r="K333" s="605" t="str">
        <f aca="false">IF(J333&lt;=$A$8,$B$8,IF(J333&lt;=$A$9,$B$9,$B$10))</f>
        <v>C</v>
      </c>
    </row>
    <row r="334" customFormat="false" ht="23.85" hidden="false" customHeight="false" outlineLevel="0" collapsed="false">
      <c r="A334" s="606" t="s">
        <v>3685</v>
      </c>
      <c r="B334" s="606" t="s">
        <v>36</v>
      </c>
      <c r="C334" s="607" t="s">
        <v>3686</v>
      </c>
      <c r="D334" s="606" t="s">
        <v>1422</v>
      </c>
      <c r="E334" s="606" t="s">
        <v>120</v>
      </c>
      <c r="F334" s="606" t="s">
        <v>4607</v>
      </c>
      <c r="G334" s="608" t="n">
        <v>319.71</v>
      </c>
      <c r="H334" s="608" t="n">
        <v>3197.1</v>
      </c>
      <c r="I334" s="604" t="n">
        <f aca="false">H334/$J$7</f>
        <v>0.000271601235648594</v>
      </c>
      <c r="J334" s="604" t="n">
        <f aca="false">I334+J333</f>
        <v>0.968070781822086</v>
      </c>
      <c r="K334" s="605" t="str">
        <f aca="false">IF(J334&lt;=$A$8,$B$8,IF(J334&lt;=$A$9,$B$9,$B$10))</f>
        <v>C</v>
      </c>
    </row>
    <row r="335" customFormat="false" ht="23.85" hidden="false" customHeight="false" outlineLevel="0" collapsed="false">
      <c r="A335" s="606" t="s">
        <v>4899</v>
      </c>
      <c r="B335" s="606" t="s">
        <v>42</v>
      </c>
      <c r="C335" s="607" t="s">
        <v>4074</v>
      </c>
      <c r="D335" s="606" t="s">
        <v>1422</v>
      </c>
      <c r="E335" s="606" t="s">
        <v>120</v>
      </c>
      <c r="F335" s="606" t="s">
        <v>4900</v>
      </c>
      <c r="G335" s="608" t="n">
        <v>71.9</v>
      </c>
      <c r="H335" s="608" t="n">
        <v>3163.6</v>
      </c>
      <c r="I335" s="604" t="n">
        <f aca="false">H335/$J$7</f>
        <v>0.000268755331111911</v>
      </c>
      <c r="J335" s="604" t="n">
        <f aca="false">I335+J334</f>
        <v>0.968339537153197</v>
      </c>
      <c r="K335" s="605" t="str">
        <f aca="false">IF(J335&lt;=$A$8,$B$8,IF(J335&lt;=$A$9,$B$9,$B$10))</f>
        <v>C</v>
      </c>
    </row>
    <row r="336" customFormat="false" ht="46.25" hidden="false" customHeight="false" outlineLevel="0" collapsed="false">
      <c r="A336" s="606" t="s">
        <v>4901</v>
      </c>
      <c r="B336" s="606" t="s">
        <v>42</v>
      </c>
      <c r="C336" s="607" t="s">
        <v>2763</v>
      </c>
      <c r="D336" s="606" t="s">
        <v>1604</v>
      </c>
      <c r="E336" s="606" t="s">
        <v>120</v>
      </c>
      <c r="F336" s="606" t="s">
        <v>4562</v>
      </c>
      <c r="G336" s="608" t="n">
        <v>3155.27</v>
      </c>
      <c r="H336" s="608" t="n">
        <v>3155.27</v>
      </c>
      <c r="I336" s="604" t="n">
        <f aca="false">H336/$J$7</f>
        <v>0.000268047677834581</v>
      </c>
      <c r="J336" s="604" t="n">
        <f aca="false">I336+J335</f>
        <v>0.968607584831032</v>
      </c>
      <c r="K336" s="605" t="str">
        <f aca="false">IF(J336&lt;=$A$8,$B$8,IF(J336&lt;=$A$9,$B$9,$B$10))</f>
        <v>C</v>
      </c>
    </row>
    <row r="337" customFormat="false" ht="35.05" hidden="false" customHeight="false" outlineLevel="0" collapsed="false">
      <c r="A337" s="606" t="s">
        <v>4902</v>
      </c>
      <c r="B337" s="606" t="s">
        <v>42</v>
      </c>
      <c r="C337" s="607" t="s">
        <v>1461</v>
      </c>
      <c r="D337" s="606" t="s">
        <v>1404</v>
      </c>
      <c r="E337" s="606" t="s">
        <v>120</v>
      </c>
      <c r="F337" s="606" t="s">
        <v>4903</v>
      </c>
      <c r="G337" s="608" t="n">
        <v>57.36</v>
      </c>
      <c r="H337" s="608" t="n">
        <v>3154.8</v>
      </c>
      <c r="I337" s="604" t="n">
        <f aca="false">H337/$J$7</f>
        <v>0.000268007750218693</v>
      </c>
      <c r="J337" s="604" t="n">
        <f aca="false">I337+J336</f>
        <v>0.968875592581251</v>
      </c>
      <c r="K337" s="605" t="str">
        <f aca="false">IF(J337&lt;=$A$8,$B$8,IF(J337&lt;=$A$9,$B$9,$B$10))</f>
        <v>C</v>
      </c>
    </row>
    <row r="338" customFormat="false" ht="23.85" hidden="false" customHeight="false" outlineLevel="0" collapsed="false">
      <c r="A338" s="606" t="s">
        <v>4904</v>
      </c>
      <c r="B338" s="606" t="s">
        <v>42</v>
      </c>
      <c r="C338" s="607" t="s">
        <v>1647</v>
      </c>
      <c r="D338" s="606" t="s">
        <v>1399</v>
      </c>
      <c r="E338" s="606" t="s">
        <v>400</v>
      </c>
      <c r="F338" s="606" t="s">
        <v>4905</v>
      </c>
      <c r="G338" s="608" t="n">
        <v>53.5</v>
      </c>
      <c r="H338" s="608" t="n">
        <v>3144.19</v>
      </c>
      <c r="I338" s="604" t="n">
        <f aca="false">H338/$J$7</f>
        <v>0.00026710640552812</v>
      </c>
      <c r="J338" s="604" t="n">
        <f aca="false">I338+J337</f>
        <v>0.969142698986779</v>
      </c>
      <c r="K338" s="605" t="str">
        <f aca="false">IF(J338&lt;=$A$8,$B$8,IF(J338&lt;=$A$9,$B$9,$B$10))</f>
        <v>C</v>
      </c>
    </row>
    <row r="339" customFormat="false" ht="23.85" hidden="false" customHeight="false" outlineLevel="0" collapsed="false">
      <c r="A339" s="606" t="s">
        <v>2246</v>
      </c>
      <c r="B339" s="606" t="s">
        <v>36</v>
      </c>
      <c r="C339" s="607" t="s">
        <v>2247</v>
      </c>
      <c r="D339" s="606" t="s">
        <v>811</v>
      </c>
      <c r="E339" s="606" t="s">
        <v>400</v>
      </c>
      <c r="F339" s="606" t="s">
        <v>4906</v>
      </c>
      <c r="G339" s="608" t="n">
        <v>1308.62</v>
      </c>
      <c r="H339" s="608" t="n">
        <v>3140.68</v>
      </c>
      <c r="I339" s="604" t="n">
        <f aca="false">H339/$J$7</f>
        <v>0.000266808222694575</v>
      </c>
      <c r="J339" s="604" t="n">
        <f aca="false">I339+J338</f>
        <v>0.969409507209473</v>
      </c>
      <c r="K339" s="605" t="str">
        <f aca="false">IF(J339&lt;=$A$8,$B$8,IF(J339&lt;=$A$9,$B$9,$B$10))</f>
        <v>C</v>
      </c>
    </row>
    <row r="340" customFormat="false" ht="35.05" hidden="false" customHeight="false" outlineLevel="0" collapsed="false">
      <c r="A340" s="606" t="s">
        <v>2934</v>
      </c>
      <c r="B340" s="606" t="s">
        <v>36</v>
      </c>
      <c r="C340" s="607" t="s">
        <v>2935</v>
      </c>
      <c r="D340" s="606" t="s">
        <v>1404</v>
      </c>
      <c r="E340" s="606" t="s">
        <v>2864</v>
      </c>
      <c r="F340" s="606" t="s">
        <v>4907</v>
      </c>
      <c r="G340" s="608" t="n">
        <v>0.7</v>
      </c>
      <c r="H340" s="608" t="n">
        <v>3128.3</v>
      </c>
      <c r="I340" s="604" t="n">
        <f aca="false">H340/$J$7</f>
        <v>0.000265756512301616</v>
      </c>
      <c r="J340" s="604" t="n">
        <f aca="false">I340+J339</f>
        <v>0.969675263721775</v>
      </c>
      <c r="K340" s="605" t="str">
        <f aca="false">IF(J340&lt;=$A$8,$B$8,IF(J340&lt;=$A$9,$B$9,$B$10))</f>
        <v>C</v>
      </c>
    </row>
    <row r="341" customFormat="false" ht="68.65" hidden="false" customHeight="false" outlineLevel="0" collapsed="false">
      <c r="A341" s="606" t="s">
        <v>2786</v>
      </c>
      <c r="B341" s="606" t="s">
        <v>36</v>
      </c>
      <c r="C341" s="607" t="s">
        <v>2787</v>
      </c>
      <c r="D341" s="606" t="s">
        <v>1382</v>
      </c>
      <c r="E341" s="606" t="s">
        <v>781</v>
      </c>
      <c r="F341" s="606" t="s">
        <v>4562</v>
      </c>
      <c r="G341" s="608" t="n">
        <v>3082.76</v>
      </c>
      <c r="H341" s="608" t="n">
        <v>3082.76</v>
      </c>
      <c r="I341" s="604" t="n">
        <f aca="false">H341/$J$7</f>
        <v>0.000261887781179212</v>
      </c>
      <c r="J341" s="604" t="n">
        <f aca="false">I341+J340</f>
        <v>0.969937151502954</v>
      </c>
      <c r="K341" s="605" t="str">
        <f aca="false">IF(J341&lt;=$A$8,$B$8,IF(J341&lt;=$A$9,$B$9,$B$10))</f>
        <v>C</v>
      </c>
    </row>
    <row r="342" customFormat="false" ht="23.85" hidden="false" customHeight="false" outlineLevel="0" collapsed="false">
      <c r="A342" s="606" t="s">
        <v>4908</v>
      </c>
      <c r="B342" s="606" t="s">
        <v>42</v>
      </c>
      <c r="C342" s="607" t="s">
        <v>1538</v>
      </c>
      <c r="D342" s="606" t="s">
        <v>1533</v>
      </c>
      <c r="E342" s="606" t="s">
        <v>400</v>
      </c>
      <c r="F342" s="606" t="s">
        <v>4909</v>
      </c>
      <c r="G342" s="608" t="n">
        <v>26.71</v>
      </c>
      <c r="H342" s="608" t="n">
        <v>3078.32</v>
      </c>
      <c r="I342" s="604" t="n">
        <f aca="false">H342/$J$7</f>
        <v>0.000261510592637634</v>
      </c>
      <c r="J342" s="604" t="n">
        <f aca="false">I342+J341</f>
        <v>0.970198662095592</v>
      </c>
      <c r="K342" s="605" t="str">
        <f aca="false">IF(J342&lt;=$A$8,$B$8,IF(J342&lt;=$A$9,$B$9,$B$10))</f>
        <v>C</v>
      </c>
    </row>
    <row r="343" customFormat="false" ht="35.05" hidden="false" customHeight="false" outlineLevel="0" collapsed="false">
      <c r="A343" s="606" t="s">
        <v>4910</v>
      </c>
      <c r="B343" s="606" t="s">
        <v>42</v>
      </c>
      <c r="C343" s="607" t="s">
        <v>210</v>
      </c>
      <c r="D343" s="606" t="s">
        <v>1404</v>
      </c>
      <c r="E343" s="606" t="s">
        <v>120</v>
      </c>
      <c r="F343" s="606" t="s">
        <v>4911</v>
      </c>
      <c r="G343" s="608" t="n">
        <v>35.34</v>
      </c>
      <c r="H343" s="608" t="n">
        <v>3074.58</v>
      </c>
      <c r="I343" s="604" t="n">
        <f aca="false">H343/$J$7</f>
        <v>0.000261192870758016</v>
      </c>
      <c r="J343" s="604" t="n">
        <f aca="false">I343+J342</f>
        <v>0.97045985496635</v>
      </c>
      <c r="K343" s="605" t="str">
        <f aca="false">IF(J343&lt;=$A$8,$B$8,IF(J343&lt;=$A$9,$B$9,$B$10))</f>
        <v>C</v>
      </c>
    </row>
    <row r="344" customFormat="false" ht="35.05" hidden="false" customHeight="false" outlineLevel="0" collapsed="false">
      <c r="A344" s="606" t="s">
        <v>4912</v>
      </c>
      <c r="B344" s="606" t="s">
        <v>42</v>
      </c>
      <c r="C344" s="607" t="s">
        <v>511</v>
      </c>
      <c r="D344" s="606" t="s">
        <v>1422</v>
      </c>
      <c r="E344" s="606" t="s">
        <v>47</v>
      </c>
      <c r="F344" s="606" t="s">
        <v>4913</v>
      </c>
      <c r="G344" s="608" t="n">
        <v>25.37</v>
      </c>
      <c r="H344" s="608" t="n">
        <v>3069.77</v>
      </c>
      <c r="I344" s="604" t="n">
        <f aca="false">H344/$J$7</f>
        <v>0.000260784249837973</v>
      </c>
      <c r="J344" s="604" t="n">
        <f aca="false">I344+J343</f>
        <v>0.970720639216188</v>
      </c>
      <c r="K344" s="605" t="str">
        <f aca="false">IF(J344&lt;=$A$8,$B$8,IF(J344&lt;=$A$9,$B$9,$B$10))</f>
        <v>C</v>
      </c>
    </row>
    <row r="345" customFormat="false" ht="23.85" hidden="false" customHeight="false" outlineLevel="0" collapsed="false">
      <c r="A345" s="606" t="s">
        <v>3521</v>
      </c>
      <c r="B345" s="606" t="s">
        <v>36</v>
      </c>
      <c r="C345" s="607" t="s">
        <v>3522</v>
      </c>
      <c r="D345" s="606" t="s">
        <v>674</v>
      </c>
      <c r="E345" s="606" t="s">
        <v>47</v>
      </c>
      <c r="F345" s="606" t="s">
        <v>4568</v>
      </c>
      <c r="G345" s="608" t="n">
        <v>4.77</v>
      </c>
      <c r="H345" s="608" t="n">
        <v>3045.16</v>
      </c>
      <c r="I345" s="604" t="n">
        <f aca="false">H345/$J$7</f>
        <v>0.000258693571908189</v>
      </c>
      <c r="J345" s="604" t="n">
        <f aca="false">I345+J344</f>
        <v>0.970979332788096</v>
      </c>
      <c r="K345" s="605" t="str">
        <f aca="false">IF(J345&lt;=$A$8,$B$8,IF(J345&lt;=$A$9,$B$9,$B$10))</f>
        <v>C</v>
      </c>
    </row>
    <row r="346" customFormat="false" ht="23.85" hidden="false" customHeight="false" outlineLevel="0" collapsed="false">
      <c r="A346" s="606" t="s">
        <v>4914</v>
      </c>
      <c r="B346" s="606" t="s">
        <v>42</v>
      </c>
      <c r="C346" s="607" t="s">
        <v>3395</v>
      </c>
      <c r="D346" s="606" t="s">
        <v>1422</v>
      </c>
      <c r="E346" s="606" t="s">
        <v>47</v>
      </c>
      <c r="F346" s="606" t="s">
        <v>4823</v>
      </c>
      <c r="G346" s="608" t="n">
        <v>9.53</v>
      </c>
      <c r="H346" s="608" t="n">
        <v>3020.05</v>
      </c>
      <c r="I346" s="604" t="n">
        <f aca="false">H346/$J$7</f>
        <v>0.000256560417791291</v>
      </c>
      <c r="J346" s="604" t="n">
        <f aca="false">I346+J345</f>
        <v>0.971235893205887</v>
      </c>
      <c r="K346" s="605" t="str">
        <f aca="false">IF(J346&lt;=$A$8,$B$8,IF(J346&lt;=$A$9,$B$9,$B$10))</f>
        <v>C</v>
      </c>
    </row>
    <row r="347" customFormat="false" ht="23.85" hidden="false" customHeight="false" outlineLevel="0" collapsed="false">
      <c r="A347" s="606" t="s">
        <v>3437</v>
      </c>
      <c r="B347" s="606" t="s">
        <v>36</v>
      </c>
      <c r="C347" s="607" t="s">
        <v>3438</v>
      </c>
      <c r="D347" s="606" t="s">
        <v>1751</v>
      </c>
      <c r="E347" s="606" t="s">
        <v>120</v>
      </c>
      <c r="F347" s="606" t="s">
        <v>4644</v>
      </c>
      <c r="G347" s="608" t="n">
        <v>1496.03</v>
      </c>
      <c r="H347" s="608" t="n">
        <v>2992.06</v>
      </c>
      <c r="I347" s="604" t="n">
        <f aca="false">H347/$J$7</f>
        <v>0.000254182600836612</v>
      </c>
      <c r="J347" s="604" t="n">
        <f aca="false">I347+J346</f>
        <v>0.971490075806724</v>
      </c>
      <c r="K347" s="605" t="str">
        <f aca="false">IF(J347&lt;=$A$8,$B$8,IF(J347&lt;=$A$9,$B$9,$B$10))</f>
        <v>C</v>
      </c>
    </row>
    <row r="348" customFormat="false" ht="35.05" hidden="false" customHeight="false" outlineLevel="0" collapsed="false">
      <c r="A348" s="606" t="s">
        <v>4915</v>
      </c>
      <c r="B348" s="606" t="s">
        <v>42</v>
      </c>
      <c r="C348" s="607" t="s">
        <v>3954</v>
      </c>
      <c r="D348" s="606" t="s">
        <v>1422</v>
      </c>
      <c r="E348" s="606" t="s">
        <v>47</v>
      </c>
      <c r="F348" s="606" t="s">
        <v>4916</v>
      </c>
      <c r="G348" s="608" t="n">
        <v>16.5</v>
      </c>
      <c r="H348" s="608" t="n">
        <v>2970</v>
      </c>
      <c r="I348" s="604" t="n">
        <f aca="false">H348/$J$7</f>
        <v>0.000252308551461113</v>
      </c>
      <c r="J348" s="604" t="n">
        <f aca="false">I348+J347</f>
        <v>0.971742384358185</v>
      </c>
      <c r="K348" s="605" t="str">
        <f aca="false">IF(J348&lt;=$A$8,$B$8,IF(J348&lt;=$A$9,$B$9,$B$10))</f>
        <v>C</v>
      </c>
    </row>
    <row r="349" customFormat="false" ht="46.25" hidden="false" customHeight="false" outlineLevel="0" collapsed="false">
      <c r="A349" s="606" t="s">
        <v>4917</v>
      </c>
      <c r="B349" s="606" t="s">
        <v>42</v>
      </c>
      <c r="C349" s="607" t="s">
        <v>2777</v>
      </c>
      <c r="D349" s="606" t="s">
        <v>1604</v>
      </c>
      <c r="E349" s="606" t="s">
        <v>120</v>
      </c>
      <c r="F349" s="606" t="s">
        <v>4562</v>
      </c>
      <c r="G349" s="608" t="n">
        <v>2965.07</v>
      </c>
      <c r="H349" s="608" t="n">
        <v>2965.07</v>
      </c>
      <c r="I349" s="604" t="n">
        <f aca="false">H349/$J$7</f>
        <v>0.000251889736256162</v>
      </c>
      <c r="J349" s="604" t="n">
        <f aca="false">I349+J348</f>
        <v>0.971994274094441</v>
      </c>
      <c r="K349" s="605" t="str">
        <f aca="false">IF(J349&lt;=$A$8,$B$8,IF(J349&lt;=$A$9,$B$9,$B$10))</f>
        <v>C</v>
      </c>
    </row>
    <row r="350" customFormat="false" ht="23.85" hidden="false" customHeight="false" outlineLevel="0" collapsed="false">
      <c r="A350" s="606" t="s">
        <v>4918</v>
      </c>
      <c r="B350" s="606" t="s">
        <v>42</v>
      </c>
      <c r="C350" s="607" t="s">
        <v>3636</v>
      </c>
      <c r="D350" s="606" t="s">
        <v>1422</v>
      </c>
      <c r="E350" s="606" t="s">
        <v>47</v>
      </c>
      <c r="F350" s="606" t="s">
        <v>4919</v>
      </c>
      <c r="G350" s="608" t="n">
        <v>33.28</v>
      </c>
      <c r="H350" s="608" t="n">
        <v>2961.92</v>
      </c>
      <c r="I350" s="604" t="n">
        <f aca="false">H350/$J$7</f>
        <v>0.00025162213627734</v>
      </c>
      <c r="J350" s="604" t="n">
        <f aca="false">I350+J349</f>
        <v>0.972245896230719</v>
      </c>
      <c r="K350" s="605" t="str">
        <f aca="false">IF(J350&lt;=$A$8,$B$8,IF(J350&lt;=$A$9,$B$9,$B$10))</f>
        <v>C</v>
      </c>
    </row>
    <row r="351" customFormat="false" ht="23.85" hidden="false" customHeight="false" outlineLevel="0" collapsed="false">
      <c r="A351" s="606" t="s">
        <v>4920</v>
      </c>
      <c r="B351" s="606" t="s">
        <v>42</v>
      </c>
      <c r="C351" s="607" t="s">
        <v>247</v>
      </c>
      <c r="D351" s="606" t="s">
        <v>1422</v>
      </c>
      <c r="E351" s="606" t="s">
        <v>120</v>
      </c>
      <c r="F351" s="606" t="s">
        <v>4921</v>
      </c>
      <c r="G351" s="608" t="n">
        <v>182.71</v>
      </c>
      <c r="H351" s="608" t="n">
        <v>2923.36</v>
      </c>
      <c r="I351" s="604" t="n">
        <f aca="false">H351/$J$7</f>
        <v>0.000248346372727057</v>
      </c>
      <c r="J351" s="604" t="n">
        <f aca="false">I351+J350</f>
        <v>0.972494242603446</v>
      </c>
      <c r="K351" s="605" t="str">
        <f aca="false">IF(J351&lt;=$A$8,$B$8,IF(J351&lt;=$A$9,$B$9,$B$10))</f>
        <v>C</v>
      </c>
    </row>
    <row r="352" customFormat="false" ht="23.85" hidden="false" customHeight="false" outlineLevel="0" collapsed="false">
      <c r="A352" s="606" t="s">
        <v>4922</v>
      </c>
      <c r="B352" s="606" t="s">
        <v>42</v>
      </c>
      <c r="C352" s="607" t="s">
        <v>4061</v>
      </c>
      <c r="D352" s="606" t="s">
        <v>1422</v>
      </c>
      <c r="E352" s="606" t="s">
        <v>120</v>
      </c>
      <c r="F352" s="606" t="s">
        <v>4646</v>
      </c>
      <c r="G352" s="608" t="n">
        <v>53.86</v>
      </c>
      <c r="H352" s="608" t="n">
        <v>2908.44</v>
      </c>
      <c r="I352" s="604" t="n">
        <f aca="false">H352/$J$7</f>
        <v>0.000247078883303555</v>
      </c>
      <c r="J352" s="604" t="n">
        <f aca="false">I352+J351</f>
        <v>0.972741321486749</v>
      </c>
      <c r="K352" s="605" t="str">
        <f aca="false">IF(J352&lt;=$A$8,$B$8,IF(J352&lt;=$A$9,$B$9,$B$10))</f>
        <v>C</v>
      </c>
    </row>
    <row r="353" customFormat="false" ht="35.05" hidden="false" customHeight="false" outlineLevel="0" collapsed="false">
      <c r="A353" s="606" t="s">
        <v>4923</v>
      </c>
      <c r="B353" s="606" t="s">
        <v>42</v>
      </c>
      <c r="C353" s="607" t="s">
        <v>3366</v>
      </c>
      <c r="D353" s="606" t="s">
        <v>1404</v>
      </c>
      <c r="E353" s="606" t="s">
        <v>47</v>
      </c>
      <c r="F353" s="606" t="s">
        <v>4924</v>
      </c>
      <c r="G353" s="608" t="n">
        <v>11.58</v>
      </c>
      <c r="H353" s="608" t="n">
        <v>2906.58</v>
      </c>
      <c r="I353" s="604" t="n">
        <f aca="false">H353/$J$7</f>
        <v>0.000246920871887489</v>
      </c>
      <c r="J353" s="604" t="n">
        <f aca="false">I353+J352</f>
        <v>0.972988242358637</v>
      </c>
      <c r="K353" s="605" t="str">
        <f aca="false">IF(J353&lt;=$A$8,$B$8,IF(J353&lt;=$A$9,$B$9,$B$10))</f>
        <v>C</v>
      </c>
    </row>
    <row r="354" customFormat="false" ht="23.85" hidden="false" customHeight="false" outlineLevel="0" collapsed="false">
      <c r="A354" s="606" t="s">
        <v>2394</v>
      </c>
      <c r="B354" s="606" t="s">
        <v>36</v>
      </c>
      <c r="C354" s="607" t="s">
        <v>2395</v>
      </c>
      <c r="D354" s="606" t="s">
        <v>674</v>
      </c>
      <c r="E354" s="606" t="s">
        <v>400</v>
      </c>
      <c r="F354" s="606" t="s">
        <v>4925</v>
      </c>
      <c r="G354" s="608" t="n">
        <v>25.92</v>
      </c>
      <c r="H354" s="608" t="n">
        <v>2893.19</v>
      </c>
      <c r="I354" s="604" t="n">
        <f aca="false">H354/$J$7</f>
        <v>0.000245783359596558</v>
      </c>
      <c r="J354" s="604" t="n">
        <f aca="false">I354+J353</f>
        <v>0.973234025718233</v>
      </c>
      <c r="K354" s="605" t="str">
        <f aca="false">IF(J354&lt;=$A$8,$B$8,IF(J354&lt;=$A$9,$B$9,$B$10))</f>
        <v>C</v>
      </c>
    </row>
    <row r="355" customFormat="false" ht="23.85" hidden="false" customHeight="false" outlineLevel="0" collapsed="false">
      <c r="A355" s="606" t="s">
        <v>4344</v>
      </c>
      <c r="B355" s="606" t="s">
        <v>36</v>
      </c>
      <c r="C355" s="607" t="s">
        <v>4345</v>
      </c>
      <c r="D355" s="606" t="s">
        <v>2531</v>
      </c>
      <c r="E355" s="606" t="s">
        <v>120</v>
      </c>
      <c r="F355" s="606" t="s">
        <v>4684</v>
      </c>
      <c r="G355" s="608" t="n">
        <v>238.29</v>
      </c>
      <c r="H355" s="608" t="n">
        <v>2859.48</v>
      </c>
      <c r="I355" s="604" t="n">
        <f aca="false">H355/$J$7</f>
        <v>0.000242919615061287</v>
      </c>
      <c r="J355" s="604" t="n">
        <f aca="false">I355+J354</f>
        <v>0.973476945333295</v>
      </c>
      <c r="K355" s="605" t="str">
        <f aca="false">IF(J355&lt;=$A$8,$B$8,IF(J355&lt;=$A$9,$B$9,$B$10))</f>
        <v>C</v>
      </c>
    </row>
    <row r="356" customFormat="false" ht="23.85" hidden="false" customHeight="false" outlineLevel="0" collapsed="false">
      <c r="A356" s="606" t="s">
        <v>4926</v>
      </c>
      <c r="B356" s="606" t="s">
        <v>42</v>
      </c>
      <c r="C356" s="607" t="s">
        <v>3626</v>
      </c>
      <c r="D356" s="606" t="s">
        <v>1422</v>
      </c>
      <c r="E356" s="606" t="s">
        <v>120</v>
      </c>
      <c r="F356" s="606" t="s">
        <v>4810</v>
      </c>
      <c r="G356" s="608" t="n">
        <v>140.5</v>
      </c>
      <c r="H356" s="608" t="n">
        <v>2810</v>
      </c>
      <c r="I356" s="604" t="n">
        <f aca="false">H356/$J$7</f>
        <v>0.00023871617158442</v>
      </c>
      <c r="J356" s="604" t="n">
        <f aca="false">I356+J355</f>
        <v>0.973715661504879</v>
      </c>
      <c r="K356" s="605" t="str">
        <f aca="false">IF(J356&lt;=$A$8,$B$8,IF(J356&lt;=$A$9,$B$9,$B$10))</f>
        <v>C</v>
      </c>
    </row>
    <row r="357" customFormat="false" ht="35.05" hidden="false" customHeight="false" outlineLevel="0" collapsed="false">
      <c r="A357" s="606" t="s">
        <v>4927</v>
      </c>
      <c r="B357" s="606" t="s">
        <v>42</v>
      </c>
      <c r="C357" s="607" t="s">
        <v>3830</v>
      </c>
      <c r="D357" s="606" t="s">
        <v>1422</v>
      </c>
      <c r="E357" s="606" t="s">
        <v>120</v>
      </c>
      <c r="F357" s="606" t="s">
        <v>4928</v>
      </c>
      <c r="G357" s="608" t="n">
        <v>53.92</v>
      </c>
      <c r="H357" s="608" t="n">
        <v>2803.84</v>
      </c>
      <c r="I357" s="604" t="n">
        <f aca="false">H357/$J$7</f>
        <v>0.000238192864959167</v>
      </c>
      <c r="J357" s="604" t="n">
        <f aca="false">I357+J356</f>
        <v>0.973953854369838</v>
      </c>
      <c r="K357" s="605" t="str">
        <f aca="false">IF(J357&lt;=$A$8,$B$8,IF(J357&lt;=$A$9,$B$9,$B$10))</f>
        <v>C</v>
      </c>
    </row>
    <row r="358" customFormat="false" ht="15" hidden="false" customHeight="false" outlineLevel="0" collapsed="false">
      <c r="A358" s="606" t="s">
        <v>2578</v>
      </c>
      <c r="B358" s="606" t="s">
        <v>36</v>
      </c>
      <c r="C358" s="607" t="s">
        <v>2579</v>
      </c>
      <c r="D358" s="606" t="s">
        <v>2531</v>
      </c>
      <c r="E358" s="606" t="s">
        <v>120</v>
      </c>
      <c r="F358" s="606" t="s">
        <v>4664</v>
      </c>
      <c r="G358" s="608" t="n">
        <v>20.98</v>
      </c>
      <c r="H358" s="608" t="n">
        <v>2790.34</v>
      </c>
      <c r="I358" s="604" t="n">
        <f aca="false">H358/$J$7</f>
        <v>0.000237046007907071</v>
      </c>
      <c r="J358" s="604" t="n">
        <f aca="false">I358+J357</f>
        <v>0.974190900377745</v>
      </c>
      <c r="K358" s="605" t="str">
        <f aca="false">IF(J358&lt;=$A$8,$B$8,IF(J358&lt;=$A$9,$B$9,$B$10))</f>
        <v>C</v>
      </c>
    </row>
    <row r="359" customFormat="false" ht="35.05" hidden="false" customHeight="false" outlineLevel="0" collapsed="false">
      <c r="A359" s="606" t="s">
        <v>4929</v>
      </c>
      <c r="B359" s="606" t="s">
        <v>42</v>
      </c>
      <c r="C359" s="607" t="s">
        <v>2728</v>
      </c>
      <c r="D359" s="606" t="s">
        <v>1632</v>
      </c>
      <c r="E359" s="606" t="s">
        <v>388</v>
      </c>
      <c r="F359" s="606" t="s">
        <v>4930</v>
      </c>
      <c r="G359" s="608" t="n">
        <v>11.6</v>
      </c>
      <c r="H359" s="608" t="n">
        <v>2751.17</v>
      </c>
      <c r="I359" s="604" t="n">
        <f aca="false">H359/$J$7</f>
        <v>0.000233718423408508</v>
      </c>
      <c r="J359" s="604" t="n">
        <f aca="false">I359+J358</f>
        <v>0.974424618801154</v>
      </c>
      <c r="K359" s="605" t="str">
        <f aca="false">IF(J359&lt;=$A$8,$B$8,IF(J359&lt;=$A$9,$B$9,$B$10))</f>
        <v>C</v>
      </c>
    </row>
    <row r="360" customFormat="false" ht="35.05" hidden="false" customHeight="false" outlineLevel="0" collapsed="false">
      <c r="A360" s="606" t="s">
        <v>2921</v>
      </c>
      <c r="B360" s="606" t="s">
        <v>36</v>
      </c>
      <c r="C360" s="607" t="s">
        <v>2922</v>
      </c>
      <c r="D360" s="606" t="s">
        <v>1404</v>
      </c>
      <c r="E360" s="606" t="s">
        <v>120</v>
      </c>
      <c r="F360" s="606" t="s">
        <v>4931</v>
      </c>
      <c r="G360" s="608" t="n">
        <v>4.11</v>
      </c>
      <c r="H360" s="608" t="n">
        <v>2729.04</v>
      </c>
      <c r="I360" s="604" t="n">
        <f aca="false">H360/$J$7</f>
        <v>0.000231838427366813</v>
      </c>
      <c r="J360" s="604" t="n">
        <f aca="false">I360+J359</f>
        <v>0.974656457228521</v>
      </c>
      <c r="K360" s="605" t="str">
        <f aca="false">IF(J360&lt;=$A$8,$B$8,IF(J360&lt;=$A$9,$B$9,$B$10))</f>
        <v>C</v>
      </c>
    </row>
    <row r="361" customFormat="false" ht="35.05" hidden="false" customHeight="false" outlineLevel="0" collapsed="false">
      <c r="A361" s="606" t="s">
        <v>4163</v>
      </c>
      <c r="B361" s="606" t="s">
        <v>36</v>
      </c>
      <c r="C361" s="607" t="s">
        <v>4164</v>
      </c>
      <c r="D361" s="606" t="s">
        <v>1422</v>
      </c>
      <c r="E361" s="606" t="s">
        <v>120</v>
      </c>
      <c r="F361" s="606" t="s">
        <v>4629</v>
      </c>
      <c r="G361" s="608" t="n">
        <v>679.35</v>
      </c>
      <c r="H361" s="608" t="n">
        <v>2717.4</v>
      </c>
      <c r="I361" s="604" t="n">
        <f aca="false">H361/$J$7</f>
        <v>0.000230849581730784</v>
      </c>
      <c r="J361" s="604" t="n">
        <f aca="false">I361+J360</f>
        <v>0.974887306810252</v>
      </c>
      <c r="K361" s="605" t="str">
        <f aca="false">IF(J361&lt;=$A$8,$B$8,IF(J361&lt;=$A$9,$B$9,$B$10))</f>
        <v>C</v>
      </c>
    </row>
    <row r="362" customFormat="false" ht="23.85" hidden="false" customHeight="false" outlineLevel="0" collapsed="false">
      <c r="A362" s="606" t="s">
        <v>4047</v>
      </c>
      <c r="B362" s="606" t="s">
        <v>36</v>
      </c>
      <c r="C362" s="607" t="s">
        <v>4048</v>
      </c>
      <c r="D362" s="606" t="s">
        <v>1422</v>
      </c>
      <c r="E362" s="606" t="s">
        <v>120</v>
      </c>
      <c r="F362" s="606" t="s">
        <v>4579</v>
      </c>
      <c r="G362" s="608" t="n">
        <v>180.59</v>
      </c>
      <c r="H362" s="608" t="n">
        <v>2708.85</v>
      </c>
      <c r="I362" s="604" t="n">
        <f aca="false">H362/$J$7</f>
        <v>0.000230123238931123</v>
      </c>
      <c r="J362" s="604" t="n">
        <f aca="false">I362+J361</f>
        <v>0.975117430049183</v>
      </c>
      <c r="K362" s="605" t="str">
        <f aca="false">IF(J362&lt;=$A$8,$B$8,IF(J362&lt;=$A$9,$B$9,$B$10))</f>
        <v>C</v>
      </c>
    </row>
    <row r="363" customFormat="false" ht="46.25" hidden="false" customHeight="false" outlineLevel="0" collapsed="false">
      <c r="A363" s="606" t="s">
        <v>4932</v>
      </c>
      <c r="B363" s="606" t="s">
        <v>42</v>
      </c>
      <c r="C363" s="607" t="s">
        <v>4130</v>
      </c>
      <c r="D363" s="606" t="s">
        <v>914</v>
      </c>
      <c r="E363" s="606" t="s">
        <v>388</v>
      </c>
      <c r="F363" s="606" t="s">
        <v>4933</v>
      </c>
      <c r="G363" s="608" t="n">
        <v>7.94</v>
      </c>
      <c r="H363" s="608" t="n">
        <v>2701.9</v>
      </c>
      <c r="I363" s="604" t="n">
        <f aca="false">H363/$J$7</f>
        <v>0.000229532819930229</v>
      </c>
      <c r="J363" s="604" t="n">
        <f aca="false">I363+J362</f>
        <v>0.975346962869113</v>
      </c>
      <c r="K363" s="605" t="str">
        <f aca="false">IF(J363&lt;=$A$8,$B$8,IF(J363&lt;=$A$9,$B$9,$B$10))</f>
        <v>C</v>
      </c>
    </row>
    <row r="364" customFormat="false" ht="35.05" hidden="false" customHeight="false" outlineLevel="0" collapsed="false">
      <c r="A364" s="606" t="s">
        <v>3422</v>
      </c>
      <c r="B364" s="606" t="s">
        <v>36</v>
      </c>
      <c r="C364" s="607" t="s">
        <v>3423</v>
      </c>
      <c r="D364" s="606" t="s">
        <v>1404</v>
      </c>
      <c r="E364" s="606" t="s">
        <v>120</v>
      </c>
      <c r="F364" s="606" t="s">
        <v>4644</v>
      </c>
      <c r="G364" s="608" t="n">
        <v>1350.01</v>
      </c>
      <c r="H364" s="608" t="n">
        <v>2700.02</v>
      </c>
      <c r="I364" s="604" t="n">
        <f aca="false">H364/$J$7</f>
        <v>0.000229373109466678</v>
      </c>
      <c r="J364" s="604" t="n">
        <f aca="false">I364+J363</f>
        <v>0.97557633597858</v>
      </c>
      <c r="K364" s="605" t="str">
        <f aca="false">IF(J364&lt;=$A$8,$B$8,IF(J364&lt;=$A$9,$B$9,$B$10))</f>
        <v>C</v>
      </c>
    </row>
    <row r="365" customFormat="false" ht="23.85" hidden="false" customHeight="false" outlineLevel="0" collapsed="false">
      <c r="A365" s="606" t="s">
        <v>2598</v>
      </c>
      <c r="B365" s="606" t="s">
        <v>36</v>
      </c>
      <c r="C365" s="607" t="s">
        <v>2599</v>
      </c>
      <c r="D365" s="606" t="s">
        <v>1771</v>
      </c>
      <c r="E365" s="606" t="s">
        <v>1449</v>
      </c>
      <c r="F365" s="606" t="s">
        <v>4934</v>
      </c>
      <c r="G365" s="608" t="n">
        <v>147.96</v>
      </c>
      <c r="H365" s="608" t="n">
        <v>2697.31</v>
      </c>
      <c r="I365" s="604" t="n">
        <f aca="false">H365/$J$7</f>
        <v>0.000229142888532517</v>
      </c>
      <c r="J365" s="604" t="n">
        <f aca="false">I365+J364</f>
        <v>0.975805478867112</v>
      </c>
      <c r="K365" s="605" t="str">
        <f aca="false">IF(J365&lt;=$A$8,$B$8,IF(J365&lt;=$A$9,$B$9,$B$10))</f>
        <v>C</v>
      </c>
    </row>
    <row r="366" customFormat="false" ht="23.85" hidden="false" customHeight="false" outlineLevel="0" collapsed="false">
      <c r="A366" s="606" t="s">
        <v>4438</v>
      </c>
      <c r="B366" s="606" t="s">
        <v>36</v>
      </c>
      <c r="C366" s="607" t="s">
        <v>4439</v>
      </c>
      <c r="D366" s="606" t="s">
        <v>1422</v>
      </c>
      <c r="E366" s="606" t="s">
        <v>120</v>
      </c>
      <c r="F366" s="606" t="s">
        <v>4935</v>
      </c>
      <c r="G366" s="608" t="n">
        <v>31.06</v>
      </c>
      <c r="H366" s="608" t="n">
        <v>2671.16</v>
      </c>
      <c r="I366" s="604" t="n">
        <f aca="false">H366/$J$7</f>
        <v>0.00022692138394642</v>
      </c>
      <c r="J366" s="604" t="n">
        <f aca="false">I366+J365</f>
        <v>0.976032400251058</v>
      </c>
      <c r="K366" s="605" t="str">
        <f aca="false">IF(J366&lt;=$A$8,$B$8,IF(J366&lt;=$A$9,$B$9,$B$10))</f>
        <v>C</v>
      </c>
    </row>
    <row r="367" customFormat="false" ht="23.85" hidden="false" customHeight="false" outlineLevel="0" collapsed="false">
      <c r="A367" s="606" t="s">
        <v>4936</v>
      </c>
      <c r="B367" s="606" t="s">
        <v>42</v>
      </c>
      <c r="C367" s="607" t="s">
        <v>4055</v>
      </c>
      <c r="D367" s="606" t="s">
        <v>1422</v>
      </c>
      <c r="E367" s="606" t="s">
        <v>120</v>
      </c>
      <c r="F367" s="606" t="s">
        <v>4617</v>
      </c>
      <c r="G367" s="608" t="n">
        <v>379.66</v>
      </c>
      <c r="H367" s="608" t="n">
        <v>2657.62</v>
      </c>
      <c r="I367" s="604" t="n">
        <f aca="false">H367/$J$7</f>
        <v>0.000225771128799355</v>
      </c>
      <c r="J367" s="604" t="n">
        <f aca="false">I367+J366</f>
        <v>0.976258171379858</v>
      </c>
      <c r="K367" s="605" t="str">
        <f aca="false">IF(J367&lt;=$A$8,$B$8,IF(J367&lt;=$A$9,$B$9,$B$10))</f>
        <v>C</v>
      </c>
    </row>
    <row r="368" customFormat="false" ht="35.05" hidden="false" customHeight="false" outlineLevel="0" collapsed="false">
      <c r="A368" s="606" t="s">
        <v>4937</v>
      </c>
      <c r="B368" s="606" t="s">
        <v>42</v>
      </c>
      <c r="C368" s="607" t="s">
        <v>3220</v>
      </c>
      <c r="D368" s="606" t="s">
        <v>1404</v>
      </c>
      <c r="E368" s="606" t="s">
        <v>120</v>
      </c>
      <c r="F368" s="606" t="s">
        <v>4644</v>
      </c>
      <c r="G368" s="608" t="n">
        <v>1324.51</v>
      </c>
      <c r="H368" s="608" t="n">
        <v>2649.02</v>
      </c>
      <c r="I368" s="604" t="n">
        <f aca="false">H368/$J$7</f>
        <v>0.000225040538380982</v>
      </c>
      <c r="J368" s="604" t="n">
        <f aca="false">I368+J367</f>
        <v>0.976483211918239</v>
      </c>
      <c r="K368" s="605" t="str">
        <f aca="false">IF(J368&lt;=$A$8,$B$8,IF(J368&lt;=$A$9,$B$9,$B$10))</f>
        <v>C</v>
      </c>
    </row>
    <row r="369" customFormat="false" ht="23.85" hidden="false" customHeight="false" outlineLevel="0" collapsed="false">
      <c r="A369" s="606" t="s">
        <v>3524</v>
      </c>
      <c r="B369" s="606" t="s">
        <v>36</v>
      </c>
      <c r="C369" s="607" t="s">
        <v>3525</v>
      </c>
      <c r="D369" s="606" t="s">
        <v>674</v>
      </c>
      <c r="E369" s="606" t="s">
        <v>47</v>
      </c>
      <c r="F369" s="606" t="s">
        <v>4641</v>
      </c>
      <c r="G369" s="608" t="n">
        <v>4.38</v>
      </c>
      <c r="H369" s="608" t="n">
        <v>2648.58</v>
      </c>
      <c r="I369" s="604" t="n">
        <f aca="false">H369/$J$7</f>
        <v>0.000225003159336321</v>
      </c>
      <c r="J369" s="604" t="n">
        <f aca="false">I369+J368</f>
        <v>0.976708215077575</v>
      </c>
      <c r="K369" s="605" t="str">
        <f aca="false">IF(J369&lt;=$A$8,$B$8,IF(J369&lt;=$A$9,$B$9,$B$10))</f>
        <v>C</v>
      </c>
    </row>
    <row r="370" customFormat="false" ht="35.05" hidden="false" customHeight="false" outlineLevel="0" collapsed="false">
      <c r="A370" s="606" t="s">
        <v>2886</v>
      </c>
      <c r="B370" s="606" t="s">
        <v>36</v>
      </c>
      <c r="C370" s="607" t="s">
        <v>2887</v>
      </c>
      <c r="D370" s="606" t="s">
        <v>1404</v>
      </c>
      <c r="E370" s="606" t="s">
        <v>120</v>
      </c>
      <c r="F370" s="606" t="s">
        <v>4881</v>
      </c>
      <c r="G370" s="608" t="n">
        <v>85.26</v>
      </c>
      <c r="H370" s="608" t="n">
        <v>2557.8</v>
      </c>
      <c r="I370" s="604" t="n">
        <f aca="false">H370/$J$7</f>
        <v>0.000217291182803783</v>
      </c>
      <c r="J370" s="604" t="n">
        <f aca="false">I370+J369</f>
        <v>0.976925506260379</v>
      </c>
      <c r="K370" s="605" t="str">
        <f aca="false">IF(J370&lt;=$A$8,$B$8,IF(J370&lt;=$A$9,$B$9,$B$10))</f>
        <v>C</v>
      </c>
    </row>
    <row r="371" customFormat="false" ht="35.05" hidden="false" customHeight="false" outlineLevel="0" collapsed="false">
      <c r="A371" s="606" t="s">
        <v>2929</v>
      </c>
      <c r="B371" s="606" t="s">
        <v>36</v>
      </c>
      <c r="C371" s="607" t="s">
        <v>2930</v>
      </c>
      <c r="D371" s="606" t="s">
        <v>1404</v>
      </c>
      <c r="E371" s="606" t="s">
        <v>39</v>
      </c>
      <c r="F371" s="606" t="s">
        <v>4938</v>
      </c>
      <c r="G371" s="608" t="n">
        <v>1</v>
      </c>
      <c r="H371" s="608" t="n">
        <v>2512</v>
      </c>
      <c r="I371" s="604" t="n">
        <f aca="false">H371/$J$7</f>
        <v>0.000213400364064079</v>
      </c>
      <c r="J371" s="604" t="n">
        <f aca="false">I371+J370</f>
        <v>0.977138906624443</v>
      </c>
      <c r="K371" s="605" t="str">
        <f aca="false">IF(J371&lt;=$A$8,$B$8,IF(J371&lt;=$A$9,$B$9,$B$10))</f>
        <v>C</v>
      </c>
    </row>
    <row r="372" customFormat="false" ht="23.85" hidden="false" customHeight="false" outlineLevel="0" collapsed="false">
      <c r="A372" s="606" t="s">
        <v>2301</v>
      </c>
      <c r="B372" s="606" t="s">
        <v>36</v>
      </c>
      <c r="C372" s="607" t="s">
        <v>2302</v>
      </c>
      <c r="D372" s="606" t="s">
        <v>811</v>
      </c>
      <c r="E372" s="606" t="s">
        <v>39</v>
      </c>
      <c r="F372" s="606" t="s">
        <v>4644</v>
      </c>
      <c r="G372" s="608" t="n">
        <v>1255.59</v>
      </c>
      <c r="H372" s="608" t="n">
        <v>2511.18</v>
      </c>
      <c r="I372" s="604" t="n">
        <f aca="false">H372/$J$7</f>
        <v>0.000213330703117211</v>
      </c>
      <c r="J372" s="604" t="n">
        <f aca="false">I372+J371</f>
        <v>0.97735223732756</v>
      </c>
      <c r="K372" s="605" t="str">
        <f aca="false">IF(J372&lt;=$A$8,$B$8,IF(J372&lt;=$A$9,$B$9,$B$10))</f>
        <v>C</v>
      </c>
    </row>
    <row r="373" customFormat="false" ht="15" hidden="false" customHeight="false" outlineLevel="0" collapsed="false">
      <c r="A373" s="606" t="s">
        <v>1900</v>
      </c>
      <c r="B373" s="606" t="s">
        <v>36</v>
      </c>
      <c r="C373" s="607" t="s">
        <v>1901</v>
      </c>
      <c r="D373" s="606" t="s">
        <v>1533</v>
      </c>
      <c r="E373" s="606" t="s">
        <v>47</v>
      </c>
      <c r="F373" s="606" t="s">
        <v>4939</v>
      </c>
      <c r="G373" s="608" t="n">
        <v>28.05</v>
      </c>
      <c r="H373" s="608" t="n">
        <v>2479.62</v>
      </c>
      <c r="I373" s="604" t="n">
        <f aca="false">H373/$J$7</f>
        <v>0.000210649606186534</v>
      </c>
      <c r="J373" s="604" t="n">
        <f aca="false">I373+J372</f>
        <v>0.977562886933747</v>
      </c>
      <c r="K373" s="605" t="str">
        <f aca="false">IF(J373&lt;=$A$8,$B$8,IF(J373&lt;=$A$9,$B$9,$B$10))</f>
        <v>C</v>
      </c>
    </row>
    <row r="374" customFormat="false" ht="35.05" hidden="false" customHeight="false" outlineLevel="0" collapsed="false">
      <c r="A374" s="606" t="s">
        <v>4940</v>
      </c>
      <c r="B374" s="606" t="s">
        <v>42</v>
      </c>
      <c r="C374" s="607" t="s">
        <v>3964</v>
      </c>
      <c r="D374" s="606" t="s">
        <v>1422</v>
      </c>
      <c r="E374" s="606" t="s">
        <v>120</v>
      </c>
      <c r="F374" s="606" t="s">
        <v>4941</v>
      </c>
      <c r="G374" s="608" t="n">
        <v>21.66</v>
      </c>
      <c r="H374" s="608" t="n">
        <v>2469.24</v>
      </c>
      <c r="I374" s="604" t="n">
        <f aca="false">H374/$J$7</f>
        <v>0.000209767800542033</v>
      </c>
      <c r="J374" s="604" t="n">
        <f aca="false">I374+J373</f>
        <v>0.977772654734289</v>
      </c>
      <c r="K374" s="605" t="str">
        <f aca="false">IF(J374&lt;=$A$8,$B$8,IF(J374&lt;=$A$9,$B$9,$B$10))</f>
        <v>C</v>
      </c>
    </row>
    <row r="375" customFormat="false" ht="23.85" hidden="false" customHeight="false" outlineLevel="0" collapsed="false">
      <c r="A375" s="606" t="s">
        <v>4942</v>
      </c>
      <c r="B375" s="606" t="s">
        <v>42</v>
      </c>
      <c r="C375" s="607" t="s">
        <v>3548</v>
      </c>
      <c r="D375" s="606" t="s">
        <v>1422</v>
      </c>
      <c r="E375" s="606" t="s">
        <v>120</v>
      </c>
      <c r="F375" s="606" t="s">
        <v>4842</v>
      </c>
      <c r="G375" s="608" t="n">
        <v>98.12</v>
      </c>
      <c r="H375" s="608" t="n">
        <v>2453</v>
      </c>
      <c r="I375" s="604" t="n">
        <f aca="false">H375/$J$7</f>
        <v>0.000208388173984549</v>
      </c>
      <c r="J375" s="604" t="n">
        <f aca="false">I375+J374</f>
        <v>0.977981042908273</v>
      </c>
      <c r="K375" s="605" t="str">
        <f aca="false">IF(J375&lt;=$A$8,$B$8,IF(J375&lt;=$A$9,$B$9,$B$10))</f>
        <v>C</v>
      </c>
    </row>
    <row r="376" customFormat="false" ht="23.85" hidden="false" customHeight="false" outlineLevel="0" collapsed="false">
      <c r="A376" s="606" t="s">
        <v>4943</v>
      </c>
      <c r="B376" s="606" t="s">
        <v>42</v>
      </c>
      <c r="C376" s="607" t="s">
        <v>1960</v>
      </c>
      <c r="D376" s="606" t="s">
        <v>1399</v>
      </c>
      <c r="E376" s="606" t="s">
        <v>47</v>
      </c>
      <c r="F376" s="606" t="s">
        <v>4944</v>
      </c>
      <c r="G376" s="608" t="n">
        <v>36.79</v>
      </c>
      <c r="H376" s="608" t="n">
        <v>2409.74</v>
      </c>
      <c r="I376" s="604" t="n">
        <f aca="false">H376/$J$7</f>
        <v>0.000204713134275388</v>
      </c>
      <c r="J376" s="604" t="n">
        <f aca="false">I376+J375</f>
        <v>0.978185756042549</v>
      </c>
      <c r="K376" s="605" t="str">
        <f aca="false">IF(J376&lt;=$A$8,$B$8,IF(J376&lt;=$A$9,$B$9,$B$10))</f>
        <v>C</v>
      </c>
    </row>
    <row r="377" customFormat="false" ht="23.85" hidden="false" customHeight="false" outlineLevel="0" collapsed="false">
      <c r="A377" s="606" t="s">
        <v>4945</v>
      </c>
      <c r="B377" s="606" t="s">
        <v>42</v>
      </c>
      <c r="C377" s="607" t="s">
        <v>1583</v>
      </c>
      <c r="D377" s="606" t="s">
        <v>1533</v>
      </c>
      <c r="E377" s="606" t="s">
        <v>400</v>
      </c>
      <c r="F377" s="606" t="s">
        <v>4946</v>
      </c>
      <c r="G377" s="608" t="n">
        <v>11.16</v>
      </c>
      <c r="H377" s="608" t="n">
        <v>2395.6</v>
      </c>
      <c r="I377" s="604" t="n">
        <f aca="false">H377/$J$7</f>
        <v>0.000203511907703785</v>
      </c>
      <c r="J377" s="604" t="n">
        <f aca="false">I377+J376</f>
        <v>0.978389267950252</v>
      </c>
      <c r="K377" s="605" t="str">
        <f aca="false">IF(J377&lt;=$A$8,$B$8,IF(J377&lt;=$A$9,$B$9,$B$10))</f>
        <v>C</v>
      </c>
    </row>
    <row r="378" customFormat="false" ht="23.85" hidden="false" customHeight="false" outlineLevel="0" collapsed="false">
      <c r="A378" s="606" t="s">
        <v>4947</v>
      </c>
      <c r="B378" s="606" t="s">
        <v>42</v>
      </c>
      <c r="C378" s="607" t="s">
        <v>2674</v>
      </c>
      <c r="D378" s="606" t="s">
        <v>1604</v>
      </c>
      <c r="E378" s="606" t="s">
        <v>120</v>
      </c>
      <c r="F378" s="606" t="s">
        <v>4798</v>
      </c>
      <c r="G378" s="608" t="n">
        <v>478.83</v>
      </c>
      <c r="H378" s="608" t="n">
        <v>2394.15</v>
      </c>
      <c r="I378" s="604" t="n">
        <f aca="false">H378/$J$7</f>
        <v>0.000203388726761153</v>
      </c>
      <c r="J378" s="604" t="n">
        <f aca="false">I378+J377</f>
        <v>0.978592656677014</v>
      </c>
      <c r="K378" s="605" t="str">
        <f aca="false">IF(J378&lt;=$A$8,$B$8,IF(J378&lt;=$A$9,$B$9,$B$10))</f>
        <v>C</v>
      </c>
    </row>
    <row r="379" customFormat="false" ht="23.85" hidden="false" customHeight="false" outlineLevel="0" collapsed="false">
      <c r="A379" s="606" t="s">
        <v>4948</v>
      </c>
      <c r="B379" s="606" t="s">
        <v>42</v>
      </c>
      <c r="C379" s="607" t="s">
        <v>2431</v>
      </c>
      <c r="D379" s="606" t="s">
        <v>674</v>
      </c>
      <c r="E379" s="606" t="s">
        <v>400</v>
      </c>
      <c r="F379" s="606" t="s">
        <v>4949</v>
      </c>
      <c r="G379" s="608" t="n">
        <v>2.37</v>
      </c>
      <c r="H379" s="608" t="n">
        <v>2386.3</v>
      </c>
      <c r="I379" s="604" t="n">
        <f aca="false">H379/$J$7</f>
        <v>0.000202721850623452</v>
      </c>
      <c r="J379" s="604" t="n">
        <f aca="false">I379+J378</f>
        <v>0.978795378527637</v>
      </c>
      <c r="K379" s="605" t="str">
        <f aca="false">IF(J379&lt;=$A$8,$B$8,IF(J379&lt;=$A$9,$B$9,$B$10))</f>
        <v>C</v>
      </c>
    </row>
    <row r="380" customFormat="false" ht="23.85" hidden="false" customHeight="false" outlineLevel="0" collapsed="false">
      <c r="A380" s="606" t="s">
        <v>4950</v>
      </c>
      <c r="B380" s="606" t="s">
        <v>42</v>
      </c>
      <c r="C380" s="607" t="s">
        <v>1615</v>
      </c>
      <c r="D380" s="606" t="s">
        <v>1533</v>
      </c>
      <c r="E380" s="606" t="s">
        <v>47</v>
      </c>
      <c r="F380" s="606" t="s">
        <v>4951</v>
      </c>
      <c r="G380" s="608" t="n">
        <v>1.13</v>
      </c>
      <c r="H380" s="608" t="n">
        <v>2363.39</v>
      </c>
      <c r="I380" s="604" t="n">
        <f aca="false">H380/$J$7</f>
        <v>0.000200775591729859</v>
      </c>
      <c r="J380" s="604" t="n">
        <f aca="false">I380+J379</f>
        <v>0.978996154119367</v>
      </c>
      <c r="K380" s="605" t="str">
        <f aca="false">IF(J380&lt;=$A$8,$B$8,IF(J380&lt;=$A$9,$B$9,$B$10))</f>
        <v>C</v>
      </c>
    </row>
    <row r="381" customFormat="false" ht="35.05" hidden="false" customHeight="false" outlineLevel="0" collapsed="false">
      <c r="A381" s="606" t="s">
        <v>2881</v>
      </c>
      <c r="B381" s="606" t="s">
        <v>36</v>
      </c>
      <c r="C381" s="607" t="s">
        <v>2882</v>
      </c>
      <c r="D381" s="606" t="s">
        <v>1404</v>
      </c>
      <c r="E381" s="606" t="s">
        <v>47</v>
      </c>
      <c r="F381" s="606" t="s">
        <v>4897</v>
      </c>
      <c r="G381" s="608" t="n">
        <v>19.51</v>
      </c>
      <c r="H381" s="608" t="n">
        <v>2341.2</v>
      </c>
      <c r="I381" s="604" t="n">
        <f aca="false">H381/$J$7</f>
        <v>0.00019889049854571</v>
      </c>
      <c r="J381" s="604" t="n">
        <f aca="false">I381+J380</f>
        <v>0.979195044617913</v>
      </c>
      <c r="K381" s="605" t="str">
        <f aca="false">IF(J381&lt;=$A$8,$B$8,IF(J381&lt;=$A$9,$B$9,$B$10))</f>
        <v>C</v>
      </c>
    </row>
    <row r="382" customFormat="false" ht="23.85" hidden="false" customHeight="false" outlineLevel="0" collapsed="false">
      <c r="A382" s="606" t="s">
        <v>4952</v>
      </c>
      <c r="B382" s="606" t="s">
        <v>42</v>
      </c>
      <c r="C382" s="607" t="s">
        <v>2425</v>
      </c>
      <c r="D382" s="606" t="s">
        <v>674</v>
      </c>
      <c r="E382" s="606" t="s">
        <v>400</v>
      </c>
      <c r="F382" s="606" t="s">
        <v>4953</v>
      </c>
      <c r="G382" s="608" t="n">
        <v>69.26</v>
      </c>
      <c r="H382" s="608" t="n">
        <v>2339.6</v>
      </c>
      <c r="I382" s="604" t="n">
        <f aca="false">H382/$J$7</f>
        <v>0.000198754574746943</v>
      </c>
      <c r="J382" s="604" t="n">
        <f aca="false">I382+J381</f>
        <v>0.97939379919266</v>
      </c>
      <c r="K382" s="605" t="str">
        <f aca="false">IF(J382&lt;=$A$8,$B$8,IF(J382&lt;=$A$9,$B$9,$B$10))</f>
        <v>C</v>
      </c>
    </row>
    <row r="383" customFormat="false" ht="23.85" hidden="false" customHeight="false" outlineLevel="0" collapsed="false">
      <c r="A383" s="606" t="s">
        <v>4954</v>
      </c>
      <c r="B383" s="606" t="s">
        <v>42</v>
      </c>
      <c r="C383" s="607" t="s">
        <v>1603</v>
      </c>
      <c r="D383" s="606" t="s">
        <v>1604</v>
      </c>
      <c r="E383" s="606" t="s">
        <v>120</v>
      </c>
      <c r="F383" s="606" t="s">
        <v>4955</v>
      </c>
      <c r="G383" s="608" t="n">
        <v>385.48</v>
      </c>
      <c r="H383" s="608" t="n">
        <v>2312.88</v>
      </c>
      <c r="I383" s="604" t="n">
        <f aca="false">H383/$J$7</f>
        <v>0.000196484647307535</v>
      </c>
      <c r="J383" s="604" t="n">
        <f aca="false">I383+J382</f>
        <v>0.979590283839967</v>
      </c>
      <c r="K383" s="605" t="str">
        <f aca="false">IF(J383&lt;=$A$8,$B$8,IF(J383&lt;=$A$9,$B$9,$B$10))</f>
        <v>C</v>
      </c>
    </row>
    <row r="384" customFormat="false" ht="23.85" hidden="false" customHeight="false" outlineLevel="0" collapsed="false">
      <c r="A384" s="606" t="s">
        <v>1850</v>
      </c>
      <c r="B384" s="606" t="s">
        <v>36</v>
      </c>
      <c r="C384" s="607" t="s">
        <v>1851</v>
      </c>
      <c r="D384" s="606" t="s">
        <v>1852</v>
      </c>
      <c r="E384" s="606" t="s">
        <v>466</v>
      </c>
      <c r="F384" s="606" t="s">
        <v>4956</v>
      </c>
      <c r="G384" s="608" t="n">
        <v>6.31</v>
      </c>
      <c r="H384" s="608" t="n">
        <v>2305.92</v>
      </c>
      <c r="I384" s="604" t="n">
        <f aca="false">H384/$J$7</f>
        <v>0.000195893378782899</v>
      </c>
      <c r="J384" s="604" t="n">
        <f aca="false">I384+J383</f>
        <v>0.97978617721875</v>
      </c>
      <c r="K384" s="605" t="str">
        <f aca="false">IF(J384&lt;=$A$8,$B$8,IF(J384&lt;=$A$9,$B$9,$B$10))</f>
        <v>C</v>
      </c>
    </row>
    <row r="385" customFormat="false" ht="23.85" hidden="false" customHeight="false" outlineLevel="0" collapsed="false">
      <c r="A385" s="606" t="s">
        <v>2227</v>
      </c>
      <c r="B385" s="606" t="s">
        <v>36</v>
      </c>
      <c r="C385" s="607" t="s">
        <v>2228</v>
      </c>
      <c r="D385" s="606" t="s">
        <v>811</v>
      </c>
      <c r="E385" s="606" t="s">
        <v>1449</v>
      </c>
      <c r="F385" s="606" t="s">
        <v>4957</v>
      </c>
      <c r="G385" s="608" t="n">
        <v>1426.37</v>
      </c>
      <c r="H385" s="608" t="n">
        <v>2282.19</v>
      </c>
      <c r="I385" s="604" t="n">
        <f aca="false">H385/$J$7</f>
        <v>0.000193877458942437</v>
      </c>
      <c r="J385" s="604" t="n">
        <f aca="false">I385+J384</f>
        <v>0.979980054677692</v>
      </c>
      <c r="K385" s="605" t="str">
        <f aca="false">IF(J385&lt;=$A$8,$B$8,IF(J385&lt;=$A$9,$B$9,$B$10))</f>
        <v>C</v>
      </c>
    </row>
    <row r="386" customFormat="false" ht="23.85" hidden="false" customHeight="false" outlineLevel="0" collapsed="false">
      <c r="A386" s="606" t="s">
        <v>4958</v>
      </c>
      <c r="B386" s="606" t="s">
        <v>42</v>
      </c>
      <c r="C386" s="607" t="s">
        <v>2138</v>
      </c>
      <c r="D386" s="606" t="s">
        <v>1924</v>
      </c>
      <c r="E386" s="606" t="s">
        <v>400</v>
      </c>
      <c r="F386" s="606" t="s">
        <v>4959</v>
      </c>
      <c r="G386" s="608" t="n">
        <v>57.6</v>
      </c>
      <c r="H386" s="608" t="n">
        <v>2257.92</v>
      </c>
      <c r="I386" s="604" t="n">
        <f aca="false">H386/$J$7</f>
        <v>0.000191815664819891</v>
      </c>
      <c r="J386" s="604" t="n">
        <f aca="false">I386+J385</f>
        <v>0.980171870342512</v>
      </c>
      <c r="K386" s="605" t="str">
        <f aca="false">IF(J386&lt;=$A$8,$B$8,IF(J386&lt;=$A$9,$B$9,$B$10))</f>
        <v>C</v>
      </c>
    </row>
    <row r="387" customFormat="false" ht="15" hidden="false" customHeight="false" outlineLevel="0" collapsed="false">
      <c r="A387" s="606" t="s">
        <v>1587</v>
      </c>
      <c r="B387" s="606" t="s">
        <v>36</v>
      </c>
      <c r="C387" s="607" t="s">
        <v>1588</v>
      </c>
      <c r="D387" s="606" t="s">
        <v>1382</v>
      </c>
      <c r="E387" s="606" t="s">
        <v>1449</v>
      </c>
      <c r="F387" s="606" t="s">
        <v>4960</v>
      </c>
      <c r="G387" s="608" t="n">
        <v>10.56</v>
      </c>
      <c r="H387" s="608" t="n">
        <v>2210.94</v>
      </c>
      <c r="I387" s="604" t="n">
        <f aca="false">H387/$J$7</f>
        <v>0.000187824602278597</v>
      </c>
      <c r="J387" s="604" t="n">
        <f aca="false">I387+J386</f>
        <v>0.980359694944791</v>
      </c>
      <c r="K387" s="605" t="str">
        <f aca="false">IF(J387&lt;=$A$8,$B$8,IF(J387&lt;=$A$9,$B$9,$B$10))</f>
        <v>C</v>
      </c>
    </row>
    <row r="388" customFormat="false" ht="23.85" hidden="false" customHeight="false" outlineLevel="0" collapsed="false">
      <c r="A388" s="606" t="s">
        <v>4961</v>
      </c>
      <c r="B388" s="606" t="s">
        <v>42</v>
      </c>
      <c r="C388" s="607" t="s">
        <v>1962</v>
      </c>
      <c r="D388" s="606" t="s">
        <v>1399</v>
      </c>
      <c r="E388" s="606" t="s">
        <v>47</v>
      </c>
      <c r="F388" s="606" t="s">
        <v>4962</v>
      </c>
      <c r="G388" s="608" t="n">
        <v>95.18</v>
      </c>
      <c r="H388" s="608" t="n">
        <v>2198.65</v>
      </c>
      <c r="I388" s="604" t="n">
        <f aca="false">H388/$J$7</f>
        <v>0.000186780537599319</v>
      </c>
      <c r="J388" s="604" t="n">
        <f aca="false">I388+J387</f>
        <v>0.98054647548239</v>
      </c>
      <c r="K388" s="605" t="str">
        <f aca="false">IF(J388&lt;=$A$8,$B$8,IF(J388&lt;=$A$9,$B$9,$B$10))</f>
        <v>C</v>
      </c>
    </row>
    <row r="389" customFormat="false" ht="35.05" hidden="false" customHeight="false" outlineLevel="0" collapsed="false">
      <c r="A389" s="606" t="s">
        <v>3129</v>
      </c>
      <c r="B389" s="606" t="s">
        <v>36</v>
      </c>
      <c r="C389" s="607" t="s">
        <v>3130</v>
      </c>
      <c r="D389" s="606" t="s">
        <v>1404</v>
      </c>
      <c r="E389" s="606" t="s">
        <v>120</v>
      </c>
      <c r="F389" s="606" t="s">
        <v>4846</v>
      </c>
      <c r="G389" s="608" t="n">
        <v>26.07</v>
      </c>
      <c r="H389" s="608" t="n">
        <v>2137.74</v>
      </c>
      <c r="I389" s="604" t="n">
        <f aca="false">H389/$J$7</f>
        <v>0.00018160608848501</v>
      </c>
      <c r="J389" s="604" t="n">
        <f aca="false">I389+J388</f>
        <v>0.980728081570875</v>
      </c>
      <c r="K389" s="605" t="str">
        <f aca="false">IF(J389&lt;=$A$8,$B$8,IF(J389&lt;=$A$9,$B$9,$B$10))</f>
        <v>C</v>
      </c>
    </row>
    <row r="390" customFormat="false" ht="35.05" hidden="false" customHeight="false" outlineLevel="0" collapsed="false">
      <c r="A390" s="606" t="s">
        <v>4444</v>
      </c>
      <c r="B390" s="606" t="s">
        <v>36</v>
      </c>
      <c r="C390" s="607" t="s">
        <v>4445</v>
      </c>
      <c r="D390" s="606" t="s">
        <v>1404</v>
      </c>
      <c r="E390" s="606" t="s">
        <v>120</v>
      </c>
      <c r="F390" s="606" t="s">
        <v>4837</v>
      </c>
      <c r="G390" s="608" t="n">
        <v>20.35</v>
      </c>
      <c r="H390" s="608" t="n">
        <v>2136.75</v>
      </c>
      <c r="I390" s="604" t="n">
        <f aca="false">H390/$J$7</f>
        <v>0.000181521985634523</v>
      </c>
      <c r="J390" s="604" t="n">
        <f aca="false">I390+J389</f>
        <v>0.98090960355651</v>
      </c>
      <c r="K390" s="605" t="str">
        <f aca="false">IF(J390&lt;=$A$8,$B$8,IF(J390&lt;=$A$9,$B$9,$B$10))</f>
        <v>C</v>
      </c>
    </row>
    <row r="391" customFormat="false" ht="35.05" hidden="false" customHeight="false" outlineLevel="0" collapsed="false">
      <c r="A391" s="606" t="s">
        <v>4963</v>
      </c>
      <c r="B391" s="606" t="s">
        <v>42</v>
      </c>
      <c r="C391" s="607" t="s">
        <v>3458</v>
      </c>
      <c r="D391" s="606" t="s">
        <v>1404</v>
      </c>
      <c r="E391" s="606" t="s">
        <v>120</v>
      </c>
      <c r="F391" s="606" t="s">
        <v>4649</v>
      </c>
      <c r="G391" s="608" t="n">
        <v>122.83</v>
      </c>
      <c r="H391" s="608" t="n">
        <v>2088.11</v>
      </c>
      <c r="I391" s="604" t="n">
        <f aca="false">H391/$J$7</f>
        <v>0.000177389902152008</v>
      </c>
      <c r="J391" s="604" t="n">
        <f aca="false">I391+J390</f>
        <v>0.981086993458662</v>
      </c>
      <c r="K391" s="605" t="str">
        <f aca="false">IF(J391&lt;=$A$8,$B$8,IF(J391&lt;=$A$9,$B$9,$B$10))</f>
        <v>C</v>
      </c>
    </row>
    <row r="392" customFormat="false" ht="23.85" hidden="false" customHeight="false" outlineLevel="0" collapsed="false">
      <c r="A392" s="606" t="s">
        <v>2529</v>
      </c>
      <c r="B392" s="606" t="s">
        <v>36</v>
      </c>
      <c r="C392" s="607" t="s">
        <v>2530</v>
      </c>
      <c r="D392" s="606" t="s">
        <v>2531</v>
      </c>
      <c r="E392" s="606" t="s">
        <v>47</v>
      </c>
      <c r="F392" s="606" t="s">
        <v>4964</v>
      </c>
      <c r="G392" s="608" t="n">
        <v>90.27</v>
      </c>
      <c r="H392" s="608" t="n">
        <v>2065.37</v>
      </c>
      <c r="I392" s="604" t="n">
        <f aca="false">H392/$J$7</f>
        <v>0.000175458085162033</v>
      </c>
      <c r="J392" s="604" t="n">
        <f aca="false">I392+J391</f>
        <v>0.981262451543824</v>
      </c>
      <c r="K392" s="605" t="str">
        <f aca="false">IF(J392&lt;=$A$8,$B$8,IF(J392&lt;=$A$9,$B$9,$B$10))</f>
        <v>C</v>
      </c>
    </row>
    <row r="393" customFormat="false" ht="35.05" hidden="false" customHeight="false" outlineLevel="0" collapsed="false">
      <c r="A393" s="606" t="s">
        <v>4965</v>
      </c>
      <c r="B393" s="606" t="s">
        <v>42</v>
      </c>
      <c r="C393" s="607" t="s">
        <v>3560</v>
      </c>
      <c r="D393" s="606" t="s">
        <v>1422</v>
      </c>
      <c r="E393" s="606" t="s">
        <v>120</v>
      </c>
      <c r="F393" s="606" t="s">
        <v>4966</v>
      </c>
      <c r="G393" s="608" t="n">
        <v>20.41</v>
      </c>
      <c r="H393" s="608" t="n">
        <v>2041</v>
      </c>
      <c r="I393" s="604" t="n">
        <f aca="false">H393/$J$7</f>
        <v>0.000173387795802065</v>
      </c>
      <c r="J393" s="604" t="n">
        <f aca="false">I393+J392</f>
        <v>0.981435839339626</v>
      </c>
      <c r="K393" s="605" t="str">
        <f aca="false">IF(J393&lt;=$A$8,$B$8,IF(J393&lt;=$A$9,$B$9,$B$10))</f>
        <v>C</v>
      </c>
    </row>
    <row r="394" customFormat="false" ht="35.05" hidden="false" customHeight="false" outlineLevel="0" collapsed="false">
      <c r="A394" s="606" t="s">
        <v>4967</v>
      </c>
      <c r="B394" s="606" t="s">
        <v>42</v>
      </c>
      <c r="C394" s="607" t="s">
        <v>3926</v>
      </c>
      <c r="D394" s="606" t="s">
        <v>1422</v>
      </c>
      <c r="E394" s="606" t="s">
        <v>47</v>
      </c>
      <c r="F394" s="606" t="s">
        <v>4968</v>
      </c>
      <c r="G394" s="608" t="n">
        <v>9.44</v>
      </c>
      <c r="H394" s="608" t="n">
        <v>2033.18</v>
      </c>
      <c r="I394" s="604" t="n">
        <f aca="false">H394/$J$7</f>
        <v>0.000172723468235591</v>
      </c>
      <c r="J394" s="604" t="n">
        <f aca="false">I394+J393</f>
        <v>0.981608562807861</v>
      </c>
      <c r="K394" s="605" t="str">
        <f aca="false">IF(J394&lt;=$A$8,$B$8,IF(J394&lt;=$A$9,$B$9,$B$10))</f>
        <v>C</v>
      </c>
    </row>
    <row r="395" customFormat="false" ht="35.05" hidden="false" customHeight="false" outlineLevel="0" collapsed="false">
      <c r="A395" s="606" t="s">
        <v>4085</v>
      </c>
      <c r="B395" s="606" t="s">
        <v>36</v>
      </c>
      <c r="C395" s="607" t="s">
        <v>4086</v>
      </c>
      <c r="D395" s="606" t="s">
        <v>1554</v>
      </c>
      <c r="E395" s="606" t="s">
        <v>120</v>
      </c>
      <c r="F395" s="606" t="s">
        <v>4684</v>
      </c>
      <c r="G395" s="608" t="n">
        <v>167.99</v>
      </c>
      <c r="H395" s="608" t="n">
        <v>2015.88</v>
      </c>
      <c r="I395" s="604" t="n">
        <f aca="false">H395/$J$7</f>
        <v>0.000171253792161424</v>
      </c>
      <c r="J395" s="604" t="n">
        <f aca="false">I395+J394</f>
        <v>0.981779816600023</v>
      </c>
      <c r="K395" s="605" t="str">
        <f aca="false">IF(J395&lt;=$A$8,$B$8,IF(J395&lt;=$A$9,$B$9,$B$10))</f>
        <v>C</v>
      </c>
    </row>
    <row r="396" customFormat="false" ht="15" hidden="false" customHeight="false" outlineLevel="0" collapsed="false">
      <c r="A396" s="606" t="s">
        <v>2154</v>
      </c>
      <c r="B396" s="606" t="s">
        <v>36</v>
      </c>
      <c r="C396" s="607" t="s">
        <v>2155</v>
      </c>
      <c r="D396" s="606" t="s">
        <v>1382</v>
      </c>
      <c r="E396" s="606" t="s">
        <v>1772</v>
      </c>
      <c r="F396" s="606" t="s">
        <v>4969</v>
      </c>
      <c r="G396" s="608" t="n">
        <v>21.26</v>
      </c>
      <c r="H396" s="608" t="n">
        <v>2015.66</v>
      </c>
      <c r="I396" s="604" t="n">
        <f aca="false">H396/$J$7</f>
        <v>0.000171235102639093</v>
      </c>
      <c r="J396" s="604" t="n">
        <f aca="false">I396+J395</f>
        <v>0.981951051702662</v>
      </c>
      <c r="K396" s="605" t="str">
        <f aca="false">IF(J396&lt;=$A$8,$B$8,IF(J396&lt;=$A$9,$B$9,$B$10))</f>
        <v>C</v>
      </c>
    </row>
    <row r="397" customFormat="false" ht="35.05" hidden="false" customHeight="false" outlineLevel="0" collapsed="false">
      <c r="A397" s="606" t="s">
        <v>4970</v>
      </c>
      <c r="B397" s="606" t="s">
        <v>42</v>
      </c>
      <c r="C397" s="607" t="s">
        <v>517</v>
      </c>
      <c r="D397" s="606" t="s">
        <v>1422</v>
      </c>
      <c r="E397" s="606" t="s">
        <v>120</v>
      </c>
      <c r="F397" s="606" t="s">
        <v>4971</v>
      </c>
      <c r="G397" s="608" t="n">
        <v>18.19</v>
      </c>
      <c r="H397" s="608" t="n">
        <v>2000.9</v>
      </c>
      <c r="I397" s="604" t="n">
        <f aca="false">H397/$J$7</f>
        <v>0.000169981205595468</v>
      </c>
      <c r="J397" s="604" t="n">
        <f aca="false">I397+J396</f>
        <v>0.982121032908257</v>
      </c>
      <c r="K397" s="605" t="str">
        <f aca="false">IF(J397&lt;=$A$8,$B$8,IF(J397&lt;=$A$9,$B$9,$B$10))</f>
        <v>C</v>
      </c>
    </row>
    <row r="398" customFormat="false" ht="35.05" hidden="false" customHeight="false" outlineLevel="0" collapsed="false">
      <c r="A398" s="606" t="s">
        <v>3485</v>
      </c>
      <c r="B398" s="606" t="s">
        <v>36</v>
      </c>
      <c r="C398" s="607" t="s">
        <v>3486</v>
      </c>
      <c r="D398" s="606" t="s">
        <v>1422</v>
      </c>
      <c r="E398" s="606" t="s">
        <v>120</v>
      </c>
      <c r="F398" s="606" t="s">
        <v>4972</v>
      </c>
      <c r="G398" s="608" t="n">
        <v>3.63</v>
      </c>
      <c r="H398" s="608" t="n">
        <v>1960.2</v>
      </c>
      <c r="I398" s="604" t="n">
        <f aca="false">H398/$J$7</f>
        <v>0.000166523643964335</v>
      </c>
      <c r="J398" s="604" t="n">
        <f aca="false">I398+J397</f>
        <v>0.982287556552222</v>
      </c>
      <c r="K398" s="605" t="str">
        <f aca="false">IF(J398&lt;=$A$8,$B$8,IF(J398&lt;=$A$9,$B$9,$B$10))</f>
        <v>C</v>
      </c>
    </row>
    <row r="399" customFormat="false" ht="35.05" hidden="false" customHeight="false" outlineLevel="0" collapsed="false">
      <c r="A399" s="606" t="s">
        <v>4973</v>
      </c>
      <c r="B399" s="606" t="s">
        <v>42</v>
      </c>
      <c r="C399" s="607" t="s">
        <v>3858</v>
      </c>
      <c r="D399" s="606" t="s">
        <v>1422</v>
      </c>
      <c r="E399" s="606" t="s">
        <v>120</v>
      </c>
      <c r="F399" s="606" t="s">
        <v>4974</v>
      </c>
      <c r="G399" s="608" t="n">
        <v>27.74</v>
      </c>
      <c r="H399" s="608" t="n">
        <v>1941.8</v>
      </c>
      <c r="I399" s="604" t="n">
        <f aca="false">H399/$J$7</f>
        <v>0.000164960520278515</v>
      </c>
      <c r="J399" s="604" t="n">
        <f aca="false">I399+J398</f>
        <v>0.9824525170725</v>
      </c>
      <c r="K399" s="605" t="str">
        <f aca="false">IF(J399&lt;=$A$8,$B$8,IF(J399&lt;=$A$9,$B$9,$B$10))</f>
        <v>C</v>
      </c>
    </row>
    <row r="400" customFormat="false" ht="23.85" hidden="false" customHeight="false" outlineLevel="0" collapsed="false">
      <c r="A400" s="606" t="s">
        <v>4975</v>
      </c>
      <c r="B400" s="606" t="s">
        <v>42</v>
      </c>
      <c r="C400" s="607" t="s">
        <v>3855</v>
      </c>
      <c r="D400" s="606" t="s">
        <v>1422</v>
      </c>
      <c r="E400" s="606" t="s">
        <v>120</v>
      </c>
      <c r="F400" s="606" t="s">
        <v>4976</v>
      </c>
      <c r="G400" s="608" t="n">
        <v>15.61</v>
      </c>
      <c r="H400" s="608" t="n">
        <v>1935.64</v>
      </c>
      <c r="I400" s="604" t="n">
        <f aca="false">H400/$J$7</f>
        <v>0.000164437213653262</v>
      </c>
      <c r="J400" s="604" t="n">
        <f aca="false">I400+J399</f>
        <v>0.982616954286153</v>
      </c>
      <c r="K400" s="605" t="str">
        <f aca="false">IF(J400&lt;=$A$8,$B$8,IF(J400&lt;=$A$9,$B$9,$B$10))</f>
        <v>C</v>
      </c>
    </row>
    <row r="401" customFormat="false" ht="23.85" hidden="false" customHeight="false" outlineLevel="0" collapsed="false">
      <c r="A401" s="606" t="s">
        <v>4977</v>
      </c>
      <c r="B401" s="606" t="s">
        <v>42</v>
      </c>
      <c r="C401" s="607" t="s">
        <v>3533</v>
      </c>
      <c r="D401" s="606" t="s">
        <v>1422</v>
      </c>
      <c r="E401" s="606" t="s">
        <v>120</v>
      </c>
      <c r="F401" s="606" t="s">
        <v>4684</v>
      </c>
      <c r="G401" s="608" t="n">
        <v>160.07</v>
      </c>
      <c r="H401" s="608" t="n">
        <v>1920.84</v>
      </c>
      <c r="I401" s="604" t="n">
        <f aca="false">H401/$J$7</f>
        <v>0.000163179918514668</v>
      </c>
      <c r="J401" s="604" t="n">
        <f aca="false">I401+J400</f>
        <v>0.982780134204668</v>
      </c>
      <c r="K401" s="605" t="str">
        <f aca="false">IF(J401&lt;=$A$8,$B$8,IF(J401&lt;=$A$9,$B$9,$B$10))</f>
        <v>C</v>
      </c>
    </row>
    <row r="402" customFormat="false" ht="23.85" hidden="false" customHeight="false" outlineLevel="0" collapsed="false">
      <c r="A402" s="606" t="s">
        <v>4978</v>
      </c>
      <c r="B402" s="606" t="s">
        <v>42</v>
      </c>
      <c r="C402" s="607" t="s">
        <v>402</v>
      </c>
      <c r="D402" s="606" t="s">
        <v>1533</v>
      </c>
      <c r="E402" s="606" t="s">
        <v>400</v>
      </c>
      <c r="F402" s="606" t="s">
        <v>4979</v>
      </c>
      <c r="G402" s="608" t="n">
        <v>8.96</v>
      </c>
      <c r="H402" s="608" t="n">
        <v>1907.22</v>
      </c>
      <c r="I402" s="604" t="n">
        <f aca="false">H402/$J$7</f>
        <v>0.000162022867177665</v>
      </c>
      <c r="J402" s="604" t="n">
        <f aca="false">I402+J401</f>
        <v>0.982942157071846</v>
      </c>
      <c r="K402" s="605" t="str">
        <f aca="false">IF(J402&lt;=$A$8,$B$8,IF(J402&lt;=$A$9,$B$9,$B$10))</f>
        <v>C</v>
      </c>
    </row>
    <row r="403" customFormat="false" ht="23.85" hidden="false" customHeight="false" outlineLevel="0" collapsed="false">
      <c r="A403" s="606" t="s">
        <v>4980</v>
      </c>
      <c r="B403" s="606" t="s">
        <v>42</v>
      </c>
      <c r="C403" s="607" t="s">
        <v>4213</v>
      </c>
      <c r="D403" s="606" t="s">
        <v>1422</v>
      </c>
      <c r="E403" s="606" t="s">
        <v>120</v>
      </c>
      <c r="F403" s="606" t="s">
        <v>4981</v>
      </c>
      <c r="G403" s="608" t="n">
        <v>8.72</v>
      </c>
      <c r="H403" s="608" t="n">
        <v>1892.24</v>
      </c>
      <c r="I403" s="604" t="n">
        <f aca="false">H403/$J$7</f>
        <v>0.000160750280611709</v>
      </c>
      <c r="J403" s="604" t="n">
        <f aca="false">I403+J402</f>
        <v>0.983102907352457</v>
      </c>
      <c r="K403" s="605" t="str">
        <f aca="false">IF(J403&lt;=$A$8,$B$8,IF(J403&lt;=$A$9,$B$9,$B$10))</f>
        <v>C</v>
      </c>
    </row>
    <row r="404" customFormat="false" ht="35.05" hidden="false" customHeight="false" outlineLevel="0" collapsed="false">
      <c r="A404" s="606" t="s">
        <v>2322</v>
      </c>
      <c r="B404" s="606" t="s">
        <v>36</v>
      </c>
      <c r="C404" s="607" t="s">
        <v>2323</v>
      </c>
      <c r="D404" s="606" t="s">
        <v>811</v>
      </c>
      <c r="E404" s="606" t="s">
        <v>1449</v>
      </c>
      <c r="F404" s="606" t="s">
        <v>4982</v>
      </c>
      <c r="G404" s="608" t="n">
        <v>417.56</v>
      </c>
      <c r="H404" s="608" t="n">
        <v>1885.28</v>
      </c>
      <c r="I404" s="604" t="n">
        <f aca="false">H404/$J$7</f>
        <v>0.000160159012087073</v>
      </c>
      <c r="J404" s="604" t="n">
        <f aca="false">I404+J403</f>
        <v>0.983263066364544</v>
      </c>
      <c r="K404" s="605" t="str">
        <f aca="false">IF(J404&lt;=$A$8,$B$8,IF(J404&lt;=$A$9,$B$9,$B$10))</f>
        <v>C</v>
      </c>
    </row>
    <row r="405" customFormat="false" ht="35.05" hidden="false" customHeight="false" outlineLevel="0" collapsed="false">
      <c r="A405" s="606" t="s">
        <v>3176</v>
      </c>
      <c r="B405" s="606" t="s">
        <v>36</v>
      </c>
      <c r="C405" s="607" t="s">
        <v>3177</v>
      </c>
      <c r="D405" s="606" t="s">
        <v>1404</v>
      </c>
      <c r="E405" s="606" t="s">
        <v>120</v>
      </c>
      <c r="F405" s="606" t="s">
        <v>4655</v>
      </c>
      <c r="G405" s="608" t="n">
        <v>232.18</v>
      </c>
      <c r="H405" s="608" t="n">
        <v>1857.44</v>
      </c>
      <c r="I405" s="604" t="n">
        <f aca="false">H405/$J$7</f>
        <v>0.000157793937988529</v>
      </c>
      <c r="J405" s="604" t="n">
        <f aca="false">I405+J404</f>
        <v>0.983420860302533</v>
      </c>
      <c r="K405" s="605" t="str">
        <f aca="false">IF(J405&lt;=$A$8,$B$8,IF(J405&lt;=$A$9,$B$9,$B$10))</f>
        <v>C</v>
      </c>
    </row>
    <row r="406" customFormat="false" ht="35.05" hidden="false" customHeight="false" outlineLevel="0" collapsed="false">
      <c r="A406" s="606" t="s">
        <v>4983</v>
      </c>
      <c r="B406" s="606" t="s">
        <v>42</v>
      </c>
      <c r="C406" s="607" t="s">
        <v>4351</v>
      </c>
      <c r="D406" s="606" t="s">
        <v>1422</v>
      </c>
      <c r="E406" s="606" t="s">
        <v>120</v>
      </c>
      <c r="F406" s="606" t="s">
        <v>4579</v>
      </c>
      <c r="G406" s="608" t="n">
        <v>123.65</v>
      </c>
      <c r="H406" s="608" t="n">
        <v>1854.75</v>
      </c>
      <c r="I406" s="604" t="n">
        <f aca="false">H406/$J$7</f>
        <v>0.000157565416101852</v>
      </c>
      <c r="J406" s="604" t="n">
        <f aca="false">I406+J405</f>
        <v>0.983578425718635</v>
      </c>
      <c r="K406" s="605" t="str">
        <f aca="false">IF(J406&lt;=$A$8,$B$8,IF(J406&lt;=$A$9,$B$9,$B$10))</f>
        <v>C</v>
      </c>
    </row>
    <row r="407" customFormat="false" ht="23.85" hidden="false" customHeight="false" outlineLevel="0" collapsed="false">
      <c r="A407" s="606" t="s">
        <v>3823</v>
      </c>
      <c r="B407" s="606" t="s">
        <v>36</v>
      </c>
      <c r="C407" s="607" t="s">
        <v>3824</v>
      </c>
      <c r="D407" s="606" t="s">
        <v>1422</v>
      </c>
      <c r="E407" s="606" t="s">
        <v>120</v>
      </c>
      <c r="F407" s="606" t="s">
        <v>4955</v>
      </c>
      <c r="G407" s="608" t="n">
        <v>306.65</v>
      </c>
      <c r="H407" s="608" t="n">
        <v>1839.9</v>
      </c>
      <c r="I407" s="604" t="n">
        <f aca="false">H407/$J$7</f>
        <v>0.000156303873344546</v>
      </c>
      <c r="J407" s="604" t="n">
        <f aca="false">I407+J406</f>
        <v>0.983734729591979</v>
      </c>
      <c r="K407" s="605" t="str">
        <f aca="false">IF(J407&lt;=$A$8,$B$8,IF(J407&lt;=$A$9,$B$9,$B$10))</f>
        <v>C</v>
      </c>
    </row>
    <row r="408" customFormat="false" ht="23.85" hidden="false" customHeight="false" outlineLevel="0" collapsed="false">
      <c r="A408" s="606" t="s">
        <v>2391</v>
      </c>
      <c r="B408" s="606" t="s">
        <v>36</v>
      </c>
      <c r="C408" s="607" t="s">
        <v>2392</v>
      </c>
      <c r="D408" s="606" t="s">
        <v>674</v>
      </c>
      <c r="E408" s="606" t="s">
        <v>400</v>
      </c>
      <c r="F408" s="606" t="s">
        <v>4984</v>
      </c>
      <c r="G408" s="608" t="n">
        <v>22.17</v>
      </c>
      <c r="H408" s="608" t="n">
        <v>1796.43</v>
      </c>
      <c r="I408" s="604" t="n">
        <f aca="false">H408/$J$7</f>
        <v>0.000152610993636797</v>
      </c>
      <c r="J408" s="604" t="n">
        <f aca="false">I408+J407</f>
        <v>0.983887340585616</v>
      </c>
      <c r="K408" s="605" t="str">
        <f aca="false">IF(J408&lt;=$A$8,$B$8,IF(J408&lt;=$A$9,$B$9,$B$10))</f>
        <v>C</v>
      </c>
    </row>
    <row r="409" customFormat="false" ht="23.85" hidden="false" customHeight="false" outlineLevel="0" collapsed="false">
      <c r="A409" s="606" t="s">
        <v>4985</v>
      </c>
      <c r="B409" s="606" t="s">
        <v>42</v>
      </c>
      <c r="C409" s="607" t="s">
        <v>3544</v>
      </c>
      <c r="D409" s="606" t="s">
        <v>1422</v>
      </c>
      <c r="E409" s="606" t="s">
        <v>120</v>
      </c>
      <c r="F409" s="606" t="s">
        <v>4625</v>
      </c>
      <c r="G409" s="608" t="n">
        <v>125.76</v>
      </c>
      <c r="H409" s="608" t="n">
        <v>1760.64</v>
      </c>
      <c r="I409" s="604" t="n">
        <f aca="false">H409/$J$7</f>
        <v>0.000149570548163129</v>
      </c>
      <c r="J409" s="604" t="n">
        <f aca="false">I409+J408</f>
        <v>0.984036911133779</v>
      </c>
      <c r="K409" s="605" t="str">
        <f aca="false">IF(J409&lt;=$A$8,$B$8,IF(J409&lt;=$A$9,$B$9,$B$10))</f>
        <v>C</v>
      </c>
    </row>
    <row r="410" customFormat="false" ht="35.05" hidden="false" customHeight="false" outlineLevel="0" collapsed="false">
      <c r="A410" s="606" t="s">
        <v>4986</v>
      </c>
      <c r="B410" s="606" t="s">
        <v>42</v>
      </c>
      <c r="C410" s="607" t="s">
        <v>3161</v>
      </c>
      <c r="D410" s="606" t="s">
        <v>1404</v>
      </c>
      <c r="E410" s="606" t="s">
        <v>120</v>
      </c>
      <c r="F410" s="606" t="s">
        <v>4987</v>
      </c>
      <c r="G410" s="608" t="n">
        <v>49.6</v>
      </c>
      <c r="H410" s="608" t="n">
        <v>1736</v>
      </c>
      <c r="I410" s="604" t="n">
        <f aca="false">H410/$J$7</f>
        <v>0.000147477321662119</v>
      </c>
      <c r="J410" s="604" t="n">
        <f aca="false">I410+J409</f>
        <v>0.984184388455441</v>
      </c>
      <c r="K410" s="605" t="str">
        <f aca="false">IF(J410&lt;=$A$8,$B$8,IF(J410&lt;=$A$9,$B$9,$B$10))</f>
        <v>C</v>
      </c>
    </row>
    <row r="411" customFormat="false" ht="23.85" hidden="false" customHeight="false" outlineLevel="0" collapsed="false">
      <c r="A411" s="606" t="s">
        <v>4988</v>
      </c>
      <c r="B411" s="606" t="s">
        <v>42</v>
      </c>
      <c r="C411" s="607" t="s">
        <v>1466</v>
      </c>
      <c r="D411" s="606" t="s">
        <v>1399</v>
      </c>
      <c r="E411" s="606" t="s">
        <v>400</v>
      </c>
      <c r="F411" s="606" t="s">
        <v>4989</v>
      </c>
      <c r="G411" s="608" t="n">
        <v>25.76</v>
      </c>
      <c r="H411" s="608" t="n">
        <v>1734.42</v>
      </c>
      <c r="I411" s="604" t="n">
        <f aca="false">H411/$J$7</f>
        <v>0.000147343096910836</v>
      </c>
      <c r="J411" s="604" t="n">
        <f aca="false">I411+J410</f>
        <v>0.984331731552352</v>
      </c>
      <c r="K411" s="605" t="str">
        <f aca="false">IF(J411&lt;=$A$8,$B$8,IF(J411&lt;=$A$9,$B$9,$B$10))</f>
        <v>C</v>
      </c>
    </row>
    <row r="412" customFormat="false" ht="23.85" hidden="false" customHeight="false" outlineLevel="0" collapsed="false">
      <c r="A412" s="606" t="s">
        <v>4990</v>
      </c>
      <c r="B412" s="606" t="s">
        <v>42</v>
      </c>
      <c r="C412" s="607" t="s">
        <v>4092</v>
      </c>
      <c r="D412" s="606" t="s">
        <v>1422</v>
      </c>
      <c r="E412" s="606" t="s">
        <v>120</v>
      </c>
      <c r="F412" s="606" t="s">
        <v>4644</v>
      </c>
      <c r="G412" s="608" t="n">
        <v>866.4</v>
      </c>
      <c r="H412" s="608" t="n">
        <v>1732.8</v>
      </c>
      <c r="I412" s="604" t="n">
        <f aca="false">H412/$J$7</f>
        <v>0.000147205474064585</v>
      </c>
      <c r="J412" s="604" t="n">
        <f aca="false">I412+J411</f>
        <v>0.984478937026417</v>
      </c>
      <c r="K412" s="605" t="str">
        <f aca="false">IF(J412&lt;=$A$8,$B$8,IF(J412&lt;=$A$9,$B$9,$B$10))</f>
        <v>C</v>
      </c>
    </row>
    <row r="413" customFormat="false" ht="35.05" hidden="false" customHeight="false" outlineLevel="0" collapsed="false">
      <c r="A413" s="606" t="s">
        <v>4991</v>
      </c>
      <c r="B413" s="606" t="s">
        <v>42</v>
      </c>
      <c r="C413" s="607" t="s">
        <v>3038</v>
      </c>
      <c r="D413" s="606" t="s">
        <v>1404</v>
      </c>
      <c r="E413" s="606" t="s">
        <v>47</v>
      </c>
      <c r="F413" s="606" t="s">
        <v>4992</v>
      </c>
      <c r="G413" s="608" t="n">
        <v>14.16</v>
      </c>
      <c r="H413" s="608" t="n">
        <v>1703.44</v>
      </c>
      <c r="I413" s="604" t="n">
        <f aca="false">H413/$J$7</f>
        <v>0.000144711272357212</v>
      </c>
      <c r="J413" s="604" t="n">
        <f aca="false">I413+J412</f>
        <v>0.984623648298774</v>
      </c>
      <c r="K413" s="605" t="str">
        <f aca="false">IF(J413&lt;=$A$8,$B$8,IF(J413&lt;=$A$9,$B$9,$B$10))</f>
        <v>C</v>
      </c>
    </row>
    <row r="414" customFormat="false" ht="35.05" hidden="false" customHeight="false" outlineLevel="0" collapsed="false">
      <c r="A414" s="606" t="s">
        <v>3232</v>
      </c>
      <c r="B414" s="606" t="s">
        <v>36</v>
      </c>
      <c r="C414" s="607" t="s">
        <v>3233</v>
      </c>
      <c r="D414" s="606" t="s">
        <v>1404</v>
      </c>
      <c r="E414" s="606" t="s">
        <v>120</v>
      </c>
      <c r="F414" s="606" t="s">
        <v>4684</v>
      </c>
      <c r="G414" s="608" t="n">
        <v>141.19</v>
      </c>
      <c r="H414" s="608" t="n">
        <v>1694.28</v>
      </c>
      <c r="I414" s="604" t="n">
        <f aca="false">H414/$J$7</f>
        <v>0.000143933108609271</v>
      </c>
      <c r="J414" s="604" t="n">
        <f aca="false">I414+J413</f>
        <v>0.984767581407383</v>
      </c>
      <c r="K414" s="605" t="str">
        <f aca="false">IF(J414&lt;=$A$8,$B$8,IF(J414&lt;=$A$9,$B$9,$B$10))</f>
        <v>C</v>
      </c>
    </row>
    <row r="415" customFormat="false" ht="35.05" hidden="false" customHeight="false" outlineLevel="0" collapsed="false">
      <c r="A415" s="606" t="s">
        <v>4993</v>
      </c>
      <c r="B415" s="606" t="s">
        <v>42</v>
      </c>
      <c r="C415" s="607" t="s">
        <v>3358</v>
      </c>
      <c r="D415" s="606" t="s">
        <v>1404</v>
      </c>
      <c r="E415" s="606" t="s">
        <v>47</v>
      </c>
      <c r="F415" s="606" t="s">
        <v>4994</v>
      </c>
      <c r="G415" s="608" t="n">
        <v>25.23</v>
      </c>
      <c r="H415" s="608" t="n">
        <v>1692.93</v>
      </c>
      <c r="I415" s="604" t="n">
        <f aca="false">H415/$J$7</f>
        <v>0.000143818422904061</v>
      </c>
      <c r="J415" s="604" t="n">
        <f aca="false">I415+J414</f>
        <v>0.984911399830287</v>
      </c>
      <c r="K415" s="605" t="str">
        <f aca="false">IF(J415&lt;=$A$8,$B$8,IF(J415&lt;=$A$9,$B$9,$B$10))</f>
        <v>C</v>
      </c>
    </row>
    <row r="416" customFormat="false" ht="35.05" hidden="false" customHeight="false" outlineLevel="0" collapsed="false">
      <c r="A416" s="606" t="s">
        <v>4995</v>
      </c>
      <c r="B416" s="606" t="s">
        <v>42</v>
      </c>
      <c r="C416" s="607" t="s">
        <v>4301</v>
      </c>
      <c r="D416" s="606" t="s">
        <v>1422</v>
      </c>
      <c r="E416" s="606" t="s">
        <v>120</v>
      </c>
      <c r="F416" s="606" t="s">
        <v>4610</v>
      </c>
      <c r="G416" s="608" t="n">
        <v>563.76</v>
      </c>
      <c r="H416" s="608" t="n">
        <v>1691.28</v>
      </c>
      <c r="I416" s="604" t="n">
        <f aca="false">H416/$J$7</f>
        <v>0.000143678251486583</v>
      </c>
      <c r="J416" s="604" t="n">
        <f aca="false">I416+J415</f>
        <v>0.985055078081774</v>
      </c>
      <c r="K416" s="605" t="str">
        <f aca="false">IF(J416&lt;=$A$8,$B$8,IF(J416&lt;=$A$9,$B$9,$B$10))</f>
        <v>C</v>
      </c>
    </row>
    <row r="417" customFormat="false" ht="35.05" hidden="false" customHeight="false" outlineLevel="0" collapsed="false">
      <c r="A417" s="606" t="s">
        <v>2857</v>
      </c>
      <c r="B417" s="606" t="s">
        <v>36</v>
      </c>
      <c r="C417" s="607" t="s">
        <v>2858</v>
      </c>
      <c r="D417" s="606" t="s">
        <v>1404</v>
      </c>
      <c r="E417" s="606" t="s">
        <v>120</v>
      </c>
      <c r="F417" s="606" t="s">
        <v>4996</v>
      </c>
      <c r="G417" s="608" t="n">
        <v>6.44</v>
      </c>
      <c r="H417" s="608" t="n">
        <v>1674.4</v>
      </c>
      <c r="I417" s="604" t="n">
        <f aca="false">H417/$J$7</f>
        <v>0.000142244255409592</v>
      </c>
      <c r="J417" s="604" t="n">
        <f aca="false">I417+J416</f>
        <v>0.985197322337183</v>
      </c>
      <c r="K417" s="605" t="str">
        <f aca="false">IF(J417&lt;=$A$8,$B$8,IF(J417&lt;=$A$9,$B$9,$B$10))</f>
        <v>C</v>
      </c>
    </row>
    <row r="418" customFormat="false" ht="35.05" hidden="false" customHeight="false" outlineLevel="0" collapsed="false">
      <c r="A418" s="606" t="s">
        <v>4997</v>
      </c>
      <c r="B418" s="606" t="s">
        <v>42</v>
      </c>
      <c r="C418" s="607" t="s">
        <v>3217</v>
      </c>
      <c r="D418" s="606" t="s">
        <v>1404</v>
      </c>
      <c r="E418" s="606" t="s">
        <v>120</v>
      </c>
      <c r="F418" s="606" t="s">
        <v>4644</v>
      </c>
      <c r="G418" s="608" t="n">
        <v>829.16</v>
      </c>
      <c r="H418" s="608" t="n">
        <v>1658.32</v>
      </c>
      <c r="I418" s="604" t="n">
        <f aca="false">H418/$J$7</f>
        <v>0.000140878221231984</v>
      </c>
      <c r="J418" s="604" t="n">
        <f aca="false">I418+J417</f>
        <v>0.985338200558415</v>
      </c>
      <c r="K418" s="605" t="str">
        <f aca="false">IF(J418&lt;=$A$8,$B$8,IF(J418&lt;=$A$9,$B$9,$B$10))</f>
        <v>C</v>
      </c>
    </row>
    <row r="419" customFormat="false" ht="35.05" hidden="false" customHeight="false" outlineLevel="0" collapsed="false">
      <c r="A419" s="606" t="s">
        <v>3156</v>
      </c>
      <c r="B419" s="606" t="s">
        <v>36</v>
      </c>
      <c r="C419" s="607" t="s">
        <v>3157</v>
      </c>
      <c r="D419" s="606" t="s">
        <v>1404</v>
      </c>
      <c r="E419" s="606" t="s">
        <v>120</v>
      </c>
      <c r="F419" s="606" t="s">
        <v>4655</v>
      </c>
      <c r="G419" s="608" t="n">
        <v>204.03</v>
      </c>
      <c r="H419" s="608" t="n">
        <v>1632.24</v>
      </c>
      <c r="I419" s="604" t="n">
        <f aca="false">H419/$J$7</f>
        <v>0.000138662663312083</v>
      </c>
      <c r="J419" s="604" t="n">
        <f aca="false">I419+J418</f>
        <v>0.985476863221728</v>
      </c>
      <c r="K419" s="605" t="str">
        <f aca="false">IF(J419&lt;=$A$8,$B$8,IF(J419&lt;=$A$9,$B$9,$B$10))</f>
        <v>C</v>
      </c>
    </row>
    <row r="420" customFormat="false" ht="35.05" hidden="false" customHeight="false" outlineLevel="0" collapsed="false">
      <c r="A420" s="606" t="s">
        <v>3354</v>
      </c>
      <c r="B420" s="606" t="s">
        <v>36</v>
      </c>
      <c r="C420" s="607" t="s">
        <v>3355</v>
      </c>
      <c r="D420" s="606" t="s">
        <v>1404</v>
      </c>
      <c r="E420" s="606" t="s">
        <v>466</v>
      </c>
      <c r="F420" s="606" t="s">
        <v>4998</v>
      </c>
      <c r="G420" s="608" t="n">
        <v>72.58</v>
      </c>
      <c r="H420" s="608" t="n">
        <v>1625.79</v>
      </c>
      <c r="I420" s="604" t="n">
        <f aca="false">H420/$J$7</f>
        <v>0.000138114720498304</v>
      </c>
      <c r="J420" s="604" t="n">
        <f aca="false">I420+J419</f>
        <v>0.985614977942226</v>
      </c>
      <c r="K420" s="605" t="str">
        <f aca="false">IF(J420&lt;=$A$8,$B$8,IF(J420&lt;=$A$9,$B$9,$B$10))</f>
        <v>C</v>
      </c>
    </row>
    <row r="421" customFormat="false" ht="23.85" hidden="false" customHeight="false" outlineLevel="0" collapsed="false">
      <c r="A421" s="606" t="s">
        <v>4040</v>
      </c>
      <c r="B421" s="606" t="s">
        <v>36</v>
      </c>
      <c r="C421" s="607" t="s">
        <v>4041</v>
      </c>
      <c r="D421" s="606" t="s">
        <v>1422</v>
      </c>
      <c r="E421" s="606" t="s">
        <v>120</v>
      </c>
      <c r="F421" s="606" t="s">
        <v>4842</v>
      </c>
      <c r="G421" s="608" t="n">
        <v>64.79</v>
      </c>
      <c r="H421" s="608" t="n">
        <v>1619.75</v>
      </c>
      <c r="I421" s="604" t="n">
        <f aca="false">H421/$J$7</f>
        <v>0.000137601608157959</v>
      </c>
      <c r="J421" s="604" t="n">
        <f aca="false">I421+J420</f>
        <v>0.985752579550384</v>
      </c>
      <c r="K421" s="605" t="str">
        <f aca="false">IF(J421&lt;=$A$8,$B$8,IF(J421&lt;=$A$9,$B$9,$B$10))</f>
        <v>C</v>
      </c>
    </row>
    <row r="422" customFormat="false" ht="23.85" hidden="false" customHeight="false" outlineLevel="0" collapsed="false">
      <c r="A422" s="606" t="s">
        <v>4999</v>
      </c>
      <c r="B422" s="606" t="s">
        <v>42</v>
      </c>
      <c r="C422" s="607" t="s">
        <v>1464</v>
      </c>
      <c r="D422" s="606" t="s">
        <v>914</v>
      </c>
      <c r="E422" s="606" t="s">
        <v>388</v>
      </c>
      <c r="F422" s="606" t="s">
        <v>5000</v>
      </c>
      <c r="G422" s="608" t="n">
        <v>29.26</v>
      </c>
      <c r="H422" s="608" t="n">
        <v>1617.78</v>
      </c>
      <c r="I422" s="604" t="n">
        <f aca="false">H422/$J$7</f>
        <v>0.000137434251980727</v>
      </c>
      <c r="J422" s="604" t="n">
        <f aca="false">I422+J421</f>
        <v>0.985890013802365</v>
      </c>
      <c r="K422" s="605" t="str">
        <f aca="false">IF(J422&lt;=$A$8,$B$8,IF(J422&lt;=$A$9,$B$9,$B$10))</f>
        <v>C</v>
      </c>
    </row>
    <row r="423" customFormat="false" ht="23.85" hidden="false" customHeight="false" outlineLevel="0" collapsed="false">
      <c r="A423" s="606" t="s">
        <v>4460</v>
      </c>
      <c r="B423" s="606" t="s">
        <v>36</v>
      </c>
      <c r="C423" s="607" t="s">
        <v>4461</v>
      </c>
      <c r="D423" s="606" t="s">
        <v>1422</v>
      </c>
      <c r="E423" s="606" t="s">
        <v>120</v>
      </c>
      <c r="F423" s="606" t="s">
        <v>4579</v>
      </c>
      <c r="G423" s="608" t="n">
        <v>107.53</v>
      </c>
      <c r="H423" s="608" t="n">
        <v>1612.95</v>
      </c>
      <c r="I423" s="604" t="n">
        <f aca="false">H423/$J$7</f>
        <v>0.000137023932013199</v>
      </c>
      <c r="J423" s="604" t="n">
        <f aca="false">I423+J422</f>
        <v>0.986027037734378</v>
      </c>
      <c r="K423" s="605" t="str">
        <f aca="false">IF(J423&lt;=$A$8,$B$8,IF(J423&lt;=$A$9,$B$9,$B$10))</f>
        <v>C</v>
      </c>
    </row>
    <row r="424" customFormat="false" ht="23.85" hidden="false" customHeight="false" outlineLevel="0" collapsed="false">
      <c r="A424" s="606" t="s">
        <v>5001</v>
      </c>
      <c r="B424" s="606" t="s">
        <v>42</v>
      </c>
      <c r="C424" s="607" t="s">
        <v>541</v>
      </c>
      <c r="D424" s="606" t="s">
        <v>1422</v>
      </c>
      <c r="E424" s="606" t="s">
        <v>120</v>
      </c>
      <c r="F424" s="606" t="s">
        <v>5002</v>
      </c>
      <c r="G424" s="608" t="n">
        <v>11.19</v>
      </c>
      <c r="H424" s="608" t="n">
        <v>1611.36</v>
      </c>
      <c r="I424" s="604" t="n">
        <f aca="false">H424/$J$7</f>
        <v>0.000136888857738175</v>
      </c>
      <c r="J424" s="604" t="n">
        <f aca="false">I424+J423</f>
        <v>0.986163926592116</v>
      </c>
      <c r="K424" s="605" t="str">
        <f aca="false">IF(J424&lt;=$A$8,$B$8,IF(J424&lt;=$A$9,$B$9,$B$10))</f>
        <v>C</v>
      </c>
    </row>
    <row r="425" customFormat="false" ht="35.05" hidden="false" customHeight="false" outlineLevel="0" collapsed="false">
      <c r="A425" s="606" t="s">
        <v>3442</v>
      </c>
      <c r="B425" s="606" t="s">
        <v>36</v>
      </c>
      <c r="C425" s="607" t="s">
        <v>3443</v>
      </c>
      <c r="D425" s="606" t="s">
        <v>1404</v>
      </c>
      <c r="E425" s="606" t="s">
        <v>120</v>
      </c>
      <c r="F425" s="606" t="s">
        <v>4562</v>
      </c>
      <c r="G425" s="608" t="n">
        <v>1608.74</v>
      </c>
      <c r="H425" s="608" t="n">
        <v>1608.74</v>
      </c>
      <c r="I425" s="604" t="n">
        <f aca="false">H425/$J$7</f>
        <v>0.000136666282517694</v>
      </c>
      <c r="J425" s="604" t="n">
        <f aca="false">I425+J424</f>
        <v>0.986300592874634</v>
      </c>
      <c r="K425" s="605" t="str">
        <f aca="false">IF(J425&lt;=$A$8,$B$8,IF(J425&lt;=$A$9,$B$9,$B$10))</f>
        <v>C</v>
      </c>
    </row>
    <row r="426" customFormat="false" ht="35.05" hidden="false" customHeight="false" outlineLevel="0" collapsed="false">
      <c r="A426" s="606" t="s">
        <v>5003</v>
      </c>
      <c r="B426" s="606" t="s">
        <v>42</v>
      </c>
      <c r="C426" s="607" t="s">
        <v>3697</v>
      </c>
      <c r="D426" s="606" t="s">
        <v>1422</v>
      </c>
      <c r="E426" s="606" t="s">
        <v>120</v>
      </c>
      <c r="F426" s="606" t="s">
        <v>5004</v>
      </c>
      <c r="G426" s="608" t="n">
        <v>15.17</v>
      </c>
      <c r="H426" s="608" t="n">
        <v>1608.02</v>
      </c>
      <c r="I426" s="604" t="n">
        <f aca="false">H426/$J$7</f>
        <v>0.000136605116808249</v>
      </c>
      <c r="J426" s="604" t="n">
        <f aca="false">I426+J425</f>
        <v>0.986437197991442</v>
      </c>
      <c r="K426" s="605" t="str">
        <f aca="false">IF(J426&lt;=$A$8,$B$8,IF(J426&lt;=$A$9,$B$9,$B$10))</f>
        <v>C</v>
      </c>
    </row>
    <row r="427" customFormat="false" ht="35.05" hidden="false" customHeight="false" outlineLevel="0" collapsed="false">
      <c r="A427" s="606" t="s">
        <v>3427</v>
      </c>
      <c r="B427" s="606" t="s">
        <v>36</v>
      </c>
      <c r="C427" s="607" t="s">
        <v>3428</v>
      </c>
      <c r="D427" s="606" t="s">
        <v>1404</v>
      </c>
      <c r="E427" s="606" t="s">
        <v>120</v>
      </c>
      <c r="F427" s="606" t="s">
        <v>4562</v>
      </c>
      <c r="G427" s="608" t="n">
        <v>1603.59</v>
      </c>
      <c r="H427" s="608" t="n">
        <v>1603.59</v>
      </c>
      <c r="I427" s="604" t="n">
        <f aca="false">H427/$J$7</f>
        <v>0.000136228777790413</v>
      </c>
      <c r="J427" s="604" t="n">
        <f aca="false">I427+J426</f>
        <v>0.986573426769232</v>
      </c>
      <c r="K427" s="605" t="str">
        <f aca="false">IF(J427&lt;=$A$8,$B$8,IF(J427&lt;=$A$9,$B$9,$B$10))</f>
        <v>C</v>
      </c>
    </row>
    <row r="428" customFormat="false" ht="23.85" hidden="false" customHeight="false" outlineLevel="0" collapsed="false">
      <c r="A428" s="606" t="s">
        <v>3865</v>
      </c>
      <c r="B428" s="606" t="s">
        <v>36</v>
      </c>
      <c r="C428" s="607" t="s">
        <v>3866</v>
      </c>
      <c r="D428" s="606" t="s">
        <v>1422</v>
      </c>
      <c r="E428" s="606" t="s">
        <v>120</v>
      </c>
      <c r="F428" s="606" t="s">
        <v>5005</v>
      </c>
      <c r="G428" s="608" t="n">
        <v>19.8</v>
      </c>
      <c r="H428" s="608" t="n">
        <v>1584</v>
      </c>
      <c r="I428" s="604" t="n">
        <f aca="false">H428/$J$7</f>
        <v>0.00013456456077926</v>
      </c>
      <c r="J428" s="604" t="n">
        <f aca="false">I428+J427</f>
        <v>0.986707991330012</v>
      </c>
      <c r="K428" s="605" t="str">
        <f aca="false">IF(J428&lt;=$A$8,$B$8,IF(J428&lt;=$A$9,$B$9,$B$10))</f>
        <v>C</v>
      </c>
    </row>
    <row r="429" customFormat="false" ht="35.05" hidden="false" customHeight="false" outlineLevel="0" collapsed="false">
      <c r="A429" s="606" t="s">
        <v>5006</v>
      </c>
      <c r="B429" s="606" t="s">
        <v>42</v>
      </c>
      <c r="C429" s="607" t="s">
        <v>4369</v>
      </c>
      <c r="D429" s="606" t="s">
        <v>1422</v>
      </c>
      <c r="E429" s="606" t="s">
        <v>120</v>
      </c>
      <c r="F429" s="606" t="s">
        <v>4629</v>
      </c>
      <c r="G429" s="608" t="n">
        <v>389.21</v>
      </c>
      <c r="H429" s="608" t="n">
        <v>1556.84</v>
      </c>
      <c r="I429" s="604" t="n">
        <f aca="false">H429/$J$7</f>
        <v>0.000132257254295192</v>
      </c>
      <c r="J429" s="604" t="n">
        <f aca="false">I429+J428</f>
        <v>0.986840248584307</v>
      </c>
      <c r="K429" s="605" t="str">
        <f aca="false">IF(J429&lt;=$A$8,$B$8,IF(J429&lt;=$A$9,$B$9,$B$10))</f>
        <v>C</v>
      </c>
    </row>
    <row r="430" customFormat="false" ht="15" hidden="false" customHeight="false" outlineLevel="0" collapsed="false">
      <c r="A430" s="606" t="s">
        <v>3106</v>
      </c>
      <c r="B430" s="606" t="s">
        <v>36</v>
      </c>
      <c r="C430" s="607" t="s">
        <v>3107</v>
      </c>
      <c r="D430" s="606" t="s">
        <v>1382</v>
      </c>
      <c r="E430" s="606" t="s">
        <v>47</v>
      </c>
      <c r="F430" s="606" t="s">
        <v>4850</v>
      </c>
      <c r="G430" s="608" t="n">
        <v>1.41</v>
      </c>
      <c r="H430" s="608" t="n">
        <v>1554.52</v>
      </c>
      <c r="I430" s="604" t="n">
        <f aca="false">H430/$J$7</f>
        <v>0.00013206016478698</v>
      </c>
      <c r="J430" s="604" t="n">
        <f aca="false">I430+J429</f>
        <v>0.986972308749094</v>
      </c>
      <c r="K430" s="605" t="str">
        <f aca="false">IF(J430&lt;=$A$8,$B$8,IF(J430&lt;=$A$9,$B$9,$B$10))</f>
        <v>C</v>
      </c>
    </row>
    <row r="431" customFormat="false" ht="23.85" hidden="false" customHeight="false" outlineLevel="0" collapsed="false">
      <c r="A431" s="606" t="s">
        <v>5007</v>
      </c>
      <c r="B431" s="606" t="s">
        <v>42</v>
      </c>
      <c r="C431" s="607" t="s">
        <v>3539</v>
      </c>
      <c r="D431" s="606" t="s">
        <v>1422</v>
      </c>
      <c r="E431" s="606" t="s">
        <v>120</v>
      </c>
      <c r="F431" s="606" t="s">
        <v>4629</v>
      </c>
      <c r="G431" s="608" t="n">
        <v>385.19</v>
      </c>
      <c r="H431" s="608" t="n">
        <v>1540.76</v>
      </c>
      <c r="I431" s="604" t="n">
        <f aca="false">H431/$J$7</f>
        <v>0.000130891220117584</v>
      </c>
      <c r="J431" s="604" t="n">
        <f aca="false">I431+J430</f>
        <v>0.987103199969211</v>
      </c>
      <c r="K431" s="605" t="str">
        <f aca="false">IF(J431&lt;=$A$8,$B$8,IF(J431&lt;=$A$9,$B$9,$B$10))</f>
        <v>C</v>
      </c>
    </row>
    <row r="432" customFormat="false" ht="23.85" hidden="false" customHeight="false" outlineLevel="0" collapsed="false">
      <c r="A432" s="606" t="s">
        <v>2550</v>
      </c>
      <c r="B432" s="606" t="s">
        <v>36</v>
      </c>
      <c r="C432" s="607" t="s">
        <v>2551</v>
      </c>
      <c r="D432" s="606" t="s">
        <v>1554</v>
      </c>
      <c r="E432" s="606" t="s">
        <v>47</v>
      </c>
      <c r="F432" s="606" t="s">
        <v>5008</v>
      </c>
      <c r="G432" s="608" t="n">
        <v>333.98</v>
      </c>
      <c r="H432" s="608" t="n">
        <v>1536.3</v>
      </c>
      <c r="I432" s="604" t="n">
        <f aca="false">H432/$J$7</f>
        <v>0.000130512332528521</v>
      </c>
      <c r="J432" s="604" t="n">
        <f aca="false">I432+J431</f>
        <v>0.98723371230174</v>
      </c>
      <c r="K432" s="605" t="str">
        <f aca="false">IF(J432&lt;=$A$8,$B$8,IF(J432&lt;=$A$9,$B$9,$B$10))</f>
        <v>C</v>
      </c>
    </row>
    <row r="433" customFormat="false" ht="23.85" hidden="false" customHeight="false" outlineLevel="0" collapsed="false">
      <c r="A433" s="606" t="s">
        <v>2232</v>
      </c>
      <c r="B433" s="606" t="s">
        <v>36</v>
      </c>
      <c r="C433" s="607" t="s">
        <v>2233</v>
      </c>
      <c r="D433" s="606" t="s">
        <v>811</v>
      </c>
      <c r="E433" s="606" t="s">
        <v>1449</v>
      </c>
      <c r="F433" s="606" t="s">
        <v>5009</v>
      </c>
      <c r="G433" s="608" t="n">
        <v>1698.25</v>
      </c>
      <c r="H433" s="608" t="n">
        <v>1528.42</v>
      </c>
      <c r="I433" s="604" t="n">
        <f aca="false">H433/$J$7</f>
        <v>0.000129842907819594</v>
      </c>
      <c r="J433" s="604" t="n">
        <f aca="false">I433+J432</f>
        <v>0.987363555209559</v>
      </c>
      <c r="K433" s="605" t="str">
        <f aca="false">IF(J433&lt;=$A$8,$B$8,IF(J433&lt;=$A$9,$B$9,$B$10))</f>
        <v>C</v>
      </c>
    </row>
    <row r="434" customFormat="false" ht="23.85" hidden="false" customHeight="false" outlineLevel="0" collapsed="false">
      <c r="A434" s="606" t="s">
        <v>4256</v>
      </c>
      <c r="B434" s="606" t="s">
        <v>36</v>
      </c>
      <c r="C434" s="607" t="s">
        <v>4257</v>
      </c>
      <c r="D434" s="606" t="s">
        <v>1422</v>
      </c>
      <c r="E434" s="606" t="s">
        <v>120</v>
      </c>
      <c r="F434" s="606" t="s">
        <v>4629</v>
      </c>
      <c r="G434" s="608" t="n">
        <v>376.68</v>
      </c>
      <c r="H434" s="608" t="n">
        <v>1506.72</v>
      </c>
      <c r="I434" s="604" t="n">
        <f aca="false">H434/$J$7</f>
        <v>0.000127999441298818</v>
      </c>
      <c r="J434" s="604" t="n">
        <f aca="false">I434+J433</f>
        <v>0.987491554650858</v>
      </c>
      <c r="K434" s="605" t="str">
        <f aca="false">IF(J434&lt;=$A$8,$B$8,IF(J434&lt;=$A$9,$B$9,$B$10))</f>
        <v>C</v>
      </c>
    </row>
    <row r="435" customFormat="false" ht="23.85" hidden="false" customHeight="false" outlineLevel="0" collapsed="false">
      <c r="A435" s="606" t="s">
        <v>3431</v>
      </c>
      <c r="B435" s="606" t="s">
        <v>36</v>
      </c>
      <c r="C435" s="607" t="s">
        <v>3432</v>
      </c>
      <c r="D435" s="606" t="s">
        <v>1751</v>
      </c>
      <c r="E435" s="606" t="s">
        <v>120</v>
      </c>
      <c r="F435" s="606" t="s">
        <v>4644</v>
      </c>
      <c r="G435" s="608" t="n">
        <v>745.54</v>
      </c>
      <c r="H435" s="608" t="n">
        <v>1491.08</v>
      </c>
      <c r="I435" s="604" t="n">
        <f aca="false">H435/$J$7</f>
        <v>0.000126670786165871</v>
      </c>
      <c r="J435" s="604" t="n">
        <f aca="false">I435+J434</f>
        <v>0.987618225437024</v>
      </c>
      <c r="K435" s="605" t="str">
        <f aca="false">IF(J435&lt;=$A$8,$B$8,IF(J435&lt;=$A$9,$B$9,$B$10))</f>
        <v>C</v>
      </c>
    </row>
    <row r="436" customFormat="false" ht="35.05" hidden="false" customHeight="false" outlineLevel="0" collapsed="false">
      <c r="A436" s="606" t="s">
        <v>5010</v>
      </c>
      <c r="B436" s="606" t="s">
        <v>42</v>
      </c>
      <c r="C436" s="607" t="s">
        <v>4354</v>
      </c>
      <c r="D436" s="606" t="s">
        <v>1422</v>
      </c>
      <c r="E436" s="606" t="s">
        <v>120</v>
      </c>
      <c r="F436" s="606" t="s">
        <v>4617</v>
      </c>
      <c r="G436" s="608" t="n">
        <v>212.45</v>
      </c>
      <c r="H436" s="608" t="n">
        <v>1487.15</v>
      </c>
      <c r="I436" s="604" t="n">
        <f aca="false">H436/$J$7</f>
        <v>0.00012633692333515</v>
      </c>
      <c r="J436" s="604" t="n">
        <f aca="false">I436+J435</f>
        <v>0.987744562360359</v>
      </c>
      <c r="K436" s="605" t="str">
        <f aca="false">IF(J436&lt;=$A$8,$B$8,IF(J436&lt;=$A$9,$B$9,$B$10))</f>
        <v>C</v>
      </c>
    </row>
    <row r="437" customFormat="false" ht="35.05" hidden="false" customHeight="false" outlineLevel="0" collapsed="false">
      <c r="A437" s="606" t="s">
        <v>5011</v>
      </c>
      <c r="B437" s="606" t="s">
        <v>42</v>
      </c>
      <c r="C437" s="607" t="s">
        <v>3893</v>
      </c>
      <c r="D437" s="606" t="s">
        <v>1422</v>
      </c>
      <c r="E437" s="606" t="s">
        <v>120</v>
      </c>
      <c r="F437" s="606" t="s">
        <v>5012</v>
      </c>
      <c r="G437" s="608" t="n">
        <v>23.07</v>
      </c>
      <c r="H437" s="608" t="n">
        <v>1476.48</v>
      </c>
      <c r="I437" s="604" t="n">
        <f aca="false">H437/$J$7</f>
        <v>0.000125430481502123</v>
      </c>
      <c r="J437" s="604" t="n">
        <f aca="false">I437+J436</f>
        <v>0.987869992841862</v>
      </c>
      <c r="K437" s="605" t="str">
        <f aca="false">IF(J437&lt;=$A$8,$B$8,IF(J437&lt;=$A$9,$B$9,$B$10))</f>
        <v>C</v>
      </c>
    </row>
    <row r="438" customFormat="false" ht="23.85" hidden="false" customHeight="false" outlineLevel="0" collapsed="false">
      <c r="A438" s="606" t="s">
        <v>4408</v>
      </c>
      <c r="B438" s="606" t="s">
        <v>36</v>
      </c>
      <c r="C438" s="607" t="s">
        <v>4409</v>
      </c>
      <c r="D438" s="606" t="s">
        <v>1422</v>
      </c>
      <c r="E438" s="606" t="s">
        <v>120</v>
      </c>
      <c r="F438" s="606" t="s">
        <v>4704</v>
      </c>
      <c r="G438" s="608" t="n">
        <v>35.04</v>
      </c>
      <c r="H438" s="608" t="n">
        <v>1471.68</v>
      </c>
      <c r="I438" s="604" t="n">
        <f aca="false">H438/$J$7</f>
        <v>0.000125022710105822</v>
      </c>
      <c r="J438" s="604" t="n">
        <f aca="false">I438+J437</f>
        <v>0.987995015551967</v>
      </c>
      <c r="K438" s="605" t="str">
        <f aca="false">IF(J438&lt;=$A$8,$B$8,IF(J438&lt;=$A$9,$B$9,$B$10))</f>
        <v>C</v>
      </c>
    </row>
    <row r="439" customFormat="false" ht="35.05" hidden="false" customHeight="false" outlineLevel="0" collapsed="false">
      <c r="A439" s="606" t="s">
        <v>5013</v>
      </c>
      <c r="B439" s="606" t="s">
        <v>42</v>
      </c>
      <c r="C439" s="607" t="s">
        <v>3915</v>
      </c>
      <c r="D439" s="606" t="s">
        <v>1422</v>
      </c>
      <c r="E439" s="606" t="s">
        <v>47</v>
      </c>
      <c r="F439" s="606" t="s">
        <v>5014</v>
      </c>
      <c r="G439" s="608" t="n">
        <v>40.4</v>
      </c>
      <c r="H439" s="608" t="n">
        <v>1454.4</v>
      </c>
      <c r="I439" s="604" t="n">
        <f aca="false">H439/$J$7</f>
        <v>0.000123554733079139</v>
      </c>
      <c r="J439" s="604" t="n">
        <f aca="false">I439+J438</f>
        <v>0.988118570285047</v>
      </c>
      <c r="K439" s="605" t="str">
        <f aca="false">IF(J439&lt;=$A$8,$B$8,IF(J439&lt;=$A$9,$B$9,$B$10))</f>
        <v>C</v>
      </c>
    </row>
    <row r="440" customFormat="false" ht="23.85" hidden="false" customHeight="false" outlineLevel="0" collapsed="false">
      <c r="A440" s="606" t="s">
        <v>5015</v>
      </c>
      <c r="B440" s="606" t="s">
        <v>42</v>
      </c>
      <c r="C440" s="607" t="s">
        <v>1510</v>
      </c>
      <c r="D440" s="606" t="s">
        <v>1399</v>
      </c>
      <c r="E440" s="606" t="s">
        <v>388</v>
      </c>
      <c r="F440" s="606" t="s">
        <v>4798</v>
      </c>
      <c r="G440" s="608" t="n">
        <v>287.92</v>
      </c>
      <c r="H440" s="608" t="n">
        <v>1439.6</v>
      </c>
      <c r="I440" s="604" t="n">
        <f aca="false">H440/$J$7</f>
        <v>0.000122297437940545</v>
      </c>
      <c r="J440" s="604" t="n">
        <f aca="false">I440+J439</f>
        <v>0.988240867722987</v>
      </c>
      <c r="K440" s="605" t="str">
        <f aca="false">IF(J440&lt;=$A$8,$B$8,IF(J440&lt;=$A$9,$B$9,$B$10))</f>
        <v>C</v>
      </c>
    </row>
    <row r="441" customFormat="false" ht="35.05" hidden="false" customHeight="false" outlineLevel="0" collapsed="false">
      <c r="A441" s="606" t="s">
        <v>5016</v>
      </c>
      <c r="B441" s="606" t="s">
        <v>42</v>
      </c>
      <c r="C441" s="607" t="s">
        <v>1721</v>
      </c>
      <c r="D441" s="606" t="s">
        <v>1399</v>
      </c>
      <c r="E441" s="606" t="s">
        <v>400</v>
      </c>
      <c r="F441" s="606" t="s">
        <v>5017</v>
      </c>
      <c r="G441" s="608" t="n">
        <v>3.88</v>
      </c>
      <c r="H441" s="608" t="n">
        <v>1436.37</v>
      </c>
      <c r="I441" s="604" t="n">
        <f aca="false">H441/$J$7</f>
        <v>0.000122023041771784</v>
      </c>
      <c r="J441" s="604" t="n">
        <f aca="false">I441+J440</f>
        <v>0.988362890764759</v>
      </c>
      <c r="K441" s="605" t="str">
        <f aca="false">IF(J441&lt;=$A$8,$B$8,IF(J441&lt;=$A$9,$B$9,$B$10))</f>
        <v>C</v>
      </c>
    </row>
    <row r="442" customFormat="false" ht="23.85" hidden="false" customHeight="false" outlineLevel="0" collapsed="false">
      <c r="A442" s="606" t="s">
        <v>4455</v>
      </c>
      <c r="B442" s="606" t="s">
        <v>36</v>
      </c>
      <c r="C442" s="607" t="s">
        <v>4456</v>
      </c>
      <c r="D442" s="606" t="s">
        <v>1422</v>
      </c>
      <c r="E442" s="606" t="s">
        <v>120</v>
      </c>
      <c r="F442" s="606" t="s">
        <v>4579</v>
      </c>
      <c r="G442" s="608" t="n">
        <v>95.75</v>
      </c>
      <c r="H442" s="608" t="n">
        <v>1436.25</v>
      </c>
      <c r="I442" s="604" t="n">
        <f aca="false">H442/$J$7</f>
        <v>0.000122012847486877</v>
      </c>
      <c r="J442" s="604" t="n">
        <f aca="false">I442+J441</f>
        <v>0.988484903612246</v>
      </c>
      <c r="K442" s="605" t="str">
        <f aca="false">IF(J442&lt;=$A$8,$B$8,IF(J442&lt;=$A$9,$B$9,$B$10))</f>
        <v>C</v>
      </c>
    </row>
    <row r="443" customFormat="false" ht="35.05" hidden="false" customHeight="false" outlineLevel="0" collapsed="false">
      <c r="A443" s="606" t="s">
        <v>2877</v>
      </c>
      <c r="B443" s="606" t="s">
        <v>36</v>
      </c>
      <c r="C443" s="607" t="s">
        <v>2878</v>
      </c>
      <c r="D443" s="606" t="s">
        <v>1404</v>
      </c>
      <c r="E443" s="606" t="s">
        <v>120</v>
      </c>
      <c r="F443" s="606" t="s">
        <v>4776</v>
      </c>
      <c r="G443" s="608" t="n">
        <v>0.65</v>
      </c>
      <c r="H443" s="608" t="n">
        <v>1420.9</v>
      </c>
      <c r="I443" s="604" t="n">
        <f aca="false">H443/$J$7</f>
        <v>0.000120708828542456</v>
      </c>
      <c r="J443" s="604" t="n">
        <f aca="false">I443+J442</f>
        <v>0.988605612440788</v>
      </c>
      <c r="K443" s="605" t="str">
        <f aca="false">IF(J443&lt;=$A$8,$B$8,IF(J443&lt;=$A$9,$B$9,$B$10))</f>
        <v>C</v>
      </c>
    </row>
    <row r="444" customFormat="false" ht="23.85" hidden="false" customHeight="false" outlineLevel="0" collapsed="false">
      <c r="A444" s="606" t="s">
        <v>5018</v>
      </c>
      <c r="B444" s="606" t="s">
        <v>42</v>
      </c>
      <c r="C444" s="607" t="s">
        <v>3674</v>
      </c>
      <c r="D444" s="606" t="s">
        <v>1422</v>
      </c>
      <c r="E444" s="606" t="s">
        <v>120</v>
      </c>
      <c r="F444" s="606" t="s">
        <v>4810</v>
      </c>
      <c r="G444" s="608" t="n">
        <v>70.4</v>
      </c>
      <c r="H444" s="608" t="n">
        <v>1408</v>
      </c>
      <c r="I444" s="604" t="n">
        <f aca="false">H444/$J$7</f>
        <v>0.000119612942914898</v>
      </c>
      <c r="J444" s="604" t="n">
        <f aca="false">I444+J443</f>
        <v>0.988725225383703</v>
      </c>
      <c r="K444" s="605" t="str">
        <f aca="false">IF(J444&lt;=$A$8,$B$8,IF(J444&lt;=$A$9,$B$9,$B$10))</f>
        <v>C</v>
      </c>
    </row>
    <row r="445" customFormat="false" ht="23.85" hidden="false" customHeight="false" outlineLevel="0" collapsed="false">
      <c r="A445" s="606" t="s">
        <v>5019</v>
      </c>
      <c r="B445" s="606" t="s">
        <v>42</v>
      </c>
      <c r="C445" s="607" t="s">
        <v>2671</v>
      </c>
      <c r="D445" s="606" t="s">
        <v>1604</v>
      </c>
      <c r="E445" s="606" t="s">
        <v>120</v>
      </c>
      <c r="F445" s="606" t="s">
        <v>4798</v>
      </c>
      <c r="G445" s="608" t="n">
        <v>280.09</v>
      </c>
      <c r="H445" s="608" t="n">
        <v>1400.45</v>
      </c>
      <c r="I445" s="604" t="n">
        <f aca="false">H445/$J$7</f>
        <v>0.000118971552489467</v>
      </c>
      <c r="J445" s="604" t="n">
        <f aca="false">I445+J444</f>
        <v>0.988844196936193</v>
      </c>
      <c r="K445" s="605" t="str">
        <f aca="false">IF(J445&lt;=$A$8,$B$8,IF(J445&lt;=$A$9,$B$9,$B$10))</f>
        <v>C</v>
      </c>
    </row>
    <row r="446" customFormat="false" ht="23.85" hidden="false" customHeight="false" outlineLevel="0" collapsed="false">
      <c r="A446" s="606" t="s">
        <v>5020</v>
      </c>
      <c r="B446" s="606" t="s">
        <v>42</v>
      </c>
      <c r="C446" s="607" t="s">
        <v>1674</v>
      </c>
      <c r="D446" s="606" t="s">
        <v>1399</v>
      </c>
      <c r="E446" s="606" t="s">
        <v>66</v>
      </c>
      <c r="F446" s="606" t="s">
        <v>5021</v>
      </c>
      <c r="G446" s="608" t="n">
        <v>16.37</v>
      </c>
      <c r="H446" s="608" t="n">
        <v>1386.53</v>
      </c>
      <c r="I446" s="604" t="n">
        <f aca="false">H446/$J$7</f>
        <v>0.000117789015440194</v>
      </c>
      <c r="J446" s="604" t="n">
        <f aca="false">I446+J445</f>
        <v>0.988961985951633</v>
      </c>
      <c r="K446" s="605" t="str">
        <f aca="false">IF(J446&lt;=$A$8,$B$8,IF(J446&lt;=$A$9,$B$9,$B$10))</f>
        <v>C</v>
      </c>
    </row>
    <row r="447" customFormat="false" ht="23.85" hidden="false" customHeight="false" outlineLevel="0" collapsed="false">
      <c r="A447" s="606" t="s">
        <v>5022</v>
      </c>
      <c r="B447" s="606" t="s">
        <v>42</v>
      </c>
      <c r="C447" s="607" t="s">
        <v>3654</v>
      </c>
      <c r="D447" s="606" t="s">
        <v>1422</v>
      </c>
      <c r="E447" s="606" t="s">
        <v>120</v>
      </c>
      <c r="F447" s="606" t="s">
        <v>4842</v>
      </c>
      <c r="G447" s="608" t="n">
        <v>55.46</v>
      </c>
      <c r="H447" s="608" t="n">
        <v>1386.5</v>
      </c>
      <c r="I447" s="604" t="n">
        <f aca="false">H447/$J$7</f>
        <v>0.000117786466868967</v>
      </c>
      <c r="J447" s="604" t="n">
        <f aca="false">I447+J446</f>
        <v>0.989079772418502</v>
      </c>
      <c r="K447" s="605" t="str">
        <f aca="false">IF(J447&lt;=$A$8,$B$8,IF(J447&lt;=$A$9,$B$9,$B$10))</f>
        <v>C</v>
      </c>
    </row>
    <row r="448" customFormat="false" ht="35.05" hidden="false" customHeight="false" outlineLevel="0" collapsed="false">
      <c r="A448" s="606" t="s">
        <v>5023</v>
      </c>
      <c r="B448" s="606" t="s">
        <v>42</v>
      </c>
      <c r="C448" s="607" t="s">
        <v>198</v>
      </c>
      <c r="D448" s="606" t="s">
        <v>1404</v>
      </c>
      <c r="E448" s="606" t="s">
        <v>120</v>
      </c>
      <c r="F448" s="606" t="s">
        <v>5024</v>
      </c>
      <c r="G448" s="608" t="n">
        <v>125.27</v>
      </c>
      <c r="H448" s="608" t="n">
        <v>1377.97</v>
      </c>
      <c r="I448" s="604" t="n">
        <f aca="false">H448/$J$7</f>
        <v>0.000117061823116791</v>
      </c>
      <c r="J448" s="604" t="n">
        <f aca="false">I448+J447</f>
        <v>0.989196834241619</v>
      </c>
      <c r="K448" s="605" t="str">
        <f aca="false">IF(J448&lt;=$A$8,$B$8,IF(J448&lt;=$A$9,$B$9,$B$10))</f>
        <v>C</v>
      </c>
    </row>
    <row r="449" customFormat="false" ht="23.85" hidden="false" customHeight="false" outlineLevel="0" collapsed="false">
      <c r="A449" s="606" t="s">
        <v>5025</v>
      </c>
      <c r="B449" s="606" t="s">
        <v>42</v>
      </c>
      <c r="C449" s="607" t="s">
        <v>4360</v>
      </c>
      <c r="D449" s="606" t="s">
        <v>1422</v>
      </c>
      <c r="E449" s="606" t="s">
        <v>120</v>
      </c>
      <c r="F449" s="606" t="s">
        <v>4644</v>
      </c>
      <c r="G449" s="608" t="n">
        <v>686.45</v>
      </c>
      <c r="H449" s="608" t="n">
        <v>1372.9</v>
      </c>
      <c r="I449" s="604" t="n">
        <f aca="false">H449/$J$7</f>
        <v>0.000116631114579448</v>
      </c>
      <c r="J449" s="604" t="n">
        <f aca="false">I449+J448</f>
        <v>0.989313465356198</v>
      </c>
      <c r="K449" s="605" t="str">
        <f aca="false">IF(J449&lt;=$A$8,$B$8,IF(J449&lt;=$A$9,$B$9,$B$10))</f>
        <v>C</v>
      </c>
    </row>
    <row r="450" customFormat="false" ht="35.05" hidden="false" customHeight="false" outlineLevel="0" collapsed="false">
      <c r="A450" s="606" t="s">
        <v>5026</v>
      </c>
      <c r="B450" s="606" t="s">
        <v>42</v>
      </c>
      <c r="C450" s="607" t="s">
        <v>1844</v>
      </c>
      <c r="D450" s="606" t="s">
        <v>1399</v>
      </c>
      <c r="E450" s="606" t="s">
        <v>400</v>
      </c>
      <c r="F450" s="606" t="s">
        <v>5027</v>
      </c>
      <c r="G450" s="608" t="n">
        <v>0.81</v>
      </c>
      <c r="H450" s="608" t="n">
        <v>1372.34</v>
      </c>
      <c r="I450" s="604" t="n">
        <f aca="false">H450/$J$7</f>
        <v>0.00011658354124988</v>
      </c>
      <c r="J450" s="604" t="n">
        <f aca="false">I450+J449</f>
        <v>0.989430048897448</v>
      </c>
      <c r="K450" s="605" t="str">
        <f aca="false">IF(J450&lt;=$A$8,$B$8,IF(J450&lt;=$A$9,$B$9,$B$10))</f>
        <v>C</v>
      </c>
    </row>
    <row r="451" customFormat="false" ht="35.05" hidden="false" customHeight="false" outlineLevel="0" collapsed="false">
      <c r="A451" s="606" t="s">
        <v>5028</v>
      </c>
      <c r="B451" s="606" t="s">
        <v>42</v>
      </c>
      <c r="C451" s="607" t="s">
        <v>3843</v>
      </c>
      <c r="D451" s="606" t="s">
        <v>1422</v>
      </c>
      <c r="E451" s="606" t="s">
        <v>120</v>
      </c>
      <c r="F451" s="606" t="s">
        <v>4607</v>
      </c>
      <c r="G451" s="608" t="n">
        <v>136.78</v>
      </c>
      <c r="H451" s="608" t="n">
        <v>1367.8</v>
      </c>
      <c r="I451" s="604" t="n">
        <f aca="false">H451/$J$7</f>
        <v>0.000116197857470879</v>
      </c>
      <c r="J451" s="604" t="n">
        <f aca="false">I451+J450</f>
        <v>0.989546246754919</v>
      </c>
      <c r="K451" s="605" t="str">
        <f aca="false">IF(J451&lt;=$A$8,$B$8,IF(J451&lt;=$A$9,$B$9,$B$10))</f>
        <v>C</v>
      </c>
    </row>
    <row r="452" customFormat="false" ht="35.05" hidden="false" customHeight="false" outlineLevel="0" collapsed="false">
      <c r="A452" s="606" t="s">
        <v>5029</v>
      </c>
      <c r="B452" s="606" t="s">
        <v>42</v>
      </c>
      <c r="C452" s="607" t="s">
        <v>3834</v>
      </c>
      <c r="D452" s="606" t="s">
        <v>1422</v>
      </c>
      <c r="E452" s="606" t="s">
        <v>120</v>
      </c>
      <c r="F452" s="606" t="s">
        <v>5030</v>
      </c>
      <c r="G452" s="608" t="n">
        <v>16.08</v>
      </c>
      <c r="H452" s="608" t="n">
        <v>1366.8</v>
      </c>
      <c r="I452" s="604" t="n">
        <f aca="false">H452/$J$7</f>
        <v>0.00011611290509665</v>
      </c>
      <c r="J452" s="604" t="n">
        <f aca="false">I452+J451</f>
        <v>0.989662359660015</v>
      </c>
      <c r="K452" s="605" t="str">
        <f aca="false">IF(J452&lt;=$A$8,$B$8,IF(J452&lt;=$A$9,$B$9,$B$10))</f>
        <v>C</v>
      </c>
    </row>
    <row r="453" customFormat="false" ht="35.05" hidden="false" customHeight="false" outlineLevel="0" collapsed="false">
      <c r="A453" s="606" t="s">
        <v>2980</v>
      </c>
      <c r="B453" s="606" t="s">
        <v>36</v>
      </c>
      <c r="C453" s="607" t="s">
        <v>2981</v>
      </c>
      <c r="D453" s="606" t="s">
        <v>1404</v>
      </c>
      <c r="E453" s="606" t="s">
        <v>120</v>
      </c>
      <c r="F453" s="606" t="s">
        <v>4607</v>
      </c>
      <c r="G453" s="608" t="n">
        <v>135.56</v>
      </c>
      <c r="H453" s="608" t="n">
        <v>1355.6</v>
      </c>
      <c r="I453" s="604" t="n">
        <f aca="false">H453/$J$7</f>
        <v>0.000115161438505281</v>
      </c>
      <c r="J453" s="604" t="n">
        <f aca="false">I453+J452</f>
        <v>0.989777521098521</v>
      </c>
      <c r="K453" s="605" t="str">
        <f aca="false">IF(J453&lt;=$A$8,$B$8,IF(J453&lt;=$A$9,$B$9,$B$10))</f>
        <v>C</v>
      </c>
    </row>
    <row r="454" customFormat="false" ht="35.05" hidden="false" customHeight="false" outlineLevel="0" collapsed="false">
      <c r="A454" s="606" t="s">
        <v>4448</v>
      </c>
      <c r="B454" s="606" t="s">
        <v>36</v>
      </c>
      <c r="C454" s="607" t="s">
        <v>4449</v>
      </c>
      <c r="D454" s="606" t="s">
        <v>1404</v>
      </c>
      <c r="E454" s="606" t="s">
        <v>120</v>
      </c>
      <c r="F454" s="606" t="s">
        <v>4955</v>
      </c>
      <c r="G454" s="608" t="n">
        <v>223.7</v>
      </c>
      <c r="H454" s="608" t="n">
        <v>1342.2</v>
      </c>
      <c r="I454" s="604" t="n">
        <f aca="false">H454/$J$7</f>
        <v>0.000114023076690608</v>
      </c>
      <c r="J454" s="604" t="n">
        <f aca="false">I454+J453</f>
        <v>0.989891544175211</v>
      </c>
      <c r="K454" s="605" t="str">
        <f aca="false">IF(J454&lt;=$A$8,$B$8,IF(J454&lt;=$A$9,$B$9,$B$10))</f>
        <v>C</v>
      </c>
    </row>
    <row r="455" customFormat="false" ht="35.05" hidden="false" customHeight="false" outlineLevel="0" collapsed="false">
      <c r="A455" s="606" t="s">
        <v>5031</v>
      </c>
      <c r="B455" s="606" t="s">
        <v>42</v>
      </c>
      <c r="C455" s="607" t="s">
        <v>3052</v>
      </c>
      <c r="D455" s="606" t="s">
        <v>1404</v>
      </c>
      <c r="E455" s="606" t="s">
        <v>120</v>
      </c>
      <c r="F455" s="606" t="s">
        <v>4644</v>
      </c>
      <c r="G455" s="608" t="n">
        <v>669.21</v>
      </c>
      <c r="H455" s="608" t="n">
        <v>1338.42</v>
      </c>
      <c r="I455" s="604" t="n">
        <f aca="false">H455/$J$7</f>
        <v>0.000113701956716021</v>
      </c>
      <c r="J455" s="604" t="n">
        <f aca="false">I455+J454</f>
        <v>0.990005246131927</v>
      </c>
      <c r="K455" s="605" t="str">
        <f aca="false">IF(J455&lt;=$A$8,$B$8,IF(J455&lt;=$A$9,$B$9,$B$10))</f>
        <v>C</v>
      </c>
    </row>
    <row r="456" customFormat="false" ht="23.85" hidden="false" customHeight="false" outlineLevel="0" collapsed="false">
      <c r="A456" s="606" t="s">
        <v>5032</v>
      </c>
      <c r="B456" s="606" t="s">
        <v>42</v>
      </c>
      <c r="C456" s="607" t="s">
        <v>1619</v>
      </c>
      <c r="D456" s="606" t="s">
        <v>1533</v>
      </c>
      <c r="E456" s="606" t="s">
        <v>120</v>
      </c>
      <c r="F456" s="606" t="s">
        <v>5033</v>
      </c>
      <c r="G456" s="608" t="n">
        <v>2.11</v>
      </c>
      <c r="H456" s="608" t="n">
        <v>1333.52</v>
      </c>
      <c r="I456" s="604" t="n">
        <f aca="false">H456/$J$7</f>
        <v>0.000113285690082297</v>
      </c>
      <c r="J456" s="604" t="n">
        <f aca="false">I456+J455</f>
        <v>0.99011853182201</v>
      </c>
      <c r="K456" s="605" t="str">
        <f aca="false">IF(J456&lt;=$A$8,$B$8,IF(J456&lt;=$A$9,$B$9,$B$10))</f>
        <v>C</v>
      </c>
    </row>
    <row r="457" customFormat="false" ht="35.05" hidden="false" customHeight="false" outlineLevel="0" collapsed="false">
      <c r="A457" s="606" t="s">
        <v>5034</v>
      </c>
      <c r="B457" s="606" t="s">
        <v>42</v>
      </c>
      <c r="C457" s="607" t="s">
        <v>525</v>
      </c>
      <c r="D457" s="606" t="s">
        <v>1422</v>
      </c>
      <c r="E457" s="606" t="s">
        <v>120</v>
      </c>
      <c r="F457" s="606" t="s">
        <v>5035</v>
      </c>
      <c r="G457" s="608" t="n">
        <v>34.96</v>
      </c>
      <c r="H457" s="608" t="n">
        <v>1328.48</v>
      </c>
      <c r="I457" s="604" t="n">
        <f aca="false">H457/$J$7</f>
        <v>0.000112857530116182</v>
      </c>
      <c r="J457" s="604" t="n">
        <f aca="false">I457+J456</f>
        <v>0.990231389352126</v>
      </c>
      <c r="K457" s="605" t="str">
        <f aca="false">IF(J457&lt;=$A$8,$B$8,IF(J457&lt;=$A$9,$B$9,$B$10))</f>
        <v>C</v>
      </c>
    </row>
    <row r="458" customFormat="false" ht="23.85" hidden="false" customHeight="false" outlineLevel="0" collapsed="false">
      <c r="A458" s="606" t="s">
        <v>5036</v>
      </c>
      <c r="B458" s="606" t="s">
        <v>42</v>
      </c>
      <c r="C458" s="607" t="s">
        <v>1581</v>
      </c>
      <c r="D458" s="606" t="s">
        <v>1533</v>
      </c>
      <c r="E458" s="606" t="s">
        <v>400</v>
      </c>
      <c r="F458" s="606" t="s">
        <v>5037</v>
      </c>
      <c r="G458" s="608" t="n">
        <v>9.66</v>
      </c>
      <c r="H458" s="608" t="n">
        <v>1326.89</v>
      </c>
      <c r="I458" s="604" t="n">
        <f aca="false">H458/$J$7</f>
        <v>0.000112722455841157</v>
      </c>
      <c r="J458" s="604" t="n">
        <f aca="false">I458+J457</f>
        <v>0.990344111807967</v>
      </c>
      <c r="K458" s="605" t="str">
        <f aca="false">IF(J458&lt;=$A$8,$B$8,IF(J458&lt;=$A$9,$B$9,$B$10))</f>
        <v>C</v>
      </c>
    </row>
    <row r="459" customFormat="false" ht="23.85" hidden="false" customHeight="false" outlineLevel="0" collapsed="false">
      <c r="A459" s="606" t="s">
        <v>4441</v>
      </c>
      <c r="B459" s="606" t="s">
        <v>36</v>
      </c>
      <c r="C459" s="607" t="s">
        <v>4442</v>
      </c>
      <c r="D459" s="606" t="s">
        <v>1554</v>
      </c>
      <c r="E459" s="606" t="s">
        <v>120</v>
      </c>
      <c r="F459" s="606" t="s">
        <v>4704</v>
      </c>
      <c r="G459" s="608" t="n">
        <v>31.06</v>
      </c>
      <c r="H459" s="608" t="n">
        <v>1304.52</v>
      </c>
      <c r="I459" s="604" t="n">
        <f aca="false">H459/$J$7</f>
        <v>0.000110822071229647</v>
      </c>
      <c r="J459" s="604" t="n">
        <f aca="false">I459+J458</f>
        <v>0.990454933879197</v>
      </c>
      <c r="K459" s="605" t="str">
        <f aca="false">IF(J459&lt;=$A$8,$B$8,IF(J459&lt;=$A$9,$B$9,$B$10))</f>
        <v>C</v>
      </c>
    </row>
    <row r="460" customFormat="false" ht="23.85" hidden="false" customHeight="false" outlineLevel="0" collapsed="false">
      <c r="A460" s="606" t="s">
        <v>4404</v>
      </c>
      <c r="B460" s="606" t="s">
        <v>36</v>
      </c>
      <c r="C460" s="607" t="s">
        <v>4405</v>
      </c>
      <c r="D460" s="606" t="s">
        <v>1422</v>
      </c>
      <c r="E460" s="606" t="s">
        <v>120</v>
      </c>
      <c r="F460" s="606" t="s">
        <v>4704</v>
      </c>
      <c r="G460" s="608" t="n">
        <v>31.06</v>
      </c>
      <c r="H460" s="608" t="n">
        <v>1304.52</v>
      </c>
      <c r="I460" s="604" t="n">
        <f aca="false">H460/$J$7</f>
        <v>0.000110822071229647</v>
      </c>
      <c r="J460" s="604" t="n">
        <f aca="false">I460+J459</f>
        <v>0.990565755950426</v>
      </c>
      <c r="K460" s="605" t="str">
        <f aca="false">IF(J460&lt;=$A$8,$B$8,IF(J460&lt;=$A$9,$B$9,$B$10))</f>
        <v>C</v>
      </c>
    </row>
    <row r="461" customFormat="false" ht="23.85" hidden="false" customHeight="false" outlineLevel="0" collapsed="false">
      <c r="A461" s="606" t="s">
        <v>5038</v>
      </c>
      <c r="B461" s="606" t="s">
        <v>42</v>
      </c>
      <c r="C461" s="607" t="s">
        <v>913</v>
      </c>
      <c r="D461" s="606" t="s">
        <v>914</v>
      </c>
      <c r="E461" s="606" t="s">
        <v>400</v>
      </c>
      <c r="F461" s="606" t="s">
        <v>5039</v>
      </c>
      <c r="G461" s="608" t="n">
        <v>7.3</v>
      </c>
      <c r="H461" s="608" t="n">
        <v>1298.08</v>
      </c>
      <c r="I461" s="604" t="n">
        <f aca="false">H461/$J$7</f>
        <v>0.00011027497793961</v>
      </c>
      <c r="J461" s="604" t="n">
        <f aca="false">I461+J460</f>
        <v>0.990676030928366</v>
      </c>
      <c r="K461" s="605" t="str">
        <f aca="false">IF(J461&lt;=$A$8,$B$8,IF(J461&lt;=$A$9,$B$9,$B$10))</f>
        <v>C</v>
      </c>
    </row>
    <row r="462" customFormat="false" ht="23.85" hidden="false" customHeight="false" outlineLevel="0" collapsed="false">
      <c r="A462" s="606" t="s">
        <v>5040</v>
      </c>
      <c r="B462" s="606" t="s">
        <v>42</v>
      </c>
      <c r="C462" s="607" t="s">
        <v>3617</v>
      </c>
      <c r="D462" s="606" t="s">
        <v>1422</v>
      </c>
      <c r="E462" s="606" t="s">
        <v>120</v>
      </c>
      <c r="F462" s="606" t="s">
        <v>4795</v>
      </c>
      <c r="G462" s="608" t="n">
        <v>17.07</v>
      </c>
      <c r="H462" s="608" t="n">
        <v>1297.32</v>
      </c>
      <c r="I462" s="604" t="n">
        <f aca="false">H462/$J$7</f>
        <v>0.000110210414135196</v>
      </c>
      <c r="J462" s="604" t="n">
        <f aca="false">I462+J461</f>
        <v>0.990786241342501</v>
      </c>
      <c r="K462" s="605" t="str">
        <f aca="false">IF(J462&lt;=$A$8,$B$8,IF(J462&lt;=$A$9,$B$9,$B$10))</f>
        <v>C</v>
      </c>
    </row>
    <row r="463" customFormat="false" ht="35.05" hidden="false" customHeight="false" outlineLevel="0" collapsed="false">
      <c r="A463" s="606" t="s">
        <v>5041</v>
      </c>
      <c r="B463" s="606" t="s">
        <v>42</v>
      </c>
      <c r="C463" s="607" t="s">
        <v>3967</v>
      </c>
      <c r="D463" s="606" t="s">
        <v>1422</v>
      </c>
      <c r="E463" s="606" t="s">
        <v>120</v>
      </c>
      <c r="F463" s="606" t="s">
        <v>5042</v>
      </c>
      <c r="G463" s="608" t="n">
        <v>44.64</v>
      </c>
      <c r="H463" s="608" t="n">
        <v>1294.56</v>
      </c>
      <c r="I463" s="604" t="n">
        <f aca="false">H463/$J$7</f>
        <v>0.000109975945582323</v>
      </c>
      <c r="J463" s="604" t="n">
        <f aca="false">I463+J462</f>
        <v>0.990896217288083</v>
      </c>
      <c r="K463" s="605" t="str">
        <f aca="false">IF(J463&lt;=$A$8,$B$8,IF(J463&lt;=$A$9,$B$9,$B$10))</f>
        <v>C</v>
      </c>
    </row>
    <row r="464" customFormat="false" ht="35.05" hidden="false" customHeight="false" outlineLevel="0" collapsed="false">
      <c r="A464" s="606" t="s">
        <v>3067</v>
      </c>
      <c r="B464" s="606" t="s">
        <v>36</v>
      </c>
      <c r="C464" s="607" t="s">
        <v>3068</v>
      </c>
      <c r="D464" s="606" t="s">
        <v>1404</v>
      </c>
      <c r="E464" s="606" t="s">
        <v>3069</v>
      </c>
      <c r="F464" s="606" t="s">
        <v>4955</v>
      </c>
      <c r="G464" s="608" t="n">
        <v>214.89</v>
      </c>
      <c r="H464" s="608" t="n">
        <v>1289.34</v>
      </c>
      <c r="I464" s="604" t="n">
        <f aca="false">H464/$J$7</f>
        <v>0.000109532494188846</v>
      </c>
      <c r="J464" s="604" t="n">
        <f aca="false">I464+J463</f>
        <v>0.991005749782272</v>
      </c>
      <c r="K464" s="605" t="str">
        <f aca="false">IF(J464&lt;=$A$8,$B$8,IF(J464&lt;=$A$9,$B$9,$B$10))</f>
        <v>C</v>
      </c>
    </row>
    <row r="465" customFormat="false" ht="35.05" hidden="false" customHeight="false" outlineLevel="0" collapsed="false">
      <c r="A465" s="606" t="s">
        <v>3008</v>
      </c>
      <c r="B465" s="606" t="s">
        <v>36</v>
      </c>
      <c r="C465" s="607" t="s">
        <v>3009</v>
      </c>
      <c r="D465" s="606" t="s">
        <v>1404</v>
      </c>
      <c r="E465" s="606" t="s">
        <v>47</v>
      </c>
      <c r="F465" s="606" t="s">
        <v>5043</v>
      </c>
      <c r="G465" s="608" t="n">
        <v>75.28</v>
      </c>
      <c r="H465" s="608" t="n">
        <v>1287.28</v>
      </c>
      <c r="I465" s="604" t="n">
        <f aca="false">H465/$J$7</f>
        <v>0.000109357492297933</v>
      </c>
      <c r="J465" s="604" t="n">
        <f aca="false">I465+J464</f>
        <v>0.99111510727457</v>
      </c>
      <c r="K465" s="605" t="str">
        <f aca="false">IF(J465&lt;=$A$8,$B$8,IF(J465&lt;=$A$9,$B$9,$B$10))</f>
        <v>C</v>
      </c>
    </row>
    <row r="466" customFormat="false" ht="23.85" hidden="false" customHeight="false" outlineLevel="0" collapsed="false">
      <c r="A466" s="606" t="s">
        <v>3669</v>
      </c>
      <c r="B466" s="606" t="s">
        <v>36</v>
      </c>
      <c r="C466" s="607" t="s">
        <v>3670</v>
      </c>
      <c r="D466" s="606" t="s">
        <v>1422</v>
      </c>
      <c r="E466" s="606" t="s">
        <v>120</v>
      </c>
      <c r="F466" s="606" t="s">
        <v>4649</v>
      </c>
      <c r="G466" s="608" t="n">
        <v>74.66</v>
      </c>
      <c r="H466" s="608" t="n">
        <v>1269.22</v>
      </c>
      <c r="I466" s="604" t="n">
        <f aca="false">H466/$J$7</f>
        <v>0.000107823252419351</v>
      </c>
      <c r="J466" s="604" t="n">
        <f aca="false">I466+J465</f>
        <v>0.99122293052699</v>
      </c>
      <c r="K466" s="605" t="str">
        <f aca="false">IF(J466&lt;=$A$8,$B$8,IF(J466&lt;=$A$9,$B$9,$B$10))</f>
        <v>C</v>
      </c>
    </row>
    <row r="467" customFormat="false" ht="23.85" hidden="false" customHeight="false" outlineLevel="0" collapsed="false">
      <c r="A467" s="606" t="s">
        <v>5044</v>
      </c>
      <c r="B467" s="606" t="s">
        <v>42</v>
      </c>
      <c r="C467" s="607" t="s">
        <v>3536</v>
      </c>
      <c r="D467" s="606" t="s">
        <v>1422</v>
      </c>
      <c r="E467" s="606" t="s">
        <v>120</v>
      </c>
      <c r="F467" s="606" t="s">
        <v>4629</v>
      </c>
      <c r="G467" s="608" t="n">
        <v>317.26</v>
      </c>
      <c r="H467" s="608" t="n">
        <v>1269.04</v>
      </c>
      <c r="I467" s="604" t="n">
        <f aca="false">H467/$J$7</f>
        <v>0.00010780796099199</v>
      </c>
      <c r="J467" s="604" t="n">
        <f aca="false">I467+J466</f>
        <v>0.991330738487982</v>
      </c>
      <c r="K467" s="605" t="str">
        <f aca="false">IF(J467&lt;=$A$8,$B$8,IF(J467&lt;=$A$9,$B$9,$B$10))</f>
        <v>C</v>
      </c>
    </row>
    <row r="468" customFormat="false" ht="35.05" hidden="false" customHeight="false" outlineLevel="0" collapsed="false">
      <c r="A468" s="606" t="s">
        <v>5045</v>
      </c>
      <c r="B468" s="606" t="s">
        <v>42</v>
      </c>
      <c r="C468" s="607" t="s">
        <v>4321</v>
      </c>
      <c r="D468" s="606" t="s">
        <v>1422</v>
      </c>
      <c r="E468" s="606" t="s">
        <v>120</v>
      </c>
      <c r="F468" s="606" t="s">
        <v>4756</v>
      </c>
      <c r="G468" s="608" t="n">
        <v>97.22</v>
      </c>
      <c r="H468" s="608" t="n">
        <v>1263.86</v>
      </c>
      <c r="I468" s="604" t="n">
        <f aca="false">H468/$J$7</f>
        <v>0.000107367907693482</v>
      </c>
      <c r="J468" s="604" t="n">
        <f aca="false">I468+J467</f>
        <v>0.991438106395675</v>
      </c>
      <c r="K468" s="605" t="str">
        <f aca="false">IF(J468&lt;=$A$8,$B$8,IF(J468&lt;=$A$9,$B$9,$B$10))</f>
        <v>C</v>
      </c>
    </row>
    <row r="469" customFormat="false" ht="35.05" hidden="false" customHeight="false" outlineLevel="0" collapsed="false">
      <c r="A469" s="606" t="s">
        <v>3808</v>
      </c>
      <c r="B469" s="606" t="s">
        <v>36</v>
      </c>
      <c r="C469" s="607" t="s">
        <v>3809</v>
      </c>
      <c r="D469" s="606" t="s">
        <v>1554</v>
      </c>
      <c r="E469" s="606" t="s">
        <v>120</v>
      </c>
      <c r="F469" s="606" t="s">
        <v>4562</v>
      </c>
      <c r="G469" s="608" t="n">
        <v>1228.76</v>
      </c>
      <c r="H469" s="608" t="n">
        <v>1228.76</v>
      </c>
      <c r="I469" s="604" t="n">
        <f aca="false">H469/$J$7</f>
        <v>0.000104386079358033</v>
      </c>
      <c r="J469" s="604" t="n">
        <f aca="false">I469+J468</f>
        <v>0.991542492475033</v>
      </c>
      <c r="K469" s="605" t="str">
        <f aca="false">IF(J469&lt;=$A$8,$B$8,IF(J469&lt;=$A$9,$B$9,$B$10))</f>
        <v>C</v>
      </c>
    </row>
    <row r="470" customFormat="false" ht="15" hidden="false" customHeight="false" outlineLevel="0" collapsed="false">
      <c r="A470" s="606" t="s">
        <v>1793</v>
      </c>
      <c r="B470" s="606" t="s">
        <v>36</v>
      </c>
      <c r="C470" s="607" t="s">
        <v>1794</v>
      </c>
      <c r="D470" s="606" t="s">
        <v>914</v>
      </c>
      <c r="E470" s="606" t="s">
        <v>495</v>
      </c>
      <c r="F470" s="606" t="s">
        <v>4814</v>
      </c>
      <c r="G470" s="608" t="n">
        <v>134.07</v>
      </c>
      <c r="H470" s="608" t="n">
        <v>1206.63</v>
      </c>
      <c r="I470" s="604" t="n">
        <f aca="false">H470/$J$7</f>
        <v>0.000102506083316338</v>
      </c>
      <c r="J470" s="604" t="n">
        <f aca="false">I470+J469</f>
        <v>0.991644998558349</v>
      </c>
      <c r="K470" s="605" t="str">
        <f aca="false">IF(J470&lt;=$A$8,$B$8,IF(J470&lt;=$A$9,$B$9,$B$10))</f>
        <v>C</v>
      </c>
    </row>
    <row r="471" customFormat="false" ht="35.05" hidden="false" customHeight="false" outlineLevel="0" collapsed="false">
      <c r="A471" s="606" t="s">
        <v>5046</v>
      </c>
      <c r="B471" s="606" t="s">
        <v>42</v>
      </c>
      <c r="C471" s="607" t="s">
        <v>3114</v>
      </c>
      <c r="D471" s="606" t="s">
        <v>1404</v>
      </c>
      <c r="E471" s="606" t="s">
        <v>120</v>
      </c>
      <c r="F471" s="606" t="s">
        <v>4607</v>
      </c>
      <c r="G471" s="608" t="n">
        <v>119.75</v>
      </c>
      <c r="H471" s="608" t="n">
        <v>1197.5</v>
      </c>
      <c r="I471" s="604" t="n">
        <f aca="false">H471/$J$7</f>
        <v>0.000101730468139624</v>
      </c>
      <c r="J471" s="604" t="n">
        <f aca="false">I471+J470</f>
        <v>0.991746729026489</v>
      </c>
      <c r="K471" s="605" t="str">
        <f aca="false">IF(J471&lt;=$A$8,$B$8,IF(J471&lt;=$A$9,$B$9,$B$10))</f>
        <v>C</v>
      </c>
    </row>
    <row r="472" customFormat="false" ht="23.85" hidden="false" customHeight="false" outlineLevel="0" collapsed="false">
      <c r="A472" s="606" t="s">
        <v>3970</v>
      </c>
      <c r="B472" s="606" t="s">
        <v>36</v>
      </c>
      <c r="C472" s="607" t="s">
        <v>3971</v>
      </c>
      <c r="D472" s="606" t="s">
        <v>1422</v>
      </c>
      <c r="E472" s="606" t="s">
        <v>120</v>
      </c>
      <c r="F472" s="606" t="s">
        <v>4545</v>
      </c>
      <c r="G472" s="608" t="n">
        <v>54.15</v>
      </c>
      <c r="H472" s="608" t="n">
        <v>1191.3</v>
      </c>
      <c r="I472" s="604" t="n">
        <f aca="false">H472/$J$7</f>
        <v>0.000101203763419402</v>
      </c>
      <c r="J472" s="604" t="n">
        <f aca="false">I472+J471</f>
        <v>0.991847932789908</v>
      </c>
      <c r="K472" s="605" t="str">
        <f aca="false">IF(J472&lt;=$A$8,$B$8,IF(J472&lt;=$A$9,$B$9,$B$10))</f>
        <v>C</v>
      </c>
    </row>
    <row r="473" customFormat="false" ht="23.85" hidden="false" customHeight="false" outlineLevel="0" collapsed="false">
      <c r="A473" s="606" t="s">
        <v>2285</v>
      </c>
      <c r="B473" s="606" t="s">
        <v>36</v>
      </c>
      <c r="C473" s="607" t="s">
        <v>2286</v>
      </c>
      <c r="D473" s="606" t="s">
        <v>1554</v>
      </c>
      <c r="E473" s="606" t="s">
        <v>120</v>
      </c>
      <c r="F473" s="606" t="s">
        <v>4644</v>
      </c>
      <c r="G473" s="608" t="n">
        <v>588.38</v>
      </c>
      <c r="H473" s="608" t="n">
        <v>1176.76</v>
      </c>
      <c r="I473" s="604" t="n">
        <f aca="false">H473/$J$7</f>
        <v>9.99685558981075E-005</v>
      </c>
      <c r="J473" s="604" t="n">
        <f aca="false">I473+J472</f>
        <v>0.991947901345807</v>
      </c>
      <c r="K473" s="605" t="str">
        <f aca="false">IF(J473&lt;=$A$8,$B$8,IF(J473&lt;=$A$9,$B$9,$B$10))</f>
        <v>C</v>
      </c>
    </row>
    <row r="474" customFormat="false" ht="35.05" hidden="false" customHeight="false" outlineLevel="0" collapsed="false">
      <c r="A474" s="606" t="s">
        <v>3212</v>
      </c>
      <c r="B474" s="606" t="s">
        <v>36</v>
      </c>
      <c r="C474" s="607" t="s">
        <v>3213</v>
      </c>
      <c r="D474" s="606" t="s">
        <v>1404</v>
      </c>
      <c r="E474" s="606" t="s">
        <v>120</v>
      </c>
      <c r="F474" s="606" t="s">
        <v>4644</v>
      </c>
      <c r="G474" s="608" t="n">
        <v>569.13</v>
      </c>
      <c r="H474" s="608" t="n">
        <v>1138.26</v>
      </c>
      <c r="I474" s="604" t="n">
        <f aca="false">H474/$J$7</f>
        <v>9.66978894902783E-005</v>
      </c>
      <c r="J474" s="604" t="n">
        <f aca="false">I474+J473</f>
        <v>0.992044599235297</v>
      </c>
      <c r="K474" s="605" t="str">
        <f aca="false">IF(J474&lt;=$A$8,$B$8,IF(J474&lt;=$A$9,$B$9,$B$10))</f>
        <v>C</v>
      </c>
    </row>
    <row r="475" customFormat="false" ht="23.85" hidden="false" customHeight="false" outlineLevel="0" collapsed="false">
      <c r="A475" s="606" t="s">
        <v>4324</v>
      </c>
      <c r="B475" s="606" t="s">
        <v>36</v>
      </c>
      <c r="C475" s="607" t="s">
        <v>4325</v>
      </c>
      <c r="D475" s="606" t="s">
        <v>1422</v>
      </c>
      <c r="E475" s="606" t="s">
        <v>120</v>
      </c>
      <c r="F475" s="606" t="s">
        <v>4684</v>
      </c>
      <c r="G475" s="608" t="n">
        <v>94.26</v>
      </c>
      <c r="H475" s="608" t="n">
        <v>1131.12</v>
      </c>
      <c r="I475" s="604" t="n">
        <f aca="false">H475/$J$7</f>
        <v>9.60913295382808E-005</v>
      </c>
      <c r="J475" s="604" t="n">
        <f aca="false">I475+J474</f>
        <v>0.992140690564835</v>
      </c>
      <c r="K475" s="605" t="str">
        <f aca="false">IF(J475&lt;=$A$8,$B$8,IF(J475&lt;=$A$9,$B$9,$B$10))</f>
        <v>C</v>
      </c>
    </row>
    <row r="476" customFormat="false" ht="35.05" hidden="false" customHeight="false" outlineLevel="0" collapsed="false">
      <c r="A476" s="606" t="s">
        <v>5047</v>
      </c>
      <c r="B476" s="606" t="s">
        <v>42</v>
      </c>
      <c r="C476" s="607" t="s">
        <v>3950</v>
      </c>
      <c r="D476" s="606" t="s">
        <v>1422</v>
      </c>
      <c r="E476" s="606" t="s">
        <v>120</v>
      </c>
      <c r="F476" s="606" t="s">
        <v>4935</v>
      </c>
      <c r="G476" s="608" t="n">
        <v>13.13</v>
      </c>
      <c r="H476" s="608" t="n">
        <v>1129.18</v>
      </c>
      <c r="I476" s="604" t="n">
        <f aca="false">H476/$J$7</f>
        <v>9.59265219322759E-005</v>
      </c>
      <c r="J476" s="604" t="n">
        <f aca="false">I476+J475</f>
        <v>0.992236617086767</v>
      </c>
      <c r="K476" s="605" t="str">
        <f aca="false">IF(J476&lt;=$A$8,$B$8,IF(J476&lt;=$A$9,$B$9,$B$10))</f>
        <v>C</v>
      </c>
    </row>
    <row r="477" customFormat="false" ht="23.85" hidden="false" customHeight="false" outlineLevel="0" collapsed="false">
      <c r="A477" s="606" t="s">
        <v>1856</v>
      </c>
      <c r="B477" s="606" t="s">
        <v>36</v>
      </c>
      <c r="C477" s="607" t="s">
        <v>1857</v>
      </c>
      <c r="D477" s="606" t="s">
        <v>1382</v>
      </c>
      <c r="E477" s="606" t="s">
        <v>495</v>
      </c>
      <c r="F477" s="606" t="s">
        <v>5048</v>
      </c>
      <c r="G477" s="608" t="n">
        <v>685.64</v>
      </c>
      <c r="H477" s="608" t="n">
        <v>1124.44</v>
      </c>
      <c r="I477" s="604" t="n">
        <f aca="false">H477/$J$7</f>
        <v>9.55238476784289E-005</v>
      </c>
      <c r="J477" s="604" t="n">
        <f aca="false">I477+J476</f>
        <v>0.992332140934446</v>
      </c>
      <c r="K477" s="605" t="str">
        <f aca="false">IF(J477&lt;=$A$8,$B$8,IF(J477&lt;=$A$9,$B$9,$B$10))</f>
        <v>C</v>
      </c>
    </row>
    <row r="478" customFormat="false" ht="35.05" hidden="false" customHeight="false" outlineLevel="0" collapsed="false">
      <c r="A478" s="606" t="s">
        <v>3061</v>
      </c>
      <c r="B478" s="606" t="s">
        <v>36</v>
      </c>
      <c r="C478" s="607" t="s">
        <v>3062</v>
      </c>
      <c r="D478" s="606" t="s">
        <v>1404</v>
      </c>
      <c r="E478" s="606" t="s">
        <v>120</v>
      </c>
      <c r="F478" s="606" t="s">
        <v>4545</v>
      </c>
      <c r="G478" s="608" t="n">
        <v>50.65</v>
      </c>
      <c r="H478" s="608" t="n">
        <v>1114.3</v>
      </c>
      <c r="I478" s="604" t="n">
        <f aca="false">H478/$J$7</f>
        <v>9.46624306037435E-005</v>
      </c>
      <c r="J478" s="604" t="n">
        <f aca="false">I478+J477</f>
        <v>0.992426803365049</v>
      </c>
      <c r="K478" s="605" t="str">
        <f aca="false">IF(J478&lt;=$A$8,$B$8,IF(J478&lt;=$A$9,$B$9,$B$10))</f>
        <v>C</v>
      </c>
    </row>
    <row r="479" customFormat="false" ht="35.05" hidden="false" customHeight="false" outlineLevel="0" collapsed="false">
      <c r="A479" s="606" t="s">
        <v>5049</v>
      </c>
      <c r="B479" s="606" t="s">
        <v>42</v>
      </c>
      <c r="C479" s="607" t="s">
        <v>4242</v>
      </c>
      <c r="D479" s="606" t="s">
        <v>1422</v>
      </c>
      <c r="E479" s="606" t="s">
        <v>120</v>
      </c>
      <c r="F479" s="606" t="s">
        <v>4702</v>
      </c>
      <c r="G479" s="608" t="n">
        <v>61.5</v>
      </c>
      <c r="H479" s="608" t="n">
        <v>1107</v>
      </c>
      <c r="I479" s="604" t="n">
        <f aca="false">H479/$J$7</f>
        <v>9.40422782718694E-005</v>
      </c>
      <c r="J479" s="604" t="n">
        <f aca="false">I479+J478</f>
        <v>0.992520845643321</v>
      </c>
      <c r="K479" s="605" t="str">
        <f aca="false">IF(J479&lt;=$A$8,$B$8,IF(J479&lt;=$A$9,$B$9,$B$10))</f>
        <v>C</v>
      </c>
    </row>
    <row r="480" customFormat="false" ht="35.05" hidden="false" customHeight="false" outlineLevel="0" collapsed="false">
      <c r="A480" s="606" t="s">
        <v>5050</v>
      </c>
      <c r="B480" s="606" t="s">
        <v>42</v>
      </c>
      <c r="C480" s="607" t="s">
        <v>3237</v>
      </c>
      <c r="D480" s="606" t="s">
        <v>1404</v>
      </c>
      <c r="E480" s="606" t="s">
        <v>120</v>
      </c>
      <c r="F480" s="606" t="s">
        <v>5051</v>
      </c>
      <c r="G480" s="608" t="n">
        <v>16.04</v>
      </c>
      <c r="H480" s="608" t="n">
        <v>1106.76</v>
      </c>
      <c r="I480" s="604" t="n">
        <f aca="false">H480/$J$7</f>
        <v>9.40218897020543E-005</v>
      </c>
      <c r="J480" s="604" t="n">
        <f aca="false">I480+J479</f>
        <v>0.992614867533023</v>
      </c>
      <c r="K480" s="605" t="str">
        <f aca="false">IF(J480&lt;=$A$8,$B$8,IF(J480&lt;=$A$9,$B$9,$B$10))</f>
        <v>C</v>
      </c>
    </row>
    <row r="481" customFormat="false" ht="46.25" hidden="false" customHeight="false" outlineLevel="0" collapsed="false">
      <c r="A481" s="606" t="s">
        <v>5052</v>
      </c>
      <c r="B481" s="606" t="s">
        <v>42</v>
      </c>
      <c r="C481" s="607" t="s">
        <v>3993</v>
      </c>
      <c r="D481" s="606" t="s">
        <v>914</v>
      </c>
      <c r="E481" s="606" t="s">
        <v>388</v>
      </c>
      <c r="F481" s="606" t="s">
        <v>5053</v>
      </c>
      <c r="G481" s="608" t="n">
        <v>17.04</v>
      </c>
      <c r="H481" s="608" t="n">
        <v>1079.48</v>
      </c>
      <c r="I481" s="604" t="n">
        <f aca="false">H481/$J$7</f>
        <v>9.17043889330782E-005</v>
      </c>
      <c r="J481" s="604" t="n">
        <f aca="false">I481+J480</f>
        <v>0.992706571921956</v>
      </c>
      <c r="K481" s="605" t="str">
        <f aca="false">IF(J481&lt;=$A$8,$B$8,IF(J481&lt;=$A$9,$B$9,$B$10))</f>
        <v>C</v>
      </c>
    </row>
    <row r="482" customFormat="false" ht="23.85" hidden="false" customHeight="false" outlineLevel="0" collapsed="false">
      <c r="A482" s="606" t="s">
        <v>2045</v>
      </c>
      <c r="B482" s="606" t="s">
        <v>36</v>
      </c>
      <c r="C482" s="607" t="s">
        <v>2046</v>
      </c>
      <c r="D482" s="606" t="s">
        <v>1554</v>
      </c>
      <c r="E482" s="606" t="s">
        <v>120</v>
      </c>
      <c r="F482" s="606" t="s">
        <v>4629</v>
      </c>
      <c r="G482" s="608" t="n">
        <v>269.59</v>
      </c>
      <c r="H482" s="608" t="n">
        <v>1078.36</v>
      </c>
      <c r="I482" s="604" t="n">
        <f aca="false">H482/$J$7</f>
        <v>9.16092422739413E-005</v>
      </c>
      <c r="J482" s="604" t="n">
        <f aca="false">I482+J481</f>
        <v>0.99279818116423</v>
      </c>
      <c r="K482" s="605" t="str">
        <f aca="false">IF(J482&lt;=$A$8,$B$8,IF(J482&lt;=$A$9,$B$9,$B$10))</f>
        <v>C</v>
      </c>
    </row>
    <row r="483" customFormat="false" ht="35.05" hidden="false" customHeight="false" outlineLevel="0" collapsed="false">
      <c r="A483" s="606" t="s">
        <v>3247</v>
      </c>
      <c r="B483" s="606" t="s">
        <v>36</v>
      </c>
      <c r="C483" s="607" t="s">
        <v>3248</v>
      </c>
      <c r="D483" s="606" t="s">
        <v>1404</v>
      </c>
      <c r="E483" s="606" t="s">
        <v>120</v>
      </c>
      <c r="F483" s="606" t="s">
        <v>4798</v>
      </c>
      <c r="G483" s="608" t="n">
        <v>215.67</v>
      </c>
      <c r="H483" s="608" t="n">
        <v>1078.35</v>
      </c>
      <c r="I483" s="604" t="n">
        <f aca="false">H483/$J$7</f>
        <v>9.1608392750199E-005</v>
      </c>
      <c r="J483" s="604" t="n">
        <f aca="false">I483+J482</f>
        <v>0.992889789556981</v>
      </c>
      <c r="K483" s="605" t="str">
        <f aca="false">IF(J483&lt;=$A$8,$B$8,IF(J483&lt;=$A$9,$B$9,$B$10))</f>
        <v>C</v>
      </c>
    </row>
    <row r="484" customFormat="false" ht="15" hidden="false" customHeight="false" outlineLevel="0" collapsed="false">
      <c r="A484" s="606" t="s">
        <v>4271</v>
      </c>
      <c r="B484" s="606" t="s">
        <v>36</v>
      </c>
      <c r="C484" s="607" t="s">
        <v>4272</v>
      </c>
      <c r="D484" s="606" t="s">
        <v>1382</v>
      </c>
      <c r="E484" s="606" t="s">
        <v>120</v>
      </c>
      <c r="F484" s="606" t="s">
        <v>4644</v>
      </c>
      <c r="G484" s="608" t="n">
        <v>528.53</v>
      </c>
      <c r="H484" s="608" t="n">
        <v>1057.06</v>
      </c>
      <c r="I484" s="604" t="n">
        <f aca="false">H484/$J$7</f>
        <v>8.97997567028566E-005</v>
      </c>
      <c r="J484" s="604" t="n">
        <f aca="false">I484+J483</f>
        <v>0.992979589313684</v>
      </c>
      <c r="K484" s="605" t="str">
        <f aca="false">IF(J484&lt;=$A$8,$B$8,IF(J484&lt;=$A$9,$B$9,$B$10))</f>
        <v>C</v>
      </c>
    </row>
    <row r="485" customFormat="false" ht="35.05" hidden="false" customHeight="false" outlineLevel="0" collapsed="false">
      <c r="A485" s="606" t="s">
        <v>5054</v>
      </c>
      <c r="B485" s="606" t="s">
        <v>42</v>
      </c>
      <c r="C485" s="607" t="s">
        <v>3229</v>
      </c>
      <c r="D485" s="606" t="s">
        <v>1404</v>
      </c>
      <c r="E485" s="606" t="s">
        <v>120</v>
      </c>
      <c r="F485" s="606" t="s">
        <v>4607</v>
      </c>
      <c r="G485" s="608" t="n">
        <v>105.51</v>
      </c>
      <c r="H485" s="608" t="n">
        <v>1055.1</v>
      </c>
      <c r="I485" s="604" t="n">
        <f aca="false">H485/$J$7</f>
        <v>8.96332500493671E-005</v>
      </c>
      <c r="J485" s="604" t="n">
        <f aca="false">I485+J484</f>
        <v>0.993069222563733</v>
      </c>
      <c r="K485" s="605" t="str">
        <f aca="false">IF(J485&lt;=$A$8,$B$8,IF(J485&lt;=$A$9,$B$9,$B$10))</f>
        <v>C</v>
      </c>
    </row>
    <row r="486" customFormat="false" ht="15" hidden="false" customHeight="false" outlineLevel="0" collapsed="false">
      <c r="A486" s="606" t="s">
        <v>1570</v>
      </c>
      <c r="B486" s="606" t="s">
        <v>36</v>
      </c>
      <c r="C486" s="607" t="s">
        <v>1571</v>
      </c>
      <c r="D486" s="606" t="s">
        <v>1382</v>
      </c>
      <c r="E486" s="606" t="s">
        <v>47</v>
      </c>
      <c r="F486" s="606" t="s">
        <v>5055</v>
      </c>
      <c r="G486" s="608" t="n">
        <v>8.49</v>
      </c>
      <c r="H486" s="608" t="n">
        <v>1012.94</v>
      </c>
      <c r="I486" s="604" t="n">
        <f aca="false">H486/$J$7</f>
        <v>8.60516579518585E-005</v>
      </c>
      <c r="J486" s="604" t="n">
        <f aca="false">I486+J485</f>
        <v>0.993155274221685</v>
      </c>
      <c r="K486" s="605" t="str">
        <f aca="false">IF(J486&lt;=$A$8,$B$8,IF(J486&lt;=$A$9,$B$9,$B$10))</f>
        <v>C</v>
      </c>
    </row>
    <row r="487" customFormat="false" ht="35.05" hidden="false" customHeight="false" outlineLevel="0" collapsed="false">
      <c r="A487" s="606" t="s">
        <v>5056</v>
      </c>
      <c r="B487" s="606" t="s">
        <v>42</v>
      </c>
      <c r="C487" s="607" t="s">
        <v>3940</v>
      </c>
      <c r="D487" s="606" t="s">
        <v>1422</v>
      </c>
      <c r="E487" s="606" t="s">
        <v>120</v>
      </c>
      <c r="F487" s="606" t="s">
        <v>4534</v>
      </c>
      <c r="G487" s="608" t="n">
        <v>17.6</v>
      </c>
      <c r="H487" s="608" t="n">
        <v>1003.2</v>
      </c>
      <c r="I487" s="604" t="n">
        <f aca="false">H487/$J$7</f>
        <v>8.52242218268648E-005</v>
      </c>
      <c r="J487" s="604" t="n">
        <f aca="false">I487+J486</f>
        <v>0.993240498443512</v>
      </c>
      <c r="K487" s="605" t="str">
        <f aca="false">IF(J487&lt;=$A$8,$B$8,IF(J487&lt;=$A$9,$B$9,$B$10))</f>
        <v>C</v>
      </c>
    </row>
    <row r="488" customFormat="false" ht="35.05" hidden="false" customHeight="false" outlineLevel="0" collapsed="false">
      <c r="A488" s="606" t="s">
        <v>5057</v>
      </c>
      <c r="B488" s="606" t="s">
        <v>42</v>
      </c>
      <c r="C488" s="607" t="s">
        <v>523</v>
      </c>
      <c r="D488" s="606" t="s">
        <v>1422</v>
      </c>
      <c r="E488" s="606" t="s">
        <v>120</v>
      </c>
      <c r="F488" s="606" t="s">
        <v>4928</v>
      </c>
      <c r="G488" s="608" t="n">
        <v>19.1</v>
      </c>
      <c r="H488" s="608" t="n">
        <v>993.2</v>
      </c>
      <c r="I488" s="604" t="n">
        <f aca="false">H488/$J$7</f>
        <v>8.43746980845715E-005</v>
      </c>
      <c r="J488" s="604" t="n">
        <f aca="false">I488+J487</f>
        <v>0.993324873141596</v>
      </c>
      <c r="K488" s="605" t="str">
        <f aca="false">IF(J488&lt;=$A$8,$B$8,IF(J488&lt;=$A$9,$B$9,$B$10))</f>
        <v>C</v>
      </c>
    </row>
    <row r="489" customFormat="false" ht="35.05" hidden="false" customHeight="false" outlineLevel="0" collapsed="false">
      <c r="A489" s="606" t="s">
        <v>5058</v>
      </c>
      <c r="B489" s="606" t="s">
        <v>42</v>
      </c>
      <c r="C489" s="607" t="s">
        <v>3361</v>
      </c>
      <c r="D489" s="606" t="s">
        <v>1404</v>
      </c>
      <c r="E489" s="606" t="s">
        <v>47</v>
      </c>
      <c r="F489" s="606" t="s">
        <v>5059</v>
      </c>
      <c r="G489" s="608" t="n">
        <v>15.02</v>
      </c>
      <c r="H489" s="608" t="n">
        <v>989.81</v>
      </c>
      <c r="I489" s="604" t="n">
        <f aca="false">H489/$J$7</f>
        <v>8.40867095359341E-005</v>
      </c>
      <c r="J489" s="604" t="n">
        <f aca="false">I489+J488</f>
        <v>0.993408959851132</v>
      </c>
      <c r="K489" s="605" t="str">
        <f aca="false">IF(J489&lt;=$A$8,$B$8,IF(J489&lt;=$A$9,$B$9,$B$10))</f>
        <v>C</v>
      </c>
    </row>
    <row r="490" customFormat="false" ht="23.85" hidden="false" customHeight="false" outlineLevel="0" collapsed="false">
      <c r="A490" s="606" t="s">
        <v>5060</v>
      </c>
      <c r="B490" s="606" t="s">
        <v>42</v>
      </c>
      <c r="C490" s="607" t="s">
        <v>1617</v>
      </c>
      <c r="D490" s="606" t="s">
        <v>1533</v>
      </c>
      <c r="E490" s="606" t="s">
        <v>120</v>
      </c>
      <c r="F490" s="606" t="s">
        <v>5061</v>
      </c>
      <c r="G490" s="608" t="n">
        <v>0.77</v>
      </c>
      <c r="H490" s="608" t="n">
        <v>973.28</v>
      </c>
      <c r="I490" s="604" t="n">
        <f aca="false">H490/$J$7</f>
        <v>8.26824467899232E-005</v>
      </c>
      <c r="J490" s="604" t="n">
        <f aca="false">I490+J489</f>
        <v>0.993491642297922</v>
      </c>
      <c r="K490" s="605" t="str">
        <f aca="false">IF(J490&lt;=$A$8,$B$8,IF(J490&lt;=$A$9,$B$9,$B$10))</f>
        <v>C</v>
      </c>
    </row>
    <row r="491" customFormat="false" ht="23.85" hidden="false" customHeight="false" outlineLevel="0" collapsed="false">
      <c r="A491" s="606" t="s">
        <v>3650</v>
      </c>
      <c r="B491" s="606" t="s">
        <v>36</v>
      </c>
      <c r="C491" s="607" t="s">
        <v>3651</v>
      </c>
      <c r="D491" s="606" t="s">
        <v>1422</v>
      </c>
      <c r="E491" s="606" t="s">
        <v>120</v>
      </c>
      <c r="F491" s="606" t="s">
        <v>5062</v>
      </c>
      <c r="G491" s="608" t="n">
        <v>28.32</v>
      </c>
      <c r="H491" s="608" t="n">
        <v>962.88</v>
      </c>
      <c r="I491" s="604" t="n">
        <f aca="false">H491/$J$7</f>
        <v>8.17989420979382E-005</v>
      </c>
      <c r="J491" s="604" t="n">
        <f aca="false">I491+J490</f>
        <v>0.99357344124002</v>
      </c>
      <c r="K491" s="605" t="str">
        <f aca="false">IF(J491&lt;=$A$8,$B$8,IF(J491&lt;=$A$9,$B$9,$B$10))</f>
        <v>C</v>
      </c>
    </row>
    <row r="492" customFormat="false" ht="23.85" hidden="false" customHeight="false" outlineLevel="0" collapsed="false">
      <c r="A492" s="606" t="s">
        <v>5063</v>
      </c>
      <c r="B492" s="606" t="s">
        <v>42</v>
      </c>
      <c r="C492" s="607" t="s">
        <v>3752</v>
      </c>
      <c r="D492" s="606" t="s">
        <v>1422</v>
      </c>
      <c r="E492" s="606" t="s">
        <v>120</v>
      </c>
      <c r="F492" s="606" t="s">
        <v>4644</v>
      </c>
      <c r="G492" s="608" t="n">
        <v>481.32</v>
      </c>
      <c r="H492" s="608" t="n">
        <v>962.64</v>
      </c>
      <c r="I492" s="604" t="n">
        <f aca="false">H492/$J$7</f>
        <v>8.17785535281232E-005</v>
      </c>
      <c r="J492" s="604" t="n">
        <f aca="false">I492+J491</f>
        <v>0.993655219793548</v>
      </c>
      <c r="K492" s="605" t="str">
        <f aca="false">IF(J492&lt;=$A$8,$B$8,IF(J492&lt;=$A$9,$B$9,$B$10))</f>
        <v>C</v>
      </c>
    </row>
    <row r="493" customFormat="false" ht="35.05" hidden="false" customHeight="false" outlineLevel="0" collapsed="false">
      <c r="A493" s="606" t="s">
        <v>2960</v>
      </c>
      <c r="B493" s="606" t="s">
        <v>36</v>
      </c>
      <c r="C493" s="607" t="s">
        <v>2961</v>
      </c>
      <c r="D493" s="606" t="s">
        <v>1404</v>
      </c>
      <c r="E493" s="606" t="s">
        <v>120</v>
      </c>
      <c r="F493" s="606" t="s">
        <v>4607</v>
      </c>
      <c r="G493" s="608" t="n">
        <v>94.54</v>
      </c>
      <c r="H493" s="608" t="n">
        <v>945.4</v>
      </c>
      <c r="I493" s="604" t="n">
        <f aca="false">H493/$J$7</f>
        <v>8.03139745964095E-005</v>
      </c>
      <c r="J493" s="604" t="n">
        <f aca="false">I493+J492</f>
        <v>0.993735533768144</v>
      </c>
      <c r="K493" s="605" t="str">
        <f aca="false">IF(J493&lt;=$A$8,$B$8,IF(J493&lt;=$A$9,$B$9,$B$10))</f>
        <v>C</v>
      </c>
    </row>
    <row r="494" customFormat="false" ht="35.05" hidden="false" customHeight="false" outlineLevel="0" collapsed="false">
      <c r="A494" s="606" t="s">
        <v>3208</v>
      </c>
      <c r="B494" s="606" t="s">
        <v>36</v>
      </c>
      <c r="C494" s="607" t="s">
        <v>3209</v>
      </c>
      <c r="D494" s="606" t="s">
        <v>1404</v>
      </c>
      <c r="E494" s="606" t="s">
        <v>120</v>
      </c>
      <c r="F494" s="606" t="s">
        <v>4644</v>
      </c>
      <c r="G494" s="608" t="n">
        <v>470.81</v>
      </c>
      <c r="H494" s="608" t="n">
        <v>941.62</v>
      </c>
      <c r="I494" s="604" t="n">
        <f aca="false">H494/$J$7</f>
        <v>7.99928546218226E-005</v>
      </c>
      <c r="J494" s="604" t="n">
        <f aca="false">I494+J493</f>
        <v>0.993815526622766</v>
      </c>
      <c r="K494" s="605" t="str">
        <f aca="false">IF(J494&lt;=$A$8,$B$8,IF(J494&lt;=$A$9,$B$9,$B$10))</f>
        <v>C</v>
      </c>
    </row>
    <row r="495" customFormat="false" ht="23.85" hidden="false" customHeight="false" outlineLevel="0" collapsed="false">
      <c r="A495" s="606" t="s">
        <v>1567</v>
      </c>
      <c r="B495" s="606" t="s">
        <v>36</v>
      </c>
      <c r="C495" s="607" t="s">
        <v>1568</v>
      </c>
      <c r="D495" s="606" t="s">
        <v>1533</v>
      </c>
      <c r="E495" s="606" t="s">
        <v>388</v>
      </c>
      <c r="F495" s="606" t="s">
        <v>5064</v>
      </c>
      <c r="G495" s="608" t="n">
        <v>289.28</v>
      </c>
      <c r="H495" s="608" t="n">
        <v>934.37</v>
      </c>
      <c r="I495" s="604" t="n">
        <f aca="false">H495/$J$7</f>
        <v>7.937694990866E-005</v>
      </c>
      <c r="J495" s="604" t="n">
        <f aca="false">I495+J494</f>
        <v>0.993894903572675</v>
      </c>
      <c r="K495" s="605" t="str">
        <f aca="false">IF(J495&lt;=$A$8,$B$8,IF(J495&lt;=$A$9,$B$9,$B$10))</f>
        <v>C</v>
      </c>
    </row>
    <row r="496" customFormat="false" ht="23.85" hidden="false" customHeight="false" outlineLevel="0" collapsed="false">
      <c r="A496" s="606" t="s">
        <v>5065</v>
      </c>
      <c r="B496" s="606" t="s">
        <v>42</v>
      </c>
      <c r="C496" s="607" t="s">
        <v>1609</v>
      </c>
      <c r="D496" s="606" t="s">
        <v>1604</v>
      </c>
      <c r="E496" s="606" t="s">
        <v>120</v>
      </c>
      <c r="F496" s="606" t="s">
        <v>4842</v>
      </c>
      <c r="G496" s="608" t="n">
        <v>37.33</v>
      </c>
      <c r="H496" s="608" t="n">
        <v>933.25</v>
      </c>
      <c r="I496" s="604" t="n">
        <f aca="false">H496/$J$7</f>
        <v>7.92818032495231E-005</v>
      </c>
      <c r="J496" s="604" t="n">
        <f aca="false">I496+J495</f>
        <v>0.993974185375924</v>
      </c>
      <c r="K496" s="605" t="str">
        <f aca="false">IF(J496&lt;=$A$8,$B$8,IF(J496&lt;=$A$9,$B$9,$B$10))</f>
        <v>C</v>
      </c>
    </row>
    <row r="497" customFormat="false" ht="35.05" hidden="false" customHeight="false" outlineLevel="0" collapsed="false">
      <c r="A497" s="606" t="s">
        <v>5066</v>
      </c>
      <c r="B497" s="606" t="s">
        <v>42</v>
      </c>
      <c r="C497" s="607" t="s">
        <v>2831</v>
      </c>
      <c r="D497" s="606" t="s">
        <v>1404</v>
      </c>
      <c r="E497" s="606" t="s">
        <v>120</v>
      </c>
      <c r="F497" s="606" t="s">
        <v>4842</v>
      </c>
      <c r="G497" s="608" t="n">
        <v>37.32</v>
      </c>
      <c r="H497" s="608" t="n">
        <v>933</v>
      </c>
      <c r="I497" s="604" t="n">
        <f aca="false">H497/$J$7</f>
        <v>7.92605651559658E-005</v>
      </c>
      <c r="J497" s="604" t="n">
        <f aca="false">I497+J496</f>
        <v>0.99405344594108</v>
      </c>
      <c r="K497" s="605" t="str">
        <f aca="false">IF(J497&lt;=$A$8,$B$8,IF(J497&lt;=$A$9,$B$9,$B$10))</f>
        <v>C</v>
      </c>
    </row>
    <row r="498" customFormat="false" ht="35.05" hidden="false" customHeight="false" outlineLevel="0" collapsed="false">
      <c r="A498" s="606" t="s">
        <v>3323</v>
      </c>
      <c r="B498" s="606" t="s">
        <v>36</v>
      </c>
      <c r="C498" s="607" t="s">
        <v>3324</v>
      </c>
      <c r="D498" s="606" t="s">
        <v>1404</v>
      </c>
      <c r="E498" s="606" t="s">
        <v>463</v>
      </c>
      <c r="F498" s="606" t="s">
        <v>5067</v>
      </c>
      <c r="G498" s="608" t="n">
        <v>11.45</v>
      </c>
      <c r="H498" s="608" t="n">
        <v>893.1</v>
      </c>
      <c r="I498" s="604" t="n">
        <f aca="false">H498/$J$7</f>
        <v>7.58709654242155E-005</v>
      </c>
      <c r="J498" s="604" t="n">
        <f aca="false">I498+J497</f>
        <v>0.994129316906505</v>
      </c>
      <c r="K498" s="605" t="str">
        <f aca="false">IF(J498&lt;=$A$8,$B$8,IF(J498&lt;=$A$9,$B$9,$B$10))</f>
        <v>C</v>
      </c>
    </row>
    <row r="499" customFormat="false" ht="23.85" hidden="false" customHeight="false" outlineLevel="0" collapsed="false">
      <c r="A499" s="606" t="s">
        <v>3902</v>
      </c>
      <c r="B499" s="606" t="s">
        <v>36</v>
      </c>
      <c r="C499" s="607" t="s">
        <v>3903</v>
      </c>
      <c r="D499" s="606" t="s">
        <v>1422</v>
      </c>
      <c r="E499" s="606" t="s">
        <v>120</v>
      </c>
      <c r="F499" s="606" t="s">
        <v>4900</v>
      </c>
      <c r="G499" s="608" t="n">
        <v>20.24</v>
      </c>
      <c r="H499" s="608" t="n">
        <v>890.56</v>
      </c>
      <c r="I499" s="604" t="n">
        <f aca="false">H499/$J$7</f>
        <v>7.5655186393673E-005</v>
      </c>
      <c r="J499" s="604" t="n">
        <f aca="false">I499+J498</f>
        <v>0.994204972092898</v>
      </c>
      <c r="K499" s="605" t="str">
        <f aca="false">IF(J499&lt;=$A$8,$B$8,IF(J499&lt;=$A$9,$B$9,$B$10))</f>
        <v>C</v>
      </c>
    </row>
    <row r="500" customFormat="false" ht="23.85" hidden="false" customHeight="false" outlineLevel="0" collapsed="false">
      <c r="A500" s="606" t="s">
        <v>1552</v>
      </c>
      <c r="B500" s="606" t="s">
        <v>36</v>
      </c>
      <c r="C500" s="607" t="s">
        <v>1553</v>
      </c>
      <c r="D500" s="606" t="s">
        <v>1554</v>
      </c>
      <c r="E500" s="606" t="s">
        <v>1449</v>
      </c>
      <c r="F500" s="606" t="s">
        <v>5068</v>
      </c>
      <c r="G500" s="608" t="n">
        <v>8.48</v>
      </c>
      <c r="H500" s="608" t="n">
        <v>879.12</v>
      </c>
      <c r="I500" s="604" t="n">
        <f aca="false">H500/$J$7</f>
        <v>7.46833312324894E-005</v>
      </c>
      <c r="J500" s="604" t="n">
        <f aca="false">I500+J499</f>
        <v>0.994279655424131</v>
      </c>
      <c r="K500" s="605" t="str">
        <f aca="false">IF(J500&lt;=$A$8,$B$8,IF(J500&lt;=$A$9,$B$9,$B$10))</f>
        <v>C</v>
      </c>
    </row>
    <row r="501" customFormat="false" ht="23.85" hidden="false" customHeight="false" outlineLevel="0" collapsed="false">
      <c r="A501" s="606" t="s">
        <v>3498</v>
      </c>
      <c r="B501" s="606" t="s">
        <v>36</v>
      </c>
      <c r="C501" s="607" t="s">
        <v>3499</v>
      </c>
      <c r="D501" s="606" t="s">
        <v>1382</v>
      </c>
      <c r="E501" s="606" t="s">
        <v>120</v>
      </c>
      <c r="F501" s="606" t="s">
        <v>4655</v>
      </c>
      <c r="G501" s="608" t="n">
        <v>109.14</v>
      </c>
      <c r="H501" s="608" t="n">
        <v>873.12</v>
      </c>
      <c r="I501" s="604" t="n">
        <f aca="false">H501/$J$7</f>
        <v>7.41736169871134E-005</v>
      </c>
      <c r="J501" s="604" t="n">
        <f aca="false">I501+J500</f>
        <v>0.994353829041118</v>
      </c>
      <c r="K501" s="605" t="str">
        <f aca="false">IF(J501&lt;=$A$8,$B$8,IF(J501&lt;=$A$9,$B$9,$B$10))</f>
        <v>C</v>
      </c>
    </row>
    <row r="502" customFormat="false" ht="23.85" hidden="false" customHeight="false" outlineLevel="0" collapsed="false">
      <c r="A502" s="606" t="s">
        <v>1756</v>
      </c>
      <c r="B502" s="606" t="s">
        <v>36</v>
      </c>
      <c r="C502" s="607" t="s">
        <v>1757</v>
      </c>
      <c r="D502" s="606" t="s">
        <v>1533</v>
      </c>
      <c r="E502" s="606" t="s">
        <v>1449</v>
      </c>
      <c r="F502" s="606" t="s">
        <v>5069</v>
      </c>
      <c r="G502" s="608" t="n">
        <v>3.99</v>
      </c>
      <c r="H502" s="608" t="n">
        <v>857.33</v>
      </c>
      <c r="I502" s="604" t="n">
        <f aca="false">H502/$J$7</f>
        <v>7.28322189980323E-005</v>
      </c>
      <c r="J502" s="604" t="n">
        <f aca="false">I502+J501</f>
        <v>0.994426661260116</v>
      </c>
      <c r="K502" s="605" t="str">
        <f aca="false">IF(J502&lt;=$A$8,$B$8,IF(J502&lt;=$A$9,$B$9,$B$10))</f>
        <v>C</v>
      </c>
    </row>
    <row r="503" customFormat="false" ht="23.85" hidden="false" customHeight="false" outlineLevel="0" collapsed="false">
      <c r="A503" s="606" t="s">
        <v>5070</v>
      </c>
      <c r="B503" s="606" t="s">
        <v>42</v>
      </c>
      <c r="C503" s="607" t="s">
        <v>3620</v>
      </c>
      <c r="D503" s="606" t="s">
        <v>1422</v>
      </c>
      <c r="E503" s="606" t="s">
        <v>120</v>
      </c>
      <c r="F503" s="606" t="s">
        <v>4702</v>
      </c>
      <c r="G503" s="608" t="n">
        <v>47.61</v>
      </c>
      <c r="H503" s="608" t="n">
        <v>856.98</v>
      </c>
      <c r="I503" s="604" t="n">
        <f aca="false">H503/$J$7</f>
        <v>7.28024856670521E-005</v>
      </c>
      <c r="J503" s="604" t="n">
        <f aca="false">I503+J502</f>
        <v>0.994499463745783</v>
      </c>
      <c r="K503" s="605" t="str">
        <f aca="false">IF(J503&lt;=$A$8,$B$8,IF(J503&lt;=$A$9,$B$9,$B$10))</f>
        <v>C</v>
      </c>
    </row>
    <row r="504" customFormat="false" ht="35.05" hidden="false" customHeight="false" outlineLevel="0" collapsed="false">
      <c r="A504" s="606" t="s">
        <v>5071</v>
      </c>
      <c r="B504" s="606" t="s">
        <v>42</v>
      </c>
      <c r="C504" s="607" t="s">
        <v>3134</v>
      </c>
      <c r="D504" s="606" t="s">
        <v>1404</v>
      </c>
      <c r="E504" s="606" t="s">
        <v>120</v>
      </c>
      <c r="F504" s="606" t="s">
        <v>4921</v>
      </c>
      <c r="G504" s="608" t="n">
        <v>53.3</v>
      </c>
      <c r="H504" s="608" t="n">
        <v>852.8</v>
      </c>
      <c r="I504" s="604" t="n">
        <f aca="false">H504/$J$7</f>
        <v>7.24473847427734E-005</v>
      </c>
      <c r="J504" s="604" t="n">
        <f aca="false">I504+J503</f>
        <v>0.994571911130526</v>
      </c>
      <c r="K504" s="605" t="str">
        <f aca="false">IF(J504&lt;=$A$8,$B$8,IF(J504&lt;=$A$9,$B$9,$B$10))</f>
        <v>C</v>
      </c>
    </row>
    <row r="505" customFormat="false" ht="35.05" hidden="false" customHeight="false" outlineLevel="0" collapsed="false">
      <c r="A505" s="606" t="s">
        <v>3168</v>
      </c>
      <c r="B505" s="606" t="s">
        <v>36</v>
      </c>
      <c r="C505" s="607" t="s">
        <v>3169</v>
      </c>
      <c r="D505" s="606" t="s">
        <v>1404</v>
      </c>
      <c r="E505" s="606" t="s">
        <v>463</v>
      </c>
      <c r="F505" s="606" t="s">
        <v>4545</v>
      </c>
      <c r="G505" s="608" t="n">
        <v>38.73</v>
      </c>
      <c r="H505" s="608" t="n">
        <v>852.06</v>
      </c>
      <c r="I505" s="604" t="n">
        <f aca="false">H505/$J$7</f>
        <v>7.23845199858437E-005</v>
      </c>
      <c r="J505" s="604" t="n">
        <f aca="false">I505+J504</f>
        <v>0.994644295650512</v>
      </c>
      <c r="K505" s="605" t="str">
        <f aca="false">IF(J505&lt;=$A$8,$B$8,IF(J505&lt;=$A$9,$B$9,$B$10))</f>
        <v>C</v>
      </c>
    </row>
    <row r="506" customFormat="false" ht="35.05" hidden="false" customHeight="false" outlineLevel="0" collapsed="false">
      <c r="A506" s="606" t="s">
        <v>5072</v>
      </c>
      <c r="B506" s="606" t="s">
        <v>42</v>
      </c>
      <c r="C506" s="607" t="s">
        <v>192</v>
      </c>
      <c r="D506" s="606" t="s">
        <v>1404</v>
      </c>
      <c r="E506" s="606" t="s">
        <v>120</v>
      </c>
      <c r="F506" s="606" t="s">
        <v>4903</v>
      </c>
      <c r="G506" s="608" t="n">
        <v>15.3</v>
      </c>
      <c r="H506" s="608" t="n">
        <v>841.5</v>
      </c>
      <c r="I506" s="604" t="n">
        <f aca="false">H506/$J$7</f>
        <v>7.1487422913982E-005</v>
      </c>
      <c r="J506" s="604" t="n">
        <f aca="false">I506+J505</f>
        <v>0.994715783073426</v>
      </c>
      <c r="K506" s="605" t="str">
        <f aca="false">IF(J506&lt;=$A$8,$B$8,IF(J506&lt;=$A$9,$B$9,$B$10))</f>
        <v>C</v>
      </c>
    </row>
    <row r="507" customFormat="false" ht="35.05" hidden="false" customHeight="false" outlineLevel="0" collapsed="false">
      <c r="A507" s="606" t="s">
        <v>5073</v>
      </c>
      <c r="B507" s="606" t="s">
        <v>42</v>
      </c>
      <c r="C507" s="607" t="s">
        <v>3551</v>
      </c>
      <c r="D507" s="606" t="s">
        <v>1422</v>
      </c>
      <c r="E507" s="606" t="s">
        <v>120</v>
      </c>
      <c r="F507" s="606" t="s">
        <v>5074</v>
      </c>
      <c r="G507" s="608" t="n">
        <v>7.86</v>
      </c>
      <c r="H507" s="608" t="n">
        <v>841.02</v>
      </c>
      <c r="I507" s="604" t="n">
        <f aca="false">H507/$J$7</f>
        <v>7.14466457743519E-005</v>
      </c>
      <c r="J507" s="604" t="n">
        <f aca="false">I507+J506</f>
        <v>0.9947872297192</v>
      </c>
      <c r="K507" s="605" t="str">
        <f aca="false">IF(J507&lt;=$A$8,$B$8,IF(J507&lt;=$A$9,$B$9,$B$10))</f>
        <v>C</v>
      </c>
    </row>
    <row r="508" customFormat="false" ht="35.05" hidden="false" customHeight="false" outlineLevel="0" collapsed="false">
      <c r="A508" s="606" t="s">
        <v>3224</v>
      </c>
      <c r="B508" s="606" t="s">
        <v>36</v>
      </c>
      <c r="C508" s="607" t="s">
        <v>3225</v>
      </c>
      <c r="D508" s="606" t="s">
        <v>1404</v>
      </c>
      <c r="E508" s="606" t="s">
        <v>39</v>
      </c>
      <c r="F508" s="606" t="s">
        <v>4562</v>
      </c>
      <c r="G508" s="608" t="n">
        <v>840.88</v>
      </c>
      <c r="H508" s="608" t="n">
        <v>840.88</v>
      </c>
      <c r="I508" s="604" t="n">
        <f aca="false">H508/$J$7</f>
        <v>7.14347524419598E-005</v>
      </c>
      <c r="J508" s="604" t="n">
        <f aca="false">I508+J507</f>
        <v>0.994858664471642</v>
      </c>
      <c r="K508" s="605" t="str">
        <f aca="false">IF(J508&lt;=$A$8,$B$8,IF(J508&lt;=$A$9,$B$9,$B$10))</f>
        <v>C</v>
      </c>
    </row>
    <row r="509" customFormat="false" ht="35.05" hidden="false" customHeight="false" outlineLevel="0" collapsed="false">
      <c r="A509" s="606" t="s">
        <v>5075</v>
      </c>
      <c r="B509" s="606" t="s">
        <v>42</v>
      </c>
      <c r="C509" s="607" t="s">
        <v>3961</v>
      </c>
      <c r="D509" s="606" t="s">
        <v>1422</v>
      </c>
      <c r="E509" s="606" t="s">
        <v>120</v>
      </c>
      <c r="F509" s="606" t="s">
        <v>4579</v>
      </c>
      <c r="G509" s="608" t="n">
        <v>55.85</v>
      </c>
      <c r="H509" s="608" t="n">
        <v>837.75</v>
      </c>
      <c r="I509" s="604" t="n">
        <f aca="false">H509/$J$7</f>
        <v>7.1168851510622E-005</v>
      </c>
      <c r="J509" s="604" t="n">
        <f aca="false">I509+J508</f>
        <v>0.994929833323152</v>
      </c>
      <c r="K509" s="605" t="str">
        <f aca="false">IF(J509&lt;=$A$8,$B$8,IF(J509&lt;=$A$9,$B$9,$B$10))</f>
        <v>C</v>
      </c>
    </row>
    <row r="510" customFormat="false" ht="35.05" hidden="false" customHeight="false" outlineLevel="0" collapsed="false">
      <c r="A510" s="606" t="s">
        <v>3368</v>
      </c>
      <c r="B510" s="606" t="s">
        <v>36</v>
      </c>
      <c r="C510" s="607" t="s">
        <v>3369</v>
      </c>
      <c r="D510" s="606" t="s">
        <v>1404</v>
      </c>
      <c r="E510" s="606" t="s">
        <v>47</v>
      </c>
      <c r="F510" s="606" t="s">
        <v>5076</v>
      </c>
      <c r="G510" s="608" t="n">
        <v>11.26</v>
      </c>
      <c r="H510" s="608" t="n">
        <v>820.85</v>
      </c>
      <c r="I510" s="604" t="n">
        <f aca="false">H510/$J$7</f>
        <v>6.97331563861463E-005</v>
      </c>
      <c r="J510" s="604" t="n">
        <f aca="false">I510+J509</f>
        <v>0.994999566479539</v>
      </c>
      <c r="K510" s="605" t="str">
        <f aca="false">IF(J510&lt;=$A$8,$B$8,IF(J510&lt;=$A$9,$B$9,$B$10))</f>
        <v>C</v>
      </c>
    </row>
    <row r="511" customFormat="false" ht="23.85" hidden="false" customHeight="false" outlineLevel="0" collapsed="false">
      <c r="A511" s="606" t="s">
        <v>3515</v>
      </c>
      <c r="B511" s="606" t="s">
        <v>36</v>
      </c>
      <c r="C511" s="607" t="s">
        <v>3516</v>
      </c>
      <c r="D511" s="606" t="s">
        <v>674</v>
      </c>
      <c r="E511" s="606" t="s">
        <v>47</v>
      </c>
      <c r="F511" s="606" t="s">
        <v>4791</v>
      </c>
      <c r="G511" s="608" t="n">
        <v>9.59</v>
      </c>
      <c r="H511" s="608" t="n">
        <v>795.97</v>
      </c>
      <c r="I511" s="604" t="n">
        <f aca="false">H511/$J$7</f>
        <v>6.76195413153206E-005</v>
      </c>
      <c r="J511" s="604" t="n">
        <f aca="false">I511+J510</f>
        <v>0.995067186020854</v>
      </c>
      <c r="K511" s="605" t="str">
        <f aca="false">IF(J511&lt;=$A$8,$B$8,IF(J511&lt;=$A$9,$B$9,$B$10))</f>
        <v>C</v>
      </c>
    </row>
    <row r="512" customFormat="false" ht="35.05" hidden="false" customHeight="false" outlineLevel="0" collapsed="false">
      <c r="A512" s="606" t="s">
        <v>5077</v>
      </c>
      <c r="B512" s="606" t="s">
        <v>42</v>
      </c>
      <c r="C512" s="607" t="s">
        <v>4166</v>
      </c>
      <c r="D512" s="606" t="s">
        <v>1422</v>
      </c>
      <c r="E512" s="606" t="s">
        <v>120</v>
      </c>
      <c r="F512" s="606" t="s">
        <v>4842</v>
      </c>
      <c r="G512" s="608" t="n">
        <v>31.43</v>
      </c>
      <c r="H512" s="608" t="n">
        <v>785.75</v>
      </c>
      <c r="I512" s="604" t="n">
        <f aca="false">H512/$J$7</f>
        <v>6.67513280506968E-005</v>
      </c>
      <c r="J512" s="604" t="n">
        <f aca="false">I512+J511</f>
        <v>0.995133937348904</v>
      </c>
      <c r="K512" s="605" t="str">
        <f aca="false">IF(J512&lt;=$A$8,$B$8,IF(J512&lt;=$A$9,$B$9,$B$10))</f>
        <v>C</v>
      </c>
    </row>
    <row r="513" customFormat="false" ht="23.85" hidden="false" customHeight="false" outlineLevel="0" collapsed="false">
      <c r="A513" s="606" t="s">
        <v>5078</v>
      </c>
      <c r="B513" s="606" t="s">
        <v>42</v>
      </c>
      <c r="C513" s="607" t="s">
        <v>1685</v>
      </c>
      <c r="D513" s="606" t="s">
        <v>1399</v>
      </c>
      <c r="E513" s="606" t="s">
        <v>66</v>
      </c>
      <c r="F513" s="606" t="s">
        <v>5079</v>
      </c>
      <c r="G513" s="608" t="n">
        <v>12.85</v>
      </c>
      <c r="H513" s="608" t="n">
        <v>785.13</v>
      </c>
      <c r="I513" s="604" t="n">
        <f aca="false">H513/$J$7</f>
        <v>6.66986575786746E-005</v>
      </c>
      <c r="J513" s="604" t="n">
        <f aca="false">I513+J512</f>
        <v>0.995200636006483</v>
      </c>
      <c r="K513" s="605" t="str">
        <f aca="false">IF(J513&lt;=$A$8,$B$8,IF(J513&lt;=$A$9,$B$9,$B$10))</f>
        <v>C</v>
      </c>
    </row>
    <row r="514" customFormat="false" ht="35.05" hidden="false" customHeight="false" outlineLevel="0" collapsed="false">
      <c r="A514" s="606" t="s">
        <v>5080</v>
      </c>
      <c r="B514" s="606" t="s">
        <v>42</v>
      </c>
      <c r="C514" s="607" t="s">
        <v>3958</v>
      </c>
      <c r="D514" s="606" t="s">
        <v>1422</v>
      </c>
      <c r="E514" s="606" t="s">
        <v>120</v>
      </c>
      <c r="F514" s="606" t="s">
        <v>4921</v>
      </c>
      <c r="G514" s="608" t="n">
        <v>48.83</v>
      </c>
      <c r="H514" s="608" t="n">
        <v>781.28</v>
      </c>
      <c r="I514" s="604" t="n">
        <f aca="false">H514/$J$7</f>
        <v>6.63715909378917E-005</v>
      </c>
      <c r="J514" s="604" t="n">
        <f aca="false">I514+J513</f>
        <v>0.995267007597421</v>
      </c>
      <c r="K514" s="605" t="str">
        <f aca="false">IF(J514&lt;=$A$8,$B$8,IF(J514&lt;=$A$9,$B$9,$B$10))</f>
        <v>C</v>
      </c>
    </row>
    <row r="515" customFormat="false" ht="46.25" hidden="false" customHeight="false" outlineLevel="0" collapsed="false">
      <c r="A515" s="606" t="s">
        <v>5081</v>
      </c>
      <c r="B515" s="606" t="s">
        <v>42</v>
      </c>
      <c r="C515" s="607" t="s">
        <v>4015</v>
      </c>
      <c r="D515" s="606" t="s">
        <v>914</v>
      </c>
      <c r="E515" s="606" t="s">
        <v>388</v>
      </c>
      <c r="F515" s="606" t="s">
        <v>5082</v>
      </c>
      <c r="G515" s="608" t="n">
        <v>10.84</v>
      </c>
      <c r="H515" s="608" t="n">
        <v>778.63</v>
      </c>
      <c r="I515" s="604" t="n">
        <f aca="false">H515/$J$7</f>
        <v>6.6146467146184E-005</v>
      </c>
      <c r="J515" s="604" t="n">
        <f aca="false">I515+J514</f>
        <v>0.995333154064567</v>
      </c>
      <c r="K515" s="605" t="str">
        <f aca="false">IF(J515&lt;=$A$8,$B$8,IF(J515&lt;=$A$9,$B$9,$B$10))</f>
        <v>C</v>
      </c>
    </row>
    <row r="516" customFormat="false" ht="46.25" hidden="false" customHeight="false" outlineLevel="0" collapsed="false">
      <c r="A516" s="606" t="s">
        <v>5083</v>
      </c>
      <c r="B516" s="606" t="s">
        <v>42</v>
      </c>
      <c r="C516" s="607" t="s">
        <v>3990</v>
      </c>
      <c r="D516" s="606" t="s">
        <v>914</v>
      </c>
      <c r="E516" s="606" t="s">
        <v>388</v>
      </c>
      <c r="F516" s="606" t="s">
        <v>5084</v>
      </c>
      <c r="G516" s="608" t="n">
        <v>8.93</v>
      </c>
      <c r="H516" s="608" t="n">
        <v>772.89</v>
      </c>
      <c r="I516" s="604" t="n">
        <f aca="false">H516/$J$7</f>
        <v>6.56588405181076E-005</v>
      </c>
      <c r="J516" s="604" t="n">
        <f aca="false">I516+J515</f>
        <v>0.995398812905085</v>
      </c>
      <c r="K516" s="605" t="str">
        <f aca="false">IF(J516&lt;=$A$8,$B$8,IF(J516&lt;=$A$9,$B$9,$B$10))</f>
        <v>C</v>
      </c>
    </row>
    <row r="517" customFormat="false" ht="23.85" hidden="false" customHeight="false" outlineLevel="0" collapsed="false">
      <c r="A517" s="606" t="s">
        <v>3518</v>
      </c>
      <c r="B517" s="606" t="s">
        <v>36</v>
      </c>
      <c r="C517" s="607" t="s">
        <v>3519</v>
      </c>
      <c r="D517" s="606" t="s">
        <v>674</v>
      </c>
      <c r="E517" s="606" t="s">
        <v>47</v>
      </c>
      <c r="F517" s="606" t="s">
        <v>4668</v>
      </c>
      <c r="G517" s="608" t="n">
        <v>6.4</v>
      </c>
      <c r="H517" s="608" t="n">
        <v>768.64</v>
      </c>
      <c r="I517" s="604" t="n">
        <f aca="false">H517/$J$7</f>
        <v>6.52977929276329E-005</v>
      </c>
      <c r="J517" s="604" t="n">
        <f aca="false">I517+J516</f>
        <v>0.995464110698013</v>
      </c>
      <c r="K517" s="605" t="str">
        <f aca="false">IF(J517&lt;=$A$8,$B$8,IF(J517&lt;=$A$9,$B$9,$B$10))</f>
        <v>C</v>
      </c>
    </row>
    <row r="518" customFormat="false" ht="23.85" hidden="false" customHeight="false" outlineLevel="0" collapsed="false">
      <c r="A518" s="606" t="s">
        <v>4466</v>
      </c>
      <c r="B518" s="606" t="s">
        <v>36</v>
      </c>
      <c r="C518" s="607" t="s">
        <v>4467</v>
      </c>
      <c r="D518" s="606" t="s">
        <v>1422</v>
      </c>
      <c r="E518" s="606" t="s">
        <v>120</v>
      </c>
      <c r="F518" s="606" t="s">
        <v>4562</v>
      </c>
      <c r="G518" s="608" t="n">
        <v>758.16</v>
      </c>
      <c r="H518" s="608" t="n">
        <v>758.16</v>
      </c>
      <c r="I518" s="604" t="n">
        <f aca="false">H518/$J$7</f>
        <v>6.44074920457096E-005</v>
      </c>
      <c r="J518" s="604" t="n">
        <f aca="false">I518+J517</f>
        <v>0.995528518190059</v>
      </c>
      <c r="K518" s="605" t="str">
        <f aca="false">IF(J518&lt;=$A$8,$B$8,IF(J518&lt;=$A$9,$B$9,$B$10))</f>
        <v>C</v>
      </c>
    </row>
    <row r="519" customFormat="false" ht="35.05" hidden="false" customHeight="false" outlineLevel="0" collapsed="false">
      <c r="A519" s="606" t="s">
        <v>5085</v>
      </c>
      <c r="B519" s="606" t="s">
        <v>42</v>
      </c>
      <c r="C519" s="607" t="s">
        <v>3205</v>
      </c>
      <c r="D519" s="606" t="s">
        <v>1404</v>
      </c>
      <c r="E519" s="606" t="s">
        <v>120</v>
      </c>
      <c r="F519" s="606" t="s">
        <v>4655</v>
      </c>
      <c r="G519" s="608" t="n">
        <v>94.71</v>
      </c>
      <c r="H519" s="608" t="n">
        <v>757.68</v>
      </c>
      <c r="I519" s="604" t="n">
        <f aca="false">H519/$J$7</f>
        <v>6.43667149060795E-005</v>
      </c>
      <c r="J519" s="604" t="n">
        <f aca="false">I519+J518</f>
        <v>0.995592884904965</v>
      </c>
      <c r="K519" s="605" t="str">
        <f aca="false">IF(J519&lt;=$A$8,$B$8,IF(J519&lt;=$A$9,$B$9,$B$10))</f>
        <v>C</v>
      </c>
    </row>
    <row r="520" customFormat="false" ht="23.85" hidden="false" customHeight="false" outlineLevel="0" collapsed="false">
      <c r="A520" s="606" t="s">
        <v>1628</v>
      </c>
      <c r="B520" s="606" t="s">
        <v>36</v>
      </c>
      <c r="C520" s="607" t="s">
        <v>1629</v>
      </c>
      <c r="D520" s="606" t="s">
        <v>1533</v>
      </c>
      <c r="E520" s="606" t="s">
        <v>120</v>
      </c>
      <c r="F520" s="606" t="s">
        <v>4842</v>
      </c>
      <c r="G520" s="608" t="n">
        <v>29.55</v>
      </c>
      <c r="H520" s="608" t="n">
        <v>738.75</v>
      </c>
      <c r="I520" s="604" t="n">
        <f aca="false">H520/$J$7</f>
        <v>6.27585664619183E-005</v>
      </c>
      <c r="J520" s="604" t="n">
        <f aca="false">I520+J519</f>
        <v>0.995655643471427</v>
      </c>
      <c r="K520" s="605" t="str">
        <f aca="false">IF(J520&lt;=$A$8,$B$8,IF(J520&lt;=$A$9,$B$9,$B$10))</f>
        <v>C</v>
      </c>
    </row>
    <row r="521" customFormat="false" ht="35.05" hidden="false" customHeight="false" outlineLevel="0" collapsed="false">
      <c r="A521" s="606" t="s">
        <v>5086</v>
      </c>
      <c r="B521" s="606" t="s">
        <v>42</v>
      </c>
      <c r="C521" s="607" t="s">
        <v>1822</v>
      </c>
      <c r="D521" s="606" t="s">
        <v>1399</v>
      </c>
      <c r="E521" s="606" t="s">
        <v>388</v>
      </c>
      <c r="F521" s="606" t="s">
        <v>5087</v>
      </c>
      <c r="G521" s="608" t="n">
        <v>821.14</v>
      </c>
      <c r="H521" s="608" t="n">
        <v>722.6</v>
      </c>
      <c r="I521" s="604" t="n">
        <f aca="false">H521/$J$7</f>
        <v>6.13865856181146E-005</v>
      </c>
      <c r="J521" s="604" t="n">
        <f aca="false">I521+J520</f>
        <v>0.995717030057045</v>
      </c>
      <c r="K521" s="605" t="str">
        <f aca="false">IF(J521&lt;=$A$8,$B$8,IF(J521&lt;=$A$9,$B$9,$B$10))</f>
        <v>C</v>
      </c>
    </row>
    <row r="522" customFormat="false" ht="57.45" hidden="false" customHeight="false" outlineLevel="0" collapsed="false">
      <c r="A522" s="606" t="s">
        <v>4387</v>
      </c>
      <c r="B522" s="606" t="s">
        <v>36</v>
      </c>
      <c r="C522" s="607" t="s">
        <v>4388</v>
      </c>
      <c r="D522" s="606" t="s">
        <v>1422</v>
      </c>
      <c r="E522" s="606" t="s">
        <v>120</v>
      </c>
      <c r="F522" s="606" t="s">
        <v>4562</v>
      </c>
      <c r="G522" s="608" t="n">
        <v>714.88</v>
      </c>
      <c r="H522" s="608" t="n">
        <v>714.88</v>
      </c>
      <c r="I522" s="604" t="n">
        <f aca="false">H522/$J$7</f>
        <v>6.07307532890641E-005</v>
      </c>
      <c r="J522" s="604" t="n">
        <f aca="false">I522+J521</f>
        <v>0.995777760810334</v>
      </c>
      <c r="K522" s="605" t="str">
        <f aca="false">IF(J522&lt;=$A$8,$B$8,IF(J522&lt;=$A$9,$B$9,$B$10))</f>
        <v>C</v>
      </c>
    </row>
    <row r="523" customFormat="false" ht="35.05" hidden="false" customHeight="false" outlineLevel="0" collapsed="false">
      <c r="A523" s="606" t="s">
        <v>5088</v>
      </c>
      <c r="B523" s="606" t="s">
        <v>42</v>
      </c>
      <c r="C523" s="607" t="s">
        <v>3663</v>
      </c>
      <c r="D523" s="606" t="s">
        <v>1422</v>
      </c>
      <c r="E523" s="606" t="s">
        <v>120</v>
      </c>
      <c r="F523" s="606" t="s">
        <v>5089</v>
      </c>
      <c r="G523" s="608" t="n">
        <v>15.82</v>
      </c>
      <c r="H523" s="608" t="n">
        <v>711.9</v>
      </c>
      <c r="I523" s="604" t="n">
        <f aca="false">H523/$J$7</f>
        <v>6.04775952138607E-005</v>
      </c>
      <c r="J523" s="604" t="n">
        <f aca="false">I523+J522</f>
        <v>0.995838238405548</v>
      </c>
      <c r="K523" s="605" t="str">
        <f aca="false">IF(J523&lt;=$A$8,$B$8,IF(J523&lt;=$A$9,$B$9,$B$10))</f>
        <v>C</v>
      </c>
    </row>
    <row r="524" customFormat="false" ht="35.05" hidden="false" customHeight="false" outlineLevel="0" collapsed="false">
      <c r="A524" s="606" t="s">
        <v>5090</v>
      </c>
      <c r="B524" s="606" t="s">
        <v>42</v>
      </c>
      <c r="C524" s="607" t="s">
        <v>3948</v>
      </c>
      <c r="D524" s="606" t="s">
        <v>1422</v>
      </c>
      <c r="E524" s="606" t="s">
        <v>120</v>
      </c>
      <c r="F524" s="606" t="s">
        <v>4790</v>
      </c>
      <c r="G524" s="608" t="n">
        <v>26.66</v>
      </c>
      <c r="H524" s="608" t="n">
        <v>693.16</v>
      </c>
      <c r="I524" s="604" t="n">
        <f aca="false">H524/$J$7</f>
        <v>5.8885587720803E-005</v>
      </c>
      <c r="J524" s="604" t="n">
        <f aca="false">I524+J523</f>
        <v>0.995897123993269</v>
      </c>
      <c r="K524" s="605" t="str">
        <f aca="false">IF(J524&lt;=$A$8,$B$8,IF(J524&lt;=$A$9,$B$9,$B$10))</f>
        <v>C</v>
      </c>
    </row>
    <row r="525" customFormat="false" ht="23.85" hidden="false" customHeight="false" outlineLevel="0" collapsed="false">
      <c r="A525" s="606" t="s">
        <v>4284</v>
      </c>
      <c r="B525" s="606" t="s">
        <v>36</v>
      </c>
      <c r="C525" s="607" t="s">
        <v>4285</v>
      </c>
      <c r="D525" s="606" t="s">
        <v>1382</v>
      </c>
      <c r="E525" s="606" t="s">
        <v>120</v>
      </c>
      <c r="F525" s="606" t="s">
        <v>4644</v>
      </c>
      <c r="G525" s="608" t="n">
        <v>345.25</v>
      </c>
      <c r="H525" s="608" t="n">
        <v>690.5</v>
      </c>
      <c r="I525" s="604" t="n">
        <f aca="false">H525/$J$7</f>
        <v>5.8659614405353E-005</v>
      </c>
      <c r="J525" s="604" t="n">
        <f aca="false">I525+J524</f>
        <v>0.995955783607674</v>
      </c>
      <c r="K525" s="605" t="str">
        <f aca="false">IF(J525&lt;=$A$8,$B$8,IF(J525&lt;=$A$9,$B$9,$B$10))</f>
        <v>C</v>
      </c>
    </row>
    <row r="526" customFormat="false" ht="23.85" hidden="false" customHeight="false" outlineLevel="0" collapsed="false">
      <c r="A526" s="606" t="s">
        <v>5091</v>
      </c>
      <c r="B526" s="606" t="s">
        <v>42</v>
      </c>
      <c r="C526" s="607" t="s">
        <v>3793</v>
      </c>
      <c r="D526" s="606" t="s">
        <v>1422</v>
      </c>
      <c r="E526" s="606" t="s">
        <v>120</v>
      </c>
      <c r="F526" s="606" t="s">
        <v>4644</v>
      </c>
      <c r="G526" s="608" t="n">
        <v>344.77</v>
      </c>
      <c r="H526" s="608" t="n">
        <v>689.54</v>
      </c>
      <c r="I526" s="604" t="n">
        <f aca="false">H526/$J$7</f>
        <v>5.85780601260929E-005</v>
      </c>
      <c r="J526" s="604" t="n">
        <f aca="false">I526+J525</f>
        <v>0.9960143616678</v>
      </c>
      <c r="K526" s="605" t="str">
        <f aca="false">IF(J526&lt;=$A$8,$B$8,IF(J526&lt;=$A$9,$B$9,$B$10))</f>
        <v>C</v>
      </c>
    </row>
    <row r="527" customFormat="false" ht="35.05" hidden="false" customHeight="false" outlineLevel="0" collapsed="false">
      <c r="A527" s="606" t="s">
        <v>5092</v>
      </c>
      <c r="B527" s="606" t="s">
        <v>42</v>
      </c>
      <c r="C527" s="607" t="s">
        <v>1504</v>
      </c>
      <c r="D527" s="606" t="s">
        <v>1404</v>
      </c>
      <c r="E527" s="606" t="s">
        <v>120</v>
      </c>
      <c r="F527" s="606" t="s">
        <v>4655</v>
      </c>
      <c r="G527" s="608" t="n">
        <v>82.17</v>
      </c>
      <c r="H527" s="608" t="n">
        <v>657.36</v>
      </c>
      <c r="I527" s="604" t="n">
        <f aca="false">H527/$J$7</f>
        <v>5.5844292723393E-005</v>
      </c>
      <c r="J527" s="604" t="n">
        <f aca="false">I527+J526</f>
        <v>0.996070205960523</v>
      </c>
      <c r="K527" s="605" t="str">
        <f aca="false">IF(J527&lt;=$A$8,$B$8,IF(J527&lt;=$A$9,$B$9,$B$10))</f>
        <v>C</v>
      </c>
    </row>
    <row r="528" customFormat="false" ht="35.05" hidden="false" customHeight="false" outlineLevel="0" collapsed="false">
      <c r="A528" s="606" t="s">
        <v>3408</v>
      </c>
      <c r="B528" s="606" t="s">
        <v>36</v>
      </c>
      <c r="C528" s="607" t="s">
        <v>3409</v>
      </c>
      <c r="D528" s="606" t="s">
        <v>1404</v>
      </c>
      <c r="E528" s="606" t="s">
        <v>120</v>
      </c>
      <c r="F528" s="606" t="s">
        <v>4562</v>
      </c>
      <c r="G528" s="608" t="n">
        <v>654.18</v>
      </c>
      <c r="H528" s="608" t="n">
        <v>654.18</v>
      </c>
      <c r="I528" s="604" t="n">
        <f aca="false">H528/$J$7</f>
        <v>5.55741441733437E-005</v>
      </c>
      <c r="J528" s="604" t="n">
        <f aca="false">I528+J527</f>
        <v>0.996125780104697</v>
      </c>
      <c r="K528" s="605" t="str">
        <f aca="false">IF(J528&lt;=$A$8,$B$8,IF(J528&lt;=$A$9,$B$9,$B$10))</f>
        <v>C</v>
      </c>
    </row>
    <row r="529" customFormat="false" ht="23.85" hidden="false" customHeight="false" outlineLevel="0" collapsed="false">
      <c r="A529" s="606" t="s">
        <v>1624</v>
      </c>
      <c r="B529" s="606" t="s">
        <v>36</v>
      </c>
      <c r="C529" s="607" t="s">
        <v>1625</v>
      </c>
      <c r="D529" s="606" t="s">
        <v>1533</v>
      </c>
      <c r="E529" s="606" t="s">
        <v>120</v>
      </c>
      <c r="F529" s="606" t="s">
        <v>5093</v>
      </c>
      <c r="G529" s="608" t="n">
        <v>1.85</v>
      </c>
      <c r="H529" s="608" t="n">
        <v>647.5</v>
      </c>
      <c r="I529" s="604" t="n">
        <f aca="false">H529/$J$7</f>
        <v>5.50066623134918E-005</v>
      </c>
      <c r="J529" s="604" t="n">
        <f aca="false">I529+J528</f>
        <v>0.99618078676701</v>
      </c>
      <c r="K529" s="605" t="str">
        <f aca="false">IF(J529&lt;=$A$8,$B$8,IF(J529&lt;=$A$9,$B$9,$B$10))</f>
        <v>C</v>
      </c>
    </row>
    <row r="530" customFormat="false" ht="23.85" hidden="false" customHeight="false" outlineLevel="0" collapsed="false">
      <c r="A530" s="606" t="s">
        <v>4252</v>
      </c>
      <c r="B530" s="606" t="s">
        <v>36</v>
      </c>
      <c r="C530" s="607" t="s">
        <v>4253</v>
      </c>
      <c r="D530" s="606" t="s">
        <v>1382</v>
      </c>
      <c r="E530" s="606" t="s">
        <v>120</v>
      </c>
      <c r="F530" s="606" t="s">
        <v>4955</v>
      </c>
      <c r="G530" s="608" t="n">
        <v>105.46</v>
      </c>
      <c r="H530" s="608" t="n">
        <v>632.76</v>
      </c>
      <c r="I530" s="604" t="n">
        <f aca="false">H530/$J$7</f>
        <v>5.37544643173515E-005</v>
      </c>
      <c r="J530" s="604" t="n">
        <f aca="false">I530+J529</f>
        <v>0.996234541231328</v>
      </c>
      <c r="K530" s="605" t="str">
        <f aca="false">IF(J530&lt;=$A$8,$B$8,IF(J530&lt;=$A$9,$B$9,$B$10))</f>
        <v>C</v>
      </c>
    </row>
    <row r="531" customFormat="false" ht="23.85" hidden="false" customHeight="false" outlineLevel="0" collapsed="false">
      <c r="A531" s="606" t="s">
        <v>4393</v>
      </c>
      <c r="B531" s="606" t="s">
        <v>36</v>
      </c>
      <c r="C531" s="607" t="s">
        <v>4394</v>
      </c>
      <c r="D531" s="606" t="s">
        <v>1554</v>
      </c>
      <c r="E531" s="606" t="s">
        <v>120</v>
      </c>
      <c r="F531" s="606" t="s">
        <v>4562</v>
      </c>
      <c r="G531" s="608" t="n">
        <v>623.9</v>
      </c>
      <c r="H531" s="608" t="n">
        <v>623.9</v>
      </c>
      <c r="I531" s="604" t="n">
        <f aca="false">H531/$J$7</f>
        <v>5.30017862816796E-005</v>
      </c>
      <c r="J531" s="604" t="n">
        <f aca="false">I531+J530</f>
        <v>0.996287543017609</v>
      </c>
      <c r="K531" s="605" t="str">
        <f aca="false">IF(J531&lt;=$A$8,$B$8,IF(J531&lt;=$A$9,$B$9,$B$10))</f>
        <v>C</v>
      </c>
    </row>
    <row r="532" customFormat="false" ht="23.85" hidden="false" customHeight="false" outlineLevel="0" collapsed="false">
      <c r="A532" s="606" t="s">
        <v>5094</v>
      </c>
      <c r="B532" s="606" t="s">
        <v>42</v>
      </c>
      <c r="C532" s="607" t="s">
        <v>157</v>
      </c>
      <c r="D532" s="606" t="s">
        <v>1852</v>
      </c>
      <c r="E532" s="606" t="s">
        <v>47</v>
      </c>
      <c r="F532" s="606" t="s">
        <v>5095</v>
      </c>
      <c r="G532" s="608" t="n">
        <v>16.97</v>
      </c>
      <c r="H532" s="608" t="n">
        <v>606.84</v>
      </c>
      <c r="I532" s="604" t="n">
        <f aca="false">H532/$J$7</f>
        <v>5.15524987773272E-005</v>
      </c>
      <c r="J532" s="604" t="n">
        <f aca="false">I532+J531</f>
        <v>0.996339095516387</v>
      </c>
      <c r="K532" s="605" t="str">
        <f aca="false">IF(J532&lt;=$A$8,$B$8,IF(J532&lt;=$A$9,$B$9,$B$10))</f>
        <v>C</v>
      </c>
    </row>
    <row r="533" customFormat="false" ht="23.85" hidden="false" customHeight="false" outlineLevel="0" collapsed="false">
      <c r="A533" s="606" t="s">
        <v>5096</v>
      </c>
      <c r="B533" s="606" t="s">
        <v>42</v>
      </c>
      <c r="C533" s="607" t="s">
        <v>545</v>
      </c>
      <c r="D533" s="606" t="s">
        <v>1422</v>
      </c>
      <c r="E533" s="606" t="s">
        <v>120</v>
      </c>
      <c r="F533" s="606" t="s">
        <v>5097</v>
      </c>
      <c r="G533" s="608" t="n">
        <v>15.48</v>
      </c>
      <c r="H533" s="608" t="n">
        <v>603.72</v>
      </c>
      <c r="I533" s="604" t="n">
        <f aca="false">H533/$J$7</f>
        <v>5.12874473697317E-005</v>
      </c>
      <c r="J533" s="604" t="n">
        <f aca="false">I533+J532</f>
        <v>0.996390382963756</v>
      </c>
      <c r="K533" s="605" t="str">
        <f aca="false">IF(J533&lt;=$A$8,$B$8,IF(J533&lt;=$A$9,$B$9,$B$10))</f>
        <v>C</v>
      </c>
    </row>
    <row r="534" customFormat="false" ht="35.05" hidden="false" customHeight="false" outlineLevel="0" collapsed="false">
      <c r="A534" s="606" t="s">
        <v>5098</v>
      </c>
      <c r="B534" s="606" t="s">
        <v>42</v>
      </c>
      <c r="C534" s="607" t="s">
        <v>3122</v>
      </c>
      <c r="D534" s="606" t="s">
        <v>1404</v>
      </c>
      <c r="E534" s="606" t="s">
        <v>120</v>
      </c>
      <c r="F534" s="606" t="s">
        <v>4625</v>
      </c>
      <c r="G534" s="608" t="n">
        <v>42.98</v>
      </c>
      <c r="H534" s="608" t="n">
        <v>601.72</v>
      </c>
      <c r="I534" s="604" t="n">
        <f aca="false">H534/$J$7</f>
        <v>5.1117542621273E-005</v>
      </c>
      <c r="J534" s="604" t="n">
        <f aca="false">I534+J533</f>
        <v>0.996441500506378</v>
      </c>
      <c r="K534" s="605" t="str">
        <f aca="false">IF(J534&lt;=$A$8,$B$8,IF(J534&lt;=$A$9,$B$9,$B$10))</f>
        <v>C</v>
      </c>
    </row>
    <row r="535" customFormat="false" ht="35.05" hidden="false" customHeight="false" outlineLevel="0" collapsed="false">
      <c r="A535" s="606" t="s">
        <v>5099</v>
      </c>
      <c r="B535" s="606" t="s">
        <v>42</v>
      </c>
      <c r="C535" s="607" t="s">
        <v>4289</v>
      </c>
      <c r="D535" s="606" t="s">
        <v>1422</v>
      </c>
      <c r="E535" s="606" t="s">
        <v>120</v>
      </c>
      <c r="F535" s="606" t="s">
        <v>4684</v>
      </c>
      <c r="G535" s="608" t="n">
        <v>49.69</v>
      </c>
      <c r="H535" s="608" t="n">
        <v>596.28</v>
      </c>
      <c r="I535" s="604" t="n">
        <f aca="false">H535/$J$7</f>
        <v>5.06554017054655E-005</v>
      </c>
      <c r="J535" s="604" t="n">
        <f aca="false">I535+J534</f>
        <v>0.996492155908083</v>
      </c>
      <c r="K535" s="605" t="str">
        <f aca="false">IF(J535&lt;=$A$8,$B$8,IF(J535&lt;=$A$9,$B$9,$B$10))</f>
        <v>C</v>
      </c>
    </row>
    <row r="536" customFormat="false" ht="15" hidden="false" customHeight="false" outlineLevel="0" collapsed="false">
      <c r="A536" s="606" t="s">
        <v>4262</v>
      </c>
      <c r="B536" s="606" t="s">
        <v>36</v>
      </c>
      <c r="C536" s="607" t="s">
        <v>4263</v>
      </c>
      <c r="D536" s="606" t="s">
        <v>1751</v>
      </c>
      <c r="E536" s="606" t="s">
        <v>120</v>
      </c>
      <c r="F536" s="606" t="s">
        <v>4644</v>
      </c>
      <c r="G536" s="608" t="n">
        <v>297.44</v>
      </c>
      <c r="H536" s="608" t="n">
        <v>594.88</v>
      </c>
      <c r="I536" s="604" t="n">
        <f aca="false">H536/$J$7</f>
        <v>5.05364683815444E-005</v>
      </c>
      <c r="J536" s="604" t="n">
        <f aca="false">I536+J535</f>
        <v>0.996542692376465</v>
      </c>
      <c r="K536" s="605" t="str">
        <f aca="false">IF(J536&lt;=$A$8,$B$8,IF(J536&lt;=$A$9,$B$9,$B$10))</f>
        <v>C</v>
      </c>
    </row>
    <row r="537" customFormat="false" ht="23.85" hidden="false" customHeight="false" outlineLevel="0" collapsed="false">
      <c r="A537" s="606" t="s">
        <v>3271</v>
      </c>
      <c r="B537" s="606" t="s">
        <v>36</v>
      </c>
      <c r="C537" s="607" t="s">
        <v>3272</v>
      </c>
      <c r="D537" s="606" t="s">
        <v>1751</v>
      </c>
      <c r="E537" s="606" t="s">
        <v>120</v>
      </c>
      <c r="F537" s="606" t="s">
        <v>4690</v>
      </c>
      <c r="G537" s="608" t="n">
        <v>18.5</v>
      </c>
      <c r="H537" s="608" t="n">
        <v>592</v>
      </c>
      <c r="I537" s="604" t="n">
        <f aca="false">H537/$J$7</f>
        <v>5.02918055437639E-005</v>
      </c>
      <c r="J537" s="604" t="n">
        <f aca="false">I537+J536</f>
        <v>0.996592984182008</v>
      </c>
      <c r="K537" s="605" t="str">
        <f aca="false">IF(J537&lt;=$A$8,$B$8,IF(J537&lt;=$A$9,$B$9,$B$10))</f>
        <v>C</v>
      </c>
    </row>
    <row r="538" customFormat="false" ht="23.85" hidden="false" customHeight="false" outlineLevel="0" collapsed="false">
      <c r="A538" s="606" t="s">
        <v>5100</v>
      </c>
      <c r="B538" s="606" t="s">
        <v>42</v>
      </c>
      <c r="C538" s="607" t="s">
        <v>1716</v>
      </c>
      <c r="D538" s="606" t="s">
        <v>1399</v>
      </c>
      <c r="E538" s="606" t="s">
        <v>66</v>
      </c>
      <c r="F538" s="606" t="s">
        <v>5101</v>
      </c>
      <c r="G538" s="608" t="n">
        <v>18.89</v>
      </c>
      <c r="H538" s="608" t="n">
        <v>589.93</v>
      </c>
      <c r="I538" s="604" t="n">
        <f aca="false">H538/$J$7</f>
        <v>5.01159541291092E-005</v>
      </c>
      <c r="J538" s="604" t="n">
        <f aca="false">I538+J537</f>
        <v>0.996643100136137</v>
      </c>
      <c r="K538" s="605" t="str">
        <f aca="false">IF(J538&lt;=$A$8,$B$8,IF(J538&lt;=$A$9,$B$9,$B$10))</f>
        <v>C</v>
      </c>
    </row>
    <row r="539" customFormat="false" ht="23.85" hidden="false" customHeight="false" outlineLevel="0" collapsed="false">
      <c r="A539" s="606" t="s">
        <v>5102</v>
      </c>
      <c r="B539" s="606" t="s">
        <v>42</v>
      </c>
      <c r="C539" s="607" t="s">
        <v>1791</v>
      </c>
      <c r="D539" s="606" t="s">
        <v>914</v>
      </c>
      <c r="E539" s="606" t="s">
        <v>388</v>
      </c>
      <c r="F539" s="606" t="s">
        <v>5103</v>
      </c>
      <c r="G539" s="608" t="n">
        <v>120.25</v>
      </c>
      <c r="H539" s="608" t="n">
        <v>584.41</v>
      </c>
      <c r="I539" s="604" t="n">
        <f aca="false">H539/$J$7</f>
        <v>4.96470170233633E-005</v>
      </c>
      <c r="J539" s="604" t="n">
        <f aca="false">I539+J538</f>
        <v>0.996692747153161</v>
      </c>
      <c r="K539" s="605" t="str">
        <f aca="false">IF(J539&lt;=$A$8,$B$8,IF(J539&lt;=$A$9,$B$9,$B$10))</f>
        <v>C</v>
      </c>
    </row>
    <row r="540" customFormat="false" ht="35.05" hidden="false" customHeight="false" outlineLevel="0" collapsed="false">
      <c r="A540" s="606" t="s">
        <v>5104</v>
      </c>
      <c r="B540" s="606" t="s">
        <v>42</v>
      </c>
      <c r="C540" s="607" t="s">
        <v>3817</v>
      </c>
      <c r="D540" s="606" t="s">
        <v>1422</v>
      </c>
      <c r="E540" s="606" t="s">
        <v>120</v>
      </c>
      <c r="F540" s="606" t="s">
        <v>4607</v>
      </c>
      <c r="G540" s="608" t="n">
        <v>58.27</v>
      </c>
      <c r="H540" s="608" t="n">
        <v>582.7</v>
      </c>
      <c r="I540" s="604" t="n">
        <f aca="false">H540/$J$7</f>
        <v>4.95017484634312E-005</v>
      </c>
      <c r="J540" s="604" t="n">
        <f aca="false">I540+J539</f>
        <v>0.996742248901624</v>
      </c>
      <c r="K540" s="605" t="str">
        <f aca="false">IF(J540&lt;=$A$8,$B$8,IF(J540&lt;=$A$9,$B$9,$B$10))</f>
        <v>C</v>
      </c>
    </row>
    <row r="541" customFormat="false" ht="35.05" hidden="false" customHeight="false" outlineLevel="0" collapsed="false">
      <c r="A541" s="606" t="s">
        <v>5105</v>
      </c>
      <c r="B541" s="606" t="s">
        <v>42</v>
      </c>
      <c r="C541" s="607" t="s">
        <v>3849</v>
      </c>
      <c r="D541" s="606" t="s">
        <v>1422</v>
      </c>
      <c r="E541" s="606" t="s">
        <v>120</v>
      </c>
      <c r="F541" s="606" t="s">
        <v>4810</v>
      </c>
      <c r="G541" s="608" t="n">
        <v>28.94</v>
      </c>
      <c r="H541" s="608" t="n">
        <v>578.8</v>
      </c>
      <c r="I541" s="604" t="n">
        <f aca="false">H541/$J$7</f>
        <v>4.91704342039368E-005</v>
      </c>
      <c r="J541" s="604" t="n">
        <f aca="false">I541+J540</f>
        <v>0.996791419335828</v>
      </c>
      <c r="K541" s="605" t="str">
        <f aca="false">IF(J541&lt;=$A$8,$B$8,IF(J541&lt;=$A$9,$B$9,$B$10))</f>
        <v>C</v>
      </c>
    </row>
    <row r="542" customFormat="false" ht="23.85" hidden="false" customHeight="false" outlineLevel="0" collapsed="false">
      <c r="A542" s="606" t="s">
        <v>5106</v>
      </c>
      <c r="B542" s="606" t="s">
        <v>42</v>
      </c>
      <c r="C542" s="607" t="s">
        <v>4169</v>
      </c>
      <c r="D542" s="606" t="s">
        <v>1422</v>
      </c>
      <c r="E542" s="606" t="s">
        <v>120</v>
      </c>
      <c r="F542" s="606" t="s">
        <v>4921</v>
      </c>
      <c r="G542" s="608" t="n">
        <v>35.45</v>
      </c>
      <c r="H542" s="608" t="n">
        <v>567.2</v>
      </c>
      <c r="I542" s="604" t="n">
        <f aca="false">H542/$J$7</f>
        <v>4.81849866628765E-005</v>
      </c>
      <c r="J542" s="604" t="n">
        <f aca="false">I542+J541</f>
        <v>0.996839604322491</v>
      </c>
      <c r="K542" s="605" t="str">
        <f aca="false">IF(J542&lt;=$A$8,$B$8,IF(J542&lt;=$A$9,$B$9,$B$10))</f>
        <v>C</v>
      </c>
    </row>
    <row r="543" customFormat="false" ht="35.05" hidden="false" customHeight="false" outlineLevel="0" collapsed="false">
      <c r="A543" s="606" t="s">
        <v>5107</v>
      </c>
      <c r="B543" s="606" t="s">
        <v>42</v>
      </c>
      <c r="C543" s="607" t="s">
        <v>3880</v>
      </c>
      <c r="D543" s="606" t="s">
        <v>1422</v>
      </c>
      <c r="E543" s="606" t="s">
        <v>120</v>
      </c>
      <c r="F543" s="606" t="s">
        <v>5108</v>
      </c>
      <c r="G543" s="608" t="n">
        <v>24.56</v>
      </c>
      <c r="H543" s="608" t="n">
        <v>564.88</v>
      </c>
      <c r="I543" s="604" t="n">
        <f aca="false">H543/$J$7</f>
        <v>4.79878971546645E-005</v>
      </c>
      <c r="J543" s="604" t="n">
        <f aca="false">I543+J542</f>
        <v>0.996887592219646</v>
      </c>
      <c r="K543" s="605" t="str">
        <f aca="false">IF(J543&lt;=$A$8,$B$8,IF(J543&lt;=$A$9,$B$9,$B$10))</f>
        <v>C</v>
      </c>
    </row>
    <row r="544" customFormat="false" ht="23.85" hidden="false" customHeight="false" outlineLevel="0" collapsed="false">
      <c r="A544" s="606" t="s">
        <v>5109</v>
      </c>
      <c r="B544" s="606" t="s">
        <v>42</v>
      </c>
      <c r="C544" s="607" t="s">
        <v>4209</v>
      </c>
      <c r="D544" s="606" t="s">
        <v>1422</v>
      </c>
      <c r="E544" s="606" t="s">
        <v>120</v>
      </c>
      <c r="F544" s="606" t="s">
        <v>5110</v>
      </c>
      <c r="G544" s="608" t="n">
        <v>12.18</v>
      </c>
      <c r="H544" s="608" t="n">
        <v>560.28</v>
      </c>
      <c r="I544" s="604" t="n">
        <f aca="false">H544/$J$7</f>
        <v>4.75971162332095E-005</v>
      </c>
      <c r="J544" s="604" t="n">
        <f aca="false">I544+J543</f>
        <v>0.996935189335879</v>
      </c>
      <c r="K544" s="605" t="str">
        <f aca="false">IF(J544&lt;=$A$8,$B$8,IF(J544&lt;=$A$9,$B$9,$B$10))</f>
        <v>C</v>
      </c>
    </row>
    <row r="545" customFormat="false" ht="23.85" hidden="false" customHeight="false" outlineLevel="0" collapsed="false">
      <c r="A545" s="606" t="s">
        <v>5111</v>
      </c>
      <c r="B545" s="606" t="s">
        <v>42</v>
      </c>
      <c r="C545" s="607" t="s">
        <v>3682</v>
      </c>
      <c r="D545" s="606" t="s">
        <v>1422</v>
      </c>
      <c r="E545" s="606" t="s">
        <v>120</v>
      </c>
      <c r="F545" s="606" t="s">
        <v>4629</v>
      </c>
      <c r="G545" s="608" t="n">
        <v>139.54</v>
      </c>
      <c r="H545" s="608" t="n">
        <v>558.16</v>
      </c>
      <c r="I545" s="604" t="n">
        <f aca="false">H545/$J$7</f>
        <v>4.74170171998434E-005</v>
      </c>
      <c r="J545" s="604" t="n">
        <f aca="false">I545+J544</f>
        <v>0.996982606353079</v>
      </c>
      <c r="K545" s="605" t="str">
        <f aca="false">IF(J545&lt;=$A$8,$B$8,IF(J545&lt;=$A$9,$B$9,$B$10))</f>
        <v>C</v>
      </c>
    </row>
    <row r="546" customFormat="false" ht="23.85" hidden="false" customHeight="false" outlineLevel="0" collapsed="false">
      <c r="A546" s="606" t="s">
        <v>5112</v>
      </c>
      <c r="B546" s="606" t="s">
        <v>42</v>
      </c>
      <c r="C546" s="607" t="s">
        <v>3657</v>
      </c>
      <c r="D546" s="606" t="s">
        <v>1422</v>
      </c>
      <c r="E546" s="606" t="s">
        <v>120</v>
      </c>
      <c r="F546" s="606" t="s">
        <v>4955</v>
      </c>
      <c r="G546" s="608" t="n">
        <v>92.8</v>
      </c>
      <c r="H546" s="608" t="n">
        <v>556.8</v>
      </c>
      <c r="I546" s="604" t="n">
        <f aca="false">H546/$J$7</f>
        <v>4.73014819708915E-005</v>
      </c>
      <c r="J546" s="604" t="n">
        <f aca="false">I546+J545</f>
        <v>0.99702990783505</v>
      </c>
      <c r="K546" s="605" t="str">
        <f aca="false">IF(J546&lt;=$A$8,$B$8,IF(J546&lt;=$A$9,$B$9,$B$10))</f>
        <v>C</v>
      </c>
    </row>
    <row r="547" customFormat="false" ht="35.05" hidden="false" customHeight="false" outlineLevel="0" collapsed="false">
      <c r="A547" s="606" t="s">
        <v>3474</v>
      </c>
      <c r="B547" s="606" t="s">
        <v>36</v>
      </c>
      <c r="C547" s="607" t="s">
        <v>3475</v>
      </c>
      <c r="D547" s="606" t="s">
        <v>1404</v>
      </c>
      <c r="E547" s="606" t="s">
        <v>120</v>
      </c>
      <c r="F547" s="606" t="s">
        <v>4545</v>
      </c>
      <c r="G547" s="608" t="n">
        <v>25.04</v>
      </c>
      <c r="H547" s="608" t="n">
        <v>550.88</v>
      </c>
      <c r="I547" s="604" t="n">
        <f aca="false">H547/$J$7</f>
        <v>4.67985639154538E-005</v>
      </c>
      <c r="J547" s="604" t="n">
        <f aca="false">I547+J546</f>
        <v>0.997076706398965</v>
      </c>
      <c r="K547" s="605" t="str">
        <f aca="false">IF(J547&lt;=$A$8,$B$8,IF(J547&lt;=$A$9,$B$9,$B$10))</f>
        <v>C</v>
      </c>
    </row>
    <row r="548" customFormat="false" ht="35.05" hidden="false" customHeight="false" outlineLevel="0" collapsed="false">
      <c r="A548" s="606" t="s">
        <v>2872</v>
      </c>
      <c r="B548" s="606" t="s">
        <v>36</v>
      </c>
      <c r="C548" s="607" t="s">
        <v>2873</v>
      </c>
      <c r="D548" s="606" t="s">
        <v>1404</v>
      </c>
      <c r="E548" s="606" t="s">
        <v>120</v>
      </c>
      <c r="F548" s="606" t="s">
        <v>5113</v>
      </c>
      <c r="G548" s="608" t="n">
        <v>0.8</v>
      </c>
      <c r="H548" s="608" t="n">
        <v>550.4</v>
      </c>
      <c r="I548" s="604" t="n">
        <f aca="false">H548/$J$7</f>
        <v>4.67577867758238E-005</v>
      </c>
      <c r="J548" s="604" t="n">
        <f aca="false">I548+J547</f>
        <v>0.997123464185741</v>
      </c>
      <c r="K548" s="605" t="str">
        <f aca="false">IF(J548&lt;=$A$8,$B$8,IF(J548&lt;=$A$9,$B$9,$B$10))</f>
        <v>C</v>
      </c>
    </row>
    <row r="549" customFormat="false" ht="23.85" hidden="false" customHeight="false" outlineLevel="0" collapsed="false">
      <c r="A549" s="606" t="s">
        <v>5114</v>
      </c>
      <c r="B549" s="606" t="s">
        <v>42</v>
      </c>
      <c r="C549" s="607" t="s">
        <v>543</v>
      </c>
      <c r="D549" s="606" t="s">
        <v>1422</v>
      </c>
      <c r="E549" s="606" t="s">
        <v>120</v>
      </c>
      <c r="F549" s="606" t="s">
        <v>5062</v>
      </c>
      <c r="G549" s="608" t="n">
        <v>15.42</v>
      </c>
      <c r="H549" s="608" t="n">
        <v>524.28</v>
      </c>
      <c r="I549" s="604" t="n">
        <f aca="false">H549/$J$7</f>
        <v>4.45388307609536E-005</v>
      </c>
      <c r="J549" s="604" t="n">
        <f aca="false">I549+J548</f>
        <v>0.997168003016502</v>
      </c>
      <c r="K549" s="605" t="str">
        <f aca="false">IF(J549&lt;=$A$8,$B$8,IF(J549&lt;=$A$9,$B$9,$B$10))</f>
        <v>C</v>
      </c>
    </row>
    <row r="550" customFormat="false" ht="35.05" hidden="false" customHeight="false" outlineLevel="0" collapsed="false">
      <c r="A550" s="606" t="s">
        <v>3318</v>
      </c>
      <c r="B550" s="606" t="s">
        <v>36</v>
      </c>
      <c r="C550" s="607" t="s">
        <v>3319</v>
      </c>
      <c r="D550" s="606" t="s">
        <v>1404</v>
      </c>
      <c r="E550" s="606" t="s">
        <v>120</v>
      </c>
      <c r="F550" s="606" t="s">
        <v>4814</v>
      </c>
      <c r="G550" s="608" t="n">
        <v>58.06</v>
      </c>
      <c r="H550" s="608" t="n">
        <v>522.54</v>
      </c>
      <c r="I550" s="604" t="n">
        <f aca="false">H550/$J$7</f>
        <v>4.43910136297946E-005</v>
      </c>
      <c r="J550" s="604" t="n">
        <f aca="false">I550+J549</f>
        <v>0.997212394030132</v>
      </c>
      <c r="K550" s="605" t="str">
        <f aca="false">IF(J550&lt;=$A$8,$B$8,IF(J550&lt;=$A$9,$B$9,$B$10))</f>
        <v>C</v>
      </c>
    </row>
    <row r="551" customFormat="false" ht="35.05" hidden="false" customHeight="false" outlineLevel="0" collapsed="false">
      <c r="A551" s="606" t="s">
        <v>3251</v>
      </c>
      <c r="B551" s="606" t="s">
        <v>36</v>
      </c>
      <c r="C551" s="607" t="s">
        <v>3252</v>
      </c>
      <c r="D551" s="606" t="s">
        <v>1404</v>
      </c>
      <c r="E551" s="606" t="s">
        <v>120</v>
      </c>
      <c r="F551" s="606" t="s">
        <v>4644</v>
      </c>
      <c r="G551" s="608" t="n">
        <v>255.75</v>
      </c>
      <c r="H551" s="608" t="n">
        <v>511.5</v>
      </c>
      <c r="I551" s="604" t="n">
        <f aca="false">H551/$J$7</f>
        <v>4.34531394183028E-005</v>
      </c>
      <c r="J551" s="604" t="n">
        <f aca="false">I551+J550</f>
        <v>0.99725584716955</v>
      </c>
      <c r="K551" s="605" t="str">
        <f aca="false">IF(J551&lt;=$A$8,$B$8,IF(J551&lt;=$A$9,$B$9,$B$10))</f>
        <v>C</v>
      </c>
    </row>
    <row r="552" customFormat="false" ht="23.85" hidden="false" customHeight="false" outlineLevel="0" collapsed="false">
      <c r="A552" s="606" t="s">
        <v>3602</v>
      </c>
      <c r="B552" s="606" t="s">
        <v>36</v>
      </c>
      <c r="C552" s="607" t="s">
        <v>3603</v>
      </c>
      <c r="D552" s="606" t="s">
        <v>1554</v>
      </c>
      <c r="E552" s="606" t="s">
        <v>120</v>
      </c>
      <c r="F552" s="606" t="s">
        <v>4955</v>
      </c>
      <c r="G552" s="608" t="n">
        <v>84.98</v>
      </c>
      <c r="H552" s="608" t="n">
        <v>509.88</v>
      </c>
      <c r="I552" s="604" t="n">
        <f aca="false">H552/$J$7</f>
        <v>4.33155165720513E-005</v>
      </c>
      <c r="J552" s="604" t="n">
        <f aca="false">I552+J551</f>
        <v>0.997299162686122</v>
      </c>
      <c r="K552" s="605" t="str">
        <f aca="false">IF(J552&lt;=$A$8,$B$8,IF(J552&lt;=$A$9,$B$9,$B$10))</f>
        <v>C</v>
      </c>
    </row>
    <row r="553" customFormat="false" ht="23.85" hidden="false" customHeight="false" outlineLevel="0" collapsed="false">
      <c r="A553" s="606" t="s">
        <v>5115</v>
      </c>
      <c r="B553" s="606" t="s">
        <v>42</v>
      </c>
      <c r="C553" s="607" t="s">
        <v>1804</v>
      </c>
      <c r="D553" s="606" t="s">
        <v>1399</v>
      </c>
      <c r="E553" s="606" t="s">
        <v>47</v>
      </c>
      <c r="F553" s="606" t="s">
        <v>5116</v>
      </c>
      <c r="G553" s="608" t="n">
        <v>79.5</v>
      </c>
      <c r="H553" s="608" t="n">
        <v>508.8</v>
      </c>
      <c r="I553" s="604" t="n">
        <f aca="false">H553/$J$7</f>
        <v>4.32237680078836E-005</v>
      </c>
      <c r="J553" s="604" t="n">
        <f aca="false">I553+J552</f>
        <v>0.99734238645413</v>
      </c>
      <c r="K553" s="605" t="str">
        <f aca="false">IF(J553&lt;=$A$8,$B$8,IF(J553&lt;=$A$9,$B$9,$B$10))</f>
        <v>C</v>
      </c>
    </row>
    <row r="554" customFormat="false" ht="35.05" hidden="false" customHeight="false" outlineLevel="0" collapsed="false">
      <c r="A554" s="606" t="s">
        <v>5117</v>
      </c>
      <c r="B554" s="606" t="s">
        <v>42</v>
      </c>
      <c r="C554" s="607" t="s">
        <v>3563</v>
      </c>
      <c r="D554" s="606" t="s">
        <v>1422</v>
      </c>
      <c r="E554" s="606" t="s">
        <v>120</v>
      </c>
      <c r="F554" s="606" t="s">
        <v>4545</v>
      </c>
      <c r="G554" s="608" t="n">
        <v>22.94</v>
      </c>
      <c r="H554" s="608" t="n">
        <v>504.68</v>
      </c>
      <c r="I554" s="604" t="n">
        <f aca="false">H554/$J$7</f>
        <v>4.28737642260587E-005</v>
      </c>
      <c r="J554" s="604" t="n">
        <f aca="false">I554+J553</f>
        <v>0.997385260218356</v>
      </c>
      <c r="K554" s="605" t="str">
        <f aca="false">IF(J554&lt;=$A$8,$B$8,IF(J554&lt;=$A$9,$B$9,$B$10))</f>
        <v>C</v>
      </c>
    </row>
    <row r="555" customFormat="false" ht="35.05" hidden="false" customHeight="false" outlineLevel="0" collapsed="false">
      <c r="A555" s="606" t="s">
        <v>5118</v>
      </c>
      <c r="B555" s="606" t="s">
        <v>42</v>
      </c>
      <c r="C555" s="607" t="s">
        <v>3588</v>
      </c>
      <c r="D555" s="606" t="s">
        <v>1422</v>
      </c>
      <c r="E555" s="606" t="s">
        <v>120</v>
      </c>
      <c r="F555" s="606" t="s">
        <v>5062</v>
      </c>
      <c r="G555" s="608" t="n">
        <v>14.76</v>
      </c>
      <c r="H555" s="608" t="n">
        <v>501.84</v>
      </c>
      <c r="I555" s="604" t="n">
        <f aca="false">H555/$J$7</f>
        <v>4.26324994832475E-005</v>
      </c>
      <c r="J555" s="604" t="n">
        <f aca="false">I555+J554</f>
        <v>0.997427892717839</v>
      </c>
      <c r="K555" s="605" t="str">
        <f aca="false">IF(J555&lt;=$A$8,$B$8,IF(J555&lt;=$A$9,$B$9,$B$10))</f>
        <v>C</v>
      </c>
    </row>
    <row r="556" customFormat="false" ht="35.05" hidden="false" customHeight="false" outlineLevel="0" collapsed="false">
      <c r="A556" s="606" t="s">
        <v>5119</v>
      </c>
      <c r="B556" s="606" t="s">
        <v>42</v>
      </c>
      <c r="C556" s="607" t="s">
        <v>3820</v>
      </c>
      <c r="D556" s="606" t="s">
        <v>1422</v>
      </c>
      <c r="E556" s="606" t="s">
        <v>120</v>
      </c>
      <c r="F556" s="606" t="s">
        <v>4629</v>
      </c>
      <c r="G556" s="608" t="n">
        <v>124.71</v>
      </c>
      <c r="H556" s="608" t="n">
        <v>498.84</v>
      </c>
      <c r="I556" s="604" t="n">
        <f aca="false">H556/$J$7</f>
        <v>4.23776423605595E-005</v>
      </c>
      <c r="J556" s="604" t="n">
        <f aca="false">I556+J555</f>
        <v>0.9974702703602</v>
      </c>
      <c r="K556" s="605" t="str">
        <f aca="false">IF(J556&lt;=$A$8,$B$8,IF(J556&lt;=$A$9,$B$9,$B$10))</f>
        <v>C</v>
      </c>
    </row>
    <row r="557" customFormat="false" ht="23.85" hidden="false" customHeight="false" outlineLevel="0" collapsed="false">
      <c r="A557" s="606" t="s">
        <v>5120</v>
      </c>
      <c r="B557" s="606" t="s">
        <v>42</v>
      </c>
      <c r="C557" s="607" t="s">
        <v>3454</v>
      </c>
      <c r="D557" s="606" t="s">
        <v>1422</v>
      </c>
      <c r="E557" s="606" t="s">
        <v>120</v>
      </c>
      <c r="F557" s="606" t="s">
        <v>4655</v>
      </c>
      <c r="G557" s="608" t="n">
        <v>62.24</v>
      </c>
      <c r="H557" s="608" t="n">
        <v>497.92</v>
      </c>
      <c r="I557" s="604" t="n">
        <f aca="false">H557/$J$7</f>
        <v>4.22994861762685E-005</v>
      </c>
      <c r="J557" s="604" t="n">
        <f aca="false">I557+J556</f>
        <v>0.997512569846376</v>
      </c>
      <c r="K557" s="605" t="str">
        <f aca="false">IF(J557&lt;=$A$8,$B$8,IF(J557&lt;=$A$9,$B$9,$B$10))</f>
        <v>C</v>
      </c>
    </row>
    <row r="558" customFormat="false" ht="35.05" hidden="false" customHeight="false" outlineLevel="0" collapsed="false">
      <c r="A558" s="606" t="s">
        <v>5121</v>
      </c>
      <c r="B558" s="606" t="s">
        <v>42</v>
      </c>
      <c r="C558" s="607" t="s">
        <v>3191</v>
      </c>
      <c r="D558" s="606" t="s">
        <v>1404</v>
      </c>
      <c r="E558" s="606" t="s">
        <v>120</v>
      </c>
      <c r="F558" s="606" t="s">
        <v>4607</v>
      </c>
      <c r="G558" s="608" t="n">
        <v>49.48</v>
      </c>
      <c r="H558" s="608" t="n">
        <v>494.8</v>
      </c>
      <c r="I558" s="604" t="n">
        <f aca="false">H558/$J$7</f>
        <v>4.2034434768673E-005</v>
      </c>
      <c r="J558" s="604" t="n">
        <f aca="false">I558+J557</f>
        <v>0.997554604281145</v>
      </c>
      <c r="K558" s="605" t="str">
        <f aca="false">IF(J558&lt;=$A$8,$B$8,IF(J558&lt;=$A$9,$B$9,$B$10))</f>
        <v>C</v>
      </c>
    </row>
    <row r="559" customFormat="false" ht="15" hidden="false" customHeight="false" outlineLevel="0" collapsed="false">
      <c r="A559" s="606" t="s">
        <v>5122</v>
      </c>
      <c r="B559" s="606" t="s">
        <v>42</v>
      </c>
      <c r="C559" s="607" t="s">
        <v>1958</v>
      </c>
      <c r="D559" s="606" t="s">
        <v>1399</v>
      </c>
      <c r="E559" s="606" t="s">
        <v>47</v>
      </c>
      <c r="F559" s="606" t="s">
        <v>5123</v>
      </c>
      <c r="G559" s="608" t="n">
        <v>35.97</v>
      </c>
      <c r="H559" s="608" t="n">
        <v>489.19</v>
      </c>
      <c r="I559" s="604" t="n">
        <f aca="false">H559/$J$7</f>
        <v>4.15578519492464E-005</v>
      </c>
      <c r="J559" s="604" t="n">
        <f aca="false">I559+J558</f>
        <v>0.997596162133094</v>
      </c>
      <c r="K559" s="605" t="str">
        <f aca="false">IF(J559&lt;=$A$8,$B$8,IF(J559&lt;=$A$9,$B$9,$B$10))</f>
        <v>C</v>
      </c>
    </row>
    <row r="560" customFormat="false" ht="23.85" hidden="false" customHeight="false" outlineLevel="0" collapsed="false">
      <c r="A560" s="606" t="s">
        <v>1749</v>
      </c>
      <c r="B560" s="606" t="s">
        <v>36</v>
      </c>
      <c r="C560" s="607" t="s">
        <v>1750</v>
      </c>
      <c r="D560" s="606" t="s">
        <v>1751</v>
      </c>
      <c r="E560" s="606" t="s">
        <v>1449</v>
      </c>
      <c r="F560" s="606" t="s">
        <v>4955</v>
      </c>
      <c r="G560" s="608" t="n">
        <v>81.34</v>
      </c>
      <c r="H560" s="608" t="n">
        <v>488.04</v>
      </c>
      <c r="I560" s="604" t="n">
        <f aca="false">H560/$J$7</f>
        <v>4.14601567188827E-005</v>
      </c>
      <c r="J560" s="604" t="n">
        <f aca="false">I560+J559</f>
        <v>0.997637622289813</v>
      </c>
      <c r="K560" s="605" t="str">
        <f aca="false">IF(J560&lt;=$A$8,$B$8,IF(J560&lt;=$A$9,$B$9,$B$10))</f>
        <v>C</v>
      </c>
    </row>
    <row r="561" customFormat="false" ht="23.85" hidden="false" customHeight="false" outlineLevel="0" collapsed="false">
      <c r="A561" s="606" t="s">
        <v>3255</v>
      </c>
      <c r="B561" s="606" t="s">
        <v>36</v>
      </c>
      <c r="C561" s="607" t="s">
        <v>3256</v>
      </c>
      <c r="D561" s="606" t="s">
        <v>1554</v>
      </c>
      <c r="E561" s="606" t="s">
        <v>120</v>
      </c>
      <c r="F561" s="606" t="s">
        <v>4562</v>
      </c>
      <c r="G561" s="608" t="n">
        <v>476.7</v>
      </c>
      <c r="H561" s="608" t="n">
        <v>476.7</v>
      </c>
      <c r="I561" s="604" t="n">
        <f aca="false">H561/$J$7</f>
        <v>4.04967967951221E-005</v>
      </c>
      <c r="J561" s="604" t="n">
        <f aca="false">I561+J560</f>
        <v>0.997678119086608</v>
      </c>
      <c r="K561" s="605" t="str">
        <f aca="false">IF(J561&lt;=$A$8,$B$8,IF(J561&lt;=$A$9,$B$9,$B$10))</f>
        <v>C</v>
      </c>
    </row>
    <row r="562" customFormat="false" ht="35.05" hidden="false" customHeight="false" outlineLevel="0" collapsed="false">
      <c r="A562" s="606" t="s">
        <v>3281</v>
      </c>
      <c r="B562" s="606" t="s">
        <v>36</v>
      </c>
      <c r="C562" s="607" t="s">
        <v>3282</v>
      </c>
      <c r="D562" s="606" t="s">
        <v>1404</v>
      </c>
      <c r="E562" s="606" t="s">
        <v>120</v>
      </c>
      <c r="F562" s="606" t="s">
        <v>4625</v>
      </c>
      <c r="G562" s="608" t="n">
        <v>33.95</v>
      </c>
      <c r="H562" s="608" t="n">
        <v>475.3</v>
      </c>
      <c r="I562" s="604" t="n">
        <f aca="false">H562/$J$7</f>
        <v>4.0377863471201E-005</v>
      </c>
      <c r="J562" s="604" t="n">
        <f aca="false">I562+J561</f>
        <v>0.997718496950079</v>
      </c>
      <c r="K562" s="605" t="str">
        <f aca="false">IF(J562&lt;=$A$8,$B$8,IF(J562&lt;=$A$9,$B$9,$B$10))</f>
        <v>C</v>
      </c>
    </row>
    <row r="563" customFormat="false" ht="35.05" hidden="false" customHeight="false" outlineLevel="0" collapsed="false">
      <c r="A563" s="606" t="s">
        <v>3343</v>
      </c>
      <c r="B563" s="606" t="s">
        <v>36</v>
      </c>
      <c r="C563" s="607" t="s">
        <v>3344</v>
      </c>
      <c r="D563" s="606" t="s">
        <v>1404</v>
      </c>
      <c r="E563" s="606" t="s">
        <v>120</v>
      </c>
      <c r="F563" s="606" t="s">
        <v>4842</v>
      </c>
      <c r="G563" s="608" t="n">
        <v>18.9</v>
      </c>
      <c r="H563" s="608" t="n">
        <v>472.5</v>
      </c>
      <c r="I563" s="604" t="n">
        <f aca="false">H563/$J$7</f>
        <v>4.01399968233589E-005</v>
      </c>
      <c r="J563" s="604" t="n">
        <f aca="false">I563+J562</f>
        <v>0.997758636946903</v>
      </c>
      <c r="K563" s="605" t="str">
        <f aca="false">IF(J563&lt;=$A$8,$B$8,IF(J563&lt;=$A$9,$B$9,$B$10))</f>
        <v>C</v>
      </c>
    </row>
    <row r="564" customFormat="false" ht="23.85" hidden="false" customHeight="false" outlineLevel="0" collapsed="false">
      <c r="A564" s="606" t="s">
        <v>4363</v>
      </c>
      <c r="B564" s="606" t="s">
        <v>36</v>
      </c>
      <c r="C564" s="607" t="s">
        <v>4364</v>
      </c>
      <c r="D564" s="606" t="s">
        <v>4365</v>
      </c>
      <c r="E564" s="606" t="s">
        <v>39</v>
      </c>
      <c r="F564" s="606" t="s">
        <v>4562</v>
      </c>
      <c r="G564" s="608" t="n">
        <v>469.53</v>
      </c>
      <c r="H564" s="608" t="n">
        <v>469.53</v>
      </c>
      <c r="I564" s="604" t="n">
        <f aca="false">H564/$J$7</f>
        <v>3.98876882718978E-005</v>
      </c>
      <c r="J564" s="604" t="n">
        <f aca="false">I564+J563</f>
        <v>0.997798524635175</v>
      </c>
      <c r="K564" s="605" t="str">
        <f aca="false">IF(J564&lt;=$A$8,$B$8,IF(J564&lt;=$A$9,$B$9,$B$10))</f>
        <v>C</v>
      </c>
    </row>
    <row r="565" customFormat="false" ht="23.85" hidden="false" customHeight="false" outlineLevel="0" collapsed="false">
      <c r="A565" s="606" t="s">
        <v>1598</v>
      </c>
      <c r="B565" s="606" t="s">
        <v>36</v>
      </c>
      <c r="C565" s="607" t="s">
        <v>1599</v>
      </c>
      <c r="D565" s="606" t="s">
        <v>1554</v>
      </c>
      <c r="E565" s="606" t="s">
        <v>39</v>
      </c>
      <c r="F565" s="606" t="s">
        <v>4562</v>
      </c>
      <c r="G565" s="608" t="n">
        <v>464.49</v>
      </c>
      <c r="H565" s="608" t="n">
        <v>464.49</v>
      </c>
      <c r="I565" s="604" t="n">
        <f aca="false">H565/$J$7</f>
        <v>3.94595283057819E-005</v>
      </c>
      <c r="J565" s="604" t="n">
        <f aca="false">I565+J564</f>
        <v>0.99783798416348</v>
      </c>
      <c r="K565" s="605" t="str">
        <f aca="false">IF(J565&lt;=$A$8,$B$8,IF(J565&lt;=$A$9,$B$9,$B$10))</f>
        <v>C</v>
      </c>
    </row>
    <row r="566" customFormat="false" ht="23.85" hidden="false" customHeight="false" outlineLevel="0" collapsed="false">
      <c r="A566" s="606" t="s">
        <v>5124</v>
      </c>
      <c r="B566" s="606" t="s">
        <v>42</v>
      </c>
      <c r="C566" s="607" t="s">
        <v>3725</v>
      </c>
      <c r="D566" s="606" t="s">
        <v>1422</v>
      </c>
      <c r="E566" s="606" t="s">
        <v>120</v>
      </c>
      <c r="F566" s="606" t="s">
        <v>4629</v>
      </c>
      <c r="G566" s="608" t="n">
        <v>116.06</v>
      </c>
      <c r="H566" s="608" t="n">
        <v>464.24</v>
      </c>
      <c r="I566" s="604" t="n">
        <f aca="false">H566/$J$7</f>
        <v>3.94382902122246E-005</v>
      </c>
      <c r="J566" s="604" t="n">
        <f aca="false">I566+J565</f>
        <v>0.997877422453693</v>
      </c>
      <c r="K566" s="605" t="str">
        <f aca="false">IF(J566&lt;=$A$8,$B$8,IF(J566&lt;=$A$9,$B$9,$B$10))</f>
        <v>C</v>
      </c>
    </row>
    <row r="567" customFormat="false" ht="23.85" hidden="false" customHeight="false" outlineLevel="0" collapsed="false">
      <c r="A567" s="606" t="s">
        <v>5125</v>
      </c>
      <c r="B567" s="606" t="s">
        <v>42</v>
      </c>
      <c r="C567" s="607" t="s">
        <v>3607</v>
      </c>
      <c r="D567" s="606" t="s">
        <v>1422</v>
      </c>
      <c r="E567" s="606" t="s">
        <v>120</v>
      </c>
      <c r="F567" s="606" t="s">
        <v>4629</v>
      </c>
      <c r="G567" s="608" t="n">
        <v>115.4</v>
      </c>
      <c r="H567" s="608" t="n">
        <v>461.6</v>
      </c>
      <c r="I567" s="604" t="n">
        <f aca="false">H567/$J$7</f>
        <v>3.92140159442592E-005</v>
      </c>
      <c r="J567" s="604" t="n">
        <f aca="false">I567+J566</f>
        <v>0.997916636469637</v>
      </c>
      <c r="K567" s="605" t="str">
        <f aca="false">IF(J567&lt;=$A$8,$B$8,IF(J567&lt;=$A$9,$B$9,$B$10))</f>
        <v>C</v>
      </c>
    </row>
    <row r="568" customFormat="false" ht="35.05" hidden="false" customHeight="false" outlineLevel="0" collapsed="false">
      <c r="A568" s="606" t="s">
        <v>3883</v>
      </c>
      <c r="B568" s="606" t="s">
        <v>36</v>
      </c>
      <c r="C568" s="607" t="s">
        <v>3884</v>
      </c>
      <c r="D568" s="606" t="s">
        <v>1422</v>
      </c>
      <c r="E568" s="606" t="s">
        <v>120</v>
      </c>
      <c r="F568" s="606" t="s">
        <v>4814</v>
      </c>
      <c r="G568" s="608" t="n">
        <v>50.39</v>
      </c>
      <c r="H568" s="608" t="n">
        <v>453.51</v>
      </c>
      <c r="I568" s="604" t="n">
        <f aca="false">H568/$J$7</f>
        <v>3.85267512367439E-005</v>
      </c>
      <c r="J568" s="604" t="n">
        <f aca="false">I568+J567</f>
        <v>0.997955163220874</v>
      </c>
      <c r="K568" s="605" t="str">
        <f aca="false">IF(J568&lt;=$A$8,$B$8,IF(J568&lt;=$A$9,$B$9,$B$10))</f>
        <v>C</v>
      </c>
    </row>
    <row r="569" customFormat="false" ht="35.05" hidden="false" customHeight="false" outlineLevel="0" collapsed="false">
      <c r="A569" s="606" t="s">
        <v>3466</v>
      </c>
      <c r="B569" s="606" t="s">
        <v>36</v>
      </c>
      <c r="C569" s="607" t="s">
        <v>3467</v>
      </c>
      <c r="D569" s="606" t="s">
        <v>1404</v>
      </c>
      <c r="E569" s="606" t="s">
        <v>120</v>
      </c>
      <c r="F569" s="606" t="s">
        <v>4655</v>
      </c>
      <c r="G569" s="608" t="n">
        <v>56.5</v>
      </c>
      <c r="H569" s="608" t="n">
        <v>452</v>
      </c>
      <c r="I569" s="604" t="n">
        <f aca="false">H569/$J$7</f>
        <v>3.83984731516576E-005</v>
      </c>
      <c r="J569" s="604" t="n">
        <f aca="false">I569+J568</f>
        <v>0.997993561694025</v>
      </c>
      <c r="K569" s="605" t="str">
        <f aca="false">IF(J569&lt;=$A$8,$B$8,IF(J569&lt;=$A$9,$B$9,$B$10))</f>
        <v>C</v>
      </c>
    </row>
    <row r="570" customFormat="false" ht="35.05" hidden="false" customHeight="false" outlineLevel="0" collapsed="false">
      <c r="A570" s="606" t="s">
        <v>5126</v>
      </c>
      <c r="B570" s="606" t="s">
        <v>42</v>
      </c>
      <c r="C570" s="607" t="s">
        <v>3896</v>
      </c>
      <c r="D570" s="606" t="s">
        <v>1422</v>
      </c>
      <c r="E570" s="606" t="s">
        <v>120</v>
      </c>
      <c r="F570" s="606" t="s">
        <v>5127</v>
      </c>
      <c r="G570" s="608" t="n">
        <v>7.29</v>
      </c>
      <c r="H570" s="608" t="n">
        <v>444.69</v>
      </c>
      <c r="I570" s="604" t="n">
        <f aca="false">H570/$J$7</f>
        <v>3.77774712960412E-005</v>
      </c>
      <c r="J570" s="604" t="n">
        <f aca="false">I570+J569</f>
        <v>0.998031339165321</v>
      </c>
      <c r="K570" s="605" t="str">
        <f aca="false">IF(J570&lt;=$A$8,$B$8,IF(J570&lt;=$A$9,$B$9,$B$10))</f>
        <v>C</v>
      </c>
    </row>
    <row r="571" customFormat="false" ht="23.85" hidden="false" customHeight="false" outlineLevel="0" collapsed="false">
      <c r="A571" s="606" t="s">
        <v>5128</v>
      </c>
      <c r="B571" s="606" t="s">
        <v>42</v>
      </c>
      <c r="C571" s="607" t="s">
        <v>3600</v>
      </c>
      <c r="D571" s="606" t="s">
        <v>1422</v>
      </c>
      <c r="E571" s="606" t="s">
        <v>120</v>
      </c>
      <c r="F571" s="606" t="s">
        <v>4756</v>
      </c>
      <c r="G571" s="608" t="n">
        <v>33.84</v>
      </c>
      <c r="H571" s="608" t="n">
        <v>439.92</v>
      </c>
      <c r="I571" s="604" t="n">
        <f aca="false">H571/$J$7</f>
        <v>3.73722484709673E-005</v>
      </c>
      <c r="J571" s="604" t="n">
        <f aca="false">I571+J570</f>
        <v>0.998068711413792</v>
      </c>
      <c r="K571" s="605" t="str">
        <f aca="false">IF(J571&lt;=$A$8,$B$8,IF(J571&lt;=$A$9,$B$9,$B$10))</f>
        <v>C</v>
      </c>
    </row>
    <row r="572" customFormat="false" ht="15" hidden="false" customHeight="false" outlineLevel="0" collapsed="false">
      <c r="A572" s="606" t="s">
        <v>2679</v>
      </c>
      <c r="B572" s="606" t="s">
        <v>36</v>
      </c>
      <c r="C572" s="607" t="s">
        <v>2680</v>
      </c>
      <c r="D572" s="606" t="s">
        <v>1604</v>
      </c>
      <c r="E572" s="606" t="s">
        <v>120</v>
      </c>
      <c r="F572" s="606" t="s">
        <v>4892</v>
      </c>
      <c r="G572" s="608" t="n">
        <v>8.96</v>
      </c>
      <c r="H572" s="608" t="n">
        <v>430.08</v>
      </c>
      <c r="I572" s="604" t="n">
        <f aca="false">H572/$J$7</f>
        <v>3.65363171085507E-005</v>
      </c>
      <c r="J572" s="604" t="n">
        <f aca="false">I572+J571</f>
        <v>0.998105247730901</v>
      </c>
      <c r="K572" s="605" t="str">
        <f aca="false">IF(J572&lt;=$A$8,$B$8,IF(J572&lt;=$A$9,$B$9,$B$10))</f>
        <v>C</v>
      </c>
    </row>
    <row r="573" customFormat="false" ht="23.85" hidden="false" customHeight="false" outlineLevel="0" collapsed="false">
      <c r="A573" s="606" t="s">
        <v>4471</v>
      </c>
      <c r="B573" s="606" t="s">
        <v>36</v>
      </c>
      <c r="C573" s="607" t="s">
        <v>4472</v>
      </c>
      <c r="D573" s="606" t="s">
        <v>1422</v>
      </c>
      <c r="E573" s="606" t="s">
        <v>120</v>
      </c>
      <c r="F573" s="606" t="s">
        <v>4644</v>
      </c>
      <c r="G573" s="608" t="n">
        <v>208.07</v>
      </c>
      <c r="H573" s="608" t="n">
        <v>416.14</v>
      </c>
      <c r="I573" s="604" t="n">
        <f aca="false">H573/$J$7</f>
        <v>3.53520810117938E-005</v>
      </c>
      <c r="J573" s="604" t="n">
        <f aca="false">I573+J572</f>
        <v>0.998140599811913</v>
      </c>
      <c r="K573" s="605" t="str">
        <f aca="false">IF(J573&lt;=$A$8,$B$8,IF(J573&lt;=$A$9,$B$9,$B$10))</f>
        <v>C</v>
      </c>
    </row>
    <row r="574" customFormat="false" ht="23.85" hidden="false" customHeight="false" outlineLevel="0" collapsed="false">
      <c r="A574" s="606" t="s">
        <v>5129</v>
      </c>
      <c r="B574" s="606" t="s">
        <v>42</v>
      </c>
      <c r="C574" s="607" t="s">
        <v>3690</v>
      </c>
      <c r="D574" s="606" t="s">
        <v>1422</v>
      </c>
      <c r="E574" s="606" t="s">
        <v>120</v>
      </c>
      <c r="F574" s="606" t="s">
        <v>4814</v>
      </c>
      <c r="G574" s="608" t="n">
        <v>46.07</v>
      </c>
      <c r="H574" s="608" t="n">
        <v>414.63</v>
      </c>
      <c r="I574" s="604" t="n">
        <f aca="false">H574/$J$7</f>
        <v>3.52238029267075E-005</v>
      </c>
      <c r="J574" s="604" t="n">
        <f aca="false">I574+J573</f>
        <v>0.998175823614839</v>
      </c>
      <c r="K574" s="605" t="str">
        <f aca="false">IF(J574&lt;=$A$8,$B$8,IF(J574&lt;=$A$9,$B$9,$B$10))</f>
        <v>C</v>
      </c>
    </row>
    <row r="575" customFormat="false" ht="23.85" hidden="false" customHeight="false" outlineLevel="0" collapsed="false">
      <c r="A575" s="606" t="s">
        <v>5130</v>
      </c>
      <c r="B575" s="606" t="s">
        <v>42</v>
      </c>
      <c r="C575" s="607" t="s">
        <v>3742</v>
      </c>
      <c r="D575" s="606" t="s">
        <v>1422</v>
      </c>
      <c r="E575" s="606" t="s">
        <v>120</v>
      </c>
      <c r="F575" s="606" t="s">
        <v>4629</v>
      </c>
      <c r="G575" s="608" t="n">
        <v>102.58</v>
      </c>
      <c r="H575" s="608" t="n">
        <v>410.32</v>
      </c>
      <c r="I575" s="604" t="n">
        <f aca="false">H575/$J$7</f>
        <v>3.48576581937791E-005</v>
      </c>
      <c r="J575" s="604" t="n">
        <f aca="false">I575+J574</f>
        <v>0.998210681273033</v>
      </c>
      <c r="K575" s="605" t="str">
        <f aca="false">IF(J575&lt;=$A$8,$B$8,IF(J575&lt;=$A$9,$B$9,$B$10))</f>
        <v>C</v>
      </c>
    </row>
    <row r="576" customFormat="false" ht="23.85" hidden="false" customHeight="false" outlineLevel="0" collapsed="false">
      <c r="A576" s="606" t="s">
        <v>3261</v>
      </c>
      <c r="B576" s="606" t="s">
        <v>36</v>
      </c>
      <c r="C576" s="607" t="s">
        <v>3262</v>
      </c>
      <c r="D576" s="606" t="s">
        <v>1751</v>
      </c>
      <c r="E576" s="606" t="s">
        <v>120</v>
      </c>
      <c r="F576" s="606" t="s">
        <v>5131</v>
      </c>
      <c r="G576" s="608" t="n">
        <v>21.59</v>
      </c>
      <c r="H576" s="608" t="n">
        <v>410.21</v>
      </c>
      <c r="I576" s="604" t="n">
        <f aca="false">H576/$J$7</f>
        <v>3.48483134326139E-005</v>
      </c>
      <c r="J576" s="604" t="n">
        <f aca="false">I576+J575</f>
        <v>0.998245529586466</v>
      </c>
      <c r="K576" s="605" t="str">
        <f aca="false">IF(J576&lt;=$A$8,$B$8,IF(J576&lt;=$A$9,$B$9,$B$10))</f>
        <v>C</v>
      </c>
    </row>
    <row r="577" customFormat="false" ht="23.85" hidden="false" customHeight="false" outlineLevel="0" collapsed="false">
      <c r="A577" s="606" t="s">
        <v>5132</v>
      </c>
      <c r="B577" s="606" t="s">
        <v>42</v>
      </c>
      <c r="C577" s="607" t="s">
        <v>3739</v>
      </c>
      <c r="D577" s="606" t="s">
        <v>1422</v>
      </c>
      <c r="E577" s="606" t="s">
        <v>120</v>
      </c>
      <c r="F577" s="606" t="s">
        <v>4629</v>
      </c>
      <c r="G577" s="608" t="n">
        <v>102.19</v>
      </c>
      <c r="H577" s="608" t="n">
        <v>408.76</v>
      </c>
      <c r="I577" s="604" t="n">
        <f aca="false">H577/$J$7</f>
        <v>3.47251324899813E-005</v>
      </c>
      <c r="J577" s="604" t="n">
        <f aca="false">I577+J576</f>
        <v>0.998280254718956</v>
      </c>
      <c r="K577" s="605" t="str">
        <f aca="false">IF(J577&lt;=$A$8,$B$8,IF(J577&lt;=$A$9,$B$9,$B$10))</f>
        <v>C</v>
      </c>
    </row>
    <row r="578" customFormat="false" ht="15" hidden="false" customHeight="false" outlineLevel="0" collapsed="false">
      <c r="A578" s="606" t="s">
        <v>5133</v>
      </c>
      <c r="B578" s="606" t="s">
        <v>42</v>
      </c>
      <c r="C578" s="607" t="s">
        <v>3504</v>
      </c>
      <c r="D578" s="606" t="s">
        <v>914</v>
      </c>
      <c r="E578" s="606" t="s">
        <v>388</v>
      </c>
      <c r="F578" s="606" t="s">
        <v>5134</v>
      </c>
      <c r="G578" s="608" t="n">
        <v>25.5</v>
      </c>
      <c r="H578" s="608" t="n">
        <v>406.72</v>
      </c>
      <c r="I578" s="604" t="n">
        <f aca="false">H578/$J$7</f>
        <v>3.45518296465535E-005</v>
      </c>
      <c r="J578" s="604" t="n">
        <f aca="false">I578+J577</f>
        <v>0.998314806548602</v>
      </c>
      <c r="K578" s="605" t="str">
        <f aca="false">IF(J578&lt;=$A$8,$B$8,IF(J578&lt;=$A$9,$B$9,$B$10))</f>
        <v>C</v>
      </c>
    </row>
    <row r="579" customFormat="false" ht="35.05" hidden="false" customHeight="false" outlineLevel="0" collapsed="false">
      <c r="A579" s="606" t="s">
        <v>3193</v>
      </c>
      <c r="B579" s="606" t="s">
        <v>36</v>
      </c>
      <c r="C579" s="607" t="s">
        <v>3194</v>
      </c>
      <c r="D579" s="606" t="s">
        <v>1404</v>
      </c>
      <c r="E579" s="606" t="s">
        <v>120</v>
      </c>
      <c r="F579" s="606" t="s">
        <v>4607</v>
      </c>
      <c r="G579" s="608" t="n">
        <v>39.7</v>
      </c>
      <c r="H579" s="608" t="n">
        <v>397</v>
      </c>
      <c r="I579" s="604" t="n">
        <f aca="false">H579/$J$7</f>
        <v>3.37260925690444E-005</v>
      </c>
      <c r="J579" s="604" t="n">
        <f aca="false">I579+J578</f>
        <v>0.998348532641171</v>
      </c>
      <c r="K579" s="605" t="str">
        <f aca="false">IF(J579&lt;=$A$8,$B$8,IF(J579&lt;=$A$9,$B$9,$B$10))</f>
        <v>C</v>
      </c>
    </row>
    <row r="580" customFormat="false" ht="23.85" hidden="false" customHeight="false" outlineLevel="0" collapsed="false">
      <c r="A580" s="606" t="s">
        <v>5135</v>
      </c>
      <c r="B580" s="606" t="s">
        <v>42</v>
      </c>
      <c r="C580" s="607" t="s">
        <v>4095</v>
      </c>
      <c r="D580" s="606" t="s">
        <v>1533</v>
      </c>
      <c r="E580" s="606" t="s">
        <v>120</v>
      </c>
      <c r="F580" s="606" t="s">
        <v>4790</v>
      </c>
      <c r="G580" s="608" t="n">
        <v>14.86</v>
      </c>
      <c r="H580" s="608" t="n">
        <v>386.36</v>
      </c>
      <c r="I580" s="604" t="n">
        <f aca="false">H580/$J$7</f>
        <v>3.28221993072443E-005</v>
      </c>
      <c r="J580" s="604" t="n">
        <f aca="false">I580+J579</f>
        <v>0.998381354840479</v>
      </c>
      <c r="K580" s="605" t="str">
        <f aca="false">IF(J580&lt;=$A$8,$B$8,IF(J580&lt;=$A$9,$B$9,$B$10))</f>
        <v>C</v>
      </c>
    </row>
    <row r="581" customFormat="false" ht="35.05" hidden="false" customHeight="false" outlineLevel="0" collapsed="false">
      <c r="A581" s="606" t="s">
        <v>5136</v>
      </c>
      <c r="B581" s="606" t="s">
        <v>42</v>
      </c>
      <c r="C581" s="607" t="s">
        <v>3569</v>
      </c>
      <c r="D581" s="606" t="s">
        <v>1422</v>
      </c>
      <c r="E581" s="606" t="s">
        <v>120</v>
      </c>
      <c r="F581" s="606" t="s">
        <v>4655</v>
      </c>
      <c r="G581" s="608" t="n">
        <v>47.55</v>
      </c>
      <c r="H581" s="608" t="n">
        <v>380.4</v>
      </c>
      <c r="I581" s="604" t="n">
        <f aca="false">H581/$J$7</f>
        <v>3.23158831568375E-005</v>
      </c>
      <c r="J581" s="604" t="n">
        <f aca="false">I581+J580</f>
        <v>0.998413670723635</v>
      </c>
      <c r="K581" s="605" t="str">
        <f aca="false">IF(J581&lt;=$A$8,$B$8,IF(J581&lt;=$A$9,$B$9,$B$10))</f>
        <v>C</v>
      </c>
    </row>
    <row r="582" customFormat="false" ht="35.05" hidden="false" customHeight="false" outlineLevel="0" collapsed="false">
      <c r="A582" s="606" t="s">
        <v>5137</v>
      </c>
      <c r="B582" s="606" t="s">
        <v>42</v>
      </c>
      <c r="C582" s="607" t="s">
        <v>2834</v>
      </c>
      <c r="D582" s="606" t="s">
        <v>1404</v>
      </c>
      <c r="E582" s="606" t="s">
        <v>120</v>
      </c>
      <c r="F582" s="606" t="s">
        <v>5138</v>
      </c>
      <c r="G582" s="608" t="n">
        <v>14.08</v>
      </c>
      <c r="H582" s="608" t="n">
        <v>380.16</v>
      </c>
      <c r="I582" s="604" t="n">
        <f aca="false">H582/$J$7</f>
        <v>3.22954945870225E-005</v>
      </c>
      <c r="J582" s="604" t="n">
        <f aca="false">I582+J581</f>
        <v>0.998445966218223</v>
      </c>
      <c r="K582" s="605" t="str">
        <f aca="false">IF(J582&lt;=$A$8,$B$8,IF(J582&lt;=$A$9,$B$9,$B$10))</f>
        <v>C</v>
      </c>
    </row>
    <row r="583" customFormat="false" ht="23.85" hidden="false" customHeight="false" outlineLevel="0" collapsed="false">
      <c r="A583" s="606" t="s">
        <v>5139</v>
      </c>
      <c r="B583" s="606" t="s">
        <v>42</v>
      </c>
      <c r="C583" s="607" t="s">
        <v>3610</v>
      </c>
      <c r="D583" s="606" t="s">
        <v>1422</v>
      </c>
      <c r="E583" s="606" t="s">
        <v>120</v>
      </c>
      <c r="F583" s="606" t="s">
        <v>4629</v>
      </c>
      <c r="G583" s="608" t="n">
        <v>94.36</v>
      </c>
      <c r="H583" s="608" t="n">
        <v>377.44</v>
      </c>
      <c r="I583" s="604" t="n">
        <f aca="false">H583/$J$7</f>
        <v>3.20644241291187E-005</v>
      </c>
      <c r="J583" s="604" t="n">
        <f aca="false">I583+J582</f>
        <v>0.998478030642352</v>
      </c>
      <c r="K583" s="605" t="str">
        <f aca="false">IF(J583&lt;=$A$8,$B$8,IF(J583&lt;=$A$9,$B$9,$B$10))</f>
        <v>C</v>
      </c>
    </row>
    <row r="584" customFormat="false" ht="35.05" hidden="false" customHeight="false" outlineLevel="0" collapsed="false">
      <c r="A584" s="606" t="s">
        <v>5140</v>
      </c>
      <c r="B584" s="606" t="s">
        <v>42</v>
      </c>
      <c r="C584" s="607" t="s">
        <v>2836</v>
      </c>
      <c r="D584" s="606" t="s">
        <v>1404</v>
      </c>
      <c r="E584" s="606" t="s">
        <v>120</v>
      </c>
      <c r="F584" s="606" t="s">
        <v>4649</v>
      </c>
      <c r="G584" s="608" t="n">
        <v>21.73</v>
      </c>
      <c r="H584" s="608" t="n">
        <v>369.41</v>
      </c>
      <c r="I584" s="604" t="n">
        <f aca="false">H584/$J$7</f>
        <v>3.13822565640572E-005</v>
      </c>
      <c r="J584" s="604" t="n">
        <f aca="false">I584+J583</f>
        <v>0.998509412898916</v>
      </c>
      <c r="K584" s="605" t="str">
        <f aca="false">IF(J584&lt;=$A$8,$B$8,IF(J584&lt;=$A$9,$B$9,$B$10))</f>
        <v>C</v>
      </c>
    </row>
    <row r="585" customFormat="false" ht="23.85" hidden="false" customHeight="false" outlineLevel="0" collapsed="false">
      <c r="A585" s="606" t="s">
        <v>5141</v>
      </c>
      <c r="B585" s="606" t="s">
        <v>42</v>
      </c>
      <c r="C585" s="607" t="s">
        <v>3755</v>
      </c>
      <c r="D585" s="606" t="s">
        <v>1422</v>
      </c>
      <c r="E585" s="606" t="s">
        <v>120</v>
      </c>
      <c r="F585" s="606" t="s">
        <v>4644</v>
      </c>
      <c r="G585" s="608" t="n">
        <v>177.45</v>
      </c>
      <c r="H585" s="608" t="n">
        <v>354.9</v>
      </c>
      <c r="I585" s="604" t="n">
        <f aca="false">H585/$J$7</f>
        <v>3.01495976139896E-005</v>
      </c>
      <c r="J585" s="604" t="n">
        <f aca="false">I585+J584</f>
        <v>0.99853956249653</v>
      </c>
      <c r="K585" s="605" t="str">
        <f aca="false">IF(J585&lt;=$A$8,$B$8,IF(J585&lt;=$A$9,$B$9,$B$10))</f>
        <v>C</v>
      </c>
    </row>
    <row r="586" customFormat="false" ht="23.85" hidden="false" customHeight="false" outlineLevel="0" collapsed="false">
      <c r="A586" s="606" t="s">
        <v>4279</v>
      </c>
      <c r="B586" s="606" t="s">
        <v>36</v>
      </c>
      <c r="C586" s="607" t="s">
        <v>4280</v>
      </c>
      <c r="D586" s="606" t="s">
        <v>1554</v>
      </c>
      <c r="E586" s="606" t="s">
        <v>120</v>
      </c>
      <c r="F586" s="606" t="s">
        <v>4798</v>
      </c>
      <c r="G586" s="608" t="n">
        <v>70.16</v>
      </c>
      <c r="H586" s="608" t="n">
        <v>350.8</v>
      </c>
      <c r="I586" s="604" t="n">
        <f aca="false">H586/$J$7</f>
        <v>2.98012928796493E-005</v>
      </c>
      <c r="J586" s="604" t="n">
        <f aca="false">I586+J585</f>
        <v>0.998569363789409</v>
      </c>
      <c r="K586" s="605" t="str">
        <f aca="false">IF(J586&lt;=$A$8,$B$8,IF(J586&lt;=$A$9,$B$9,$B$10))</f>
        <v>C</v>
      </c>
    </row>
    <row r="587" customFormat="false" ht="23.85" hidden="false" customHeight="false" outlineLevel="0" collapsed="false">
      <c r="A587" s="606" t="s">
        <v>5142</v>
      </c>
      <c r="B587" s="606" t="s">
        <v>42</v>
      </c>
      <c r="C587" s="607" t="s">
        <v>3693</v>
      </c>
      <c r="D587" s="606" t="s">
        <v>1422</v>
      </c>
      <c r="E587" s="606" t="s">
        <v>120</v>
      </c>
      <c r="F587" s="606" t="s">
        <v>4955</v>
      </c>
      <c r="G587" s="608" t="n">
        <v>56.68</v>
      </c>
      <c r="H587" s="608" t="n">
        <v>340.08</v>
      </c>
      <c r="I587" s="604" t="n">
        <f aca="false">H587/$J$7</f>
        <v>2.88906034279109E-005</v>
      </c>
      <c r="J587" s="604" t="n">
        <f aca="false">I587+J586</f>
        <v>0.998598254392837</v>
      </c>
      <c r="K587" s="605" t="str">
        <f aca="false">IF(J587&lt;=$A$8,$B$8,IF(J587&lt;=$A$9,$B$9,$B$10))</f>
        <v>C</v>
      </c>
    </row>
    <row r="588" customFormat="false" ht="23.85" hidden="false" customHeight="false" outlineLevel="0" collapsed="false">
      <c r="A588" s="606" t="s">
        <v>3677</v>
      </c>
      <c r="B588" s="606" t="s">
        <v>36</v>
      </c>
      <c r="C588" s="607" t="s">
        <v>3678</v>
      </c>
      <c r="D588" s="606" t="s">
        <v>1422</v>
      </c>
      <c r="E588" s="606" t="s">
        <v>120</v>
      </c>
      <c r="F588" s="606" t="s">
        <v>4644</v>
      </c>
      <c r="G588" s="608" t="n">
        <v>169.89</v>
      </c>
      <c r="H588" s="608" t="n">
        <v>339.78</v>
      </c>
      <c r="I588" s="604" t="n">
        <f aca="false">H588/$J$7</f>
        <v>2.88651177156421E-005</v>
      </c>
      <c r="J588" s="604" t="n">
        <f aca="false">I588+J587</f>
        <v>0.998627119510553</v>
      </c>
      <c r="K588" s="605" t="str">
        <f aca="false">IF(J588&lt;=$A$8,$B$8,IF(J588&lt;=$A$9,$B$9,$B$10))</f>
        <v>C</v>
      </c>
    </row>
    <row r="589" customFormat="false" ht="23.85" hidden="false" customHeight="false" outlineLevel="0" collapsed="false">
      <c r="A589" s="606" t="s">
        <v>4482</v>
      </c>
      <c r="B589" s="606" t="s">
        <v>36</v>
      </c>
      <c r="C589" s="607" t="s">
        <v>4483</v>
      </c>
      <c r="D589" s="606" t="s">
        <v>1554</v>
      </c>
      <c r="E589" s="606" t="s">
        <v>120</v>
      </c>
      <c r="F589" s="606" t="s">
        <v>4579</v>
      </c>
      <c r="G589" s="608" t="n">
        <v>22.46</v>
      </c>
      <c r="H589" s="608" t="n">
        <v>336.9</v>
      </c>
      <c r="I589" s="604" t="n">
        <f aca="false">H589/$J$7</f>
        <v>2.86204548778616E-005</v>
      </c>
      <c r="J589" s="604" t="n">
        <f aca="false">I589+J588</f>
        <v>0.998655739965431</v>
      </c>
      <c r="K589" s="605" t="str">
        <f aca="false">IF(J589&lt;=$A$8,$B$8,IF(J589&lt;=$A$9,$B$9,$B$10))</f>
        <v>C</v>
      </c>
    </row>
    <row r="590" customFormat="false" ht="35.05" hidden="false" customHeight="false" outlineLevel="0" collapsed="false">
      <c r="A590" s="606" t="s">
        <v>2868</v>
      </c>
      <c r="B590" s="606" t="s">
        <v>36</v>
      </c>
      <c r="C590" s="607" t="s">
        <v>2869</v>
      </c>
      <c r="D590" s="606" t="s">
        <v>1404</v>
      </c>
      <c r="E590" s="606" t="s">
        <v>2864</v>
      </c>
      <c r="F590" s="606" t="s">
        <v>5143</v>
      </c>
      <c r="G590" s="608" t="n">
        <v>2.35</v>
      </c>
      <c r="H590" s="608" t="n">
        <v>333.7</v>
      </c>
      <c r="I590" s="604" t="n">
        <f aca="false">H590/$J$7</f>
        <v>2.83486072803277E-005</v>
      </c>
      <c r="J590" s="604" t="n">
        <f aca="false">I590+J589</f>
        <v>0.998684088572711</v>
      </c>
      <c r="K590" s="605" t="str">
        <f aca="false">IF(J590&lt;=$A$8,$B$8,IF(J590&lt;=$A$9,$B$9,$B$10))</f>
        <v>C</v>
      </c>
    </row>
    <row r="591" customFormat="false" ht="35.05" hidden="false" customHeight="false" outlineLevel="0" collapsed="false">
      <c r="A591" s="606" t="s">
        <v>3313</v>
      </c>
      <c r="B591" s="606" t="s">
        <v>36</v>
      </c>
      <c r="C591" s="607" t="s">
        <v>3314</v>
      </c>
      <c r="D591" s="606" t="s">
        <v>1404</v>
      </c>
      <c r="E591" s="606" t="s">
        <v>120</v>
      </c>
      <c r="F591" s="606" t="s">
        <v>4610</v>
      </c>
      <c r="G591" s="608" t="n">
        <v>107.95</v>
      </c>
      <c r="H591" s="608" t="n">
        <v>323.85</v>
      </c>
      <c r="I591" s="604" t="n">
        <f aca="false">H591/$J$7</f>
        <v>2.75118263941688E-005</v>
      </c>
      <c r="J591" s="604" t="n">
        <f aca="false">I591+J590</f>
        <v>0.998711600399105</v>
      </c>
      <c r="K591" s="605" t="str">
        <f aca="false">IF(J591&lt;=$A$8,$B$8,IF(J591&lt;=$A$9,$B$9,$B$10))</f>
        <v>C</v>
      </c>
    </row>
    <row r="592" customFormat="false" ht="35.05" hidden="false" customHeight="false" outlineLevel="0" collapsed="false">
      <c r="A592" s="606" t="s">
        <v>3184</v>
      </c>
      <c r="B592" s="606" t="s">
        <v>36</v>
      </c>
      <c r="C592" s="607" t="s">
        <v>3185</v>
      </c>
      <c r="D592" s="606" t="s">
        <v>1404</v>
      </c>
      <c r="E592" s="606" t="s">
        <v>120</v>
      </c>
      <c r="F592" s="606" t="s">
        <v>4881</v>
      </c>
      <c r="G592" s="608" t="n">
        <v>10.75</v>
      </c>
      <c r="H592" s="608" t="n">
        <v>322.5</v>
      </c>
      <c r="I592" s="604" t="n">
        <f aca="false">H592/$J$7</f>
        <v>2.73971406889592E-005</v>
      </c>
      <c r="J592" s="604" t="n">
        <f aca="false">I592+J591</f>
        <v>0.998738997539794</v>
      </c>
      <c r="K592" s="605" t="str">
        <f aca="false">IF(J592&lt;=$A$8,$B$8,IF(J592&lt;=$A$9,$B$9,$B$10))</f>
        <v>C</v>
      </c>
    </row>
    <row r="593" customFormat="false" ht="35.05" hidden="false" customHeight="false" outlineLevel="0" collapsed="false">
      <c r="A593" s="606" t="s">
        <v>5144</v>
      </c>
      <c r="B593" s="606" t="s">
        <v>42</v>
      </c>
      <c r="C593" s="607" t="s">
        <v>3937</v>
      </c>
      <c r="D593" s="606" t="s">
        <v>1422</v>
      </c>
      <c r="E593" s="606" t="s">
        <v>120</v>
      </c>
      <c r="F593" s="606" t="s">
        <v>5024</v>
      </c>
      <c r="G593" s="608" t="n">
        <v>28.61</v>
      </c>
      <c r="H593" s="608" t="n">
        <v>314.71</v>
      </c>
      <c r="I593" s="604" t="n">
        <f aca="false">H593/$J$7</f>
        <v>2.67353616937127E-005</v>
      </c>
      <c r="J593" s="604" t="n">
        <f aca="false">I593+J592</f>
        <v>0.998765732901488</v>
      </c>
      <c r="K593" s="605" t="str">
        <f aca="false">IF(J593&lt;=$A$8,$B$8,IF(J593&lt;=$A$9,$B$9,$B$10))</f>
        <v>C</v>
      </c>
    </row>
    <row r="594" customFormat="false" ht="35.05" hidden="false" customHeight="false" outlineLevel="0" collapsed="false">
      <c r="A594" s="606" t="s">
        <v>5145</v>
      </c>
      <c r="B594" s="606" t="s">
        <v>42</v>
      </c>
      <c r="C594" s="607" t="s">
        <v>3905</v>
      </c>
      <c r="D594" s="606" t="s">
        <v>1422</v>
      </c>
      <c r="E594" s="606" t="s">
        <v>120</v>
      </c>
      <c r="F594" s="606" t="s">
        <v>4655</v>
      </c>
      <c r="G594" s="608" t="n">
        <v>39.14</v>
      </c>
      <c r="H594" s="608" t="n">
        <v>313.12</v>
      </c>
      <c r="I594" s="604" t="n">
        <f aca="false">H594/$J$7</f>
        <v>2.66002874186881E-005</v>
      </c>
      <c r="J594" s="604" t="n">
        <f aca="false">I594+J593</f>
        <v>0.998792333188907</v>
      </c>
      <c r="K594" s="605" t="str">
        <f aca="false">IF(J594&lt;=$A$8,$B$8,IF(J594&lt;=$A$9,$B$9,$B$10))</f>
        <v>C</v>
      </c>
    </row>
    <row r="595" customFormat="false" ht="46.25" hidden="false" customHeight="false" outlineLevel="0" collapsed="false">
      <c r="A595" s="606" t="s">
        <v>4479</v>
      </c>
      <c r="B595" s="606" t="s">
        <v>36</v>
      </c>
      <c r="C595" s="607" t="s">
        <v>4480</v>
      </c>
      <c r="D595" s="606" t="s">
        <v>1422</v>
      </c>
      <c r="E595" s="606" t="s">
        <v>120</v>
      </c>
      <c r="F595" s="606" t="s">
        <v>4579</v>
      </c>
      <c r="G595" s="608" t="n">
        <v>20.57</v>
      </c>
      <c r="H595" s="608" t="n">
        <v>308.55</v>
      </c>
      <c r="I595" s="604" t="n">
        <f aca="false">H595/$J$7</f>
        <v>2.62120550684601E-005</v>
      </c>
      <c r="J595" s="604" t="n">
        <f aca="false">I595+J594</f>
        <v>0.998818545243975</v>
      </c>
      <c r="K595" s="605" t="str">
        <f aca="false">IF(J595&lt;=$A$8,$B$8,IF(J595&lt;=$A$9,$B$9,$B$10))</f>
        <v>C</v>
      </c>
    </row>
    <row r="596" customFormat="false" ht="46.25" hidden="false" customHeight="false" outlineLevel="0" collapsed="false">
      <c r="A596" s="606" t="s">
        <v>4476</v>
      </c>
      <c r="B596" s="606" t="s">
        <v>36</v>
      </c>
      <c r="C596" s="607" t="s">
        <v>4477</v>
      </c>
      <c r="D596" s="606" t="s">
        <v>1422</v>
      </c>
      <c r="E596" s="606" t="s">
        <v>120</v>
      </c>
      <c r="F596" s="606" t="s">
        <v>4579</v>
      </c>
      <c r="G596" s="608" t="n">
        <v>20.57</v>
      </c>
      <c r="H596" s="608" t="n">
        <v>308.55</v>
      </c>
      <c r="I596" s="604" t="n">
        <f aca="false">H596/$J$7</f>
        <v>2.62120550684601E-005</v>
      </c>
      <c r="J596" s="604" t="n">
        <f aca="false">I596+J595</f>
        <v>0.998844757299043</v>
      </c>
      <c r="K596" s="605" t="str">
        <f aca="false">IF(J596&lt;=$A$8,$B$8,IF(J596&lt;=$A$9,$B$9,$B$10))</f>
        <v>C</v>
      </c>
    </row>
    <row r="597" customFormat="false" ht="35.05" hidden="false" customHeight="false" outlineLevel="0" collapsed="false">
      <c r="A597" s="606" t="s">
        <v>5146</v>
      </c>
      <c r="B597" s="606" t="s">
        <v>42</v>
      </c>
      <c r="C597" s="607" t="s">
        <v>3944</v>
      </c>
      <c r="D597" s="606" t="s">
        <v>1422</v>
      </c>
      <c r="E597" s="606" t="s">
        <v>120</v>
      </c>
      <c r="F597" s="606" t="s">
        <v>4756</v>
      </c>
      <c r="G597" s="608" t="n">
        <v>23.54</v>
      </c>
      <c r="H597" s="608" t="n">
        <v>306.02</v>
      </c>
      <c r="I597" s="604" t="n">
        <f aca="false">H597/$J$7</f>
        <v>2.59971255616599E-005</v>
      </c>
      <c r="J597" s="604" t="n">
        <f aca="false">I597+J596</f>
        <v>0.998870754424605</v>
      </c>
      <c r="K597" s="605" t="str">
        <f aca="false">IF(J597&lt;=$A$8,$B$8,IF(J597&lt;=$A$9,$B$9,$B$10))</f>
        <v>C</v>
      </c>
    </row>
    <row r="598" customFormat="false" ht="35.05" hidden="false" customHeight="false" outlineLevel="0" collapsed="false">
      <c r="A598" s="606" t="s">
        <v>5147</v>
      </c>
      <c r="B598" s="606" t="s">
        <v>42</v>
      </c>
      <c r="C598" s="607" t="s">
        <v>962</v>
      </c>
      <c r="D598" s="606" t="s">
        <v>1422</v>
      </c>
      <c r="E598" s="606" t="s">
        <v>120</v>
      </c>
      <c r="F598" s="606" t="s">
        <v>4900</v>
      </c>
      <c r="G598" s="608" t="n">
        <v>6.95</v>
      </c>
      <c r="H598" s="608" t="n">
        <v>305.8</v>
      </c>
      <c r="I598" s="604" t="n">
        <f aca="false">H598/$J$7</f>
        <v>2.59784360393294E-005</v>
      </c>
      <c r="J598" s="604" t="n">
        <f aca="false">I598+J597</f>
        <v>0.998896732860644</v>
      </c>
      <c r="K598" s="605" t="str">
        <f aca="false">IF(J598&lt;=$A$8,$B$8,IF(J598&lt;=$A$9,$B$9,$B$10))</f>
        <v>C</v>
      </c>
    </row>
    <row r="599" customFormat="false" ht="23.85" hidden="false" customHeight="false" outlineLevel="0" collapsed="false">
      <c r="A599" s="606" t="s">
        <v>1556</v>
      </c>
      <c r="B599" s="606" t="s">
        <v>36</v>
      </c>
      <c r="C599" s="607" t="s">
        <v>1557</v>
      </c>
      <c r="D599" s="606" t="s">
        <v>1554</v>
      </c>
      <c r="E599" s="606" t="s">
        <v>1449</v>
      </c>
      <c r="F599" s="606" t="s">
        <v>4727</v>
      </c>
      <c r="G599" s="608" t="n">
        <v>6.74</v>
      </c>
      <c r="H599" s="608" t="n">
        <v>302.89</v>
      </c>
      <c r="I599" s="604" t="n">
        <f aca="false">H599/$J$7</f>
        <v>2.57312246303221E-005</v>
      </c>
      <c r="J599" s="604" t="n">
        <f aca="false">I599+J598</f>
        <v>0.998922464085275</v>
      </c>
      <c r="K599" s="605" t="str">
        <f aca="false">IF(J599&lt;=$A$8,$B$8,IF(J599&lt;=$A$9,$B$9,$B$10))</f>
        <v>C</v>
      </c>
    </row>
    <row r="600" customFormat="false" ht="23.85" hidden="false" customHeight="false" outlineLevel="0" collapsed="false">
      <c r="A600" s="606" t="s">
        <v>3276</v>
      </c>
      <c r="B600" s="606" t="s">
        <v>36</v>
      </c>
      <c r="C600" s="607" t="s">
        <v>3277</v>
      </c>
      <c r="D600" s="606" t="s">
        <v>1554</v>
      </c>
      <c r="E600" s="606" t="s">
        <v>120</v>
      </c>
      <c r="F600" s="606" t="s">
        <v>4798</v>
      </c>
      <c r="G600" s="608" t="n">
        <v>60.42</v>
      </c>
      <c r="H600" s="608" t="n">
        <v>302.1</v>
      </c>
      <c r="I600" s="604" t="n">
        <f aca="false">H600/$J$7</f>
        <v>2.56641122546809E-005</v>
      </c>
      <c r="J600" s="604" t="n">
        <f aca="false">I600+J599</f>
        <v>0.998948128197529</v>
      </c>
      <c r="K600" s="605" t="str">
        <f aca="false">IF(J600&lt;=$A$8,$B$8,IF(J600&lt;=$A$9,$B$9,$B$10))</f>
        <v>C</v>
      </c>
    </row>
    <row r="601" customFormat="false" ht="35.05" hidden="false" customHeight="false" outlineLevel="0" collapsed="false">
      <c r="A601" s="606" t="s">
        <v>3873</v>
      </c>
      <c r="B601" s="606" t="s">
        <v>36</v>
      </c>
      <c r="C601" s="607" t="s">
        <v>3874</v>
      </c>
      <c r="D601" s="606" t="s">
        <v>1422</v>
      </c>
      <c r="E601" s="606" t="s">
        <v>120</v>
      </c>
      <c r="F601" s="606" t="s">
        <v>4798</v>
      </c>
      <c r="G601" s="608" t="n">
        <v>59.91</v>
      </c>
      <c r="H601" s="608" t="n">
        <v>299.55</v>
      </c>
      <c r="I601" s="604" t="n">
        <f aca="false">H601/$J$7</f>
        <v>2.54474837003961E-005</v>
      </c>
      <c r="J601" s="604" t="n">
        <f aca="false">I601+J600</f>
        <v>0.99897357568123</v>
      </c>
      <c r="K601" s="605" t="str">
        <f aca="false">IF(J601&lt;=$A$8,$B$8,IF(J601&lt;=$A$9,$B$9,$B$10))</f>
        <v>C</v>
      </c>
    </row>
    <row r="602" customFormat="false" ht="35.05" hidden="false" customHeight="false" outlineLevel="0" collapsed="false">
      <c r="A602" s="606" t="s">
        <v>5148</v>
      </c>
      <c r="B602" s="606" t="s">
        <v>42</v>
      </c>
      <c r="C602" s="607" t="s">
        <v>3557</v>
      </c>
      <c r="D602" s="606" t="s">
        <v>1422</v>
      </c>
      <c r="E602" s="606" t="s">
        <v>120</v>
      </c>
      <c r="F602" s="606" t="s">
        <v>4580</v>
      </c>
      <c r="G602" s="608" t="n">
        <v>10.36</v>
      </c>
      <c r="H602" s="608" t="n">
        <v>290.08</v>
      </c>
      <c r="I602" s="604" t="n">
        <f aca="false">H602/$J$7</f>
        <v>2.46429847164443E-005</v>
      </c>
      <c r="J602" s="604" t="n">
        <f aca="false">I602+J601</f>
        <v>0.998998218665946</v>
      </c>
      <c r="K602" s="605" t="str">
        <f aca="false">IF(J602&lt;=$A$8,$B$8,IF(J602&lt;=$A$9,$B$9,$B$10))</f>
        <v>C</v>
      </c>
    </row>
    <row r="603" customFormat="false" ht="23.85" hidden="false" customHeight="false" outlineLevel="0" collapsed="false">
      <c r="A603" s="606" t="s">
        <v>4248</v>
      </c>
      <c r="B603" s="606" t="s">
        <v>36</v>
      </c>
      <c r="C603" s="607" t="s">
        <v>4249</v>
      </c>
      <c r="D603" s="606" t="s">
        <v>1422</v>
      </c>
      <c r="E603" s="606" t="s">
        <v>120</v>
      </c>
      <c r="F603" s="606" t="s">
        <v>4629</v>
      </c>
      <c r="G603" s="608" t="n">
        <v>71.54</v>
      </c>
      <c r="H603" s="608" t="n">
        <v>286.16</v>
      </c>
      <c r="I603" s="604" t="n">
        <f aca="false">H603/$J$7</f>
        <v>2.43099714094654E-005</v>
      </c>
      <c r="J603" s="604" t="n">
        <f aca="false">I603+J602</f>
        <v>0.999022528637356</v>
      </c>
      <c r="K603" s="605" t="str">
        <f aca="false">IF(J603&lt;=$A$8,$B$8,IF(J603&lt;=$A$9,$B$9,$B$10))</f>
        <v>C</v>
      </c>
    </row>
    <row r="604" customFormat="false" ht="23.85" hidden="false" customHeight="false" outlineLevel="0" collapsed="false">
      <c r="A604" s="606" t="s">
        <v>4416</v>
      </c>
      <c r="B604" s="606" t="s">
        <v>36</v>
      </c>
      <c r="C604" s="607" t="s">
        <v>4417</v>
      </c>
      <c r="D604" s="606" t="s">
        <v>1422</v>
      </c>
      <c r="E604" s="606" t="s">
        <v>120</v>
      </c>
      <c r="F604" s="606" t="s">
        <v>4814</v>
      </c>
      <c r="G604" s="608" t="n">
        <v>31.06</v>
      </c>
      <c r="H604" s="608" t="n">
        <v>279.54</v>
      </c>
      <c r="I604" s="604" t="n">
        <f aca="false">H604/$J$7</f>
        <v>2.37475866920672E-005</v>
      </c>
      <c r="J604" s="604" t="n">
        <f aca="false">I604+J603</f>
        <v>0.999046276224048</v>
      </c>
      <c r="K604" s="605" t="str">
        <f aca="false">IF(J604&lt;=$A$8,$B$8,IF(J604&lt;=$A$9,$B$9,$B$10))</f>
        <v>C</v>
      </c>
    </row>
    <row r="605" customFormat="false" ht="23.85" hidden="false" customHeight="false" outlineLevel="0" collapsed="false">
      <c r="A605" s="606" t="s">
        <v>5149</v>
      </c>
      <c r="B605" s="606" t="s">
        <v>42</v>
      </c>
      <c r="C605" s="607" t="s">
        <v>88</v>
      </c>
      <c r="D605" s="606" t="s">
        <v>1399</v>
      </c>
      <c r="E605" s="606" t="s">
        <v>400</v>
      </c>
      <c r="F605" s="606" t="s">
        <v>5150</v>
      </c>
      <c r="G605" s="608" t="n">
        <v>89.08</v>
      </c>
      <c r="H605" s="608" t="n">
        <v>276.14</v>
      </c>
      <c r="I605" s="604" t="n">
        <f aca="false">H605/$J$7</f>
        <v>2.34587486196875E-005</v>
      </c>
      <c r="J605" s="604" t="n">
        <f aca="false">I605+J604</f>
        <v>0.999069734972668</v>
      </c>
      <c r="K605" s="605" t="str">
        <f aca="false">IF(J605&lt;=$A$8,$B$8,IF(J605&lt;=$A$9,$B$9,$B$10))</f>
        <v>C</v>
      </c>
    </row>
    <row r="606" customFormat="false" ht="35.05" hidden="false" customHeight="false" outlineLevel="0" collapsed="false">
      <c r="A606" s="606" t="s">
        <v>2970</v>
      </c>
      <c r="B606" s="606" t="s">
        <v>36</v>
      </c>
      <c r="C606" s="607" t="s">
        <v>2971</v>
      </c>
      <c r="D606" s="606" t="s">
        <v>1404</v>
      </c>
      <c r="E606" s="606" t="s">
        <v>120</v>
      </c>
      <c r="F606" s="606" t="s">
        <v>4798</v>
      </c>
      <c r="G606" s="608" t="n">
        <v>53.64</v>
      </c>
      <c r="H606" s="608" t="n">
        <v>268.2</v>
      </c>
      <c r="I606" s="604" t="n">
        <f aca="false">H606/$J$7</f>
        <v>2.27842267683066E-005</v>
      </c>
      <c r="J606" s="604" t="n">
        <f aca="false">I606+J605</f>
        <v>0.999092519199436</v>
      </c>
      <c r="K606" s="605" t="str">
        <f aca="false">IF(J606&lt;=$A$8,$B$8,IF(J606&lt;=$A$9,$B$9,$B$10))</f>
        <v>C</v>
      </c>
    </row>
    <row r="607" customFormat="false" ht="35.05" hidden="false" customHeight="false" outlineLevel="0" collapsed="false">
      <c r="A607" s="606" t="s">
        <v>5151</v>
      </c>
      <c r="B607" s="606" t="s">
        <v>42</v>
      </c>
      <c r="C607" s="607" t="s">
        <v>3479</v>
      </c>
      <c r="D607" s="606" t="s">
        <v>1404</v>
      </c>
      <c r="E607" s="606" t="s">
        <v>120</v>
      </c>
      <c r="F607" s="606" t="s">
        <v>4655</v>
      </c>
      <c r="G607" s="608" t="n">
        <v>33.22</v>
      </c>
      <c r="H607" s="608" t="n">
        <v>265.76</v>
      </c>
      <c r="I607" s="604" t="n">
        <f aca="false">H607/$J$7</f>
        <v>2.2576942975187E-005</v>
      </c>
      <c r="J607" s="604" t="n">
        <f aca="false">I607+J606</f>
        <v>0.999115096142411</v>
      </c>
      <c r="K607" s="605" t="str">
        <f aca="false">IF(J607&lt;=$A$8,$B$8,IF(J607&lt;=$A$9,$B$9,$B$10))</f>
        <v>C</v>
      </c>
    </row>
    <row r="608" customFormat="false" ht="23.85" hidden="false" customHeight="false" outlineLevel="0" collapsed="false">
      <c r="A608" s="606" t="s">
        <v>5152</v>
      </c>
      <c r="B608" s="606" t="s">
        <v>42</v>
      </c>
      <c r="C608" s="607" t="s">
        <v>4077</v>
      </c>
      <c r="D608" s="606" t="s">
        <v>1422</v>
      </c>
      <c r="E608" s="606" t="s">
        <v>120</v>
      </c>
      <c r="F608" s="606" t="s">
        <v>4644</v>
      </c>
      <c r="G608" s="608" t="n">
        <v>132.58</v>
      </c>
      <c r="H608" s="608" t="n">
        <v>265.16</v>
      </c>
      <c r="I608" s="604" t="n">
        <f aca="false">H608/$J$7</f>
        <v>2.25259715506494E-005</v>
      </c>
      <c r="J608" s="604" t="n">
        <f aca="false">I608+J607</f>
        <v>0.999137622113962</v>
      </c>
      <c r="K608" s="605" t="str">
        <f aca="false">IF(J608&lt;=$A$8,$B$8,IF(J608&lt;=$A$9,$B$9,$B$10))</f>
        <v>C</v>
      </c>
    </row>
    <row r="609" customFormat="false" ht="23.85" hidden="false" customHeight="false" outlineLevel="0" collapsed="false">
      <c r="A609" s="606" t="s">
        <v>5153</v>
      </c>
      <c r="B609" s="606" t="s">
        <v>42</v>
      </c>
      <c r="C609" s="607" t="s">
        <v>3575</v>
      </c>
      <c r="D609" s="606" t="s">
        <v>1422</v>
      </c>
      <c r="E609" s="606" t="s">
        <v>120</v>
      </c>
      <c r="F609" s="606" t="s">
        <v>4814</v>
      </c>
      <c r="G609" s="608" t="n">
        <v>29.14</v>
      </c>
      <c r="H609" s="608" t="n">
        <v>262.26</v>
      </c>
      <c r="I609" s="604" t="n">
        <f aca="false">H609/$J$7</f>
        <v>2.22796096653843E-005</v>
      </c>
      <c r="J609" s="604" t="n">
        <f aca="false">I609+J608</f>
        <v>0.999159901723627</v>
      </c>
      <c r="K609" s="605" t="str">
        <f aca="false">IF(J609&lt;=$A$8,$B$8,IF(J609&lt;=$A$9,$B$9,$B$10))</f>
        <v>C</v>
      </c>
    </row>
    <row r="610" customFormat="false" ht="23.85" hidden="false" customHeight="false" outlineLevel="0" collapsed="false">
      <c r="A610" s="606" t="s">
        <v>5154</v>
      </c>
      <c r="B610" s="606" t="s">
        <v>42</v>
      </c>
      <c r="C610" s="607" t="s">
        <v>1532</v>
      </c>
      <c r="D610" s="606" t="s">
        <v>1533</v>
      </c>
      <c r="E610" s="606" t="s">
        <v>400</v>
      </c>
      <c r="F610" s="606" t="s">
        <v>5155</v>
      </c>
      <c r="G610" s="608" t="n">
        <v>3.31</v>
      </c>
      <c r="H610" s="608" t="n">
        <v>262.15</v>
      </c>
      <c r="I610" s="604" t="n">
        <f aca="false">H610/$J$7</f>
        <v>2.22702649042191E-005</v>
      </c>
      <c r="J610" s="604" t="n">
        <f aca="false">I610+J609</f>
        <v>0.999182171988531</v>
      </c>
      <c r="K610" s="605" t="str">
        <f aca="false">IF(J610&lt;=$A$8,$B$8,IF(J610&lt;=$A$9,$B$9,$B$10))</f>
        <v>C</v>
      </c>
    </row>
    <row r="611" customFormat="false" ht="23.85" hidden="false" customHeight="false" outlineLevel="0" collapsed="false">
      <c r="A611" s="606" t="s">
        <v>5156</v>
      </c>
      <c r="B611" s="606" t="s">
        <v>42</v>
      </c>
      <c r="C611" s="607" t="s">
        <v>4245</v>
      </c>
      <c r="D611" s="606" t="s">
        <v>1422</v>
      </c>
      <c r="E611" s="606" t="s">
        <v>120</v>
      </c>
      <c r="F611" s="606" t="s">
        <v>4610</v>
      </c>
      <c r="G611" s="608" t="n">
        <v>87.36</v>
      </c>
      <c r="H611" s="608" t="n">
        <v>262.08</v>
      </c>
      <c r="I611" s="604" t="n">
        <f aca="false">H611/$J$7</f>
        <v>2.22643182380231E-005</v>
      </c>
      <c r="J611" s="604" t="n">
        <f aca="false">I611+J610</f>
        <v>0.999204436306769</v>
      </c>
      <c r="K611" s="605" t="str">
        <f aca="false">IF(J611&lt;=$A$8,$B$8,IF(J611&lt;=$A$9,$B$9,$B$10))</f>
        <v>C</v>
      </c>
    </row>
    <row r="612" customFormat="false" ht="23.85" hidden="false" customHeight="false" outlineLevel="0" collapsed="false">
      <c r="A612" s="606" t="s">
        <v>5157</v>
      </c>
      <c r="B612" s="606" t="s">
        <v>42</v>
      </c>
      <c r="C612" s="607" t="s">
        <v>1579</v>
      </c>
      <c r="D612" s="606" t="s">
        <v>1533</v>
      </c>
      <c r="E612" s="606" t="s">
        <v>47</v>
      </c>
      <c r="F612" s="606" t="s">
        <v>4732</v>
      </c>
      <c r="G612" s="608" t="n">
        <v>5.34</v>
      </c>
      <c r="H612" s="608" t="n">
        <v>261.98</v>
      </c>
      <c r="I612" s="604" t="n">
        <f aca="false">H612/$J$7</f>
        <v>2.22558230006001E-005</v>
      </c>
      <c r="J612" s="604" t="n">
        <f aca="false">I612+J611</f>
        <v>0.99922669212977</v>
      </c>
      <c r="K612" s="605" t="str">
        <f aca="false">IF(J612&lt;=$A$8,$B$8,IF(J612&lt;=$A$9,$B$9,$B$10))</f>
        <v>C</v>
      </c>
    </row>
    <row r="613" customFormat="false" ht="35.05" hidden="false" customHeight="false" outlineLevel="0" collapsed="false">
      <c r="A613" s="606" t="s">
        <v>5158</v>
      </c>
      <c r="B613" s="606" t="s">
        <v>42</v>
      </c>
      <c r="C613" s="607" t="s">
        <v>1806</v>
      </c>
      <c r="D613" s="606" t="s">
        <v>1399</v>
      </c>
      <c r="E613" s="606" t="s">
        <v>400</v>
      </c>
      <c r="F613" s="606" t="s">
        <v>5159</v>
      </c>
      <c r="G613" s="608" t="n">
        <v>101.7</v>
      </c>
      <c r="H613" s="608" t="n">
        <v>260.35</v>
      </c>
      <c r="I613" s="604" t="n">
        <f aca="false">H613/$J$7</f>
        <v>2.21173506306063E-005</v>
      </c>
      <c r="J613" s="604" t="n">
        <f aca="false">I613+J612</f>
        <v>0.9992488094804</v>
      </c>
      <c r="K613" s="605" t="str">
        <f aca="false">IF(J613&lt;=$A$8,$B$8,IF(J613&lt;=$A$9,$B$9,$B$10))</f>
        <v>C</v>
      </c>
    </row>
    <row r="614" customFormat="false" ht="35.05" hidden="false" customHeight="false" outlineLevel="0" collapsed="false">
      <c r="A614" s="606" t="s">
        <v>5160</v>
      </c>
      <c r="B614" s="606" t="s">
        <v>42</v>
      </c>
      <c r="C614" s="607" t="s">
        <v>3046</v>
      </c>
      <c r="D614" s="606" t="s">
        <v>1404</v>
      </c>
      <c r="E614" s="606" t="s">
        <v>120</v>
      </c>
      <c r="F614" s="606" t="s">
        <v>4562</v>
      </c>
      <c r="G614" s="608" t="n">
        <v>257.21</v>
      </c>
      <c r="H614" s="608" t="n">
        <v>257.21</v>
      </c>
      <c r="I614" s="604" t="n">
        <f aca="false">H614/$J$7</f>
        <v>2.18506001755262E-005</v>
      </c>
      <c r="J614" s="604" t="n">
        <f aca="false">I614+J613</f>
        <v>0.999270660080576</v>
      </c>
      <c r="K614" s="605" t="str">
        <f aca="false">IF(J614&lt;=$A$8,$B$8,IF(J614&lt;=$A$9,$B$9,$B$10))</f>
        <v>C</v>
      </c>
    </row>
    <row r="615" customFormat="false" ht="23.85" hidden="false" customHeight="false" outlineLevel="0" collapsed="false">
      <c r="A615" s="606" t="s">
        <v>5161</v>
      </c>
      <c r="B615" s="606" t="s">
        <v>42</v>
      </c>
      <c r="C615" s="607" t="s">
        <v>1863</v>
      </c>
      <c r="D615" s="606" t="s">
        <v>1729</v>
      </c>
      <c r="E615" s="606" t="s">
        <v>66</v>
      </c>
      <c r="F615" s="606" t="s">
        <v>5162</v>
      </c>
      <c r="G615" s="608" t="n">
        <v>71.65</v>
      </c>
      <c r="H615" s="608" t="n">
        <v>250.77</v>
      </c>
      <c r="I615" s="604" t="n">
        <f aca="false">H615/$J$7</f>
        <v>2.13035068854893E-005</v>
      </c>
      <c r="J615" s="604" t="n">
        <f aca="false">I615+J614</f>
        <v>0.999291963587461</v>
      </c>
      <c r="K615" s="605" t="str">
        <f aca="false">IF(J615&lt;=$A$8,$B$8,IF(J615&lt;=$A$9,$B$9,$B$10))</f>
        <v>C</v>
      </c>
    </row>
    <row r="616" customFormat="false" ht="35.05" hidden="false" customHeight="false" outlineLevel="0" collapsed="false">
      <c r="A616" s="606" t="s">
        <v>5163</v>
      </c>
      <c r="B616" s="606" t="s">
        <v>42</v>
      </c>
      <c r="C616" s="607" t="s">
        <v>1425</v>
      </c>
      <c r="D616" s="606" t="s">
        <v>1422</v>
      </c>
      <c r="E616" s="606" t="s">
        <v>120</v>
      </c>
      <c r="F616" s="606" t="s">
        <v>4562</v>
      </c>
      <c r="G616" s="608" t="n">
        <v>249.08</v>
      </c>
      <c r="H616" s="608" t="n">
        <v>249.08</v>
      </c>
      <c r="I616" s="604" t="n">
        <f aca="false">H616/$J$7</f>
        <v>2.11599373730418E-005</v>
      </c>
      <c r="J616" s="604" t="n">
        <f aca="false">I616+J615</f>
        <v>0.999313123524835</v>
      </c>
      <c r="K616" s="605" t="str">
        <f aca="false">IF(J616&lt;=$A$8,$B$8,IF(J616&lt;=$A$9,$B$9,$B$10))</f>
        <v>C</v>
      </c>
    </row>
    <row r="617" customFormat="false" ht="35.05" hidden="false" customHeight="false" outlineLevel="0" collapsed="false">
      <c r="A617" s="606" t="s">
        <v>5164</v>
      </c>
      <c r="B617" s="606" t="s">
        <v>42</v>
      </c>
      <c r="C617" s="607" t="s">
        <v>3202</v>
      </c>
      <c r="D617" s="606" t="s">
        <v>1404</v>
      </c>
      <c r="E617" s="606" t="s">
        <v>120</v>
      </c>
      <c r="F617" s="606" t="s">
        <v>4610</v>
      </c>
      <c r="G617" s="608" t="n">
        <v>82.58</v>
      </c>
      <c r="H617" s="608" t="n">
        <v>247.74</v>
      </c>
      <c r="I617" s="604" t="n">
        <f aca="false">H617/$J$7</f>
        <v>2.10461011915745E-005</v>
      </c>
      <c r="J617" s="604" t="n">
        <f aca="false">I617+J616</f>
        <v>0.999334169626026</v>
      </c>
      <c r="K617" s="605" t="str">
        <f aca="false">IF(J617&lt;=$A$8,$B$8,IF(J617&lt;=$A$9,$B$9,$B$10))</f>
        <v>C</v>
      </c>
    </row>
    <row r="618" customFormat="false" ht="23.85" hidden="false" customHeight="false" outlineLevel="0" collapsed="false">
      <c r="A618" s="606" t="s">
        <v>5165</v>
      </c>
      <c r="B618" s="606" t="s">
        <v>42</v>
      </c>
      <c r="C618" s="607" t="s">
        <v>3660</v>
      </c>
      <c r="D618" s="606" t="s">
        <v>1422</v>
      </c>
      <c r="E618" s="606" t="s">
        <v>120</v>
      </c>
      <c r="F618" s="606" t="s">
        <v>4644</v>
      </c>
      <c r="G618" s="608" t="n">
        <v>121.57</v>
      </c>
      <c r="H618" s="608" t="n">
        <v>243.14</v>
      </c>
      <c r="I618" s="604" t="n">
        <f aca="false">H618/$J$7</f>
        <v>2.06553202701195E-005</v>
      </c>
      <c r="J618" s="604" t="n">
        <f aca="false">I618+J617</f>
        <v>0.999354824946296</v>
      </c>
      <c r="K618" s="605" t="str">
        <f aca="false">IF(J618&lt;=$A$8,$B$8,IF(J618&lt;=$A$9,$B$9,$B$10))</f>
        <v>C</v>
      </c>
    </row>
    <row r="619" customFormat="false" ht="35.05" hidden="false" customHeight="false" outlineLevel="0" collapsed="false">
      <c r="A619" s="606" t="s">
        <v>5166</v>
      </c>
      <c r="B619" s="606" t="s">
        <v>42</v>
      </c>
      <c r="C619" s="607" t="s">
        <v>196</v>
      </c>
      <c r="D619" s="606" t="s">
        <v>1404</v>
      </c>
      <c r="E619" s="606" t="s">
        <v>120</v>
      </c>
      <c r="F619" s="606" t="s">
        <v>4610</v>
      </c>
      <c r="G619" s="608" t="n">
        <v>75.62</v>
      </c>
      <c r="H619" s="608" t="n">
        <v>226.86</v>
      </c>
      <c r="I619" s="604" t="n">
        <f aca="false">H619/$J$7</f>
        <v>1.9272295617666E-005</v>
      </c>
      <c r="J619" s="604" t="n">
        <f aca="false">I619+J618</f>
        <v>0.999374097241914</v>
      </c>
      <c r="K619" s="605" t="str">
        <f aca="false">IF(J619&lt;=$A$8,$B$8,IF(J619&lt;=$A$9,$B$9,$B$10))</f>
        <v>C</v>
      </c>
    </row>
    <row r="620" customFormat="false" ht="35.05" hidden="false" customHeight="false" outlineLevel="0" collapsed="false">
      <c r="A620" s="606" t="s">
        <v>1711</v>
      </c>
      <c r="B620" s="606" t="s">
        <v>36</v>
      </c>
      <c r="C620" s="607" t="s">
        <v>1712</v>
      </c>
      <c r="D620" s="606" t="s">
        <v>1399</v>
      </c>
      <c r="E620" s="606" t="s">
        <v>388</v>
      </c>
      <c r="F620" s="606" t="s">
        <v>5167</v>
      </c>
      <c r="G620" s="608" t="n">
        <v>1095.8</v>
      </c>
      <c r="H620" s="608" t="n">
        <v>219.16</v>
      </c>
      <c r="I620" s="604" t="n">
        <f aca="false">H620/$J$7</f>
        <v>1.86181623361002E-005</v>
      </c>
      <c r="J620" s="604" t="n">
        <f aca="false">I620+J619</f>
        <v>0.99939271540425</v>
      </c>
      <c r="K620" s="605" t="str">
        <f aca="false">IF(J620&lt;=$A$8,$B$8,IF(J620&lt;=$A$9,$B$9,$B$10))</f>
        <v>C</v>
      </c>
    </row>
    <row r="621" customFormat="false" ht="23.85" hidden="false" customHeight="false" outlineLevel="0" collapsed="false">
      <c r="A621" s="606" t="s">
        <v>5168</v>
      </c>
      <c r="B621" s="606" t="s">
        <v>42</v>
      </c>
      <c r="C621" s="607" t="s">
        <v>1810</v>
      </c>
      <c r="D621" s="606" t="s">
        <v>1399</v>
      </c>
      <c r="E621" s="606" t="s">
        <v>66</v>
      </c>
      <c r="F621" s="606" t="s">
        <v>5169</v>
      </c>
      <c r="G621" s="608" t="n">
        <v>23.32</v>
      </c>
      <c r="H621" s="608" t="n">
        <v>216.87</v>
      </c>
      <c r="I621" s="604" t="n">
        <f aca="false">H621/$J$7</f>
        <v>1.8423621399115E-005</v>
      </c>
      <c r="J621" s="604" t="n">
        <f aca="false">I621+J620</f>
        <v>0.999411139025649</v>
      </c>
      <c r="K621" s="605" t="str">
        <f aca="false">IF(J621&lt;=$A$8,$B$8,IF(J621&lt;=$A$9,$B$9,$B$10))</f>
        <v>C</v>
      </c>
    </row>
    <row r="622" customFormat="false" ht="35.05" hidden="false" customHeight="false" outlineLevel="0" collapsed="false">
      <c r="A622" s="606" t="s">
        <v>2901</v>
      </c>
      <c r="B622" s="606" t="s">
        <v>36</v>
      </c>
      <c r="C622" s="607" t="s">
        <v>2902</v>
      </c>
      <c r="D622" s="606" t="s">
        <v>1404</v>
      </c>
      <c r="E622" s="606" t="s">
        <v>47</v>
      </c>
      <c r="F622" s="606" t="s">
        <v>5170</v>
      </c>
      <c r="G622" s="608" t="n">
        <v>4.25</v>
      </c>
      <c r="H622" s="608" t="n">
        <v>216.75</v>
      </c>
      <c r="I622" s="604" t="n">
        <f aca="false">H622/$J$7</f>
        <v>1.84134271142075E-005</v>
      </c>
      <c r="J622" s="604" t="n">
        <f aca="false">I622+J621</f>
        <v>0.999429552452763</v>
      </c>
      <c r="K622" s="605" t="str">
        <f aca="false">IF(J622&lt;=$A$8,$B$8,IF(J622&lt;=$A$9,$B$9,$B$10))</f>
        <v>C</v>
      </c>
    </row>
    <row r="623" customFormat="false" ht="35.05" hidden="false" customHeight="false" outlineLevel="0" collapsed="false">
      <c r="A623" s="606" t="s">
        <v>5171</v>
      </c>
      <c r="B623" s="606" t="s">
        <v>42</v>
      </c>
      <c r="C623" s="607" t="s">
        <v>3704</v>
      </c>
      <c r="D623" s="606" t="s">
        <v>1422</v>
      </c>
      <c r="E623" s="606" t="s">
        <v>120</v>
      </c>
      <c r="F623" s="606" t="s">
        <v>4842</v>
      </c>
      <c r="G623" s="608" t="n">
        <v>8.59</v>
      </c>
      <c r="H623" s="608" t="n">
        <v>214.75</v>
      </c>
      <c r="I623" s="604" t="n">
        <f aca="false">H623/$J$7</f>
        <v>1.82435223657488E-005</v>
      </c>
      <c r="J623" s="604" t="n">
        <f aca="false">I623+J622</f>
        <v>0.999447795975129</v>
      </c>
      <c r="K623" s="605" t="str">
        <f aca="false">IF(J623&lt;=$A$8,$B$8,IF(J623&lt;=$A$9,$B$9,$B$10))</f>
        <v>C</v>
      </c>
    </row>
    <row r="624" customFormat="false" ht="23.85" hidden="false" customHeight="false" outlineLevel="0" collapsed="false">
      <c r="A624" s="606" t="s">
        <v>5172</v>
      </c>
      <c r="B624" s="606" t="s">
        <v>42</v>
      </c>
      <c r="C624" s="607" t="s">
        <v>1714</v>
      </c>
      <c r="D624" s="606" t="s">
        <v>1399</v>
      </c>
      <c r="E624" s="606" t="s">
        <v>66</v>
      </c>
      <c r="F624" s="606" t="s">
        <v>5173</v>
      </c>
      <c r="G624" s="608" t="n">
        <v>25.39</v>
      </c>
      <c r="H624" s="608" t="n">
        <v>211.49</v>
      </c>
      <c r="I624" s="604" t="n">
        <f aca="false">H624/$J$7</f>
        <v>1.79665776257612E-005</v>
      </c>
      <c r="J624" s="604" t="n">
        <f aca="false">I624+J623</f>
        <v>0.999465762552755</v>
      </c>
      <c r="K624" s="605" t="str">
        <f aca="false">IF(J624&lt;=$A$8,$B$8,IF(J624&lt;=$A$9,$B$9,$B$10))</f>
        <v>C</v>
      </c>
    </row>
    <row r="625" customFormat="false" ht="23.85" hidden="false" customHeight="false" outlineLevel="0" collapsed="false">
      <c r="A625" s="606" t="s">
        <v>5174</v>
      </c>
      <c r="B625" s="606" t="s">
        <v>42</v>
      </c>
      <c r="C625" s="607" t="s">
        <v>2145</v>
      </c>
      <c r="D625" s="606" t="s">
        <v>1924</v>
      </c>
      <c r="E625" s="606" t="s">
        <v>47</v>
      </c>
      <c r="F625" s="606" t="s">
        <v>5175</v>
      </c>
      <c r="G625" s="608" t="n">
        <v>3.85</v>
      </c>
      <c r="H625" s="608" t="n">
        <v>207.2</v>
      </c>
      <c r="I625" s="604" t="n">
        <f aca="false">H625/$J$7</f>
        <v>1.76021319403174E-005</v>
      </c>
      <c r="J625" s="604" t="n">
        <f aca="false">I625+J624</f>
        <v>0.999483364684695</v>
      </c>
      <c r="K625" s="605" t="str">
        <f aca="false">IF(J625&lt;=$A$8,$B$8,IF(J625&lt;=$A$9,$B$9,$B$10))</f>
        <v>C</v>
      </c>
    </row>
    <row r="626" customFormat="false" ht="35.05" hidden="false" customHeight="false" outlineLevel="0" collapsed="false">
      <c r="A626" s="606" t="s">
        <v>5176</v>
      </c>
      <c r="B626" s="606" t="s">
        <v>42</v>
      </c>
      <c r="C626" s="607" t="s">
        <v>3899</v>
      </c>
      <c r="D626" s="606" t="s">
        <v>1422</v>
      </c>
      <c r="E626" s="606" t="s">
        <v>120</v>
      </c>
      <c r="F626" s="606" t="s">
        <v>4545</v>
      </c>
      <c r="G626" s="608" t="n">
        <v>9.39</v>
      </c>
      <c r="H626" s="608" t="n">
        <v>206.58</v>
      </c>
      <c r="I626" s="604" t="n">
        <f aca="false">H626/$J$7</f>
        <v>1.75494614682952E-005</v>
      </c>
      <c r="J626" s="604" t="n">
        <f aca="false">I626+J625</f>
        <v>0.999500914146163</v>
      </c>
      <c r="K626" s="605" t="str">
        <f aca="false">IF(J626&lt;=$A$8,$B$8,IF(J626&lt;=$A$9,$B$9,$B$10))</f>
        <v>C</v>
      </c>
    </row>
    <row r="627" customFormat="false" ht="35.05" hidden="false" customHeight="false" outlineLevel="0" collapsed="false">
      <c r="A627" s="606" t="s">
        <v>5177</v>
      </c>
      <c r="B627" s="606" t="s">
        <v>42</v>
      </c>
      <c r="C627" s="607" t="s">
        <v>3888</v>
      </c>
      <c r="D627" s="606" t="s">
        <v>1422</v>
      </c>
      <c r="E627" s="606" t="s">
        <v>120</v>
      </c>
      <c r="F627" s="606" t="s">
        <v>4629</v>
      </c>
      <c r="G627" s="608" t="n">
        <v>50.22</v>
      </c>
      <c r="H627" s="608" t="n">
        <v>200.88</v>
      </c>
      <c r="I627" s="604" t="n">
        <f aca="false">H627/$J$7</f>
        <v>1.7065232935188E-005</v>
      </c>
      <c r="J627" s="604" t="n">
        <f aca="false">I627+J626</f>
        <v>0.999517979379099</v>
      </c>
      <c r="K627" s="605" t="str">
        <f aca="false">IF(J627&lt;=$A$8,$B$8,IF(J627&lt;=$A$9,$B$9,$B$10))</f>
        <v>C</v>
      </c>
    </row>
    <row r="628" customFormat="false" ht="23.85" hidden="false" customHeight="false" outlineLevel="0" collapsed="false">
      <c r="A628" s="606" t="s">
        <v>5178</v>
      </c>
      <c r="B628" s="606" t="s">
        <v>42</v>
      </c>
      <c r="C628" s="607" t="s">
        <v>3591</v>
      </c>
      <c r="D628" s="606" t="s">
        <v>1422</v>
      </c>
      <c r="E628" s="606" t="s">
        <v>120</v>
      </c>
      <c r="F628" s="606" t="s">
        <v>4625</v>
      </c>
      <c r="G628" s="608" t="n">
        <v>13.75</v>
      </c>
      <c r="H628" s="608" t="n">
        <v>192.5</v>
      </c>
      <c r="I628" s="604" t="n">
        <f aca="false">H628/$J$7</f>
        <v>1.63533320391462E-005</v>
      </c>
      <c r="J628" s="604" t="n">
        <f aca="false">I628+J627</f>
        <v>0.999534332711138</v>
      </c>
      <c r="K628" s="605" t="str">
        <f aca="false">IF(J628&lt;=$A$8,$B$8,IF(J628&lt;=$A$9,$B$9,$B$10))</f>
        <v>C</v>
      </c>
    </row>
    <row r="629" customFormat="false" ht="23.85" hidden="false" customHeight="false" outlineLevel="0" collapsed="false">
      <c r="A629" s="606" t="s">
        <v>5179</v>
      </c>
      <c r="B629" s="606" t="s">
        <v>42</v>
      </c>
      <c r="C629" s="607" t="s">
        <v>3758</v>
      </c>
      <c r="D629" s="606" t="s">
        <v>1422</v>
      </c>
      <c r="E629" s="606" t="s">
        <v>120</v>
      </c>
      <c r="F629" s="606" t="s">
        <v>4644</v>
      </c>
      <c r="G629" s="608" t="n">
        <v>94.63</v>
      </c>
      <c r="H629" s="608" t="n">
        <v>189.26</v>
      </c>
      <c r="I629" s="604" t="n">
        <f aca="false">H629/$J$7</f>
        <v>1.60780863466432E-005</v>
      </c>
      <c r="J629" s="604" t="n">
        <f aca="false">I629+J628</f>
        <v>0.999550410797484</v>
      </c>
      <c r="K629" s="605" t="str">
        <f aca="false">IF(J629&lt;=$A$8,$B$8,IF(J629&lt;=$A$9,$B$9,$B$10))</f>
        <v>C</v>
      </c>
    </row>
    <row r="630" customFormat="false" ht="35.05" hidden="false" customHeight="false" outlineLevel="0" collapsed="false">
      <c r="A630" s="606" t="s">
        <v>3054</v>
      </c>
      <c r="B630" s="606" t="s">
        <v>36</v>
      </c>
      <c r="C630" s="607" t="s">
        <v>3055</v>
      </c>
      <c r="D630" s="606" t="s">
        <v>1404</v>
      </c>
      <c r="E630" s="606" t="s">
        <v>120</v>
      </c>
      <c r="F630" s="606" t="s">
        <v>4579</v>
      </c>
      <c r="G630" s="608" t="n">
        <v>12.6</v>
      </c>
      <c r="H630" s="608" t="n">
        <v>189</v>
      </c>
      <c r="I630" s="604" t="n">
        <f aca="false">H630/$J$7</f>
        <v>1.60559987293436E-005</v>
      </c>
      <c r="J630" s="604" t="n">
        <f aca="false">I630+J629</f>
        <v>0.999566466796214</v>
      </c>
      <c r="K630" s="605" t="str">
        <f aca="false">IF(J630&lt;=$A$8,$B$8,IF(J630&lt;=$A$9,$B$9,$B$10))</f>
        <v>C</v>
      </c>
    </row>
    <row r="631" customFormat="false" ht="23.85" hidden="false" customHeight="false" outlineLevel="0" collapsed="false">
      <c r="A631" s="606" t="s">
        <v>5180</v>
      </c>
      <c r="B631" s="606" t="s">
        <v>42</v>
      </c>
      <c r="C631" s="607" t="s">
        <v>3776</v>
      </c>
      <c r="D631" s="606" t="s">
        <v>1422</v>
      </c>
      <c r="E631" s="606" t="s">
        <v>120</v>
      </c>
      <c r="F631" s="606" t="s">
        <v>4644</v>
      </c>
      <c r="G631" s="608" t="n">
        <v>91.58</v>
      </c>
      <c r="H631" s="608" t="n">
        <v>183.16</v>
      </c>
      <c r="I631" s="604" t="n">
        <f aca="false">H631/$J$7</f>
        <v>1.55598768638443E-005</v>
      </c>
      <c r="J631" s="604" t="n">
        <f aca="false">I631+J630</f>
        <v>0.999582026673078</v>
      </c>
      <c r="K631" s="605" t="str">
        <f aca="false">IF(J631&lt;=$A$8,$B$8,IF(J631&lt;=$A$9,$B$9,$B$10))</f>
        <v>C</v>
      </c>
    </row>
    <row r="632" customFormat="false" ht="35.05" hidden="false" customHeight="false" outlineLevel="0" collapsed="false">
      <c r="A632" s="606" t="s">
        <v>3064</v>
      </c>
      <c r="B632" s="606" t="s">
        <v>36</v>
      </c>
      <c r="C632" s="607" t="s">
        <v>3065</v>
      </c>
      <c r="D632" s="606" t="s">
        <v>1404</v>
      </c>
      <c r="E632" s="606" t="s">
        <v>120</v>
      </c>
      <c r="F632" s="606" t="s">
        <v>4644</v>
      </c>
      <c r="G632" s="608" t="n">
        <v>90.11</v>
      </c>
      <c r="H632" s="608" t="n">
        <v>180.22</v>
      </c>
      <c r="I632" s="604" t="n">
        <f aca="false">H632/$J$7</f>
        <v>1.531011688361E-005</v>
      </c>
      <c r="J632" s="604" t="n">
        <f aca="false">I632+J631</f>
        <v>0.999597336789961</v>
      </c>
      <c r="K632" s="605" t="str">
        <f aca="false">IF(J632&lt;=$A$8,$B$8,IF(J632&lt;=$A$9,$B$9,$B$10))</f>
        <v>C</v>
      </c>
    </row>
    <row r="633" customFormat="false" ht="23.85" hidden="false" customHeight="false" outlineLevel="0" collapsed="false">
      <c r="A633" s="606" t="s">
        <v>5181</v>
      </c>
      <c r="B633" s="606" t="s">
        <v>42</v>
      </c>
      <c r="C633" s="607" t="s">
        <v>1421</v>
      </c>
      <c r="D633" s="606" t="s">
        <v>1422</v>
      </c>
      <c r="E633" s="606" t="s">
        <v>120</v>
      </c>
      <c r="F633" s="606" t="s">
        <v>4562</v>
      </c>
      <c r="G633" s="608" t="n">
        <v>172.54</v>
      </c>
      <c r="H633" s="608" t="n">
        <v>172.54</v>
      </c>
      <c r="I633" s="604" t="n">
        <f aca="false">H633/$J$7</f>
        <v>1.46576826495288E-005</v>
      </c>
      <c r="J633" s="604" t="n">
        <f aca="false">I633+J632</f>
        <v>0.999611994472611</v>
      </c>
      <c r="K633" s="605" t="str">
        <f aca="false">IF(J633&lt;=$A$8,$B$8,IF(J633&lt;=$A$9,$B$9,$B$10))</f>
        <v>C</v>
      </c>
    </row>
    <row r="634" customFormat="false" ht="23.85" hidden="false" customHeight="false" outlineLevel="0" collapsed="false">
      <c r="A634" s="606" t="s">
        <v>2039</v>
      </c>
      <c r="B634" s="606" t="s">
        <v>36</v>
      </c>
      <c r="C634" s="607" t="s">
        <v>2040</v>
      </c>
      <c r="D634" s="606" t="s">
        <v>1382</v>
      </c>
      <c r="E634" s="606" t="s">
        <v>120</v>
      </c>
      <c r="F634" s="606" t="s">
        <v>5062</v>
      </c>
      <c r="G634" s="608" t="n">
        <v>4.98</v>
      </c>
      <c r="H634" s="608" t="n">
        <v>169.32</v>
      </c>
      <c r="I634" s="604" t="n">
        <f aca="false">H634/$J$7</f>
        <v>1.43841360045103E-005</v>
      </c>
      <c r="J634" s="604" t="n">
        <f aca="false">I634+J633</f>
        <v>0.999626378608615</v>
      </c>
      <c r="K634" s="605" t="str">
        <f aca="false">IF(J634&lt;=$A$8,$B$8,IF(J634&lt;=$A$9,$B$9,$B$10))</f>
        <v>C</v>
      </c>
    </row>
    <row r="635" customFormat="false" ht="23.85" hidden="false" customHeight="false" outlineLevel="0" collapsed="false">
      <c r="A635" s="606" t="s">
        <v>5182</v>
      </c>
      <c r="B635" s="606" t="s">
        <v>42</v>
      </c>
      <c r="C635" s="607" t="s">
        <v>3761</v>
      </c>
      <c r="D635" s="606" t="s">
        <v>1422</v>
      </c>
      <c r="E635" s="606" t="s">
        <v>120</v>
      </c>
      <c r="F635" s="606" t="s">
        <v>4629</v>
      </c>
      <c r="G635" s="608" t="n">
        <v>40.96</v>
      </c>
      <c r="H635" s="608" t="n">
        <v>163.84</v>
      </c>
      <c r="I635" s="604" t="n">
        <f aca="false">H635/$J$7</f>
        <v>1.39185969937336E-005</v>
      </c>
      <c r="J635" s="604" t="n">
        <f aca="false">I635+J634</f>
        <v>0.999640297205609</v>
      </c>
      <c r="K635" s="605" t="str">
        <f aca="false">IF(J635&lt;=$A$8,$B$8,IF(J635&lt;=$A$9,$B$9,$B$10))</f>
        <v>C</v>
      </c>
    </row>
    <row r="636" customFormat="false" ht="23.85" hidden="false" customHeight="false" outlineLevel="0" collapsed="false">
      <c r="A636" s="606" t="s">
        <v>5183</v>
      </c>
      <c r="B636" s="606" t="s">
        <v>42</v>
      </c>
      <c r="C636" s="607" t="s">
        <v>1828</v>
      </c>
      <c r="D636" s="606" t="s">
        <v>1399</v>
      </c>
      <c r="E636" s="606" t="s">
        <v>66</v>
      </c>
      <c r="F636" s="606" t="s">
        <v>5184</v>
      </c>
      <c r="G636" s="608" t="n">
        <v>21.39</v>
      </c>
      <c r="H636" s="608" t="n">
        <v>147.8</v>
      </c>
      <c r="I636" s="604" t="n">
        <f aca="false">H636/$J$7</f>
        <v>1.25559609110951E-005</v>
      </c>
      <c r="J636" s="604" t="n">
        <f aca="false">I636+J635</f>
        <v>0.99965285316652</v>
      </c>
      <c r="K636" s="605" t="str">
        <f aca="false">IF(J636&lt;=$A$8,$B$8,IF(J636&lt;=$A$9,$B$9,$B$10))</f>
        <v>C</v>
      </c>
    </row>
    <row r="637" customFormat="false" ht="23.85" hidden="false" customHeight="false" outlineLevel="0" collapsed="false">
      <c r="A637" s="606" t="s">
        <v>5185</v>
      </c>
      <c r="B637" s="606" t="s">
        <v>42</v>
      </c>
      <c r="C637" s="607" t="s">
        <v>3666</v>
      </c>
      <c r="D637" s="606" t="s">
        <v>1422</v>
      </c>
      <c r="E637" s="606" t="s">
        <v>120</v>
      </c>
      <c r="F637" s="606" t="s">
        <v>4798</v>
      </c>
      <c r="G637" s="608" t="n">
        <v>29.42</v>
      </c>
      <c r="H637" s="608" t="n">
        <v>147.1</v>
      </c>
      <c r="I637" s="604" t="n">
        <f aca="false">H637/$J$7</f>
        <v>1.24964942491346E-005</v>
      </c>
      <c r="J637" s="604" t="n">
        <f aca="false">I637+J636</f>
        <v>0.999665349660769</v>
      </c>
      <c r="K637" s="605" t="str">
        <f aca="false">IF(J637&lt;=$A$8,$B$8,IF(J637&lt;=$A$9,$B$9,$B$10))</f>
        <v>C</v>
      </c>
    </row>
    <row r="638" customFormat="false" ht="35.05" hidden="false" customHeight="false" outlineLevel="0" collapsed="false">
      <c r="A638" s="606" t="s">
        <v>5186</v>
      </c>
      <c r="B638" s="606" t="s">
        <v>42</v>
      </c>
      <c r="C638" s="607" t="s">
        <v>3566</v>
      </c>
      <c r="D638" s="606" t="s">
        <v>1422</v>
      </c>
      <c r="E638" s="606" t="s">
        <v>120</v>
      </c>
      <c r="F638" s="606" t="s">
        <v>4629</v>
      </c>
      <c r="G638" s="608" t="n">
        <v>35.6</v>
      </c>
      <c r="H638" s="608" t="n">
        <v>142.4</v>
      </c>
      <c r="I638" s="604" t="n">
        <f aca="false">H638/$J$7</f>
        <v>1.20972180902567E-005</v>
      </c>
      <c r="J638" s="604" t="n">
        <f aca="false">I638+J637</f>
        <v>0.99967744687886</v>
      </c>
      <c r="K638" s="605" t="str">
        <f aca="false">IF(J638&lt;=$A$8,$B$8,IF(J638&lt;=$A$9,$B$9,$B$10))</f>
        <v>C</v>
      </c>
    </row>
    <row r="639" customFormat="false" ht="35.05" hidden="false" customHeight="false" outlineLevel="0" collapsed="false">
      <c r="A639" s="606" t="s">
        <v>5187</v>
      </c>
      <c r="B639" s="606" t="s">
        <v>42</v>
      </c>
      <c r="C639" s="607" t="s">
        <v>4382</v>
      </c>
      <c r="D639" s="606" t="s">
        <v>1422</v>
      </c>
      <c r="E639" s="606" t="s">
        <v>120</v>
      </c>
      <c r="F639" s="606" t="s">
        <v>4562</v>
      </c>
      <c r="G639" s="608" t="n">
        <v>133.75</v>
      </c>
      <c r="H639" s="608" t="n">
        <v>133.75</v>
      </c>
      <c r="I639" s="604" t="n">
        <f aca="false">H639/$J$7</f>
        <v>1.1362380053173E-005</v>
      </c>
      <c r="J639" s="604" t="n">
        <f aca="false">I639+J638</f>
        <v>0.999688809258913</v>
      </c>
      <c r="K639" s="605" t="str">
        <f aca="false">IF(J639&lt;=$A$8,$B$8,IF(J639&lt;=$A$9,$B$9,$B$10))</f>
        <v>C</v>
      </c>
    </row>
    <row r="640" customFormat="false" ht="23.85" hidden="false" customHeight="false" outlineLevel="0" collapsed="false">
      <c r="A640" s="606" t="s">
        <v>3578</v>
      </c>
      <c r="B640" s="606" t="s">
        <v>36</v>
      </c>
      <c r="C640" s="607" t="s">
        <v>3579</v>
      </c>
      <c r="D640" s="606" t="s">
        <v>1422</v>
      </c>
      <c r="E640" s="606" t="s">
        <v>120</v>
      </c>
      <c r="F640" s="606" t="s">
        <v>4610</v>
      </c>
      <c r="G640" s="608" t="n">
        <v>43.34</v>
      </c>
      <c r="H640" s="608" t="n">
        <v>130.02</v>
      </c>
      <c r="I640" s="604" t="n">
        <f aca="false">H640/$J$7</f>
        <v>1.10455076972976E-005</v>
      </c>
      <c r="J640" s="604" t="n">
        <f aca="false">I640+J639</f>
        <v>0.99969985476661</v>
      </c>
      <c r="K640" s="605" t="str">
        <f aca="false">IF(J640&lt;=$A$8,$B$8,IF(J640&lt;=$A$9,$B$9,$B$10))</f>
        <v>C</v>
      </c>
    </row>
    <row r="641" customFormat="false" ht="35.05" hidden="false" customHeight="false" outlineLevel="0" collapsed="false">
      <c r="A641" s="606" t="s">
        <v>5188</v>
      </c>
      <c r="B641" s="606" t="s">
        <v>42</v>
      </c>
      <c r="C641" s="607" t="s">
        <v>3138</v>
      </c>
      <c r="D641" s="606" t="s">
        <v>1404</v>
      </c>
      <c r="E641" s="606" t="s">
        <v>120</v>
      </c>
      <c r="F641" s="606" t="s">
        <v>4610</v>
      </c>
      <c r="G641" s="608" t="n">
        <v>41.62</v>
      </c>
      <c r="H641" s="608" t="n">
        <v>124.86</v>
      </c>
      <c r="I641" s="604" t="n">
        <f aca="false">H641/$J$7</f>
        <v>1.06071534462743E-005</v>
      </c>
      <c r="J641" s="604" t="n">
        <f aca="false">I641+J640</f>
        <v>0.999710461920056</v>
      </c>
      <c r="K641" s="605" t="str">
        <f aca="false">IF(J641&lt;=$A$8,$B$8,IF(J641&lt;=$A$9,$B$9,$B$10))</f>
        <v>C</v>
      </c>
    </row>
    <row r="642" customFormat="false" ht="35.05" hidden="false" customHeight="false" outlineLevel="0" collapsed="false">
      <c r="A642" s="606" t="s">
        <v>5189</v>
      </c>
      <c r="B642" s="606" t="s">
        <v>42</v>
      </c>
      <c r="C642" s="607" t="s">
        <v>2745</v>
      </c>
      <c r="D642" s="606" t="s">
        <v>1422</v>
      </c>
      <c r="E642" s="606" t="s">
        <v>120</v>
      </c>
      <c r="F642" s="606" t="s">
        <v>4798</v>
      </c>
      <c r="G642" s="608" t="n">
        <v>24.8</v>
      </c>
      <c r="H642" s="608" t="n">
        <v>124</v>
      </c>
      <c r="I642" s="604" t="n">
        <f aca="false">H642/$J$7</f>
        <v>1.0534094404437E-005</v>
      </c>
      <c r="J642" s="604" t="n">
        <f aca="false">I642+J641</f>
        <v>0.999720996014461</v>
      </c>
      <c r="K642" s="605" t="str">
        <f aca="false">IF(J642&lt;=$A$8,$B$8,IF(J642&lt;=$A$9,$B$9,$B$10))</f>
        <v>C</v>
      </c>
    </row>
    <row r="643" customFormat="false" ht="35.05" hidden="false" customHeight="false" outlineLevel="0" collapsed="false">
      <c r="A643" s="606" t="s">
        <v>5190</v>
      </c>
      <c r="B643" s="606" t="s">
        <v>42</v>
      </c>
      <c r="C643" s="607" t="s">
        <v>1462</v>
      </c>
      <c r="D643" s="606" t="s">
        <v>1404</v>
      </c>
      <c r="E643" s="606" t="s">
        <v>120</v>
      </c>
      <c r="F643" s="606" t="s">
        <v>4644</v>
      </c>
      <c r="G643" s="608" t="n">
        <v>60.12</v>
      </c>
      <c r="H643" s="608" t="n">
        <v>120.24</v>
      </c>
      <c r="I643" s="604" t="n">
        <f aca="false">H643/$J$7</f>
        <v>1.02146734773348E-005</v>
      </c>
      <c r="J643" s="604" t="n">
        <f aca="false">I643+J642</f>
        <v>0.999731210687938</v>
      </c>
      <c r="K643" s="605" t="str">
        <f aca="false">IF(J643&lt;=$A$8,$B$8,IF(J643&lt;=$A$9,$B$9,$B$10))</f>
        <v>C</v>
      </c>
    </row>
    <row r="644" customFormat="false" ht="23.85" hidden="false" customHeight="false" outlineLevel="0" collapsed="false">
      <c r="A644" s="606" t="s">
        <v>5191</v>
      </c>
      <c r="B644" s="606" t="s">
        <v>42</v>
      </c>
      <c r="C644" s="607" t="s">
        <v>4097</v>
      </c>
      <c r="D644" s="606" t="s">
        <v>1533</v>
      </c>
      <c r="E644" s="606" t="s">
        <v>47</v>
      </c>
      <c r="F644" s="606" t="s">
        <v>5192</v>
      </c>
      <c r="G644" s="608" t="n">
        <v>0.59</v>
      </c>
      <c r="H644" s="608" t="n">
        <v>118</v>
      </c>
      <c r="I644" s="604" t="n">
        <f aca="false">H644/$J$7</f>
        <v>1.00243801590611E-005</v>
      </c>
      <c r="J644" s="604" t="n">
        <f aca="false">I644+J643</f>
        <v>0.999741235068097</v>
      </c>
      <c r="K644" s="605" t="str">
        <f aca="false">IF(J644&lt;=$A$8,$B$8,IF(J644&lt;=$A$9,$B$9,$B$10))</f>
        <v>C</v>
      </c>
    </row>
    <row r="645" customFormat="false" ht="23.85" hidden="false" customHeight="false" outlineLevel="0" collapsed="false">
      <c r="A645" s="606" t="s">
        <v>5193</v>
      </c>
      <c r="B645" s="606" t="s">
        <v>42</v>
      </c>
      <c r="C645" s="607" t="s">
        <v>1789</v>
      </c>
      <c r="D645" s="606" t="s">
        <v>914</v>
      </c>
      <c r="E645" s="606" t="s">
        <v>388</v>
      </c>
      <c r="F645" s="606" t="s">
        <v>5194</v>
      </c>
      <c r="G645" s="608" t="n">
        <v>109.26</v>
      </c>
      <c r="H645" s="608" t="n">
        <v>111.44</v>
      </c>
      <c r="I645" s="604" t="n">
        <f aca="false">H645/$J$7</f>
        <v>9.46709258411664E-006</v>
      </c>
      <c r="J645" s="604" t="n">
        <f aca="false">I645+J644</f>
        <v>0.999750702160681</v>
      </c>
      <c r="K645" s="605" t="str">
        <f aca="false">IF(J645&lt;=$A$8,$B$8,IF(J645&lt;=$A$9,$B$9,$B$10))</f>
        <v>C</v>
      </c>
    </row>
    <row r="646" customFormat="false" ht="35.05" hidden="false" customHeight="false" outlineLevel="0" collapsed="false">
      <c r="A646" s="606" t="s">
        <v>5195</v>
      </c>
      <c r="B646" s="606" t="s">
        <v>42</v>
      </c>
      <c r="C646" s="607" t="s">
        <v>3934</v>
      </c>
      <c r="D646" s="606" t="s">
        <v>1422</v>
      </c>
      <c r="E646" s="606" t="s">
        <v>120</v>
      </c>
      <c r="F646" s="606" t="s">
        <v>4655</v>
      </c>
      <c r="G646" s="608" t="n">
        <v>13.84</v>
      </c>
      <c r="H646" s="608" t="n">
        <v>110.72</v>
      </c>
      <c r="I646" s="604" t="n">
        <f aca="false">H646/$J$7</f>
        <v>9.40592687467152E-006</v>
      </c>
      <c r="J646" s="604" t="n">
        <f aca="false">I646+J645</f>
        <v>0.999760108087556</v>
      </c>
      <c r="K646" s="605" t="str">
        <f aca="false">IF(J646&lt;=$A$8,$B$8,IF(J646&lt;=$A$9,$B$9,$B$10))</f>
        <v>C</v>
      </c>
    </row>
    <row r="647" customFormat="false" ht="15" hidden="false" customHeight="false" outlineLevel="0" collapsed="false">
      <c r="A647" s="606" t="s">
        <v>1831</v>
      </c>
      <c r="B647" s="606" t="s">
        <v>36</v>
      </c>
      <c r="C647" s="607" t="s">
        <v>1832</v>
      </c>
      <c r="D647" s="606" t="s">
        <v>1815</v>
      </c>
      <c r="E647" s="606" t="s">
        <v>47</v>
      </c>
      <c r="F647" s="606" t="s">
        <v>4684</v>
      </c>
      <c r="G647" s="608" t="n">
        <v>8.46</v>
      </c>
      <c r="H647" s="608" t="n">
        <v>101.52</v>
      </c>
      <c r="I647" s="604" t="n">
        <f aca="false">H647/$J$7</f>
        <v>8.62436503176168E-006</v>
      </c>
      <c r="J647" s="604" t="n">
        <f aca="false">I647+J646</f>
        <v>0.999768732452588</v>
      </c>
      <c r="K647" s="605" t="str">
        <f aca="false">IF(J647&lt;=$A$8,$B$8,IF(J647&lt;=$A$9,$B$9,$B$10))</f>
        <v>C</v>
      </c>
    </row>
    <row r="648" customFormat="false" ht="35.05" hidden="false" customHeight="false" outlineLevel="0" collapsed="false">
      <c r="A648" s="606" t="s">
        <v>5196</v>
      </c>
      <c r="B648" s="606" t="s">
        <v>42</v>
      </c>
      <c r="C648" s="607" t="s">
        <v>3227</v>
      </c>
      <c r="D648" s="606" t="s">
        <v>1404</v>
      </c>
      <c r="E648" s="606" t="s">
        <v>120</v>
      </c>
      <c r="F648" s="606" t="s">
        <v>4562</v>
      </c>
      <c r="G648" s="608" t="n">
        <v>99.86</v>
      </c>
      <c r="H648" s="608" t="n">
        <v>99.86</v>
      </c>
      <c r="I648" s="604" t="n">
        <f aca="false">H648/$J$7</f>
        <v>8.48334409054099E-006</v>
      </c>
      <c r="J648" s="604" t="n">
        <f aca="false">I648+J647</f>
        <v>0.999777215796678</v>
      </c>
      <c r="K648" s="605" t="str">
        <f aca="false">IF(J648&lt;=$A$8,$B$8,IF(J648&lt;=$A$9,$B$9,$B$10))</f>
        <v>C</v>
      </c>
    </row>
    <row r="649" customFormat="false" ht="35.05" hidden="false" customHeight="false" outlineLevel="0" collapsed="false">
      <c r="A649" s="606" t="s">
        <v>3462</v>
      </c>
      <c r="B649" s="606" t="s">
        <v>36</v>
      </c>
      <c r="C649" s="607" t="s">
        <v>3463</v>
      </c>
      <c r="D649" s="606" t="s">
        <v>1404</v>
      </c>
      <c r="E649" s="606" t="s">
        <v>120</v>
      </c>
      <c r="F649" s="606" t="s">
        <v>4655</v>
      </c>
      <c r="G649" s="608" t="n">
        <v>12.38</v>
      </c>
      <c r="H649" s="608" t="n">
        <v>99.04</v>
      </c>
      <c r="I649" s="604" t="n">
        <f aca="false">H649/$J$7</f>
        <v>8.41368314367294E-006</v>
      </c>
      <c r="J649" s="604" t="n">
        <f aca="false">I649+J648</f>
        <v>0.999785629479822</v>
      </c>
      <c r="K649" s="605" t="str">
        <f aca="false">IF(J649&lt;=$A$8,$B$8,IF(J649&lt;=$A$9,$B$9,$B$10))</f>
        <v>C</v>
      </c>
    </row>
    <row r="650" customFormat="false" ht="35.05" hidden="false" customHeight="false" outlineLevel="0" collapsed="false">
      <c r="A650" s="606" t="s">
        <v>5197</v>
      </c>
      <c r="B650" s="606" t="s">
        <v>42</v>
      </c>
      <c r="C650" s="607" t="s">
        <v>3837</v>
      </c>
      <c r="D650" s="606" t="s">
        <v>1422</v>
      </c>
      <c r="E650" s="606" t="s">
        <v>120</v>
      </c>
      <c r="F650" s="606" t="s">
        <v>4562</v>
      </c>
      <c r="G650" s="608" t="n">
        <v>95.82</v>
      </c>
      <c r="H650" s="608" t="n">
        <v>95.82</v>
      </c>
      <c r="I650" s="604" t="n">
        <f aca="false">H650/$J$7</f>
        <v>8.14013649865449E-006</v>
      </c>
      <c r="J650" s="604" t="n">
        <f aca="false">I650+J649</f>
        <v>0.99979376961632</v>
      </c>
      <c r="K650" s="605" t="str">
        <f aca="false">IF(J650&lt;=$A$8,$B$8,IF(J650&lt;=$A$9,$B$9,$B$10))</f>
        <v>C</v>
      </c>
    </row>
    <row r="651" customFormat="false" ht="23.85" hidden="false" customHeight="false" outlineLevel="0" collapsed="false">
      <c r="A651" s="606" t="s">
        <v>5198</v>
      </c>
      <c r="B651" s="606" t="s">
        <v>42</v>
      </c>
      <c r="C651" s="607" t="s">
        <v>3572</v>
      </c>
      <c r="D651" s="606" t="s">
        <v>1422</v>
      </c>
      <c r="E651" s="606" t="s">
        <v>120</v>
      </c>
      <c r="F651" s="606" t="s">
        <v>4921</v>
      </c>
      <c r="G651" s="608" t="n">
        <v>5.93</v>
      </c>
      <c r="H651" s="608" t="n">
        <v>94.88</v>
      </c>
      <c r="I651" s="604" t="n">
        <f aca="false">H651/$J$7</f>
        <v>8.06028126687892E-006</v>
      </c>
      <c r="J651" s="604" t="n">
        <f aca="false">I651+J650</f>
        <v>0.999801829897587</v>
      </c>
      <c r="K651" s="605" t="str">
        <f aca="false">IF(J651&lt;=$A$8,$B$8,IF(J651&lt;=$A$9,$B$9,$B$10))</f>
        <v>C</v>
      </c>
    </row>
    <row r="652" customFormat="false" ht="23.85" hidden="false" customHeight="false" outlineLevel="0" collapsed="false">
      <c r="A652" s="606" t="s">
        <v>4428</v>
      </c>
      <c r="B652" s="606" t="s">
        <v>36</v>
      </c>
      <c r="C652" s="607" t="s">
        <v>4429</v>
      </c>
      <c r="D652" s="606" t="s">
        <v>1422</v>
      </c>
      <c r="E652" s="606" t="s">
        <v>120</v>
      </c>
      <c r="F652" s="606" t="s">
        <v>4562</v>
      </c>
      <c r="G652" s="608" t="n">
        <v>91.83</v>
      </c>
      <c r="H652" s="608" t="n">
        <v>91.83</v>
      </c>
      <c r="I652" s="604" t="n">
        <f aca="false">H652/$J$7</f>
        <v>7.80117652547946E-006</v>
      </c>
      <c r="J652" s="604" t="n">
        <f aca="false">I652+J651</f>
        <v>0.999809631074113</v>
      </c>
      <c r="K652" s="605" t="str">
        <f aca="false">IF(J652&lt;=$A$8,$B$8,IF(J652&lt;=$A$9,$B$9,$B$10))</f>
        <v>C</v>
      </c>
    </row>
    <row r="653" customFormat="false" ht="23.85" hidden="false" customHeight="false" outlineLevel="0" collapsed="false">
      <c r="A653" s="606" t="s">
        <v>5199</v>
      </c>
      <c r="B653" s="606" t="s">
        <v>42</v>
      </c>
      <c r="C653" s="607" t="s">
        <v>3597</v>
      </c>
      <c r="D653" s="606" t="s">
        <v>1422</v>
      </c>
      <c r="E653" s="606" t="s">
        <v>120</v>
      </c>
      <c r="F653" s="606" t="s">
        <v>4629</v>
      </c>
      <c r="G653" s="608" t="n">
        <v>22.91</v>
      </c>
      <c r="H653" s="608" t="n">
        <v>91.64</v>
      </c>
      <c r="I653" s="604" t="n">
        <f aca="false">H653/$J$7</f>
        <v>7.78503557437589E-006</v>
      </c>
      <c r="J653" s="604" t="n">
        <f aca="false">I653+J652</f>
        <v>0.999817416109687</v>
      </c>
      <c r="K653" s="605" t="str">
        <f aca="false">IF(J653&lt;=$A$8,$B$8,IF(J653&lt;=$A$9,$B$9,$B$10))</f>
        <v>C</v>
      </c>
    </row>
    <row r="654" customFormat="false" ht="35.05" hidden="false" customHeight="false" outlineLevel="0" collapsed="false">
      <c r="A654" s="606" t="s">
        <v>5200</v>
      </c>
      <c r="B654" s="606" t="s">
        <v>42</v>
      </c>
      <c r="C654" s="607" t="s">
        <v>3141</v>
      </c>
      <c r="D654" s="606" t="s">
        <v>1404</v>
      </c>
      <c r="E654" s="606" t="s">
        <v>120</v>
      </c>
      <c r="F654" s="606" t="s">
        <v>4644</v>
      </c>
      <c r="G654" s="608" t="n">
        <v>44.27</v>
      </c>
      <c r="H654" s="608" t="n">
        <v>88.54</v>
      </c>
      <c r="I654" s="604" t="n">
        <f aca="false">H654/$J$7</f>
        <v>7.52168321426496E-006</v>
      </c>
      <c r="J654" s="604" t="n">
        <f aca="false">I654+J653</f>
        <v>0.999824937792901</v>
      </c>
      <c r="K654" s="605" t="str">
        <f aca="false">IF(J654&lt;=$A$8,$B$8,IF(J654&lt;=$A$9,$B$9,$B$10))</f>
        <v>C</v>
      </c>
    </row>
    <row r="655" customFormat="false" ht="35.05" hidden="false" customHeight="false" outlineLevel="0" collapsed="false">
      <c r="A655" s="606" t="s">
        <v>5201</v>
      </c>
      <c r="B655" s="606" t="s">
        <v>42</v>
      </c>
      <c r="C655" s="607" t="s">
        <v>3241</v>
      </c>
      <c r="D655" s="606" t="s">
        <v>1404</v>
      </c>
      <c r="E655" s="606" t="s">
        <v>120</v>
      </c>
      <c r="F655" s="606" t="s">
        <v>4798</v>
      </c>
      <c r="G655" s="608" t="n">
        <v>17.64</v>
      </c>
      <c r="H655" s="608" t="n">
        <v>88.2</v>
      </c>
      <c r="I655" s="604" t="n">
        <f aca="false">H655/$J$7</f>
        <v>7.49279940702699E-006</v>
      </c>
      <c r="J655" s="604" t="n">
        <f aca="false">I655+J654</f>
        <v>0.999832430592308</v>
      </c>
      <c r="K655" s="605" t="str">
        <f aca="false">IF(J655&lt;=$A$8,$B$8,IF(J655&lt;=$A$9,$B$9,$B$10))</f>
        <v>C</v>
      </c>
    </row>
    <row r="656" customFormat="false" ht="23.85" hidden="false" customHeight="false" outlineLevel="0" collapsed="false">
      <c r="A656" s="606" t="s">
        <v>2376</v>
      </c>
      <c r="B656" s="606" t="s">
        <v>36</v>
      </c>
      <c r="C656" s="607" t="s">
        <v>2377</v>
      </c>
      <c r="D656" s="606" t="s">
        <v>674</v>
      </c>
      <c r="E656" s="606" t="s">
        <v>1449</v>
      </c>
      <c r="F656" s="606" t="s">
        <v>4629</v>
      </c>
      <c r="G656" s="608" t="n">
        <v>21.93</v>
      </c>
      <c r="H656" s="608" t="n">
        <v>87.72</v>
      </c>
      <c r="I656" s="604" t="n">
        <f aca="false">H656/$J$7</f>
        <v>7.45202226739691E-006</v>
      </c>
      <c r="J656" s="604" t="n">
        <f aca="false">I656+J655</f>
        <v>0.999839882614576</v>
      </c>
      <c r="K656" s="605" t="str">
        <f aca="false">IF(J656&lt;=$A$8,$B$8,IF(J656&lt;=$A$9,$B$9,$B$10))</f>
        <v>C</v>
      </c>
    </row>
    <row r="657" customFormat="false" ht="35.05" hidden="false" customHeight="false" outlineLevel="0" collapsed="false">
      <c r="A657" s="606" t="s">
        <v>5202</v>
      </c>
      <c r="B657" s="606" t="s">
        <v>42</v>
      </c>
      <c r="C657" s="607" t="s">
        <v>4357</v>
      </c>
      <c r="D657" s="606" t="s">
        <v>1422</v>
      </c>
      <c r="E657" s="606" t="s">
        <v>120</v>
      </c>
      <c r="F657" s="606" t="s">
        <v>4562</v>
      </c>
      <c r="G657" s="608" t="n">
        <v>86.26</v>
      </c>
      <c r="H657" s="608" t="n">
        <v>86.26</v>
      </c>
      <c r="I657" s="604" t="n">
        <f aca="false">H657/$J$7</f>
        <v>7.32799180102209E-006</v>
      </c>
      <c r="J657" s="604" t="n">
        <f aca="false">I657+J656</f>
        <v>0.999847210606377</v>
      </c>
      <c r="K657" s="605" t="str">
        <f aca="false">IF(J657&lt;=$A$8,$B$8,IF(J657&lt;=$A$9,$B$9,$B$10))</f>
        <v>C</v>
      </c>
    </row>
    <row r="658" customFormat="false" ht="23.85" hidden="false" customHeight="false" outlineLevel="0" collapsed="false">
      <c r="A658" s="606" t="s">
        <v>3583</v>
      </c>
      <c r="B658" s="606" t="s">
        <v>36</v>
      </c>
      <c r="C658" s="607" t="s">
        <v>3584</v>
      </c>
      <c r="D658" s="606" t="s">
        <v>1422</v>
      </c>
      <c r="E658" s="606" t="s">
        <v>120</v>
      </c>
      <c r="F658" s="606" t="s">
        <v>4644</v>
      </c>
      <c r="G658" s="608" t="n">
        <v>42.95</v>
      </c>
      <c r="H658" s="608" t="n">
        <v>85.9</v>
      </c>
      <c r="I658" s="604" t="n">
        <f aca="false">H658/$J$7</f>
        <v>7.29740894629953E-006</v>
      </c>
      <c r="J658" s="604" t="n">
        <f aca="false">I658+J657</f>
        <v>0.999854508015323</v>
      </c>
      <c r="K658" s="605" t="str">
        <f aca="false">IF(J658&lt;=$A$8,$B$8,IF(J658&lt;=$A$9,$B$9,$B$10))</f>
        <v>C</v>
      </c>
    </row>
    <row r="659" customFormat="false" ht="35.05" hidden="false" customHeight="false" outlineLevel="0" collapsed="false">
      <c r="A659" s="606" t="s">
        <v>3117</v>
      </c>
      <c r="B659" s="606" t="s">
        <v>36</v>
      </c>
      <c r="C659" s="607" t="s">
        <v>3118</v>
      </c>
      <c r="D659" s="606" t="s">
        <v>1404</v>
      </c>
      <c r="E659" s="606" t="s">
        <v>120</v>
      </c>
      <c r="F659" s="606" t="s">
        <v>4562</v>
      </c>
      <c r="G659" s="608" t="n">
        <v>85.06</v>
      </c>
      <c r="H659" s="608" t="n">
        <v>85.06</v>
      </c>
      <c r="I659" s="604" t="n">
        <f aca="false">H659/$J$7</f>
        <v>7.22604895194689E-006</v>
      </c>
      <c r="J659" s="604" t="n">
        <f aca="false">I659+J658</f>
        <v>0.999861734064275</v>
      </c>
      <c r="K659" s="605" t="str">
        <f aca="false">IF(J659&lt;=$A$8,$B$8,IF(J659&lt;=$A$9,$B$9,$B$10))</f>
        <v>C</v>
      </c>
    </row>
    <row r="660" customFormat="false" ht="23.85" hidden="false" customHeight="false" outlineLevel="0" collapsed="false">
      <c r="A660" s="606" t="s">
        <v>5203</v>
      </c>
      <c r="B660" s="606" t="s">
        <v>42</v>
      </c>
      <c r="C660" s="607" t="s">
        <v>3797</v>
      </c>
      <c r="D660" s="606" t="s">
        <v>1422</v>
      </c>
      <c r="E660" s="606" t="s">
        <v>120</v>
      </c>
      <c r="F660" s="606" t="s">
        <v>4644</v>
      </c>
      <c r="G660" s="608" t="n">
        <v>40.19</v>
      </c>
      <c r="H660" s="608" t="n">
        <v>80.38</v>
      </c>
      <c r="I660" s="604" t="n">
        <f aca="false">H660/$J$7</f>
        <v>6.82847184055362E-006</v>
      </c>
      <c r="J660" s="604" t="n">
        <f aca="false">I660+J659</f>
        <v>0.999868562536116</v>
      </c>
      <c r="K660" s="605" t="str">
        <f aca="false">IF(J660&lt;=$A$8,$B$8,IF(J660&lt;=$A$9,$B$9,$B$10))</f>
        <v>C</v>
      </c>
    </row>
    <row r="661" customFormat="false" ht="23.85" hidden="false" customHeight="false" outlineLevel="0" collapsed="false">
      <c r="A661" s="606" t="s">
        <v>4423</v>
      </c>
      <c r="B661" s="606" t="s">
        <v>36</v>
      </c>
      <c r="C661" s="607" t="s">
        <v>4424</v>
      </c>
      <c r="D661" s="606" t="s">
        <v>1751</v>
      </c>
      <c r="E661" s="606" t="s">
        <v>120</v>
      </c>
      <c r="F661" s="606" t="s">
        <v>4562</v>
      </c>
      <c r="G661" s="608" t="n">
        <v>74.19</v>
      </c>
      <c r="H661" s="608" t="n">
        <v>74.19</v>
      </c>
      <c r="I661" s="604" t="n">
        <f aca="false">H661/$J$7</f>
        <v>6.30261664407406E-006</v>
      </c>
      <c r="J661" s="604" t="n">
        <f aca="false">I661+J660</f>
        <v>0.99987486515276</v>
      </c>
      <c r="K661" s="605" t="str">
        <f aca="false">IF(J661&lt;=$A$8,$B$8,IF(J661&lt;=$A$9,$B$9,$B$10))</f>
        <v>C</v>
      </c>
    </row>
    <row r="662" customFormat="false" ht="35.05" hidden="false" customHeight="false" outlineLevel="0" collapsed="false">
      <c r="A662" s="606" t="s">
        <v>3869</v>
      </c>
      <c r="B662" s="606" t="s">
        <v>36</v>
      </c>
      <c r="C662" s="607" t="s">
        <v>3870</v>
      </c>
      <c r="D662" s="606" t="s">
        <v>1554</v>
      </c>
      <c r="E662" s="606" t="s">
        <v>463</v>
      </c>
      <c r="F662" s="606" t="s">
        <v>4644</v>
      </c>
      <c r="G662" s="608" t="n">
        <v>35.97</v>
      </c>
      <c r="H662" s="608" t="n">
        <v>71.94</v>
      </c>
      <c r="I662" s="604" t="n">
        <f aca="false">H662/$J$7</f>
        <v>6.11147380205807E-006</v>
      </c>
      <c r="J662" s="604" t="n">
        <f aca="false">I662+J661</f>
        <v>0.999880976626562</v>
      </c>
      <c r="K662" s="605" t="str">
        <f aca="false">IF(J662&lt;=$A$8,$B$8,IF(J662&lt;=$A$9,$B$9,$B$10))</f>
        <v>C</v>
      </c>
    </row>
    <row r="663" customFormat="false" ht="23.85" hidden="false" customHeight="false" outlineLevel="0" collapsed="false">
      <c r="A663" s="606" t="s">
        <v>1593</v>
      </c>
      <c r="B663" s="606" t="s">
        <v>36</v>
      </c>
      <c r="C663" s="607" t="s">
        <v>1594</v>
      </c>
      <c r="D663" s="606" t="s">
        <v>1533</v>
      </c>
      <c r="E663" s="606" t="s">
        <v>400</v>
      </c>
      <c r="F663" s="606" t="s">
        <v>5204</v>
      </c>
      <c r="G663" s="608" t="n">
        <v>35.48</v>
      </c>
      <c r="H663" s="608" t="n">
        <v>68.29</v>
      </c>
      <c r="I663" s="604" t="n">
        <f aca="false">H663/$J$7</f>
        <v>5.80139763612101E-006</v>
      </c>
      <c r="J663" s="604" t="n">
        <f aca="false">I663+J662</f>
        <v>0.999886778024198</v>
      </c>
      <c r="K663" s="605" t="str">
        <f aca="false">IF(J663&lt;=$A$8,$B$8,IF(J663&lt;=$A$9,$B$9,$B$10))</f>
        <v>C</v>
      </c>
    </row>
    <row r="664" customFormat="false" ht="35.05" hidden="false" customHeight="false" outlineLevel="0" collapsed="false">
      <c r="A664" s="606" t="s">
        <v>5205</v>
      </c>
      <c r="B664" s="606" t="s">
        <v>42</v>
      </c>
      <c r="C664" s="607" t="s">
        <v>4276</v>
      </c>
      <c r="D664" s="606" t="s">
        <v>1422</v>
      </c>
      <c r="E664" s="606" t="s">
        <v>120</v>
      </c>
      <c r="F664" s="606" t="s">
        <v>4644</v>
      </c>
      <c r="G664" s="608" t="n">
        <v>33.67</v>
      </c>
      <c r="H664" s="608" t="n">
        <v>67.34</v>
      </c>
      <c r="I664" s="604" t="n">
        <f aca="false">H664/$J$7</f>
        <v>5.72069288060315E-006</v>
      </c>
      <c r="J664" s="604" t="n">
        <f aca="false">I664+J663</f>
        <v>0.999892498717079</v>
      </c>
      <c r="K664" s="605" t="str">
        <f aca="false">IF(J664&lt;=$A$8,$B$8,IF(J664&lt;=$A$9,$B$9,$B$10))</f>
        <v>C</v>
      </c>
    </row>
    <row r="665" customFormat="false" ht="35.05" hidden="false" customHeight="false" outlineLevel="0" collapsed="false">
      <c r="A665" s="606" t="s">
        <v>3700</v>
      </c>
      <c r="B665" s="606" t="s">
        <v>36</v>
      </c>
      <c r="C665" s="607" t="s">
        <v>3701</v>
      </c>
      <c r="D665" s="606" t="s">
        <v>1422</v>
      </c>
      <c r="E665" s="606" t="s">
        <v>120</v>
      </c>
      <c r="F665" s="606" t="s">
        <v>4644</v>
      </c>
      <c r="G665" s="608" t="n">
        <v>31.94</v>
      </c>
      <c r="H665" s="608" t="n">
        <v>63.88</v>
      </c>
      <c r="I665" s="604" t="n">
        <f aca="false">H665/$J$7</f>
        <v>5.42675766576966E-006</v>
      </c>
      <c r="J665" s="604" t="n">
        <f aca="false">I665+J664</f>
        <v>0.999897925474744</v>
      </c>
      <c r="K665" s="605" t="str">
        <f aca="false">IF(J665&lt;=$A$8,$B$8,IF(J665&lt;=$A$9,$B$9,$B$10))</f>
        <v>C</v>
      </c>
    </row>
    <row r="666" customFormat="false" ht="35.05" hidden="false" customHeight="false" outlineLevel="0" collapsed="false">
      <c r="A666" s="606" t="s">
        <v>3308</v>
      </c>
      <c r="B666" s="606" t="s">
        <v>36</v>
      </c>
      <c r="C666" s="607" t="s">
        <v>3309</v>
      </c>
      <c r="D666" s="606" t="s">
        <v>1404</v>
      </c>
      <c r="E666" s="606" t="s">
        <v>120</v>
      </c>
      <c r="F666" s="606" t="s">
        <v>4562</v>
      </c>
      <c r="G666" s="608" t="n">
        <v>63.83</v>
      </c>
      <c r="H666" s="608" t="n">
        <v>63.83</v>
      </c>
      <c r="I666" s="604" t="n">
        <f aca="false">H666/$J$7</f>
        <v>5.42251004705819E-006</v>
      </c>
      <c r="J666" s="604" t="n">
        <f aca="false">I666+J665</f>
        <v>0.999903347984791</v>
      </c>
      <c r="K666" s="605" t="str">
        <f aca="false">IF(J666&lt;=$A$8,$B$8,IF(J666&lt;=$A$9,$B$9,$B$10))</f>
        <v>C</v>
      </c>
    </row>
    <row r="667" customFormat="false" ht="35.05" hidden="false" customHeight="false" outlineLevel="0" collapsed="false">
      <c r="A667" s="606" t="s">
        <v>5206</v>
      </c>
      <c r="B667" s="606" t="s">
        <v>42</v>
      </c>
      <c r="C667" s="607" t="s">
        <v>3890</v>
      </c>
      <c r="D667" s="606" t="s">
        <v>1422</v>
      </c>
      <c r="E667" s="606" t="s">
        <v>120</v>
      </c>
      <c r="F667" s="606" t="s">
        <v>4562</v>
      </c>
      <c r="G667" s="608" t="n">
        <v>62.74</v>
      </c>
      <c r="H667" s="608" t="n">
        <v>62.74</v>
      </c>
      <c r="I667" s="604" t="n">
        <f aca="false">H667/$J$7</f>
        <v>5.32991195914822E-006</v>
      </c>
      <c r="J667" s="604" t="n">
        <f aca="false">I667+J666</f>
        <v>0.999908677896751</v>
      </c>
      <c r="K667" s="605" t="str">
        <f aca="false">IF(J667&lt;=$A$8,$B$8,IF(J667&lt;=$A$9,$B$9,$B$10))</f>
        <v>C</v>
      </c>
    </row>
    <row r="668" customFormat="false" ht="35.05" hidden="false" customHeight="false" outlineLevel="0" collapsed="false">
      <c r="A668" s="606" t="s">
        <v>5207</v>
      </c>
      <c r="B668" s="606" t="s">
        <v>42</v>
      </c>
      <c r="C668" s="607" t="s">
        <v>3126</v>
      </c>
      <c r="D668" s="606" t="s">
        <v>1404</v>
      </c>
      <c r="E668" s="606" t="s">
        <v>120</v>
      </c>
      <c r="F668" s="606" t="s">
        <v>4562</v>
      </c>
      <c r="G668" s="608" t="n">
        <v>61.49</v>
      </c>
      <c r="H668" s="608" t="n">
        <v>61.49</v>
      </c>
      <c r="I668" s="604" t="n">
        <f aca="false">H668/$J$7</f>
        <v>5.22372149136156E-006</v>
      </c>
      <c r="J668" s="604" t="n">
        <f aca="false">I668+J667</f>
        <v>0.999913901618242</v>
      </c>
      <c r="K668" s="605" t="str">
        <f aca="false">IF(J668&lt;=$A$8,$B$8,IF(J668&lt;=$A$9,$B$9,$B$10))</f>
        <v>C</v>
      </c>
    </row>
    <row r="669" customFormat="false" ht="35.05" hidden="false" customHeight="false" outlineLevel="0" collapsed="false">
      <c r="A669" s="606" t="s">
        <v>5208</v>
      </c>
      <c r="B669" s="606" t="s">
        <v>42</v>
      </c>
      <c r="C669" s="607" t="s">
        <v>3239</v>
      </c>
      <c r="D669" s="606" t="s">
        <v>1404</v>
      </c>
      <c r="E669" s="606" t="s">
        <v>120</v>
      </c>
      <c r="F669" s="606" t="s">
        <v>4610</v>
      </c>
      <c r="G669" s="608" t="n">
        <v>17.64</v>
      </c>
      <c r="H669" s="608" t="n">
        <v>52.92</v>
      </c>
      <c r="I669" s="604" t="n">
        <f aca="false">H669/$J$7</f>
        <v>4.49567964421619E-006</v>
      </c>
      <c r="J669" s="604" t="n">
        <f aca="false">I669+J668</f>
        <v>0.999918397297886</v>
      </c>
      <c r="K669" s="605" t="str">
        <f aca="false">IF(J669&lt;=$A$8,$B$8,IF(J669&lt;=$A$9,$B$9,$B$10))</f>
        <v>C</v>
      </c>
    </row>
    <row r="670" customFormat="false" ht="23.85" hidden="false" customHeight="false" outlineLevel="0" collapsed="false">
      <c r="A670" s="606" t="s">
        <v>4433</v>
      </c>
      <c r="B670" s="606" t="s">
        <v>36</v>
      </c>
      <c r="C670" s="607" t="s">
        <v>4434</v>
      </c>
      <c r="D670" s="606" t="s">
        <v>1422</v>
      </c>
      <c r="E670" s="606" t="s">
        <v>120</v>
      </c>
      <c r="F670" s="606" t="s">
        <v>4562</v>
      </c>
      <c r="G670" s="608" t="n">
        <v>52.63</v>
      </c>
      <c r="H670" s="608" t="n">
        <v>52.63</v>
      </c>
      <c r="I670" s="604" t="n">
        <f aca="false">H670/$J$7</f>
        <v>4.47104345568969E-006</v>
      </c>
      <c r="J670" s="604" t="n">
        <f aca="false">I670+J669</f>
        <v>0.999922868341342</v>
      </c>
      <c r="K670" s="605" t="str">
        <f aca="false">IF(J670&lt;=$A$8,$B$8,IF(J670&lt;=$A$9,$B$9,$B$10))</f>
        <v>C</v>
      </c>
    </row>
    <row r="671" customFormat="false" ht="15" hidden="false" customHeight="false" outlineLevel="0" collapsed="false">
      <c r="A671" s="606" t="s">
        <v>4267</v>
      </c>
      <c r="B671" s="606" t="s">
        <v>36</v>
      </c>
      <c r="C671" s="607" t="s">
        <v>4268</v>
      </c>
      <c r="D671" s="606" t="s">
        <v>1382</v>
      </c>
      <c r="E671" s="606" t="s">
        <v>120</v>
      </c>
      <c r="F671" s="606" t="s">
        <v>4629</v>
      </c>
      <c r="G671" s="608" t="n">
        <v>12.76</v>
      </c>
      <c r="H671" s="608" t="n">
        <v>51.04</v>
      </c>
      <c r="I671" s="604" t="n">
        <f aca="false">H671/$J$7</f>
        <v>4.33596918066505E-006</v>
      </c>
      <c r="J671" s="604" t="n">
        <f aca="false">I671+J670</f>
        <v>0.999927204310523</v>
      </c>
      <c r="K671" s="605" t="str">
        <f aca="false">IF(J671&lt;=$A$8,$B$8,IF(J671&lt;=$A$9,$B$9,$B$10))</f>
        <v>C</v>
      </c>
    </row>
    <row r="672" customFormat="false" ht="35.05" hidden="false" customHeight="false" outlineLevel="0" collapsed="false">
      <c r="A672" s="606" t="s">
        <v>5209</v>
      </c>
      <c r="B672" s="606" t="s">
        <v>42</v>
      </c>
      <c r="C672" s="607" t="s">
        <v>3977</v>
      </c>
      <c r="D672" s="606" t="s">
        <v>1422</v>
      </c>
      <c r="E672" s="606" t="s">
        <v>120</v>
      </c>
      <c r="F672" s="606" t="s">
        <v>4562</v>
      </c>
      <c r="G672" s="608" t="n">
        <v>47.2</v>
      </c>
      <c r="H672" s="608" t="n">
        <v>47.2</v>
      </c>
      <c r="I672" s="604" t="n">
        <f aca="false">H672/$J$7</f>
        <v>4.00975206362442E-006</v>
      </c>
      <c r="J672" s="604" t="n">
        <f aca="false">I672+J671</f>
        <v>0.999931214062586</v>
      </c>
      <c r="K672" s="605" t="str">
        <f aca="false">IF(J672&lt;=$A$8,$B$8,IF(J672&lt;=$A$9,$B$9,$B$10))</f>
        <v>C</v>
      </c>
    </row>
    <row r="673" customFormat="false" ht="23.85" hidden="false" customHeight="false" outlineLevel="0" collapsed="false">
      <c r="A673" s="606" t="s">
        <v>5210</v>
      </c>
      <c r="B673" s="606" t="s">
        <v>42</v>
      </c>
      <c r="C673" s="607" t="s">
        <v>3801</v>
      </c>
      <c r="D673" s="606" t="s">
        <v>1422</v>
      </c>
      <c r="E673" s="606" t="s">
        <v>47</v>
      </c>
      <c r="F673" s="606" t="s">
        <v>5211</v>
      </c>
      <c r="G673" s="608" t="n">
        <v>18.79</v>
      </c>
      <c r="H673" s="608" t="n">
        <v>46.97</v>
      </c>
      <c r="I673" s="604" t="n">
        <f aca="false">H673/$J$7</f>
        <v>3.99021301755168E-006</v>
      </c>
      <c r="J673" s="604" t="n">
        <f aca="false">I673+J672</f>
        <v>0.999935204275604</v>
      </c>
      <c r="K673" s="605" t="str">
        <f aca="false">IF(J673&lt;=$A$8,$B$8,IF(J673&lt;=$A$9,$B$9,$B$10))</f>
        <v>C</v>
      </c>
    </row>
    <row r="674" customFormat="false" ht="23.85" hidden="false" customHeight="false" outlineLevel="0" collapsed="false">
      <c r="A674" s="606" t="s">
        <v>5212</v>
      </c>
      <c r="B674" s="606" t="s">
        <v>42</v>
      </c>
      <c r="C674" s="607" t="s">
        <v>3719</v>
      </c>
      <c r="D674" s="606" t="s">
        <v>1422</v>
      </c>
      <c r="E674" s="606" t="s">
        <v>120</v>
      </c>
      <c r="F674" s="606" t="s">
        <v>4644</v>
      </c>
      <c r="G674" s="608" t="n">
        <v>23.07</v>
      </c>
      <c r="H674" s="608" t="n">
        <v>46.14</v>
      </c>
      <c r="I674" s="604" t="n">
        <f aca="false">H674/$J$7</f>
        <v>3.91970254694133E-006</v>
      </c>
      <c r="J674" s="604" t="n">
        <f aca="false">I674+J673</f>
        <v>0.999939123978151</v>
      </c>
      <c r="K674" s="605" t="str">
        <f aca="false">IF(J674&lt;=$A$8,$B$8,IF(J674&lt;=$A$9,$B$9,$B$10))</f>
        <v>C</v>
      </c>
    </row>
    <row r="675" customFormat="false" ht="35.05" hidden="false" customHeight="false" outlineLevel="0" collapsed="false">
      <c r="A675" s="606" t="s">
        <v>5213</v>
      </c>
      <c r="B675" s="606" t="s">
        <v>42</v>
      </c>
      <c r="C675" s="607" t="s">
        <v>3153</v>
      </c>
      <c r="D675" s="606" t="s">
        <v>1404</v>
      </c>
      <c r="E675" s="606" t="s">
        <v>120</v>
      </c>
      <c r="F675" s="606" t="s">
        <v>4562</v>
      </c>
      <c r="G675" s="608" t="n">
        <v>44.04</v>
      </c>
      <c r="H675" s="608" t="n">
        <v>44.04</v>
      </c>
      <c r="I675" s="604" t="n">
        <f aca="false">H675/$J$7</f>
        <v>3.74130256105974E-006</v>
      </c>
      <c r="J675" s="604" t="n">
        <f aca="false">I675+J674</f>
        <v>0.999942865280712</v>
      </c>
      <c r="K675" s="605" t="str">
        <f aca="false">IF(J675&lt;=$A$8,$B$8,IF(J675&lt;=$A$9,$B$9,$B$10))</f>
        <v>C</v>
      </c>
    </row>
    <row r="676" customFormat="false" ht="35.05" hidden="false" customHeight="false" outlineLevel="0" collapsed="false">
      <c r="A676" s="606" t="s">
        <v>5214</v>
      </c>
      <c r="B676" s="606" t="s">
        <v>42</v>
      </c>
      <c r="C676" s="607" t="s">
        <v>2838</v>
      </c>
      <c r="D676" s="606" t="s">
        <v>1404</v>
      </c>
      <c r="E676" s="606" t="s">
        <v>120</v>
      </c>
      <c r="F676" s="606" t="s">
        <v>4562</v>
      </c>
      <c r="G676" s="608" t="n">
        <v>42.11</v>
      </c>
      <c r="H676" s="608" t="n">
        <v>42.11</v>
      </c>
      <c r="I676" s="604" t="n">
        <f aca="false">H676/$J$7</f>
        <v>3.57734447879713E-006</v>
      </c>
      <c r="J676" s="604" t="n">
        <f aca="false">I676+J675</f>
        <v>0.999946442625191</v>
      </c>
      <c r="K676" s="605" t="str">
        <f aca="false">IF(J676&lt;=$A$8,$B$8,IF(J676&lt;=$A$9,$B$9,$B$10))</f>
        <v>C</v>
      </c>
    </row>
    <row r="677" customFormat="false" ht="23.85" hidden="false" customHeight="false" outlineLevel="0" collapsed="false">
      <c r="A677" s="606" t="s">
        <v>5215</v>
      </c>
      <c r="B677" s="606" t="s">
        <v>42</v>
      </c>
      <c r="C677" s="607" t="s">
        <v>3647</v>
      </c>
      <c r="D677" s="606" t="s">
        <v>1422</v>
      </c>
      <c r="E677" s="606" t="s">
        <v>120</v>
      </c>
      <c r="F677" s="606" t="s">
        <v>4644</v>
      </c>
      <c r="G677" s="608" t="n">
        <v>20.09</v>
      </c>
      <c r="H677" s="608" t="n">
        <v>40.18</v>
      </c>
      <c r="I677" s="604" t="n">
        <f aca="false">H677/$J$7</f>
        <v>3.41338639653452E-006</v>
      </c>
      <c r="J677" s="604" t="n">
        <f aca="false">I677+J676</f>
        <v>0.999949856011587</v>
      </c>
      <c r="K677" s="605" t="str">
        <f aca="false">IF(J677&lt;=$A$8,$B$8,IF(J677&lt;=$A$9,$B$9,$B$10))</f>
        <v>C</v>
      </c>
    </row>
    <row r="678" customFormat="false" ht="35.05" hidden="false" customHeight="false" outlineLevel="0" collapsed="false">
      <c r="A678" s="606" t="s">
        <v>3338</v>
      </c>
      <c r="B678" s="606" t="s">
        <v>36</v>
      </c>
      <c r="C678" s="607" t="s">
        <v>3339</v>
      </c>
      <c r="D678" s="606" t="s">
        <v>1404</v>
      </c>
      <c r="E678" s="606" t="s">
        <v>120</v>
      </c>
      <c r="F678" s="606" t="s">
        <v>4644</v>
      </c>
      <c r="G678" s="608" t="n">
        <v>19.9</v>
      </c>
      <c r="H678" s="608" t="n">
        <v>39.8</v>
      </c>
      <c r="I678" s="604" t="n">
        <f aca="false">H678/$J$7</f>
        <v>3.38110449432737E-006</v>
      </c>
      <c r="J678" s="604" t="n">
        <f aca="false">I678+J677</f>
        <v>0.999953237116081</v>
      </c>
      <c r="K678" s="605" t="str">
        <f aca="false">IF(J678&lt;=$A$8,$B$8,IF(J678&lt;=$A$9,$B$9,$B$10))</f>
        <v>C</v>
      </c>
    </row>
    <row r="679" customFormat="false" ht="23.85" hidden="false" customHeight="false" outlineLevel="0" collapsed="false">
      <c r="A679" s="606" t="s">
        <v>5216</v>
      </c>
      <c r="B679" s="606" t="s">
        <v>42</v>
      </c>
      <c r="C679" s="607" t="s">
        <v>3594</v>
      </c>
      <c r="D679" s="606" t="s">
        <v>1422</v>
      </c>
      <c r="E679" s="606" t="s">
        <v>120</v>
      </c>
      <c r="F679" s="606" t="s">
        <v>4644</v>
      </c>
      <c r="G679" s="608" t="n">
        <v>19.47</v>
      </c>
      <c r="H679" s="608" t="n">
        <v>38.94</v>
      </c>
      <c r="I679" s="604" t="n">
        <f aca="false">H679/$J$7</f>
        <v>3.30804545249015E-006</v>
      </c>
      <c r="J679" s="604" t="n">
        <f aca="false">I679+J678</f>
        <v>0.999956545161534</v>
      </c>
      <c r="K679" s="605" t="str">
        <f aca="false">IF(J679&lt;=$A$8,$B$8,IF(J679&lt;=$A$9,$B$9,$B$10))</f>
        <v>C</v>
      </c>
    </row>
    <row r="680" customFormat="false" ht="35.05" hidden="false" customHeight="false" outlineLevel="0" collapsed="false">
      <c r="A680" s="606" t="s">
        <v>3333</v>
      </c>
      <c r="B680" s="606" t="s">
        <v>36</v>
      </c>
      <c r="C680" s="607" t="s">
        <v>3334</v>
      </c>
      <c r="D680" s="606" t="s">
        <v>1404</v>
      </c>
      <c r="E680" s="606" t="s">
        <v>120</v>
      </c>
      <c r="F680" s="606" t="s">
        <v>4644</v>
      </c>
      <c r="G680" s="608" t="n">
        <v>19.21</v>
      </c>
      <c r="H680" s="608" t="n">
        <v>38.42</v>
      </c>
      <c r="I680" s="604" t="n">
        <f aca="false">H680/$J$7</f>
        <v>3.2638702178909E-006</v>
      </c>
      <c r="J680" s="604" t="n">
        <f aca="false">I680+J679</f>
        <v>0.999959809031752</v>
      </c>
      <c r="K680" s="605" t="str">
        <f aca="false">IF(J680&lt;=$A$8,$B$8,IF(J680&lt;=$A$9,$B$9,$B$10))</f>
        <v>C</v>
      </c>
    </row>
    <row r="681" customFormat="false" ht="23.85" hidden="false" customHeight="false" outlineLevel="0" collapsed="false">
      <c r="A681" s="606" t="s">
        <v>5217</v>
      </c>
      <c r="B681" s="606" t="s">
        <v>42</v>
      </c>
      <c r="C681" s="607" t="s">
        <v>1596</v>
      </c>
      <c r="D681" s="606" t="s">
        <v>1533</v>
      </c>
      <c r="E681" s="606" t="s">
        <v>400</v>
      </c>
      <c r="F681" s="606" t="s">
        <v>5218</v>
      </c>
      <c r="G681" s="608" t="n">
        <v>2.25</v>
      </c>
      <c r="H681" s="608" t="n">
        <v>37.98</v>
      </c>
      <c r="I681" s="604" t="n">
        <f aca="false">H681/$J$7</f>
        <v>3.22649117322999E-006</v>
      </c>
      <c r="J681" s="604" t="n">
        <f aca="false">I681+J680</f>
        <v>0.999963035522925</v>
      </c>
      <c r="K681" s="605" t="str">
        <f aca="false">IF(J681&lt;=$A$8,$B$8,IF(J681&lt;=$A$9,$B$9,$B$10))</f>
        <v>C</v>
      </c>
    </row>
    <row r="682" customFormat="false" ht="23.85" hidden="false" customHeight="false" outlineLevel="0" collapsed="false">
      <c r="A682" s="606" t="s">
        <v>5219</v>
      </c>
      <c r="B682" s="606" t="s">
        <v>42</v>
      </c>
      <c r="C682" s="607" t="s">
        <v>3722</v>
      </c>
      <c r="D682" s="606" t="s">
        <v>1422</v>
      </c>
      <c r="E682" s="606" t="s">
        <v>120</v>
      </c>
      <c r="F682" s="606" t="s">
        <v>4562</v>
      </c>
      <c r="G682" s="608" t="n">
        <v>34.93</v>
      </c>
      <c r="H682" s="608" t="n">
        <v>34.93</v>
      </c>
      <c r="I682" s="604" t="n">
        <f aca="false">H682/$J$7</f>
        <v>2.96738643183053E-006</v>
      </c>
      <c r="J682" s="604" t="n">
        <f aca="false">I682+J681</f>
        <v>0.999966002909357</v>
      </c>
      <c r="K682" s="605" t="str">
        <f aca="false">IF(J682&lt;=$A$8,$B$8,IF(J682&lt;=$A$9,$B$9,$B$10))</f>
        <v>C</v>
      </c>
    </row>
    <row r="683" customFormat="false" ht="35.05" hidden="false" customHeight="false" outlineLevel="0" collapsed="false">
      <c r="A683" s="606" t="s">
        <v>5220</v>
      </c>
      <c r="B683" s="606" t="s">
        <v>42</v>
      </c>
      <c r="C683" s="607" t="s">
        <v>3173</v>
      </c>
      <c r="D683" s="606" t="s">
        <v>1404</v>
      </c>
      <c r="E683" s="606" t="s">
        <v>120</v>
      </c>
      <c r="F683" s="606" t="s">
        <v>4562</v>
      </c>
      <c r="G683" s="608" t="n">
        <v>33.99</v>
      </c>
      <c r="H683" s="608" t="n">
        <v>33.99</v>
      </c>
      <c r="I683" s="604" t="n">
        <f aca="false">H683/$J$7</f>
        <v>2.88753120005496E-006</v>
      </c>
      <c r="J683" s="604" t="n">
        <f aca="false">I683+J682</f>
        <v>0.999968890440557</v>
      </c>
      <c r="K683" s="605" t="str">
        <f aca="false">IF(J683&lt;=$A$8,$B$8,IF(J683&lt;=$A$9,$B$9,$B$10))</f>
        <v>C</v>
      </c>
    </row>
    <row r="684" customFormat="false" ht="35.05" hidden="false" customHeight="false" outlineLevel="0" collapsed="false">
      <c r="A684" s="606" t="s">
        <v>5221</v>
      </c>
      <c r="B684" s="606" t="s">
        <v>42</v>
      </c>
      <c r="C684" s="607" t="s">
        <v>3729</v>
      </c>
      <c r="D684" s="606" t="s">
        <v>1422</v>
      </c>
      <c r="E684" s="606" t="s">
        <v>120</v>
      </c>
      <c r="F684" s="606" t="s">
        <v>4644</v>
      </c>
      <c r="G684" s="608" t="n">
        <v>16.31</v>
      </c>
      <c r="H684" s="608" t="n">
        <v>32.62</v>
      </c>
      <c r="I684" s="604" t="n">
        <f aca="false">H684/$J$7</f>
        <v>2.77114644736078E-006</v>
      </c>
      <c r="J684" s="604" t="n">
        <f aca="false">I684+J683</f>
        <v>0.999971661587004</v>
      </c>
      <c r="K684" s="605" t="str">
        <f aca="false">IF(J684&lt;=$A$8,$B$8,IF(J684&lt;=$A$9,$B$9,$B$10))</f>
        <v>C</v>
      </c>
    </row>
    <row r="685" customFormat="false" ht="23.85" hidden="false" customHeight="false" outlineLevel="0" collapsed="false">
      <c r="A685" s="606" t="s">
        <v>5222</v>
      </c>
      <c r="B685" s="606" t="s">
        <v>42</v>
      </c>
      <c r="C685" s="607" t="s">
        <v>3768</v>
      </c>
      <c r="D685" s="606" t="s">
        <v>1422</v>
      </c>
      <c r="E685" s="606" t="s">
        <v>120</v>
      </c>
      <c r="F685" s="606" t="s">
        <v>4644</v>
      </c>
      <c r="G685" s="608" t="n">
        <v>15.54</v>
      </c>
      <c r="H685" s="608" t="n">
        <v>31.08</v>
      </c>
      <c r="I685" s="604" t="n">
        <f aca="false">H685/$J$7</f>
        <v>2.64031979104761E-006</v>
      </c>
      <c r="J685" s="604" t="n">
        <f aca="false">I685+J684</f>
        <v>0.999974301906795</v>
      </c>
      <c r="K685" s="605" t="str">
        <f aca="false">IF(J685&lt;=$A$8,$B$8,IF(J685&lt;=$A$9,$B$9,$B$10))</f>
        <v>C</v>
      </c>
    </row>
    <row r="686" customFormat="false" ht="35.05" hidden="false" customHeight="false" outlineLevel="0" collapsed="false">
      <c r="A686" s="606" t="s">
        <v>5223</v>
      </c>
      <c r="B686" s="606" t="s">
        <v>42</v>
      </c>
      <c r="C686" s="607" t="s">
        <v>3840</v>
      </c>
      <c r="D686" s="606" t="s">
        <v>1422</v>
      </c>
      <c r="E686" s="606" t="s">
        <v>120</v>
      </c>
      <c r="F686" s="606" t="s">
        <v>4562</v>
      </c>
      <c r="G686" s="608" t="n">
        <v>28.64</v>
      </c>
      <c r="H686" s="608" t="n">
        <v>28.64</v>
      </c>
      <c r="I686" s="604" t="n">
        <f aca="false">H686/$J$7</f>
        <v>2.43303599792804E-006</v>
      </c>
      <c r="J686" s="604" t="n">
        <f aca="false">I686+J685</f>
        <v>0.999976734942793</v>
      </c>
      <c r="K686" s="605" t="str">
        <f aca="false">IF(J686&lt;=$A$8,$B$8,IF(J686&lt;=$A$9,$B$9,$B$10))</f>
        <v>C</v>
      </c>
    </row>
    <row r="687" customFormat="false" ht="23.85" hidden="false" customHeight="false" outlineLevel="0" collapsed="false">
      <c r="A687" s="606" t="s">
        <v>5224</v>
      </c>
      <c r="B687" s="606" t="s">
        <v>42</v>
      </c>
      <c r="C687" s="607" t="s">
        <v>3774</v>
      </c>
      <c r="D687" s="606" t="s">
        <v>1422</v>
      </c>
      <c r="E687" s="606" t="s">
        <v>120</v>
      </c>
      <c r="F687" s="606" t="s">
        <v>4562</v>
      </c>
      <c r="G687" s="608" t="n">
        <v>26.92</v>
      </c>
      <c r="H687" s="608" t="n">
        <v>26.92</v>
      </c>
      <c r="I687" s="604" t="n">
        <f aca="false">H687/$J$7</f>
        <v>2.28691791425359E-006</v>
      </c>
      <c r="J687" s="604" t="n">
        <f aca="false">I687+J686</f>
        <v>0.999979021860707</v>
      </c>
      <c r="K687" s="605" t="str">
        <f aca="false">IF(J687&lt;=$A$8,$B$8,IF(J687&lt;=$A$9,$B$9,$B$10))</f>
        <v>C</v>
      </c>
    </row>
    <row r="688" customFormat="false" ht="35.05" hidden="false" customHeight="false" outlineLevel="0" collapsed="false">
      <c r="A688" s="606" t="s">
        <v>5225</v>
      </c>
      <c r="B688" s="606" t="s">
        <v>42</v>
      </c>
      <c r="C688" s="607" t="s">
        <v>3780</v>
      </c>
      <c r="D688" s="606" t="s">
        <v>1422</v>
      </c>
      <c r="E688" s="606" t="s">
        <v>120</v>
      </c>
      <c r="F688" s="606" t="s">
        <v>4644</v>
      </c>
      <c r="G688" s="608" t="n">
        <v>13.39</v>
      </c>
      <c r="H688" s="608" t="n">
        <v>26.78</v>
      </c>
      <c r="I688" s="604" t="n">
        <f aca="false">H688/$J$7</f>
        <v>2.27502458186148E-006</v>
      </c>
      <c r="J688" s="604" t="n">
        <f aca="false">I688+J687</f>
        <v>0.999981296885289</v>
      </c>
      <c r="K688" s="605" t="str">
        <f aca="false">IF(J688&lt;=$A$8,$B$8,IF(J688&lt;=$A$9,$B$9,$B$10))</f>
        <v>C</v>
      </c>
    </row>
    <row r="689" customFormat="false" ht="23.85" hidden="false" customHeight="false" outlineLevel="0" collapsed="false">
      <c r="A689" s="606" t="s">
        <v>5226</v>
      </c>
      <c r="B689" s="606" t="s">
        <v>42</v>
      </c>
      <c r="C689" s="607" t="s">
        <v>4207</v>
      </c>
      <c r="D689" s="606" t="s">
        <v>1422</v>
      </c>
      <c r="E689" s="606" t="s">
        <v>47</v>
      </c>
      <c r="F689" s="606" t="s">
        <v>4562</v>
      </c>
      <c r="G689" s="608" t="n">
        <v>26.71</v>
      </c>
      <c r="H689" s="608" t="n">
        <v>26.71</v>
      </c>
      <c r="I689" s="604" t="n">
        <f aca="false">H689/$J$7</f>
        <v>2.26907791566543E-006</v>
      </c>
      <c r="J689" s="604" t="n">
        <f aca="false">I689+J688</f>
        <v>0.999983565963205</v>
      </c>
      <c r="K689" s="605" t="str">
        <f aca="false">IF(J689&lt;=$A$8,$B$8,IF(J689&lt;=$A$9,$B$9,$B$10))</f>
        <v>C</v>
      </c>
    </row>
    <row r="690" customFormat="false" ht="23.85" hidden="false" customHeight="false" outlineLevel="0" collapsed="false">
      <c r="A690" s="606" t="s">
        <v>5227</v>
      </c>
      <c r="B690" s="606" t="s">
        <v>42</v>
      </c>
      <c r="C690" s="607" t="s">
        <v>1796</v>
      </c>
      <c r="D690" s="606" t="s">
        <v>914</v>
      </c>
      <c r="E690" s="606" t="s">
        <v>400</v>
      </c>
      <c r="F690" s="606" t="s">
        <v>5228</v>
      </c>
      <c r="G690" s="608" t="n">
        <v>3.59</v>
      </c>
      <c r="H690" s="608" t="n">
        <v>26.63</v>
      </c>
      <c r="I690" s="604" t="n">
        <f aca="false">H690/$J$7</f>
        <v>2.26228172572708E-006</v>
      </c>
      <c r="J690" s="604" t="n">
        <f aca="false">I690+J689</f>
        <v>0.999985828244931</v>
      </c>
      <c r="K690" s="605" t="str">
        <f aca="false">IF(J690&lt;=$A$8,$B$8,IF(J690&lt;=$A$9,$B$9,$B$10))</f>
        <v>C</v>
      </c>
    </row>
    <row r="691" customFormat="false" ht="35.05" hidden="false" customHeight="false" outlineLevel="0" collapsed="false">
      <c r="A691" s="606" t="s">
        <v>3146</v>
      </c>
      <c r="B691" s="606" t="s">
        <v>36</v>
      </c>
      <c r="C691" s="607" t="s">
        <v>3147</v>
      </c>
      <c r="D691" s="606" t="s">
        <v>1404</v>
      </c>
      <c r="E691" s="606" t="s">
        <v>120</v>
      </c>
      <c r="F691" s="606" t="s">
        <v>4562</v>
      </c>
      <c r="G691" s="608" t="n">
        <v>25.4</v>
      </c>
      <c r="H691" s="608" t="n">
        <v>25.4</v>
      </c>
      <c r="I691" s="604" t="n">
        <f aca="false">H691/$J$7</f>
        <v>2.15779030542501E-006</v>
      </c>
      <c r="J691" s="604" t="n">
        <f aca="false">I691+J690</f>
        <v>0.999987986035236</v>
      </c>
      <c r="K691" s="605" t="str">
        <f aca="false">IF(J691&lt;=$A$8,$B$8,IF(J691&lt;=$A$9,$B$9,$B$10))</f>
        <v>C</v>
      </c>
    </row>
    <row r="692" customFormat="false" ht="35.05" hidden="false" customHeight="false" outlineLevel="0" collapsed="false">
      <c r="A692" s="606" t="s">
        <v>5229</v>
      </c>
      <c r="B692" s="606" t="s">
        <v>42</v>
      </c>
      <c r="C692" s="607" t="s">
        <v>3783</v>
      </c>
      <c r="D692" s="606" t="s">
        <v>1422</v>
      </c>
      <c r="E692" s="606" t="s">
        <v>120</v>
      </c>
      <c r="F692" s="606" t="s">
        <v>4644</v>
      </c>
      <c r="G692" s="608" t="n">
        <v>12.68</v>
      </c>
      <c r="H692" s="608" t="n">
        <v>25.36</v>
      </c>
      <c r="I692" s="604" t="n">
        <f aca="false">H692/$J$7</f>
        <v>2.15439221045583E-006</v>
      </c>
      <c r="J692" s="604" t="n">
        <f aca="false">I692+J691</f>
        <v>0.999990140427446</v>
      </c>
      <c r="K692" s="605" t="str">
        <f aca="false">IF(J692&lt;=$A$8,$B$8,IF(J692&lt;=$A$9,$B$9,$B$10))</f>
        <v>C</v>
      </c>
    </row>
    <row r="693" customFormat="false" ht="35.05" hidden="false" customHeight="false" outlineLevel="0" collapsed="false">
      <c r="A693" s="606" t="s">
        <v>5230</v>
      </c>
      <c r="B693" s="606" t="s">
        <v>42</v>
      </c>
      <c r="C693" s="607" t="s">
        <v>515</v>
      </c>
      <c r="D693" s="606" t="s">
        <v>1422</v>
      </c>
      <c r="E693" s="606" t="s">
        <v>120</v>
      </c>
      <c r="F693" s="606" t="s">
        <v>4644</v>
      </c>
      <c r="G693" s="608" t="n">
        <v>12.46</v>
      </c>
      <c r="H693" s="608" t="n">
        <v>24.92</v>
      </c>
      <c r="I693" s="604" t="n">
        <f aca="false">H693/$J$7</f>
        <v>2.11701316579493E-006</v>
      </c>
      <c r="J693" s="604" t="n">
        <f aca="false">I693+J692</f>
        <v>0.999992257440612</v>
      </c>
      <c r="K693" s="605" t="str">
        <f aca="false">IF(J693&lt;=$A$8,$B$8,IF(J693&lt;=$A$9,$B$9,$B$10))</f>
        <v>C</v>
      </c>
    </row>
    <row r="694" customFormat="false" ht="23.85" hidden="false" customHeight="false" outlineLevel="0" collapsed="false">
      <c r="A694" s="606" t="s">
        <v>5231</v>
      </c>
      <c r="B694" s="606" t="s">
        <v>42</v>
      </c>
      <c r="C694" s="607" t="s">
        <v>3771</v>
      </c>
      <c r="D694" s="606" t="s">
        <v>1422</v>
      </c>
      <c r="E694" s="606" t="s">
        <v>120</v>
      </c>
      <c r="F694" s="606" t="s">
        <v>4562</v>
      </c>
      <c r="G694" s="608" t="n">
        <v>22.76</v>
      </c>
      <c r="H694" s="608" t="n">
        <v>22.76</v>
      </c>
      <c r="I694" s="604" t="n">
        <f aca="false">H694/$J$7</f>
        <v>1.93351603745957E-006</v>
      </c>
      <c r="J694" s="604" t="n">
        <f aca="false">I694+J693</f>
        <v>0.99999419095665</v>
      </c>
      <c r="K694" s="605" t="str">
        <f aca="false">IF(J694&lt;=$A$8,$B$8,IF(J694&lt;=$A$9,$B$9,$B$10))</f>
        <v>C</v>
      </c>
    </row>
    <row r="695" customFormat="false" ht="35.05" hidden="false" customHeight="false" outlineLevel="0" collapsed="false">
      <c r="A695" s="606" t="s">
        <v>3058</v>
      </c>
      <c r="B695" s="606" t="s">
        <v>36</v>
      </c>
      <c r="C695" s="607" t="s">
        <v>3059</v>
      </c>
      <c r="D695" s="606" t="s">
        <v>1404</v>
      </c>
      <c r="E695" s="606" t="s">
        <v>120</v>
      </c>
      <c r="F695" s="606" t="s">
        <v>4562</v>
      </c>
      <c r="G695" s="608" t="n">
        <v>22.48</v>
      </c>
      <c r="H695" s="608" t="n">
        <v>22.48</v>
      </c>
      <c r="I695" s="604" t="n">
        <f aca="false">H695/$J$7</f>
        <v>1.90972937267536E-006</v>
      </c>
      <c r="J695" s="604" t="n">
        <f aca="false">I695+J694</f>
        <v>0.999996100686022</v>
      </c>
      <c r="K695" s="605" t="str">
        <f aca="false">IF(J695&lt;=$A$8,$B$8,IF(J695&lt;=$A$9,$B$9,$B$10))</f>
        <v>C</v>
      </c>
    </row>
    <row r="696" customFormat="false" ht="23.85" hidden="false" customHeight="false" outlineLevel="0" collapsed="false">
      <c r="A696" s="606" t="s">
        <v>4419</v>
      </c>
      <c r="B696" s="606" t="s">
        <v>36</v>
      </c>
      <c r="C696" s="607" t="s">
        <v>4420</v>
      </c>
      <c r="D696" s="606" t="s">
        <v>1422</v>
      </c>
      <c r="E696" s="606" t="s">
        <v>120</v>
      </c>
      <c r="F696" s="606" t="s">
        <v>4562</v>
      </c>
      <c r="G696" s="608" t="n">
        <v>20.57</v>
      </c>
      <c r="H696" s="608" t="n">
        <v>20.57</v>
      </c>
      <c r="I696" s="604" t="n">
        <f aca="false">H696/$J$7</f>
        <v>1.74747033789734E-006</v>
      </c>
      <c r="J696" s="604" t="n">
        <f aca="false">I696+J695</f>
        <v>0.99999784815636</v>
      </c>
      <c r="K696" s="605" t="str">
        <f aca="false">IF(J696&lt;=$A$8,$B$8,IF(J696&lt;=$A$9,$B$9,$B$10))</f>
        <v>C</v>
      </c>
    </row>
    <row r="697" customFormat="false" ht="23.85" hidden="false" customHeight="false" outlineLevel="0" collapsed="false">
      <c r="A697" s="606" t="s">
        <v>5232</v>
      </c>
      <c r="B697" s="606" t="s">
        <v>42</v>
      </c>
      <c r="C697" s="607" t="s">
        <v>4211</v>
      </c>
      <c r="D697" s="606" t="s">
        <v>1422</v>
      </c>
      <c r="E697" s="606" t="s">
        <v>120</v>
      </c>
      <c r="F697" s="606" t="s">
        <v>4562</v>
      </c>
      <c r="G697" s="608" t="n">
        <v>16.56</v>
      </c>
      <c r="H697" s="608" t="n">
        <v>16.56</v>
      </c>
      <c r="I697" s="604" t="n">
        <f aca="false">H697/$J$7</f>
        <v>1.40681131723772E-006</v>
      </c>
      <c r="J697" s="604" t="n">
        <f aca="false">I697+J696</f>
        <v>0.999999254967677</v>
      </c>
      <c r="K697" s="605" t="str">
        <f aca="false">IF(J697&lt;=$A$8,$B$8,IF(J697&lt;=$A$9,$B$9,$B$10))</f>
        <v>C</v>
      </c>
    </row>
    <row r="698" customFormat="false" ht="23.85" hidden="false" customHeight="false" outlineLevel="0" collapsed="false">
      <c r="A698" s="609" t="s">
        <v>5233</v>
      </c>
      <c r="B698" s="609" t="s">
        <v>42</v>
      </c>
      <c r="C698" s="610" t="s">
        <v>4215</v>
      </c>
      <c r="D698" s="609" t="s">
        <v>1422</v>
      </c>
      <c r="E698" s="609" t="s">
        <v>120</v>
      </c>
      <c r="F698" s="609" t="s">
        <v>4562</v>
      </c>
      <c r="G698" s="611" t="n">
        <v>9.63</v>
      </c>
      <c r="H698" s="611" t="n">
        <v>9.63</v>
      </c>
      <c r="I698" s="612" t="n">
        <f aca="false">H698/$J$7</f>
        <v>8.18091363828457E-007</v>
      </c>
      <c r="J698" s="612" t="n">
        <f aca="false">I698+J697</f>
        <v>1.00000007305904</v>
      </c>
      <c r="K698" s="613" t="str">
        <f aca="false">IF(J698&lt;=$A$8,$B$8,IF(J698&lt;=$A$9,$B$9,$B$10))</f>
        <v>C</v>
      </c>
    </row>
    <row r="699" customFormat="false" ht="15" hidden="false" customHeight="false" outlineLevel="0" collapsed="false">
      <c r="A699" s="614"/>
      <c r="B699" s="615"/>
      <c r="C699" s="616"/>
      <c r="D699" s="615"/>
      <c r="E699" s="615"/>
      <c r="F699" s="615"/>
      <c r="G699" s="617"/>
      <c r="H699" s="617"/>
      <c r="I699" s="615"/>
      <c r="J699" s="615"/>
      <c r="K699" s="618"/>
    </row>
    <row r="700" customFormat="false" ht="15" hidden="false" customHeight="true" outlineLevel="0" collapsed="false">
      <c r="A700" s="492"/>
      <c r="B700" s="492"/>
      <c r="C700" s="492"/>
      <c r="D700" s="579"/>
      <c r="E700" s="51"/>
      <c r="F700" s="619" t="s">
        <v>32</v>
      </c>
      <c r="G700" s="619"/>
      <c r="H700" s="11" t="n">
        <v>9509791.22</v>
      </c>
      <c r="I700" s="11"/>
      <c r="J700" s="11"/>
      <c r="K700" s="620"/>
    </row>
    <row r="701" customFormat="false" ht="15" hidden="false" customHeight="true" outlineLevel="0" collapsed="false">
      <c r="A701" s="492"/>
      <c r="B701" s="492"/>
      <c r="C701" s="492"/>
      <c r="D701" s="579"/>
      <c r="E701" s="51"/>
      <c r="F701" s="619" t="s">
        <v>290</v>
      </c>
      <c r="G701" s="619"/>
      <c r="H701" s="11" t="n">
        <v>2261510.16</v>
      </c>
      <c r="I701" s="11"/>
      <c r="J701" s="11"/>
      <c r="K701" s="620"/>
    </row>
    <row r="702" customFormat="false" ht="15" hidden="false" customHeight="true" outlineLevel="0" collapsed="false">
      <c r="A702" s="492"/>
      <c r="B702" s="492"/>
      <c r="C702" s="492"/>
      <c r="D702" s="579"/>
      <c r="E702" s="51"/>
      <c r="F702" s="619" t="s">
        <v>21</v>
      </c>
      <c r="G702" s="619"/>
      <c r="H702" s="11" t="n">
        <v>11771301.38</v>
      </c>
      <c r="I702" s="11"/>
      <c r="J702" s="11"/>
      <c r="K702" s="620"/>
    </row>
    <row r="703" customFormat="false" ht="129.75" hidden="false" customHeight="true" outlineLevel="0" collapsed="false">
      <c r="A703" s="518" t="s">
        <v>4484</v>
      </c>
      <c r="B703" s="518"/>
      <c r="C703" s="518"/>
      <c r="D703" s="518"/>
      <c r="E703" s="518"/>
      <c r="F703" s="518"/>
      <c r="G703" s="518"/>
      <c r="H703" s="518"/>
      <c r="I703" s="518"/>
      <c r="J703" s="518"/>
      <c r="K703" s="518"/>
    </row>
  </sheetData>
  <mergeCells count="13">
    <mergeCell ref="A6:K6"/>
    <mergeCell ref="A7:I7"/>
    <mergeCell ref="J7:K7"/>
    <mergeCell ref="A700:C700"/>
    <mergeCell ref="F700:G700"/>
    <mergeCell ref="H700:J700"/>
    <mergeCell ref="A701:C701"/>
    <mergeCell ref="F701:G701"/>
    <mergeCell ref="H701:J701"/>
    <mergeCell ref="A702:C702"/>
    <mergeCell ref="F702:G702"/>
    <mergeCell ref="H702:J702"/>
    <mergeCell ref="A703:K703"/>
  </mergeCells>
  <conditionalFormatting sqref="K12:K119">
    <cfRule type="containsText" priority="2" operator="containsText" aboveAverage="0" equalAverage="0" bottom="0" percent="0" rank="0" text="A" dxfId="14">
      <formula>NOT(ISERROR(SEARCH("A",K12)))</formula>
    </cfRule>
  </conditionalFormatting>
  <printOptions headings="false" gridLines="false" gridLinesSet="true" horizontalCentered="false" verticalCentered="false"/>
  <pageMargins left="0.511805555555556" right="0.511805555555556" top="0.984027777777778" bottom="0.984027777777778" header="0.511805555555556" footer="0.511805555555556"/>
  <pageSetup paperSize="9" scale="100" fitToWidth="1" fitToHeight="0" pageOrder="downThenOver" orientation="portrait" blackAndWhite="false" draft="false" cellComments="none" horizontalDpi="300" verticalDpi="300" copies="1"/>
  <headerFooter differentFirst="false" differentOddEven="false">
    <oddHeader>&amp;L </oddHeader>
    <oddFooter>&amp;L &amp;C&amp;P / &amp;N</oddFooter>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CTK390"/>
  <sheetViews>
    <sheetView showFormulas="false" showGridLines="true" showRowColHeaders="true" showZeros="true" rightToLeft="false" tabSelected="false" showOutlineSymbols="false" defaultGridColor="true" view="normal" topLeftCell="A1" colorId="64" zoomScale="100" zoomScaleNormal="100" zoomScalePageLayoutView="60" workbookViewId="0">
      <selection pane="topLeft" activeCell="A1" activeCellId="0" sqref="A1"/>
    </sheetView>
  </sheetViews>
  <sheetFormatPr defaultColWidth="8.00390625" defaultRowHeight="15" customHeight="false" zeroHeight="false" outlineLevelRow="0" outlineLevelCol="0"/>
  <cols>
    <col collapsed="false" customWidth="true" hidden="false" outlineLevel="0" max="1" min="1" style="621" width="15.12"/>
    <col collapsed="false" customWidth="true" hidden="false" outlineLevel="0" max="2" min="2" style="622" width="59.12"/>
    <col collapsed="false" customWidth="true" hidden="false" outlineLevel="0" max="3" min="3" style="623" width="13.38"/>
    <col collapsed="false" customWidth="true" hidden="false" outlineLevel="0" max="4" min="4" style="624" width="12.12"/>
    <col collapsed="false" customWidth="true" hidden="false" outlineLevel="0" max="5" min="5" style="625" width="15.12"/>
    <col collapsed="false" customWidth="true" hidden="false" outlineLevel="0" max="6" min="6" style="626" width="13.62"/>
    <col collapsed="false" customWidth="true" hidden="false" outlineLevel="0" max="7" min="7" style="627" width="24.38"/>
    <col collapsed="false" customWidth="true" hidden="false" outlineLevel="0" max="8" min="8" style="628" width="46.12"/>
    <col collapsed="false" customWidth="false" hidden="false" outlineLevel="0" max="2559" min="9" style="621" width="8"/>
    <col collapsed="false" customWidth="false" hidden="false" outlineLevel="0" max="16384" min="2560" style="629" width="8"/>
  </cols>
  <sheetData>
    <row r="1" s="621" customFormat="true" ht="15" hidden="false" customHeight="false" outlineLevel="0" collapsed="false">
      <c r="A1" s="4" t="s">
        <v>0</v>
      </c>
      <c r="B1" s="414" t="s">
        <v>1369</v>
      </c>
      <c r="C1" s="415"/>
      <c r="D1" s="415"/>
      <c r="E1" s="630"/>
      <c r="F1" s="631"/>
      <c r="G1" s="632"/>
      <c r="H1" s="633"/>
    </row>
    <row r="2" s="621" customFormat="true" ht="15" hidden="false" customHeight="false" outlineLevel="0" collapsed="false">
      <c r="A2" s="9" t="s">
        <v>2</v>
      </c>
      <c r="B2" s="419" t="s">
        <v>1370</v>
      </c>
      <c r="C2" s="420"/>
      <c r="D2" s="420"/>
      <c r="E2" s="634"/>
      <c r="F2" s="635"/>
      <c r="G2" s="636"/>
      <c r="H2" s="637"/>
    </row>
    <row r="3" s="621" customFormat="true" ht="15" hidden="false" customHeight="false" outlineLevel="0" collapsed="false">
      <c r="A3" s="9" t="s">
        <v>4</v>
      </c>
      <c r="B3" s="424" t="s">
        <v>1371</v>
      </c>
      <c r="C3" s="420"/>
      <c r="D3" s="420"/>
      <c r="E3" s="634"/>
      <c r="F3" s="635"/>
      <c r="G3" s="636"/>
      <c r="H3" s="637"/>
    </row>
    <row r="4" s="621" customFormat="true" ht="15" hidden="false" customHeight="false" outlineLevel="0" collapsed="false">
      <c r="A4" s="9" t="s">
        <v>6</v>
      </c>
      <c r="B4" s="425" t="n">
        <v>0.238</v>
      </c>
      <c r="C4" s="420"/>
      <c r="D4" s="420"/>
      <c r="E4" s="634"/>
      <c r="F4" s="635"/>
      <c r="G4" s="636"/>
      <c r="H4" s="637"/>
    </row>
    <row r="5" s="621" customFormat="true" ht="15" hidden="false" customHeight="false" outlineLevel="0" collapsed="false">
      <c r="A5" s="15" t="s">
        <v>15</v>
      </c>
      <c r="B5" s="424" t="s">
        <v>1372</v>
      </c>
      <c r="C5" s="426"/>
      <c r="D5" s="426"/>
      <c r="E5" s="634"/>
      <c r="F5" s="635"/>
      <c r="G5" s="636"/>
      <c r="H5" s="637"/>
    </row>
    <row r="6" s="621" customFormat="true" ht="15" hidden="false" customHeight="false" outlineLevel="0" collapsed="false">
      <c r="A6" s="638" t="s">
        <v>27</v>
      </c>
      <c r="B6" s="639" t="s">
        <v>5234</v>
      </c>
      <c r="C6" s="638" t="s">
        <v>650</v>
      </c>
      <c r="D6" s="640" t="s">
        <v>5235</v>
      </c>
      <c r="E6" s="641" t="s">
        <v>5236</v>
      </c>
      <c r="F6" s="641" t="s">
        <v>5237</v>
      </c>
      <c r="G6" s="639" t="s">
        <v>5238</v>
      </c>
      <c r="H6" s="639" t="s">
        <v>5239</v>
      </c>
    </row>
    <row r="7" s="621" customFormat="true" ht="23.85" hidden="false" customHeight="false" outlineLevel="0" collapsed="false">
      <c r="A7" s="642" t="s">
        <v>5240</v>
      </c>
      <c r="B7" s="643" t="s">
        <v>4113</v>
      </c>
      <c r="C7" s="644" t="s">
        <v>120</v>
      </c>
      <c r="D7" s="645" t="n">
        <v>45503</v>
      </c>
      <c r="E7" s="646" t="n">
        <v>608.16</v>
      </c>
      <c r="F7" s="647" t="n">
        <v>626.9</v>
      </c>
      <c r="G7" s="648" t="s">
        <v>5241</v>
      </c>
      <c r="H7" s="649" t="s">
        <v>5242</v>
      </c>
    </row>
    <row r="8" s="621" customFormat="true" ht="23.85" hidden="false" customHeight="false" outlineLevel="0" collapsed="false">
      <c r="A8" s="642" t="s">
        <v>5240</v>
      </c>
      <c r="B8" s="643" t="s">
        <v>4113</v>
      </c>
      <c r="C8" s="644" t="s">
        <v>120</v>
      </c>
      <c r="D8" s="645" t="n">
        <v>45503</v>
      </c>
      <c r="E8" s="646" t="n">
        <v>699.72</v>
      </c>
      <c r="F8" s="650"/>
      <c r="G8" s="648" t="s">
        <v>5243</v>
      </c>
      <c r="H8" s="649" t="s">
        <v>5244</v>
      </c>
    </row>
    <row r="9" s="621" customFormat="true" ht="23.85" hidden="false" customHeight="false" outlineLevel="0" collapsed="false">
      <c r="A9" s="642" t="s">
        <v>5240</v>
      </c>
      <c r="B9" s="643" t="s">
        <v>4113</v>
      </c>
      <c r="C9" s="644" t="s">
        <v>120</v>
      </c>
      <c r="D9" s="645" t="n">
        <v>45503</v>
      </c>
      <c r="E9" s="646" t="n">
        <v>626.9</v>
      </c>
      <c r="F9" s="650"/>
      <c r="G9" s="648" t="s">
        <v>5245</v>
      </c>
      <c r="H9" s="649" t="s">
        <v>5246</v>
      </c>
    </row>
    <row r="10" s="621" customFormat="true" ht="23.85" hidden="false" customHeight="false" outlineLevel="0" collapsed="false">
      <c r="A10" s="642" t="s">
        <v>5247</v>
      </c>
      <c r="B10" s="643" t="s">
        <v>4327</v>
      </c>
      <c r="C10" s="644" t="s">
        <v>120</v>
      </c>
      <c r="D10" s="645" t="n">
        <v>45504</v>
      </c>
      <c r="E10" s="646" t="n">
        <v>55.925</v>
      </c>
      <c r="F10" s="647" t="n">
        <v>62.054</v>
      </c>
      <c r="G10" s="648" t="s">
        <v>5248</v>
      </c>
      <c r="H10" s="649" t="s">
        <v>5249</v>
      </c>
    </row>
    <row r="11" s="621" customFormat="true" ht="23.85" hidden="false" customHeight="false" outlineLevel="0" collapsed="false">
      <c r="A11" s="642" t="s">
        <v>5247</v>
      </c>
      <c r="B11" s="643" t="s">
        <v>4327</v>
      </c>
      <c r="C11" s="644" t="s">
        <v>120</v>
      </c>
      <c r="D11" s="645" t="n">
        <v>45504</v>
      </c>
      <c r="E11" s="646" t="n">
        <v>62.054</v>
      </c>
      <c r="F11" s="650"/>
      <c r="G11" s="651" t="s">
        <v>5250</v>
      </c>
      <c r="H11" s="649" t="s">
        <v>5251</v>
      </c>
    </row>
    <row r="12" s="621" customFormat="true" ht="23.85" hidden="false" customHeight="false" outlineLevel="0" collapsed="false">
      <c r="A12" s="642" t="s">
        <v>5247</v>
      </c>
      <c r="B12" s="643" t="s">
        <v>4327</v>
      </c>
      <c r="C12" s="644" t="s">
        <v>120</v>
      </c>
      <c r="D12" s="645" t="n">
        <v>45504</v>
      </c>
      <c r="E12" s="646" t="n">
        <v>79.21</v>
      </c>
      <c r="F12" s="650"/>
      <c r="G12" s="648" t="s">
        <v>5252</v>
      </c>
      <c r="H12" s="649" t="s">
        <v>5253</v>
      </c>
    </row>
    <row r="13" s="621" customFormat="true" ht="23.85" hidden="false" customHeight="false" outlineLevel="0" collapsed="false">
      <c r="A13" s="642" t="s">
        <v>5254</v>
      </c>
      <c r="B13" s="643" t="s">
        <v>4458</v>
      </c>
      <c r="C13" s="644" t="s">
        <v>120</v>
      </c>
      <c r="D13" s="645" t="n">
        <v>45504</v>
      </c>
      <c r="E13" s="646" t="n">
        <v>43.55</v>
      </c>
      <c r="F13" s="647" t="n">
        <v>63.255</v>
      </c>
      <c r="G13" s="648" t="s">
        <v>5248</v>
      </c>
      <c r="H13" s="649" t="s">
        <v>5249</v>
      </c>
    </row>
    <row r="14" s="621" customFormat="true" ht="23.85" hidden="false" customHeight="false" outlineLevel="0" collapsed="false">
      <c r="A14" s="642" t="s">
        <v>5254</v>
      </c>
      <c r="B14" s="643" t="s">
        <v>4458</v>
      </c>
      <c r="C14" s="644" t="s">
        <v>120</v>
      </c>
      <c r="D14" s="645" t="n">
        <v>45504</v>
      </c>
      <c r="E14" s="646" t="n">
        <v>63.255</v>
      </c>
      <c r="F14" s="650"/>
      <c r="G14" s="648" t="s">
        <v>5250</v>
      </c>
      <c r="H14" s="649" t="s">
        <v>5251</v>
      </c>
    </row>
    <row r="15" s="621" customFormat="true" ht="23.85" hidden="false" customHeight="false" outlineLevel="0" collapsed="false">
      <c r="A15" s="642" t="s">
        <v>5254</v>
      </c>
      <c r="B15" s="643" t="s">
        <v>4458</v>
      </c>
      <c r="C15" s="644" t="s">
        <v>120</v>
      </c>
      <c r="D15" s="645" t="n">
        <v>45504</v>
      </c>
      <c r="E15" s="646" t="n">
        <v>113.41</v>
      </c>
      <c r="F15" s="650"/>
      <c r="G15" s="648" t="s">
        <v>5252</v>
      </c>
      <c r="H15" s="649" t="s">
        <v>5253</v>
      </c>
    </row>
    <row r="16" s="621" customFormat="true" ht="23.85" hidden="false" customHeight="false" outlineLevel="0" collapsed="false">
      <c r="A16" s="642" t="s">
        <v>5255</v>
      </c>
      <c r="B16" s="643" t="s">
        <v>4469</v>
      </c>
      <c r="C16" s="644" t="s">
        <v>120</v>
      </c>
      <c r="D16" s="645" t="n">
        <v>45504</v>
      </c>
      <c r="E16" s="652" t="n">
        <v>585.73</v>
      </c>
      <c r="F16" s="650" t="n">
        <v>585.73</v>
      </c>
      <c r="G16" s="648" t="s">
        <v>5256</v>
      </c>
      <c r="H16" s="649" t="s">
        <v>5257</v>
      </c>
    </row>
    <row r="17" s="621" customFormat="true" ht="23.85" hidden="false" customHeight="false" outlineLevel="0" collapsed="false">
      <c r="A17" s="642" t="s">
        <v>5255</v>
      </c>
      <c r="B17" s="643" t="s">
        <v>4469</v>
      </c>
      <c r="C17" s="644" t="s">
        <v>120</v>
      </c>
      <c r="D17" s="645" t="n">
        <v>45504</v>
      </c>
      <c r="E17" s="652" t="n">
        <v>573.41</v>
      </c>
      <c r="F17" s="650"/>
      <c r="G17" s="653" t="s">
        <v>5258</v>
      </c>
      <c r="H17" s="649" t="s">
        <v>5259</v>
      </c>
    </row>
    <row r="18" s="621" customFormat="true" ht="23.85" hidden="false" customHeight="false" outlineLevel="0" collapsed="false">
      <c r="A18" s="642" t="s">
        <v>5255</v>
      </c>
      <c r="B18" s="643" t="s">
        <v>4469</v>
      </c>
      <c r="C18" s="644" t="s">
        <v>120</v>
      </c>
      <c r="D18" s="645" t="n">
        <v>45504</v>
      </c>
      <c r="E18" s="652" t="n">
        <v>632.41</v>
      </c>
      <c r="F18" s="650"/>
      <c r="G18" s="648" t="s">
        <v>5252</v>
      </c>
      <c r="H18" s="649" t="s">
        <v>5253</v>
      </c>
    </row>
    <row r="19" s="621" customFormat="true" ht="23.85" hidden="false" customHeight="false" outlineLevel="0" collapsed="false">
      <c r="A19" s="642" t="s">
        <v>5260</v>
      </c>
      <c r="B19" s="643" t="s">
        <v>5261</v>
      </c>
      <c r="C19" s="644" t="s">
        <v>120</v>
      </c>
      <c r="D19" s="645" t="n">
        <v>45503</v>
      </c>
      <c r="E19" s="646" t="n">
        <v>404.7</v>
      </c>
      <c r="F19" s="650" t="n">
        <v>404.7</v>
      </c>
      <c r="G19" s="648" t="s">
        <v>5245</v>
      </c>
      <c r="H19" s="649" t="s">
        <v>5246</v>
      </c>
    </row>
    <row r="20" s="621" customFormat="true" ht="23.85" hidden="false" customHeight="false" outlineLevel="0" collapsed="false">
      <c r="A20" s="642" t="s">
        <v>5260</v>
      </c>
      <c r="B20" s="643" t="s">
        <v>5261</v>
      </c>
      <c r="C20" s="644" t="s">
        <v>120</v>
      </c>
      <c r="D20" s="645" t="n">
        <v>45503</v>
      </c>
      <c r="E20" s="646" t="n">
        <v>456</v>
      </c>
      <c r="F20" s="650"/>
      <c r="G20" s="648" t="s">
        <v>5262</v>
      </c>
      <c r="H20" s="649" t="s">
        <v>5263</v>
      </c>
    </row>
    <row r="21" s="621" customFormat="true" ht="23.85" hidden="false" customHeight="false" outlineLevel="0" collapsed="false">
      <c r="A21" s="642" t="s">
        <v>5260</v>
      </c>
      <c r="B21" s="643" t="s">
        <v>5261</v>
      </c>
      <c r="C21" s="644" t="s">
        <v>120</v>
      </c>
      <c r="D21" s="645" t="n">
        <v>45503</v>
      </c>
      <c r="E21" s="646" t="n">
        <v>343.8</v>
      </c>
      <c r="F21" s="650"/>
      <c r="G21" s="648" t="s">
        <v>5264</v>
      </c>
      <c r="H21" s="649" t="s">
        <v>5265</v>
      </c>
    </row>
    <row r="22" s="621" customFormat="true" ht="46.25" hidden="false" customHeight="false" outlineLevel="0" collapsed="false">
      <c r="A22" s="642" t="s">
        <v>5266</v>
      </c>
      <c r="B22" s="643" t="s">
        <v>2051</v>
      </c>
      <c r="C22" s="644" t="s">
        <v>469</v>
      </c>
      <c r="D22" s="645" t="n">
        <v>45623</v>
      </c>
      <c r="E22" s="652" t="n">
        <v>12.85</v>
      </c>
      <c r="F22" s="650" t="n">
        <v>9.375</v>
      </c>
      <c r="G22" s="651" t="s">
        <v>5267</v>
      </c>
      <c r="H22" s="649" t="s">
        <v>5268</v>
      </c>
    </row>
    <row r="23" s="621" customFormat="true" ht="15" hidden="false" customHeight="false" outlineLevel="0" collapsed="false">
      <c r="A23" s="642" t="s">
        <v>5266</v>
      </c>
      <c r="B23" s="643" t="s">
        <v>2051</v>
      </c>
      <c r="C23" s="644" t="s">
        <v>469</v>
      </c>
      <c r="D23" s="645" t="n">
        <v>45412</v>
      </c>
      <c r="E23" s="652" t="n">
        <v>6.57875</v>
      </c>
      <c r="F23" s="650"/>
      <c r="G23" s="651" t="s">
        <v>5269</v>
      </c>
      <c r="H23" s="649" t="s">
        <v>5270</v>
      </c>
    </row>
    <row r="24" s="621" customFormat="true" ht="15" hidden="false" customHeight="false" outlineLevel="0" collapsed="false">
      <c r="A24" s="642" t="s">
        <v>5266</v>
      </c>
      <c r="B24" s="643" t="s">
        <v>2051</v>
      </c>
      <c r="C24" s="644" t="s">
        <v>469</v>
      </c>
      <c r="D24" s="645" t="n">
        <v>45412</v>
      </c>
      <c r="E24" s="652" t="n">
        <v>9.375</v>
      </c>
      <c r="F24" s="650"/>
      <c r="G24" s="653" t="s">
        <v>5271</v>
      </c>
      <c r="H24" s="649" t="s">
        <v>5272</v>
      </c>
    </row>
    <row r="25" s="621" customFormat="true" ht="15" hidden="false" customHeight="false" outlineLevel="0" collapsed="false">
      <c r="A25" s="642" t="s">
        <v>5273</v>
      </c>
      <c r="B25" s="643" t="s">
        <v>2053</v>
      </c>
      <c r="C25" s="644" t="s">
        <v>120</v>
      </c>
      <c r="D25" s="645" t="n">
        <v>45623</v>
      </c>
      <c r="E25" s="652" t="n">
        <v>54.77</v>
      </c>
      <c r="F25" s="650" t="n">
        <v>54.77</v>
      </c>
      <c r="G25" s="651" t="s">
        <v>5274</v>
      </c>
      <c r="H25" s="649" t="s">
        <v>5275</v>
      </c>
    </row>
    <row r="26" s="621" customFormat="true" ht="15" hidden="false" customHeight="false" outlineLevel="0" collapsed="false">
      <c r="A26" s="642" t="s">
        <v>5273</v>
      </c>
      <c r="B26" s="643" t="s">
        <v>2053</v>
      </c>
      <c r="C26" s="644" t="s">
        <v>120</v>
      </c>
      <c r="D26" s="645" t="n">
        <v>45623</v>
      </c>
      <c r="E26" s="652" t="n">
        <v>49.09</v>
      </c>
      <c r="F26" s="650"/>
      <c r="G26" s="651" t="s">
        <v>5276</v>
      </c>
      <c r="H26" s="649" t="s">
        <v>5277</v>
      </c>
    </row>
    <row r="27" s="621" customFormat="true" ht="23.85" hidden="false" customHeight="false" outlineLevel="0" collapsed="false">
      <c r="A27" s="642" t="s">
        <v>5273</v>
      </c>
      <c r="B27" s="643" t="s">
        <v>2053</v>
      </c>
      <c r="C27" s="644" t="s">
        <v>120</v>
      </c>
      <c r="D27" s="645" t="n">
        <v>45623</v>
      </c>
      <c r="E27" s="652" t="n">
        <v>80.05</v>
      </c>
      <c r="F27" s="650"/>
      <c r="G27" s="653" t="s">
        <v>5278</v>
      </c>
      <c r="H27" s="649" t="s">
        <v>5279</v>
      </c>
    </row>
    <row r="28" s="621" customFormat="true" ht="23.85" hidden="false" customHeight="false" outlineLevel="0" collapsed="false">
      <c r="A28" s="642" t="s">
        <v>5280</v>
      </c>
      <c r="B28" s="643" t="s">
        <v>3071</v>
      </c>
      <c r="C28" s="644" t="s">
        <v>120</v>
      </c>
      <c r="D28" s="645" t="n">
        <v>45586</v>
      </c>
      <c r="E28" s="652" t="n">
        <v>112.78</v>
      </c>
      <c r="F28" s="650" t="n">
        <v>112.78</v>
      </c>
      <c r="G28" s="648" t="s">
        <v>5281</v>
      </c>
      <c r="H28" s="649" t="s">
        <v>5282</v>
      </c>
    </row>
    <row r="29" s="621" customFormat="true" ht="23.85" hidden="false" customHeight="false" outlineLevel="0" collapsed="false">
      <c r="A29" s="642" t="s">
        <v>5280</v>
      </c>
      <c r="B29" s="643" t="s">
        <v>3071</v>
      </c>
      <c r="C29" s="644" t="s">
        <v>120</v>
      </c>
      <c r="D29" s="645" t="n">
        <v>45586</v>
      </c>
      <c r="E29" s="652" t="n">
        <v>132.9</v>
      </c>
      <c r="F29" s="650"/>
      <c r="G29" s="648" t="s">
        <v>5283</v>
      </c>
      <c r="H29" s="649" t="s">
        <v>5284</v>
      </c>
    </row>
    <row r="30" s="621" customFormat="true" ht="23.85" hidden="false" customHeight="false" outlineLevel="0" collapsed="false">
      <c r="A30" s="642" t="s">
        <v>5280</v>
      </c>
      <c r="B30" s="643" t="s">
        <v>3071</v>
      </c>
      <c r="C30" s="644" t="s">
        <v>120</v>
      </c>
      <c r="D30" s="645" t="n">
        <v>45586</v>
      </c>
      <c r="E30" s="652" t="n">
        <v>83.42</v>
      </c>
      <c r="F30" s="650"/>
      <c r="G30" s="648" t="s">
        <v>5285</v>
      </c>
      <c r="H30" s="649" t="s">
        <v>5286</v>
      </c>
    </row>
    <row r="31" s="621" customFormat="true" ht="23.85" hidden="false" customHeight="false" outlineLevel="0" collapsed="false">
      <c r="A31" s="642" t="s">
        <v>5287</v>
      </c>
      <c r="B31" s="643" t="s">
        <v>5288</v>
      </c>
      <c r="C31" s="644" t="s">
        <v>120</v>
      </c>
      <c r="D31" s="645" t="n">
        <v>45573</v>
      </c>
      <c r="E31" s="652" t="n">
        <v>4.188</v>
      </c>
      <c r="F31" s="650" t="n">
        <v>4.847</v>
      </c>
      <c r="G31" s="648" t="s">
        <v>5289</v>
      </c>
      <c r="H31" s="649" t="s">
        <v>5290</v>
      </c>
    </row>
    <row r="32" s="621" customFormat="true" ht="23.85" hidden="false" customHeight="false" outlineLevel="0" collapsed="false">
      <c r="A32" s="642" t="s">
        <v>5287</v>
      </c>
      <c r="B32" s="643" t="s">
        <v>5288</v>
      </c>
      <c r="C32" s="644" t="s">
        <v>120</v>
      </c>
      <c r="D32" s="645" t="n">
        <v>45573</v>
      </c>
      <c r="E32" s="652" t="n">
        <v>4.847</v>
      </c>
      <c r="F32" s="650"/>
      <c r="G32" s="653" t="s">
        <v>5291</v>
      </c>
      <c r="H32" s="649" t="s">
        <v>5292</v>
      </c>
    </row>
    <row r="33" s="621" customFormat="true" ht="23.85" hidden="false" customHeight="false" outlineLevel="0" collapsed="false">
      <c r="A33" s="642" t="s">
        <v>5287</v>
      </c>
      <c r="B33" s="643" t="s">
        <v>5288</v>
      </c>
      <c r="C33" s="644" t="s">
        <v>120</v>
      </c>
      <c r="D33" s="645" t="n">
        <v>45573</v>
      </c>
      <c r="E33" s="652" t="n">
        <v>4.978</v>
      </c>
      <c r="F33" s="650"/>
      <c r="G33" s="653" t="s">
        <v>5250</v>
      </c>
      <c r="H33" s="649" t="s">
        <v>5251</v>
      </c>
    </row>
    <row r="34" s="621" customFormat="true" ht="35.05" hidden="false" customHeight="false" outlineLevel="0" collapsed="false">
      <c r="A34" s="642" t="s">
        <v>5293</v>
      </c>
      <c r="B34" s="643" t="s">
        <v>5294</v>
      </c>
      <c r="C34" s="644" t="s">
        <v>120</v>
      </c>
      <c r="D34" s="645" t="n">
        <v>45505</v>
      </c>
      <c r="E34" s="652" t="n">
        <v>3837.65625</v>
      </c>
      <c r="F34" s="650" t="n">
        <v>2750.49</v>
      </c>
      <c r="G34" s="651" t="s">
        <v>5295</v>
      </c>
      <c r="H34" s="649" t="s">
        <v>5296</v>
      </c>
    </row>
    <row r="35" s="621" customFormat="true" ht="35.05" hidden="false" customHeight="false" outlineLevel="0" collapsed="false">
      <c r="A35" s="642" t="s">
        <v>5293</v>
      </c>
      <c r="B35" s="643" t="s">
        <v>5294</v>
      </c>
      <c r="C35" s="644" t="s">
        <v>120</v>
      </c>
      <c r="D35" s="645" t="n">
        <v>45503</v>
      </c>
      <c r="E35" s="652" t="n">
        <v>1206.495</v>
      </c>
      <c r="F35" s="650"/>
      <c r="G35" s="653" t="s">
        <v>5297</v>
      </c>
      <c r="H35" s="649" t="s">
        <v>5298</v>
      </c>
    </row>
    <row r="36" s="621" customFormat="true" ht="35.05" hidden="false" customHeight="false" outlineLevel="0" collapsed="false">
      <c r="A36" s="642" t="s">
        <v>5293</v>
      </c>
      <c r="B36" s="643" t="s">
        <v>5294</v>
      </c>
      <c r="C36" s="644" t="s">
        <v>120</v>
      </c>
      <c r="D36" s="645" t="n">
        <v>45503</v>
      </c>
      <c r="E36" s="652" t="n">
        <v>2750.49</v>
      </c>
      <c r="F36" s="650"/>
      <c r="G36" s="653" t="s">
        <v>5299</v>
      </c>
      <c r="H36" s="649" t="s">
        <v>5300</v>
      </c>
    </row>
    <row r="37" s="621" customFormat="true" ht="23.85" hidden="false" customHeight="false" outlineLevel="0" collapsed="false">
      <c r="A37" s="642" t="s">
        <v>5301</v>
      </c>
      <c r="B37" s="643" t="s">
        <v>3501</v>
      </c>
      <c r="C37" s="644" t="s">
        <v>120</v>
      </c>
      <c r="D37" s="645" t="n">
        <v>45573</v>
      </c>
      <c r="E37" s="646" t="n">
        <v>47.42</v>
      </c>
      <c r="F37" s="650" t="n">
        <v>44.388</v>
      </c>
      <c r="G37" s="648" t="s">
        <v>5289</v>
      </c>
      <c r="H37" s="649" t="s">
        <v>5290</v>
      </c>
    </row>
    <row r="38" s="621" customFormat="true" ht="23.85" hidden="false" customHeight="false" outlineLevel="0" collapsed="false">
      <c r="A38" s="642" t="s">
        <v>5301</v>
      </c>
      <c r="B38" s="643" t="s">
        <v>3501</v>
      </c>
      <c r="C38" s="644" t="s">
        <v>120</v>
      </c>
      <c r="D38" s="645" t="n">
        <v>45573</v>
      </c>
      <c r="E38" s="646" t="n">
        <v>41.684</v>
      </c>
      <c r="F38" s="654"/>
      <c r="G38" s="648" t="s">
        <v>5302</v>
      </c>
      <c r="H38" s="649" t="s">
        <v>5303</v>
      </c>
    </row>
    <row r="39" s="621" customFormat="true" ht="15" hidden="false" customHeight="false" outlineLevel="0" collapsed="false">
      <c r="A39" s="642" t="s">
        <v>5301</v>
      </c>
      <c r="B39" s="643" t="s">
        <v>3501</v>
      </c>
      <c r="C39" s="644" t="s">
        <v>120</v>
      </c>
      <c r="D39" s="645" t="n">
        <v>45573</v>
      </c>
      <c r="E39" s="646" t="n">
        <v>44.388</v>
      </c>
      <c r="F39" s="650"/>
      <c r="G39" s="648" t="s">
        <v>5304</v>
      </c>
      <c r="H39" s="649" t="s">
        <v>5305</v>
      </c>
    </row>
    <row r="40" s="621" customFormat="true" ht="23.85" hidden="false" customHeight="false" outlineLevel="0" collapsed="false">
      <c r="A40" s="642" t="s">
        <v>5306</v>
      </c>
      <c r="B40" s="643" t="s">
        <v>5307</v>
      </c>
      <c r="C40" s="644" t="s">
        <v>686</v>
      </c>
      <c r="D40" s="645" t="n">
        <v>45503</v>
      </c>
      <c r="E40" s="646" t="n">
        <v>31.2944444444444</v>
      </c>
      <c r="F40" s="650" t="n">
        <v>34.7733333333333</v>
      </c>
      <c r="G40" s="651" t="s">
        <v>5278</v>
      </c>
      <c r="H40" s="649" t="s">
        <v>5279</v>
      </c>
    </row>
    <row r="41" s="621" customFormat="true" ht="15" hidden="false" customHeight="false" outlineLevel="0" collapsed="false">
      <c r="A41" s="642" t="s">
        <v>5306</v>
      </c>
      <c r="B41" s="643" t="s">
        <v>5307</v>
      </c>
      <c r="C41" s="644" t="s">
        <v>686</v>
      </c>
      <c r="D41" s="645" t="n">
        <v>45503</v>
      </c>
      <c r="E41" s="646" t="n">
        <v>34.7733333333333</v>
      </c>
      <c r="F41" s="650"/>
      <c r="G41" s="648" t="s">
        <v>5308</v>
      </c>
      <c r="H41" s="649" t="s">
        <v>5309</v>
      </c>
    </row>
    <row r="42" s="621" customFormat="true" ht="23.85" hidden="false" customHeight="false" outlineLevel="0" collapsed="false">
      <c r="A42" s="642" t="s">
        <v>5306</v>
      </c>
      <c r="B42" s="643" t="s">
        <v>5307</v>
      </c>
      <c r="C42" s="644" t="s">
        <v>686</v>
      </c>
      <c r="D42" s="645" t="n">
        <v>45503</v>
      </c>
      <c r="E42" s="646" t="n">
        <v>42.52</v>
      </c>
      <c r="F42" s="650"/>
      <c r="G42" s="648" t="s">
        <v>5310</v>
      </c>
      <c r="H42" s="649" t="s">
        <v>5311</v>
      </c>
    </row>
    <row r="43" s="621" customFormat="true" ht="15" hidden="false" customHeight="false" outlineLevel="0" collapsed="false">
      <c r="A43" s="642" t="s">
        <v>5312</v>
      </c>
      <c r="B43" s="643" t="s">
        <v>4083</v>
      </c>
      <c r="C43" s="644" t="s">
        <v>120</v>
      </c>
      <c r="D43" s="645" t="n">
        <v>45504</v>
      </c>
      <c r="E43" s="652" t="n">
        <v>429</v>
      </c>
      <c r="F43" s="650" t="n">
        <v>429</v>
      </c>
      <c r="G43" s="651" t="s">
        <v>5313</v>
      </c>
      <c r="H43" s="649" t="s">
        <v>5314</v>
      </c>
    </row>
    <row r="44" s="621" customFormat="true" ht="15" hidden="false" customHeight="false" outlineLevel="0" collapsed="false">
      <c r="A44" s="642" t="s">
        <v>5312</v>
      </c>
      <c r="B44" s="643" t="s">
        <v>4083</v>
      </c>
      <c r="C44" s="644" t="s">
        <v>120</v>
      </c>
      <c r="D44" s="645" t="n">
        <v>45504</v>
      </c>
      <c r="E44" s="652" t="n">
        <v>511.96</v>
      </c>
      <c r="F44" s="650"/>
      <c r="G44" s="651" t="s">
        <v>5241</v>
      </c>
      <c r="H44" s="649" t="s">
        <v>5242</v>
      </c>
    </row>
    <row r="45" s="621" customFormat="true" ht="15" hidden="false" customHeight="false" outlineLevel="0" collapsed="false">
      <c r="A45" s="642" t="s">
        <v>5312</v>
      </c>
      <c r="B45" s="643" t="s">
        <v>4083</v>
      </c>
      <c r="C45" s="644" t="s">
        <v>120</v>
      </c>
      <c r="D45" s="645" t="n">
        <v>45504</v>
      </c>
      <c r="E45" s="652" t="n">
        <v>334.4</v>
      </c>
      <c r="F45" s="650"/>
      <c r="G45" s="651" t="s">
        <v>5315</v>
      </c>
      <c r="H45" s="649" t="s">
        <v>5316</v>
      </c>
    </row>
    <row r="46" s="621" customFormat="true" ht="23.85" hidden="false" customHeight="false" outlineLevel="0" collapsed="false">
      <c r="A46" s="642" t="s">
        <v>5317</v>
      </c>
      <c r="B46" s="643" t="s">
        <v>1525</v>
      </c>
      <c r="C46" s="644" t="s">
        <v>120</v>
      </c>
      <c r="D46" s="645" t="n">
        <v>45575</v>
      </c>
      <c r="E46" s="652" t="n">
        <v>1166</v>
      </c>
      <c r="F46" s="650" t="n">
        <v>1166</v>
      </c>
      <c r="G46" s="651" t="s">
        <v>5318</v>
      </c>
      <c r="H46" s="649" t="s">
        <v>5319</v>
      </c>
    </row>
    <row r="47" s="621" customFormat="true" ht="23.85" hidden="false" customHeight="false" outlineLevel="0" collapsed="false">
      <c r="A47" s="642" t="s">
        <v>5317</v>
      </c>
      <c r="B47" s="643" t="s">
        <v>1525</v>
      </c>
      <c r="C47" s="644" t="s">
        <v>120</v>
      </c>
      <c r="D47" s="645" t="n">
        <v>45575</v>
      </c>
      <c r="E47" s="652" t="n">
        <v>1200</v>
      </c>
      <c r="F47" s="650"/>
      <c r="G47" s="651" t="s">
        <v>5320</v>
      </c>
      <c r="H47" s="649" t="s">
        <v>5321</v>
      </c>
    </row>
    <row r="48" s="621" customFormat="true" ht="23.85" hidden="false" customHeight="false" outlineLevel="0" collapsed="false">
      <c r="A48" s="642" t="s">
        <v>5317</v>
      </c>
      <c r="B48" s="643" t="s">
        <v>1525</v>
      </c>
      <c r="C48" s="644" t="s">
        <v>120</v>
      </c>
      <c r="D48" s="645" t="n">
        <v>45575</v>
      </c>
      <c r="E48" s="652" t="n">
        <v>1124</v>
      </c>
      <c r="F48" s="650"/>
      <c r="G48" s="651" t="s">
        <v>5322</v>
      </c>
      <c r="H48" s="649" t="s">
        <v>5323</v>
      </c>
    </row>
    <row r="49" s="621" customFormat="true" ht="23.85" hidden="false" customHeight="false" outlineLevel="0" collapsed="false">
      <c r="A49" s="642" t="s">
        <v>5324</v>
      </c>
      <c r="B49" s="643" t="s">
        <v>2944</v>
      </c>
      <c r="C49" s="644" t="s">
        <v>120</v>
      </c>
      <c r="D49" s="645" t="n">
        <v>45596</v>
      </c>
      <c r="E49" s="652" t="n">
        <v>52.45</v>
      </c>
      <c r="F49" s="650" t="n">
        <v>71.952</v>
      </c>
      <c r="G49" s="651" t="s">
        <v>5325</v>
      </c>
      <c r="H49" s="649" t="s">
        <v>5326</v>
      </c>
    </row>
    <row r="50" s="621" customFormat="true" ht="15" hidden="false" customHeight="false" outlineLevel="0" collapsed="false">
      <c r="A50" s="642" t="s">
        <v>5324</v>
      </c>
      <c r="B50" s="643" t="s">
        <v>2944</v>
      </c>
      <c r="C50" s="644" t="s">
        <v>120</v>
      </c>
      <c r="D50" s="645" t="n">
        <v>45596</v>
      </c>
      <c r="E50" s="652" t="n">
        <v>71.952</v>
      </c>
      <c r="F50" s="650"/>
      <c r="G50" s="651" t="s">
        <v>5304</v>
      </c>
      <c r="H50" s="649" t="s">
        <v>5305</v>
      </c>
    </row>
    <row r="51" s="621" customFormat="true" ht="15" hidden="false" customHeight="false" outlineLevel="0" collapsed="false">
      <c r="A51" s="642" t="s">
        <v>5324</v>
      </c>
      <c r="B51" s="643" t="s">
        <v>2944</v>
      </c>
      <c r="C51" s="644" t="s">
        <v>120</v>
      </c>
      <c r="D51" s="645" t="n">
        <v>45596</v>
      </c>
      <c r="E51" s="652" t="n">
        <v>101.88</v>
      </c>
      <c r="F51" s="650"/>
      <c r="G51" s="651" t="s">
        <v>5327</v>
      </c>
      <c r="H51" s="649" t="s">
        <v>5328</v>
      </c>
    </row>
    <row r="52" s="621" customFormat="true" ht="23.85" hidden="false" customHeight="false" outlineLevel="0" collapsed="false">
      <c r="A52" s="642" t="s">
        <v>5329</v>
      </c>
      <c r="B52" s="643" t="s">
        <v>3076</v>
      </c>
      <c r="C52" s="644" t="s">
        <v>120</v>
      </c>
      <c r="D52" s="645" t="n">
        <v>45624</v>
      </c>
      <c r="E52" s="652" t="n">
        <v>27.972</v>
      </c>
      <c r="F52" s="650" t="n">
        <v>13.949</v>
      </c>
      <c r="G52" s="648" t="s">
        <v>5330</v>
      </c>
      <c r="H52" s="649" t="s">
        <v>5331</v>
      </c>
    </row>
    <row r="53" s="621" customFormat="true" ht="35.05" hidden="false" customHeight="false" outlineLevel="0" collapsed="false">
      <c r="A53" s="642" t="s">
        <v>5329</v>
      </c>
      <c r="B53" s="643" t="s">
        <v>3076</v>
      </c>
      <c r="C53" s="644" t="s">
        <v>120</v>
      </c>
      <c r="D53" s="645" t="n">
        <v>45624</v>
      </c>
      <c r="E53" s="652" t="n">
        <v>15.549</v>
      </c>
      <c r="F53" s="650"/>
      <c r="G53" s="648" t="s">
        <v>5332</v>
      </c>
      <c r="H53" s="649" t="s">
        <v>5333</v>
      </c>
    </row>
    <row r="54" s="621" customFormat="true" ht="23.85" hidden="false" customHeight="false" outlineLevel="0" collapsed="false">
      <c r="A54" s="642" t="s">
        <v>5329</v>
      </c>
      <c r="B54" s="643" t="s">
        <v>3076</v>
      </c>
      <c r="C54" s="644" t="s">
        <v>120</v>
      </c>
      <c r="D54" s="645" t="n">
        <v>45624</v>
      </c>
      <c r="E54" s="652" t="n">
        <v>21.699</v>
      </c>
      <c r="F54" s="650"/>
      <c r="G54" s="648" t="s">
        <v>5334</v>
      </c>
      <c r="H54" s="649" t="s">
        <v>5335</v>
      </c>
    </row>
    <row r="55" s="621" customFormat="true" ht="23.85" hidden="false" customHeight="false" outlineLevel="0" collapsed="false">
      <c r="A55" s="642" t="s">
        <v>5336</v>
      </c>
      <c r="B55" s="643" t="s">
        <v>2875</v>
      </c>
      <c r="C55" s="644" t="s">
        <v>120</v>
      </c>
      <c r="D55" s="645" t="n">
        <v>45502</v>
      </c>
      <c r="E55" s="652" t="n">
        <v>0.22155</v>
      </c>
      <c r="F55" s="650" t="n">
        <v>0.22155</v>
      </c>
      <c r="G55" s="648" t="s">
        <v>5337</v>
      </c>
      <c r="H55" s="649" t="s">
        <v>5338</v>
      </c>
    </row>
    <row r="56" s="621" customFormat="true" ht="15" hidden="false" customHeight="false" outlineLevel="0" collapsed="false">
      <c r="A56" s="642" t="s">
        <v>5336</v>
      </c>
      <c r="B56" s="643" t="s">
        <v>2875</v>
      </c>
      <c r="C56" s="644" t="s">
        <v>120</v>
      </c>
      <c r="D56" s="645" t="n">
        <v>45502</v>
      </c>
      <c r="E56" s="652" t="n">
        <v>0.2453</v>
      </c>
      <c r="F56" s="650"/>
      <c r="G56" s="648" t="s">
        <v>5339</v>
      </c>
      <c r="H56" s="649" t="s">
        <v>5340</v>
      </c>
    </row>
    <row r="57" s="621" customFormat="true" ht="15" hidden="false" customHeight="false" outlineLevel="0" collapsed="false">
      <c r="A57" s="642" t="s">
        <v>5336</v>
      </c>
      <c r="B57" s="643" t="s">
        <v>2875</v>
      </c>
      <c r="C57" s="644" t="s">
        <v>120</v>
      </c>
      <c r="D57" s="645" t="n">
        <v>45502</v>
      </c>
      <c r="E57" s="652" t="n">
        <v>0.2212</v>
      </c>
      <c r="F57" s="650"/>
      <c r="G57" s="648" t="s">
        <v>5341</v>
      </c>
      <c r="H57" s="649" t="s">
        <v>5342</v>
      </c>
    </row>
    <row r="58" s="621" customFormat="true" ht="15" hidden="false" customHeight="false" outlineLevel="0" collapsed="false">
      <c r="A58" s="642" t="s">
        <v>5343</v>
      </c>
      <c r="B58" s="655" t="s">
        <v>2924</v>
      </c>
      <c r="C58" s="644" t="s">
        <v>120</v>
      </c>
      <c r="D58" s="645" t="n">
        <v>45513</v>
      </c>
      <c r="E58" s="652" t="n">
        <v>1.678</v>
      </c>
      <c r="F58" s="650" t="n">
        <v>2.625</v>
      </c>
      <c r="G58" s="648" t="s">
        <v>5341</v>
      </c>
      <c r="H58" s="649" t="s">
        <v>5342</v>
      </c>
    </row>
    <row r="59" s="621" customFormat="true" ht="23.85" hidden="false" customHeight="false" outlineLevel="0" collapsed="false">
      <c r="A59" s="642" t="s">
        <v>5343</v>
      </c>
      <c r="B59" s="655" t="s">
        <v>2924</v>
      </c>
      <c r="C59" s="644" t="s">
        <v>120</v>
      </c>
      <c r="D59" s="645" t="n">
        <v>45513</v>
      </c>
      <c r="E59" s="652" t="n">
        <v>3.514</v>
      </c>
      <c r="F59" s="650"/>
      <c r="G59" s="648" t="s">
        <v>5250</v>
      </c>
      <c r="H59" s="649" t="s">
        <v>5251</v>
      </c>
    </row>
    <row r="60" s="621" customFormat="true" ht="23.85" hidden="false" customHeight="false" outlineLevel="0" collapsed="false">
      <c r="A60" s="642" t="s">
        <v>5343</v>
      </c>
      <c r="B60" s="655" t="s">
        <v>2924</v>
      </c>
      <c r="C60" s="644" t="s">
        <v>120</v>
      </c>
      <c r="D60" s="645" t="n">
        <v>45513</v>
      </c>
      <c r="E60" s="656" t="n">
        <v>2.625</v>
      </c>
      <c r="F60" s="650"/>
      <c r="G60" s="648" t="s">
        <v>5344</v>
      </c>
      <c r="H60" s="649" t="s">
        <v>5345</v>
      </c>
    </row>
    <row r="61" s="621" customFormat="true" ht="23.85" hidden="false" customHeight="false" outlineLevel="0" collapsed="false">
      <c r="A61" s="642" t="s">
        <v>5346</v>
      </c>
      <c r="B61" s="643" t="s">
        <v>2290</v>
      </c>
      <c r="C61" s="644" t="s">
        <v>44</v>
      </c>
      <c r="D61" s="645" t="n">
        <v>45623</v>
      </c>
      <c r="E61" s="652" t="n">
        <v>95.76</v>
      </c>
      <c r="F61" s="650" t="n">
        <v>71.653</v>
      </c>
      <c r="G61" s="648" t="s">
        <v>5347</v>
      </c>
      <c r="H61" s="649" t="s">
        <v>5348</v>
      </c>
    </row>
    <row r="62" s="621" customFormat="true" ht="23.85" hidden="false" customHeight="false" outlineLevel="0" collapsed="false">
      <c r="A62" s="642" t="s">
        <v>5346</v>
      </c>
      <c r="B62" s="643" t="s">
        <v>2290</v>
      </c>
      <c r="C62" s="644" t="s">
        <v>44</v>
      </c>
      <c r="D62" s="645" t="n">
        <v>45623</v>
      </c>
      <c r="E62" s="652" t="n">
        <v>56.955</v>
      </c>
      <c r="F62" s="650"/>
      <c r="G62" s="648" t="s">
        <v>5349</v>
      </c>
      <c r="H62" s="649" t="s">
        <v>5350</v>
      </c>
    </row>
    <row r="63" s="621" customFormat="true" ht="15" hidden="false" customHeight="false" outlineLevel="0" collapsed="false">
      <c r="A63" s="642" t="s">
        <v>5346</v>
      </c>
      <c r="B63" s="643" t="s">
        <v>2290</v>
      </c>
      <c r="C63" s="644" t="s">
        <v>44</v>
      </c>
      <c r="D63" s="645" t="n">
        <v>45623</v>
      </c>
      <c r="E63" s="652" t="n">
        <v>71.653</v>
      </c>
      <c r="F63" s="650"/>
      <c r="G63" s="648" t="s">
        <v>5351</v>
      </c>
      <c r="H63" s="649" t="s">
        <v>5352</v>
      </c>
    </row>
    <row r="64" s="621" customFormat="true" ht="23.85" hidden="false" customHeight="false" outlineLevel="0" collapsed="false">
      <c r="A64" s="642" t="s">
        <v>5353</v>
      </c>
      <c r="B64" s="643" t="s">
        <v>2043</v>
      </c>
      <c r="C64" s="644" t="s">
        <v>120</v>
      </c>
      <c r="D64" s="645" t="n">
        <v>45575</v>
      </c>
      <c r="E64" s="652" t="n">
        <v>18.46</v>
      </c>
      <c r="F64" s="650" t="n">
        <v>2.8873</v>
      </c>
      <c r="G64" s="651" t="s">
        <v>5354</v>
      </c>
      <c r="H64" s="649" t="s">
        <v>5355</v>
      </c>
    </row>
    <row r="65" s="621" customFormat="true" ht="23.85" hidden="false" customHeight="false" outlineLevel="0" collapsed="false">
      <c r="A65" s="642" t="s">
        <v>5353</v>
      </c>
      <c r="B65" s="643" t="s">
        <v>2043</v>
      </c>
      <c r="C65" s="644" t="s">
        <v>120</v>
      </c>
      <c r="D65" s="645" t="n">
        <v>45575</v>
      </c>
      <c r="E65" s="652" t="n">
        <v>2.8873</v>
      </c>
      <c r="F65" s="650"/>
      <c r="G65" s="651" t="s">
        <v>5356</v>
      </c>
      <c r="H65" s="649" t="s">
        <v>5357</v>
      </c>
    </row>
    <row r="66" s="621" customFormat="true" ht="15" hidden="false" customHeight="false" outlineLevel="0" collapsed="false">
      <c r="A66" s="642" t="s">
        <v>5353</v>
      </c>
      <c r="B66" s="643" t="s">
        <v>5358</v>
      </c>
      <c r="C66" s="644" t="s">
        <v>120</v>
      </c>
      <c r="D66" s="645" t="n">
        <v>45575</v>
      </c>
      <c r="E66" s="652" t="n">
        <v>1.4912</v>
      </c>
      <c r="F66" s="650"/>
      <c r="G66" s="651" t="s">
        <v>5359</v>
      </c>
      <c r="H66" s="649" t="s">
        <v>5360</v>
      </c>
    </row>
    <row r="67" s="621" customFormat="true" ht="23.85" hidden="false" customHeight="false" outlineLevel="0" collapsed="false">
      <c r="A67" s="642" t="s">
        <v>5361</v>
      </c>
      <c r="B67" s="655" t="s">
        <v>4157</v>
      </c>
      <c r="C67" s="644" t="s">
        <v>120</v>
      </c>
      <c r="D67" s="645" t="n">
        <v>45503</v>
      </c>
      <c r="E67" s="652" t="n">
        <v>976.35</v>
      </c>
      <c r="F67" s="650" t="n">
        <v>521.69</v>
      </c>
      <c r="G67" s="648" t="s">
        <v>5362</v>
      </c>
      <c r="H67" s="649" t="s">
        <v>5363</v>
      </c>
    </row>
    <row r="68" s="621" customFormat="true" ht="23.85" hidden="false" customHeight="false" outlineLevel="0" collapsed="false">
      <c r="A68" s="642" t="s">
        <v>5361</v>
      </c>
      <c r="B68" s="655" t="s">
        <v>4157</v>
      </c>
      <c r="C68" s="644" t="s">
        <v>120</v>
      </c>
      <c r="D68" s="645" t="n">
        <v>45503</v>
      </c>
      <c r="E68" s="652" t="n">
        <v>521.69</v>
      </c>
      <c r="F68" s="650"/>
      <c r="G68" s="648" t="s">
        <v>5364</v>
      </c>
      <c r="H68" s="649" t="s">
        <v>5365</v>
      </c>
    </row>
    <row r="69" s="621" customFormat="true" ht="23.85" hidden="false" customHeight="false" outlineLevel="0" collapsed="false">
      <c r="A69" s="642" t="s">
        <v>5361</v>
      </c>
      <c r="B69" s="655" t="s">
        <v>4157</v>
      </c>
      <c r="C69" s="644" t="s">
        <v>120</v>
      </c>
      <c r="D69" s="645" t="n">
        <v>45503</v>
      </c>
      <c r="E69" s="652"/>
      <c r="F69" s="650"/>
      <c r="G69" s="648"/>
      <c r="H69" s="649"/>
    </row>
    <row r="70" s="621" customFormat="true" ht="15" hidden="false" customHeight="false" outlineLevel="0" collapsed="false">
      <c r="A70" s="642" t="s">
        <v>5366</v>
      </c>
      <c r="B70" s="643" t="s">
        <v>2978</v>
      </c>
      <c r="C70" s="644" t="s">
        <v>120</v>
      </c>
      <c r="D70" s="645" t="n">
        <v>45623</v>
      </c>
      <c r="E70" s="652" t="n">
        <v>53.66</v>
      </c>
      <c r="F70" s="650" t="n">
        <v>148.364</v>
      </c>
      <c r="G70" s="648" t="s">
        <v>5367</v>
      </c>
      <c r="H70" s="649" t="s">
        <v>5368</v>
      </c>
    </row>
    <row r="71" s="621" customFormat="true" ht="15" hidden="false" customHeight="false" outlineLevel="0" collapsed="false">
      <c r="A71" s="642" t="s">
        <v>5366</v>
      </c>
      <c r="B71" s="643" t="s">
        <v>2978</v>
      </c>
      <c r="C71" s="644" t="s">
        <v>120</v>
      </c>
      <c r="D71" s="645" t="n">
        <v>45623</v>
      </c>
      <c r="E71" s="652" t="n">
        <v>199.93</v>
      </c>
      <c r="F71" s="650"/>
      <c r="G71" s="651" t="s">
        <v>5369</v>
      </c>
      <c r="H71" s="649" t="s">
        <v>5370</v>
      </c>
    </row>
    <row r="72" s="621" customFormat="true" ht="23.85" hidden="false" customHeight="false" outlineLevel="0" collapsed="false">
      <c r="A72" s="642" t="s">
        <v>5366</v>
      </c>
      <c r="B72" s="643" t="s">
        <v>2978</v>
      </c>
      <c r="C72" s="644" t="s">
        <v>120</v>
      </c>
      <c r="D72" s="645" t="n">
        <v>45623</v>
      </c>
      <c r="E72" s="652" t="n">
        <v>148.364</v>
      </c>
      <c r="F72" s="650"/>
      <c r="G72" s="651" t="s">
        <v>5289</v>
      </c>
      <c r="H72" s="649" t="s">
        <v>5290</v>
      </c>
    </row>
    <row r="73" s="621" customFormat="true" ht="15" hidden="false" customHeight="false" outlineLevel="0" collapsed="false">
      <c r="A73" s="642" t="s">
        <v>5371</v>
      </c>
      <c r="B73" s="643" t="s">
        <v>4193</v>
      </c>
      <c r="C73" s="644" t="s">
        <v>120</v>
      </c>
      <c r="D73" s="645" t="n">
        <v>45575</v>
      </c>
      <c r="E73" s="652" t="n">
        <v>796.24</v>
      </c>
      <c r="F73" s="650" t="n">
        <v>766.75</v>
      </c>
      <c r="G73" s="648" t="s">
        <v>5327</v>
      </c>
      <c r="H73" s="649" t="s">
        <v>5328</v>
      </c>
    </row>
    <row r="74" s="621" customFormat="true" ht="15" hidden="false" customHeight="false" outlineLevel="0" collapsed="false">
      <c r="A74" s="642" t="s">
        <v>5371</v>
      </c>
      <c r="B74" s="643" t="s">
        <v>4193</v>
      </c>
      <c r="C74" s="644" t="s">
        <v>120</v>
      </c>
      <c r="D74" s="645" t="n">
        <v>45575</v>
      </c>
      <c r="E74" s="652" t="n">
        <v>749.63</v>
      </c>
      <c r="F74" s="650"/>
      <c r="G74" s="648" t="s">
        <v>5372</v>
      </c>
      <c r="H74" s="649" t="s">
        <v>5373</v>
      </c>
    </row>
    <row r="75" s="621" customFormat="true" ht="15" hidden="false" customHeight="false" outlineLevel="0" collapsed="false">
      <c r="A75" s="642" t="s">
        <v>5371</v>
      </c>
      <c r="B75" s="643" t="s">
        <v>4193</v>
      </c>
      <c r="C75" s="644" t="s">
        <v>120</v>
      </c>
      <c r="D75" s="645" t="n">
        <v>45575</v>
      </c>
      <c r="E75" s="652" t="n">
        <v>766.75</v>
      </c>
      <c r="F75" s="650"/>
      <c r="G75" s="648" t="s">
        <v>5369</v>
      </c>
      <c r="H75" s="649" t="s">
        <v>5370</v>
      </c>
    </row>
    <row r="76" s="621" customFormat="true" ht="23.85" hidden="false" customHeight="false" outlineLevel="0" collapsed="false">
      <c r="A76" s="642" t="s">
        <v>5374</v>
      </c>
      <c r="B76" s="643" t="s">
        <v>3304</v>
      </c>
      <c r="C76" s="644" t="s">
        <v>47</v>
      </c>
      <c r="D76" s="645" t="n">
        <v>45575</v>
      </c>
      <c r="E76" s="652" t="n">
        <v>26.616</v>
      </c>
      <c r="F76" s="650" t="n">
        <v>26.616</v>
      </c>
      <c r="G76" s="648" t="s">
        <v>5375</v>
      </c>
      <c r="H76" s="649" t="s">
        <v>5376</v>
      </c>
    </row>
    <row r="77" s="621" customFormat="true" ht="23.85" hidden="false" customHeight="false" outlineLevel="0" collapsed="false">
      <c r="A77" s="642" t="s">
        <v>5374</v>
      </c>
      <c r="B77" s="643" t="s">
        <v>3304</v>
      </c>
      <c r="C77" s="644" t="s">
        <v>47</v>
      </c>
      <c r="D77" s="645" t="n">
        <v>45575</v>
      </c>
      <c r="E77" s="652" t="n">
        <v>46.1366666666667</v>
      </c>
      <c r="F77" s="650"/>
      <c r="G77" s="648" t="s">
        <v>5281</v>
      </c>
      <c r="H77" s="649" t="s">
        <v>5282</v>
      </c>
    </row>
    <row r="78" s="621" customFormat="true" ht="23.85" hidden="false" customHeight="false" outlineLevel="0" collapsed="false">
      <c r="A78" s="642" t="s">
        <v>5374</v>
      </c>
      <c r="B78" s="643" t="s">
        <v>3304</v>
      </c>
      <c r="C78" s="644" t="s">
        <v>47</v>
      </c>
      <c r="D78" s="645" t="n">
        <v>45575</v>
      </c>
      <c r="E78" s="652" t="n">
        <v>19.87</v>
      </c>
      <c r="F78" s="650"/>
      <c r="G78" s="648" t="s">
        <v>5377</v>
      </c>
      <c r="H78" s="649" t="s">
        <v>5378</v>
      </c>
    </row>
    <row r="79" s="621" customFormat="true" ht="15" hidden="false" customHeight="false" outlineLevel="0" collapsed="false">
      <c r="A79" s="642" t="s">
        <v>5379</v>
      </c>
      <c r="B79" s="643" t="s">
        <v>3341</v>
      </c>
      <c r="C79" s="657" t="s">
        <v>120</v>
      </c>
      <c r="D79" s="645" t="n">
        <v>45624</v>
      </c>
      <c r="E79" s="658" t="n">
        <v>8.193</v>
      </c>
      <c r="F79" s="650" t="n">
        <v>6.359</v>
      </c>
      <c r="G79" s="659" t="s">
        <v>5380</v>
      </c>
      <c r="H79" s="649" t="s">
        <v>5381</v>
      </c>
    </row>
    <row r="80" s="621" customFormat="true" ht="23.85" hidden="false" customHeight="false" outlineLevel="0" collapsed="false">
      <c r="A80" s="642" t="s">
        <v>5379</v>
      </c>
      <c r="B80" s="643" t="s">
        <v>3341</v>
      </c>
      <c r="C80" s="657" t="s">
        <v>120</v>
      </c>
      <c r="D80" s="645" t="n">
        <v>45624</v>
      </c>
      <c r="E80" s="658" t="n">
        <v>6.359</v>
      </c>
      <c r="F80" s="660"/>
      <c r="G80" s="648" t="s">
        <v>5382</v>
      </c>
      <c r="H80" s="649" t="s">
        <v>5383</v>
      </c>
    </row>
    <row r="81" s="621" customFormat="true" ht="23.85" hidden="false" customHeight="false" outlineLevel="0" collapsed="false">
      <c r="A81" s="642" t="s">
        <v>5379</v>
      </c>
      <c r="B81" s="643" t="s">
        <v>3341</v>
      </c>
      <c r="C81" s="657" t="s">
        <v>120</v>
      </c>
      <c r="D81" s="645" t="n">
        <v>45624</v>
      </c>
      <c r="E81" s="658" t="n">
        <v>3.653</v>
      </c>
      <c r="F81" s="660"/>
      <c r="G81" s="659" t="s">
        <v>5289</v>
      </c>
      <c r="H81" s="649" t="s">
        <v>5290</v>
      </c>
    </row>
    <row r="82" s="621" customFormat="true" ht="15" hidden="false" customHeight="false" outlineLevel="0" collapsed="false">
      <c r="A82" s="642" t="s">
        <v>5384</v>
      </c>
      <c r="B82" s="661" t="s">
        <v>3109</v>
      </c>
      <c r="C82" s="657" t="s">
        <v>120</v>
      </c>
      <c r="D82" s="645" t="n">
        <v>45503</v>
      </c>
      <c r="E82" s="658" t="n">
        <v>6.57</v>
      </c>
      <c r="F82" s="662" t="n">
        <v>6.57</v>
      </c>
      <c r="G82" s="659" t="s">
        <v>5385</v>
      </c>
      <c r="H82" s="649" t="s">
        <v>5386</v>
      </c>
    </row>
    <row r="83" s="621" customFormat="true" ht="23.85" hidden="false" customHeight="false" outlineLevel="0" collapsed="false">
      <c r="A83" s="642" t="s">
        <v>5384</v>
      </c>
      <c r="B83" s="661" t="s">
        <v>3109</v>
      </c>
      <c r="C83" s="657" t="s">
        <v>120</v>
      </c>
      <c r="D83" s="645" t="n">
        <v>45503</v>
      </c>
      <c r="E83" s="658" t="n">
        <v>7.071</v>
      </c>
      <c r="F83" s="660"/>
      <c r="G83" s="659" t="s">
        <v>5387</v>
      </c>
      <c r="H83" s="649" t="s">
        <v>5388</v>
      </c>
    </row>
    <row r="84" s="621" customFormat="true" ht="23.85" hidden="false" customHeight="false" outlineLevel="0" collapsed="false">
      <c r="A84" s="642" t="s">
        <v>5384</v>
      </c>
      <c r="B84" s="661" t="s">
        <v>3109</v>
      </c>
      <c r="C84" s="657" t="s">
        <v>120</v>
      </c>
      <c r="D84" s="645" t="n">
        <v>45503</v>
      </c>
      <c r="E84" s="658" t="n">
        <v>5.8035</v>
      </c>
      <c r="F84" s="660"/>
      <c r="G84" s="659" t="s">
        <v>5389</v>
      </c>
      <c r="H84" s="649" t="s">
        <v>5390</v>
      </c>
    </row>
    <row r="85" s="621" customFormat="true" ht="23.85" hidden="false" customHeight="false" outlineLevel="0" collapsed="false">
      <c r="A85" s="642" t="s">
        <v>5391</v>
      </c>
      <c r="B85" s="661" t="s">
        <v>5392</v>
      </c>
      <c r="C85" s="657" t="s">
        <v>120</v>
      </c>
      <c r="D85" s="645" t="n">
        <v>45503</v>
      </c>
      <c r="E85" s="658" t="n">
        <v>30.689</v>
      </c>
      <c r="F85" s="662" t="n">
        <v>30.689</v>
      </c>
      <c r="G85" s="659" t="s">
        <v>5393</v>
      </c>
      <c r="H85" s="649" t="s">
        <v>5394</v>
      </c>
    </row>
    <row r="86" s="621" customFormat="true" ht="23.85" hidden="false" customHeight="false" outlineLevel="0" collapsed="false">
      <c r="A86" s="642" t="s">
        <v>5391</v>
      </c>
      <c r="B86" s="661" t="s">
        <v>5392</v>
      </c>
      <c r="C86" s="657" t="s">
        <v>120</v>
      </c>
      <c r="D86" s="645" t="n">
        <v>45503</v>
      </c>
      <c r="E86" s="658" t="n">
        <v>12.7185</v>
      </c>
      <c r="F86" s="660"/>
      <c r="G86" s="659" t="s">
        <v>5395</v>
      </c>
      <c r="H86" s="649" t="s">
        <v>5396</v>
      </c>
    </row>
    <row r="87" s="621" customFormat="true" ht="23.85" hidden="false" customHeight="false" outlineLevel="0" collapsed="false">
      <c r="A87" s="642" t="s">
        <v>5391</v>
      </c>
      <c r="B87" s="661" t="s">
        <v>5392</v>
      </c>
      <c r="C87" s="657" t="s">
        <v>120</v>
      </c>
      <c r="D87" s="645" t="n">
        <v>45503</v>
      </c>
      <c r="E87" s="658" t="n">
        <v>34.143</v>
      </c>
      <c r="F87" s="660"/>
      <c r="G87" s="659" t="s">
        <v>5397</v>
      </c>
      <c r="H87" s="649" t="s">
        <v>5398</v>
      </c>
    </row>
    <row r="88" s="621" customFormat="true" ht="23.85" hidden="false" customHeight="false" outlineLevel="0" collapsed="false">
      <c r="A88" s="642" t="s">
        <v>5399</v>
      </c>
      <c r="B88" s="643" t="s">
        <v>3321</v>
      </c>
      <c r="C88" s="644" t="s">
        <v>120</v>
      </c>
      <c r="D88" s="645" t="n">
        <v>45574</v>
      </c>
      <c r="E88" s="652" t="n">
        <v>29.262</v>
      </c>
      <c r="F88" s="650" t="n">
        <v>32.864</v>
      </c>
      <c r="G88" s="648" t="s">
        <v>5400</v>
      </c>
      <c r="H88" s="649" t="s">
        <v>5401</v>
      </c>
    </row>
    <row r="89" s="621" customFormat="true" ht="23.85" hidden="false" customHeight="false" outlineLevel="0" collapsed="false">
      <c r="A89" s="642" t="s">
        <v>5399</v>
      </c>
      <c r="B89" s="643" t="s">
        <v>3321</v>
      </c>
      <c r="C89" s="644" t="s">
        <v>120</v>
      </c>
      <c r="D89" s="645" t="n">
        <v>45574</v>
      </c>
      <c r="E89" s="652" t="n">
        <v>32.864</v>
      </c>
      <c r="F89" s="650"/>
      <c r="G89" s="648" t="s">
        <v>5402</v>
      </c>
      <c r="H89" s="649" t="s">
        <v>5403</v>
      </c>
    </row>
    <row r="90" s="621" customFormat="true" ht="23.85" hidden="false" customHeight="false" outlineLevel="0" collapsed="false">
      <c r="A90" s="642" t="s">
        <v>5399</v>
      </c>
      <c r="B90" s="643" t="s">
        <v>3321</v>
      </c>
      <c r="C90" s="644" t="s">
        <v>120</v>
      </c>
      <c r="D90" s="645" t="n">
        <v>45574</v>
      </c>
      <c r="E90" s="652" t="n">
        <v>38.5625</v>
      </c>
      <c r="F90" s="650"/>
      <c r="G90" s="648" t="s">
        <v>5404</v>
      </c>
      <c r="H90" s="649" t="s">
        <v>5405</v>
      </c>
    </row>
    <row r="91" s="621" customFormat="true" ht="15" hidden="false" customHeight="false" outlineLevel="0" collapsed="false">
      <c r="A91" s="642" t="s">
        <v>5406</v>
      </c>
      <c r="B91" s="643" t="s">
        <v>3346</v>
      </c>
      <c r="C91" s="644" t="s">
        <v>120</v>
      </c>
      <c r="D91" s="645" t="n">
        <v>45574</v>
      </c>
      <c r="E91" s="652" t="n">
        <v>6.84</v>
      </c>
      <c r="F91" s="650" t="n">
        <v>11.394</v>
      </c>
      <c r="G91" s="648" t="s">
        <v>5375</v>
      </c>
      <c r="H91" s="649" t="s">
        <v>5376</v>
      </c>
    </row>
    <row r="92" s="621" customFormat="true" ht="23.85" hidden="false" customHeight="false" outlineLevel="0" collapsed="false">
      <c r="A92" s="642" t="s">
        <v>5406</v>
      </c>
      <c r="B92" s="643" t="s">
        <v>3346</v>
      </c>
      <c r="C92" s="644" t="s">
        <v>120</v>
      </c>
      <c r="D92" s="645" t="n">
        <v>45574</v>
      </c>
      <c r="E92" s="652" t="n">
        <v>22.278</v>
      </c>
      <c r="F92" s="650"/>
      <c r="G92" s="648" t="s">
        <v>5400</v>
      </c>
      <c r="H92" s="649" t="s">
        <v>5401</v>
      </c>
    </row>
    <row r="93" s="621" customFormat="true" ht="23.85" hidden="false" customHeight="false" outlineLevel="0" collapsed="false">
      <c r="A93" s="642" t="s">
        <v>5406</v>
      </c>
      <c r="B93" s="643" t="s">
        <v>3346</v>
      </c>
      <c r="C93" s="644" t="s">
        <v>120</v>
      </c>
      <c r="D93" s="645" t="n">
        <v>45574</v>
      </c>
      <c r="E93" s="652" t="n">
        <v>11.394</v>
      </c>
      <c r="F93" s="650"/>
      <c r="G93" s="648" t="s">
        <v>5291</v>
      </c>
      <c r="H93" s="649" t="s">
        <v>5292</v>
      </c>
    </row>
    <row r="94" s="621" customFormat="true" ht="15" hidden="false" customHeight="false" outlineLevel="0" collapsed="false">
      <c r="A94" s="642" t="s">
        <v>5407</v>
      </c>
      <c r="B94" s="663" t="s">
        <v>2889</v>
      </c>
      <c r="C94" s="644" t="s">
        <v>120</v>
      </c>
      <c r="D94" s="645" t="n">
        <v>45575</v>
      </c>
      <c r="E94" s="652" t="n">
        <v>42.91</v>
      </c>
      <c r="F94" s="650" t="n">
        <v>42.91</v>
      </c>
      <c r="G94" s="648" t="s">
        <v>5408</v>
      </c>
      <c r="H94" s="649" t="s">
        <v>5409</v>
      </c>
    </row>
    <row r="95" s="621" customFormat="true" ht="15" hidden="false" customHeight="false" outlineLevel="0" collapsed="false">
      <c r="A95" s="642" t="s">
        <v>5407</v>
      </c>
      <c r="B95" s="663" t="s">
        <v>2889</v>
      </c>
      <c r="C95" s="644" t="s">
        <v>120</v>
      </c>
      <c r="D95" s="645" t="n">
        <v>45575</v>
      </c>
      <c r="E95" s="652" t="n">
        <v>30.0511111111111</v>
      </c>
      <c r="F95" s="650"/>
      <c r="G95" s="648" t="s">
        <v>5410</v>
      </c>
      <c r="H95" s="649" t="s">
        <v>5411</v>
      </c>
    </row>
    <row r="96" s="621" customFormat="true" ht="23.85" hidden="false" customHeight="false" outlineLevel="0" collapsed="false">
      <c r="A96" s="642" t="s">
        <v>5407</v>
      </c>
      <c r="B96" s="663" t="s">
        <v>2889</v>
      </c>
      <c r="C96" s="644" t="s">
        <v>120</v>
      </c>
      <c r="D96" s="645" t="n">
        <v>45575</v>
      </c>
      <c r="E96" s="652" t="n">
        <v>59.077</v>
      </c>
      <c r="F96" s="650"/>
      <c r="G96" s="648" t="s">
        <v>5412</v>
      </c>
      <c r="H96" s="649" t="s">
        <v>5413</v>
      </c>
    </row>
    <row r="97" s="621" customFormat="true" ht="23.85" hidden="false" customHeight="false" outlineLevel="0" collapsed="false">
      <c r="A97" s="642" t="s">
        <v>5414</v>
      </c>
      <c r="B97" s="643" t="s">
        <v>2908</v>
      </c>
      <c r="C97" s="644" t="s">
        <v>120</v>
      </c>
      <c r="D97" s="645" t="n">
        <v>45526</v>
      </c>
      <c r="E97" s="652" t="n">
        <v>29.99</v>
      </c>
      <c r="F97" s="650" t="n">
        <v>34.09</v>
      </c>
      <c r="G97" s="648" t="s">
        <v>5415</v>
      </c>
      <c r="H97" s="649" t="s">
        <v>5416</v>
      </c>
    </row>
    <row r="98" s="621" customFormat="true" ht="23.85" hidden="false" customHeight="false" outlineLevel="0" collapsed="false">
      <c r="A98" s="642" t="s">
        <v>5414</v>
      </c>
      <c r="B98" s="643" t="s">
        <v>5417</v>
      </c>
      <c r="C98" s="644" t="s">
        <v>120</v>
      </c>
      <c r="D98" s="645" t="n">
        <v>45526</v>
      </c>
      <c r="E98" s="652" t="n">
        <v>42</v>
      </c>
      <c r="F98" s="650"/>
      <c r="G98" s="648" t="s">
        <v>5418</v>
      </c>
      <c r="H98" s="649" t="s">
        <v>5419</v>
      </c>
    </row>
    <row r="99" s="621" customFormat="true" ht="15" hidden="false" customHeight="false" outlineLevel="0" collapsed="false">
      <c r="A99" s="642" t="s">
        <v>5414</v>
      </c>
      <c r="B99" s="643" t="s">
        <v>5417</v>
      </c>
      <c r="C99" s="644" t="s">
        <v>120</v>
      </c>
      <c r="D99" s="645" t="n">
        <v>45526</v>
      </c>
      <c r="E99" s="652" t="n">
        <v>34.09</v>
      </c>
      <c r="F99" s="650"/>
      <c r="G99" s="648" t="s">
        <v>5281</v>
      </c>
      <c r="H99" s="649" t="s">
        <v>5282</v>
      </c>
    </row>
    <row r="100" s="621" customFormat="true" ht="15" hidden="false" customHeight="false" outlineLevel="0" collapsed="false">
      <c r="A100" s="642" t="s">
        <v>5420</v>
      </c>
      <c r="B100" s="643" t="s">
        <v>2884</v>
      </c>
      <c r="C100" s="657" t="s">
        <v>47</v>
      </c>
      <c r="D100" s="645" t="n">
        <v>45575</v>
      </c>
      <c r="E100" s="658" t="n">
        <v>16.1033333333333</v>
      </c>
      <c r="F100" s="650" t="n">
        <v>13.7233333333333</v>
      </c>
      <c r="G100" s="659" t="s">
        <v>5372</v>
      </c>
      <c r="H100" s="649" t="s">
        <v>5373</v>
      </c>
    </row>
    <row r="101" s="621" customFormat="true" ht="15" hidden="false" customHeight="false" outlineLevel="0" collapsed="false">
      <c r="A101" s="642" t="s">
        <v>5420</v>
      </c>
      <c r="B101" s="643" t="s">
        <v>2884</v>
      </c>
      <c r="C101" s="657" t="s">
        <v>47</v>
      </c>
      <c r="D101" s="645" t="n">
        <v>45575</v>
      </c>
      <c r="E101" s="658" t="n">
        <v>9.85333333333333</v>
      </c>
      <c r="F101" s="660"/>
      <c r="G101" s="659" t="s">
        <v>5281</v>
      </c>
      <c r="H101" s="649" t="s">
        <v>5282</v>
      </c>
    </row>
    <row r="102" s="621" customFormat="true" ht="23.85" hidden="false" customHeight="false" outlineLevel="0" collapsed="false">
      <c r="A102" s="642" t="s">
        <v>5420</v>
      </c>
      <c r="B102" s="643" t="s">
        <v>2884</v>
      </c>
      <c r="C102" s="657" t="s">
        <v>47</v>
      </c>
      <c r="D102" s="645" t="n">
        <v>45575</v>
      </c>
      <c r="E102" s="658" t="n">
        <v>13.7233333333333</v>
      </c>
      <c r="F102" s="660"/>
      <c r="G102" s="659" t="s">
        <v>5400</v>
      </c>
      <c r="H102" s="649" t="s">
        <v>5401</v>
      </c>
    </row>
    <row r="103" s="621" customFormat="true" ht="23.85" hidden="false" customHeight="false" outlineLevel="0" collapsed="false">
      <c r="A103" s="664" t="s">
        <v>5421</v>
      </c>
      <c r="B103" s="665" t="s">
        <v>3513</v>
      </c>
      <c r="C103" s="666" t="s">
        <v>120</v>
      </c>
      <c r="D103" s="667" t="n">
        <v>45624</v>
      </c>
      <c r="E103" s="668" t="n">
        <f aca="false">(30+(28.82/10))/50</f>
        <v>0.65764</v>
      </c>
      <c r="F103" s="669" t="n">
        <f aca="false">MEDIAN(E103:E105)</f>
        <v>0.65764</v>
      </c>
      <c r="G103" s="651" t="s">
        <v>5422</v>
      </c>
      <c r="H103" s="670" t="s">
        <v>5423</v>
      </c>
    </row>
    <row r="104" s="621" customFormat="true" ht="23.85" hidden="false" customHeight="false" outlineLevel="0" collapsed="false">
      <c r="A104" s="664" t="s">
        <v>5421</v>
      </c>
      <c r="B104" s="665" t="s">
        <v>3513</v>
      </c>
      <c r="C104" s="666" t="s">
        <v>120</v>
      </c>
      <c r="D104" s="667" t="n">
        <v>45624</v>
      </c>
      <c r="E104" s="668" t="n">
        <f aca="false">45.61/50</f>
        <v>0.9122</v>
      </c>
      <c r="F104" s="669"/>
      <c r="G104" s="651" t="s">
        <v>5281</v>
      </c>
      <c r="H104" s="670" t="s">
        <v>5282</v>
      </c>
    </row>
    <row r="105" s="621" customFormat="true" ht="23.85" hidden="false" customHeight="false" outlineLevel="0" collapsed="false">
      <c r="A105" s="664" t="s">
        <v>5421</v>
      </c>
      <c r="B105" s="665" t="s">
        <v>3513</v>
      </c>
      <c r="C105" s="666" t="s">
        <v>120</v>
      </c>
      <c r="D105" s="667" t="n">
        <v>45624</v>
      </c>
      <c r="E105" s="668" t="n">
        <f aca="false">21.9/50</f>
        <v>0.438</v>
      </c>
      <c r="F105" s="669"/>
      <c r="G105" s="651" t="s">
        <v>5424</v>
      </c>
      <c r="H105" s="670" t="s">
        <v>5425</v>
      </c>
    </row>
    <row r="106" s="621" customFormat="true" ht="23.85" hidden="false" customHeight="false" outlineLevel="0" collapsed="false">
      <c r="A106" s="642" t="s">
        <v>5426</v>
      </c>
      <c r="B106" s="643" t="s">
        <v>2576</v>
      </c>
      <c r="C106" s="644" t="s">
        <v>120</v>
      </c>
      <c r="D106" s="645" t="n">
        <v>45503</v>
      </c>
      <c r="E106" s="646" t="n">
        <v>18.968</v>
      </c>
      <c r="F106" s="650" t="n">
        <v>19.378</v>
      </c>
      <c r="G106" s="648" t="s">
        <v>5297</v>
      </c>
      <c r="H106" s="649" t="s">
        <v>5298</v>
      </c>
    </row>
    <row r="107" s="621" customFormat="true" ht="23.85" hidden="false" customHeight="false" outlineLevel="0" collapsed="false">
      <c r="A107" s="642" t="s">
        <v>5426</v>
      </c>
      <c r="B107" s="643" t="s">
        <v>2576</v>
      </c>
      <c r="C107" s="644" t="s">
        <v>120</v>
      </c>
      <c r="D107" s="645" t="n">
        <v>45503</v>
      </c>
      <c r="E107" s="646" t="n">
        <v>20.878</v>
      </c>
      <c r="F107" s="650"/>
      <c r="G107" s="648" t="s">
        <v>5427</v>
      </c>
      <c r="H107" s="649" t="s">
        <v>5428</v>
      </c>
    </row>
    <row r="108" s="621" customFormat="true" ht="23.85" hidden="false" customHeight="false" outlineLevel="0" collapsed="false">
      <c r="A108" s="642" t="s">
        <v>5426</v>
      </c>
      <c r="B108" s="643" t="s">
        <v>2576</v>
      </c>
      <c r="C108" s="644" t="s">
        <v>120</v>
      </c>
      <c r="D108" s="645" t="n">
        <v>45503</v>
      </c>
      <c r="E108" s="646" t="n">
        <v>19.378</v>
      </c>
      <c r="F108" s="650"/>
      <c r="G108" s="653" t="s">
        <v>5429</v>
      </c>
      <c r="H108" s="649" t="s">
        <v>5430</v>
      </c>
    </row>
    <row r="109" s="621" customFormat="true" ht="23.85" hidden="false" customHeight="false" outlineLevel="0" collapsed="false">
      <c r="A109" s="642" t="s">
        <v>5431</v>
      </c>
      <c r="B109" s="663" t="s">
        <v>3605</v>
      </c>
      <c r="C109" s="644" t="s">
        <v>120</v>
      </c>
      <c r="D109" s="645" t="n">
        <v>45623</v>
      </c>
      <c r="E109" s="652" t="n">
        <v>30.54</v>
      </c>
      <c r="F109" s="650" t="n">
        <v>31.968</v>
      </c>
      <c r="G109" s="648" t="s">
        <v>5432</v>
      </c>
      <c r="H109" s="649" t="s">
        <v>5433</v>
      </c>
    </row>
    <row r="110" s="621" customFormat="true" ht="23.85" hidden="false" customHeight="false" outlineLevel="0" collapsed="false">
      <c r="A110" s="642" t="s">
        <v>5431</v>
      </c>
      <c r="B110" s="663" t="s">
        <v>3605</v>
      </c>
      <c r="C110" s="644" t="s">
        <v>120</v>
      </c>
      <c r="D110" s="645" t="n">
        <v>45623</v>
      </c>
      <c r="E110" s="652" t="n">
        <v>31.968</v>
      </c>
      <c r="F110" s="654"/>
      <c r="G110" s="648" t="s">
        <v>5434</v>
      </c>
      <c r="H110" s="649" t="s">
        <v>5435</v>
      </c>
    </row>
    <row r="111" s="621" customFormat="true" ht="23.85" hidden="false" customHeight="false" outlineLevel="0" collapsed="false">
      <c r="A111" s="642" t="s">
        <v>5431</v>
      </c>
      <c r="B111" s="663" t="s">
        <v>3605</v>
      </c>
      <c r="C111" s="644" t="s">
        <v>120</v>
      </c>
      <c r="D111" s="645" t="n">
        <v>45623</v>
      </c>
      <c r="E111" s="652" t="n">
        <v>35.901</v>
      </c>
      <c r="F111" s="654"/>
      <c r="G111" s="648" t="s">
        <v>5436</v>
      </c>
      <c r="H111" s="649" t="s">
        <v>5437</v>
      </c>
    </row>
    <row r="112" s="621" customFormat="true" ht="23.85" hidden="false" customHeight="false" outlineLevel="0" collapsed="false">
      <c r="A112" s="642" t="s">
        <v>5438</v>
      </c>
      <c r="B112" s="643" t="s">
        <v>5439</v>
      </c>
      <c r="C112" s="644" t="s">
        <v>120</v>
      </c>
      <c r="D112" s="645" t="n">
        <v>45624</v>
      </c>
      <c r="E112" s="652" t="n">
        <v>11.116</v>
      </c>
      <c r="F112" s="650" t="n">
        <v>15.016</v>
      </c>
      <c r="G112" s="648" t="s">
        <v>5440</v>
      </c>
      <c r="H112" s="649" t="s">
        <v>5441</v>
      </c>
    </row>
    <row r="113" s="621" customFormat="true" ht="15" hidden="false" customHeight="false" outlineLevel="0" collapsed="false">
      <c r="A113" s="642" t="s">
        <v>5438</v>
      </c>
      <c r="B113" s="643" t="s">
        <v>5439</v>
      </c>
      <c r="C113" s="644" t="s">
        <v>120</v>
      </c>
      <c r="D113" s="645" t="n">
        <v>45624</v>
      </c>
      <c r="E113" s="652" t="n">
        <v>16.5</v>
      </c>
      <c r="F113" s="654"/>
      <c r="G113" s="648" t="s">
        <v>5380</v>
      </c>
      <c r="H113" s="649" t="s">
        <v>5381</v>
      </c>
    </row>
    <row r="114" s="621" customFormat="true" ht="23.85" hidden="false" customHeight="false" outlineLevel="0" collapsed="false">
      <c r="A114" s="642" t="s">
        <v>5438</v>
      </c>
      <c r="B114" s="643" t="s">
        <v>5439</v>
      </c>
      <c r="C114" s="644" t="s">
        <v>120</v>
      </c>
      <c r="D114" s="645" t="n">
        <v>45624</v>
      </c>
      <c r="E114" s="652" t="n">
        <v>15.016</v>
      </c>
      <c r="F114" s="654"/>
      <c r="G114" s="648" t="s">
        <v>5382</v>
      </c>
      <c r="H114" s="649" t="s">
        <v>5383</v>
      </c>
    </row>
    <row r="115" s="621" customFormat="true" ht="15" hidden="false" customHeight="false" outlineLevel="0" collapsed="false">
      <c r="A115" s="642" t="s">
        <v>5442</v>
      </c>
      <c r="B115" s="643" t="s">
        <v>5443</v>
      </c>
      <c r="C115" s="644" t="s">
        <v>120</v>
      </c>
      <c r="D115" s="645" t="n">
        <v>45575</v>
      </c>
      <c r="E115" s="652" t="n">
        <v>41.89</v>
      </c>
      <c r="F115" s="650" t="n">
        <v>53.108</v>
      </c>
      <c r="G115" s="648" t="s">
        <v>5281</v>
      </c>
      <c r="H115" s="649" t="s">
        <v>5282</v>
      </c>
    </row>
    <row r="116" s="621" customFormat="true" ht="15" hidden="false" customHeight="false" outlineLevel="0" collapsed="false">
      <c r="A116" s="642" t="s">
        <v>5442</v>
      </c>
      <c r="B116" s="643" t="s">
        <v>5443</v>
      </c>
      <c r="C116" s="644" t="s">
        <v>120</v>
      </c>
      <c r="D116" s="645" t="n">
        <v>45575</v>
      </c>
      <c r="E116" s="652" t="n">
        <v>222.081</v>
      </c>
      <c r="F116" s="654"/>
      <c r="G116" s="648" t="s">
        <v>5444</v>
      </c>
      <c r="H116" s="649" t="s">
        <v>5445</v>
      </c>
    </row>
    <row r="117" s="621" customFormat="true" ht="23.85" hidden="false" customHeight="false" outlineLevel="0" collapsed="false">
      <c r="A117" s="642" t="s">
        <v>5442</v>
      </c>
      <c r="B117" s="643" t="s">
        <v>5443</v>
      </c>
      <c r="C117" s="644" t="s">
        <v>120</v>
      </c>
      <c r="D117" s="645" t="n">
        <v>45575</v>
      </c>
      <c r="E117" s="652" t="n">
        <v>53.108</v>
      </c>
      <c r="F117" s="654"/>
      <c r="G117" s="648" t="s">
        <v>5446</v>
      </c>
      <c r="H117" s="649" t="s">
        <v>5447</v>
      </c>
    </row>
    <row r="118" s="621" customFormat="true" ht="23.85" hidden="false" customHeight="false" outlineLevel="0" collapsed="false">
      <c r="A118" s="642" t="s">
        <v>5448</v>
      </c>
      <c r="B118" s="663" t="s">
        <v>2899</v>
      </c>
      <c r="C118" s="644" t="s">
        <v>120</v>
      </c>
      <c r="D118" s="645" t="n">
        <v>45575</v>
      </c>
      <c r="E118" s="652" t="n">
        <v>71.759</v>
      </c>
      <c r="F118" s="654" t="n">
        <v>72.92</v>
      </c>
      <c r="G118" s="648" t="s">
        <v>5449</v>
      </c>
      <c r="H118" s="649" t="s">
        <v>5450</v>
      </c>
    </row>
    <row r="119" s="621" customFormat="true" ht="15" hidden="false" customHeight="false" outlineLevel="0" collapsed="false">
      <c r="A119" s="642" t="s">
        <v>5448</v>
      </c>
      <c r="B119" s="663" t="s">
        <v>2899</v>
      </c>
      <c r="C119" s="644" t="s">
        <v>120</v>
      </c>
      <c r="D119" s="645" t="n">
        <v>45575</v>
      </c>
      <c r="E119" s="652" t="n">
        <v>72.92</v>
      </c>
      <c r="F119" s="654"/>
      <c r="G119" s="648" t="s">
        <v>5451</v>
      </c>
      <c r="H119" s="649" t="s">
        <v>5452</v>
      </c>
    </row>
    <row r="120" s="621" customFormat="true" ht="23.85" hidden="false" customHeight="false" outlineLevel="0" collapsed="false">
      <c r="A120" s="642" t="s">
        <v>5448</v>
      </c>
      <c r="B120" s="663" t="s">
        <v>2899</v>
      </c>
      <c r="C120" s="644" t="s">
        <v>120</v>
      </c>
      <c r="D120" s="645" t="n">
        <v>45575</v>
      </c>
      <c r="E120" s="652" t="n">
        <v>120.24</v>
      </c>
      <c r="F120" s="654"/>
      <c r="G120" s="648" t="s">
        <v>5453</v>
      </c>
      <c r="H120" s="649" t="s">
        <v>5454</v>
      </c>
    </row>
    <row r="121" s="621" customFormat="true" ht="15" hidden="false" customHeight="false" outlineLevel="0" collapsed="false">
      <c r="A121" s="642" t="s">
        <v>5455</v>
      </c>
      <c r="B121" s="643" t="s">
        <v>5456</v>
      </c>
      <c r="C121" s="644" t="s">
        <v>47</v>
      </c>
      <c r="D121" s="645" t="n">
        <v>45575</v>
      </c>
      <c r="E121" s="652" t="n">
        <v>20.105</v>
      </c>
      <c r="F121" s="654" t="n">
        <v>20.105</v>
      </c>
      <c r="G121" s="648" t="s">
        <v>5281</v>
      </c>
      <c r="H121" s="649" t="s">
        <v>5282</v>
      </c>
    </row>
    <row r="122" s="621" customFormat="true" ht="23.85" hidden="false" customHeight="false" outlineLevel="0" collapsed="false">
      <c r="A122" s="642" t="s">
        <v>5455</v>
      </c>
      <c r="B122" s="643" t="s">
        <v>5456</v>
      </c>
      <c r="C122" s="644" t="s">
        <v>47</v>
      </c>
      <c r="D122" s="645" t="n">
        <v>45575</v>
      </c>
      <c r="E122" s="652" t="n">
        <v>19.9166666666667</v>
      </c>
      <c r="F122" s="654"/>
      <c r="G122" s="648" t="s">
        <v>5457</v>
      </c>
      <c r="H122" s="649" t="s">
        <v>5458</v>
      </c>
    </row>
    <row r="123" s="621" customFormat="true" ht="15" hidden="false" customHeight="false" outlineLevel="0" collapsed="false">
      <c r="A123" s="642" t="s">
        <v>5455</v>
      </c>
      <c r="B123" s="643" t="s">
        <v>5456</v>
      </c>
      <c r="C123" s="644" t="s">
        <v>47</v>
      </c>
      <c r="D123" s="645" t="n">
        <v>45575</v>
      </c>
      <c r="E123" s="652" t="n">
        <v>37.8555555555556</v>
      </c>
      <c r="F123" s="654"/>
      <c r="G123" s="648" t="s">
        <v>5459</v>
      </c>
      <c r="H123" s="649" t="s">
        <v>5460</v>
      </c>
    </row>
    <row r="124" s="621" customFormat="true" ht="23.85" hidden="false" customHeight="false" outlineLevel="0" collapsed="false">
      <c r="A124" s="642" t="s">
        <v>5461</v>
      </c>
      <c r="B124" s="643" t="s">
        <v>2849</v>
      </c>
      <c r="C124" s="644" t="s">
        <v>120</v>
      </c>
      <c r="D124" s="645" t="n">
        <v>45575</v>
      </c>
      <c r="E124" s="652" t="n">
        <v>2.748</v>
      </c>
      <c r="F124" s="647" t="n">
        <v>3.286</v>
      </c>
      <c r="G124" s="651" t="s">
        <v>5289</v>
      </c>
      <c r="H124" s="649" t="s">
        <v>5290</v>
      </c>
    </row>
    <row r="125" s="621" customFormat="true" ht="15" hidden="false" customHeight="false" outlineLevel="0" collapsed="false">
      <c r="A125" s="642" t="s">
        <v>5461</v>
      </c>
      <c r="B125" s="643" t="s">
        <v>2849</v>
      </c>
      <c r="C125" s="644" t="s">
        <v>120</v>
      </c>
      <c r="D125" s="645" t="n">
        <v>45575</v>
      </c>
      <c r="E125" s="652" t="n">
        <v>3.286</v>
      </c>
      <c r="F125" s="654"/>
      <c r="G125" s="651" t="s">
        <v>5462</v>
      </c>
      <c r="H125" s="649" t="s">
        <v>5463</v>
      </c>
    </row>
    <row r="126" s="621" customFormat="true" ht="15" hidden="false" customHeight="false" outlineLevel="0" collapsed="false">
      <c r="A126" s="642" t="s">
        <v>5461</v>
      </c>
      <c r="B126" s="643" t="s">
        <v>2849</v>
      </c>
      <c r="C126" s="644" t="s">
        <v>120</v>
      </c>
      <c r="D126" s="645" t="n">
        <v>45575</v>
      </c>
      <c r="E126" s="652" t="n">
        <v>4.459</v>
      </c>
      <c r="F126" s="654"/>
      <c r="G126" s="651" t="s">
        <v>5464</v>
      </c>
      <c r="H126" s="649" t="s">
        <v>5465</v>
      </c>
    </row>
    <row r="127" s="621" customFormat="true" ht="23.85" hidden="false" customHeight="false" outlineLevel="0" collapsed="false">
      <c r="A127" s="642" t="s">
        <v>5466</v>
      </c>
      <c r="B127" s="643" t="s">
        <v>3269</v>
      </c>
      <c r="C127" s="644" t="s">
        <v>120</v>
      </c>
      <c r="D127" s="645" t="n">
        <v>45624</v>
      </c>
      <c r="E127" s="646" t="n">
        <v>4.329</v>
      </c>
      <c r="F127" s="650" t="n">
        <v>4.363</v>
      </c>
      <c r="G127" s="651" t="s">
        <v>5382</v>
      </c>
      <c r="H127" s="649" t="s">
        <v>5383</v>
      </c>
    </row>
    <row r="128" s="621" customFormat="true" ht="23.85" hidden="false" customHeight="false" outlineLevel="0" collapsed="false">
      <c r="A128" s="642" t="s">
        <v>5466</v>
      </c>
      <c r="B128" s="643" t="s">
        <v>3269</v>
      </c>
      <c r="C128" s="644" t="s">
        <v>120</v>
      </c>
      <c r="D128" s="645" t="n">
        <v>45624</v>
      </c>
      <c r="E128" s="646" t="n">
        <v>4.363</v>
      </c>
      <c r="F128" s="650"/>
      <c r="G128" s="671" t="s">
        <v>5467</v>
      </c>
      <c r="H128" s="649" t="s">
        <v>5468</v>
      </c>
    </row>
    <row r="129" s="621" customFormat="true" ht="23.85" hidden="false" customHeight="false" outlineLevel="0" collapsed="false">
      <c r="A129" s="642" t="s">
        <v>5466</v>
      </c>
      <c r="B129" s="643" t="s">
        <v>3269</v>
      </c>
      <c r="C129" s="644" t="s">
        <v>120</v>
      </c>
      <c r="D129" s="645" t="n">
        <v>45624</v>
      </c>
      <c r="E129" s="646" t="n">
        <v>5.56</v>
      </c>
      <c r="F129" s="650"/>
      <c r="G129" s="651" t="s">
        <v>5440</v>
      </c>
      <c r="H129" s="649" t="s">
        <v>5441</v>
      </c>
    </row>
    <row r="130" s="621" customFormat="true" ht="23.85" hidden="false" customHeight="false" outlineLevel="0" collapsed="false">
      <c r="A130" s="642" t="s">
        <v>5469</v>
      </c>
      <c r="B130" s="643" t="s">
        <v>3286</v>
      </c>
      <c r="C130" s="644" t="s">
        <v>47</v>
      </c>
      <c r="D130" s="645" t="n">
        <v>45574</v>
      </c>
      <c r="E130" s="652" t="n">
        <v>12.178</v>
      </c>
      <c r="F130" s="647" t="n">
        <v>12.178</v>
      </c>
      <c r="G130" s="651" t="s">
        <v>5470</v>
      </c>
      <c r="H130" s="649" t="s">
        <v>5471</v>
      </c>
    </row>
    <row r="131" s="621" customFormat="true" ht="15" hidden="false" customHeight="false" outlineLevel="0" collapsed="false">
      <c r="A131" s="642" t="s">
        <v>5469</v>
      </c>
      <c r="B131" s="643" t="s">
        <v>3286</v>
      </c>
      <c r="C131" s="644" t="s">
        <v>47</v>
      </c>
      <c r="D131" s="645" t="n">
        <v>45574</v>
      </c>
      <c r="E131" s="652" t="n">
        <v>17.83</v>
      </c>
      <c r="F131" s="654"/>
      <c r="G131" s="651" t="s">
        <v>5281</v>
      </c>
      <c r="H131" s="649" t="s">
        <v>5282</v>
      </c>
    </row>
    <row r="132" s="621" customFormat="true" ht="15" hidden="false" customHeight="false" outlineLevel="0" collapsed="false">
      <c r="A132" s="642" t="s">
        <v>5469</v>
      </c>
      <c r="B132" s="643" t="s">
        <v>3286</v>
      </c>
      <c r="C132" s="644" t="s">
        <v>47</v>
      </c>
      <c r="D132" s="645" t="n">
        <v>45574</v>
      </c>
      <c r="E132" s="652" t="n">
        <v>9.31</v>
      </c>
      <c r="F132" s="654"/>
      <c r="G132" s="651" t="s">
        <v>5283</v>
      </c>
      <c r="H132" s="649" t="s">
        <v>5284</v>
      </c>
    </row>
    <row r="133" s="621" customFormat="true" ht="23.85" hidden="false" customHeight="false" outlineLevel="0" collapsed="false">
      <c r="A133" s="642" t="s">
        <v>5472</v>
      </c>
      <c r="B133" s="643" t="s">
        <v>3299</v>
      </c>
      <c r="C133" s="644" t="s">
        <v>120</v>
      </c>
      <c r="D133" s="645" t="n">
        <v>45574</v>
      </c>
      <c r="E133" s="652" t="n">
        <v>43.838</v>
      </c>
      <c r="F133" s="647" t="n">
        <v>44.124</v>
      </c>
      <c r="G133" s="651" t="s">
        <v>5473</v>
      </c>
      <c r="H133" s="649" t="s">
        <v>5474</v>
      </c>
    </row>
    <row r="134" s="621" customFormat="true" ht="23.85" hidden="false" customHeight="false" outlineLevel="0" collapsed="false">
      <c r="A134" s="642" t="s">
        <v>5472</v>
      </c>
      <c r="B134" s="643" t="s">
        <v>3299</v>
      </c>
      <c r="C134" s="644" t="s">
        <v>120</v>
      </c>
      <c r="D134" s="645" t="n">
        <v>45574</v>
      </c>
      <c r="E134" s="652" t="n">
        <v>44.124</v>
      </c>
      <c r="F134" s="654"/>
      <c r="G134" s="651" t="s">
        <v>5475</v>
      </c>
      <c r="H134" s="649" t="s">
        <v>5476</v>
      </c>
    </row>
    <row r="135" s="621" customFormat="true" ht="15" hidden="false" customHeight="false" outlineLevel="0" collapsed="false">
      <c r="A135" s="642" t="s">
        <v>5472</v>
      </c>
      <c r="B135" s="643" t="s">
        <v>3299</v>
      </c>
      <c r="C135" s="644" t="s">
        <v>120</v>
      </c>
      <c r="D135" s="645" t="n">
        <v>45574</v>
      </c>
      <c r="E135" s="652" t="n">
        <v>62.47</v>
      </c>
      <c r="F135" s="654"/>
      <c r="G135" s="651" t="s">
        <v>5281</v>
      </c>
      <c r="H135" s="649" t="s">
        <v>5282</v>
      </c>
    </row>
    <row r="136" s="621" customFormat="true" ht="23.85" hidden="false" customHeight="false" outlineLevel="0" collapsed="false">
      <c r="A136" s="642" t="s">
        <v>5477</v>
      </c>
      <c r="B136" s="643" t="s">
        <v>5478</v>
      </c>
      <c r="C136" s="644" t="s">
        <v>120</v>
      </c>
      <c r="D136" s="645" t="n">
        <v>45623</v>
      </c>
      <c r="E136" s="652" t="n">
        <v>18.4225</v>
      </c>
      <c r="F136" s="650" t="n">
        <v>18.4225</v>
      </c>
      <c r="G136" s="648" t="s">
        <v>5479</v>
      </c>
      <c r="H136" s="649" t="s">
        <v>5480</v>
      </c>
    </row>
    <row r="137" s="621" customFormat="true" ht="15" hidden="false" customHeight="false" outlineLevel="0" collapsed="false">
      <c r="A137" s="642" t="s">
        <v>5477</v>
      </c>
      <c r="B137" s="643" t="s">
        <v>5478</v>
      </c>
      <c r="C137" s="644" t="s">
        <v>120</v>
      </c>
      <c r="D137" s="645" t="n">
        <v>45623</v>
      </c>
      <c r="E137" s="652" t="n">
        <v>22.476</v>
      </c>
      <c r="F137" s="654"/>
      <c r="G137" s="648" t="s">
        <v>5481</v>
      </c>
      <c r="H137" s="649" t="s">
        <v>5482</v>
      </c>
    </row>
    <row r="138" s="621" customFormat="true" ht="23.85" hidden="false" customHeight="false" outlineLevel="0" collapsed="false">
      <c r="A138" s="642" t="s">
        <v>5477</v>
      </c>
      <c r="B138" s="643" t="s">
        <v>5478</v>
      </c>
      <c r="C138" s="644" t="s">
        <v>120</v>
      </c>
      <c r="D138" s="645" t="n">
        <v>45623</v>
      </c>
      <c r="E138" s="652" t="n">
        <v>13.4112</v>
      </c>
      <c r="F138" s="654"/>
      <c r="G138" s="648" t="s">
        <v>5483</v>
      </c>
      <c r="H138" s="649" t="s">
        <v>5484</v>
      </c>
    </row>
    <row r="139" s="621" customFormat="true" ht="35.05" hidden="false" customHeight="false" outlineLevel="0" collapsed="false">
      <c r="A139" s="642" t="s">
        <v>5485</v>
      </c>
      <c r="B139" s="643" t="s">
        <v>3306</v>
      </c>
      <c r="C139" s="644" t="s">
        <v>47</v>
      </c>
      <c r="D139" s="645" t="n">
        <v>45624</v>
      </c>
      <c r="E139" s="652" t="n">
        <v>12.54</v>
      </c>
      <c r="F139" s="650" t="n">
        <v>7.5</v>
      </c>
      <c r="G139" s="651" t="s">
        <v>5486</v>
      </c>
      <c r="H139" s="649" t="s">
        <v>5487</v>
      </c>
    </row>
    <row r="140" s="621" customFormat="true" ht="23.85" hidden="false" customHeight="false" outlineLevel="0" collapsed="false">
      <c r="A140" s="642" t="s">
        <v>5485</v>
      </c>
      <c r="B140" s="643" t="s">
        <v>3306</v>
      </c>
      <c r="C140" s="644" t="s">
        <v>47</v>
      </c>
      <c r="D140" s="645" t="n">
        <v>45624</v>
      </c>
      <c r="E140" s="652" t="n">
        <v>5.85</v>
      </c>
      <c r="F140" s="654"/>
      <c r="G140" s="651" t="s">
        <v>5488</v>
      </c>
      <c r="H140" s="649" t="s">
        <v>5489</v>
      </c>
    </row>
    <row r="141" s="621" customFormat="true" ht="23.85" hidden="false" customHeight="false" outlineLevel="0" collapsed="false">
      <c r="A141" s="642" t="s">
        <v>5485</v>
      </c>
      <c r="B141" s="643" t="s">
        <v>3306</v>
      </c>
      <c r="C141" s="644" t="s">
        <v>47</v>
      </c>
      <c r="D141" s="645" t="n">
        <v>45624</v>
      </c>
      <c r="E141" s="652" t="n">
        <v>7.5</v>
      </c>
      <c r="F141" s="654"/>
      <c r="G141" s="651" t="s">
        <v>5289</v>
      </c>
      <c r="H141" s="649" t="s">
        <v>5290</v>
      </c>
    </row>
    <row r="142" s="621" customFormat="true" ht="23.85" hidden="false" customHeight="false" outlineLevel="0" collapsed="false">
      <c r="A142" s="642" t="s">
        <v>5490</v>
      </c>
      <c r="B142" s="643" t="s">
        <v>4367</v>
      </c>
      <c r="C142" s="644" t="s">
        <v>47</v>
      </c>
      <c r="D142" s="645" t="n">
        <v>45471</v>
      </c>
      <c r="E142" s="652" t="n">
        <v>325.6</v>
      </c>
      <c r="F142" s="654" t="n">
        <v>334.01</v>
      </c>
      <c r="G142" s="651" t="s">
        <v>5491</v>
      </c>
      <c r="H142" s="649" t="s">
        <v>5492</v>
      </c>
    </row>
    <row r="143" s="621" customFormat="true" ht="23.85" hidden="false" customHeight="false" outlineLevel="0" collapsed="false">
      <c r="A143" s="642" t="s">
        <v>5490</v>
      </c>
      <c r="B143" s="643" t="s">
        <v>4367</v>
      </c>
      <c r="C143" s="644" t="s">
        <v>47</v>
      </c>
      <c r="D143" s="645" t="n">
        <v>45471</v>
      </c>
      <c r="E143" s="652" t="n">
        <v>439.13</v>
      </c>
      <c r="F143" s="654"/>
      <c r="G143" s="648" t="s">
        <v>5436</v>
      </c>
      <c r="H143" s="649" t="s">
        <v>5437</v>
      </c>
    </row>
    <row r="144" s="621" customFormat="true" ht="23.85" hidden="false" customHeight="false" outlineLevel="0" collapsed="false">
      <c r="A144" s="642" t="s">
        <v>5490</v>
      </c>
      <c r="B144" s="643" t="s">
        <v>4367</v>
      </c>
      <c r="C144" s="644" t="s">
        <v>47</v>
      </c>
      <c r="D144" s="645" t="n">
        <v>45471</v>
      </c>
      <c r="E144" s="652" t="n">
        <v>316.44</v>
      </c>
      <c r="F144" s="654"/>
      <c r="G144" s="651" t="s">
        <v>5493</v>
      </c>
      <c r="H144" s="649" t="s">
        <v>5494</v>
      </c>
    </row>
    <row r="145" s="621" customFormat="true" ht="23.85" hidden="false" customHeight="false" outlineLevel="0" collapsed="false">
      <c r="A145" s="672" t="s">
        <v>5495</v>
      </c>
      <c r="B145" s="643" t="s">
        <v>3031</v>
      </c>
      <c r="C145" s="651" t="s">
        <v>47</v>
      </c>
      <c r="D145" s="673" t="n">
        <v>45600</v>
      </c>
      <c r="E145" s="652" t="n">
        <v>15.178</v>
      </c>
      <c r="F145" s="650" t="n">
        <v>12.1411</v>
      </c>
      <c r="G145" s="674" t="s">
        <v>5382</v>
      </c>
      <c r="H145" s="649" t="s">
        <v>5383</v>
      </c>
    </row>
    <row r="146" s="621" customFormat="true" ht="23.85" hidden="false" customHeight="false" outlineLevel="0" collapsed="false">
      <c r="A146" s="672" t="s">
        <v>5495</v>
      </c>
      <c r="B146" s="643" t="s">
        <v>3031</v>
      </c>
      <c r="C146" s="651" t="s">
        <v>47</v>
      </c>
      <c r="D146" s="673" t="n">
        <v>45600</v>
      </c>
      <c r="E146" s="652" t="n">
        <v>12.1411</v>
      </c>
      <c r="F146" s="654"/>
      <c r="G146" s="651" t="s">
        <v>5440</v>
      </c>
      <c r="H146" s="649" t="s">
        <v>5441</v>
      </c>
    </row>
    <row r="147" s="621" customFormat="true" ht="23.85" hidden="false" customHeight="false" outlineLevel="0" collapsed="false">
      <c r="A147" s="672" t="s">
        <v>5495</v>
      </c>
      <c r="B147" s="643" t="s">
        <v>3031</v>
      </c>
      <c r="C147" s="651" t="s">
        <v>47</v>
      </c>
      <c r="D147" s="673" t="n">
        <v>45600</v>
      </c>
      <c r="E147" s="652" t="n">
        <v>10.3069</v>
      </c>
      <c r="F147" s="654"/>
      <c r="G147" s="675" t="s">
        <v>5488</v>
      </c>
      <c r="H147" s="649" t="s">
        <v>5489</v>
      </c>
    </row>
    <row r="148" s="621" customFormat="true" ht="23.85" hidden="false" customHeight="false" outlineLevel="0" collapsed="false">
      <c r="A148" s="672" t="s">
        <v>5496</v>
      </c>
      <c r="B148" s="643" t="s">
        <v>3026</v>
      </c>
      <c r="C148" s="651" t="s">
        <v>47</v>
      </c>
      <c r="D148" s="673" t="n">
        <v>45600</v>
      </c>
      <c r="E148" s="652" t="n">
        <v>18.7041</v>
      </c>
      <c r="F148" s="650" t="n">
        <v>18.7041</v>
      </c>
      <c r="G148" s="651" t="s">
        <v>5289</v>
      </c>
      <c r="H148" s="649" t="s">
        <v>5290</v>
      </c>
    </row>
    <row r="149" s="621" customFormat="true" ht="15" hidden="false" customHeight="false" outlineLevel="0" collapsed="false">
      <c r="A149" s="672" t="s">
        <v>5496</v>
      </c>
      <c r="B149" s="643" t="s">
        <v>3026</v>
      </c>
      <c r="C149" s="651" t="s">
        <v>47</v>
      </c>
      <c r="D149" s="673" t="n">
        <v>45600</v>
      </c>
      <c r="E149" s="652" t="n">
        <v>17.05</v>
      </c>
      <c r="F149" s="654"/>
      <c r="G149" s="674" t="s">
        <v>5497</v>
      </c>
      <c r="H149" s="649" t="s">
        <v>5498</v>
      </c>
    </row>
    <row r="150" s="621" customFormat="true" ht="23.85" hidden="false" customHeight="false" outlineLevel="0" collapsed="false">
      <c r="A150" s="672" t="s">
        <v>5496</v>
      </c>
      <c r="B150" s="643" t="s">
        <v>3026</v>
      </c>
      <c r="C150" s="651" t="s">
        <v>47</v>
      </c>
      <c r="D150" s="673" t="n">
        <v>45600</v>
      </c>
      <c r="E150" s="652" t="n">
        <v>20.0121</v>
      </c>
      <c r="F150" s="654"/>
      <c r="G150" s="674" t="s">
        <v>5382</v>
      </c>
      <c r="H150" s="649" t="s">
        <v>5383</v>
      </c>
    </row>
    <row r="151" s="621" customFormat="true" ht="23.85" hidden="false" customHeight="false" outlineLevel="0" collapsed="false">
      <c r="A151" s="672" t="s">
        <v>5499</v>
      </c>
      <c r="B151" s="643" t="s">
        <v>3021</v>
      </c>
      <c r="C151" s="651" t="s">
        <v>47</v>
      </c>
      <c r="D151" s="673" t="n">
        <v>45600</v>
      </c>
      <c r="E151" s="652" t="n">
        <v>28.958</v>
      </c>
      <c r="F151" s="650" t="n">
        <v>25.851</v>
      </c>
      <c r="G151" s="651" t="s">
        <v>5289</v>
      </c>
      <c r="H151" s="649" t="s">
        <v>5290</v>
      </c>
    </row>
    <row r="152" s="621" customFormat="true" ht="23.85" hidden="false" customHeight="false" outlineLevel="0" collapsed="false">
      <c r="A152" s="672" t="s">
        <v>5499</v>
      </c>
      <c r="B152" s="643" t="s">
        <v>3021</v>
      </c>
      <c r="C152" s="651" t="s">
        <v>47</v>
      </c>
      <c r="D152" s="673" t="n">
        <v>45609</v>
      </c>
      <c r="E152" s="652" t="n">
        <v>25.851</v>
      </c>
      <c r="F152" s="654"/>
      <c r="G152" s="651" t="s">
        <v>5500</v>
      </c>
      <c r="H152" s="649" t="s">
        <v>5501</v>
      </c>
    </row>
    <row r="153" s="621" customFormat="true" ht="15" hidden="false" customHeight="false" outlineLevel="0" collapsed="false">
      <c r="A153" s="672" t="s">
        <v>5499</v>
      </c>
      <c r="B153" s="643" t="s">
        <v>3021</v>
      </c>
      <c r="C153" s="651" t="s">
        <v>47</v>
      </c>
      <c r="D153" s="673" t="n">
        <v>45600</v>
      </c>
      <c r="E153" s="652" t="n">
        <v>25.42</v>
      </c>
      <c r="F153" s="654"/>
      <c r="G153" s="674" t="s">
        <v>5497</v>
      </c>
      <c r="H153" s="649" t="s">
        <v>5498</v>
      </c>
    </row>
    <row r="154" s="621" customFormat="true" ht="23.85" hidden="false" customHeight="false" outlineLevel="0" collapsed="false">
      <c r="A154" s="642" t="s">
        <v>5502</v>
      </c>
      <c r="B154" s="643" t="s">
        <v>3016</v>
      </c>
      <c r="C154" s="644" t="s">
        <v>47</v>
      </c>
      <c r="D154" s="645" t="n">
        <v>45575</v>
      </c>
      <c r="E154" s="676" t="n">
        <v>40.323</v>
      </c>
      <c r="F154" s="654" t="n">
        <v>30.7352</v>
      </c>
      <c r="G154" s="651" t="s">
        <v>5289</v>
      </c>
      <c r="H154" s="649" t="s">
        <v>5290</v>
      </c>
    </row>
    <row r="155" s="621" customFormat="true" ht="23.85" hidden="false" customHeight="false" outlineLevel="0" collapsed="false">
      <c r="A155" s="642" t="s">
        <v>5502</v>
      </c>
      <c r="B155" s="643" t="s">
        <v>3016</v>
      </c>
      <c r="C155" s="644" t="s">
        <v>47</v>
      </c>
      <c r="D155" s="645" t="n">
        <v>45575</v>
      </c>
      <c r="E155" s="676" t="n">
        <v>30.6496</v>
      </c>
      <c r="F155" s="654"/>
      <c r="G155" s="651" t="s">
        <v>5503</v>
      </c>
      <c r="H155" s="649" t="s">
        <v>5504</v>
      </c>
    </row>
    <row r="156" s="621" customFormat="true" ht="15" hidden="false" customHeight="false" outlineLevel="0" collapsed="false">
      <c r="A156" s="642" t="s">
        <v>5502</v>
      </c>
      <c r="B156" s="643" t="s">
        <v>3016</v>
      </c>
      <c r="C156" s="644" t="s">
        <v>47</v>
      </c>
      <c r="D156" s="645" t="n">
        <v>45575</v>
      </c>
      <c r="E156" s="676" t="n">
        <v>30.7352</v>
      </c>
      <c r="F156" s="654"/>
      <c r="G156" s="651" t="s">
        <v>5505</v>
      </c>
      <c r="H156" s="649" t="s">
        <v>5506</v>
      </c>
    </row>
    <row r="157" s="621" customFormat="true" ht="23.85" hidden="false" customHeight="false" outlineLevel="0" collapsed="false">
      <c r="A157" s="672" t="s">
        <v>5507</v>
      </c>
      <c r="B157" s="643" t="s">
        <v>3011</v>
      </c>
      <c r="C157" s="651" t="s">
        <v>47</v>
      </c>
      <c r="D157" s="673" t="n">
        <v>45600</v>
      </c>
      <c r="E157" s="652" t="n">
        <v>56.0363</v>
      </c>
      <c r="F157" s="650" t="n">
        <v>56.0363</v>
      </c>
      <c r="G157" s="651" t="s">
        <v>5289</v>
      </c>
      <c r="H157" s="649" t="s">
        <v>5290</v>
      </c>
    </row>
    <row r="158" s="621" customFormat="true" ht="23.85" hidden="false" customHeight="false" outlineLevel="0" collapsed="false">
      <c r="A158" s="672" t="s">
        <v>5507</v>
      </c>
      <c r="B158" s="643" t="s">
        <v>3011</v>
      </c>
      <c r="C158" s="651" t="s">
        <v>47</v>
      </c>
      <c r="D158" s="673" t="n">
        <v>45609</v>
      </c>
      <c r="E158" s="652" t="n">
        <v>59.59</v>
      </c>
      <c r="F158" s="654"/>
      <c r="G158" s="651" t="s">
        <v>5500</v>
      </c>
      <c r="H158" s="649" t="s">
        <v>5501</v>
      </c>
    </row>
    <row r="159" s="621" customFormat="true" ht="15" hidden="false" customHeight="false" outlineLevel="0" collapsed="false">
      <c r="A159" s="672" t="s">
        <v>5507</v>
      </c>
      <c r="B159" s="643" t="s">
        <v>3011</v>
      </c>
      <c r="C159" s="651" t="s">
        <v>47</v>
      </c>
      <c r="D159" s="673" t="n">
        <v>45600</v>
      </c>
      <c r="E159" s="652" t="n">
        <v>42.97</v>
      </c>
      <c r="F159" s="654"/>
      <c r="G159" s="674" t="s">
        <v>5497</v>
      </c>
      <c r="H159" s="649" t="s">
        <v>5498</v>
      </c>
    </row>
    <row r="160" s="621" customFormat="true" ht="23.85" hidden="false" customHeight="false" outlineLevel="0" collapsed="false">
      <c r="A160" s="672" t="s">
        <v>5508</v>
      </c>
      <c r="B160" s="643" t="s">
        <v>3006</v>
      </c>
      <c r="C160" s="651" t="s">
        <v>47</v>
      </c>
      <c r="D160" s="673" t="n">
        <v>45471</v>
      </c>
      <c r="E160" s="652" t="n">
        <v>53.92</v>
      </c>
      <c r="F160" s="650" t="n">
        <v>76.94</v>
      </c>
      <c r="G160" s="651" t="s">
        <v>5509</v>
      </c>
      <c r="H160" s="649" t="s">
        <v>5510</v>
      </c>
    </row>
    <row r="161" s="621" customFormat="true" ht="23.85" hidden="false" customHeight="false" outlineLevel="0" collapsed="false">
      <c r="A161" s="672" t="s">
        <v>5508</v>
      </c>
      <c r="B161" s="643" t="s">
        <v>3006</v>
      </c>
      <c r="C161" s="651" t="s">
        <v>47</v>
      </c>
      <c r="D161" s="673" t="n">
        <v>45471</v>
      </c>
      <c r="E161" s="652" t="n">
        <v>76.94</v>
      </c>
      <c r="F161" s="654"/>
      <c r="G161" s="651" t="s">
        <v>5325</v>
      </c>
      <c r="H161" s="649" t="s">
        <v>5326</v>
      </c>
    </row>
    <row r="162" s="621" customFormat="true" ht="23.85" hidden="false" customHeight="false" outlineLevel="0" collapsed="false">
      <c r="A162" s="672" t="s">
        <v>5508</v>
      </c>
      <c r="B162" s="643" t="s">
        <v>3006</v>
      </c>
      <c r="C162" s="651" t="s">
        <v>47</v>
      </c>
      <c r="D162" s="673" t="n">
        <v>45600</v>
      </c>
      <c r="E162" s="652" t="n">
        <v>79.9122</v>
      </c>
      <c r="F162" s="654"/>
      <c r="G162" s="651" t="s">
        <v>5289</v>
      </c>
      <c r="H162" s="649" t="s">
        <v>5290</v>
      </c>
    </row>
    <row r="163" s="621" customFormat="true" ht="23.85" hidden="false" customHeight="false" outlineLevel="0" collapsed="false">
      <c r="A163" s="672" t="s">
        <v>5511</v>
      </c>
      <c r="B163" s="643" t="s">
        <v>3001</v>
      </c>
      <c r="C163" s="651" t="s">
        <v>47</v>
      </c>
      <c r="D163" s="673" t="n">
        <v>45609</v>
      </c>
      <c r="E163" s="652" t="n">
        <v>103.45</v>
      </c>
      <c r="F163" s="650" t="n">
        <v>103.45</v>
      </c>
      <c r="G163" s="651" t="s">
        <v>5512</v>
      </c>
      <c r="H163" s="649" t="s">
        <v>5513</v>
      </c>
    </row>
    <row r="164" s="621" customFormat="true" ht="23.85" hidden="false" customHeight="false" outlineLevel="0" collapsed="false">
      <c r="A164" s="672" t="s">
        <v>5511</v>
      </c>
      <c r="B164" s="643" t="s">
        <v>3001</v>
      </c>
      <c r="C164" s="651" t="s">
        <v>47</v>
      </c>
      <c r="D164" s="673" t="n">
        <v>45600</v>
      </c>
      <c r="E164" s="652" t="n">
        <v>103.3126</v>
      </c>
      <c r="F164" s="654"/>
      <c r="G164" s="651" t="s">
        <v>5289</v>
      </c>
      <c r="H164" s="649" t="s">
        <v>5290</v>
      </c>
    </row>
    <row r="165" s="621" customFormat="true" ht="23.85" hidden="false" customHeight="false" outlineLevel="0" collapsed="false">
      <c r="A165" s="672" t="s">
        <v>5511</v>
      </c>
      <c r="B165" s="643" t="s">
        <v>3001</v>
      </c>
      <c r="C165" s="651" t="s">
        <v>47</v>
      </c>
      <c r="D165" s="673" t="n">
        <v>45609</v>
      </c>
      <c r="E165" s="652" t="n">
        <v>105.88</v>
      </c>
      <c r="F165" s="654"/>
      <c r="G165" s="651" t="s">
        <v>5500</v>
      </c>
      <c r="H165" s="649" t="s">
        <v>5501</v>
      </c>
    </row>
    <row r="166" s="621" customFormat="true" ht="15" hidden="false" customHeight="false" outlineLevel="0" collapsed="false">
      <c r="A166" s="642" t="s">
        <v>5514</v>
      </c>
      <c r="B166" s="643" t="s">
        <v>5515</v>
      </c>
      <c r="C166" s="644" t="s">
        <v>686</v>
      </c>
      <c r="D166" s="645" t="n">
        <v>45622</v>
      </c>
      <c r="E166" s="652" t="n">
        <v>120.830555555556</v>
      </c>
      <c r="F166" s="650" t="n">
        <v>166.61037037037</v>
      </c>
      <c r="G166" s="651" t="s">
        <v>5516</v>
      </c>
      <c r="H166" s="649" t="s">
        <v>5517</v>
      </c>
    </row>
    <row r="167" s="621" customFormat="true" ht="23.85" hidden="false" customHeight="false" outlineLevel="0" collapsed="false">
      <c r="A167" s="642" t="s">
        <v>5514</v>
      </c>
      <c r="B167" s="643" t="s">
        <v>5515</v>
      </c>
      <c r="C167" s="644" t="s">
        <v>686</v>
      </c>
      <c r="D167" s="645" t="n">
        <v>45622</v>
      </c>
      <c r="E167" s="652" t="n">
        <v>180.5</v>
      </c>
      <c r="F167" s="654"/>
      <c r="G167" s="651" t="s">
        <v>5518</v>
      </c>
      <c r="H167" s="649" t="s">
        <v>5519</v>
      </c>
    </row>
    <row r="168" s="621" customFormat="true" ht="23.85" hidden="false" customHeight="false" outlineLevel="0" collapsed="false">
      <c r="A168" s="642" t="s">
        <v>5514</v>
      </c>
      <c r="B168" s="643" t="s">
        <v>5515</v>
      </c>
      <c r="C168" s="644" t="s">
        <v>686</v>
      </c>
      <c r="D168" s="645" t="n">
        <v>45622</v>
      </c>
      <c r="E168" s="652" t="n">
        <v>166.61037037037</v>
      </c>
      <c r="F168" s="654"/>
      <c r="G168" s="651" t="s">
        <v>5520</v>
      </c>
      <c r="H168" s="649" t="s">
        <v>5521</v>
      </c>
    </row>
    <row r="169" s="621" customFormat="true" ht="23.85" hidden="false" customHeight="false" outlineLevel="0" collapsed="false">
      <c r="A169" s="642" t="s">
        <v>5522</v>
      </c>
      <c r="B169" s="643" t="s">
        <v>2421</v>
      </c>
      <c r="C169" s="644" t="s">
        <v>686</v>
      </c>
      <c r="D169" s="645" t="n">
        <v>45623</v>
      </c>
      <c r="E169" s="652" t="n">
        <v>108.773333333333</v>
      </c>
      <c r="F169" s="650" t="n">
        <v>110.417777777778</v>
      </c>
      <c r="G169" s="651" t="s">
        <v>5523</v>
      </c>
      <c r="H169" s="649" t="s">
        <v>5524</v>
      </c>
    </row>
    <row r="170" s="621" customFormat="true" ht="23.85" hidden="false" customHeight="false" outlineLevel="0" collapsed="false">
      <c r="A170" s="642" t="s">
        <v>5522</v>
      </c>
      <c r="B170" s="643" t="s">
        <v>2421</v>
      </c>
      <c r="C170" s="644" t="s">
        <v>686</v>
      </c>
      <c r="D170" s="645" t="n">
        <v>45623</v>
      </c>
      <c r="E170" s="652" t="n">
        <v>110.417777777778</v>
      </c>
      <c r="F170" s="654"/>
      <c r="G170" s="651" t="s">
        <v>5525</v>
      </c>
      <c r="H170" s="649" t="s">
        <v>5526</v>
      </c>
    </row>
    <row r="171" s="621" customFormat="true" ht="15" hidden="false" customHeight="false" outlineLevel="0" collapsed="false">
      <c r="A171" s="642" t="s">
        <v>5522</v>
      </c>
      <c r="B171" s="643" t="s">
        <v>2421</v>
      </c>
      <c r="C171" s="644" t="s">
        <v>686</v>
      </c>
      <c r="D171" s="645" t="n">
        <v>45623</v>
      </c>
      <c r="E171" s="652" t="n">
        <v>113.422222222222</v>
      </c>
      <c r="F171" s="654"/>
      <c r="G171" s="651" t="s">
        <v>5527</v>
      </c>
      <c r="H171" s="649" t="s">
        <v>5528</v>
      </c>
    </row>
    <row r="172" s="621" customFormat="true" ht="15" hidden="false" customHeight="false" outlineLevel="0" collapsed="false">
      <c r="A172" s="642" t="s">
        <v>5529</v>
      </c>
      <c r="B172" s="643" t="s">
        <v>3672</v>
      </c>
      <c r="C172" s="644" t="s">
        <v>120</v>
      </c>
      <c r="D172" s="645" t="n">
        <v>45576</v>
      </c>
      <c r="E172" s="652" t="n">
        <v>49.998</v>
      </c>
      <c r="F172" s="654" t="n">
        <v>49.998</v>
      </c>
      <c r="G172" s="651" t="s">
        <v>5530</v>
      </c>
      <c r="H172" s="649" t="s">
        <v>5531</v>
      </c>
    </row>
    <row r="173" s="621" customFormat="true" ht="15" hidden="false" customHeight="false" outlineLevel="0" collapsed="false">
      <c r="A173" s="642" t="s">
        <v>5529</v>
      </c>
      <c r="B173" s="643" t="s">
        <v>3672</v>
      </c>
      <c r="C173" s="644" t="s">
        <v>120</v>
      </c>
      <c r="D173" s="645" t="n">
        <v>45576</v>
      </c>
      <c r="E173" s="652" t="n">
        <v>38.99</v>
      </c>
      <c r="F173" s="654"/>
      <c r="G173" s="651" t="s">
        <v>5532</v>
      </c>
      <c r="H173" s="649" t="s">
        <v>5533</v>
      </c>
    </row>
    <row r="174" s="621" customFormat="true" ht="15" hidden="false" customHeight="false" outlineLevel="0" collapsed="false">
      <c r="A174" s="642" t="s">
        <v>5529</v>
      </c>
      <c r="B174" s="643" t="s">
        <v>3672</v>
      </c>
      <c r="C174" s="644" t="s">
        <v>120</v>
      </c>
      <c r="D174" s="645" t="n">
        <v>45576</v>
      </c>
      <c r="E174" s="652" t="n">
        <v>62.89</v>
      </c>
      <c r="F174" s="654"/>
      <c r="G174" s="651" t="s">
        <v>5534</v>
      </c>
      <c r="H174" s="649" t="s">
        <v>5535</v>
      </c>
    </row>
    <row r="175" s="621" customFormat="true" ht="23.85" hidden="false" customHeight="false" outlineLevel="0" collapsed="false">
      <c r="A175" s="642" t="s">
        <v>5536</v>
      </c>
      <c r="B175" s="643" t="s">
        <v>3179</v>
      </c>
      <c r="C175" s="644" t="s">
        <v>120</v>
      </c>
      <c r="D175" s="645" t="n">
        <v>45623</v>
      </c>
      <c r="E175" s="652" t="n">
        <v>170</v>
      </c>
      <c r="F175" s="650" t="n">
        <v>170</v>
      </c>
      <c r="G175" s="651" t="s">
        <v>5537</v>
      </c>
      <c r="H175" s="649" t="s">
        <v>5538</v>
      </c>
    </row>
    <row r="176" s="621" customFormat="true" ht="23.85" hidden="false" customHeight="false" outlineLevel="0" collapsed="false">
      <c r="A176" s="642" t="s">
        <v>5536</v>
      </c>
      <c r="B176" s="643" t="s">
        <v>3179</v>
      </c>
      <c r="C176" s="644" t="s">
        <v>120</v>
      </c>
      <c r="D176" s="645" t="n">
        <v>45623</v>
      </c>
      <c r="E176" s="652" t="n">
        <v>279.99</v>
      </c>
      <c r="F176" s="654"/>
      <c r="G176" s="651" t="s">
        <v>5539</v>
      </c>
      <c r="H176" s="649" t="s">
        <v>5540</v>
      </c>
    </row>
    <row r="177" s="621" customFormat="true" ht="23.85" hidden="false" customHeight="false" outlineLevel="0" collapsed="false">
      <c r="A177" s="642" t="s">
        <v>5536</v>
      </c>
      <c r="B177" s="643" t="s">
        <v>3179</v>
      </c>
      <c r="C177" s="644" t="s">
        <v>120</v>
      </c>
      <c r="D177" s="645" t="n">
        <v>45623</v>
      </c>
      <c r="E177" s="652" t="n">
        <v>160</v>
      </c>
      <c r="F177" s="654"/>
      <c r="G177" s="651" t="s">
        <v>5541</v>
      </c>
      <c r="H177" s="649" t="s">
        <v>5542</v>
      </c>
    </row>
    <row r="178" s="621" customFormat="true" ht="15" hidden="false" customHeight="false" outlineLevel="0" collapsed="false">
      <c r="A178" s="642" t="s">
        <v>5543</v>
      </c>
      <c r="B178" s="643" t="s">
        <v>5544</v>
      </c>
      <c r="C178" s="644" t="s">
        <v>47</v>
      </c>
      <c r="D178" s="645" t="n">
        <v>45576</v>
      </c>
      <c r="E178" s="652" t="n">
        <v>3.66</v>
      </c>
      <c r="F178" s="650" t="n">
        <v>7.743</v>
      </c>
      <c r="G178" s="651" t="s">
        <v>5341</v>
      </c>
      <c r="H178" s="649" t="s">
        <v>5342</v>
      </c>
    </row>
    <row r="179" s="621" customFormat="true" ht="15" hidden="false" customHeight="false" outlineLevel="0" collapsed="false">
      <c r="A179" s="642" t="s">
        <v>5543</v>
      </c>
      <c r="B179" s="643" t="s">
        <v>5544</v>
      </c>
      <c r="C179" s="644" t="s">
        <v>47</v>
      </c>
      <c r="D179" s="645" t="n">
        <v>45576</v>
      </c>
      <c r="E179" s="652" t="n">
        <v>9.29</v>
      </c>
      <c r="F179" s="654"/>
      <c r="G179" s="651" t="s">
        <v>5534</v>
      </c>
      <c r="H179" s="649" t="s">
        <v>5545</v>
      </c>
    </row>
    <row r="180" s="621" customFormat="true" ht="23.85" hidden="false" customHeight="false" outlineLevel="0" collapsed="false">
      <c r="A180" s="642" t="s">
        <v>5543</v>
      </c>
      <c r="B180" s="643" t="s">
        <v>5544</v>
      </c>
      <c r="C180" s="644" t="s">
        <v>47</v>
      </c>
      <c r="D180" s="645" t="n">
        <v>45576</v>
      </c>
      <c r="E180" s="652" t="n">
        <v>7.743</v>
      </c>
      <c r="F180" s="654"/>
      <c r="G180" s="651" t="s">
        <v>5546</v>
      </c>
      <c r="H180" s="649" t="s">
        <v>5547</v>
      </c>
    </row>
    <row r="181" s="621" customFormat="true" ht="23.85" hidden="false" customHeight="false" outlineLevel="0" collapsed="false">
      <c r="A181" s="642" t="s">
        <v>5548</v>
      </c>
      <c r="B181" s="643" t="s">
        <v>5549</v>
      </c>
      <c r="C181" s="644" t="s">
        <v>120</v>
      </c>
      <c r="D181" s="645" t="n">
        <v>45504</v>
      </c>
      <c r="E181" s="652" t="n">
        <v>547.53</v>
      </c>
      <c r="F181" s="650" t="n">
        <v>547.53</v>
      </c>
      <c r="G181" s="651" t="s">
        <v>5550</v>
      </c>
      <c r="H181" s="649" t="s">
        <v>5551</v>
      </c>
    </row>
    <row r="182" s="621" customFormat="true" ht="23.85" hidden="false" customHeight="false" outlineLevel="0" collapsed="false">
      <c r="A182" s="642" t="s">
        <v>5548</v>
      </c>
      <c r="B182" s="643" t="s">
        <v>5549</v>
      </c>
      <c r="C182" s="644" t="s">
        <v>120</v>
      </c>
      <c r="D182" s="645" t="n">
        <v>45504</v>
      </c>
      <c r="E182" s="652" t="n">
        <v>417.67</v>
      </c>
      <c r="F182" s="654"/>
      <c r="G182" s="651" t="s">
        <v>5552</v>
      </c>
      <c r="H182" s="649" t="s">
        <v>5553</v>
      </c>
    </row>
    <row r="183" s="621" customFormat="true" ht="15" hidden="false" customHeight="false" outlineLevel="0" collapsed="false">
      <c r="A183" s="642" t="s">
        <v>5548</v>
      </c>
      <c r="B183" s="643" t="s">
        <v>5549</v>
      </c>
      <c r="C183" s="644" t="s">
        <v>120</v>
      </c>
      <c r="D183" s="645" t="n">
        <v>45504</v>
      </c>
      <c r="E183" s="652" t="n">
        <v>1142.77</v>
      </c>
      <c r="F183" s="654"/>
      <c r="G183" s="651" t="s">
        <v>5554</v>
      </c>
      <c r="H183" s="649" t="s">
        <v>5555</v>
      </c>
    </row>
    <row r="184" s="621" customFormat="true" ht="23.85" hidden="false" customHeight="false" outlineLevel="0" collapsed="false">
      <c r="A184" s="642" t="s">
        <v>5556</v>
      </c>
      <c r="B184" s="643" t="s">
        <v>5557</v>
      </c>
      <c r="C184" s="644" t="s">
        <v>120</v>
      </c>
      <c r="D184" s="645" t="n">
        <v>45622</v>
      </c>
      <c r="E184" s="652" t="n">
        <v>39.8455</v>
      </c>
      <c r="F184" s="650" t="n">
        <v>27.8</v>
      </c>
      <c r="G184" s="651" t="s">
        <v>5558</v>
      </c>
      <c r="H184" s="649" t="s">
        <v>5559</v>
      </c>
    </row>
    <row r="185" s="621" customFormat="true" ht="23.85" hidden="false" customHeight="false" outlineLevel="0" collapsed="false">
      <c r="A185" s="642" t="s">
        <v>5556</v>
      </c>
      <c r="B185" s="643" t="s">
        <v>5557</v>
      </c>
      <c r="C185" s="644" t="s">
        <v>120</v>
      </c>
      <c r="D185" s="645" t="n">
        <v>45622</v>
      </c>
      <c r="E185" s="652" t="n">
        <v>26.1485</v>
      </c>
      <c r="F185" s="654"/>
      <c r="G185" s="651" t="s">
        <v>5560</v>
      </c>
      <c r="H185" s="649" t="s">
        <v>5561</v>
      </c>
    </row>
    <row r="186" s="621" customFormat="true" ht="15" hidden="false" customHeight="false" outlineLevel="0" collapsed="false">
      <c r="A186" s="642" t="s">
        <v>5556</v>
      </c>
      <c r="B186" s="643" t="s">
        <v>5557</v>
      </c>
      <c r="C186" s="644" t="s">
        <v>120</v>
      </c>
      <c r="D186" s="645" t="n">
        <v>45622</v>
      </c>
      <c r="E186" s="652" t="n">
        <v>27.8</v>
      </c>
      <c r="F186" s="654"/>
      <c r="G186" s="651" t="s">
        <v>5369</v>
      </c>
      <c r="H186" s="649" t="s">
        <v>5370</v>
      </c>
    </row>
    <row r="187" s="621" customFormat="true" ht="15" hidden="false" customHeight="false" outlineLevel="0" collapsed="false">
      <c r="A187" s="642" t="s">
        <v>5562</v>
      </c>
      <c r="B187" s="643" t="s">
        <v>5563</v>
      </c>
      <c r="C187" s="644" t="s">
        <v>120</v>
      </c>
      <c r="D187" s="645" t="n">
        <v>45574</v>
      </c>
      <c r="E187" s="652" t="n">
        <v>5.803</v>
      </c>
      <c r="F187" s="650" t="n">
        <v>5.803</v>
      </c>
      <c r="G187" s="651" t="s">
        <v>5281</v>
      </c>
      <c r="H187" s="649" t="s">
        <v>5282</v>
      </c>
    </row>
    <row r="188" s="621" customFormat="true" ht="23.85" hidden="false" customHeight="false" outlineLevel="0" collapsed="false">
      <c r="A188" s="642" t="s">
        <v>5562</v>
      </c>
      <c r="B188" s="643" t="s">
        <v>3336</v>
      </c>
      <c r="C188" s="644" t="s">
        <v>120</v>
      </c>
      <c r="D188" s="645" t="n">
        <v>45574</v>
      </c>
      <c r="E188" s="652" t="n">
        <v>13.182</v>
      </c>
      <c r="F188" s="654"/>
      <c r="G188" s="651" t="s">
        <v>5400</v>
      </c>
      <c r="H188" s="649" t="s">
        <v>5401</v>
      </c>
    </row>
    <row r="189" s="621" customFormat="true" ht="15" hidden="false" customHeight="false" outlineLevel="0" collapsed="false">
      <c r="A189" s="642" t="s">
        <v>5562</v>
      </c>
      <c r="B189" s="643" t="s">
        <v>5564</v>
      </c>
      <c r="C189" s="644" t="s">
        <v>120</v>
      </c>
      <c r="D189" s="645" t="n">
        <v>45574</v>
      </c>
      <c r="E189" s="652" t="n">
        <v>5.449</v>
      </c>
      <c r="F189" s="650"/>
      <c r="G189" s="651" t="s">
        <v>5565</v>
      </c>
      <c r="H189" s="649" t="s">
        <v>5566</v>
      </c>
    </row>
    <row r="190" s="621" customFormat="true" ht="23.85" hidden="false" customHeight="false" outlineLevel="0" collapsed="false">
      <c r="A190" s="642" t="s">
        <v>5567</v>
      </c>
      <c r="B190" s="643" t="s">
        <v>5568</v>
      </c>
      <c r="C190" s="644" t="s">
        <v>47</v>
      </c>
      <c r="D190" s="645" t="n">
        <v>45624</v>
      </c>
      <c r="E190" s="652" t="n">
        <v>32.2566666666667</v>
      </c>
      <c r="F190" s="650" t="n">
        <v>32.2566666666667</v>
      </c>
      <c r="G190" s="651" t="s">
        <v>5488</v>
      </c>
      <c r="H190" s="649" t="s">
        <v>5489</v>
      </c>
    </row>
    <row r="191" s="621" customFormat="true" ht="23.85" hidden="false" customHeight="false" outlineLevel="0" collapsed="false">
      <c r="A191" s="642" t="s">
        <v>5567</v>
      </c>
      <c r="B191" s="643" t="s">
        <v>5568</v>
      </c>
      <c r="C191" s="644" t="s">
        <v>47</v>
      </c>
      <c r="D191" s="645" t="n">
        <v>45624</v>
      </c>
      <c r="E191" s="652" t="n">
        <v>40.5333333333333</v>
      </c>
      <c r="F191" s="654"/>
      <c r="G191" s="648" t="s">
        <v>5382</v>
      </c>
      <c r="H191" s="649" t="s">
        <v>5383</v>
      </c>
    </row>
    <row r="192" s="621" customFormat="true" ht="23.85" hidden="false" customHeight="false" outlineLevel="0" collapsed="false">
      <c r="A192" s="642" t="s">
        <v>5567</v>
      </c>
      <c r="B192" s="643" t="s">
        <v>5568</v>
      </c>
      <c r="C192" s="644" t="s">
        <v>47</v>
      </c>
      <c r="D192" s="645" t="n">
        <v>45624</v>
      </c>
      <c r="E192" s="652" t="n">
        <v>30.427</v>
      </c>
      <c r="F192" s="654"/>
      <c r="G192" s="659" t="s">
        <v>5289</v>
      </c>
      <c r="H192" s="649" t="s">
        <v>5290</v>
      </c>
    </row>
    <row r="193" s="621" customFormat="true" ht="15" hidden="false" customHeight="false" outlineLevel="0" collapsed="false">
      <c r="A193" s="642" t="s">
        <v>5569</v>
      </c>
      <c r="B193" s="643" t="s">
        <v>5570</v>
      </c>
      <c r="C193" s="644" t="s">
        <v>120</v>
      </c>
      <c r="D193" s="645" t="n">
        <v>45623</v>
      </c>
      <c r="E193" s="652" t="n">
        <v>1104.91</v>
      </c>
      <c r="F193" s="650" t="n">
        <v>1104.91</v>
      </c>
      <c r="G193" s="671" t="s">
        <v>5530</v>
      </c>
      <c r="H193" s="649" t="s">
        <v>5531</v>
      </c>
    </row>
    <row r="194" s="621" customFormat="true" ht="15" hidden="false" customHeight="false" outlineLevel="0" collapsed="false">
      <c r="A194" s="642" t="s">
        <v>5569</v>
      </c>
      <c r="B194" s="643" t="s">
        <v>5570</v>
      </c>
      <c r="C194" s="644" t="s">
        <v>120</v>
      </c>
      <c r="D194" s="645" t="n">
        <v>45623</v>
      </c>
      <c r="E194" s="652" t="n">
        <v>873.5</v>
      </c>
      <c r="F194" s="654"/>
      <c r="G194" s="677" t="s">
        <v>5571</v>
      </c>
      <c r="H194" s="649" t="s">
        <v>5572</v>
      </c>
    </row>
    <row r="195" s="621" customFormat="true" ht="23.85" hidden="false" customHeight="false" outlineLevel="0" collapsed="false">
      <c r="A195" s="642" t="s">
        <v>5569</v>
      </c>
      <c r="B195" s="643" t="s">
        <v>5570</v>
      </c>
      <c r="C195" s="644" t="s">
        <v>120</v>
      </c>
      <c r="D195" s="645" t="n">
        <v>45623</v>
      </c>
      <c r="E195" s="652" t="n">
        <v>1517.18</v>
      </c>
      <c r="F195" s="654"/>
      <c r="G195" s="651" t="s">
        <v>5573</v>
      </c>
      <c r="H195" s="649" t="s">
        <v>5574</v>
      </c>
    </row>
    <row r="196" s="621" customFormat="true" ht="23.85" hidden="false" customHeight="false" outlineLevel="0" collapsed="false">
      <c r="A196" s="642" t="s">
        <v>5575</v>
      </c>
      <c r="B196" s="643" t="s">
        <v>3277</v>
      </c>
      <c r="C196" s="644" t="s">
        <v>120</v>
      </c>
      <c r="D196" s="645" t="n">
        <v>45624</v>
      </c>
      <c r="E196" s="652" t="n">
        <v>23.84</v>
      </c>
      <c r="F196" s="650" t="n">
        <v>22.702</v>
      </c>
      <c r="G196" s="651" t="s">
        <v>5289</v>
      </c>
      <c r="H196" s="649" t="s">
        <v>5290</v>
      </c>
    </row>
    <row r="197" s="621" customFormat="true" ht="23.85" hidden="false" customHeight="false" outlineLevel="0" collapsed="false">
      <c r="A197" s="642" t="s">
        <v>5575</v>
      </c>
      <c r="B197" s="643" t="s">
        <v>3277</v>
      </c>
      <c r="C197" s="644" t="s">
        <v>120</v>
      </c>
      <c r="D197" s="645" t="n">
        <v>45624</v>
      </c>
      <c r="E197" s="652" t="n">
        <v>22.702</v>
      </c>
      <c r="F197" s="654"/>
      <c r="G197" s="648" t="s">
        <v>5382</v>
      </c>
      <c r="H197" s="649" t="s">
        <v>5383</v>
      </c>
    </row>
    <row r="198" s="621" customFormat="true" ht="23.85" hidden="false" customHeight="false" outlineLevel="0" collapsed="false">
      <c r="A198" s="642" t="s">
        <v>5575</v>
      </c>
      <c r="B198" s="643" t="s">
        <v>3277</v>
      </c>
      <c r="C198" s="644" t="s">
        <v>120</v>
      </c>
      <c r="D198" s="645" t="n">
        <v>45624</v>
      </c>
      <c r="E198" s="652" t="n">
        <v>15.66</v>
      </c>
      <c r="F198" s="654"/>
      <c r="G198" s="651" t="s">
        <v>5576</v>
      </c>
      <c r="H198" s="649" t="s">
        <v>5577</v>
      </c>
    </row>
    <row r="199" s="621" customFormat="true" ht="23.85" hidden="false" customHeight="false" outlineLevel="0" collapsed="false">
      <c r="A199" s="642" t="s">
        <v>5578</v>
      </c>
      <c r="B199" s="643" t="s">
        <v>5579</v>
      </c>
      <c r="C199" s="644" t="s">
        <v>120</v>
      </c>
      <c r="D199" s="645" t="n">
        <v>45624</v>
      </c>
      <c r="E199" s="652" t="n">
        <v>32.546</v>
      </c>
      <c r="F199" s="650" t="n">
        <v>41.835</v>
      </c>
      <c r="G199" s="651" t="s">
        <v>5382</v>
      </c>
      <c r="H199" s="649" t="s">
        <v>5383</v>
      </c>
    </row>
    <row r="200" s="621" customFormat="true" ht="23.85" hidden="false" customHeight="false" outlineLevel="0" collapsed="false">
      <c r="A200" s="642" t="s">
        <v>5578</v>
      </c>
      <c r="B200" s="643" t="s">
        <v>5579</v>
      </c>
      <c r="C200" s="644" t="s">
        <v>120</v>
      </c>
      <c r="D200" s="645" t="n">
        <v>45624</v>
      </c>
      <c r="E200" s="652" t="n">
        <v>41.835</v>
      </c>
      <c r="F200" s="654"/>
      <c r="G200" s="651" t="s">
        <v>5289</v>
      </c>
      <c r="H200" s="649" t="s">
        <v>5290</v>
      </c>
    </row>
    <row r="201" s="621" customFormat="true" ht="23.85" hidden="false" customHeight="false" outlineLevel="0" collapsed="false">
      <c r="A201" s="642" t="s">
        <v>5578</v>
      </c>
      <c r="B201" s="643" t="s">
        <v>5579</v>
      </c>
      <c r="C201" s="644" t="s">
        <v>120</v>
      </c>
      <c r="D201" s="645" t="n">
        <v>45624</v>
      </c>
      <c r="E201" s="652" t="n">
        <v>63.611</v>
      </c>
      <c r="F201" s="654"/>
      <c r="G201" s="651" t="s">
        <v>5453</v>
      </c>
      <c r="H201" s="649" t="s">
        <v>5454</v>
      </c>
    </row>
    <row r="202" s="621" customFormat="true" ht="23.85" hidden="false" customHeight="false" outlineLevel="0" collapsed="false">
      <c r="A202" s="642" t="s">
        <v>5580</v>
      </c>
      <c r="B202" s="643" t="s">
        <v>3973</v>
      </c>
      <c r="C202" s="644" t="s">
        <v>120</v>
      </c>
      <c r="D202" s="645" t="n">
        <v>45504</v>
      </c>
      <c r="E202" s="652" t="n">
        <v>26.054</v>
      </c>
      <c r="F202" s="650" t="n">
        <v>25.07</v>
      </c>
      <c r="G202" s="651" t="s">
        <v>5581</v>
      </c>
      <c r="H202" s="649" t="s">
        <v>5582</v>
      </c>
    </row>
    <row r="203" s="621" customFormat="true" ht="15" hidden="false" customHeight="false" outlineLevel="0" collapsed="false">
      <c r="A203" s="642" t="s">
        <v>5580</v>
      </c>
      <c r="B203" s="643" t="s">
        <v>3973</v>
      </c>
      <c r="C203" s="644" t="s">
        <v>120</v>
      </c>
      <c r="D203" s="645" t="n">
        <v>45504</v>
      </c>
      <c r="E203" s="652" t="n">
        <v>25.07</v>
      </c>
      <c r="F203" s="654"/>
      <c r="G203" s="651" t="s">
        <v>5583</v>
      </c>
      <c r="H203" s="649" t="s">
        <v>5584</v>
      </c>
    </row>
    <row r="204" s="621" customFormat="true" ht="23.85" hidden="false" customHeight="false" outlineLevel="0" collapsed="false">
      <c r="A204" s="642" t="s">
        <v>5580</v>
      </c>
      <c r="B204" s="643" t="s">
        <v>3973</v>
      </c>
      <c r="C204" s="644" t="s">
        <v>120</v>
      </c>
      <c r="D204" s="645" t="n">
        <v>45504</v>
      </c>
      <c r="E204" s="652" t="n">
        <v>23.02</v>
      </c>
      <c r="F204" s="654"/>
      <c r="G204" s="651" t="s">
        <v>5453</v>
      </c>
      <c r="H204" s="649" t="s">
        <v>5454</v>
      </c>
    </row>
    <row r="205" s="621" customFormat="true" ht="23.85" hidden="false" customHeight="false" outlineLevel="0" collapsed="false">
      <c r="A205" s="642" t="s">
        <v>5585</v>
      </c>
      <c r="B205" s="643" t="s">
        <v>4118</v>
      </c>
      <c r="C205" s="644" t="s">
        <v>120</v>
      </c>
      <c r="D205" s="645" t="n">
        <v>45503</v>
      </c>
      <c r="E205" s="646" t="n">
        <v>261.074</v>
      </c>
      <c r="F205" s="650" t="n">
        <v>387.91</v>
      </c>
      <c r="G205" s="648" t="s">
        <v>5586</v>
      </c>
      <c r="H205" s="649" t="s">
        <v>5587</v>
      </c>
    </row>
    <row r="206" s="621" customFormat="true" ht="23.85" hidden="false" customHeight="false" outlineLevel="0" collapsed="false">
      <c r="A206" s="642" t="s">
        <v>5585</v>
      </c>
      <c r="B206" s="643" t="s">
        <v>4118</v>
      </c>
      <c r="C206" s="644" t="s">
        <v>120</v>
      </c>
      <c r="D206" s="645" t="n">
        <v>45503</v>
      </c>
      <c r="E206" s="646" t="n">
        <v>387.91</v>
      </c>
      <c r="F206" s="650"/>
      <c r="G206" s="648" t="s">
        <v>5588</v>
      </c>
      <c r="H206" s="649" t="s">
        <v>5589</v>
      </c>
    </row>
    <row r="207" s="621" customFormat="true" ht="15" hidden="false" customHeight="false" outlineLevel="0" collapsed="false">
      <c r="A207" s="642" t="s">
        <v>5585</v>
      </c>
      <c r="B207" s="643" t="s">
        <v>4118</v>
      </c>
      <c r="C207" s="644" t="s">
        <v>120</v>
      </c>
      <c r="D207" s="645" t="n">
        <v>45503</v>
      </c>
      <c r="E207" s="646" t="n">
        <v>397.9</v>
      </c>
      <c r="F207" s="650"/>
      <c r="G207" s="648" t="s">
        <v>5590</v>
      </c>
      <c r="H207" s="649" t="s">
        <v>5591</v>
      </c>
    </row>
    <row r="208" s="621" customFormat="true" ht="23.85" hidden="false" customHeight="false" outlineLevel="0" collapsed="false">
      <c r="A208" s="642" t="s">
        <v>5592</v>
      </c>
      <c r="B208" s="643" t="s">
        <v>4451</v>
      </c>
      <c r="C208" s="644" t="s">
        <v>120</v>
      </c>
      <c r="D208" s="645" t="n">
        <v>45504</v>
      </c>
      <c r="E208" s="646" t="n">
        <v>119.22</v>
      </c>
      <c r="F208" s="650" t="n">
        <v>174.284</v>
      </c>
      <c r="G208" s="648" t="s">
        <v>5248</v>
      </c>
      <c r="H208" s="649" t="s">
        <v>5249</v>
      </c>
    </row>
    <row r="209" s="621" customFormat="true" ht="23.85" hidden="false" customHeight="false" outlineLevel="0" collapsed="false">
      <c r="A209" s="642" t="s">
        <v>5592</v>
      </c>
      <c r="B209" s="643" t="s">
        <v>4451</v>
      </c>
      <c r="C209" s="644" t="s">
        <v>120</v>
      </c>
      <c r="D209" s="645" t="n">
        <v>45504</v>
      </c>
      <c r="E209" s="646" t="n">
        <v>234.15</v>
      </c>
      <c r="F209" s="650"/>
      <c r="G209" s="648" t="s">
        <v>5252</v>
      </c>
      <c r="H209" s="649" t="s">
        <v>5253</v>
      </c>
    </row>
    <row r="210" s="621" customFormat="true" ht="23.85" hidden="false" customHeight="false" outlineLevel="0" collapsed="false">
      <c r="A210" s="642" t="s">
        <v>5592</v>
      </c>
      <c r="B210" s="643" t="s">
        <v>4451</v>
      </c>
      <c r="C210" s="644" t="s">
        <v>120</v>
      </c>
      <c r="D210" s="645" t="n">
        <v>45504</v>
      </c>
      <c r="E210" s="646" t="n">
        <v>174.284</v>
      </c>
      <c r="F210" s="650"/>
      <c r="G210" s="648" t="s">
        <v>5250</v>
      </c>
      <c r="H210" s="649" t="s">
        <v>5251</v>
      </c>
    </row>
    <row r="211" s="621" customFormat="true" ht="23.85" hidden="false" customHeight="false" outlineLevel="0" collapsed="false">
      <c r="A211" s="642" t="s">
        <v>5593</v>
      </c>
      <c r="B211" s="643" t="s">
        <v>4265</v>
      </c>
      <c r="C211" s="644" t="s">
        <v>120</v>
      </c>
      <c r="D211" s="645" t="n">
        <v>45503</v>
      </c>
      <c r="E211" s="646" t="n">
        <v>217.27</v>
      </c>
      <c r="F211" s="650" t="n">
        <v>210</v>
      </c>
      <c r="G211" s="678" t="s">
        <v>5594</v>
      </c>
      <c r="H211" s="649" t="s">
        <v>5595</v>
      </c>
    </row>
    <row r="212" s="621" customFormat="true" ht="23.85" hidden="false" customHeight="false" outlineLevel="0" collapsed="false">
      <c r="A212" s="642" t="s">
        <v>5593</v>
      </c>
      <c r="B212" s="643" t="s">
        <v>4265</v>
      </c>
      <c r="C212" s="644" t="s">
        <v>120</v>
      </c>
      <c r="D212" s="645" t="n">
        <v>45503</v>
      </c>
      <c r="E212" s="646" t="n">
        <v>210</v>
      </c>
      <c r="F212" s="650"/>
      <c r="G212" s="648" t="s">
        <v>5596</v>
      </c>
      <c r="H212" s="649" t="s">
        <v>5597</v>
      </c>
    </row>
    <row r="213" s="621" customFormat="true" ht="15" hidden="false" customHeight="false" outlineLevel="0" collapsed="false">
      <c r="A213" s="642" t="s">
        <v>5593</v>
      </c>
      <c r="B213" s="643" t="s">
        <v>4265</v>
      </c>
      <c r="C213" s="644" t="s">
        <v>120</v>
      </c>
      <c r="D213" s="645" t="n">
        <v>45503</v>
      </c>
      <c r="E213" s="646" t="n">
        <v>151.91</v>
      </c>
      <c r="F213" s="650"/>
      <c r="G213" s="648" t="s">
        <v>5598</v>
      </c>
      <c r="H213" s="649" t="s">
        <v>5599</v>
      </c>
    </row>
    <row r="214" s="621" customFormat="true" ht="15" hidden="false" customHeight="false" outlineLevel="0" collapsed="false">
      <c r="A214" s="642" t="s">
        <v>5600</v>
      </c>
      <c r="B214" s="643" t="s">
        <v>2866</v>
      </c>
      <c r="C214" s="644" t="s">
        <v>120</v>
      </c>
      <c r="D214" s="645" t="n">
        <v>45623</v>
      </c>
      <c r="E214" s="652" t="n">
        <v>0.21851</v>
      </c>
      <c r="F214" s="650" t="n">
        <v>0.21851</v>
      </c>
      <c r="G214" s="671" t="s">
        <v>5601</v>
      </c>
      <c r="H214" s="649" t="s">
        <v>5602</v>
      </c>
    </row>
    <row r="215" s="621" customFormat="true" ht="23.85" hidden="false" customHeight="false" outlineLevel="0" collapsed="false">
      <c r="A215" s="642" t="s">
        <v>5600</v>
      </c>
      <c r="B215" s="643" t="s">
        <v>2866</v>
      </c>
      <c r="C215" s="644" t="s">
        <v>120</v>
      </c>
      <c r="D215" s="645" t="n">
        <v>45623</v>
      </c>
      <c r="E215" s="652" t="n">
        <v>0.30438</v>
      </c>
      <c r="F215" s="654"/>
      <c r="G215" s="679" t="s">
        <v>5603</v>
      </c>
      <c r="H215" s="649" t="s">
        <v>5604</v>
      </c>
    </row>
    <row r="216" s="621" customFormat="true" ht="23.85" hidden="false" customHeight="false" outlineLevel="0" collapsed="false">
      <c r="A216" s="642" t="s">
        <v>5600</v>
      </c>
      <c r="B216" s="643" t="s">
        <v>2866</v>
      </c>
      <c r="C216" s="644" t="s">
        <v>120</v>
      </c>
      <c r="D216" s="645" t="n">
        <v>45623</v>
      </c>
      <c r="E216" s="676" t="n">
        <v>0.1352</v>
      </c>
      <c r="F216" s="654"/>
      <c r="G216" s="648" t="s">
        <v>5605</v>
      </c>
      <c r="H216" s="649" t="s">
        <v>5606</v>
      </c>
    </row>
    <row r="217" s="621" customFormat="true" ht="15" hidden="false" customHeight="false" outlineLevel="0" collapsed="false">
      <c r="A217" s="642" t="s">
        <v>5607</v>
      </c>
      <c r="B217" s="643" t="s">
        <v>2932</v>
      </c>
      <c r="C217" s="644" t="s">
        <v>120</v>
      </c>
      <c r="D217" s="645" t="n">
        <v>45623</v>
      </c>
      <c r="E217" s="676" t="n">
        <v>0.22279</v>
      </c>
      <c r="F217" s="650" t="n">
        <v>0.6137</v>
      </c>
      <c r="G217" s="653" t="s">
        <v>5339</v>
      </c>
      <c r="H217" s="649" t="s">
        <v>5340</v>
      </c>
    </row>
    <row r="218" s="621" customFormat="true" ht="23.85" hidden="false" customHeight="false" outlineLevel="0" collapsed="false">
      <c r="A218" s="642" t="s">
        <v>5607</v>
      </c>
      <c r="B218" s="643" t="s">
        <v>2932</v>
      </c>
      <c r="C218" s="644" t="s">
        <v>120</v>
      </c>
      <c r="D218" s="645" t="n">
        <v>45623</v>
      </c>
      <c r="E218" s="676" t="n">
        <v>0.6137</v>
      </c>
      <c r="F218" s="680"/>
      <c r="G218" s="681" t="s">
        <v>5337</v>
      </c>
      <c r="H218" s="649" t="s">
        <v>5338</v>
      </c>
    </row>
    <row r="219" s="621" customFormat="true" ht="23.85" hidden="false" customHeight="false" outlineLevel="0" collapsed="false">
      <c r="A219" s="642" t="s">
        <v>5607</v>
      </c>
      <c r="B219" s="643" t="s">
        <v>2932</v>
      </c>
      <c r="C219" s="644" t="s">
        <v>120</v>
      </c>
      <c r="D219" s="645" t="n">
        <v>45623</v>
      </c>
      <c r="E219" s="676" t="n">
        <v>0.6455</v>
      </c>
      <c r="F219" s="682"/>
      <c r="G219" s="679" t="s">
        <v>5603</v>
      </c>
      <c r="H219" s="649" t="s">
        <v>5604</v>
      </c>
    </row>
    <row r="220" s="621" customFormat="true" ht="23.85" hidden="false" customHeight="false" outlineLevel="0" collapsed="false">
      <c r="A220" s="642" t="s">
        <v>5608</v>
      </c>
      <c r="B220" s="643" t="s">
        <v>4282</v>
      </c>
      <c r="C220" s="644" t="s">
        <v>120</v>
      </c>
      <c r="D220" s="645" t="n">
        <v>45503</v>
      </c>
      <c r="E220" s="646" t="n">
        <v>101.79</v>
      </c>
      <c r="F220" s="650" t="n">
        <v>46.58</v>
      </c>
      <c r="G220" s="648" t="s">
        <v>5609</v>
      </c>
      <c r="H220" s="649" t="s">
        <v>5610</v>
      </c>
    </row>
    <row r="221" s="621" customFormat="true" ht="23.85" hidden="false" customHeight="false" outlineLevel="0" collapsed="false">
      <c r="A221" s="642" t="s">
        <v>5608</v>
      </c>
      <c r="B221" s="643" t="s">
        <v>4282</v>
      </c>
      <c r="C221" s="644" t="s">
        <v>120</v>
      </c>
      <c r="D221" s="645" t="n">
        <v>45503</v>
      </c>
      <c r="E221" s="646" t="n">
        <v>46.58</v>
      </c>
      <c r="F221" s="650"/>
      <c r="G221" s="648" t="s">
        <v>5611</v>
      </c>
      <c r="H221" s="649" t="s">
        <v>5612</v>
      </c>
    </row>
    <row r="222" s="621" customFormat="true" ht="23.85" hidden="false" customHeight="false" outlineLevel="0" collapsed="false">
      <c r="A222" s="642" t="s">
        <v>5608</v>
      </c>
      <c r="B222" s="643" t="s">
        <v>4282</v>
      </c>
      <c r="C222" s="644" t="s">
        <v>120</v>
      </c>
      <c r="D222" s="645" t="n">
        <v>45503</v>
      </c>
      <c r="E222" s="646" t="n">
        <v>31.05</v>
      </c>
      <c r="F222" s="650"/>
      <c r="G222" s="648" t="s">
        <v>5613</v>
      </c>
      <c r="H222" s="649" t="s">
        <v>5614</v>
      </c>
    </row>
    <row r="223" s="621" customFormat="true" ht="15" hidden="false" customHeight="false" outlineLevel="0" collapsed="false">
      <c r="A223" s="642" t="s">
        <v>5615</v>
      </c>
      <c r="B223" s="643" t="s">
        <v>2091</v>
      </c>
      <c r="C223" s="644" t="s">
        <v>686</v>
      </c>
      <c r="D223" s="645" t="n">
        <v>45623</v>
      </c>
      <c r="E223" s="646" t="n">
        <v>137.54</v>
      </c>
      <c r="F223" s="650" t="n">
        <v>137.54</v>
      </c>
      <c r="G223" s="653" t="s">
        <v>5616</v>
      </c>
      <c r="H223" s="649" t="s">
        <v>5617</v>
      </c>
    </row>
    <row r="224" s="621" customFormat="true" ht="23.85" hidden="false" customHeight="false" outlineLevel="0" collapsed="false">
      <c r="A224" s="642" t="s">
        <v>5615</v>
      </c>
      <c r="B224" s="643" t="s">
        <v>2091</v>
      </c>
      <c r="C224" s="644" t="s">
        <v>686</v>
      </c>
      <c r="D224" s="645" t="n">
        <v>45623</v>
      </c>
      <c r="E224" s="646" t="n">
        <v>138.875</v>
      </c>
      <c r="F224" s="650"/>
      <c r="G224" s="653" t="s">
        <v>5520</v>
      </c>
      <c r="H224" s="649" t="s">
        <v>5521</v>
      </c>
    </row>
    <row r="225" s="621" customFormat="true" ht="23.85" hidden="false" customHeight="false" outlineLevel="0" collapsed="false">
      <c r="A225" s="642" t="s">
        <v>5615</v>
      </c>
      <c r="B225" s="643" t="s">
        <v>2091</v>
      </c>
      <c r="C225" s="644" t="s">
        <v>686</v>
      </c>
      <c r="D225" s="645" t="n">
        <v>45623</v>
      </c>
      <c r="E225" s="646" t="n">
        <v>120.03</v>
      </c>
      <c r="F225" s="650"/>
      <c r="G225" s="648" t="s">
        <v>5618</v>
      </c>
      <c r="H225" s="649" t="s">
        <v>5619</v>
      </c>
    </row>
    <row r="226" s="621" customFormat="true" ht="23.85" hidden="false" customHeight="false" outlineLevel="0" collapsed="false">
      <c r="A226" s="642" t="s">
        <v>5620</v>
      </c>
      <c r="B226" s="643" t="s">
        <v>2571</v>
      </c>
      <c r="C226" s="644" t="s">
        <v>120</v>
      </c>
      <c r="D226" s="645" t="n">
        <v>45502</v>
      </c>
      <c r="E226" s="646" t="n">
        <v>60</v>
      </c>
      <c r="F226" s="650" t="n">
        <v>107.5</v>
      </c>
      <c r="G226" s="648" t="s">
        <v>5621</v>
      </c>
      <c r="H226" s="649" t="s">
        <v>5622</v>
      </c>
    </row>
    <row r="227" s="621" customFormat="true" ht="15" hidden="false" customHeight="false" outlineLevel="0" collapsed="false">
      <c r="A227" s="642" t="s">
        <v>5620</v>
      </c>
      <c r="B227" s="643" t="s">
        <v>2571</v>
      </c>
      <c r="C227" s="644" t="s">
        <v>120</v>
      </c>
      <c r="D227" s="645" t="n">
        <v>45502</v>
      </c>
      <c r="E227" s="646" t="n">
        <v>107.5</v>
      </c>
      <c r="F227" s="650"/>
      <c r="G227" s="648" t="s">
        <v>5623</v>
      </c>
      <c r="H227" s="649" t="s">
        <v>5624</v>
      </c>
    </row>
    <row r="228" s="621" customFormat="true" ht="23.85" hidden="false" customHeight="false" outlineLevel="0" collapsed="false">
      <c r="A228" s="642" t="s">
        <v>5620</v>
      </c>
      <c r="B228" s="643" t="s">
        <v>2571</v>
      </c>
      <c r="C228" s="644" t="s">
        <v>120</v>
      </c>
      <c r="D228" s="645" t="n">
        <v>45502</v>
      </c>
      <c r="E228" s="646" t="n">
        <v>113.84</v>
      </c>
      <c r="F228" s="650"/>
      <c r="G228" s="651" t="s">
        <v>5625</v>
      </c>
      <c r="H228" s="649" t="s">
        <v>5626</v>
      </c>
    </row>
    <row r="229" s="621" customFormat="true" ht="23.85" hidden="false" customHeight="false" outlineLevel="0" collapsed="false">
      <c r="A229" s="642" t="s">
        <v>5627</v>
      </c>
      <c r="B229" s="643" t="s">
        <v>5628</v>
      </c>
      <c r="C229" s="644" t="s">
        <v>120</v>
      </c>
      <c r="D229" s="645" t="n">
        <v>45503</v>
      </c>
      <c r="E229" s="646" t="n">
        <v>12.441</v>
      </c>
      <c r="F229" s="650" t="n">
        <v>12.891</v>
      </c>
      <c r="G229" s="648" t="s">
        <v>5427</v>
      </c>
      <c r="H229" s="649" t="s">
        <v>5428</v>
      </c>
    </row>
    <row r="230" s="621" customFormat="true" ht="23.85" hidden="false" customHeight="false" outlineLevel="0" collapsed="false">
      <c r="A230" s="642" t="s">
        <v>5627</v>
      </c>
      <c r="B230" s="643" t="s">
        <v>5628</v>
      </c>
      <c r="C230" s="644" t="s">
        <v>120</v>
      </c>
      <c r="D230" s="645" t="n">
        <v>45503</v>
      </c>
      <c r="E230" s="646" t="n">
        <v>12.891</v>
      </c>
      <c r="F230" s="650"/>
      <c r="G230" s="648" t="s">
        <v>5297</v>
      </c>
      <c r="H230" s="649" t="s">
        <v>5298</v>
      </c>
    </row>
    <row r="231" s="621" customFormat="true" ht="15" hidden="false" customHeight="false" outlineLevel="0" collapsed="false">
      <c r="A231" s="642" t="s">
        <v>5627</v>
      </c>
      <c r="B231" s="643" t="s">
        <v>5628</v>
      </c>
      <c r="C231" s="644" t="s">
        <v>120</v>
      </c>
      <c r="D231" s="645" t="n">
        <v>45503</v>
      </c>
      <c r="E231" s="646" t="n">
        <v>20.741</v>
      </c>
      <c r="F231" s="650"/>
      <c r="G231" s="653" t="s">
        <v>5299</v>
      </c>
      <c r="H231" s="649" t="s">
        <v>5300</v>
      </c>
    </row>
    <row r="232" s="621" customFormat="true" ht="23.85" hidden="false" customHeight="false" outlineLevel="0" collapsed="false">
      <c r="A232" s="642" t="s">
        <v>5629</v>
      </c>
      <c r="B232" s="643" t="s">
        <v>4431</v>
      </c>
      <c r="C232" s="644" t="s">
        <v>120</v>
      </c>
      <c r="D232" s="645" t="n">
        <v>45589</v>
      </c>
      <c r="E232" s="646" t="n">
        <v>67.355</v>
      </c>
      <c r="F232" s="650" t="n">
        <v>67.355</v>
      </c>
      <c r="G232" s="648" t="s">
        <v>5252</v>
      </c>
      <c r="H232" s="649" t="s">
        <v>5253</v>
      </c>
    </row>
    <row r="233" s="621" customFormat="true" ht="23.85" hidden="false" customHeight="false" outlineLevel="0" collapsed="false">
      <c r="A233" s="642" t="s">
        <v>5629</v>
      </c>
      <c r="B233" s="643" t="s">
        <v>4431</v>
      </c>
      <c r="C233" s="644" t="s">
        <v>120</v>
      </c>
      <c r="D233" s="645" t="n">
        <v>45589</v>
      </c>
      <c r="E233" s="646" t="n">
        <v>59.49</v>
      </c>
      <c r="F233" s="650"/>
      <c r="G233" s="651" t="s">
        <v>5630</v>
      </c>
      <c r="H233" s="649" t="s">
        <v>5631</v>
      </c>
    </row>
    <row r="234" s="621" customFormat="true" ht="23.85" hidden="false" customHeight="false" outlineLevel="0" collapsed="false">
      <c r="A234" s="642" t="s">
        <v>5629</v>
      </c>
      <c r="B234" s="643" t="s">
        <v>4431</v>
      </c>
      <c r="C234" s="644" t="s">
        <v>120</v>
      </c>
      <c r="D234" s="645" t="n">
        <v>45589</v>
      </c>
      <c r="E234" s="646" t="n">
        <v>89.09</v>
      </c>
      <c r="F234" s="650"/>
      <c r="G234" s="648" t="s">
        <v>5632</v>
      </c>
      <c r="H234" s="649" t="s">
        <v>5633</v>
      </c>
    </row>
    <row r="235" s="621" customFormat="true" ht="23.85" hidden="false" customHeight="false" outlineLevel="0" collapsed="false">
      <c r="A235" s="642" t="s">
        <v>5634</v>
      </c>
      <c r="B235" s="643" t="s">
        <v>5635</v>
      </c>
      <c r="C235" s="644" t="s">
        <v>120</v>
      </c>
      <c r="D235" s="645" t="n">
        <v>45594</v>
      </c>
      <c r="E235" s="646" t="n">
        <v>72.21</v>
      </c>
      <c r="F235" s="650" t="n">
        <v>72.21</v>
      </c>
      <c r="G235" s="648" t="s">
        <v>5427</v>
      </c>
      <c r="H235" s="649" t="s">
        <v>5428</v>
      </c>
    </row>
    <row r="236" s="621" customFormat="true" ht="23.85" hidden="false" customHeight="false" outlineLevel="0" collapsed="false">
      <c r="A236" s="642" t="s">
        <v>5634</v>
      </c>
      <c r="B236" s="643" t="s">
        <v>5635</v>
      </c>
      <c r="C236" s="644" t="s">
        <v>120</v>
      </c>
      <c r="D236" s="645" t="n">
        <v>45594</v>
      </c>
      <c r="E236" s="683" t="n">
        <v>64.3733333333333</v>
      </c>
      <c r="F236" s="650"/>
      <c r="G236" s="648" t="s">
        <v>5636</v>
      </c>
      <c r="H236" s="649" t="s">
        <v>5637</v>
      </c>
    </row>
    <row r="237" s="621" customFormat="true" ht="23.85" hidden="false" customHeight="false" outlineLevel="0" collapsed="false">
      <c r="A237" s="642" t="s">
        <v>5634</v>
      </c>
      <c r="B237" s="643" t="s">
        <v>5635</v>
      </c>
      <c r="C237" s="644" t="s">
        <v>120</v>
      </c>
      <c r="D237" s="645" t="n">
        <v>45594</v>
      </c>
      <c r="E237" s="683" t="n">
        <v>77.79</v>
      </c>
      <c r="F237" s="650"/>
      <c r="G237" s="648" t="s">
        <v>5638</v>
      </c>
      <c r="H237" s="649" t="s">
        <v>5639</v>
      </c>
    </row>
    <row r="238" s="621" customFormat="true" ht="15" hidden="false" customHeight="false" outlineLevel="0" collapsed="false">
      <c r="A238" s="642" t="s">
        <v>5640</v>
      </c>
      <c r="B238" s="684" t="s">
        <v>3440</v>
      </c>
      <c r="C238" s="644" t="s">
        <v>120</v>
      </c>
      <c r="D238" s="645" t="n">
        <v>45503</v>
      </c>
      <c r="E238" s="646" t="n">
        <v>1148</v>
      </c>
      <c r="F238" s="650" t="n">
        <v>1139.36</v>
      </c>
      <c r="G238" s="648" t="s">
        <v>5571</v>
      </c>
      <c r="H238" s="649" t="s">
        <v>5572</v>
      </c>
    </row>
    <row r="239" s="621" customFormat="true" ht="15" hidden="false" customHeight="false" outlineLevel="0" collapsed="false">
      <c r="A239" s="642" t="s">
        <v>5640</v>
      </c>
      <c r="B239" s="684" t="s">
        <v>3440</v>
      </c>
      <c r="C239" s="644" t="s">
        <v>120</v>
      </c>
      <c r="D239" s="645" t="n">
        <v>45503</v>
      </c>
      <c r="E239" s="652" t="n">
        <v>1139.36</v>
      </c>
      <c r="F239" s="650"/>
      <c r="G239" s="648" t="s">
        <v>5641</v>
      </c>
      <c r="H239" s="649" t="s">
        <v>5642</v>
      </c>
    </row>
    <row r="240" s="621" customFormat="true" ht="23.85" hidden="false" customHeight="false" outlineLevel="0" collapsed="false">
      <c r="A240" s="642" t="s">
        <v>5640</v>
      </c>
      <c r="B240" s="684" t="s">
        <v>3440</v>
      </c>
      <c r="C240" s="644" t="s">
        <v>120</v>
      </c>
      <c r="D240" s="645" t="n">
        <v>45503</v>
      </c>
      <c r="E240" s="646" t="n">
        <v>1114.59</v>
      </c>
      <c r="F240" s="650"/>
      <c r="G240" s="648" t="s">
        <v>5643</v>
      </c>
      <c r="H240" s="649" t="s">
        <v>5644</v>
      </c>
    </row>
    <row r="241" s="621" customFormat="true" ht="15" hidden="false" customHeight="false" outlineLevel="0" collapsed="false">
      <c r="A241" s="642" t="s">
        <v>5645</v>
      </c>
      <c r="B241" s="643" t="s">
        <v>4274</v>
      </c>
      <c r="C241" s="644" t="s">
        <v>120</v>
      </c>
      <c r="D241" s="645" t="n">
        <v>45503</v>
      </c>
      <c r="E241" s="646" t="n">
        <v>562.61</v>
      </c>
      <c r="F241" s="650" t="n">
        <v>404</v>
      </c>
      <c r="G241" s="648" t="s">
        <v>5646</v>
      </c>
      <c r="H241" s="649" t="s">
        <v>5647</v>
      </c>
    </row>
    <row r="242" s="621" customFormat="true" ht="15" hidden="false" customHeight="false" outlineLevel="0" collapsed="false">
      <c r="A242" s="642" t="s">
        <v>5645</v>
      </c>
      <c r="B242" s="643" t="s">
        <v>4274</v>
      </c>
      <c r="C242" s="644" t="s">
        <v>120</v>
      </c>
      <c r="D242" s="645" t="n">
        <v>45503</v>
      </c>
      <c r="E242" s="646" t="n">
        <v>333.2</v>
      </c>
      <c r="F242" s="650"/>
      <c r="G242" s="648" t="s">
        <v>5648</v>
      </c>
      <c r="H242" s="649" t="s">
        <v>5649</v>
      </c>
    </row>
    <row r="243" s="621" customFormat="true" ht="15" hidden="false" customHeight="false" outlineLevel="0" collapsed="false">
      <c r="A243" s="642" t="s">
        <v>5645</v>
      </c>
      <c r="B243" s="643" t="s">
        <v>4274</v>
      </c>
      <c r="C243" s="644" t="s">
        <v>120</v>
      </c>
      <c r="D243" s="645" t="n">
        <v>45503</v>
      </c>
      <c r="E243" s="646" t="n">
        <v>404</v>
      </c>
      <c r="F243" s="650"/>
      <c r="G243" s="651" t="s">
        <v>5281</v>
      </c>
      <c r="H243" s="649" t="s">
        <v>5282</v>
      </c>
    </row>
    <row r="244" s="621" customFormat="true" ht="23.85" hidden="false" customHeight="false" outlineLevel="0" collapsed="false">
      <c r="A244" s="642" t="s">
        <v>5650</v>
      </c>
      <c r="B244" s="643" t="s">
        <v>4463</v>
      </c>
      <c r="C244" s="644" t="s">
        <v>120</v>
      </c>
      <c r="D244" s="645" t="n">
        <v>45503</v>
      </c>
      <c r="E244" s="646" t="n">
        <v>60.95</v>
      </c>
      <c r="F244" s="650" t="n">
        <v>60.95</v>
      </c>
      <c r="G244" s="651" t="s">
        <v>5651</v>
      </c>
      <c r="H244" s="649" t="s">
        <v>5652</v>
      </c>
    </row>
    <row r="245" s="621" customFormat="true" ht="23.85" hidden="false" customHeight="false" outlineLevel="0" collapsed="false">
      <c r="A245" s="642" t="s">
        <v>5650</v>
      </c>
      <c r="B245" s="643" t="s">
        <v>4463</v>
      </c>
      <c r="C245" s="644" t="s">
        <v>120</v>
      </c>
      <c r="D245" s="645" t="n">
        <v>45503</v>
      </c>
      <c r="E245" s="646" t="n">
        <v>43.46</v>
      </c>
      <c r="F245" s="650"/>
      <c r="G245" s="651" t="s">
        <v>5653</v>
      </c>
      <c r="H245" s="649" t="s">
        <v>5654</v>
      </c>
    </row>
    <row r="246" s="621" customFormat="true" ht="35.05" hidden="false" customHeight="false" outlineLevel="0" collapsed="false">
      <c r="A246" s="642" t="s">
        <v>5650</v>
      </c>
      <c r="B246" s="643" t="s">
        <v>4463</v>
      </c>
      <c r="C246" s="644" t="s">
        <v>120</v>
      </c>
      <c r="D246" s="645" t="n">
        <v>45503</v>
      </c>
      <c r="E246" s="646" t="n">
        <v>102.47</v>
      </c>
      <c r="F246" s="650"/>
      <c r="G246" s="651" t="s">
        <v>5655</v>
      </c>
      <c r="H246" s="649" t="s">
        <v>5656</v>
      </c>
    </row>
    <row r="247" s="621" customFormat="true" ht="15" hidden="false" customHeight="false" outlineLevel="0" collapsed="false">
      <c r="A247" s="642" t="s">
        <v>5657</v>
      </c>
      <c r="B247" s="643" t="s">
        <v>3469</v>
      </c>
      <c r="C247" s="644" t="s">
        <v>120</v>
      </c>
      <c r="D247" s="645" t="n">
        <v>45623</v>
      </c>
      <c r="E247" s="646" t="n">
        <v>18.847</v>
      </c>
      <c r="F247" s="650" t="n">
        <v>26.19</v>
      </c>
      <c r="G247" s="651" t="s">
        <v>5658</v>
      </c>
      <c r="H247" s="649" t="s">
        <v>5659</v>
      </c>
    </row>
    <row r="248" s="621" customFormat="true" ht="23.85" hidden="false" customHeight="false" outlineLevel="0" collapsed="false">
      <c r="A248" s="642" t="s">
        <v>5657</v>
      </c>
      <c r="B248" s="643" t="s">
        <v>3469</v>
      </c>
      <c r="C248" s="644" t="s">
        <v>120</v>
      </c>
      <c r="D248" s="645" t="n">
        <v>45623</v>
      </c>
      <c r="E248" s="646" t="n">
        <v>29.242</v>
      </c>
      <c r="F248" s="650"/>
      <c r="G248" s="653" t="s">
        <v>5660</v>
      </c>
      <c r="H248" s="649" t="s">
        <v>5661</v>
      </c>
    </row>
    <row r="249" s="621" customFormat="true" ht="15" hidden="false" customHeight="false" outlineLevel="0" collapsed="false">
      <c r="A249" s="642" t="s">
        <v>5657</v>
      </c>
      <c r="B249" s="643" t="s">
        <v>3469</v>
      </c>
      <c r="C249" s="644" t="s">
        <v>120</v>
      </c>
      <c r="D249" s="645" t="n">
        <v>45623</v>
      </c>
      <c r="E249" s="646" t="n">
        <v>26.19</v>
      </c>
      <c r="F249" s="650"/>
      <c r="G249" s="651" t="s">
        <v>5662</v>
      </c>
      <c r="H249" s="649" t="s">
        <v>5663</v>
      </c>
    </row>
    <row r="250" s="621" customFormat="true" ht="23.85" hidden="false" customHeight="false" outlineLevel="0" collapsed="false">
      <c r="A250" s="642" t="s">
        <v>5664</v>
      </c>
      <c r="B250" s="643" t="s">
        <v>2704</v>
      </c>
      <c r="C250" s="644" t="s">
        <v>44</v>
      </c>
      <c r="D250" s="645" t="n">
        <v>45504</v>
      </c>
      <c r="E250" s="646" t="n">
        <v>645</v>
      </c>
      <c r="F250" s="650" t="n">
        <v>645</v>
      </c>
      <c r="G250" s="651" t="s">
        <v>5665</v>
      </c>
      <c r="H250" s="649" t="s">
        <v>5666</v>
      </c>
    </row>
    <row r="251" s="621" customFormat="true" ht="23.85" hidden="false" customHeight="false" outlineLevel="0" collapsed="false">
      <c r="A251" s="642" t="s">
        <v>5664</v>
      </c>
      <c r="B251" s="643" t="s">
        <v>2704</v>
      </c>
      <c r="C251" s="644" t="s">
        <v>44</v>
      </c>
      <c r="D251" s="645" t="n">
        <v>45504</v>
      </c>
      <c r="E251" s="646" t="n">
        <v>612.763888888889</v>
      </c>
      <c r="F251" s="650"/>
      <c r="G251" s="651" t="s">
        <v>5667</v>
      </c>
      <c r="H251" s="649" t="s">
        <v>5668</v>
      </c>
    </row>
    <row r="252" s="621" customFormat="true" ht="15" hidden="false" customHeight="false" outlineLevel="0" collapsed="false">
      <c r="A252" s="642" t="s">
        <v>5664</v>
      </c>
      <c r="B252" s="643" t="s">
        <v>2704</v>
      </c>
      <c r="C252" s="644" t="s">
        <v>44</v>
      </c>
      <c r="D252" s="645" t="n">
        <v>45504</v>
      </c>
      <c r="E252" s="646" t="n">
        <v>688.375</v>
      </c>
      <c r="F252" s="650"/>
      <c r="G252" s="651" t="s">
        <v>5669</v>
      </c>
      <c r="H252" s="649" t="s">
        <v>5670</v>
      </c>
    </row>
    <row r="253" s="621" customFormat="true" ht="23.85" hidden="false" customHeight="false" outlineLevel="0" collapsed="false">
      <c r="A253" s="642" t="s">
        <v>5671</v>
      </c>
      <c r="B253" s="643" t="s">
        <v>3586</v>
      </c>
      <c r="C253" s="644" t="s">
        <v>120</v>
      </c>
      <c r="D253" s="645" t="n">
        <v>45623</v>
      </c>
      <c r="E253" s="646" t="n">
        <v>27.119</v>
      </c>
      <c r="F253" s="650" t="n">
        <v>27.119</v>
      </c>
      <c r="G253" s="651" t="s">
        <v>5434</v>
      </c>
      <c r="H253" s="649" t="s">
        <v>5435</v>
      </c>
    </row>
    <row r="254" s="621" customFormat="true" ht="15" hidden="false" customHeight="false" outlineLevel="0" collapsed="false">
      <c r="A254" s="642" t="s">
        <v>5671</v>
      </c>
      <c r="B254" s="643" t="s">
        <v>3586</v>
      </c>
      <c r="C254" s="644" t="s">
        <v>120</v>
      </c>
      <c r="D254" s="645" t="n">
        <v>45623</v>
      </c>
      <c r="E254" s="646" t="n">
        <v>16.324</v>
      </c>
      <c r="F254" s="650"/>
      <c r="G254" s="671" t="s">
        <v>5672</v>
      </c>
      <c r="H254" s="649" t="s">
        <v>5673</v>
      </c>
    </row>
    <row r="255" s="621" customFormat="true" ht="23.85" hidden="false" customHeight="false" outlineLevel="0" collapsed="false">
      <c r="A255" s="642" t="s">
        <v>5671</v>
      </c>
      <c r="B255" s="643" t="s">
        <v>3586</v>
      </c>
      <c r="C255" s="644" t="s">
        <v>120</v>
      </c>
      <c r="D255" s="645" t="n">
        <v>45623</v>
      </c>
      <c r="E255" s="646" t="n">
        <v>42.301</v>
      </c>
      <c r="F255" s="650"/>
      <c r="G255" s="651" t="s">
        <v>5436</v>
      </c>
      <c r="H255" s="649" t="s">
        <v>5437</v>
      </c>
    </row>
    <row r="256" s="621" customFormat="true" ht="23.85" hidden="false" customHeight="false" outlineLevel="0" collapsed="false">
      <c r="A256" s="642" t="s">
        <v>5674</v>
      </c>
      <c r="B256" s="684" t="s">
        <v>3492</v>
      </c>
      <c r="C256" s="644" t="s">
        <v>120</v>
      </c>
      <c r="D256" s="645" t="n">
        <v>45574</v>
      </c>
      <c r="E256" s="646" t="n">
        <v>15.974</v>
      </c>
      <c r="F256" s="650" t="n">
        <v>18.687</v>
      </c>
      <c r="G256" s="651" t="s">
        <v>5250</v>
      </c>
      <c r="H256" s="649" t="s">
        <v>5251</v>
      </c>
    </row>
    <row r="257" s="621" customFormat="true" ht="23.85" hidden="false" customHeight="false" outlineLevel="0" collapsed="false">
      <c r="A257" s="642" t="s">
        <v>5674</v>
      </c>
      <c r="B257" s="684" t="s">
        <v>3492</v>
      </c>
      <c r="C257" s="644" t="s">
        <v>120</v>
      </c>
      <c r="D257" s="645" t="n">
        <v>45574</v>
      </c>
      <c r="E257" s="646" t="n">
        <v>18.687</v>
      </c>
      <c r="F257" s="650"/>
      <c r="G257" s="651" t="s">
        <v>5289</v>
      </c>
      <c r="H257" s="649" t="s">
        <v>5290</v>
      </c>
    </row>
    <row r="258" s="621" customFormat="true" ht="23.85" hidden="false" customHeight="false" outlineLevel="0" collapsed="false">
      <c r="A258" s="642" t="s">
        <v>5674</v>
      </c>
      <c r="B258" s="684" t="s">
        <v>3492</v>
      </c>
      <c r="C258" s="644" t="s">
        <v>120</v>
      </c>
      <c r="D258" s="645" t="n">
        <v>45574</v>
      </c>
      <c r="E258" s="646" t="n">
        <v>23.822</v>
      </c>
      <c r="F258" s="650"/>
      <c r="G258" s="651" t="s">
        <v>5453</v>
      </c>
      <c r="H258" s="649" t="s">
        <v>5454</v>
      </c>
    </row>
    <row r="259" s="621" customFormat="true" ht="15" hidden="false" customHeight="false" outlineLevel="0" collapsed="false">
      <c r="A259" s="642" t="s">
        <v>5675</v>
      </c>
      <c r="B259" s="643" t="s">
        <v>2492</v>
      </c>
      <c r="C259" s="644" t="s">
        <v>686</v>
      </c>
      <c r="D259" s="645" t="n">
        <v>45622</v>
      </c>
      <c r="E259" s="652" t="n">
        <v>42.75</v>
      </c>
      <c r="F259" s="650" t="n">
        <v>41.6444444444444</v>
      </c>
      <c r="G259" s="651" t="s">
        <v>5676</v>
      </c>
      <c r="H259" s="649" t="s">
        <v>5677</v>
      </c>
    </row>
    <row r="260" s="621" customFormat="true" ht="15" hidden="false" customHeight="false" outlineLevel="0" collapsed="false">
      <c r="A260" s="642" t="s">
        <v>5675</v>
      </c>
      <c r="B260" s="643" t="s">
        <v>2492</v>
      </c>
      <c r="C260" s="644" t="s">
        <v>686</v>
      </c>
      <c r="D260" s="645" t="n">
        <v>45622</v>
      </c>
      <c r="E260" s="646" t="n">
        <v>29.6805555555556</v>
      </c>
      <c r="F260" s="650"/>
      <c r="G260" s="671" t="s">
        <v>5308</v>
      </c>
      <c r="H260" s="649" t="s">
        <v>5678</v>
      </c>
    </row>
    <row r="261" s="621" customFormat="true" ht="15" hidden="false" customHeight="false" outlineLevel="0" collapsed="false">
      <c r="A261" s="642" t="s">
        <v>5675</v>
      </c>
      <c r="B261" s="643" t="s">
        <v>2492</v>
      </c>
      <c r="C261" s="644" t="s">
        <v>686</v>
      </c>
      <c r="D261" s="645" t="n">
        <v>45622</v>
      </c>
      <c r="E261" s="646" t="n">
        <v>41.6444444444444</v>
      </c>
      <c r="F261" s="650"/>
      <c r="G261" s="651" t="s">
        <v>5369</v>
      </c>
      <c r="H261" s="649" t="s">
        <v>5370</v>
      </c>
    </row>
    <row r="262" s="621" customFormat="true" ht="23.85" hidden="false" customHeight="false" outlineLevel="0" collapsed="false">
      <c r="A262" s="642" t="s">
        <v>5679</v>
      </c>
      <c r="B262" s="684" t="s">
        <v>4122</v>
      </c>
      <c r="C262" s="644" t="s">
        <v>120</v>
      </c>
      <c r="D262" s="645" t="n">
        <v>45503</v>
      </c>
      <c r="E262" s="646" t="n">
        <v>137.9</v>
      </c>
      <c r="F262" s="650" t="n">
        <v>218.11</v>
      </c>
      <c r="G262" s="648" t="s">
        <v>5680</v>
      </c>
      <c r="H262" s="649" t="s">
        <v>5681</v>
      </c>
    </row>
    <row r="263" s="621" customFormat="true" ht="23.85" hidden="false" customHeight="false" outlineLevel="0" collapsed="false">
      <c r="A263" s="642" t="s">
        <v>5679</v>
      </c>
      <c r="B263" s="684" t="s">
        <v>4122</v>
      </c>
      <c r="C263" s="644" t="s">
        <v>120</v>
      </c>
      <c r="D263" s="645" t="n">
        <v>45503</v>
      </c>
      <c r="E263" s="646" t="n">
        <v>1185.66</v>
      </c>
      <c r="F263" s="650"/>
      <c r="G263" s="648" t="s">
        <v>5682</v>
      </c>
      <c r="H263" s="649" t="s">
        <v>5683</v>
      </c>
    </row>
    <row r="264" s="621" customFormat="true" ht="23.85" hidden="false" customHeight="false" outlineLevel="0" collapsed="false">
      <c r="A264" s="642" t="s">
        <v>5679</v>
      </c>
      <c r="B264" s="684" t="s">
        <v>4122</v>
      </c>
      <c r="C264" s="644" t="s">
        <v>120</v>
      </c>
      <c r="D264" s="645" t="n">
        <v>45503</v>
      </c>
      <c r="E264" s="646" t="n">
        <v>218.11</v>
      </c>
      <c r="F264" s="650"/>
      <c r="G264" s="651" t="s">
        <v>5684</v>
      </c>
      <c r="H264" s="649" t="s">
        <v>5685</v>
      </c>
    </row>
    <row r="265" s="621" customFormat="true" ht="23.85" hidden="false" customHeight="false" outlineLevel="0" collapsed="false">
      <c r="A265" s="642" t="s">
        <v>5686</v>
      </c>
      <c r="B265" s="643" t="s">
        <v>4260</v>
      </c>
      <c r="C265" s="644" t="s">
        <v>120</v>
      </c>
      <c r="D265" s="645" t="n">
        <v>45503</v>
      </c>
      <c r="E265" s="646" t="n">
        <v>372</v>
      </c>
      <c r="F265" s="650" t="n">
        <v>274.21</v>
      </c>
      <c r="G265" s="653" t="s">
        <v>5687</v>
      </c>
      <c r="H265" s="649" t="s">
        <v>5688</v>
      </c>
    </row>
    <row r="266" s="621" customFormat="true" ht="23.85" hidden="false" customHeight="false" outlineLevel="0" collapsed="false">
      <c r="A266" s="642" t="s">
        <v>5686</v>
      </c>
      <c r="B266" s="643" t="s">
        <v>4260</v>
      </c>
      <c r="C266" s="644" t="s">
        <v>120</v>
      </c>
      <c r="D266" s="645" t="n">
        <v>45503</v>
      </c>
      <c r="E266" s="646" t="n">
        <v>254.91</v>
      </c>
      <c r="F266" s="650"/>
      <c r="G266" s="648" t="s">
        <v>5689</v>
      </c>
      <c r="H266" s="649" t="s">
        <v>5690</v>
      </c>
    </row>
    <row r="267" s="621" customFormat="true" ht="15" hidden="false" customHeight="false" outlineLevel="0" collapsed="false">
      <c r="A267" s="642" t="s">
        <v>5686</v>
      </c>
      <c r="B267" s="643" t="s">
        <v>4260</v>
      </c>
      <c r="C267" s="644" t="s">
        <v>120</v>
      </c>
      <c r="D267" s="645" t="n">
        <v>45503</v>
      </c>
      <c r="E267" s="646" t="n">
        <v>274.21</v>
      </c>
      <c r="F267" s="650"/>
      <c r="G267" s="653" t="s">
        <v>5241</v>
      </c>
      <c r="H267" s="649" t="s">
        <v>5242</v>
      </c>
    </row>
    <row r="268" s="621" customFormat="true" ht="23.85" hidden="false" customHeight="false" outlineLevel="0" collapsed="false">
      <c r="A268" s="642" t="s">
        <v>5691</v>
      </c>
      <c r="B268" s="643" t="s">
        <v>4474</v>
      </c>
      <c r="C268" s="644" t="s">
        <v>120</v>
      </c>
      <c r="D268" s="645" t="n">
        <v>45504</v>
      </c>
      <c r="E268" s="646" t="n">
        <v>143.75</v>
      </c>
      <c r="F268" s="650" t="n">
        <v>143.75</v>
      </c>
      <c r="G268" s="648" t="s">
        <v>5692</v>
      </c>
      <c r="H268" s="649" t="s">
        <v>5693</v>
      </c>
    </row>
    <row r="269" s="621" customFormat="true" ht="23.85" hidden="false" customHeight="false" outlineLevel="0" collapsed="false">
      <c r="A269" s="642" t="s">
        <v>5691</v>
      </c>
      <c r="B269" s="643" t="s">
        <v>4474</v>
      </c>
      <c r="C269" s="644" t="s">
        <v>120</v>
      </c>
      <c r="D269" s="645" t="n">
        <v>45504</v>
      </c>
      <c r="E269" s="646" t="n">
        <v>182.98</v>
      </c>
      <c r="F269" s="650"/>
      <c r="G269" s="648" t="s">
        <v>5258</v>
      </c>
      <c r="H269" s="649" t="s">
        <v>5259</v>
      </c>
    </row>
    <row r="270" s="621" customFormat="true" ht="23.85" hidden="false" customHeight="false" outlineLevel="0" collapsed="false">
      <c r="A270" s="642" t="s">
        <v>5691</v>
      </c>
      <c r="B270" s="643" t="s">
        <v>4474</v>
      </c>
      <c r="C270" s="644" t="s">
        <v>120</v>
      </c>
      <c r="D270" s="645" t="n">
        <v>45504</v>
      </c>
      <c r="E270" s="646" t="n">
        <v>125.39</v>
      </c>
      <c r="F270" s="650"/>
      <c r="G270" s="648" t="s">
        <v>5250</v>
      </c>
      <c r="H270" s="649" t="s">
        <v>5251</v>
      </c>
    </row>
    <row r="271" s="621" customFormat="true" ht="23.85" hidden="false" customHeight="false" outlineLevel="0" collapsed="false">
      <c r="A271" s="642" t="s">
        <v>5694</v>
      </c>
      <c r="B271" s="643" t="s">
        <v>2709</v>
      </c>
      <c r="C271" s="644" t="s">
        <v>120</v>
      </c>
      <c r="D271" s="645" t="n">
        <v>45503</v>
      </c>
      <c r="E271" s="646" t="n">
        <v>2635.8</v>
      </c>
      <c r="F271" s="650" t="n">
        <v>2984.13</v>
      </c>
      <c r="G271" s="648" t="s">
        <v>5695</v>
      </c>
      <c r="H271" s="649" t="s">
        <v>5696</v>
      </c>
    </row>
    <row r="272" s="621" customFormat="true" ht="23.85" hidden="false" customHeight="false" outlineLevel="0" collapsed="false">
      <c r="A272" s="642" t="s">
        <v>5694</v>
      </c>
      <c r="B272" s="643" t="s">
        <v>2709</v>
      </c>
      <c r="C272" s="644" t="s">
        <v>120</v>
      </c>
      <c r="D272" s="645" t="n">
        <v>45503</v>
      </c>
      <c r="E272" s="646" t="n">
        <v>3003.41</v>
      </c>
      <c r="F272" s="650"/>
      <c r="G272" s="648" t="s">
        <v>5327</v>
      </c>
      <c r="H272" s="649" t="s">
        <v>5328</v>
      </c>
    </row>
    <row r="273" s="621" customFormat="true" ht="23.85" hidden="false" customHeight="false" outlineLevel="0" collapsed="false">
      <c r="A273" s="642" t="s">
        <v>5694</v>
      </c>
      <c r="B273" s="643" t="s">
        <v>2709</v>
      </c>
      <c r="C273" s="644" t="s">
        <v>120</v>
      </c>
      <c r="D273" s="645" t="n">
        <v>45503</v>
      </c>
      <c r="E273" s="646" t="n">
        <v>2984.13</v>
      </c>
      <c r="F273" s="650"/>
      <c r="G273" s="648" t="s">
        <v>5459</v>
      </c>
      <c r="H273" s="649" t="s">
        <v>5460</v>
      </c>
    </row>
    <row r="274" s="621" customFormat="true" ht="23.85" hidden="false" customHeight="false" outlineLevel="0" collapsed="false">
      <c r="A274" s="642" t="s">
        <v>5697</v>
      </c>
      <c r="B274" s="643" t="s">
        <v>4411</v>
      </c>
      <c r="C274" s="644" t="s">
        <v>120</v>
      </c>
      <c r="D274" s="645" t="n">
        <v>45503</v>
      </c>
      <c r="E274" s="646" t="n">
        <v>6.9</v>
      </c>
      <c r="F274" s="650" t="n">
        <v>11.34</v>
      </c>
      <c r="G274" s="648" t="s">
        <v>5698</v>
      </c>
      <c r="H274" s="649" t="s">
        <v>5699</v>
      </c>
    </row>
    <row r="275" s="621" customFormat="true" ht="15" hidden="false" customHeight="false" outlineLevel="0" collapsed="false">
      <c r="A275" s="642" t="s">
        <v>5697</v>
      </c>
      <c r="B275" s="643" t="s">
        <v>4411</v>
      </c>
      <c r="C275" s="644" t="s">
        <v>120</v>
      </c>
      <c r="D275" s="645" t="n">
        <v>45503</v>
      </c>
      <c r="E275" s="646" t="n">
        <v>11.75</v>
      </c>
      <c r="F275" s="650"/>
      <c r="G275" s="651" t="s">
        <v>5641</v>
      </c>
      <c r="H275" s="649" t="s">
        <v>5642</v>
      </c>
    </row>
    <row r="276" s="621" customFormat="true" ht="23.85" hidden="false" customHeight="false" outlineLevel="0" collapsed="false">
      <c r="A276" s="642" t="s">
        <v>5697</v>
      </c>
      <c r="B276" s="643" t="s">
        <v>4411</v>
      </c>
      <c r="C276" s="644" t="s">
        <v>120</v>
      </c>
      <c r="D276" s="645" t="n">
        <v>45503</v>
      </c>
      <c r="E276" s="646" t="n">
        <v>11.34</v>
      </c>
      <c r="F276" s="650"/>
      <c r="G276" s="648" t="s">
        <v>5252</v>
      </c>
      <c r="H276" s="649" t="s">
        <v>5253</v>
      </c>
    </row>
    <row r="277" s="621" customFormat="true" ht="15" hidden="false" customHeight="false" outlineLevel="0" collapsed="false">
      <c r="A277" s="642" t="s">
        <v>5700</v>
      </c>
      <c r="B277" s="685" t="s">
        <v>4396</v>
      </c>
      <c r="C277" s="644" t="s">
        <v>120</v>
      </c>
      <c r="D277" s="645" t="n">
        <v>45503</v>
      </c>
      <c r="E277" s="646" t="n">
        <v>293.94</v>
      </c>
      <c r="F277" s="650" t="n">
        <v>245.615</v>
      </c>
      <c r="G277" s="648" t="s">
        <v>5241</v>
      </c>
      <c r="H277" s="649" t="s">
        <v>5242</v>
      </c>
    </row>
    <row r="278" s="621" customFormat="true" ht="15" hidden="false" customHeight="false" outlineLevel="0" collapsed="false">
      <c r="A278" s="642" t="s">
        <v>5700</v>
      </c>
      <c r="B278" s="685" t="s">
        <v>4396</v>
      </c>
      <c r="C278" s="644" t="s">
        <v>120</v>
      </c>
      <c r="D278" s="645" t="n">
        <v>45503</v>
      </c>
      <c r="E278" s="646" t="n">
        <v>244.34</v>
      </c>
      <c r="F278" s="686"/>
      <c r="G278" s="648" t="s">
        <v>5641</v>
      </c>
      <c r="H278" s="649" t="s">
        <v>5642</v>
      </c>
    </row>
    <row r="279" s="621" customFormat="true" ht="23.85" hidden="false" customHeight="false" outlineLevel="0" collapsed="false">
      <c r="A279" s="642" t="s">
        <v>5700</v>
      </c>
      <c r="B279" s="685" t="s">
        <v>4396</v>
      </c>
      <c r="C279" s="644" t="s">
        <v>120</v>
      </c>
      <c r="D279" s="645" t="n">
        <v>45504</v>
      </c>
      <c r="E279" s="646" t="n">
        <v>245.615</v>
      </c>
      <c r="F279" s="686"/>
      <c r="G279" s="648" t="s">
        <v>5701</v>
      </c>
      <c r="H279" s="649" t="s">
        <v>5702</v>
      </c>
    </row>
    <row r="280" s="621" customFormat="true" ht="23.85" hidden="false" customHeight="false" outlineLevel="0" collapsed="false">
      <c r="A280" s="642" t="s">
        <v>5703</v>
      </c>
      <c r="B280" s="643" t="s">
        <v>3680</v>
      </c>
      <c r="C280" s="644" t="s">
        <v>120</v>
      </c>
      <c r="D280" s="645" t="n">
        <v>45504</v>
      </c>
      <c r="E280" s="646" t="n">
        <v>155</v>
      </c>
      <c r="F280" s="650" t="n">
        <v>116.084</v>
      </c>
      <c r="G280" s="648" t="s">
        <v>5436</v>
      </c>
      <c r="H280" s="649" t="s">
        <v>5437</v>
      </c>
    </row>
    <row r="281" s="621" customFormat="true" ht="23.85" hidden="false" customHeight="false" outlineLevel="0" collapsed="false">
      <c r="A281" s="642" t="s">
        <v>5703</v>
      </c>
      <c r="B281" s="643" t="s">
        <v>3680</v>
      </c>
      <c r="C281" s="644" t="s">
        <v>120</v>
      </c>
      <c r="D281" s="645" t="n">
        <v>45504</v>
      </c>
      <c r="E281" s="646" t="n">
        <v>116.084</v>
      </c>
      <c r="F281" s="650"/>
      <c r="G281" s="648" t="s">
        <v>5434</v>
      </c>
      <c r="H281" s="649" t="s">
        <v>5435</v>
      </c>
    </row>
    <row r="282" s="621" customFormat="true" ht="23.85" hidden="false" customHeight="false" outlineLevel="0" collapsed="false">
      <c r="A282" s="642" t="s">
        <v>5703</v>
      </c>
      <c r="B282" s="643" t="s">
        <v>3680</v>
      </c>
      <c r="C282" s="644" t="s">
        <v>120</v>
      </c>
      <c r="D282" s="645" t="n">
        <v>45504</v>
      </c>
      <c r="E282" s="646" t="n">
        <v>98.866</v>
      </c>
      <c r="F282" s="650"/>
      <c r="G282" s="648" t="s">
        <v>5704</v>
      </c>
      <c r="H282" s="649" t="s">
        <v>5705</v>
      </c>
    </row>
    <row r="283" s="621" customFormat="true" ht="23.85" hidden="false" customHeight="false" outlineLevel="0" collapsed="false">
      <c r="A283" s="642" t="s">
        <v>5706</v>
      </c>
      <c r="B283" s="643" t="s">
        <v>2915</v>
      </c>
      <c r="C283" s="644"/>
      <c r="D283" s="645" t="n">
        <v>45623</v>
      </c>
      <c r="E283" s="646" t="n">
        <v>0.59878</v>
      </c>
      <c r="F283" s="650" t="n">
        <v>0.59878</v>
      </c>
      <c r="G283" s="671" t="s">
        <v>5707</v>
      </c>
      <c r="H283" s="649" t="s">
        <v>5708</v>
      </c>
    </row>
    <row r="284" s="621" customFormat="true" ht="23.85" hidden="false" customHeight="false" outlineLevel="0" collapsed="false">
      <c r="A284" s="642" t="s">
        <v>5706</v>
      </c>
      <c r="B284" s="643" t="s">
        <v>2915</v>
      </c>
      <c r="C284" s="644"/>
      <c r="D284" s="645" t="n">
        <v>45623</v>
      </c>
      <c r="E284" s="646" t="n">
        <v>0.71</v>
      </c>
      <c r="F284" s="650"/>
      <c r="G284" s="648" t="s">
        <v>5344</v>
      </c>
      <c r="H284" s="649" t="s">
        <v>5709</v>
      </c>
    </row>
    <row r="285" s="621" customFormat="true" ht="23.85" hidden="false" customHeight="false" outlineLevel="0" collapsed="false">
      <c r="A285" s="642" t="s">
        <v>5706</v>
      </c>
      <c r="B285" s="643" t="s">
        <v>2915</v>
      </c>
      <c r="C285" s="644"/>
      <c r="D285" s="645" t="n">
        <v>45623</v>
      </c>
      <c r="E285" s="646" t="n">
        <v>0.3768</v>
      </c>
      <c r="F285" s="650"/>
      <c r="G285" s="679" t="s">
        <v>5603</v>
      </c>
      <c r="H285" s="649" t="s">
        <v>5604</v>
      </c>
    </row>
    <row r="286" s="621" customFormat="true" ht="15" hidden="false" customHeight="false" outlineLevel="0" collapsed="false">
      <c r="A286" s="642" t="s">
        <v>5710</v>
      </c>
      <c r="B286" s="643" t="s">
        <v>3159</v>
      </c>
      <c r="C286" s="644" t="s">
        <v>120</v>
      </c>
      <c r="D286" s="645" t="n">
        <v>45624</v>
      </c>
      <c r="E286" s="646" t="n">
        <v>127.1</v>
      </c>
      <c r="F286" s="650" t="n">
        <v>149.28</v>
      </c>
      <c r="G286" s="687" t="s">
        <v>5711</v>
      </c>
      <c r="H286" s="649" t="s">
        <v>5712</v>
      </c>
    </row>
    <row r="287" s="621" customFormat="true" ht="15" hidden="false" customHeight="false" outlineLevel="0" collapsed="false">
      <c r="A287" s="642" t="s">
        <v>5710</v>
      </c>
      <c r="B287" s="643" t="s">
        <v>3159</v>
      </c>
      <c r="C287" s="644" t="s">
        <v>120</v>
      </c>
      <c r="D287" s="645" t="n">
        <v>45624</v>
      </c>
      <c r="E287" s="646" t="n">
        <v>380.15</v>
      </c>
      <c r="F287" s="650"/>
      <c r="G287" s="648" t="s">
        <v>5713</v>
      </c>
      <c r="H287" s="649" t="s">
        <v>5714</v>
      </c>
    </row>
    <row r="288" s="621" customFormat="true" ht="23.85" hidden="false" customHeight="false" outlineLevel="0" collapsed="false">
      <c r="A288" s="642" t="s">
        <v>5710</v>
      </c>
      <c r="B288" s="643" t="s">
        <v>3159</v>
      </c>
      <c r="C288" s="644" t="s">
        <v>120</v>
      </c>
      <c r="D288" s="645" t="n">
        <v>45624</v>
      </c>
      <c r="E288" s="646" t="n">
        <v>149.28</v>
      </c>
      <c r="F288" s="650"/>
      <c r="G288" s="659" t="s">
        <v>5289</v>
      </c>
      <c r="H288" s="649" t="s">
        <v>5290</v>
      </c>
    </row>
    <row r="289" s="621" customFormat="true" ht="23.85" hidden="false" customHeight="false" outlineLevel="0" collapsed="false">
      <c r="A289" s="642" t="s">
        <v>5715</v>
      </c>
      <c r="B289" s="643" t="s">
        <v>3120</v>
      </c>
      <c r="C289" s="644" t="s">
        <v>120</v>
      </c>
      <c r="D289" s="645" t="n">
        <v>45574</v>
      </c>
      <c r="E289" s="646" t="n">
        <v>39.2</v>
      </c>
      <c r="F289" s="650" t="n">
        <v>39.2</v>
      </c>
      <c r="G289" s="648" t="s">
        <v>5404</v>
      </c>
      <c r="H289" s="649" t="s">
        <v>5405</v>
      </c>
    </row>
    <row r="290" s="621" customFormat="true" ht="23.85" hidden="false" customHeight="false" outlineLevel="0" collapsed="false">
      <c r="A290" s="642" t="s">
        <v>5715</v>
      </c>
      <c r="B290" s="643" t="s">
        <v>3120</v>
      </c>
      <c r="C290" s="644" t="s">
        <v>120</v>
      </c>
      <c r="D290" s="645" t="n">
        <v>45574</v>
      </c>
      <c r="E290" s="646" t="n">
        <v>41.319</v>
      </c>
      <c r="F290" s="650"/>
      <c r="G290" s="648" t="s">
        <v>5289</v>
      </c>
      <c r="H290" s="649" t="s">
        <v>5290</v>
      </c>
    </row>
    <row r="291" s="621" customFormat="true" ht="15" hidden="false" customHeight="false" outlineLevel="0" collapsed="false">
      <c r="A291" s="642" t="s">
        <v>5715</v>
      </c>
      <c r="B291" s="643" t="s">
        <v>3120</v>
      </c>
      <c r="C291" s="644" t="s">
        <v>120</v>
      </c>
      <c r="D291" s="645" t="n">
        <v>45574</v>
      </c>
      <c r="E291" s="646" t="n">
        <v>25.19</v>
      </c>
      <c r="F291" s="650"/>
      <c r="G291" s="648" t="s">
        <v>5281</v>
      </c>
      <c r="H291" s="649" t="s">
        <v>5282</v>
      </c>
    </row>
    <row r="292" s="621" customFormat="true" ht="15" hidden="false" customHeight="false" outlineLevel="0" collapsed="false">
      <c r="A292" s="642" t="s">
        <v>5716</v>
      </c>
      <c r="B292" s="643" t="s">
        <v>3132</v>
      </c>
      <c r="C292" s="644" t="s">
        <v>120</v>
      </c>
      <c r="D292" s="645" t="n">
        <v>45504</v>
      </c>
      <c r="E292" s="646" t="n">
        <v>8.766</v>
      </c>
      <c r="F292" s="650" t="n">
        <v>7.208</v>
      </c>
      <c r="G292" s="648" t="s">
        <v>5717</v>
      </c>
      <c r="H292" s="649" t="s">
        <v>5718</v>
      </c>
    </row>
    <row r="293" s="621" customFormat="true" ht="23.85" hidden="false" customHeight="false" outlineLevel="0" collapsed="false">
      <c r="A293" s="642" t="s">
        <v>5716</v>
      </c>
      <c r="B293" s="643" t="s">
        <v>3132</v>
      </c>
      <c r="C293" s="644" t="s">
        <v>120</v>
      </c>
      <c r="D293" s="645" t="n">
        <v>45504</v>
      </c>
      <c r="E293" s="646" t="n">
        <v>7.086</v>
      </c>
      <c r="F293" s="650"/>
      <c r="G293" s="648" t="s">
        <v>5289</v>
      </c>
      <c r="H293" s="649" t="s">
        <v>5290</v>
      </c>
    </row>
    <row r="294" s="621" customFormat="true" ht="23.85" hidden="false" customHeight="false" outlineLevel="0" collapsed="false">
      <c r="A294" s="642" t="s">
        <v>5716</v>
      </c>
      <c r="B294" s="643" t="s">
        <v>3132</v>
      </c>
      <c r="C294" s="644" t="s">
        <v>120</v>
      </c>
      <c r="D294" s="645" t="n">
        <v>45504</v>
      </c>
      <c r="E294" s="646" t="n">
        <v>7.208</v>
      </c>
      <c r="F294" s="650"/>
      <c r="G294" s="648" t="s">
        <v>5278</v>
      </c>
      <c r="H294" s="649" t="s">
        <v>5279</v>
      </c>
    </row>
    <row r="295" s="621" customFormat="true" ht="23.85" hidden="false" customHeight="false" outlineLevel="0" collapsed="false">
      <c r="A295" s="642" t="s">
        <v>5719</v>
      </c>
      <c r="B295" s="643" t="s">
        <v>3435</v>
      </c>
      <c r="C295" s="644" t="s">
        <v>120</v>
      </c>
      <c r="D295" s="645" t="n">
        <v>45502</v>
      </c>
      <c r="E295" s="688" t="n">
        <v>254</v>
      </c>
      <c r="F295" s="650" t="n">
        <v>533.15</v>
      </c>
      <c r="G295" s="653" t="s">
        <v>5720</v>
      </c>
      <c r="H295" s="649" t="s">
        <v>5721</v>
      </c>
    </row>
    <row r="296" s="621" customFormat="true" ht="23.85" hidden="false" customHeight="false" outlineLevel="0" collapsed="false">
      <c r="A296" s="642" t="s">
        <v>5719</v>
      </c>
      <c r="B296" s="643" t="s">
        <v>3435</v>
      </c>
      <c r="C296" s="644" t="s">
        <v>120</v>
      </c>
      <c r="D296" s="645" t="n">
        <v>45502</v>
      </c>
      <c r="E296" s="688" t="n">
        <v>533.15</v>
      </c>
      <c r="F296" s="689"/>
      <c r="G296" s="690" t="s">
        <v>5722</v>
      </c>
      <c r="H296" s="649" t="s">
        <v>5723</v>
      </c>
    </row>
    <row r="297" s="621" customFormat="true" ht="23.85" hidden="false" customHeight="false" outlineLevel="0" collapsed="false">
      <c r="A297" s="642" t="s">
        <v>5719</v>
      </c>
      <c r="B297" s="643" t="s">
        <v>3435</v>
      </c>
      <c r="C297" s="644" t="s">
        <v>120</v>
      </c>
      <c r="D297" s="645" t="n">
        <v>45502</v>
      </c>
      <c r="E297" s="688" t="n">
        <v>1328.49</v>
      </c>
      <c r="F297" s="689"/>
      <c r="G297" s="653" t="s">
        <v>5724</v>
      </c>
      <c r="H297" s="649" t="s">
        <v>5725</v>
      </c>
    </row>
    <row r="298" s="621" customFormat="true" ht="23.85" hidden="false" customHeight="false" outlineLevel="0" collapsed="false">
      <c r="A298" s="642" t="s">
        <v>5726</v>
      </c>
      <c r="B298" s="643" t="s">
        <v>2566</v>
      </c>
      <c r="C298" s="644" t="s">
        <v>47</v>
      </c>
      <c r="D298" s="645" t="n">
        <v>45504</v>
      </c>
      <c r="E298" s="646" t="n">
        <v>2.30624242424242</v>
      </c>
      <c r="F298" s="650" t="n">
        <v>2.00695757575758</v>
      </c>
      <c r="G298" s="648" t="s">
        <v>5289</v>
      </c>
      <c r="H298" s="649" t="s">
        <v>5290</v>
      </c>
    </row>
    <row r="299" s="621" customFormat="true" ht="23.85" hidden="false" customHeight="false" outlineLevel="0" collapsed="false">
      <c r="A299" s="642" t="s">
        <v>5726</v>
      </c>
      <c r="B299" s="643" t="s">
        <v>2566</v>
      </c>
      <c r="C299" s="644" t="s">
        <v>47</v>
      </c>
      <c r="D299" s="645" t="n">
        <v>45504</v>
      </c>
      <c r="E299" s="646" t="n">
        <v>1.08351515151515</v>
      </c>
      <c r="F299" s="650"/>
      <c r="G299" s="648" t="s">
        <v>5727</v>
      </c>
      <c r="H299" s="649" t="s">
        <v>5728</v>
      </c>
    </row>
    <row r="300" s="621" customFormat="true" ht="23.85" hidden="false" customHeight="false" outlineLevel="0" collapsed="false">
      <c r="A300" s="642" t="s">
        <v>5726</v>
      </c>
      <c r="B300" s="643" t="s">
        <v>2566</v>
      </c>
      <c r="C300" s="644" t="s">
        <v>47</v>
      </c>
      <c r="D300" s="645" t="n">
        <v>45504</v>
      </c>
      <c r="E300" s="646" t="n">
        <v>2.00695757575758</v>
      </c>
      <c r="F300" s="650"/>
      <c r="G300" s="648" t="s">
        <v>5729</v>
      </c>
      <c r="H300" s="649" t="s">
        <v>5730</v>
      </c>
    </row>
    <row r="301" s="621" customFormat="true" ht="15" hidden="false" customHeight="false" outlineLevel="0" collapsed="false">
      <c r="A301" s="642" t="s">
        <v>5731</v>
      </c>
      <c r="B301" s="643" t="s">
        <v>2288</v>
      </c>
      <c r="C301" s="644" t="s">
        <v>120</v>
      </c>
      <c r="D301" s="645" t="n">
        <v>45574</v>
      </c>
      <c r="E301" s="646" t="n">
        <v>316.44</v>
      </c>
      <c r="F301" s="650" t="n">
        <v>327.34</v>
      </c>
      <c r="G301" s="648" t="s">
        <v>5732</v>
      </c>
      <c r="H301" s="649" t="s">
        <v>5733</v>
      </c>
    </row>
    <row r="302" s="621" customFormat="true" ht="15" hidden="false" customHeight="false" outlineLevel="0" collapsed="false">
      <c r="A302" s="642" t="s">
        <v>5731</v>
      </c>
      <c r="B302" s="643" t="s">
        <v>2288</v>
      </c>
      <c r="C302" s="644" t="s">
        <v>120</v>
      </c>
      <c r="D302" s="645" t="n">
        <v>45574</v>
      </c>
      <c r="E302" s="646" t="n">
        <v>365.02</v>
      </c>
      <c r="F302" s="650"/>
      <c r="G302" s="648" t="s">
        <v>5734</v>
      </c>
      <c r="H302" s="649" t="s">
        <v>5735</v>
      </c>
    </row>
    <row r="303" s="621" customFormat="true" ht="35.05" hidden="false" customHeight="false" outlineLevel="0" collapsed="false">
      <c r="A303" s="642" t="s">
        <v>5731</v>
      </c>
      <c r="B303" s="643" t="s">
        <v>2288</v>
      </c>
      <c r="C303" s="644" t="s">
        <v>120</v>
      </c>
      <c r="D303" s="645" t="n">
        <v>45574</v>
      </c>
      <c r="E303" s="646" t="n">
        <v>327.34</v>
      </c>
      <c r="F303" s="650"/>
      <c r="G303" s="648" t="s">
        <v>5736</v>
      </c>
      <c r="H303" s="649" t="s">
        <v>5737</v>
      </c>
    </row>
    <row r="304" s="621" customFormat="true" ht="23.85" hidden="false" customHeight="false" outlineLevel="0" collapsed="false">
      <c r="A304" s="642" t="s">
        <v>5738</v>
      </c>
      <c r="B304" s="643" t="s">
        <v>3688</v>
      </c>
      <c r="C304" s="644" t="s">
        <v>120</v>
      </c>
      <c r="D304" s="645" t="n">
        <v>45624</v>
      </c>
      <c r="E304" s="652" t="n">
        <v>234.653</v>
      </c>
      <c r="F304" s="650" t="n">
        <v>233.889</v>
      </c>
      <c r="G304" s="671" t="s">
        <v>5434</v>
      </c>
      <c r="H304" s="649" t="s">
        <v>5435</v>
      </c>
    </row>
    <row r="305" s="621" customFormat="true" ht="23.85" hidden="false" customHeight="false" outlineLevel="0" collapsed="false">
      <c r="A305" s="642" t="s">
        <v>5738</v>
      </c>
      <c r="B305" s="643" t="s">
        <v>3688</v>
      </c>
      <c r="C305" s="644" t="s">
        <v>120</v>
      </c>
      <c r="D305" s="645" t="n">
        <v>45624</v>
      </c>
      <c r="E305" s="652" t="n">
        <v>209.99</v>
      </c>
      <c r="F305" s="650"/>
      <c r="G305" s="648" t="s">
        <v>5704</v>
      </c>
      <c r="H305" s="649" t="s">
        <v>5739</v>
      </c>
    </row>
    <row r="306" s="621" customFormat="true" ht="23.85" hidden="false" customHeight="false" outlineLevel="0" collapsed="false">
      <c r="A306" s="642" t="s">
        <v>5738</v>
      </c>
      <c r="B306" s="643" t="s">
        <v>3688</v>
      </c>
      <c r="C306" s="644" t="s">
        <v>120</v>
      </c>
      <c r="D306" s="645" t="n">
        <v>45624</v>
      </c>
      <c r="E306" s="652" t="n">
        <v>233.889</v>
      </c>
      <c r="F306" s="650"/>
      <c r="G306" s="648" t="s">
        <v>5586</v>
      </c>
      <c r="H306" s="649" t="s">
        <v>5740</v>
      </c>
    </row>
    <row r="307" s="621" customFormat="true" ht="23.85" hidden="false" customHeight="false" outlineLevel="0" collapsed="false">
      <c r="A307" s="642" t="s">
        <v>5741</v>
      </c>
      <c r="B307" s="643" t="s">
        <v>5742</v>
      </c>
      <c r="C307" s="644" t="s">
        <v>120</v>
      </c>
      <c r="D307" s="645" t="n">
        <v>45574</v>
      </c>
      <c r="E307" s="652" t="n">
        <v>5.5088</v>
      </c>
      <c r="F307" s="650" t="n">
        <v>4.602</v>
      </c>
      <c r="G307" s="651" t="s">
        <v>5402</v>
      </c>
      <c r="H307" s="649" t="s">
        <v>5403</v>
      </c>
    </row>
    <row r="308" s="621" customFormat="true" ht="15" hidden="false" customHeight="false" outlineLevel="0" collapsed="false">
      <c r="A308" s="642" t="s">
        <v>5741</v>
      </c>
      <c r="B308" s="643" t="s">
        <v>5742</v>
      </c>
      <c r="C308" s="644" t="s">
        <v>120</v>
      </c>
      <c r="D308" s="645" t="n">
        <v>45574</v>
      </c>
      <c r="E308" s="652" t="n">
        <v>4.602</v>
      </c>
      <c r="F308" s="654"/>
      <c r="G308" s="651" t="s">
        <v>5281</v>
      </c>
      <c r="H308" s="649" t="s">
        <v>5282</v>
      </c>
    </row>
    <row r="309" s="621" customFormat="true" ht="15" hidden="false" customHeight="false" outlineLevel="0" collapsed="false">
      <c r="A309" s="642" t="s">
        <v>5741</v>
      </c>
      <c r="B309" s="643" t="s">
        <v>5742</v>
      </c>
      <c r="C309" s="644" t="s">
        <v>120</v>
      </c>
      <c r="D309" s="645" t="n">
        <v>45574</v>
      </c>
      <c r="E309" s="652" t="n">
        <v>4.5672</v>
      </c>
      <c r="F309" s="654"/>
      <c r="G309" s="651" t="s">
        <v>5565</v>
      </c>
      <c r="H309" s="649" t="s">
        <v>5566</v>
      </c>
    </row>
    <row r="310" s="621" customFormat="true" ht="15" hidden="false" customHeight="false" outlineLevel="0" collapsed="false">
      <c r="A310" s="642" t="s">
        <v>5743</v>
      </c>
      <c r="B310" s="643" t="s">
        <v>3450</v>
      </c>
      <c r="C310" s="644" t="s">
        <v>120</v>
      </c>
      <c r="D310" s="645" t="n">
        <v>45595</v>
      </c>
      <c r="E310" s="652" t="n">
        <v>1531.3</v>
      </c>
      <c r="F310" s="650" t="n">
        <v>1470.25</v>
      </c>
      <c r="G310" s="648" t="s">
        <v>5571</v>
      </c>
      <c r="H310" s="649" t="s">
        <v>5572</v>
      </c>
    </row>
    <row r="311" s="621" customFormat="true" ht="15" hidden="false" customHeight="false" outlineLevel="0" collapsed="false">
      <c r="A311" s="642" t="s">
        <v>5743</v>
      </c>
      <c r="B311" s="643" t="s">
        <v>3450</v>
      </c>
      <c r="C311" s="644" t="s">
        <v>120</v>
      </c>
      <c r="D311" s="645" t="n">
        <v>45595</v>
      </c>
      <c r="E311" s="652" t="n">
        <v>563.03</v>
      </c>
      <c r="F311" s="650"/>
      <c r="G311" s="648" t="s">
        <v>5573</v>
      </c>
      <c r="H311" s="649" t="s">
        <v>5744</v>
      </c>
    </row>
    <row r="312" s="621" customFormat="true" ht="15" hidden="false" customHeight="false" outlineLevel="0" collapsed="false">
      <c r="A312" s="642" t="s">
        <v>5743</v>
      </c>
      <c r="B312" s="643" t="s">
        <v>3450</v>
      </c>
      <c r="C312" s="644" t="s">
        <v>120</v>
      </c>
      <c r="D312" s="645" t="n">
        <v>45595</v>
      </c>
      <c r="E312" s="652" t="n">
        <v>1470.25</v>
      </c>
      <c r="F312" s="650"/>
      <c r="G312" s="648" t="s">
        <v>5745</v>
      </c>
      <c r="H312" s="649" t="s">
        <v>5746</v>
      </c>
    </row>
    <row r="313" s="621" customFormat="true" ht="15" hidden="false" customHeight="false" outlineLevel="0" collapsed="false">
      <c r="A313" s="642" t="s">
        <v>5747</v>
      </c>
      <c r="B313" s="684" t="s">
        <v>3425</v>
      </c>
      <c r="C313" s="644" t="s">
        <v>120</v>
      </c>
      <c r="D313" s="645" t="n">
        <v>45596</v>
      </c>
      <c r="E313" s="652" t="n">
        <v>901.9</v>
      </c>
      <c r="F313" s="650" t="n">
        <v>1045.67</v>
      </c>
      <c r="G313" s="648" t="s">
        <v>5327</v>
      </c>
      <c r="H313" s="649" t="s">
        <v>5328</v>
      </c>
    </row>
    <row r="314" s="621" customFormat="true" ht="15" hidden="false" customHeight="false" outlineLevel="0" collapsed="false">
      <c r="A314" s="642" t="s">
        <v>5747</v>
      </c>
      <c r="B314" s="684" t="s">
        <v>3425</v>
      </c>
      <c r="C314" s="644" t="s">
        <v>120</v>
      </c>
      <c r="D314" s="645" t="n">
        <v>45596</v>
      </c>
      <c r="E314" s="652" t="n">
        <v>1200.2</v>
      </c>
      <c r="F314" s="650"/>
      <c r="G314" s="648" t="s">
        <v>5748</v>
      </c>
      <c r="H314" s="649" t="s">
        <v>5749</v>
      </c>
    </row>
    <row r="315" s="621" customFormat="true" ht="23.85" hidden="false" customHeight="false" outlineLevel="0" collapsed="false">
      <c r="A315" s="642" t="s">
        <v>5747</v>
      </c>
      <c r="B315" s="684" t="s">
        <v>3425</v>
      </c>
      <c r="C315" s="644" t="s">
        <v>120</v>
      </c>
      <c r="D315" s="645" t="n">
        <v>45596</v>
      </c>
      <c r="E315" s="652" t="n">
        <v>1045.67</v>
      </c>
      <c r="F315" s="650"/>
      <c r="G315" s="648" t="s">
        <v>5488</v>
      </c>
      <c r="H315" s="649" t="s">
        <v>5489</v>
      </c>
    </row>
    <row r="316" s="621" customFormat="true" ht="23.85" hidden="false" customHeight="false" outlineLevel="0" collapsed="false">
      <c r="A316" s="642" t="s">
        <v>5750</v>
      </c>
      <c r="B316" s="684" t="s">
        <v>2983</v>
      </c>
      <c r="C316" s="644" t="s">
        <v>120</v>
      </c>
      <c r="D316" s="645" t="n">
        <v>45623</v>
      </c>
      <c r="E316" s="652" t="n">
        <v>64.23</v>
      </c>
      <c r="F316" s="650" t="n">
        <v>72.28</v>
      </c>
      <c r="G316" s="651" t="s">
        <v>5289</v>
      </c>
      <c r="H316" s="649" t="s">
        <v>5290</v>
      </c>
    </row>
    <row r="317" s="621" customFormat="true" ht="15" hidden="false" customHeight="false" outlineLevel="0" collapsed="false">
      <c r="A317" s="642" t="s">
        <v>5750</v>
      </c>
      <c r="B317" s="684" t="s">
        <v>2983</v>
      </c>
      <c r="C317" s="644" t="s">
        <v>120</v>
      </c>
      <c r="D317" s="645" t="n">
        <v>45623</v>
      </c>
      <c r="E317" s="652" t="n">
        <v>84.91</v>
      </c>
      <c r="F317" s="650"/>
      <c r="G317" s="651" t="s">
        <v>5369</v>
      </c>
      <c r="H317" s="649" t="s">
        <v>5370</v>
      </c>
    </row>
    <row r="318" s="621" customFormat="true" ht="15" hidden="false" customHeight="false" outlineLevel="0" collapsed="false">
      <c r="A318" s="642" t="s">
        <v>5750</v>
      </c>
      <c r="B318" s="684" t="s">
        <v>2983</v>
      </c>
      <c r="C318" s="644" t="s">
        <v>120</v>
      </c>
      <c r="D318" s="645" t="n">
        <v>45623</v>
      </c>
      <c r="E318" s="652" t="n">
        <v>72.28</v>
      </c>
      <c r="F318" s="650"/>
      <c r="G318" s="648" t="s">
        <v>5367</v>
      </c>
      <c r="H318" s="649" t="s">
        <v>5368</v>
      </c>
    </row>
    <row r="319" s="621" customFormat="true" ht="15" hidden="false" customHeight="false" outlineLevel="0" collapsed="false">
      <c r="A319" s="642" t="s">
        <v>5751</v>
      </c>
      <c r="B319" s="643" t="s">
        <v>2405</v>
      </c>
      <c r="C319" s="644" t="s">
        <v>686</v>
      </c>
      <c r="D319" s="645" t="n">
        <v>45622</v>
      </c>
      <c r="E319" s="652" t="n">
        <v>98.6287037037037</v>
      </c>
      <c r="F319" s="650" t="n">
        <v>108.172222222222</v>
      </c>
      <c r="G319" s="648" t="s">
        <v>5752</v>
      </c>
      <c r="H319" s="649" t="s">
        <v>5753</v>
      </c>
    </row>
    <row r="320" s="621" customFormat="true" ht="23.85" hidden="false" customHeight="false" outlineLevel="0" collapsed="false">
      <c r="A320" s="642" t="s">
        <v>5751</v>
      </c>
      <c r="B320" s="643" t="s">
        <v>2405</v>
      </c>
      <c r="C320" s="644" t="s">
        <v>686</v>
      </c>
      <c r="D320" s="645" t="n">
        <v>45622</v>
      </c>
      <c r="E320" s="652" t="n">
        <v>108.172222222222</v>
      </c>
      <c r="F320" s="650"/>
      <c r="G320" s="671" t="s">
        <v>5754</v>
      </c>
      <c r="H320" s="649" t="s">
        <v>5755</v>
      </c>
    </row>
    <row r="321" s="621" customFormat="true" ht="23.85" hidden="false" customHeight="false" outlineLevel="0" collapsed="false">
      <c r="A321" s="642" t="s">
        <v>5751</v>
      </c>
      <c r="B321" s="643" t="s">
        <v>2405</v>
      </c>
      <c r="C321" s="644" t="s">
        <v>686</v>
      </c>
      <c r="D321" s="645" t="n">
        <v>45622</v>
      </c>
      <c r="E321" s="652" t="n">
        <v>181.166666666667</v>
      </c>
      <c r="F321" s="650"/>
      <c r="G321" s="651" t="s">
        <v>5520</v>
      </c>
      <c r="H321" s="649" t="s">
        <v>5521</v>
      </c>
    </row>
    <row r="322" s="621" customFormat="true" ht="15" hidden="false" customHeight="false" outlineLevel="0" collapsed="false">
      <c r="A322" s="642" t="s">
        <v>5756</v>
      </c>
      <c r="B322" s="643" t="s">
        <v>2411</v>
      </c>
      <c r="C322" s="644" t="s">
        <v>686</v>
      </c>
      <c r="D322" s="645" t="n">
        <v>45622</v>
      </c>
      <c r="E322" s="652" t="n">
        <v>104.078703703704</v>
      </c>
      <c r="F322" s="650" t="n">
        <v>104.078703703704</v>
      </c>
      <c r="G322" s="648" t="s">
        <v>5752</v>
      </c>
      <c r="H322" s="649" t="s">
        <v>5753</v>
      </c>
    </row>
    <row r="323" s="621" customFormat="true" ht="23.85" hidden="false" customHeight="false" outlineLevel="0" collapsed="false">
      <c r="A323" s="642" t="s">
        <v>5756</v>
      </c>
      <c r="B323" s="643" t="s">
        <v>2411</v>
      </c>
      <c r="C323" s="644" t="s">
        <v>686</v>
      </c>
      <c r="D323" s="645" t="n">
        <v>45622</v>
      </c>
      <c r="E323" s="652" t="n">
        <v>178.388888888889</v>
      </c>
      <c r="F323" s="650"/>
      <c r="G323" s="651" t="s">
        <v>5520</v>
      </c>
      <c r="H323" s="649" t="s">
        <v>5521</v>
      </c>
    </row>
    <row r="324" s="621" customFormat="true" ht="15" hidden="false" customHeight="false" outlineLevel="0" collapsed="false">
      <c r="A324" s="642" t="s">
        <v>5756</v>
      </c>
      <c r="B324" s="643" t="s">
        <v>2411</v>
      </c>
      <c r="C324" s="644" t="s">
        <v>686</v>
      </c>
      <c r="D324" s="645" t="n">
        <v>45622</v>
      </c>
      <c r="E324" s="652" t="n">
        <v>67.2388888888889</v>
      </c>
      <c r="F324" s="650"/>
      <c r="G324" s="651" t="s">
        <v>5369</v>
      </c>
      <c r="H324" s="649" t="s">
        <v>5370</v>
      </c>
    </row>
    <row r="325" s="621" customFormat="true" ht="15" hidden="false" customHeight="false" outlineLevel="0" collapsed="false">
      <c r="A325" s="642" t="s">
        <v>5757</v>
      </c>
      <c r="B325" s="643" t="s">
        <v>2416</v>
      </c>
      <c r="C325" s="644" t="s">
        <v>686</v>
      </c>
      <c r="D325" s="645" t="n">
        <v>45622</v>
      </c>
      <c r="E325" s="652" t="n">
        <v>104.333333333333</v>
      </c>
      <c r="F325" s="650" t="n">
        <v>104.333333333333</v>
      </c>
      <c r="G325" s="648" t="s">
        <v>5758</v>
      </c>
      <c r="H325" s="649" t="s">
        <v>5759</v>
      </c>
    </row>
    <row r="326" s="621" customFormat="true" ht="15" hidden="false" customHeight="false" outlineLevel="0" collapsed="false">
      <c r="A326" s="642" t="s">
        <v>5757</v>
      </c>
      <c r="B326" s="643" t="s">
        <v>2416</v>
      </c>
      <c r="C326" s="644" t="s">
        <v>686</v>
      </c>
      <c r="D326" s="645" t="n">
        <v>45622</v>
      </c>
      <c r="E326" s="652" t="n">
        <v>101.62037037037</v>
      </c>
      <c r="F326" s="650"/>
      <c r="G326" s="648" t="s">
        <v>5752</v>
      </c>
      <c r="H326" s="649" t="s">
        <v>5753</v>
      </c>
    </row>
    <row r="327" s="621" customFormat="true" ht="23.85" hidden="false" customHeight="false" outlineLevel="0" collapsed="false">
      <c r="A327" s="642" t="s">
        <v>5757</v>
      </c>
      <c r="B327" s="643" t="s">
        <v>2416</v>
      </c>
      <c r="C327" s="644" t="s">
        <v>686</v>
      </c>
      <c r="D327" s="645" t="n">
        <v>45622</v>
      </c>
      <c r="E327" s="652" t="n">
        <v>178.388888888889</v>
      </c>
      <c r="F327" s="650"/>
      <c r="G327" s="651" t="s">
        <v>5520</v>
      </c>
      <c r="H327" s="649" t="s">
        <v>5521</v>
      </c>
    </row>
    <row r="328" s="621" customFormat="true" ht="15" hidden="false" customHeight="false" outlineLevel="0" collapsed="false">
      <c r="A328" s="642" t="s">
        <v>5760</v>
      </c>
      <c r="B328" s="643" t="s">
        <v>4436</v>
      </c>
      <c r="C328" s="644" t="s">
        <v>120</v>
      </c>
      <c r="D328" s="645" t="n">
        <v>45596</v>
      </c>
      <c r="E328" s="652" t="n">
        <v>35.7</v>
      </c>
      <c r="F328" s="650" t="n">
        <v>35.7</v>
      </c>
      <c r="G328" s="651" t="s">
        <v>5641</v>
      </c>
      <c r="H328" s="649" t="s">
        <v>5642</v>
      </c>
    </row>
    <row r="329" s="621" customFormat="true" ht="23.85" hidden="false" customHeight="false" outlineLevel="0" collapsed="false">
      <c r="A329" s="642" t="s">
        <v>5760</v>
      </c>
      <c r="B329" s="643" t="s">
        <v>4436</v>
      </c>
      <c r="C329" s="644" t="s">
        <v>120</v>
      </c>
      <c r="D329" s="645" t="n">
        <v>45596</v>
      </c>
      <c r="E329" s="652" t="n">
        <v>45.052</v>
      </c>
      <c r="F329" s="650"/>
      <c r="G329" s="648" t="s">
        <v>5252</v>
      </c>
      <c r="H329" s="649" t="s">
        <v>5253</v>
      </c>
    </row>
    <row r="330" s="621" customFormat="true" ht="15" hidden="false" customHeight="false" outlineLevel="0" collapsed="false">
      <c r="A330" s="642" t="s">
        <v>5760</v>
      </c>
      <c r="B330" s="643" t="s">
        <v>4436</v>
      </c>
      <c r="C330" s="644" t="s">
        <v>120</v>
      </c>
      <c r="D330" s="645" t="n">
        <v>45596</v>
      </c>
      <c r="E330" s="652" t="n">
        <v>34.88</v>
      </c>
      <c r="F330" s="650"/>
      <c r="G330" s="648" t="s">
        <v>5327</v>
      </c>
      <c r="H330" s="649" t="s">
        <v>5328</v>
      </c>
    </row>
    <row r="331" s="621" customFormat="true" ht="23.85" hidden="false" customHeight="false" outlineLevel="0" collapsed="false">
      <c r="A331" s="642" t="s">
        <v>5761</v>
      </c>
      <c r="B331" s="643" t="s">
        <v>3083</v>
      </c>
      <c r="C331" s="657" t="s">
        <v>47</v>
      </c>
      <c r="D331" s="645" t="n">
        <v>45503</v>
      </c>
      <c r="E331" s="658" t="n">
        <v>12.7441</v>
      </c>
      <c r="F331" s="662" t="n">
        <v>12.7441</v>
      </c>
      <c r="G331" s="659" t="s">
        <v>5289</v>
      </c>
      <c r="H331" s="649" t="s">
        <v>5290</v>
      </c>
    </row>
    <row r="332" s="621" customFormat="true" ht="23.85" hidden="false" customHeight="false" outlineLevel="0" collapsed="false">
      <c r="A332" s="642" t="s">
        <v>5761</v>
      </c>
      <c r="B332" s="643" t="s">
        <v>3083</v>
      </c>
      <c r="C332" s="657" t="s">
        <v>47</v>
      </c>
      <c r="D332" s="645" t="n">
        <v>45503</v>
      </c>
      <c r="E332" s="658" t="n">
        <v>12.0235</v>
      </c>
      <c r="F332" s="660"/>
      <c r="G332" s="659" t="s">
        <v>5415</v>
      </c>
      <c r="H332" s="649" t="s">
        <v>5416</v>
      </c>
    </row>
    <row r="333" s="621" customFormat="true" ht="23.85" hidden="false" customHeight="false" outlineLevel="0" collapsed="false">
      <c r="A333" s="642" t="s">
        <v>5761</v>
      </c>
      <c r="B333" s="643" t="s">
        <v>3083</v>
      </c>
      <c r="C333" s="657" t="s">
        <v>47</v>
      </c>
      <c r="D333" s="645" t="n">
        <v>45503</v>
      </c>
      <c r="E333" s="658" t="n">
        <v>13.0158</v>
      </c>
      <c r="F333" s="660"/>
      <c r="G333" s="659" t="s">
        <v>5762</v>
      </c>
      <c r="H333" s="649" t="s">
        <v>5763</v>
      </c>
    </row>
    <row r="334" s="621" customFormat="true" ht="15" hidden="false" customHeight="false" outlineLevel="0" collapsed="false">
      <c r="A334" s="642" t="s">
        <v>5764</v>
      </c>
      <c r="B334" s="643" t="s">
        <v>2497</v>
      </c>
      <c r="C334" s="644" t="s">
        <v>686</v>
      </c>
      <c r="D334" s="645" t="n">
        <v>45622</v>
      </c>
      <c r="E334" s="652" t="n">
        <v>47.1944444444444</v>
      </c>
      <c r="F334" s="650" t="n">
        <v>47.1944444444444</v>
      </c>
      <c r="G334" s="651" t="s">
        <v>5676</v>
      </c>
      <c r="H334" s="649" t="s">
        <v>5677</v>
      </c>
    </row>
    <row r="335" s="621" customFormat="true" ht="15" hidden="false" customHeight="false" outlineLevel="0" collapsed="false">
      <c r="A335" s="642" t="s">
        <v>5764</v>
      </c>
      <c r="B335" s="643" t="s">
        <v>2497</v>
      </c>
      <c r="C335" s="644" t="s">
        <v>686</v>
      </c>
      <c r="D335" s="645" t="n">
        <v>45622</v>
      </c>
      <c r="E335" s="646" t="n">
        <v>55.5361111111111</v>
      </c>
      <c r="F335" s="650"/>
      <c r="G335" s="651" t="s">
        <v>5369</v>
      </c>
      <c r="H335" s="649" t="s">
        <v>5370</v>
      </c>
    </row>
    <row r="336" s="621" customFormat="true" ht="15" hidden="false" customHeight="false" outlineLevel="0" collapsed="false">
      <c r="A336" s="642" t="s">
        <v>5764</v>
      </c>
      <c r="B336" s="643" t="s">
        <v>2497</v>
      </c>
      <c r="C336" s="644" t="s">
        <v>686</v>
      </c>
      <c r="D336" s="645" t="n">
        <v>45622</v>
      </c>
      <c r="E336" s="646" t="n">
        <v>29.6805555555556</v>
      </c>
      <c r="F336" s="650"/>
      <c r="G336" s="671" t="s">
        <v>5308</v>
      </c>
      <c r="H336" s="649" t="s">
        <v>5678</v>
      </c>
    </row>
    <row r="337" s="621" customFormat="true" ht="23.85" hidden="false" customHeight="false" outlineLevel="0" collapsed="false">
      <c r="A337" s="642" t="s">
        <v>5765</v>
      </c>
      <c r="B337" s="643" t="s">
        <v>2621</v>
      </c>
      <c r="C337" s="644" t="s">
        <v>47</v>
      </c>
      <c r="D337" s="645" t="n">
        <v>45527</v>
      </c>
      <c r="E337" s="652" t="n">
        <v>13.116</v>
      </c>
      <c r="F337" s="650" t="n">
        <v>11.87</v>
      </c>
      <c r="G337" s="651" t="s">
        <v>5422</v>
      </c>
      <c r="H337" s="649" t="s">
        <v>5423</v>
      </c>
    </row>
    <row r="338" s="621" customFormat="true" ht="15" hidden="false" customHeight="false" outlineLevel="0" collapsed="false">
      <c r="A338" s="642" t="s">
        <v>5765</v>
      </c>
      <c r="B338" s="643" t="s">
        <v>2621</v>
      </c>
      <c r="C338" s="644" t="s">
        <v>47</v>
      </c>
      <c r="D338" s="645" t="n">
        <v>45527</v>
      </c>
      <c r="E338" s="652" t="n">
        <v>8.16</v>
      </c>
      <c r="F338" s="650"/>
      <c r="G338" s="651" t="s">
        <v>5281</v>
      </c>
      <c r="H338" s="649" t="s">
        <v>5282</v>
      </c>
    </row>
    <row r="339" s="621" customFormat="true" ht="23.85" hidden="false" customHeight="false" outlineLevel="0" collapsed="false">
      <c r="A339" s="642" t="s">
        <v>5765</v>
      </c>
      <c r="B339" s="643" t="s">
        <v>2621</v>
      </c>
      <c r="C339" s="644" t="s">
        <v>47</v>
      </c>
      <c r="D339" s="645" t="n">
        <v>45527</v>
      </c>
      <c r="E339" s="652" t="n">
        <v>11.87</v>
      </c>
      <c r="F339" s="650"/>
      <c r="G339" s="651" t="s">
        <v>5766</v>
      </c>
      <c r="H339" s="649" t="s">
        <v>5767</v>
      </c>
    </row>
    <row r="340" s="621" customFormat="true" ht="15" hidden="false" customHeight="false" outlineLevel="0" collapsed="false">
      <c r="A340" s="642" t="s">
        <v>5768</v>
      </c>
      <c r="B340" s="643" t="s">
        <v>2626</v>
      </c>
      <c r="C340" s="644" t="s">
        <v>120</v>
      </c>
      <c r="D340" s="645" t="n">
        <v>44431</v>
      </c>
      <c r="E340" s="652" t="n">
        <v>43120</v>
      </c>
      <c r="F340" s="650" t="n">
        <v>43120</v>
      </c>
      <c r="G340" s="651" t="s">
        <v>5769</v>
      </c>
      <c r="H340" s="649" t="s">
        <v>5770</v>
      </c>
    </row>
    <row r="341" s="621" customFormat="true" ht="23.85" hidden="false" customHeight="false" outlineLevel="0" collapsed="false">
      <c r="A341" s="642" t="s">
        <v>5768</v>
      </c>
      <c r="B341" s="643" t="s">
        <v>2626</v>
      </c>
      <c r="C341" s="644" t="s">
        <v>120</v>
      </c>
      <c r="D341" s="645" t="n">
        <v>44432</v>
      </c>
      <c r="E341" s="652" t="n">
        <v>78450</v>
      </c>
      <c r="F341" s="650"/>
      <c r="G341" s="651" t="s">
        <v>5771</v>
      </c>
      <c r="H341" s="649" t="s">
        <v>5772</v>
      </c>
    </row>
    <row r="342" s="621" customFormat="true" ht="15" hidden="false" customHeight="false" outlineLevel="0" collapsed="false">
      <c r="A342" s="642" t="s">
        <v>5768</v>
      </c>
      <c r="B342" s="643" t="s">
        <v>2626</v>
      </c>
      <c r="C342" s="644" t="s">
        <v>120</v>
      </c>
      <c r="D342" s="645"/>
      <c r="E342" s="652"/>
      <c r="F342" s="650"/>
      <c r="G342" s="651"/>
      <c r="H342" s="649"/>
    </row>
    <row r="343" s="621" customFormat="true" ht="23.85" hidden="false" customHeight="false" outlineLevel="0" collapsed="false">
      <c r="A343" s="642" t="s">
        <v>5773</v>
      </c>
      <c r="B343" s="643" t="s">
        <v>5774</v>
      </c>
      <c r="C343" s="644" t="s">
        <v>120</v>
      </c>
      <c r="D343" s="645" t="n">
        <v>45624</v>
      </c>
      <c r="E343" s="646" t="n">
        <v>8.794</v>
      </c>
      <c r="F343" s="650" t="n">
        <v>8.046</v>
      </c>
      <c r="G343" s="651" t="s">
        <v>5418</v>
      </c>
      <c r="H343" s="649" t="s">
        <v>5419</v>
      </c>
    </row>
    <row r="344" s="621" customFormat="true" ht="15" hidden="false" customHeight="false" outlineLevel="0" collapsed="false">
      <c r="A344" s="642" t="s">
        <v>5773</v>
      </c>
      <c r="B344" s="643" t="s">
        <v>5774</v>
      </c>
      <c r="C344" s="644" t="s">
        <v>120</v>
      </c>
      <c r="D344" s="645" t="n">
        <v>45624</v>
      </c>
      <c r="E344" s="646" t="n">
        <v>4.361</v>
      </c>
      <c r="F344" s="650"/>
      <c r="G344" s="651" t="s">
        <v>5415</v>
      </c>
      <c r="H344" s="649" t="s">
        <v>5775</v>
      </c>
    </row>
    <row r="345" s="621" customFormat="true" ht="23.85" hidden="false" customHeight="false" outlineLevel="0" collapsed="false">
      <c r="A345" s="642" t="s">
        <v>5773</v>
      </c>
      <c r="B345" s="643" t="s">
        <v>5774</v>
      </c>
      <c r="C345" s="644" t="s">
        <v>120</v>
      </c>
      <c r="D345" s="645" t="n">
        <v>45624</v>
      </c>
      <c r="E345" s="646" t="n">
        <v>8.046</v>
      </c>
      <c r="F345" s="650"/>
      <c r="G345" s="651" t="s">
        <v>5440</v>
      </c>
      <c r="H345" s="649" t="s">
        <v>5441</v>
      </c>
    </row>
    <row r="346" s="621" customFormat="true" ht="23.85" hidden="false" customHeight="false" outlineLevel="0" collapsed="false">
      <c r="A346" s="642" t="s">
        <v>5776</v>
      </c>
      <c r="B346" s="643" t="s">
        <v>5777</v>
      </c>
      <c r="C346" s="644" t="s">
        <v>120</v>
      </c>
      <c r="D346" s="645" t="n">
        <v>45624</v>
      </c>
      <c r="E346" s="646" t="n">
        <v>8.291</v>
      </c>
      <c r="F346" s="650" t="n">
        <v>5.56</v>
      </c>
      <c r="G346" s="651" t="s">
        <v>5453</v>
      </c>
      <c r="H346" s="649" t="s">
        <v>5454</v>
      </c>
    </row>
    <row r="347" s="621" customFormat="true" ht="23.85" hidden="false" customHeight="false" outlineLevel="0" collapsed="false">
      <c r="A347" s="642" t="s">
        <v>5776</v>
      </c>
      <c r="B347" s="643" t="s">
        <v>5777</v>
      </c>
      <c r="C347" s="644" t="s">
        <v>120</v>
      </c>
      <c r="D347" s="645" t="n">
        <v>45624</v>
      </c>
      <c r="E347" s="646" t="n">
        <v>4.383</v>
      </c>
      <c r="F347" s="650"/>
      <c r="G347" s="671" t="s">
        <v>5467</v>
      </c>
      <c r="H347" s="649" t="s">
        <v>5468</v>
      </c>
    </row>
    <row r="348" s="621" customFormat="true" ht="23.85" hidden="false" customHeight="false" outlineLevel="0" collapsed="false">
      <c r="A348" s="642" t="s">
        <v>5776</v>
      </c>
      <c r="B348" s="643" t="s">
        <v>5777</v>
      </c>
      <c r="C348" s="644" t="s">
        <v>120</v>
      </c>
      <c r="D348" s="645" t="n">
        <v>45624</v>
      </c>
      <c r="E348" s="646" t="n">
        <v>5.56</v>
      </c>
      <c r="F348" s="650"/>
      <c r="G348" s="651" t="s">
        <v>5440</v>
      </c>
      <c r="H348" s="649" t="s">
        <v>5441</v>
      </c>
    </row>
    <row r="349" s="621" customFormat="true" ht="15" hidden="false" customHeight="false" outlineLevel="0" collapsed="false">
      <c r="A349" s="642" t="s">
        <v>5778</v>
      </c>
      <c r="B349" s="643" t="s">
        <v>2827</v>
      </c>
      <c r="C349" s="644" t="s">
        <v>120</v>
      </c>
      <c r="D349" s="645" t="n">
        <v>45365</v>
      </c>
      <c r="E349" s="646" t="n">
        <v>1.74</v>
      </c>
      <c r="F349" s="650" t="n">
        <v>2.881</v>
      </c>
      <c r="G349" s="651" t="s">
        <v>5369</v>
      </c>
      <c r="H349" s="649" t="s">
        <v>5370</v>
      </c>
    </row>
    <row r="350" s="621" customFormat="true" ht="23.85" hidden="false" customHeight="false" outlineLevel="0" collapsed="false">
      <c r="A350" s="642" t="s">
        <v>5778</v>
      </c>
      <c r="B350" s="643" t="s">
        <v>2827</v>
      </c>
      <c r="C350" s="644" t="s">
        <v>120</v>
      </c>
      <c r="D350" s="645" t="n">
        <v>45623</v>
      </c>
      <c r="E350" s="646" t="n">
        <v>4.582</v>
      </c>
      <c r="F350" s="650"/>
      <c r="G350" s="651" t="s">
        <v>5400</v>
      </c>
      <c r="H350" s="649" t="s">
        <v>5401</v>
      </c>
    </row>
    <row r="351" s="621" customFormat="true" ht="23.85" hidden="false" customHeight="false" outlineLevel="0" collapsed="false">
      <c r="A351" s="642" t="s">
        <v>5778</v>
      </c>
      <c r="B351" s="643" t="s">
        <v>2827</v>
      </c>
      <c r="C351" s="644" t="s">
        <v>120</v>
      </c>
      <c r="D351" s="645" t="n">
        <v>45623</v>
      </c>
      <c r="E351" s="646" t="n">
        <v>2.881</v>
      </c>
      <c r="F351" s="650"/>
      <c r="G351" s="679" t="s">
        <v>5603</v>
      </c>
      <c r="H351" s="649" t="s">
        <v>5604</v>
      </c>
    </row>
    <row r="352" s="621" customFormat="true" ht="23.85" hidden="false" customHeight="false" outlineLevel="0" collapsed="false">
      <c r="A352" s="642" t="s">
        <v>5779</v>
      </c>
      <c r="B352" s="643" t="s">
        <v>3297</v>
      </c>
      <c r="C352" s="644" t="s">
        <v>47</v>
      </c>
      <c r="D352" s="645" t="n">
        <v>45574</v>
      </c>
      <c r="E352" s="652" t="n">
        <v>32.9233333333333</v>
      </c>
      <c r="F352" s="650" t="n">
        <v>35.62</v>
      </c>
      <c r="G352" s="651" t="s">
        <v>5377</v>
      </c>
      <c r="H352" s="649" t="s">
        <v>5378</v>
      </c>
    </row>
    <row r="353" s="621" customFormat="true" ht="23.85" hidden="false" customHeight="false" outlineLevel="0" collapsed="false">
      <c r="A353" s="642" t="s">
        <v>5779</v>
      </c>
      <c r="B353" s="643" t="s">
        <v>3297</v>
      </c>
      <c r="C353" s="644" t="s">
        <v>47</v>
      </c>
      <c r="D353" s="645" t="n">
        <v>45574</v>
      </c>
      <c r="E353" s="652" t="n">
        <v>40.49</v>
      </c>
      <c r="F353" s="650"/>
      <c r="G353" s="651" t="s">
        <v>5325</v>
      </c>
      <c r="H353" s="649" t="s">
        <v>5326</v>
      </c>
    </row>
    <row r="354" s="621" customFormat="true" ht="35.05" hidden="false" customHeight="false" outlineLevel="0" collapsed="false">
      <c r="A354" s="642" t="s">
        <v>5779</v>
      </c>
      <c r="B354" s="643" t="s">
        <v>3297</v>
      </c>
      <c r="C354" s="644" t="s">
        <v>47</v>
      </c>
      <c r="D354" s="645" t="n">
        <v>45574</v>
      </c>
      <c r="E354" s="652" t="n">
        <v>35.62</v>
      </c>
      <c r="F354" s="650"/>
      <c r="G354" s="651" t="s">
        <v>5780</v>
      </c>
      <c r="H354" s="649" t="s">
        <v>5781</v>
      </c>
    </row>
    <row r="355" s="621" customFormat="true" ht="23.85" hidden="false" customHeight="false" outlineLevel="0" collapsed="false">
      <c r="A355" s="642" t="s">
        <v>5782</v>
      </c>
      <c r="B355" s="643" t="s">
        <v>3316</v>
      </c>
      <c r="C355" s="644" t="s">
        <v>120</v>
      </c>
      <c r="D355" s="645" t="n">
        <v>45574</v>
      </c>
      <c r="E355" s="652" t="n">
        <v>34.986</v>
      </c>
      <c r="F355" s="650" t="n">
        <v>34.986</v>
      </c>
      <c r="G355" s="651" t="s">
        <v>5400</v>
      </c>
      <c r="H355" s="649" t="s">
        <v>5401</v>
      </c>
    </row>
    <row r="356" s="621" customFormat="true" ht="23.85" hidden="false" customHeight="false" outlineLevel="0" collapsed="false">
      <c r="A356" s="642" t="s">
        <v>5782</v>
      </c>
      <c r="B356" s="643" t="s">
        <v>3316</v>
      </c>
      <c r="C356" s="644" t="s">
        <v>120</v>
      </c>
      <c r="D356" s="645" t="n">
        <v>45574</v>
      </c>
      <c r="E356" s="652" t="n">
        <v>40.05</v>
      </c>
      <c r="F356" s="650"/>
      <c r="G356" s="651" t="s">
        <v>5467</v>
      </c>
      <c r="H356" s="649" t="s">
        <v>5468</v>
      </c>
    </row>
    <row r="357" s="621" customFormat="true" ht="23.85" hidden="false" customHeight="false" outlineLevel="0" collapsed="false">
      <c r="A357" s="642" t="s">
        <v>5782</v>
      </c>
      <c r="B357" s="643" t="s">
        <v>3316</v>
      </c>
      <c r="C357" s="644" t="s">
        <v>120</v>
      </c>
      <c r="D357" s="645" t="n">
        <v>45574</v>
      </c>
      <c r="E357" s="652" t="n">
        <v>32.126</v>
      </c>
      <c r="F357" s="650"/>
      <c r="G357" s="651" t="s">
        <v>5453</v>
      </c>
      <c r="H357" s="649" t="s">
        <v>5454</v>
      </c>
    </row>
    <row r="358" s="621" customFormat="true" ht="23.85" hidden="false" customHeight="false" outlineLevel="0" collapsed="false">
      <c r="A358" s="642" t="s">
        <v>5783</v>
      </c>
      <c r="B358" s="643" t="s">
        <v>3326</v>
      </c>
      <c r="C358" s="644" t="s">
        <v>120</v>
      </c>
      <c r="D358" s="645" t="n">
        <v>45623</v>
      </c>
      <c r="E358" s="652" t="n">
        <v>7.552</v>
      </c>
      <c r="F358" s="650" t="n">
        <v>4.395</v>
      </c>
      <c r="G358" s="651" t="s">
        <v>5453</v>
      </c>
      <c r="H358" s="649" t="s">
        <v>5454</v>
      </c>
    </row>
    <row r="359" s="621" customFormat="true" ht="15" hidden="false" customHeight="false" outlineLevel="0" collapsed="false">
      <c r="A359" s="642" t="s">
        <v>5783</v>
      </c>
      <c r="B359" s="643" t="s">
        <v>3326</v>
      </c>
      <c r="C359" s="644" t="s">
        <v>120</v>
      </c>
      <c r="D359" s="645" t="n">
        <v>45623</v>
      </c>
      <c r="E359" s="652" t="n">
        <v>4.395</v>
      </c>
      <c r="F359" s="650"/>
      <c r="G359" s="651" t="s">
        <v>5402</v>
      </c>
      <c r="H359" s="649" t="s">
        <v>5784</v>
      </c>
    </row>
    <row r="360" s="621" customFormat="true" ht="23.85" hidden="false" customHeight="false" outlineLevel="0" collapsed="false">
      <c r="A360" s="642" t="s">
        <v>5783</v>
      </c>
      <c r="B360" s="643" t="s">
        <v>3326</v>
      </c>
      <c r="C360" s="644" t="s">
        <v>120</v>
      </c>
      <c r="D360" s="645" t="n">
        <v>45623</v>
      </c>
      <c r="E360" s="652" t="n">
        <v>3.653</v>
      </c>
      <c r="F360" s="650"/>
      <c r="G360" s="651" t="s">
        <v>5289</v>
      </c>
      <c r="H360" s="649" t="s">
        <v>5290</v>
      </c>
    </row>
    <row r="361" s="621" customFormat="true" ht="23.85" hidden="false" customHeight="false" outlineLevel="0" collapsed="false">
      <c r="A361" s="642" t="s">
        <v>5785</v>
      </c>
      <c r="B361" s="643" t="s">
        <v>3331</v>
      </c>
      <c r="C361" s="644" t="s">
        <v>120</v>
      </c>
      <c r="D361" s="645" t="n">
        <v>45623</v>
      </c>
      <c r="E361" s="652" t="n">
        <v>3.053</v>
      </c>
      <c r="F361" s="650" t="n">
        <v>3.203</v>
      </c>
      <c r="G361" s="651" t="s">
        <v>5289</v>
      </c>
      <c r="H361" s="649" t="s">
        <v>5290</v>
      </c>
    </row>
    <row r="362" s="621" customFormat="true" ht="15" hidden="false" customHeight="false" outlineLevel="0" collapsed="false">
      <c r="A362" s="642" t="s">
        <v>5785</v>
      </c>
      <c r="B362" s="643" t="s">
        <v>3331</v>
      </c>
      <c r="C362" s="644" t="s">
        <v>120</v>
      </c>
      <c r="D362" s="645" t="n">
        <v>45623</v>
      </c>
      <c r="E362" s="652" t="n">
        <v>3.203</v>
      </c>
      <c r="F362" s="650"/>
      <c r="G362" s="648" t="s">
        <v>5432</v>
      </c>
      <c r="H362" s="649" t="s">
        <v>5433</v>
      </c>
    </row>
    <row r="363" s="621" customFormat="true" ht="15" hidden="false" customHeight="false" outlineLevel="0" collapsed="false">
      <c r="A363" s="642" t="s">
        <v>5785</v>
      </c>
      <c r="B363" s="643" t="s">
        <v>3331</v>
      </c>
      <c r="C363" s="644" t="s">
        <v>120</v>
      </c>
      <c r="D363" s="645" t="n">
        <v>45623</v>
      </c>
      <c r="E363" s="652" t="n">
        <v>3.603</v>
      </c>
      <c r="F363" s="650"/>
      <c r="G363" s="671" t="s">
        <v>5601</v>
      </c>
      <c r="H363" s="649" t="s">
        <v>5602</v>
      </c>
    </row>
    <row r="364" s="621" customFormat="true" ht="23.85" hidden="false" customHeight="false" outlineLevel="0" collapsed="false">
      <c r="A364" s="642" t="s">
        <v>5786</v>
      </c>
      <c r="B364" s="643" t="s">
        <v>3420</v>
      </c>
      <c r="C364" s="644" t="s">
        <v>120</v>
      </c>
      <c r="D364" s="645" t="n">
        <v>45575</v>
      </c>
      <c r="E364" s="652" t="n">
        <v>1516.19</v>
      </c>
      <c r="F364" s="650" t="n">
        <v>1516.19</v>
      </c>
      <c r="G364" s="651" t="s">
        <v>5787</v>
      </c>
      <c r="H364" s="649" t="s">
        <v>5788</v>
      </c>
    </row>
    <row r="365" s="621" customFormat="true" ht="23.85" hidden="false" customHeight="false" outlineLevel="0" collapsed="false">
      <c r="A365" s="642" t="s">
        <v>5786</v>
      </c>
      <c r="B365" s="643" t="s">
        <v>3420</v>
      </c>
      <c r="C365" s="644" t="s">
        <v>120</v>
      </c>
      <c r="D365" s="645" t="n">
        <v>45575</v>
      </c>
      <c r="E365" s="652" t="n">
        <v>717.63</v>
      </c>
      <c r="F365" s="650"/>
      <c r="G365" s="651" t="s">
        <v>5789</v>
      </c>
      <c r="H365" s="649" t="s">
        <v>5790</v>
      </c>
    </row>
    <row r="366" s="621" customFormat="true" ht="23.85" hidden="false" customHeight="false" outlineLevel="0" collapsed="false">
      <c r="A366" s="642" t="s">
        <v>5786</v>
      </c>
      <c r="B366" s="643" t="s">
        <v>3420</v>
      </c>
      <c r="C366" s="644" t="s">
        <v>120</v>
      </c>
      <c r="D366" s="645" t="n">
        <v>45575</v>
      </c>
      <c r="E366" s="652" t="n">
        <v>1744</v>
      </c>
      <c r="F366" s="650"/>
      <c r="G366" s="651" t="s">
        <v>5327</v>
      </c>
      <c r="H366" s="649" t="s">
        <v>5328</v>
      </c>
    </row>
    <row r="367" s="621" customFormat="true" ht="23.85" hidden="false" customHeight="false" outlineLevel="0" collapsed="false">
      <c r="A367" s="642" t="s">
        <v>5791</v>
      </c>
      <c r="B367" s="643" t="s">
        <v>3415</v>
      </c>
      <c r="C367" s="644" t="s">
        <v>120</v>
      </c>
      <c r="D367" s="645" t="n">
        <v>45623</v>
      </c>
      <c r="E367" s="652" t="n">
        <v>1031.42</v>
      </c>
      <c r="F367" s="650" t="n">
        <v>1055.2</v>
      </c>
      <c r="G367" s="651" t="s">
        <v>5289</v>
      </c>
      <c r="H367" s="649" t="s">
        <v>5290</v>
      </c>
    </row>
    <row r="368" s="621" customFormat="true" ht="23.85" hidden="false" customHeight="false" outlineLevel="0" collapsed="false">
      <c r="A368" s="642" t="s">
        <v>5791</v>
      </c>
      <c r="B368" s="643" t="s">
        <v>3415</v>
      </c>
      <c r="C368" s="644" t="s">
        <v>120</v>
      </c>
      <c r="D368" s="645" t="n">
        <v>45623</v>
      </c>
      <c r="E368" s="652" t="n">
        <v>1288.5</v>
      </c>
      <c r="F368" s="650"/>
      <c r="G368" s="675" t="s">
        <v>5488</v>
      </c>
      <c r="H368" s="649" t="s">
        <v>5489</v>
      </c>
    </row>
    <row r="369" s="621" customFormat="true" ht="23.85" hidden="false" customHeight="false" outlineLevel="0" collapsed="false">
      <c r="A369" s="642" t="s">
        <v>5791</v>
      </c>
      <c r="B369" s="643" t="s">
        <v>3415</v>
      </c>
      <c r="C369" s="644" t="s">
        <v>120</v>
      </c>
      <c r="D369" s="645" t="n">
        <v>45623</v>
      </c>
      <c r="E369" s="652" t="n">
        <v>1055.2</v>
      </c>
      <c r="F369" s="650"/>
      <c r="G369" s="651" t="s">
        <v>5748</v>
      </c>
      <c r="H369" s="649" t="s">
        <v>5792</v>
      </c>
    </row>
    <row r="370" s="621" customFormat="true" ht="35.05" hidden="false" customHeight="false" outlineLevel="0" collapsed="false">
      <c r="A370" s="642" t="s">
        <v>5793</v>
      </c>
      <c r="B370" s="691" t="s">
        <v>5794</v>
      </c>
      <c r="C370" s="644" t="s">
        <v>120</v>
      </c>
      <c r="D370" s="645" t="n">
        <v>45596</v>
      </c>
      <c r="E370" s="652" t="n">
        <v>232.69</v>
      </c>
      <c r="F370" s="650" t="n">
        <v>227.96</v>
      </c>
      <c r="G370" s="651" t="s">
        <v>5795</v>
      </c>
      <c r="H370" s="649" t="s">
        <v>5796</v>
      </c>
    </row>
    <row r="371" s="621" customFormat="true" ht="15" hidden="false" customHeight="false" outlineLevel="0" collapsed="false">
      <c r="A371" s="642" t="s">
        <v>5793</v>
      </c>
      <c r="B371" s="691" t="s">
        <v>5794</v>
      </c>
      <c r="C371" s="644" t="s">
        <v>120</v>
      </c>
      <c r="D371" s="645" t="n">
        <v>45596</v>
      </c>
      <c r="E371" s="652" t="n">
        <v>227.96</v>
      </c>
      <c r="F371" s="650"/>
      <c r="G371" s="651" t="s">
        <v>5241</v>
      </c>
      <c r="H371" s="649" t="s">
        <v>5242</v>
      </c>
    </row>
    <row r="372" s="621" customFormat="true" ht="15" hidden="false" customHeight="false" outlineLevel="0" collapsed="false">
      <c r="A372" s="642" t="s">
        <v>5793</v>
      </c>
      <c r="B372" s="691" t="s">
        <v>5794</v>
      </c>
      <c r="C372" s="644" t="s">
        <v>120</v>
      </c>
      <c r="D372" s="645" t="n">
        <v>45596</v>
      </c>
      <c r="E372" s="652" t="n">
        <v>218.85</v>
      </c>
      <c r="F372" s="650"/>
      <c r="G372" s="651" t="s">
        <v>5327</v>
      </c>
      <c r="H372" s="649" t="s">
        <v>5328</v>
      </c>
    </row>
    <row r="373" s="621" customFormat="true" ht="15" hidden="false" customHeight="false" outlineLevel="0" collapsed="false">
      <c r="A373" s="642" t="s">
        <v>5797</v>
      </c>
      <c r="B373" s="643" t="s">
        <v>2049</v>
      </c>
      <c r="C373" s="644" t="s">
        <v>120</v>
      </c>
      <c r="D373" s="645" t="n">
        <v>45575</v>
      </c>
      <c r="E373" s="652" t="n">
        <v>134.8</v>
      </c>
      <c r="F373" s="650" t="n">
        <v>203.95</v>
      </c>
      <c r="G373" s="651" t="s">
        <v>5327</v>
      </c>
      <c r="H373" s="649" t="s">
        <v>5328</v>
      </c>
    </row>
    <row r="374" s="621" customFormat="true" ht="15" hidden="false" customHeight="false" outlineLevel="0" collapsed="false">
      <c r="A374" s="642" t="s">
        <v>5797</v>
      </c>
      <c r="B374" s="643" t="s">
        <v>2049</v>
      </c>
      <c r="C374" s="644" t="s">
        <v>120</v>
      </c>
      <c r="D374" s="645" t="n">
        <v>45575</v>
      </c>
      <c r="E374" s="652" t="n">
        <v>206.38</v>
      </c>
      <c r="F374" s="650"/>
      <c r="G374" s="651" t="s">
        <v>5372</v>
      </c>
      <c r="H374" s="649" t="s">
        <v>5373</v>
      </c>
    </row>
    <row r="375" s="621" customFormat="true" ht="23.85" hidden="false" customHeight="false" outlineLevel="0" collapsed="false">
      <c r="A375" s="692" t="s">
        <v>5797</v>
      </c>
      <c r="B375" s="693" t="s">
        <v>2049</v>
      </c>
      <c r="C375" s="694" t="s">
        <v>120</v>
      </c>
      <c r="D375" s="695" t="n">
        <v>45575</v>
      </c>
      <c r="E375" s="696" t="n">
        <v>203.95</v>
      </c>
      <c r="F375" s="697"/>
      <c r="G375" s="698" t="s">
        <v>5400</v>
      </c>
      <c r="H375" s="699" t="s">
        <v>5401</v>
      </c>
    </row>
    <row r="376" s="621" customFormat="true" ht="148.5" hidden="false" customHeight="true" outlineLevel="0" collapsed="false">
      <c r="A376" s="700" t="s">
        <v>5798</v>
      </c>
      <c r="B376" s="700"/>
      <c r="C376" s="700"/>
      <c r="D376" s="700"/>
      <c r="E376" s="700"/>
      <c r="F376" s="700"/>
      <c r="G376" s="700"/>
      <c r="H376" s="700"/>
    </row>
    <row r="377" s="621" customFormat="true" ht="15" hidden="false" customHeight="false" outlineLevel="0" collapsed="false">
      <c r="B377" s="622"/>
      <c r="C377" s="623"/>
      <c r="D377" s="624"/>
      <c r="E377" s="625"/>
      <c r="F377" s="626"/>
      <c r="G377" s="627"/>
      <c r="H377" s="628"/>
    </row>
    <row r="378" s="621" customFormat="true" ht="15" hidden="false" customHeight="false" outlineLevel="0" collapsed="false">
      <c r="B378" s="622"/>
      <c r="C378" s="623"/>
      <c r="D378" s="624"/>
      <c r="E378" s="625"/>
      <c r="F378" s="626"/>
      <c r="G378" s="627"/>
      <c r="H378" s="628"/>
    </row>
    <row r="379" s="621" customFormat="true" ht="15" hidden="false" customHeight="false" outlineLevel="0" collapsed="false">
      <c r="B379" s="622"/>
      <c r="C379" s="623"/>
      <c r="D379" s="624"/>
      <c r="E379" s="625"/>
      <c r="F379" s="626"/>
      <c r="G379" s="627"/>
      <c r="H379" s="628"/>
    </row>
    <row r="380" s="621" customFormat="true" ht="15" hidden="false" customHeight="false" outlineLevel="0" collapsed="false">
      <c r="B380" s="622"/>
      <c r="C380" s="623"/>
      <c r="D380" s="624"/>
      <c r="E380" s="625"/>
      <c r="F380" s="626"/>
      <c r="G380" s="627"/>
      <c r="H380" s="628"/>
    </row>
    <row r="381" s="621" customFormat="true" ht="15" hidden="false" customHeight="false" outlineLevel="0" collapsed="false">
      <c r="B381" s="622"/>
      <c r="C381" s="623"/>
      <c r="D381" s="624"/>
      <c r="E381" s="625"/>
      <c r="F381" s="626"/>
      <c r="G381" s="627"/>
      <c r="H381" s="628"/>
    </row>
    <row r="382" s="621" customFormat="true" ht="15" hidden="false" customHeight="false" outlineLevel="0" collapsed="false">
      <c r="B382" s="622"/>
      <c r="C382" s="623"/>
      <c r="D382" s="624"/>
      <c r="E382" s="625"/>
      <c r="F382" s="626"/>
      <c r="G382" s="627"/>
      <c r="H382" s="628"/>
    </row>
    <row r="383" s="621" customFormat="true" ht="15" hidden="false" customHeight="false" outlineLevel="0" collapsed="false">
      <c r="B383" s="622"/>
      <c r="C383" s="623"/>
      <c r="D383" s="624"/>
      <c r="E383" s="625"/>
      <c r="F383" s="626"/>
      <c r="G383" s="627"/>
      <c r="H383" s="628"/>
    </row>
    <row r="384" s="621" customFormat="true" ht="15" hidden="false" customHeight="false" outlineLevel="0" collapsed="false">
      <c r="B384" s="622"/>
      <c r="C384" s="623"/>
      <c r="D384" s="624"/>
      <c r="E384" s="625"/>
      <c r="F384" s="626"/>
      <c r="G384" s="627"/>
      <c r="H384" s="628"/>
    </row>
    <row r="385" s="621" customFormat="true" ht="15" hidden="false" customHeight="false" outlineLevel="0" collapsed="false">
      <c r="B385" s="622"/>
      <c r="C385" s="623"/>
      <c r="D385" s="624"/>
      <c r="E385" s="625"/>
      <c r="F385" s="626"/>
      <c r="G385" s="627"/>
      <c r="H385" s="628"/>
    </row>
    <row r="386" s="621" customFormat="true" ht="15" hidden="false" customHeight="false" outlineLevel="0" collapsed="false">
      <c r="B386" s="622"/>
      <c r="C386" s="623"/>
      <c r="D386" s="624"/>
      <c r="E386" s="625"/>
      <c r="F386" s="626"/>
      <c r="G386" s="627"/>
      <c r="H386" s="628"/>
    </row>
    <row r="387" s="621" customFormat="true" ht="15" hidden="false" customHeight="false" outlineLevel="0" collapsed="false">
      <c r="B387" s="622"/>
      <c r="C387" s="623"/>
      <c r="D387" s="624"/>
      <c r="E387" s="625"/>
      <c r="F387" s="626"/>
      <c r="G387" s="627"/>
      <c r="H387" s="628"/>
    </row>
    <row r="388" s="621" customFormat="true" ht="15" hidden="false" customHeight="false" outlineLevel="0" collapsed="false">
      <c r="B388" s="622"/>
      <c r="C388" s="623"/>
      <c r="D388" s="624"/>
      <c r="E388" s="625"/>
      <c r="F388" s="626"/>
      <c r="G388" s="627"/>
      <c r="H388" s="628"/>
    </row>
    <row r="389" s="621" customFormat="true" ht="15" hidden="false" customHeight="false" outlineLevel="0" collapsed="false">
      <c r="B389" s="622"/>
      <c r="C389" s="623"/>
      <c r="D389" s="624"/>
      <c r="E389" s="625"/>
      <c r="F389" s="626"/>
      <c r="G389" s="627"/>
      <c r="H389" s="628"/>
    </row>
    <row r="390" s="701" customFormat="true" ht="15" hidden="false" customHeight="false" outlineLevel="0" collapsed="false">
      <c r="A390" s="621"/>
      <c r="B390" s="622"/>
      <c r="C390" s="623"/>
      <c r="D390" s="624"/>
      <c r="E390" s="625"/>
      <c r="F390" s="626"/>
      <c r="G390" s="627"/>
      <c r="H390" s="628"/>
      <c r="I390" s="621"/>
      <c r="J390" s="621"/>
      <c r="K390" s="621"/>
      <c r="L390" s="621"/>
      <c r="M390" s="621"/>
      <c r="N390" s="621"/>
      <c r="O390" s="621"/>
      <c r="P390" s="621"/>
      <c r="Q390" s="621"/>
      <c r="R390" s="621"/>
      <c r="S390" s="621"/>
      <c r="T390" s="621"/>
      <c r="U390" s="621"/>
      <c r="V390" s="621"/>
      <c r="W390" s="621"/>
      <c r="X390" s="621"/>
      <c r="Y390" s="621"/>
      <c r="Z390" s="621"/>
      <c r="AA390" s="621"/>
      <c r="AB390" s="621"/>
      <c r="AC390" s="621"/>
      <c r="AD390" s="621"/>
      <c r="AE390" s="621"/>
      <c r="AF390" s="621"/>
      <c r="AG390" s="621"/>
      <c r="AH390" s="621"/>
      <c r="AI390" s="621"/>
      <c r="AJ390" s="621"/>
      <c r="AK390" s="621"/>
      <c r="AL390" s="621"/>
      <c r="AM390" s="621"/>
      <c r="AN390" s="621"/>
      <c r="AO390" s="621"/>
      <c r="AP390" s="621"/>
      <c r="AQ390" s="621"/>
      <c r="AR390" s="621"/>
      <c r="AS390" s="621"/>
      <c r="AT390" s="621"/>
      <c r="AU390" s="621"/>
      <c r="AV390" s="621"/>
      <c r="AW390" s="621"/>
      <c r="AX390" s="621"/>
      <c r="AY390" s="621"/>
      <c r="AZ390" s="621"/>
      <c r="BA390" s="621"/>
      <c r="BB390" s="621"/>
      <c r="BC390" s="621"/>
      <c r="BD390" s="621"/>
      <c r="BE390" s="621"/>
      <c r="BF390" s="621"/>
      <c r="BG390" s="621"/>
      <c r="BH390" s="621"/>
      <c r="BI390" s="621"/>
      <c r="BJ390" s="621"/>
      <c r="BK390" s="621"/>
      <c r="BL390" s="621"/>
      <c r="BM390" s="621"/>
      <c r="BN390" s="621"/>
      <c r="BO390" s="621"/>
      <c r="BP390" s="621"/>
      <c r="BQ390" s="621"/>
      <c r="BR390" s="621"/>
      <c r="BS390" s="621"/>
      <c r="BT390" s="621"/>
      <c r="BU390" s="621"/>
      <c r="BV390" s="621"/>
      <c r="BW390" s="621"/>
      <c r="BX390" s="621"/>
      <c r="BY390" s="621"/>
      <c r="BZ390" s="621"/>
      <c r="CA390" s="621"/>
      <c r="CB390" s="621"/>
      <c r="CC390" s="621"/>
      <c r="CD390" s="621"/>
      <c r="CE390" s="621"/>
      <c r="CF390" s="621"/>
      <c r="CG390" s="621"/>
      <c r="CH390" s="621"/>
      <c r="CI390" s="621"/>
      <c r="CJ390" s="621"/>
      <c r="CK390" s="621"/>
      <c r="CL390" s="621"/>
      <c r="CM390" s="621"/>
      <c r="CN390" s="621"/>
      <c r="CO390" s="621"/>
      <c r="CP390" s="621"/>
      <c r="CQ390" s="621"/>
      <c r="CR390" s="621"/>
      <c r="CS390" s="621"/>
      <c r="CT390" s="621"/>
      <c r="CU390" s="621"/>
      <c r="CV390" s="621"/>
      <c r="CW390" s="621"/>
      <c r="CX390" s="621"/>
      <c r="CY390" s="621"/>
      <c r="CZ390" s="621"/>
      <c r="DA390" s="621"/>
      <c r="DB390" s="621"/>
      <c r="DC390" s="621"/>
      <c r="DD390" s="621"/>
      <c r="DE390" s="621"/>
      <c r="DF390" s="621"/>
      <c r="DG390" s="621"/>
      <c r="DH390" s="621"/>
      <c r="DI390" s="621"/>
      <c r="DJ390" s="621"/>
      <c r="DK390" s="621"/>
      <c r="DL390" s="621"/>
      <c r="DM390" s="621"/>
      <c r="DN390" s="621"/>
      <c r="DO390" s="621"/>
      <c r="DP390" s="621"/>
      <c r="DQ390" s="621"/>
      <c r="DR390" s="621"/>
      <c r="DS390" s="621"/>
      <c r="DT390" s="621"/>
      <c r="DU390" s="621"/>
      <c r="DV390" s="621"/>
      <c r="DW390" s="621"/>
      <c r="DX390" s="621"/>
      <c r="DY390" s="621"/>
      <c r="DZ390" s="621"/>
      <c r="EA390" s="621"/>
      <c r="EB390" s="621"/>
      <c r="EC390" s="621"/>
      <c r="ED390" s="621"/>
      <c r="EE390" s="621"/>
      <c r="EF390" s="621"/>
      <c r="EG390" s="621"/>
      <c r="EH390" s="621"/>
      <c r="EI390" s="621"/>
      <c r="EJ390" s="621"/>
      <c r="EK390" s="621"/>
      <c r="EL390" s="621"/>
      <c r="EM390" s="621"/>
      <c r="EN390" s="621"/>
      <c r="EO390" s="621"/>
      <c r="EP390" s="621"/>
      <c r="EQ390" s="621"/>
      <c r="ER390" s="621"/>
      <c r="ES390" s="621"/>
      <c r="ET390" s="621"/>
      <c r="EU390" s="621"/>
      <c r="EV390" s="621"/>
      <c r="EW390" s="621"/>
      <c r="EX390" s="621"/>
      <c r="EY390" s="621"/>
      <c r="EZ390" s="621"/>
      <c r="FA390" s="621"/>
      <c r="FB390" s="621"/>
      <c r="FC390" s="621"/>
      <c r="FD390" s="621"/>
      <c r="FE390" s="621"/>
      <c r="FF390" s="621"/>
      <c r="FG390" s="621"/>
      <c r="FH390" s="621"/>
      <c r="FI390" s="621"/>
      <c r="FJ390" s="621"/>
      <c r="FK390" s="621"/>
      <c r="FL390" s="621"/>
      <c r="FM390" s="621"/>
      <c r="FN390" s="621"/>
      <c r="FO390" s="621"/>
      <c r="FP390" s="621"/>
      <c r="FQ390" s="621"/>
      <c r="FR390" s="621"/>
      <c r="FS390" s="621"/>
      <c r="FT390" s="621"/>
      <c r="FU390" s="621"/>
      <c r="FV390" s="621"/>
      <c r="FW390" s="621"/>
      <c r="FX390" s="621"/>
      <c r="FY390" s="621"/>
      <c r="FZ390" s="621"/>
      <c r="GA390" s="621"/>
      <c r="GB390" s="621"/>
      <c r="GC390" s="621"/>
      <c r="GD390" s="621"/>
      <c r="GE390" s="621"/>
      <c r="GF390" s="621"/>
      <c r="GG390" s="621"/>
      <c r="GH390" s="621"/>
      <c r="GI390" s="621"/>
      <c r="GJ390" s="621"/>
      <c r="GK390" s="621"/>
      <c r="GL390" s="621"/>
      <c r="GM390" s="621"/>
      <c r="GN390" s="621"/>
      <c r="GO390" s="621"/>
      <c r="GP390" s="621"/>
      <c r="GQ390" s="621"/>
      <c r="GR390" s="621"/>
      <c r="GS390" s="621"/>
      <c r="GT390" s="621"/>
      <c r="GU390" s="621"/>
      <c r="GV390" s="621"/>
      <c r="GW390" s="621"/>
      <c r="GX390" s="621"/>
      <c r="GY390" s="621"/>
      <c r="GZ390" s="621"/>
      <c r="HA390" s="621"/>
      <c r="HB390" s="621"/>
      <c r="HC390" s="621"/>
      <c r="HD390" s="621"/>
      <c r="HE390" s="621"/>
      <c r="HF390" s="621"/>
      <c r="HG390" s="621"/>
      <c r="HH390" s="621"/>
      <c r="HI390" s="621"/>
      <c r="HJ390" s="621"/>
      <c r="HK390" s="621"/>
      <c r="HL390" s="621"/>
      <c r="HM390" s="621"/>
      <c r="HN390" s="621"/>
      <c r="HO390" s="621"/>
      <c r="HP390" s="621"/>
      <c r="HQ390" s="621"/>
      <c r="HR390" s="621"/>
      <c r="HS390" s="621"/>
      <c r="HT390" s="621"/>
      <c r="HU390" s="621"/>
      <c r="HV390" s="621"/>
      <c r="HW390" s="621"/>
      <c r="HX390" s="621"/>
      <c r="HY390" s="621"/>
      <c r="HZ390" s="621"/>
      <c r="IA390" s="621"/>
      <c r="IB390" s="621"/>
      <c r="IC390" s="621"/>
      <c r="ID390" s="621"/>
      <c r="IE390" s="621"/>
      <c r="IF390" s="621"/>
      <c r="IG390" s="621"/>
      <c r="IH390" s="621"/>
      <c r="II390" s="621"/>
      <c r="IJ390" s="621"/>
      <c r="IK390" s="621"/>
      <c r="IL390" s="621"/>
      <c r="IM390" s="621"/>
      <c r="IN390" s="621"/>
      <c r="IO390" s="621"/>
      <c r="IP390" s="621"/>
      <c r="IQ390" s="621"/>
      <c r="IR390" s="621"/>
      <c r="IS390" s="621"/>
      <c r="IT390" s="621"/>
      <c r="IU390" s="621"/>
      <c r="IV390" s="621"/>
      <c r="IW390" s="621"/>
      <c r="IX390" s="621"/>
      <c r="IY390" s="621"/>
      <c r="IZ390" s="621"/>
      <c r="JA390" s="621"/>
      <c r="JB390" s="621"/>
      <c r="JC390" s="621"/>
      <c r="JD390" s="621"/>
      <c r="JE390" s="621"/>
      <c r="JF390" s="621"/>
      <c r="JG390" s="621"/>
      <c r="JH390" s="621"/>
      <c r="JI390" s="621"/>
      <c r="JJ390" s="621"/>
      <c r="JK390" s="621"/>
      <c r="JL390" s="621"/>
      <c r="JM390" s="621"/>
      <c r="JN390" s="621"/>
      <c r="JO390" s="621"/>
      <c r="JP390" s="621"/>
      <c r="JQ390" s="621"/>
      <c r="JR390" s="621"/>
      <c r="JS390" s="621"/>
      <c r="JT390" s="621"/>
      <c r="JU390" s="621"/>
      <c r="JV390" s="621"/>
      <c r="JW390" s="621"/>
      <c r="JX390" s="621"/>
      <c r="JY390" s="621"/>
      <c r="JZ390" s="621"/>
      <c r="KA390" s="621"/>
      <c r="KB390" s="621"/>
      <c r="KC390" s="621"/>
      <c r="KD390" s="621"/>
      <c r="KE390" s="621"/>
      <c r="KF390" s="621"/>
      <c r="KG390" s="621"/>
      <c r="KH390" s="621"/>
      <c r="KI390" s="621"/>
      <c r="KJ390" s="621"/>
      <c r="KK390" s="621"/>
      <c r="KL390" s="621"/>
      <c r="KM390" s="621"/>
      <c r="KN390" s="621"/>
      <c r="KO390" s="621"/>
      <c r="KP390" s="621"/>
      <c r="KQ390" s="621"/>
      <c r="KR390" s="621"/>
      <c r="KS390" s="621"/>
      <c r="KT390" s="621"/>
      <c r="KU390" s="621"/>
      <c r="KV390" s="621"/>
      <c r="KW390" s="621"/>
      <c r="KX390" s="621"/>
      <c r="KY390" s="621"/>
      <c r="KZ390" s="621"/>
      <c r="LA390" s="621"/>
      <c r="LB390" s="621"/>
      <c r="LC390" s="621"/>
      <c r="LD390" s="621"/>
      <c r="LE390" s="621"/>
      <c r="LF390" s="621"/>
      <c r="LG390" s="621"/>
      <c r="LH390" s="621"/>
      <c r="LI390" s="621"/>
      <c r="LJ390" s="621"/>
      <c r="LK390" s="621"/>
      <c r="LL390" s="621"/>
      <c r="LM390" s="621"/>
      <c r="LN390" s="621"/>
      <c r="LO390" s="621"/>
      <c r="LP390" s="621"/>
      <c r="LQ390" s="621"/>
      <c r="LR390" s="621"/>
      <c r="LS390" s="621"/>
      <c r="LT390" s="621"/>
      <c r="LU390" s="621"/>
      <c r="LV390" s="621"/>
      <c r="LW390" s="621"/>
      <c r="LX390" s="621"/>
      <c r="LY390" s="621"/>
      <c r="LZ390" s="621"/>
      <c r="MA390" s="621"/>
      <c r="MB390" s="621"/>
      <c r="MC390" s="621"/>
      <c r="MD390" s="621"/>
      <c r="ME390" s="621"/>
      <c r="MF390" s="621"/>
      <c r="MG390" s="621"/>
      <c r="MH390" s="621"/>
      <c r="MI390" s="621"/>
      <c r="MJ390" s="621"/>
      <c r="MK390" s="621"/>
      <c r="ML390" s="621"/>
      <c r="MM390" s="621"/>
      <c r="MN390" s="621"/>
      <c r="MO390" s="621"/>
      <c r="MP390" s="621"/>
      <c r="MQ390" s="621"/>
      <c r="MR390" s="621"/>
      <c r="MS390" s="621"/>
      <c r="MT390" s="621"/>
      <c r="MU390" s="621"/>
      <c r="MV390" s="621"/>
      <c r="MW390" s="621"/>
      <c r="MX390" s="621"/>
      <c r="MY390" s="621"/>
      <c r="MZ390" s="621"/>
      <c r="NA390" s="621"/>
      <c r="NB390" s="621"/>
      <c r="NC390" s="621"/>
      <c r="ND390" s="621"/>
      <c r="NE390" s="621"/>
      <c r="NF390" s="621"/>
      <c r="NG390" s="621"/>
      <c r="NH390" s="621"/>
      <c r="NI390" s="621"/>
      <c r="NJ390" s="621"/>
      <c r="NK390" s="621"/>
      <c r="NL390" s="621"/>
      <c r="NM390" s="621"/>
      <c r="NN390" s="621"/>
      <c r="NO390" s="621"/>
      <c r="NP390" s="621"/>
      <c r="NQ390" s="621"/>
      <c r="NR390" s="621"/>
      <c r="NS390" s="621"/>
      <c r="NT390" s="621"/>
      <c r="NU390" s="621"/>
      <c r="NV390" s="621"/>
      <c r="NW390" s="621"/>
      <c r="NX390" s="621"/>
      <c r="NY390" s="621"/>
      <c r="NZ390" s="621"/>
      <c r="OA390" s="621"/>
      <c r="OB390" s="621"/>
      <c r="OC390" s="621"/>
      <c r="OD390" s="621"/>
      <c r="OE390" s="621"/>
      <c r="OF390" s="621"/>
      <c r="OG390" s="621"/>
      <c r="OH390" s="621"/>
      <c r="OI390" s="621"/>
      <c r="OJ390" s="621"/>
      <c r="OK390" s="621"/>
      <c r="OL390" s="621"/>
      <c r="OM390" s="621"/>
      <c r="ON390" s="621"/>
      <c r="OO390" s="621"/>
      <c r="OP390" s="621"/>
      <c r="OQ390" s="621"/>
      <c r="OR390" s="621"/>
      <c r="OS390" s="621"/>
      <c r="OT390" s="621"/>
      <c r="OU390" s="621"/>
      <c r="OV390" s="621"/>
      <c r="OW390" s="621"/>
      <c r="OX390" s="621"/>
      <c r="OY390" s="621"/>
      <c r="OZ390" s="621"/>
      <c r="PA390" s="621"/>
      <c r="PB390" s="621"/>
      <c r="PC390" s="621"/>
      <c r="PD390" s="621"/>
      <c r="PE390" s="621"/>
      <c r="PF390" s="621"/>
      <c r="PG390" s="621"/>
      <c r="PH390" s="621"/>
      <c r="PI390" s="621"/>
      <c r="PJ390" s="621"/>
      <c r="PK390" s="621"/>
      <c r="PL390" s="621"/>
      <c r="PM390" s="621"/>
      <c r="PN390" s="621"/>
      <c r="PO390" s="621"/>
      <c r="PP390" s="621"/>
      <c r="PQ390" s="621"/>
      <c r="PR390" s="621"/>
      <c r="PS390" s="621"/>
      <c r="PT390" s="621"/>
      <c r="PU390" s="621"/>
      <c r="PV390" s="621"/>
      <c r="PW390" s="621"/>
      <c r="PX390" s="621"/>
      <c r="PY390" s="621"/>
      <c r="PZ390" s="621"/>
      <c r="QA390" s="621"/>
      <c r="QB390" s="621"/>
      <c r="QC390" s="621"/>
      <c r="QD390" s="621"/>
      <c r="QE390" s="621"/>
      <c r="QF390" s="621"/>
      <c r="QG390" s="621"/>
      <c r="QH390" s="621"/>
      <c r="QI390" s="621"/>
      <c r="QJ390" s="621"/>
      <c r="QK390" s="621"/>
      <c r="QL390" s="621"/>
      <c r="QM390" s="621"/>
      <c r="QN390" s="621"/>
      <c r="QO390" s="621"/>
      <c r="QP390" s="621"/>
      <c r="QQ390" s="621"/>
      <c r="QR390" s="621"/>
      <c r="QS390" s="621"/>
      <c r="QT390" s="621"/>
      <c r="QU390" s="621"/>
      <c r="QV390" s="621"/>
      <c r="QW390" s="621"/>
      <c r="QX390" s="621"/>
      <c r="QY390" s="621"/>
      <c r="QZ390" s="621"/>
      <c r="RA390" s="621"/>
      <c r="RB390" s="621"/>
      <c r="RC390" s="621"/>
      <c r="RD390" s="621"/>
      <c r="RE390" s="621"/>
      <c r="RF390" s="621"/>
      <c r="RG390" s="621"/>
      <c r="RH390" s="621"/>
      <c r="RI390" s="621"/>
      <c r="RJ390" s="621"/>
      <c r="RK390" s="621"/>
      <c r="RL390" s="621"/>
      <c r="RM390" s="621"/>
      <c r="RN390" s="621"/>
      <c r="RO390" s="621"/>
      <c r="RP390" s="621"/>
      <c r="RQ390" s="621"/>
      <c r="RR390" s="621"/>
      <c r="RS390" s="621"/>
      <c r="RT390" s="621"/>
      <c r="RU390" s="621"/>
      <c r="RV390" s="621"/>
      <c r="RW390" s="621"/>
      <c r="RX390" s="621"/>
      <c r="RY390" s="621"/>
      <c r="RZ390" s="621"/>
      <c r="SA390" s="621"/>
      <c r="SB390" s="621"/>
      <c r="SC390" s="621"/>
      <c r="SD390" s="621"/>
      <c r="SE390" s="621"/>
      <c r="SF390" s="621"/>
      <c r="SG390" s="621"/>
      <c r="SH390" s="621"/>
      <c r="SI390" s="621"/>
      <c r="SJ390" s="621"/>
      <c r="SK390" s="621"/>
      <c r="SL390" s="621"/>
      <c r="SM390" s="621"/>
      <c r="SN390" s="621"/>
      <c r="SO390" s="621"/>
      <c r="SP390" s="621"/>
      <c r="SQ390" s="621"/>
      <c r="SR390" s="621"/>
      <c r="SS390" s="621"/>
      <c r="ST390" s="621"/>
      <c r="SU390" s="621"/>
      <c r="SV390" s="621"/>
      <c r="SW390" s="621"/>
      <c r="SX390" s="621"/>
      <c r="SY390" s="621"/>
      <c r="SZ390" s="621"/>
      <c r="TA390" s="621"/>
      <c r="TB390" s="621"/>
      <c r="TC390" s="621"/>
      <c r="TD390" s="621"/>
      <c r="TE390" s="621"/>
      <c r="TF390" s="621"/>
      <c r="TG390" s="621"/>
      <c r="TH390" s="621"/>
      <c r="TI390" s="621"/>
      <c r="TJ390" s="621"/>
      <c r="TK390" s="621"/>
      <c r="TL390" s="621"/>
      <c r="TM390" s="621"/>
      <c r="TN390" s="621"/>
      <c r="TO390" s="621"/>
      <c r="TP390" s="621"/>
      <c r="TQ390" s="621"/>
      <c r="TR390" s="621"/>
      <c r="TS390" s="621"/>
      <c r="TT390" s="621"/>
      <c r="TU390" s="621"/>
      <c r="TV390" s="621"/>
      <c r="TW390" s="621"/>
      <c r="TX390" s="621"/>
      <c r="TY390" s="621"/>
      <c r="TZ390" s="621"/>
      <c r="UA390" s="621"/>
      <c r="UB390" s="621"/>
      <c r="UC390" s="621"/>
      <c r="UD390" s="621"/>
      <c r="UE390" s="621"/>
      <c r="UF390" s="621"/>
      <c r="UG390" s="621"/>
      <c r="UH390" s="621"/>
      <c r="UI390" s="621"/>
      <c r="UJ390" s="621"/>
      <c r="UK390" s="621"/>
      <c r="UL390" s="621"/>
      <c r="UM390" s="621"/>
      <c r="UN390" s="621"/>
      <c r="UO390" s="621"/>
      <c r="UP390" s="621"/>
      <c r="UQ390" s="621"/>
      <c r="UR390" s="621"/>
      <c r="US390" s="621"/>
      <c r="UT390" s="621"/>
      <c r="UU390" s="621"/>
      <c r="UV390" s="621"/>
      <c r="UW390" s="621"/>
      <c r="UX390" s="621"/>
      <c r="UY390" s="621"/>
      <c r="UZ390" s="621"/>
      <c r="VA390" s="621"/>
      <c r="VB390" s="621"/>
      <c r="VC390" s="621"/>
      <c r="VD390" s="621"/>
      <c r="VE390" s="621"/>
      <c r="VF390" s="621"/>
      <c r="VG390" s="621"/>
      <c r="VH390" s="621"/>
      <c r="VI390" s="621"/>
      <c r="VJ390" s="621"/>
      <c r="VK390" s="621"/>
      <c r="VL390" s="621"/>
      <c r="VM390" s="621"/>
      <c r="VN390" s="621"/>
      <c r="VO390" s="621"/>
      <c r="VP390" s="621"/>
      <c r="VQ390" s="621"/>
      <c r="VR390" s="621"/>
      <c r="VS390" s="621"/>
      <c r="VT390" s="621"/>
      <c r="VU390" s="621"/>
      <c r="VV390" s="621"/>
      <c r="VW390" s="621"/>
      <c r="VX390" s="621"/>
      <c r="VY390" s="621"/>
      <c r="VZ390" s="621"/>
      <c r="WA390" s="621"/>
      <c r="WB390" s="621"/>
      <c r="WC390" s="621"/>
      <c r="WD390" s="621"/>
      <c r="WE390" s="621"/>
      <c r="WF390" s="621"/>
      <c r="WG390" s="621"/>
      <c r="WH390" s="621"/>
      <c r="WI390" s="621"/>
      <c r="WJ390" s="621"/>
      <c r="WK390" s="621"/>
      <c r="WL390" s="621"/>
      <c r="WM390" s="621"/>
      <c r="WN390" s="621"/>
      <c r="WO390" s="621"/>
      <c r="WP390" s="621"/>
      <c r="WQ390" s="621"/>
      <c r="WR390" s="621"/>
      <c r="WS390" s="621"/>
      <c r="WT390" s="621"/>
      <c r="WU390" s="621"/>
      <c r="WV390" s="621"/>
      <c r="WW390" s="621"/>
      <c r="WX390" s="621"/>
      <c r="WY390" s="621"/>
      <c r="WZ390" s="621"/>
      <c r="XA390" s="621"/>
      <c r="XB390" s="621"/>
      <c r="XC390" s="621"/>
      <c r="XD390" s="621"/>
      <c r="XE390" s="621"/>
      <c r="XF390" s="621"/>
      <c r="XG390" s="621"/>
      <c r="XH390" s="621"/>
      <c r="XI390" s="621"/>
      <c r="XJ390" s="621"/>
      <c r="XK390" s="621"/>
      <c r="XL390" s="621"/>
      <c r="XM390" s="621"/>
      <c r="XN390" s="621"/>
      <c r="XO390" s="621"/>
      <c r="XP390" s="621"/>
      <c r="XQ390" s="621"/>
      <c r="XR390" s="621"/>
      <c r="XS390" s="621"/>
      <c r="XT390" s="621"/>
      <c r="XU390" s="621"/>
      <c r="XV390" s="621"/>
      <c r="XW390" s="621"/>
      <c r="XX390" s="621"/>
      <c r="XY390" s="621"/>
      <c r="XZ390" s="621"/>
      <c r="YA390" s="621"/>
      <c r="YB390" s="621"/>
      <c r="YC390" s="621"/>
      <c r="YD390" s="621"/>
      <c r="YE390" s="621"/>
      <c r="YF390" s="621"/>
      <c r="YG390" s="621"/>
      <c r="YH390" s="621"/>
      <c r="YI390" s="621"/>
      <c r="YJ390" s="621"/>
      <c r="YK390" s="621"/>
      <c r="YL390" s="621"/>
      <c r="YM390" s="621"/>
      <c r="YN390" s="621"/>
      <c r="YO390" s="621"/>
      <c r="YP390" s="621"/>
      <c r="YQ390" s="621"/>
      <c r="YR390" s="621"/>
      <c r="YS390" s="621"/>
      <c r="YT390" s="621"/>
      <c r="YU390" s="621"/>
      <c r="YV390" s="621"/>
      <c r="YW390" s="621"/>
      <c r="YX390" s="621"/>
      <c r="YY390" s="621"/>
      <c r="YZ390" s="621"/>
      <c r="ZA390" s="621"/>
      <c r="ZB390" s="621"/>
      <c r="ZC390" s="621"/>
      <c r="ZD390" s="621"/>
      <c r="ZE390" s="621"/>
      <c r="ZF390" s="621"/>
      <c r="ZG390" s="621"/>
      <c r="ZH390" s="621"/>
      <c r="ZI390" s="621"/>
      <c r="ZJ390" s="621"/>
      <c r="ZK390" s="621"/>
      <c r="ZL390" s="621"/>
      <c r="ZM390" s="621"/>
      <c r="ZN390" s="621"/>
      <c r="ZO390" s="621"/>
      <c r="ZP390" s="621"/>
      <c r="ZQ390" s="621"/>
      <c r="ZR390" s="621"/>
      <c r="ZS390" s="621"/>
      <c r="ZT390" s="621"/>
      <c r="ZU390" s="621"/>
      <c r="ZV390" s="621"/>
      <c r="ZW390" s="621"/>
      <c r="ZX390" s="621"/>
      <c r="ZY390" s="621"/>
      <c r="ZZ390" s="621"/>
      <c r="AAA390" s="621"/>
      <c r="AAB390" s="621"/>
      <c r="AAC390" s="621"/>
      <c r="AAD390" s="621"/>
      <c r="AAE390" s="621"/>
      <c r="AAF390" s="621"/>
      <c r="AAG390" s="621"/>
      <c r="AAH390" s="621"/>
      <c r="AAI390" s="621"/>
      <c r="AAJ390" s="621"/>
      <c r="AAK390" s="621"/>
      <c r="AAL390" s="621"/>
      <c r="AAM390" s="621"/>
      <c r="AAN390" s="621"/>
      <c r="AAO390" s="621"/>
      <c r="AAP390" s="621"/>
      <c r="AAQ390" s="621"/>
      <c r="AAR390" s="621"/>
      <c r="AAS390" s="621"/>
      <c r="AAT390" s="621"/>
      <c r="AAU390" s="621"/>
      <c r="AAV390" s="621"/>
      <c r="AAW390" s="621"/>
      <c r="AAX390" s="621"/>
      <c r="AAY390" s="621"/>
      <c r="AAZ390" s="621"/>
      <c r="ABA390" s="621"/>
      <c r="ABB390" s="621"/>
      <c r="ABC390" s="621"/>
      <c r="ABD390" s="621"/>
      <c r="ABE390" s="621"/>
      <c r="ABF390" s="621"/>
      <c r="ABG390" s="621"/>
      <c r="ABH390" s="621"/>
      <c r="ABI390" s="621"/>
      <c r="ABJ390" s="621"/>
      <c r="ABK390" s="621"/>
      <c r="ABL390" s="621"/>
      <c r="ABM390" s="621"/>
      <c r="ABN390" s="621"/>
      <c r="ABO390" s="621"/>
      <c r="ABP390" s="621"/>
      <c r="ABQ390" s="621"/>
      <c r="ABR390" s="621"/>
      <c r="ABS390" s="621"/>
      <c r="ABT390" s="621"/>
      <c r="ABU390" s="621"/>
      <c r="ABV390" s="621"/>
      <c r="ABW390" s="621"/>
      <c r="ABX390" s="621"/>
      <c r="ABY390" s="621"/>
      <c r="ABZ390" s="621"/>
      <c r="ACA390" s="621"/>
      <c r="ACB390" s="621"/>
      <c r="ACC390" s="621"/>
      <c r="ACD390" s="621"/>
      <c r="ACE390" s="621"/>
      <c r="ACF390" s="621"/>
      <c r="ACG390" s="621"/>
      <c r="ACH390" s="621"/>
      <c r="ACI390" s="621"/>
      <c r="ACJ390" s="621"/>
      <c r="ACK390" s="621"/>
      <c r="ACL390" s="621"/>
      <c r="ACM390" s="621"/>
      <c r="ACN390" s="621"/>
      <c r="ACO390" s="621"/>
      <c r="ACP390" s="621"/>
      <c r="ACQ390" s="621"/>
      <c r="ACR390" s="621"/>
      <c r="ACS390" s="621"/>
      <c r="ACT390" s="621"/>
      <c r="ACU390" s="621"/>
      <c r="ACV390" s="621"/>
      <c r="ACW390" s="621"/>
      <c r="ACX390" s="621"/>
      <c r="ACY390" s="621"/>
      <c r="ACZ390" s="621"/>
      <c r="ADA390" s="621"/>
      <c r="ADB390" s="621"/>
      <c r="ADC390" s="621"/>
      <c r="ADD390" s="621"/>
      <c r="ADE390" s="621"/>
      <c r="ADF390" s="621"/>
      <c r="ADG390" s="621"/>
      <c r="ADH390" s="621"/>
      <c r="ADI390" s="621"/>
      <c r="ADJ390" s="621"/>
      <c r="ADK390" s="621"/>
      <c r="ADL390" s="621"/>
      <c r="ADM390" s="621"/>
      <c r="ADN390" s="621"/>
      <c r="ADO390" s="621"/>
      <c r="ADP390" s="621"/>
      <c r="ADQ390" s="621"/>
      <c r="ADR390" s="621"/>
      <c r="ADS390" s="621"/>
      <c r="ADT390" s="621"/>
      <c r="ADU390" s="621"/>
      <c r="ADV390" s="621"/>
      <c r="ADW390" s="621"/>
      <c r="ADX390" s="621"/>
      <c r="ADY390" s="621"/>
      <c r="ADZ390" s="621"/>
      <c r="AEA390" s="621"/>
      <c r="AEB390" s="621"/>
      <c r="AEC390" s="621"/>
      <c r="AED390" s="621"/>
      <c r="AEE390" s="621"/>
      <c r="AEF390" s="621"/>
      <c r="AEG390" s="621"/>
      <c r="AEH390" s="621"/>
      <c r="AEI390" s="621"/>
      <c r="AEJ390" s="621"/>
      <c r="AEK390" s="621"/>
      <c r="AEL390" s="621"/>
      <c r="AEM390" s="621"/>
      <c r="AEN390" s="621"/>
      <c r="AEO390" s="621"/>
      <c r="AEP390" s="621"/>
      <c r="AEQ390" s="621"/>
      <c r="AER390" s="621"/>
      <c r="AES390" s="621"/>
      <c r="AET390" s="621"/>
      <c r="AEU390" s="621"/>
      <c r="AEV390" s="621"/>
      <c r="AEW390" s="621"/>
      <c r="AEX390" s="621"/>
      <c r="AEY390" s="621"/>
      <c r="AEZ390" s="621"/>
      <c r="AFA390" s="621"/>
      <c r="AFB390" s="621"/>
      <c r="AFC390" s="621"/>
      <c r="AFD390" s="621"/>
      <c r="AFE390" s="621"/>
      <c r="AFF390" s="621"/>
      <c r="AFG390" s="621"/>
      <c r="AFH390" s="621"/>
      <c r="AFI390" s="621"/>
      <c r="AFJ390" s="621"/>
      <c r="AFK390" s="621"/>
      <c r="AFL390" s="621"/>
      <c r="AFM390" s="621"/>
      <c r="AFN390" s="621"/>
      <c r="AFO390" s="621"/>
      <c r="AFP390" s="621"/>
      <c r="AFQ390" s="621"/>
      <c r="AFR390" s="621"/>
      <c r="AFS390" s="621"/>
      <c r="AFT390" s="621"/>
      <c r="AFU390" s="621"/>
      <c r="AFV390" s="621"/>
      <c r="AFW390" s="621"/>
      <c r="AFX390" s="621"/>
      <c r="AFY390" s="621"/>
      <c r="AFZ390" s="621"/>
      <c r="AGA390" s="621"/>
      <c r="AGB390" s="621"/>
      <c r="AGC390" s="621"/>
      <c r="AGD390" s="621"/>
      <c r="AGE390" s="621"/>
      <c r="AGF390" s="621"/>
      <c r="AGG390" s="621"/>
      <c r="AGH390" s="621"/>
      <c r="AGI390" s="621"/>
      <c r="AGJ390" s="621"/>
      <c r="AGK390" s="621"/>
      <c r="AGL390" s="621"/>
      <c r="AGM390" s="621"/>
      <c r="AGN390" s="621"/>
      <c r="AGO390" s="621"/>
      <c r="AGP390" s="621"/>
      <c r="AGQ390" s="621"/>
      <c r="AGR390" s="621"/>
      <c r="AGS390" s="621"/>
      <c r="AGT390" s="621"/>
      <c r="AGU390" s="621"/>
      <c r="AGV390" s="621"/>
      <c r="AGW390" s="621"/>
      <c r="AGX390" s="621"/>
      <c r="AGY390" s="621"/>
      <c r="AGZ390" s="621"/>
      <c r="AHA390" s="621"/>
      <c r="AHB390" s="621"/>
      <c r="AHC390" s="621"/>
      <c r="AHD390" s="621"/>
      <c r="AHE390" s="621"/>
      <c r="AHF390" s="621"/>
      <c r="AHG390" s="621"/>
      <c r="AHH390" s="621"/>
      <c r="AHI390" s="621"/>
      <c r="AHJ390" s="621"/>
      <c r="AHK390" s="621"/>
      <c r="AHL390" s="621"/>
      <c r="AHM390" s="621"/>
      <c r="AHN390" s="621"/>
      <c r="AHO390" s="621"/>
      <c r="AHP390" s="621"/>
      <c r="AHQ390" s="621"/>
      <c r="AHR390" s="621"/>
      <c r="AHS390" s="621"/>
      <c r="AHT390" s="621"/>
      <c r="AHU390" s="621"/>
      <c r="AHV390" s="621"/>
      <c r="AHW390" s="621"/>
      <c r="AHX390" s="621"/>
      <c r="AHY390" s="621"/>
      <c r="AHZ390" s="621"/>
      <c r="AIA390" s="621"/>
      <c r="AIB390" s="621"/>
      <c r="AIC390" s="621"/>
      <c r="AID390" s="621"/>
      <c r="AIE390" s="621"/>
      <c r="AIF390" s="621"/>
      <c r="AIG390" s="621"/>
      <c r="AIH390" s="621"/>
      <c r="AII390" s="621"/>
      <c r="AIJ390" s="621"/>
      <c r="AIK390" s="621"/>
      <c r="AIL390" s="621"/>
      <c r="AIM390" s="621"/>
      <c r="AIN390" s="621"/>
      <c r="AIO390" s="621"/>
      <c r="AIP390" s="621"/>
      <c r="AIQ390" s="621"/>
      <c r="AIR390" s="621"/>
      <c r="AIS390" s="621"/>
      <c r="AIT390" s="621"/>
      <c r="AIU390" s="621"/>
      <c r="AIV390" s="621"/>
      <c r="AIW390" s="621"/>
      <c r="AIX390" s="621"/>
      <c r="AIY390" s="621"/>
      <c r="AIZ390" s="621"/>
      <c r="AJA390" s="621"/>
      <c r="AJB390" s="621"/>
      <c r="AJC390" s="621"/>
      <c r="AJD390" s="621"/>
      <c r="AJE390" s="621"/>
      <c r="AJF390" s="621"/>
      <c r="AJG390" s="621"/>
      <c r="AJH390" s="621"/>
      <c r="AJI390" s="621"/>
      <c r="AJJ390" s="621"/>
      <c r="AJK390" s="621"/>
      <c r="AJL390" s="621"/>
      <c r="AJM390" s="621"/>
      <c r="AJN390" s="621"/>
      <c r="AJO390" s="621"/>
      <c r="AJP390" s="621"/>
      <c r="AJQ390" s="621"/>
      <c r="AJR390" s="621"/>
      <c r="AJS390" s="621"/>
      <c r="AJT390" s="621"/>
      <c r="AJU390" s="621"/>
      <c r="AJV390" s="621"/>
      <c r="AJW390" s="621"/>
      <c r="AJX390" s="621"/>
      <c r="AJY390" s="621"/>
      <c r="AJZ390" s="621"/>
      <c r="AKA390" s="621"/>
      <c r="AKB390" s="621"/>
      <c r="AKC390" s="621"/>
      <c r="AKD390" s="621"/>
      <c r="AKE390" s="621"/>
      <c r="AKF390" s="621"/>
      <c r="AKG390" s="621"/>
      <c r="AKH390" s="621"/>
      <c r="AKI390" s="621"/>
      <c r="AKJ390" s="621"/>
      <c r="AKK390" s="621"/>
      <c r="AKL390" s="621"/>
      <c r="AKM390" s="621"/>
      <c r="AKN390" s="621"/>
      <c r="AKO390" s="621"/>
      <c r="AKP390" s="621"/>
      <c r="AKQ390" s="621"/>
      <c r="AKR390" s="621"/>
      <c r="AKS390" s="621"/>
      <c r="AKT390" s="621"/>
      <c r="AKU390" s="621"/>
      <c r="AKV390" s="621"/>
      <c r="AKW390" s="621"/>
      <c r="AKX390" s="621"/>
      <c r="AKY390" s="621"/>
      <c r="AKZ390" s="621"/>
      <c r="ALA390" s="621"/>
      <c r="ALB390" s="621"/>
      <c r="ALC390" s="621"/>
      <c r="ALD390" s="621"/>
      <c r="ALE390" s="621"/>
      <c r="ALF390" s="621"/>
      <c r="ALG390" s="621"/>
      <c r="ALH390" s="621"/>
      <c r="ALI390" s="621"/>
      <c r="ALJ390" s="621"/>
      <c r="ALK390" s="621"/>
      <c r="ALL390" s="621"/>
      <c r="ALM390" s="621"/>
      <c r="ALN390" s="621"/>
      <c r="ALO390" s="621"/>
      <c r="ALP390" s="621"/>
      <c r="ALQ390" s="621"/>
      <c r="ALR390" s="621"/>
      <c r="ALS390" s="621"/>
      <c r="ALT390" s="621"/>
      <c r="ALU390" s="621"/>
      <c r="ALV390" s="621"/>
      <c r="ALW390" s="621"/>
      <c r="ALX390" s="621"/>
      <c r="ALY390" s="621"/>
      <c r="ALZ390" s="621"/>
      <c r="AMA390" s="621"/>
      <c r="AMB390" s="621"/>
      <c r="AMC390" s="621"/>
      <c r="AMD390" s="621"/>
      <c r="AME390" s="621"/>
      <c r="AMF390" s="621"/>
      <c r="AMG390" s="621"/>
      <c r="AMH390" s="621"/>
      <c r="AMI390" s="621"/>
      <c r="AMJ390" s="621"/>
      <c r="AMK390" s="621"/>
      <c r="AML390" s="621"/>
      <c r="AMM390" s="621"/>
      <c r="AMN390" s="621"/>
      <c r="AMO390" s="621"/>
      <c r="AMP390" s="621"/>
      <c r="AMQ390" s="621"/>
      <c r="AMR390" s="621"/>
      <c r="AMS390" s="621"/>
      <c r="AMT390" s="621"/>
      <c r="AMU390" s="621"/>
      <c r="AMV390" s="621"/>
      <c r="AMW390" s="621"/>
      <c r="AMX390" s="621"/>
      <c r="AMY390" s="621"/>
      <c r="AMZ390" s="621"/>
      <c r="ANA390" s="621"/>
      <c r="ANB390" s="621"/>
      <c r="ANC390" s="621"/>
      <c r="AND390" s="621"/>
      <c r="ANE390" s="621"/>
      <c r="ANF390" s="621"/>
      <c r="ANG390" s="621"/>
      <c r="ANH390" s="621"/>
      <c r="ANI390" s="621"/>
      <c r="ANJ390" s="621"/>
      <c r="ANK390" s="621"/>
      <c r="ANL390" s="621"/>
      <c r="ANM390" s="621"/>
      <c r="ANN390" s="621"/>
      <c r="ANO390" s="621"/>
      <c r="ANP390" s="621"/>
      <c r="ANQ390" s="621"/>
      <c r="ANR390" s="621"/>
      <c r="ANS390" s="621"/>
      <c r="ANT390" s="621"/>
      <c r="ANU390" s="621"/>
      <c r="ANV390" s="621"/>
      <c r="ANW390" s="621"/>
      <c r="ANX390" s="621"/>
      <c r="ANY390" s="621"/>
      <c r="ANZ390" s="621"/>
      <c r="AOA390" s="621"/>
      <c r="AOB390" s="621"/>
      <c r="AOC390" s="621"/>
      <c r="AOD390" s="621"/>
      <c r="AOE390" s="621"/>
      <c r="AOF390" s="621"/>
      <c r="AOG390" s="621"/>
      <c r="AOH390" s="621"/>
      <c r="AOI390" s="621"/>
      <c r="AOJ390" s="621"/>
      <c r="AOK390" s="621"/>
      <c r="AOL390" s="621"/>
      <c r="AOM390" s="621"/>
      <c r="AON390" s="621"/>
      <c r="AOO390" s="621"/>
      <c r="AOP390" s="621"/>
      <c r="AOQ390" s="621"/>
      <c r="AOR390" s="621"/>
      <c r="AOS390" s="621"/>
      <c r="AOT390" s="621"/>
      <c r="AOU390" s="621"/>
      <c r="AOV390" s="621"/>
      <c r="AOW390" s="621"/>
      <c r="AOX390" s="621"/>
      <c r="AOY390" s="621"/>
      <c r="AOZ390" s="621"/>
      <c r="APA390" s="621"/>
      <c r="APB390" s="621"/>
      <c r="APC390" s="621"/>
      <c r="APD390" s="621"/>
      <c r="APE390" s="621"/>
      <c r="APF390" s="621"/>
      <c r="APG390" s="621"/>
      <c r="APH390" s="621"/>
      <c r="API390" s="621"/>
      <c r="APJ390" s="621"/>
      <c r="APK390" s="621"/>
      <c r="APL390" s="621"/>
      <c r="APM390" s="621"/>
      <c r="APN390" s="621"/>
      <c r="APO390" s="621"/>
      <c r="APP390" s="621"/>
      <c r="APQ390" s="621"/>
      <c r="APR390" s="621"/>
      <c r="APS390" s="621"/>
      <c r="APT390" s="621"/>
      <c r="APU390" s="621"/>
      <c r="APV390" s="621"/>
      <c r="APW390" s="621"/>
      <c r="APX390" s="621"/>
      <c r="APY390" s="621"/>
      <c r="APZ390" s="621"/>
      <c r="AQA390" s="621"/>
      <c r="AQB390" s="621"/>
      <c r="AQC390" s="621"/>
      <c r="AQD390" s="621"/>
      <c r="AQE390" s="621"/>
      <c r="AQF390" s="621"/>
      <c r="AQG390" s="621"/>
      <c r="AQH390" s="621"/>
      <c r="AQI390" s="621"/>
      <c r="AQJ390" s="621"/>
      <c r="AQK390" s="621"/>
      <c r="AQL390" s="621"/>
      <c r="AQM390" s="621"/>
      <c r="AQN390" s="621"/>
      <c r="AQO390" s="621"/>
      <c r="AQP390" s="621"/>
      <c r="AQQ390" s="621"/>
      <c r="AQR390" s="621"/>
      <c r="AQS390" s="621"/>
      <c r="AQT390" s="621"/>
      <c r="AQU390" s="621"/>
      <c r="AQV390" s="621"/>
      <c r="AQW390" s="621"/>
      <c r="AQX390" s="621"/>
      <c r="AQY390" s="621"/>
      <c r="AQZ390" s="621"/>
      <c r="ARA390" s="621"/>
      <c r="ARB390" s="621"/>
      <c r="ARC390" s="621"/>
      <c r="ARD390" s="621"/>
      <c r="ARE390" s="621"/>
      <c r="ARF390" s="621"/>
      <c r="ARG390" s="621"/>
      <c r="ARH390" s="621"/>
      <c r="ARI390" s="621"/>
      <c r="ARJ390" s="621"/>
      <c r="ARK390" s="621"/>
      <c r="ARL390" s="621"/>
      <c r="ARM390" s="621"/>
      <c r="ARN390" s="621"/>
      <c r="ARO390" s="621"/>
      <c r="ARP390" s="621"/>
      <c r="ARQ390" s="621"/>
      <c r="ARR390" s="621"/>
      <c r="ARS390" s="621"/>
      <c r="ART390" s="621"/>
      <c r="ARU390" s="621"/>
      <c r="ARV390" s="621"/>
      <c r="ARW390" s="621"/>
      <c r="ARX390" s="621"/>
      <c r="ARY390" s="621"/>
      <c r="ARZ390" s="621"/>
      <c r="ASA390" s="621"/>
      <c r="ASB390" s="621"/>
      <c r="ASC390" s="621"/>
      <c r="ASD390" s="621"/>
      <c r="ASE390" s="621"/>
      <c r="ASF390" s="621"/>
      <c r="ASG390" s="621"/>
      <c r="ASH390" s="621"/>
      <c r="ASI390" s="621"/>
      <c r="ASJ390" s="621"/>
      <c r="ASK390" s="621"/>
      <c r="ASL390" s="621"/>
      <c r="ASM390" s="621"/>
      <c r="ASN390" s="621"/>
      <c r="ASO390" s="621"/>
      <c r="ASP390" s="621"/>
      <c r="ASQ390" s="621"/>
      <c r="ASR390" s="621"/>
      <c r="ASS390" s="621"/>
      <c r="AST390" s="621"/>
      <c r="ASU390" s="621"/>
      <c r="ASV390" s="621"/>
      <c r="ASW390" s="621"/>
      <c r="ASX390" s="621"/>
      <c r="ASY390" s="621"/>
      <c r="ASZ390" s="621"/>
      <c r="ATA390" s="621"/>
      <c r="ATB390" s="621"/>
      <c r="ATC390" s="621"/>
      <c r="ATD390" s="621"/>
      <c r="ATE390" s="621"/>
      <c r="ATF390" s="621"/>
      <c r="ATG390" s="621"/>
      <c r="ATH390" s="621"/>
      <c r="ATI390" s="621"/>
      <c r="ATJ390" s="621"/>
      <c r="ATK390" s="621"/>
      <c r="ATL390" s="621"/>
      <c r="ATM390" s="621"/>
      <c r="ATN390" s="621"/>
      <c r="ATO390" s="621"/>
      <c r="ATP390" s="621"/>
      <c r="ATQ390" s="621"/>
      <c r="ATR390" s="621"/>
      <c r="ATS390" s="621"/>
      <c r="ATT390" s="621"/>
      <c r="ATU390" s="621"/>
      <c r="ATV390" s="621"/>
      <c r="ATW390" s="621"/>
      <c r="ATX390" s="621"/>
      <c r="ATY390" s="621"/>
      <c r="ATZ390" s="621"/>
      <c r="AUA390" s="621"/>
      <c r="AUB390" s="621"/>
      <c r="AUC390" s="621"/>
      <c r="AUD390" s="621"/>
      <c r="AUE390" s="621"/>
      <c r="AUF390" s="621"/>
      <c r="AUG390" s="621"/>
      <c r="AUH390" s="621"/>
      <c r="AUI390" s="621"/>
      <c r="AUJ390" s="621"/>
      <c r="AUK390" s="621"/>
      <c r="AUL390" s="621"/>
      <c r="AUM390" s="621"/>
      <c r="AUN390" s="621"/>
      <c r="AUO390" s="621"/>
      <c r="AUP390" s="621"/>
      <c r="AUQ390" s="621"/>
      <c r="AUR390" s="621"/>
      <c r="AUS390" s="621"/>
      <c r="AUT390" s="621"/>
      <c r="AUU390" s="621"/>
      <c r="AUV390" s="621"/>
      <c r="AUW390" s="621"/>
      <c r="AUX390" s="621"/>
      <c r="AUY390" s="621"/>
      <c r="AUZ390" s="621"/>
      <c r="AVA390" s="621"/>
      <c r="AVB390" s="621"/>
      <c r="AVC390" s="621"/>
      <c r="AVD390" s="621"/>
      <c r="AVE390" s="621"/>
      <c r="AVF390" s="621"/>
      <c r="AVG390" s="621"/>
      <c r="AVH390" s="621"/>
      <c r="AVI390" s="621"/>
      <c r="AVJ390" s="621"/>
      <c r="AVK390" s="621"/>
      <c r="AVL390" s="621"/>
      <c r="AVM390" s="621"/>
      <c r="AVN390" s="621"/>
      <c r="AVO390" s="621"/>
      <c r="AVP390" s="621"/>
      <c r="AVQ390" s="621"/>
      <c r="AVR390" s="621"/>
      <c r="AVS390" s="621"/>
      <c r="AVT390" s="621"/>
      <c r="AVU390" s="621"/>
      <c r="AVV390" s="621"/>
      <c r="AVW390" s="621"/>
      <c r="AVX390" s="621"/>
      <c r="AVY390" s="621"/>
      <c r="AVZ390" s="621"/>
      <c r="AWA390" s="621"/>
      <c r="AWB390" s="621"/>
      <c r="AWC390" s="621"/>
      <c r="AWD390" s="621"/>
      <c r="AWE390" s="621"/>
      <c r="AWF390" s="621"/>
      <c r="AWG390" s="621"/>
      <c r="AWH390" s="621"/>
      <c r="AWI390" s="621"/>
      <c r="AWJ390" s="621"/>
      <c r="AWK390" s="621"/>
      <c r="AWL390" s="621"/>
      <c r="AWM390" s="621"/>
      <c r="AWN390" s="621"/>
      <c r="AWO390" s="621"/>
      <c r="AWP390" s="621"/>
      <c r="AWQ390" s="621"/>
      <c r="AWR390" s="621"/>
      <c r="AWS390" s="621"/>
      <c r="AWT390" s="621"/>
      <c r="AWU390" s="621"/>
      <c r="AWV390" s="621"/>
      <c r="AWW390" s="621"/>
      <c r="AWX390" s="621"/>
      <c r="AWY390" s="621"/>
      <c r="AWZ390" s="621"/>
      <c r="AXA390" s="621"/>
      <c r="AXB390" s="621"/>
      <c r="AXC390" s="621"/>
      <c r="AXD390" s="621"/>
      <c r="AXE390" s="621"/>
      <c r="AXF390" s="621"/>
      <c r="AXG390" s="621"/>
      <c r="AXH390" s="621"/>
      <c r="AXI390" s="621"/>
      <c r="AXJ390" s="621"/>
      <c r="AXK390" s="621"/>
      <c r="AXL390" s="621"/>
      <c r="AXM390" s="621"/>
      <c r="AXN390" s="621"/>
      <c r="AXO390" s="621"/>
      <c r="AXP390" s="621"/>
      <c r="AXQ390" s="621"/>
      <c r="AXR390" s="621"/>
      <c r="AXS390" s="621"/>
      <c r="AXT390" s="621"/>
      <c r="AXU390" s="621"/>
      <c r="AXV390" s="621"/>
      <c r="AXW390" s="621"/>
      <c r="AXX390" s="621"/>
      <c r="AXY390" s="621"/>
      <c r="AXZ390" s="621"/>
      <c r="AYA390" s="621"/>
      <c r="AYB390" s="621"/>
      <c r="AYC390" s="621"/>
      <c r="AYD390" s="621"/>
      <c r="AYE390" s="621"/>
      <c r="AYF390" s="621"/>
      <c r="AYG390" s="621"/>
      <c r="AYH390" s="621"/>
      <c r="AYI390" s="621"/>
      <c r="AYJ390" s="621"/>
      <c r="AYK390" s="621"/>
      <c r="AYL390" s="621"/>
      <c r="AYM390" s="621"/>
      <c r="AYN390" s="621"/>
      <c r="AYO390" s="621"/>
      <c r="AYP390" s="621"/>
      <c r="AYQ390" s="621"/>
      <c r="AYR390" s="621"/>
      <c r="AYS390" s="621"/>
      <c r="AYT390" s="621"/>
      <c r="AYU390" s="621"/>
      <c r="AYV390" s="621"/>
      <c r="AYW390" s="621"/>
      <c r="AYX390" s="621"/>
      <c r="AYY390" s="621"/>
      <c r="AYZ390" s="621"/>
      <c r="AZA390" s="621"/>
      <c r="AZB390" s="621"/>
      <c r="AZC390" s="621"/>
      <c r="AZD390" s="621"/>
      <c r="AZE390" s="621"/>
      <c r="AZF390" s="621"/>
      <c r="AZG390" s="621"/>
      <c r="AZH390" s="621"/>
      <c r="AZI390" s="621"/>
      <c r="AZJ390" s="621"/>
      <c r="AZK390" s="621"/>
      <c r="AZL390" s="621"/>
      <c r="AZM390" s="621"/>
      <c r="AZN390" s="621"/>
      <c r="AZO390" s="621"/>
      <c r="AZP390" s="621"/>
      <c r="AZQ390" s="621"/>
      <c r="AZR390" s="621"/>
      <c r="AZS390" s="621"/>
      <c r="AZT390" s="621"/>
      <c r="AZU390" s="621"/>
      <c r="AZV390" s="621"/>
      <c r="AZW390" s="621"/>
      <c r="AZX390" s="621"/>
      <c r="AZY390" s="621"/>
      <c r="AZZ390" s="621"/>
      <c r="BAA390" s="621"/>
      <c r="BAB390" s="621"/>
      <c r="BAC390" s="621"/>
      <c r="BAD390" s="621"/>
      <c r="BAE390" s="621"/>
      <c r="BAF390" s="621"/>
      <c r="BAG390" s="621"/>
      <c r="BAH390" s="621"/>
      <c r="BAI390" s="621"/>
      <c r="BAJ390" s="621"/>
      <c r="BAK390" s="621"/>
      <c r="BAL390" s="621"/>
      <c r="BAM390" s="621"/>
      <c r="BAN390" s="621"/>
      <c r="BAO390" s="621"/>
      <c r="BAP390" s="621"/>
      <c r="BAQ390" s="621"/>
      <c r="BAR390" s="621"/>
      <c r="BAS390" s="621"/>
      <c r="BAT390" s="621"/>
      <c r="BAU390" s="621"/>
      <c r="BAV390" s="621"/>
      <c r="BAW390" s="621"/>
      <c r="BAX390" s="621"/>
      <c r="BAY390" s="621"/>
      <c r="BAZ390" s="621"/>
      <c r="BBA390" s="621"/>
      <c r="BBB390" s="621"/>
      <c r="BBC390" s="621"/>
      <c r="BBD390" s="621"/>
      <c r="BBE390" s="621"/>
      <c r="BBF390" s="621"/>
      <c r="BBG390" s="621"/>
      <c r="BBH390" s="621"/>
      <c r="BBI390" s="621"/>
      <c r="BBJ390" s="621"/>
      <c r="BBK390" s="621"/>
      <c r="BBL390" s="621"/>
      <c r="BBM390" s="621"/>
      <c r="BBN390" s="621"/>
      <c r="BBO390" s="621"/>
      <c r="BBP390" s="621"/>
      <c r="BBQ390" s="621"/>
      <c r="BBR390" s="621"/>
      <c r="BBS390" s="621"/>
      <c r="BBT390" s="621"/>
      <c r="BBU390" s="621"/>
      <c r="BBV390" s="621"/>
      <c r="BBW390" s="621"/>
      <c r="BBX390" s="621"/>
      <c r="BBY390" s="621"/>
      <c r="BBZ390" s="621"/>
      <c r="BCA390" s="621"/>
      <c r="BCB390" s="621"/>
      <c r="BCC390" s="621"/>
      <c r="BCD390" s="621"/>
      <c r="BCE390" s="621"/>
      <c r="BCF390" s="621"/>
      <c r="BCG390" s="621"/>
      <c r="BCH390" s="621"/>
      <c r="BCI390" s="621"/>
      <c r="BCJ390" s="621"/>
      <c r="BCK390" s="621"/>
      <c r="BCL390" s="621"/>
      <c r="BCM390" s="621"/>
      <c r="BCN390" s="621"/>
      <c r="BCO390" s="621"/>
      <c r="BCP390" s="621"/>
      <c r="BCQ390" s="621"/>
      <c r="BCR390" s="621"/>
      <c r="BCS390" s="621"/>
      <c r="BCT390" s="621"/>
      <c r="BCU390" s="621"/>
      <c r="BCV390" s="621"/>
      <c r="BCW390" s="621"/>
      <c r="BCX390" s="621"/>
      <c r="BCY390" s="621"/>
      <c r="BCZ390" s="621"/>
      <c r="BDA390" s="621"/>
      <c r="BDB390" s="621"/>
      <c r="BDC390" s="621"/>
      <c r="BDD390" s="621"/>
      <c r="BDE390" s="621"/>
      <c r="BDF390" s="621"/>
      <c r="BDG390" s="621"/>
      <c r="BDH390" s="621"/>
      <c r="BDI390" s="621"/>
      <c r="BDJ390" s="621"/>
      <c r="BDK390" s="621"/>
      <c r="BDL390" s="621"/>
      <c r="BDM390" s="621"/>
      <c r="BDN390" s="621"/>
      <c r="BDO390" s="621"/>
      <c r="BDP390" s="621"/>
      <c r="BDQ390" s="621"/>
      <c r="BDR390" s="621"/>
      <c r="BDS390" s="621"/>
      <c r="BDT390" s="621"/>
      <c r="BDU390" s="621"/>
      <c r="BDV390" s="621"/>
      <c r="BDW390" s="621"/>
      <c r="BDX390" s="621"/>
      <c r="BDY390" s="621"/>
      <c r="BDZ390" s="621"/>
      <c r="BEA390" s="621"/>
      <c r="BEB390" s="621"/>
      <c r="BEC390" s="621"/>
      <c r="BED390" s="621"/>
      <c r="BEE390" s="621"/>
      <c r="BEF390" s="621"/>
      <c r="BEG390" s="621"/>
      <c r="BEH390" s="621"/>
      <c r="BEI390" s="621"/>
      <c r="BEJ390" s="621"/>
      <c r="BEK390" s="621"/>
      <c r="BEL390" s="621"/>
      <c r="BEM390" s="621"/>
      <c r="BEN390" s="621"/>
      <c r="BEO390" s="621"/>
      <c r="BEP390" s="621"/>
      <c r="BEQ390" s="621"/>
      <c r="BER390" s="621"/>
      <c r="BES390" s="621"/>
      <c r="BET390" s="621"/>
      <c r="BEU390" s="621"/>
      <c r="BEV390" s="621"/>
      <c r="BEW390" s="621"/>
      <c r="BEX390" s="621"/>
      <c r="BEY390" s="621"/>
      <c r="BEZ390" s="621"/>
      <c r="BFA390" s="621"/>
      <c r="BFB390" s="621"/>
      <c r="BFC390" s="621"/>
      <c r="BFD390" s="621"/>
      <c r="BFE390" s="621"/>
      <c r="BFF390" s="621"/>
      <c r="BFG390" s="621"/>
      <c r="BFH390" s="621"/>
      <c r="BFI390" s="621"/>
      <c r="BFJ390" s="621"/>
      <c r="BFK390" s="621"/>
      <c r="BFL390" s="621"/>
      <c r="BFM390" s="621"/>
      <c r="BFN390" s="621"/>
      <c r="BFO390" s="621"/>
      <c r="BFP390" s="621"/>
      <c r="BFQ390" s="621"/>
      <c r="BFR390" s="621"/>
      <c r="BFS390" s="621"/>
      <c r="BFT390" s="621"/>
      <c r="BFU390" s="621"/>
      <c r="BFV390" s="621"/>
      <c r="BFW390" s="621"/>
      <c r="BFX390" s="621"/>
      <c r="BFY390" s="621"/>
      <c r="BFZ390" s="621"/>
      <c r="BGA390" s="621"/>
      <c r="BGB390" s="621"/>
      <c r="BGC390" s="621"/>
      <c r="BGD390" s="621"/>
      <c r="BGE390" s="621"/>
      <c r="BGF390" s="621"/>
      <c r="BGG390" s="621"/>
      <c r="BGH390" s="621"/>
      <c r="BGI390" s="621"/>
      <c r="BGJ390" s="621"/>
      <c r="BGK390" s="621"/>
      <c r="BGL390" s="621"/>
      <c r="BGM390" s="621"/>
      <c r="BGN390" s="621"/>
      <c r="BGO390" s="621"/>
      <c r="BGP390" s="621"/>
      <c r="BGQ390" s="621"/>
      <c r="BGR390" s="621"/>
      <c r="BGS390" s="621"/>
      <c r="BGT390" s="621"/>
      <c r="BGU390" s="621"/>
      <c r="BGV390" s="621"/>
      <c r="BGW390" s="621"/>
      <c r="BGX390" s="621"/>
      <c r="BGY390" s="621"/>
      <c r="BGZ390" s="621"/>
      <c r="BHA390" s="621"/>
      <c r="BHB390" s="621"/>
      <c r="BHC390" s="621"/>
      <c r="BHD390" s="621"/>
      <c r="BHE390" s="621"/>
      <c r="BHF390" s="621"/>
      <c r="BHG390" s="621"/>
      <c r="BHH390" s="621"/>
      <c r="BHI390" s="621"/>
      <c r="BHJ390" s="621"/>
      <c r="BHK390" s="621"/>
      <c r="BHL390" s="621"/>
      <c r="BHM390" s="621"/>
      <c r="BHN390" s="621"/>
      <c r="BHO390" s="621"/>
      <c r="BHP390" s="621"/>
      <c r="BHQ390" s="621"/>
      <c r="BHR390" s="621"/>
      <c r="BHS390" s="621"/>
      <c r="BHT390" s="621"/>
      <c r="BHU390" s="621"/>
      <c r="BHV390" s="621"/>
      <c r="BHW390" s="621"/>
      <c r="BHX390" s="621"/>
      <c r="BHY390" s="621"/>
      <c r="BHZ390" s="621"/>
      <c r="BIA390" s="621"/>
      <c r="BIB390" s="621"/>
      <c r="BIC390" s="621"/>
      <c r="BID390" s="621"/>
      <c r="BIE390" s="621"/>
      <c r="BIF390" s="621"/>
      <c r="BIG390" s="621"/>
      <c r="BIH390" s="621"/>
      <c r="BII390" s="621"/>
      <c r="BIJ390" s="621"/>
      <c r="BIK390" s="621"/>
      <c r="BIL390" s="621"/>
      <c r="BIM390" s="621"/>
      <c r="BIN390" s="621"/>
      <c r="BIO390" s="621"/>
      <c r="BIP390" s="621"/>
      <c r="BIQ390" s="621"/>
      <c r="BIR390" s="621"/>
      <c r="BIS390" s="621"/>
      <c r="BIT390" s="621"/>
      <c r="BIU390" s="621"/>
      <c r="BIV390" s="621"/>
      <c r="BIW390" s="621"/>
      <c r="BIX390" s="621"/>
      <c r="BIY390" s="621"/>
      <c r="BIZ390" s="621"/>
      <c r="BJA390" s="621"/>
      <c r="BJB390" s="621"/>
      <c r="BJC390" s="621"/>
      <c r="BJD390" s="621"/>
      <c r="BJE390" s="621"/>
      <c r="BJF390" s="621"/>
      <c r="BJG390" s="621"/>
      <c r="BJH390" s="621"/>
      <c r="BJI390" s="621"/>
      <c r="BJJ390" s="621"/>
      <c r="BJK390" s="621"/>
      <c r="BJL390" s="621"/>
      <c r="BJM390" s="621"/>
      <c r="BJN390" s="621"/>
      <c r="BJO390" s="621"/>
      <c r="BJP390" s="621"/>
      <c r="BJQ390" s="621"/>
      <c r="BJR390" s="621"/>
      <c r="BJS390" s="621"/>
      <c r="BJT390" s="621"/>
      <c r="BJU390" s="621"/>
      <c r="BJV390" s="621"/>
      <c r="BJW390" s="621"/>
      <c r="BJX390" s="621"/>
      <c r="BJY390" s="621"/>
      <c r="BJZ390" s="621"/>
      <c r="BKA390" s="621"/>
      <c r="BKB390" s="621"/>
      <c r="BKC390" s="621"/>
      <c r="BKD390" s="621"/>
      <c r="BKE390" s="621"/>
      <c r="BKF390" s="621"/>
      <c r="BKG390" s="621"/>
      <c r="BKH390" s="621"/>
      <c r="BKI390" s="621"/>
      <c r="BKJ390" s="621"/>
      <c r="BKK390" s="621"/>
      <c r="BKL390" s="621"/>
      <c r="BKM390" s="621"/>
      <c r="BKN390" s="621"/>
      <c r="BKO390" s="621"/>
      <c r="BKP390" s="621"/>
      <c r="BKQ390" s="621"/>
      <c r="BKR390" s="621"/>
      <c r="BKS390" s="621"/>
      <c r="BKT390" s="621"/>
      <c r="BKU390" s="621"/>
      <c r="BKV390" s="621"/>
      <c r="BKW390" s="621"/>
      <c r="BKX390" s="621"/>
      <c r="BKY390" s="621"/>
      <c r="BKZ390" s="621"/>
      <c r="BLA390" s="621"/>
      <c r="BLB390" s="621"/>
      <c r="BLC390" s="621"/>
      <c r="BLD390" s="621"/>
      <c r="BLE390" s="621"/>
      <c r="BLF390" s="621"/>
      <c r="BLG390" s="621"/>
      <c r="BLH390" s="621"/>
      <c r="BLI390" s="621"/>
      <c r="BLJ390" s="621"/>
      <c r="BLK390" s="621"/>
      <c r="BLL390" s="621"/>
      <c r="BLM390" s="621"/>
      <c r="BLN390" s="621"/>
      <c r="BLO390" s="621"/>
      <c r="BLP390" s="621"/>
      <c r="BLQ390" s="621"/>
      <c r="BLR390" s="621"/>
      <c r="BLS390" s="621"/>
      <c r="BLT390" s="621"/>
      <c r="BLU390" s="621"/>
      <c r="BLV390" s="621"/>
      <c r="BLW390" s="621"/>
      <c r="BLX390" s="621"/>
      <c r="BLY390" s="621"/>
      <c r="BLZ390" s="621"/>
      <c r="BMA390" s="621"/>
      <c r="BMB390" s="621"/>
      <c r="BMC390" s="621"/>
      <c r="BMD390" s="621"/>
      <c r="BME390" s="621"/>
      <c r="BMF390" s="621"/>
      <c r="BMG390" s="621"/>
      <c r="BMH390" s="621"/>
      <c r="BMI390" s="621"/>
      <c r="BMJ390" s="621"/>
      <c r="BMK390" s="621"/>
      <c r="BML390" s="621"/>
      <c r="BMM390" s="621"/>
      <c r="BMN390" s="621"/>
      <c r="BMO390" s="621"/>
      <c r="BMP390" s="621"/>
      <c r="BMQ390" s="621"/>
      <c r="BMR390" s="621"/>
      <c r="BMS390" s="621"/>
      <c r="BMT390" s="621"/>
      <c r="BMU390" s="621"/>
      <c r="BMV390" s="621"/>
      <c r="BMW390" s="621"/>
      <c r="BMX390" s="621"/>
      <c r="BMY390" s="621"/>
      <c r="BMZ390" s="621"/>
      <c r="BNA390" s="621"/>
      <c r="BNB390" s="621"/>
      <c r="BNC390" s="621"/>
      <c r="BND390" s="621"/>
      <c r="BNE390" s="621"/>
      <c r="BNF390" s="621"/>
      <c r="BNG390" s="621"/>
      <c r="BNH390" s="621"/>
      <c r="BNI390" s="621"/>
      <c r="BNJ390" s="621"/>
      <c r="BNK390" s="621"/>
      <c r="BNL390" s="621"/>
      <c r="BNM390" s="621"/>
      <c r="BNN390" s="621"/>
      <c r="BNO390" s="621"/>
      <c r="BNP390" s="621"/>
      <c r="BNQ390" s="621"/>
      <c r="BNR390" s="621"/>
      <c r="BNS390" s="621"/>
      <c r="BNT390" s="621"/>
      <c r="BNU390" s="621"/>
      <c r="BNV390" s="621"/>
      <c r="BNW390" s="621"/>
      <c r="BNX390" s="621"/>
      <c r="BNY390" s="621"/>
      <c r="BNZ390" s="621"/>
      <c r="BOA390" s="621"/>
      <c r="BOB390" s="621"/>
      <c r="BOC390" s="621"/>
      <c r="BOD390" s="621"/>
      <c r="BOE390" s="621"/>
      <c r="BOF390" s="621"/>
      <c r="BOG390" s="621"/>
      <c r="BOH390" s="621"/>
      <c r="BOI390" s="621"/>
      <c r="BOJ390" s="621"/>
      <c r="BOK390" s="621"/>
      <c r="BOL390" s="621"/>
      <c r="BOM390" s="621"/>
      <c r="BON390" s="621"/>
      <c r="BOO390" s="621"/>
      <c r="BOP390" s="621"/>
      <c r="BOQ390" s="621"/>
      <c r="BOR390" s="621"/>
      <c r="BOS390" s="621"/>
      <c r="BOT390" s="621"/>
      <c r="BOU390" s="621"/>
      <c r="BOV390" s="621"/>
      <c r="BOW390" s="621"/>
      <c r="BOX390" s="621"/>
      <c r="BOY390" s="621"/>
      <c r="BOZ390" s="621"/>
      <c r="BPA390" s="621"/>
      <c r="BPB390" s="621"/>
      <c r="BPC390" s="621"/>
      <c r="BPD390" s="621"/>
      <c r="BPE390" s="621"/>
      <c r="BPF390" s="621"/>
      <c r="BPG390" s="621"/>
      <c r="BPH390" s="621"/>
      <c r="BPI390" s="621"/>
      <c r="BPJ390" s="621"/>
      <c r="BPK390" s="621"/>
      <c r="BPL390" s="621"/>
      <c r="BPM390" s="621"/>
      <c r="BPN390" s="621"/>
      <c r="BPO390" s="621"/>
      <c r="BPP390" s="621"/>
      <c r="BPQ390" s="621"/>
      <c r="BPR390" s="621"/>
      <c r="BPS390" s="621"/>
      <c r="BPT390" s="621"/>
      <c r="BPU390" s="621"/>
      <c r="BPV390" s="621"/>
      <c r="BPW390" s="621"/>
      <c r="BPX390" s="621"/>
      <c r="BPY390" s="621"/>
      <c r="BPZ390" s="621"/>
      <c r="BQA390" s="621"/>
      <c r="BQB390" s="621"/>
      <c r="BQC390" s="621"/>
      <c r="BQD390" s="621"/>
      <c r="BQE390" s="621"/>
      <c r="BQF390" s="621"/>
      <c r="BQG390" s="621"/>
      <c r="BQH390" s="621"/>
      <c r="BQI390" s="621"/>
      <c r="BQJ390" s="621"/>
      <c r="BQK390" s="621"/>
      <c r="BQL390" s="621"/>
      <c r="BQM390" s="621"/>
      <c r="BQN390" s="621"/>
      <c r="BQO390" s="621"/>
      <c r="BQP390" s="621"/>
      <c r="BQQ390" s="621"/>
      <c r="BQR390" s="621"/>
      <c r="BQS390" s="621"/>
      <c r="BQT390" s="621"/>
      <c r="BQU390" s="621"/>
      <c r="BQV390" s="621"/>
      <c r="BQW390" s="621"/>
      <c r="BQX390" s="621"/>
      <c r="BQY390" s="621"/>
      <c r="BQZ390" s="621"/>
      <c r="BRA390" s="621"/>
      <c r="BRB390" s="621"/>
      <c r="BRC390" s="621"/>
      <c r="BRD390" s="621"/>
      <c r="BRE390" s="621"/>
      <c r="BRF390" s="621"/>
      <c r="BRG390" s="621"/>
      <c r="BRH390" s="621"/>
      <c r="BRI390" s="621"/>
      <c r="BRJ390" s="621"/>
      <c r="BRK390" s="621"/>
      <c r="BRL390" s="621"/>
      <c r="BRM390" s="621"/>
      <c r="BRN390" s="621"/>
      <c r="BRO390" s="621"/>
      <c r="BRP390" s="621"/>
      <c r="BRQ390" s="621"/>
      <c r="BRR390" s="621"/>
      <c r="BRS390" s="621"/>
      <c r="BRT390" s="621"/>
      <c r="BRU390" s="621"/>
      <c r="BRV390" s="621"/>
      <c r="BRW390" s="621"/>
      <c r="BRX390" s="621"/>
      <c r="BRY390" s="621"/>
      <c r="BRZ390" s="621"/>
      <c r="BSA390" s="621"/>
      <c r="BSB390" s="621"/>
      <c r="BSC390" s="621"/>
      <c r="BSD390" s="621"/>
      <c r="BSE390" s="621"/>
      <c r="BSF390" s="621"/>
      <c r="BSG390" s="621"/>
      <c r="BSH390" s="621"/>
      <c r="BSI390" s="621"/>
      <c r="BSJ390" s="621"/>
      <c r="BSK390" s="621"/>
      <c r="BSL390" s="621"/>
      <c r="BSM390" s="621"/>
      <c r="BSN390" s="621"/>
      <c r="BSO390" s="621"/>
      <c r="BSP390" s="621"/>
      <c r="BSQ390" s="621"/>
      <c r="BSR390" s="621"/>
      <c r="BSS390" s="621"/>
      <c r="BST390" s="621"/>
      <c r="BSU390" s="621"/>
      <c r="BSV390" s="621"/>
      <c r="BSW390" s="621"/>
      <c r="BSX390" s="621"/>
      <c r="BSY390" s="621"/>
      <c r="BSZ390" s="621"/>
      <c r="BTA390" s="621"/>
      <c r="BTB390" s="621"/>
      <c r="BTC390" s="621"/>
      <c r="BTD390" s="621"/>
      <c r="BTE390" s="621"/>
      <c r="BTF390" s="621"/>
      <c r="BTG390" s="621"/>
      <c r="BTH390" s="621"/>
      <c r="BTI390" s="621"/>
      <c r="BTJ390" s="621"/>
      <c r="BTK390" s="621"/>
      <c r="BTL390" s="621"/>
      <c r="BTM390" s="621"/>
      <c r="BTN390" s="621"/>
      <c r="BTO390" s="621"/>
      <c r="BTP390" s="621"/>
      <c r="BTQ390" s="621"/>
      <c r="BTR390" s="621"/>
      <c r="BTS390" s="621"/>
      <c r="BTT390" s="621"/>
      <c r="BTU390" s="621"/>
      <c r="BTV390" s="621"/>
      <c r="BTW390" s="621"/>
      <c r="BTX390" s="621"/>
      <c r="BTY390" s="621"/>
      <c r="BTZ390" s="621"/>
      <c r="BUA390" s="621"/>
      <c r="BUB390" s="621"/>
      <c r="BUC390" s="621"/>
      <c r="BUD390" s="621"/>
      <c r="BUE390" s="621"/>
      <c r="BUF390" s="621"/>
      <c r="BUG390" s="621"/>
      <c r="BUH390" s="621"/>
      <c r="BUI390" s="621"/>
      <c r="BUJ390" s="621"/>
      <c r="BUK390" s="621"/>
      <c r="BUL390" s="621"/>
      <c r="BUM390" s="621"/>
      <c r="BUN390" s="621"/>
      <c r="BUO390" s="621"/>
      <c r="BUP390" s="621"/>
      <c r="BUQ390" s="621"/>
      <c r="BUR390" s="621"/>
      <c r="BUS390" s="621"/>
      <c r="BUT390" s="621"/>
      <c r="BUU390" s="621"/>
      <c r="BUV390" s="621"/>
      <c r="BUW390" s="621"/>
      <c r="BUX390" s="621"/>
      <c r="BUY390" s="621"/>
      <c r="BUZ390" s="621"/>
      <c r="BVA390" s="621"/>
      <c r="BVB390" s="621"/>
      <c r="BVC390" s="621"/>
      <c r="BVD390" s="621"/>
      <c r="BVE390" s="621"/>
      <c r="BVF390" s="621"/>
      <c r="BVG390" s="621"/>
      <c r="BVH390" s="621"/>
      <c r="BVI390" s="621"/>
      <c r="BVJ390" s="621"/>
      <c r="BVK390" s="621"/>
      <c r="BVL390" s="621"/>
      <c r="BVM390" s="621"/>
      <c r="BVN390" s="621"/>
      <c r="BVO390" s="621"/>
      <c r="BVP390" s="621"/>
      <c r="BVQ390" s="621"/>
      <c r="BVR390" s="621"/>
      <c r="BVS390" s="621"/>
      <c r="BVT390" s="621"/>
      <c r="BVU390" s="621"/>
      <c r="BVV390" s="621"/>
      <c r="BVW390" s="621"/>
      <c r="BVX390" s="621"/>
      <c r="BVY390" s="621"/>
      <c r="BVZ390" s="621"/>
      <c r="BWA390" s="621"/>
      <c r="BWB390" s="621"/>
      <c r="BWC390" s="621"/>
      <c r="BWD390" s="621"/>
      <c r="BWE390" s="621"/>
      <c r="BWF390" s="621"/>
      <c r="BWG390" s="621"/>
      <c r="BWH390" s="621"/>
      <c r="BWI390" s="621"/>
      <c r="BWJ390" s="621"/>
      <c r="BWK390" s="621"/>
      <c r="BWL390" s="621"/>
      <c r="BWM390" s="621"/>
      <c r="BWN390" s="621"/>
      <c r="BWO390" s="621"/>
      <c r="BWP390" s="621"/>
      <c r="BWQ390" s="621"/>
      <c r="BWR390" s="621"/>
      <c r="BWS390" s="621"/>
      <c r="BWT390" s="621"/>
      <c r="BWU390" s="621"/>
      <c r="BWV390" s="621"/>
      <c r="BWW390" s="621"/>
      <c r="BWX390" s="621"/>
      <c r="BWY390" s="621"/>
      <c r="BWZ390" s="621"/>
      <c r="BXA390" s="621"/>
      <c r="BXB390" s="621"/>
      <c r="BXC390" s="621"/>
      <c r="BXD390" s="621"/>
      <c r="BXE390" s="621"/>
      <c r="BXF390" s="621"/>
      <c r="BXG390" s="621"/>
      <c r="BXH390" s="621"/>
      <c r="BXI390" s="621"/>
      <c r="BXJ390" s="621"/>
      <c r="BXK390" s="621"/>
      <c r="BXL390" s="621"/>
      <c r="BXM390" s="621"/>
      <c r="BXN390" s="621"/>
      <c r="BXO390" s="621"/>
      <c r="BXP390" s="621"/>
      <c r="BXQ390" s="621"/>
      <c r="BXR390" s="621"/>
      <c r="BXS390" s="621"/>
      <c r="BXT390" s="621"/>
      <c r="BXU390" s="621"/>
      <c r="BXV390" s="621"/>
      <c r="BXW390" s="621"/>
      <c r="BXX390" s="621"/>
      <c r="BXY390" s="621"/>
      <c r="BXZ390" s="621"/>
      <c r="BYA390" s="621"/>
      <c r="BYB390" s="621"/>
      <c r="BYC390" s="621"/>
      <c r="BYD390" s="621"/>
      <c r="BYE390" s="621"/>
      <c r="BYF390" s="621"/>
      <c r="BYG390" s="621"/>
      <c r="BYH390" s="621"/>
      <c r="BYI390" s="621"/>
      <c r="BYJ390" s="621"/>
      <c r="BYK390" s="621"/>
      <c r="BYL390" s="621"/>
      <c r="BYM390" s="621"/>
      <c r="BYN390" s="621"/>
      <c r="BYO390" s="621"/>
      <c r="BYP390" s="621"/>
      <c r="BYQ390" s="621"/>
      <c r="BYR390" s="621"/>
      <c r="BYS390" s="621"/>
      <c r="BYT390" s="621"/>
      <c r="BYU390" s="621"/>
      <c r="BYV390" s="621"/>
      <c r="BYW390" s="621"/>
      <c r="BYX390" s="621"/>
      <c r="BYY390" s="621"/>
      <c r="BYZ390" s="621"/>
      <c r="BZA390" s="621"/>
      <c r="BZB390" s="621"/>
      <c r="BZC390" s="621"/>
      <c r="BZD390" s="621"/>
      <c r="BZE390" s="621"/>
      <c r="BZF390" s="621"/>
      <c r="BZG390" s="621"/>
      <c r="BZH390" s="621"/>
      <c r="BZI390" s="621"/>
      <c r="BZJ390" s="621"/>
      <c r="BZK390" s="621"/>
      <c r="BZL390" s="621"/>
      <c r="BZM390" s="621"/>
      <c r="BZN390" s="621"/>
      <c r="BZO390" s="621"/>
      <c r="BZP390" s="621"/>
      <c r="BZQ390" s="621"/>
      <c r="BZR390" s="621"/>
      <c r="BZS390" s="621"/>
      <c r="BZT390" s="621"/>
      <c r="BZU390" s="621"/>
      <c r="BZV390" s="621"/>
      <c r="BZW390" s="621"/>
      <c r="BZX390" s="621"/>
      <c r="BZY390" s="621"/>
      <c r="BZZ390" s="621"/>
      <c r="CAA390" s="621"/>
      <c r="CAB390" s="621"/>
      <c r="CAC390" s="621"/>
      <c r="CAD390" s="621"/>
      <c r="CAE390" s="621"/>
      <c r="CAF390" s="621"/>
      <c r="CAG390" s="621"/>
      <c r="CAH390" s="621"/>
      <c r="CAI390" s="621"/>
      <c r="CAJ390" s="621"/>
      <c r="CAK390" s="621"/>
      <c r="CAL390" s="621"/>
      <c r="CAM390" s="621"/>
      <c r="CAN390" s="621"/>
      <c r="CAO390" s="621"/>
      <c r="CAP390" s="621"/>
      <c r="CAQ390" s="621"/>
      <c r="CAR390" s="621"/>
      <c r="CAS390" s="621"/>
      <c r="CAT390" s="621"/>
      <c r="CAU390" s="621"/>
      <c r="CAV390" s="621"/>
      <c r="CAW390" s="621"/>
      <c r="CAX390" s="621"/>
      <c r="CAY390" s="621"/>
      <c r="CAZ390" s="621"/>
      <c r="CBA390" s="621"/>
      <c r="CBB390" s="621"/>
      <c r="CBC390" s="621"/>
      <c r="CBD390" s="621"/>
      <c r="CBE390" s="621"/>
      <c r="CBF390" s="621"/>
      <c r="CBG390" s="621"/>
      <c r="CBH390" s="621"/>
      <c r="CBI390" s="621"/>
      <c r="CBJ390" s="621"/>
      <c r="CBK390" s="621"/>
      <c r="CBL390" s="621"/>
      <c r="CBM390" s="621"/>
      <c r="CBN390" s="621"/>
      <c r="CBO390" s="621"/>
      <c r="CBP390" s="621"/>
      <c r="CBQ390" s="621"/>
      <c r="CBR390" s="621"/>
      <c r="CBS390" s="621"/>
      <c r="CBT390" s="621"/>
      <c r="CBU390" s="621"/>
      <c r="CBV390" s="621"/>
      <c r="CBW390" s="621"/>
      <c r="CBX390" s="621"/>
      <c r="CBY390" s="621"/>
      <c r="CBZ390" s="621"/>
      <c r="CCA390" s="621"/>
      <c r="CCB390" s="621"/>
      <c r="CCC390" s="621"/>
      <c r="CCD390" s="621"/>
      <c r="CCE390" s="621"/>
      <c r="CCF390" s="621"/>
      <c r="CCG390" s="621"/>
      <c r="CCH390" s="621"/>
      <c r="CCI390" s="621"/>
      <c r="CCJ390" s="621"/>
      <c r="CCK390" s="621"/>
      <c r="CCL390" s="621"/>
      <c r="CCM390" s="621"/>
      <c r="CCN390" s="621"/>
      <c r="CCO390" s="621"/>
      <c r="CCP390" s="621"/>
      <c r="CCQ390" s="621"/>
      <c r="CCR390" s="621"/>
      <c r="CCS390" s="621"/>
      <c r="CCT390" s="621"/>
      <c r="CCU390" s="621"/>
      <c r="CCV390" s="621"/>
      <c r="CCW390" s="621"/>
      <c r="CCX390" s="621"/>
      <c r="CCY390" s="621"/>
      <c r="CCZ390" s="621"/>
      <c r="CDA390" s="621"/>
      <c r="CDB390" s="621"/>
      <c r="CDC390" s="621"/>
      <c r="CDD390" s="621"/>
      <c r="CDE390" s="621"/>
      <c r="CDF390" s="621"/>
      <c r="CDG390" s="621"/>
      <c r="CDH390" s="621"/>
      <c r="CDI390" s="621"/>
      <c r="CDJ390" s="621"/>
      <c r="CDK390" s="621"/>
      <c r="CDL390" s="621"/>
      <c r="CDM390" s="621"/>
      <c r="CDN390" s="621"/>
      <c r="CDO390" s="621"/>
      <c r="CDP390" s="621"/>
      <c r="CDQ390" s="621"/>
      <c r="CDR390" s="621"/>
      <c r="CDS390" s="621"/>
      <c r="CDT390" s="621"/>
      <c r="CDU390" s="621"/>
      <c r="CDV390" s="621"/>
      <c r="CDW390" s="621"/>
      <c r="CDX390" s="621"/>
      <c r="CDY390" s="621"/>
      <c r="CDZ390" s="621"/>
      <c r="CEA390" s="621"/>
      <c r="CEB390" s="621"/>
      <c r="CEC390" s="621"/>
      <c r="CED390" s="621"/>
      <c r="CEE390" s="621"/>
      <c r="CEF390" s="621"/>
      <c r="CEG390" s="621"/>
      <c r="CEH390" s="621"/>
      <c r="CEI390" s="621"/>
      <c r="CEJ390" s="621"/>
      <c r="CEK390" s="621"/>
      <c r="CEL390" s="621"/>
      <c r="CEM390" s="621"/>
      <c r="CEN390" s="621"/>
      <c r="CEO390" s="621"/>
      <c r="CEP390" s="621"/>
      <c r="CEQ390" s="621"/>
      <c r="CER390" s="621"/>
      <c r="CES390" s="621"/>
      <c r="CET390" s="621"/>
      <c r="CEU390" s="621"/>
      <c r="CEV390" s="621"/>
      <c r="CEW390" s="621"/>
      <c r="CEX390" s="621"/>
      <c r="CEY390" s="621"/>
      <c r="CEZ390" s="621"/>
      <c r="CFA390" s="621"/>
      <c r="CFB390" s="621"/>
      <c r="CFC390" s="621"/>
      <c r="CFD390" s="621"/>
      <c r="CFE390" s="621"/>
      <c r="CFF390" s="621"/>
      <c r="CFG390" s="621"/>
      <c r="CFH390" s="621"/>
      <c r="CFI390" s="621"/>
      <c r="CFJ390" s="621"/>
      <c r="CFK390" s="621"/>
      <c r="CFL390" s="621"/>
      <c r="CFM390" s="621"/>
      <c r="CFN390" s="621"/>
      <c r="CFO390" s="621"/>
      <c r="CFP390" s="621"/>
      <c r="CFQ390" s="621"/>
      <c r="CFR390" s="621"/>
      <c r="CFS390" s="621"/>
      <c r="CFT390" s="621"/>
      <c r="CFU390" s="621"/>
      <c r="CFV390" s="621"/>
      <c r="CFW390" s="621"/>
      <c r="CFX390" s="621"/>
      <c r="CFY390" s="621"/>
      <c r="CFZ390" s="621"/>
      <c r="CGA390" s="621"/>
      <c r="CGB390" s="621"/>
      <c r="CGC390" s="621"/>
      <c r="CGD390" s="621"/>
      <c r="CGE390" s="621"/>
      <c r="CGF390" s="621"/>
      <c r="CGG390" s="621"/>
      <c r="CGH390" s="621"/>
      <c r="CGI390" s="621"/>
      <c r="CGJ390" s="621"/>
      <c r="CGK390" s="621"/>
      <c r="CGL390" s="621"/>
      <c r="CGM390" s="621"/>
      <c r="CGN390" s="621"/>
      <c r="CGO390" s="621"/>
      <c r="CGP390" s="621"/>
      <c r="CGQ390" s="621"/>
      <c r="CGR390" s="621"/>
      <c r="CGS390" s="621"/>
      <c r="CGT390" s="621"/>
      <c r="CGU390" s="621"/>
      <c r="CGV390" s="621"/>
      <c r="CGW390" s="621"/>
      <c r="CGX390" s="621"/>
      <c r="CGY390" s="621"/>
      <c r="CGZ390" s="621"/>
      <c r="CHA390" s="621"/>
      <c r="CHB390" s="621"/>
      <c r="CHC390" s="621"/>
      <c r="CHD390" s="621"/>
      <c r="CHE390" s="621"/>
      <c r="CHF390" s="621"/>
      <c r="CHG390" s="621"/>
      <c r="CHH390" s="621"/>
      <c r="CHI390" s="621"/>
      <c r="CHJ390" s="621"/>
      <c r="CHK390" s="621"/>
      <c r="CHL390" s="621"/>
      <c r="CHM390" s="621"/>
      <c r="CHN390" s="621"/>
      <c r="CHO390" s="621"/>
      <c r="CHP390" s="621"/>
      <c r="CHQ390" s="621"/>
      <c r="CHR390" s="621"/>
      <c r="CHS390" s="621"/>
      <c r="CHT390" s="621"/>
      <c r="CHU390" s="621"/>
      <c r="CHV390" s="621"/>
      <c r="CHW390" s="621"/>
      <c r="CHX390" s="621"/>
      <c r="CHY390" s="621"/>
      <c r="CHZ390" s="621"/>
      <c r="CIA390" s="621"/>
      <c r="CIB390" s="621"/>
      <c r="CIC390" s="621"/>
      <c r="CID390" s="621"/>
      <c r="CIE390" s="621"/>
      <c r="CIF390" s="621"/>
      <c r="CIG390" s="621"/>
      <c r="CIH390" s="621"/>
      <c r="CII390" s="621"/>
      <c r="CIJ390" s="621"/>
      <c r="CIK390" s="621"/>
      <c r="CIL390" s="621"/>
      <c r="CIM390" s="621"/>
      <c r="CIN390" s="621"/>
      <c r="CIO390" s="621"/>
      <c r="CIP390" s="621"/>
      <c r="CIQ390" s="621"/>
      <c r="CIR390" s="621"/>
      <c r="CIS390" s="621"/>
      <c r="CIT390" s="621"/>
      <c r="CIU390" s="621"/>
      <c r="CIV390" s="621"/>
      <c r="CIW390" s="621"/>
      <c r="CIX390" s="621"/>
      <c r="CIY390" s="621"/>
      <c r="CIZ390" s="621"/>
      <c r="CJA390" s="621"/>
      <c r="CJB390" s="621"/>
      <c r="CJC390" s="621"/>
      <c r="CJD390" s="621"/>
      <c r="CJE390" s="621"/>
      <c r="CJF390" s="621"/>
      <c r="CJG390" s="621"/>
      <c r="CJH390" s="621"/>
      <c r="CJI390" s="621"/>
      <c r="CJJ390" s="621"/>
      <c r="CJK390" s="621"/>
      <c r="CJL390" s="621"/>
      <c r="CJM390" s="621"/>
      <c r="CJN390" s="621"/>
      <c r="CJO390" s="621"/>
      <c r="CJP390" s="621"/>
      <c r="CJQ390" s="621"/>
      <c r="CJR390" s="621"/>
      <c r="CJS390" s="621"/>
      <c r="CJT390" s="621"/>
      <c r="CJU390" s="621"/>
      <c r="CJV390" s="621"/>
      <c r="CJW390" s="621"/>
      <c r="CJX390" s="621"/>
      <c r="CJY390" s="621"/>
      <c r="CJZ390" s="621"/>
      <c r="CKA390" s="621"/>
      <c r="CKB390" s="621"/>
      <c r="CKC390" s="621"/>
      <c r="CKD390" s="621"/>
      <c r="CKE390" s="621"/>
      <c r="CKF390" s="621"/>
      <c r="CKG390" s="621"/>
      <c r="CKH390" s="621"/>
      <c r="CKI390" s="621"/>
      <c r="CKJ390" s="621"/>
      <c r="CKK390" s="621"/>
      <c r="CKL390" s="621"/>
      <c r="CKM390" s="621"/>
      <c r="CKN390" s="621"/>
      <c r="CKO390" s="621"/>
      <c r="CKP390" s="621"/>
      <c r="CKQ390" s="621"/>
      <c r="CKR390" s="621"/>
      <c r="CKS390" s="621"/>
      <c r="CKT390" s="621"/>
      <c r="CKU390" s="621"/>
      <c r="CKV390" s="621"/>
      <c r="CKW390" s="621"/>
      <c r="CKX390" s="621"/>
      <c r="CKY390" s="621"/>
      <c r="CKZ390" s="621"/>
      <c r="CLA390" s="621"/>
      <c r="CLB390" s="621"/>
      <c r="CLC390" s="621"/>
      <c r="CLD390" s="621"/>
      <c r="CLE390" s="621"/>
      <c r="CLF390" s="621"/>
      <c r="CLG390" s="621"/>
      <c r="CLH390" s="621"/>
      <c r="CLI390" s="621"/>
      <c r="CLJ390" s="621"/>
      <c r="CLK390" s="621"/>
      <c r="CLL390" s="621"/>
      <c r="CLM390" s="621"/>
      <c r="CLN390" s="621"/>
      <c r="CLO390" s="621"/>
      <c r="CLP390" s="621"/>
      <c r="CLQ390" s="621"/>
      <c r="CLR390" s="621"/>
      <c r="CLS390" s="621"/>
      <c r="CLT390" s="621"/>
      <c r="CLU390" s="621"/>
      <c r="CLV390" s="621"/>
      <c r="CLW390" s="621"/>
      <c r="CLX390" s="621"/>
      <c r="CLY390" s="621"/>
      <c r="CLZ390" s="621"/>
      <c r="CMA390" s="621"/>
      <c r="CMB390" s="621"/>
      <c r="CMC390" s="621"/>
      <c r="CMD390" s="621"/>
      <c r="CME390" s="621"/>
      <c r="CMF390" s="621"/>
      <c r="CMG390" s="621"/>
      <c r="CMH390" s="621"/>
      <c r="CMI390" s="621"/>
      <c r="CMJ390" s="621"/>
      <c r="CMK390" s="621"/>
      <c r="CML390" s="621"/>
      <c r="CMM390" s="621"/>
      <c r="CMN390" s="621"/>
      <c r="CMO390" s="621"/>
      <c r="CMP390" s="621"/>
      <c r="CMQ390" s="621"/>
      <c r="CMR390" s="621"/>
      <c r="CMS390" s="621"/>
      <c r="CMT390" s="621"/>
      <c r="CMU390" s="621"/>
      <c r="CMV390" s="621"/>
      <c r="CMW390" s="621"/>
      <c r="CMX390" s="621"/>
      <c r="CMY390" s="621"/>
      <c r="CMZ390" s="621"/>
      <c r="CNA390" s="621"/>
      <c r="CNB390" s="621"/>
      <c r="CNC390" s="621"/>
      <c r="CND390" s="621"/>
      <c r="CNE390" s="621"/>
      <c r="CNF390" s="621"/>
      <c r="CNG390" s="621"/>
      <c r="CNH390" s="621"/>
      <c r="CNI390" s="621"/>
      <c r="CNJ390" s="621"/>
      <c r="CNK390" s="621"/>
      <c r="CNL390" s="621"/>
      <c r="CNM390" s="621"/>
      <c r="CNN390" s="621"/>
      <c r="CNO390" s="621"/>
      <c r="CNP390" s="621"/>
      <c r="CNQ390" s="621"/>
      <c r="CNR390" s="621"/>
      <c r="CNS390" s="621"/>
      <c r="CNT390" s="621"/>
      <c r="CNU390" s="621"/>
      <c r="CNV390" s="621"/>
      <c r="CNW390" s="621"/>
      <c r="CNX390" s="621"/>
      <c r="CNY390" s="621"/>
      <c r="CNZ390" s="621"/>
      <c r="COA390" s="621"/>
      <c r="COB390" s="621"/>
      <c r="COC390" s="621"/>
      <c r="COD390" s="621"/>
      <c r="COE390" s="621"/>
      <c r="COF390" s="621"/>
      <c r="COG390" s="621"/>
      <c r="COH390" s="621"/>
      <c r="COI390" s="621"/>
      <c r="COJ390" s="621"/>
      <c r="COK390" s="621"/>
      <c r="COL390" s="621"/>
      <c r="COM390" s="621"/>
      <c r="CON390" s="621"/>
      <c r="COO390" s="621"/>
      <c r="COP390" s="621"/>
      <c r="COQ390" s="621"/>
      <c r="COR390" s="621"/>
      <c r="COS390" s="621"/>
      <c r="COT390" s="621"/>
      <c r="COU390" s="621"/>
      <c r="COV390" s="621"/>
      <c r="COW390" s="621"/>
      <c r="COX390" s="621"/>
      <c r="COY390" s="621"/>
      <c r="COZ390" s="621"/>
      <c r="CPA390" s="621"/>
      <c r="CPB390" s="621"/>
      <c r="CPC390" s="621"/>
      <c r="CPD390" s="621"/>
      <c r="CPE390" s="621"/>
      <c r="CPF390" s="621"/>
      <c r="CPG390" s="621"/>
      <c r="CPH390" s="621"/>
      <c r="CPI390" s="621"/>
      <c r="CPJ390" s="621"/>
      <c r="CPK390" s="621"/>
      <c r="CPL390" s="621"/>
      <c r="CPM390" s="621"/>
      <c r="CPN390" s="621"/>
      <c r="CPO390" s="621"/>
      <c r="CPP390" s="621"/>
      <c r="CPQ390" s="621"/>
      <c r="CPR390" s="621"/>
      <c r="CPS390" s="621"/>
      <c r="CPT390" s="621"/>
      <c r="CPU390" s="621"/>
      <c r="CPV390" s="621"/>
      <c r="CPW390" s="621"/>
      <c r="CPX390" s="621"/>
      <c r="CPY390" s="621"/>
      <c r="CPZ390" s="621"/>
      <c r="CQA390" s="621"/>
      <c r="CQB390" s="621"/>
      <c r="CQC390" s="621"/>
      <c r="CQD390" s="621"/>
      <c r="CQE390" s="621"/>
      <c r="CQF390" s="621"/>
      <c r="CQG390" s="621"/>
      <c r="CQH390" s="621"/>
      <c r="CQI390" s="621"/>
      <c r="CQJ390" s="621"/>
      <c r="CQK390" s="621"/>
      <c r="CQL390" s="621"/>
      <c r="CQM390" s="621"/>
      <c r="CQN390" s="621"/>
      <c r="CQO390" s="621"/>
      <c r="CQP390" s="621"/>
      <c r="CQQ390" s="621"/>
      <c r="CQR390" s="621"/>
      <c r="CQS390" s="621"/>
      <c r="CQT390" s="621"/>
      <c r="CQU390" s="621"/>
      <c r="CQV390" s="621"/>
      <c r="CQW390" s="621"/>
      <c r="CQX390" s="621"/>
      <c r="CQY390" s="621"/>
      <c r="CQZ390" s="621"/>
      <c r="CRA390" s="621"/>
      <c r="CRB390" s="621"/>
      <c r="CRC390" s="621"/>
      <c r="CRD390" s="621"/>
      <c r="CRE390" s="621"/>
      <c r="CRF390" s="621"/>
      <c r="CRG390" s="621"/>
      <c r="CRH390" s="621"/>
      <c r="CRI390" s="621"/>
      <c r="CRJ390" s="621"/>
      <c r="CRK390" s="621"/>
      <c r="CRL390" s="621"/>
      <c r="CRM390" s="621"/>
      <c r="CRN390" s="621"/>
      <c r="CRO390" s="621"/>
      <c r="CRP390" s="621"/>
      <c r="CRQ390" s="621"/>
      <c r="CRR390" s="621"/>
      <c r="CRS390" s="621"/>
      <c r="CRT390" s="621"/>
      <c r="CRU390" s="621"/>
      <c r="CRV390" s="621"/>
      <c r="CRW390" s="621"/>
      <c r="CRX390" s="621"/>
      <c r="CRY390" s="621"/>
      <c r="CRZ390" s="621"/>
      <c r="CSA390" s="621"/>
      <c r="CSB390" s="621"/>
      <c r="CSC390" s="621"/>
      <c r="CSD390" s="621"/>
      <c r="CSE390" s="621"/>
      <c r="CSF390" s="621"/>
      <c r="CSG390" s="621"/>
      <c r="CSH390" s="621"/>
      <c r="CSI390" s="621"/>
      <c r="CSJ390" s="621"/>
      <c r="CSK390" s="621"/>
      <c r="CSL390" s="621"/>
      <c r="CSM390" s="621"/>
      <c r="CSN390" s="621"/>
      <c r="CSO390" s="621"/>
      <c r="CSP390" s="621"/>
      <c r="CSQ390" s="621"/>
      <c r="CSR390" s="621"/>
      <c r="CSS390" s="621"/>
      <c r="CST390" s="621"/>
      <c r="CSU390" s="621"/>
      <c r="CSV390" s="621"/>
      <c r="CSW390" s="621"/>
      <c r="CSX390" s="621"/>
      <c r="CSY390" s="621"/>
      <c r="CSZ390" s="621"/>
      <c r="CTA390" s="621"/>
      <c r="CTB390" s="621"/>
      <c r="CTC390" s="621"/>
      <c r="CTD390" s="621"/>
      <c r="CTE390" s="621"/>
      <c r="CTF390" s="621"/>
      <c r="CTG390" s="621"/>
      <c r="CTH390" s="621"/>
      <c r="CTI390" s="621"/>
      <c r="CTJ390" s="621"/>
      <c r="CTK390" s="621"/>
    </row>
  </sheetData>
  <mergeCells count="1">
    <mergeCell ref="A376:H376"/>
  </mergeCells>
  <dataValidations count="2">
    <dataValidation allowBlank="true" errorStyle="stop" operator="between" showDropDown="false" showErrorMessage="true" showInputMessage="true" sqref="C7:C78 C88:C99 C103:C330 C334:C375 C377:C1376" type="list">
      <formula1>"UN,M,M2,M3,MÊS,H,KG,L,3,6L,18L,KM,BR,CENTO,MILHEIRO"</formula1>
      <formula2>0</formula2>
    </dataValidation>
    <dataValidation allowBlank="true" errorStyle="stop" operator="between" showDropDown="false" showErrorMessage="true" showInputMessage="true" sqref="F278:F279" type="list">
      <formula1>0</formula1>
      <formula2>0</formula2>
    </dataValidation>
  </dataValidations>
  <hyperlinks>
    <hyperlink ref="G265" r:id="rId1" display="14.045.434/0002-01"/>
  </hyperlinks>
  <printOptions headings="false" gridLines="false" gridLinesSet="true" horizontalCentered="true" verticalCentered="false"/>
  <pageMargins left="0.590277777777778" right="0.590277777777778" top="0.7875" bottom="0.590277777777778" header="0.511811023622047" footer="0.196527777777778"/>
  <pageSetup paperSize="9" scale="100" fitToWidth="1" fitToHeight="0" pageOrder="downThenOver" orientation="portrait" blackAndWhite="false" draft="false" cellComments="none" horizontalDpi="300" verticalDpi="300" copies="1"/>
  <headerFooter differentFirst="false" differentOddEven="false">
    <oddHeader/>
    <oddFooter>&amp;C&amp;P / &amp;N</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Q103"/>
  <sheetViews>
    <sheetView showFormulas="false" showGridLines="true" showRowColHeaders="true" showZeros="true" rightToLeft="false" tabSelected="false" showOutlineSymbols="false" defaultGridColor="true" view="normal" topLeftCell="A1" colorId="64" zoomScale="100" zoomScaleNormal="100" zoomScalePageLayoutView="60" workbookViewId="0">
      <selection pane="topLeft" activeCell="A1" activeCellId="0" sqref="A1"/>
    </sheetView>
  </sheetViews>
  <sheetFormatPr defaultColWidth="8.00390625" defaultRowHeight="15" customHeight="false" zeroHeight="false" outlineLevelRow="0" outlineLevelCol="0"/>
  <cols>
    <col collapsed="false" customWidth="true" hidden="true" outlineLevel="0" max="1" min="1" style="702" width="32.12"/>
    <col collapsed="false" customWidth="true" hidden="true" outlineLevel="0" max="2" min="2" style="702" width="21.5"/>
    <col collapsed="false" customWidth="true" hidden="true" outlineLevel="0" max="3" min="3" style="702" width="11.5"/>
    <col collapsed="false" customWidth="true" hidden="false" outlineLevel="0" max="4" min="4" style="702" width="32.12"/>
    <col collapsed="false" customWidth="true" hidden="false" outlineLevel="0" max="5" min="5" style="702" width="14.12"/>
    <col collapsed="false" customWidth="true" hidden="false" outlineLevel="0" max="6" min="6" style="702" width="19.12"/>
    <col collapsed="false" customWidth="true" hidden="false" outlineLevel="0" max="7" min="7" style="702" width="28.88"/>
    <col collapsed="false" customWidth="true" hidden="false" outlineLevel="0" max="8" min="8" style="702" width="9.12"/>
    <col collapsed="false" customWidth="true" hidden="false" outlineLevel="0" max="9" min="9" style="702" width="11.5"/>
    <col collapsed="false" customWidth="true" hidden="false" outlineLevel="0" max="10" min="10" style="702" width="18"/>
    <col collapsed="false" customWidth="true" hidden="false" outlineLevel="0" max="11" min="11" style="702" width="15.38"/>
    <col collapsed="false" customWidth="true" hidden="false" outlineLevel="0" max="12" min="12" style="702" width="11.12"/>
    <col collapsed="false" customWidth="true" hidden="false" outlineLevel="0" max="13" min="13" style="702" width="19.62"/>
    <col collapsed="false" customWidth="true" hidden="false" outlineLevel="0" max="14" min="14" style="702" width="11.12"/>
    <col collapsed="false" customWidth="true" hidden="false" outlineLevel="0" max="15" min="15" style="702" width="15.38"/>
    <col collapsed="false" customWidth="true" hidden="false" outlineLevel="0" max="16" min="16" style="702" width="11.12"/>
    <col collapsed="false" customWidth="true" hidden="false" outlineLevel="0" max="17" min="17" style="702" width="19.62"/>
    <col collapsed="false" customWidth="false" hidden="false" outlineLevel="0" max="16384" min="18" style="702" width="8"/>
  </cols>
  <sheetData>
    <row r="1" customFormat="false" ht="70.5" hidden="false" customHeight="true" outlineLevel="0" collapsed="false">
      <c r="A1" s="703" t="s">
        <v>5799</v>
      </c>
      <c r="B1" s="703"/>
      <c r="C1" s="703"/>
      <c r="D1" s="703"/>
      <c r="E1" s="703"/>
      <c r="F1" s="703"/>
    </row>
    <row r="2" customFormat="false" ht="18.75" hidden="false" customHeight="true" outlineLevel="0" collapsed="false">
      <c r="A2" s="704"/>
      <c r="B2" s="704"/>
      <c r="C2" s="704"/>
      <c r="D2" s="704"/>
      <c r="E2" s="704"/>
      <c r="F2" s="704"/>
      <c r="J2" s="705" t="s">
        <v>5800</v>
      </c>
      <c r="K2" s="705"/>
      <c r="L2" s="705"/>
      <c r="M2" s="705"/>
      <c r="N2" s="705"/>
      <c r="O2" s="705"/>
      <c r="P2" s="705"/>
      <c r="Q2" s="705"/>
    </row>
    <row r="3" customFormat="false" ht="59.25" hidden="false" customHeight="true" outlineLevel="0" collapsed="false">
      <c r="A3" s="706" t="s">
        <v>5801</v>
      </c>
      <c r="B3" s="706"/>
      <c r="C3" s="706"/>
      <c r="D3" s="707" t="s">
        <v>5802</v>
      </c>
      <c r="E3" s="707"/>
      <c r="F3" s="707"/>
      <c r="G3" s="708" t="s">
        <v>5803</v>
      </c>
      <c r="H3" s="708"/>
      <c r="I3" s="708"/>
      <c r="J3" s="709" t="s">
        <v>5804</v>
      </c>
      <c r="K3" s="709"/>
      <c r="L3" s="709"/>
      <c r="M3" s="709"/>
      <c r="N3" s="709" t="s">
        <v>5805</v>
      </c>
      <c r="O3" s="709"/>
      <c r="P3" s="709"/>
      <c r="Q3" s="709"/>
    </row>
    <row r="4" customFormat="false" ht="15" hidden="false" customHeight="false" outlineLevel="0" collapsed="false">
      <c r="A4" s="710" t="s">
        <v>5806</v>
      </c>
      <c r="B4" s="710"/>
      <c r="C4" s="711" t="s">
        <v>5807</v>
      </c>
      <c r="D4" s="712" t="s">
        <v>5806</v>
      </c>
      <c r="E4" s="712"/>
      <c r="F4" s="713" t="s">
        <v>5807</v>
      </c>
      <c r="G4" s="714" t="s">
        <v>5806</v>
      </c>
      <c r="H4" s="714"/>
      <c r="I4" s="715" t="s">
        <v>5808</v>
      </c>
      <c r="J4" s="716" t="s">
        <v>5809</v>
      </c>
      <c r="K4" s="716" t="s">
        <v>5810</v>
      </c>
      <c r="L4" s="716" t="s">
        <v>5811</v>
      </c>
      <c r="M4" s="716" t="s">
        <v>5812</v>
      </c>
      <c r="N4" s="716" t="s">
        <v>5809</v>
      </c>
      <c r="O4" s="716" t="s">
        <v>5810</v>
      </c>
      <c r="P4" s="716" t="s">
        <v>5811</v>
      </c>
      <c r="Q4" s="716" t="s">
        <v>5812</v>
      </c>
    </row>
    <row r="5" customFormat="false" ht="15" hidden="false" customHeight="false" outlineLevel="0" collapsed="false">
      <c r="A5" s="717" t="s">
        <v>5813</v>
      </c>
      <c r="B5" s="718"/>
      <c r="C5" s="719" t="n">
        <v>0.045</v>
      </c>
      <c r="D5" s="720" t="s">
        <v>5813</v>
      </c>
      <c r="E5" s="718"/>
      <c r="F5" s="721" t="n">
        <v>0.03</v>
      </c>
      <c r="G5" s="722" t="s">
        <v>5813</v>
      </c>
      <c r="H5" s="723"/>
      <c r="I5" s="724" t="n">
        <v>0.0345</v>
      </c>
      <c r="J5" s="725" t="n">
        <v>0.03</v>
      </c>
      <c r="K5" s="726" t="n">
        <v>0.04</v>
      </c>
      <c r="L5" s="727" t="n">
        <v>0.055</v>
      </c>
      <c r="M5" s="728" t="s">
        <v>5814</v>
      </c>
      <c r="N5" s="725" t="n">
        <v>0.015</v>
      </c>
      <c r="O5" s="726" t="n">
        <v>0.0345</v>
      </c>
      <c r="P5" s="727" t="n">
        <v>0.0449</v>
      </c>
      <c r="Q5" s="729" t="s">
        <v>5814</v>
      </c>
    </row>
    <row r="6" customFormat="false" ht="15" hidden="false" customHeight="false" outlineLevel="0" collapsed="false">
      <c r="A6" s="717" t="s">
        <v>5815</v>
      </c>
      <c r="B6" s="718"/>
      <c r="C6" s="719" t="n">
        <v>0.0139</v>
      </c>
      <c r="D6" s="720" t="s">
        <v>5815</v>
      </c>
      <c r="E6" s="718"/>
      <c r="F6" s="721" t="n">
        <v>0.0059</v>
      </c>
      <c r="G6" s="722" t="s">
        <v>5815</v>
      </c>
      <c r="H6" s="723"/>
      <c r="I6" s="724" t="n">
        <v>0.0085</v>
      </c>
      <c r="J6" s="725" t="n">
        <v>0.0059</v>
      </c>
      <c r="K6" s="726" t="n">
        <v>0.0123</v>
      </c>
      <c r="L6" s="727" t="n">
        <v>0.0139</v>
      </c>
      <c r="M6" s="728" t="s">
        <v>5814</v>
      </c>
      <c r="N6" s="725" t="n">
        <v>0.0085</v>
      </c>
      <c r="O6" s="726" t="n">
        <v>0.0085</v>
      </c>
      <c r="P6" s="727" t="n">
        <v>0.0111</v>
      </c>
      <c r="Q6" s="729" t="s">
        <v>5814</v>
      </c>
    </row>
    <row r="7" customFormat="false" ht="15" hidden="false" customHeight="false" outlineLevel="0" collapsed="false">
      <c r="A7" s="717" t="s">
        <v>5816</v>
      </c>
      <c r="B7" s="718"/>
      <c r="C7" s="719" t="n">
        <v>0.0127</v>
      </c>
      <c r="D7" s="720" t="s">
        <v>5816</v>
      </c>
      <c r="E7" s="718"/>
      <c r="F7" s="721" t="n">
        <v>0.0097</v>
      </c>
      <c r="G7" s="722" t="s">
        <v>5816</v>
      </c>
      <c r="H7" s="723"/>
      <c r="I7" s="724" t="n">
        <v>0.0085</v>
      </c>
      <c r="J7" s="725" t="n">
        <v>0.0097</v>
      </c>
      <c r="K7" s="726" t="n">
        <v>0.0127</v>
      </c>
      <c r="L7" s="727" t="n">
        <v>0.0127</v>
      </c>
      <c r="M7" s="728" t="s">
        <v>5814</v>
      </c>
      <c r="N7" s="725" t="n">
        <v>0.0056</v>
      </c>
      <c r="O7" s="726" t="n">
        <v>0.0085</v>
      </c>
      <c r="P7" s="727" t="n">
        <v>0.0089</v>
      </c>
      <c r="Q7" s="729" t="s">
        <v>5814</v>
      </c>
    </row>
    <row r="8" customFormat="false" ht="15" hidden="false" customHeight="false" outlineLevel="0" collapsed="false">
      <c r="A8" s="717" t="s">
        <v>5817</v>
      </c>
      <c r="B8" s="730"/>
      <c r="C8" s="719" t="n">
        <v>0.01</v>
      </c>
      <c r="D8" s="720" t="s">
        <v>5817</v>
      </c>
      <c r="E8" s="730"/>
      <c r="F8" s="721" t="n">
        <v>0.008</v>
      </c>
      <c r="G8" s="722" t="s">
        <v>5817</v>
      </c>
      <c r="H8" s="731"/>
      <c r="I8" s="724" t="n">
        <v>0.0048</v>
      </c>
      <c r="J8" s="725" t="n">
        <v>0.008</v>
      </c>
      <c r="K8" s="726" t="n">
        <v>0.008</v>
      </c>
      <c r="L8" s="727" t="n">
        <v>0.01</v>
      </c>
      <c r="M8" s="728" t="s">
        <v>5814</v>
      </c>
      <c r="N8" s="725" t="n">
        <v>0.003</v>
      </c>
      <c r="O8" s="726" t="n">
        <v>0.0048</v>
      </c>
      <c r="P8" s="727" t="n">
        <v>0.0082</v>
      </c>
      <c r="Q8" s="729" t="s">
        <v>5814</v>
      </c>
    </row>
    <row r="9" customFormat="false" ht="15" hidden="false" customHeight="false" outlineLevel="0" collapsed="false">
      <c r="A9" s="717" t="s">
        <v>5818</v>
      </c>
      <c r="B9" s="732"/>
      <c r="C9" s="719" t="n">
        <v>0.081</v>
      </c>
      <c r="D9" s="720" t="s">
        <v>5818</v>
      </c>
      <c r="E9" s="730"/>
      <c r="F9" s="721" t="n">
        <v>0.074</v>
      </c>
      <c r="G9" s="722" t="s">
        <v>5818</v>
      </c>
      <c r="H9" s="731"/>
      <c r="I9" s="724" t="n">
        <v>0.0511</v>
      </c>
      <c r="J9" s="725" t="n">
        <v>0.0616</v>
      </c>
      <c r="K9" s="726" t="n">
        <v>0.074</v>
      </c>
      <c r="L9" s="727" t="n">
        <v>0.0896</v>
      </c>
      <c r="M9" s="728" t="s">
        <v>5814</v>
      </c>
      <c r="N9" s="725" t="n">
        <v>0.035</v>
      </c>
      <c r="O9" s="726" t="n">
        <v>0.0511</v>
      </c>
      <c r="P9" s="727" t="n">
        <v>0.0622</v>
      </c>
      <c r="Q9" s="729" t="s">
        <v>5814</v>
      </c>
    </row>
    <row r="10" customFormat="false" ht="15" hidden="false" customHeight="false" outlineLevel="0" collapsed="false">
      <c r="A10" s="733" t="s">
        <v>5819</v>
      </c>
      <c r="B10" s="733"/>
      <c r="C10" s="734" t="s">
        <v>5807</v>
      </c>
      <c r="D10" s="735" t="s">
        <v>5819</v>
      </c>
      <c r="E10" s="735"/>
      <c r="F10" s="736" t="s">
        <v>5807</v>
      </c>
      <c r="G10" s="737" t="s">
        <v>5819</v>
      </c>
      <c r="H10" s="737"/>
      <c r="I10" s="738" t="s">
        <v>5808</v>
      </c>
      <c r="J10" s="739" t="s">
        <v>5819</v>
      </c>
      <c r="K10" s="739"/>
      <c r="L10" s="740"/>
      <c r="M10" s="740"/>
      <c r="N10" s="739" t="s">
        <v>5819</v>
      </c>
      <c r="O10" s="739"/>
      <c r="P10" s="740"/>
      <c r="Q10" s="740"/>
    </row>
    <row r="11" customFormat="false" ht="20.25" hidden="false" customHeight="true" outlineLevel="0" collapsed="false">
      <c r="A11" s="741" t="s">
        <v>5820</v>
      </c>
      <c r="B11" s="742"/>
      <c r="C11" s="719" t="n">
        <v>0.0065</v>
      </c>
      <c r="D11" s="743" t="s">
        <v>5820</v>
      </c>
      <c r="E11" s="742"/>
      <c r="F11" s="721" t="n">
        <v>0.0065</v>
      </c>
      <c r="G11" s="744" t="s">
        <v>5820</v>
      </c>
      <c r="H11" s="722"/>
      <c r="I11" s="724" t="n">
        <v>0.0065</v>
      </c>
      <c r="J11" s="745" t="s">
        <v>5821</v>
      </c>
      <c r="K11" s="745"/>
      <c r="L11" s="745"/>
      <c r="M11" s="745"/>
      <c r="N11" s="745" t="s">
        <v>5821</v>
      </c>
      <c r="O11" s="745"/>
      <c r="P11" s="745"/>
      <c r="Q11" s="745"/>
    </row>
    <row r="12" customFormat="false" ht="15" hidden="false" customHeight="false" outlineLevel="0" collapsed="false">
      <c r="A12" s="741" t="s">
        <v>5822</v>
      </c>
      <c r="B12" s="742"/>
      <c r="C12" s="719" t="n">
        <v>0.03</v>
      </c>
      <c r="D12" s="743" t="s">
        <v>5822</v>
      </c>
      <c r="E12" s="742"/>
      <c r="F12" s="721" t="n">
        <v>0.03</v>
      </c>
      <c r="G12" s="744" t="s">
        <v>5822</v>
      </c>
      <c r="H12" s="722"/>
      <c r="I12" s="724" t="n">
        <v>0.03</v>
      </c>
      <c r="J12" s="745"/>
      <c r="K12" s="745"/>
      <c r="L12" s="745"/>
      <c r="M12" s="745"/>
      <c r="N12" s="745"/>
      <c r="O12" s="745"/>
      <c r="P12" s="745"/>
      <c r="Q12" s="745"/>
    </row>
    <row r="13" s="754" customFormat="true" ht="15" hidden="false" customHeight="false" outlineLevel="0" collapsed="false">
      <c r="A13" s="746" t="s">
        <v>5823</v>
      </c>
      <c r="B13" s="747"/>
      <c r="C13" s="748" t="n">
        <f aca="false">$C$21*$F$21</f>
        <v>0.02</v>
      </c>
      <c r="D13" s="749" t="s">
        <v>5823</v>
      </c>
      <c r="E13" s="747"/>
      <c r="F13" s="750" t="n">
        <v>0.035</v>
      </c>
      <c r="G13" s="751" t="s">
        <v>5823</v>
      </c>
      <c r="H13" s="752"/>
      <c r="I13" s="753" t="n">
        <v>0</v>
      </c>
      <c r="J13" s="745"/>
      <c r="K13" s="745"/>
      <c r="L13" s="745"/>
      <c r="M13" s="745"/>
      <c r="N13" s="745"/>
      <c r="O13" s="745"/>
      <c r="P13" s="745"/>
      <c r="Q13" s="745"/>
    </row>
    <row r="14" customFormat="false" ht="15" hidden="false" customHeight="true" outlineLevel="0" collapsed="false">
      <c r="A14" s="717" t="s">
        <v>5824</v>
      </c>
      <c r="B14" s="742"/>
      <c r="C14" s="719" t="n">
        <v>0.045</v>
      </c>
      <c r="D14" s="720" t="s">
        <v>5824</v>
      </c>
      <c r="E14" s="742"/>
      <c r="F14" s="721" t="n">
        <v>0</v>
      </c>
      <c r="G14" s="722" t="s">
        <v>5824</v>
      </c>
      <c r="H14" s="722"/>
      <c r="I14" s="719" t="s">
        <v>303</v>
      </c>
      <c r="J14" s="755" t="s">
        <v>5825</v>
      </c>
      <c r="K14" s="755"/>
      <c r="L14" s="755"/>
      <c r="M14" s="756"/>
      <c r="N14" s="757" t="s">
        <v>5826</v>
      </c>
      <c r="O14" s="757"/>
      <c r="P14" s="757"/>
      <c r="Q14" s="756"/>
    </row>
    <row r="15" customFormat="false" ht="15" hidden="false" customHeight="false" outlineLevel="0" collapsed="false">
      <c r="A15" s="717"/>
      <c r="B15" s="732" t="s">
        <v>5827</v>
      </c>
      <c r="C15" s="758" t="n">
        <f aca="false">SUM(C11:C14)</f>
        <v>0.1015</v>
      </c>
      <c r="D15" s="720"/>
      <c r="E15" s="732" t="s">
        <v>5827</v>
      </c>
      <c r="F15" s="759" t="n">
        <f aca="false">SUM(F11:F14)</f>
        <v>0.0715</v>
      </c>
      <c r="G15" s="722"/>
      <c r="H15" s="760" t="s">
        <v>5827</v>
      </c>
      <c r="I15" s="761" t="n">
        <f aca="false">SUM(I11:I14)</f>
        <v>0.0365</v>
      </c>
      <c r="J15" s="762" t="s">
        <v>5828</v>
      </c>
      <c r="K15" s="763"/>
      <c r="L15" s="764" t="s">
        <v>5829</v>
      </c>
      <c r="M15" s="756"/>
      <c r="N15" s="765" t="s">
        <v>5828</v>
      </c>
      <c r="O15" s="763"/>
      <c r="P15" s="764" t="s">
        <v>5829</v>
      </c>
      <c r="Q15" s="756"/>
    </row>
    <row r="16" s="776" customFormat="true" ht="15" hidden="false" customHeight="false" outlineLevel="0" collapsed="false">
      <c r="A16" s="766" t="s">
        <v>5830</v>
      </c>
      <c r="B16" s="767"/>
      <c r="C16" s="768" t="n">
        <f aca="false">ROUND(((((1+C5+C7+C8)*(1+C6)*(1+C9))/(1-C15))-1),4)</f>
        <v>0.3024</v>
      </c>
      <c r="D16" s="769" t="s">
        <v>5831</v>
      </c>
      <c r="E16" s="767"/>
      <c r="F16" s="770" t="n">
        <f aca="false">ROUND(((((1+F5+F7+F8)*(1+F6)*(1+F9))/(1-F15))-1),4)</f>
        <v>0.219</v>
      </c>
      <c r="G16" s="771" t="s">
        <v>5830</v>
      </c>
      <c r="H16" s="771"/>
      <c r="I16" s="772" t="n">
        <f aca="false">ROUND(((((1+I5+I7+I8)*(1+I6)*(1+I9))/(1-I15))-1),4)</f>
        <v>0.1528</v>
      </c>
      <c r="J16" s="729" t="n">
        <f aca="false">ROUND(((((1+J5+J7+J8)*(1+J6)*(1+J9))/(1-F15))-1),4)</f>
        <v>0.205</v>
      </c>
      <c r="K16" s="763"/>
      <c r="L16" s="773" t="n">
        <f aca="false">ROUND(((((1+L5+L7+L8)*(1+L6)*(1+L9))/(1-F15))-1),4)</f>
        <v>0.2823</v>
      </c>
      <c r="M16" s="756"/>
      <c r="N16" s="774" t="n">
        <f aca="false">ROUND(((((1+N5+N7+N8)*(1+N6)*(1+N9))/(1-I15))-1),4)</f>
        <v>0.1089</v>
      </c>
      <c r="O16" s="775"/>
      <c r="P16" s="773" t="n">
        <f aca="false">ROUND(((((1+P5+P7+P8)*(1+P6)*(1+P9))/(1-I15))-1),4)</f>
        <v>0.1838</v>
      </c>
      <c r="Q16" s="756"/>
    </row>
    <row r="17" s="776" customFormat="true" ht="12.75" hidden="true" customHeight="true" outlineLevel="0" collapsed="false">
      <c r="A17" s="777" t="s">
        <v>5803</v>
      </c>
      <c r="B17" s="778" t="s">
        <v>5832</v>
      </c>
      <c r="C17" s="779" t="n">
        <v>0.1557</v>
      </c>
      <c r="D17" s="780" t="s">
        <v>5803</v>
      </c>
      <c r="E17" s="778" t="s">
        <v>5832</v>
      </c>
      <c r="F17" s="781" t="n">
        <v>0.1557</v>
      </c>
      <c r="I17" s="782"/>
      <c r="J17" s="783" t="s">
        <v>5833</v>
      </c>
      <c r="K17" s="783"/>
      <c r="L17" s="783"/>
      <c r="M17" s="783"/>
      <c r="N17" s="783"/>
      <c r="O17" s="783"/>
      <c r="P17" s="783"/>
      <c r="Q17" s="783"/>
    </row>
    <row r="18" s="776" customFormat="true" ht="12.75" hidden="true" customHeight="true" outlineLevel="0" collapsed="false">
      <c r="A18" s="777"/>
      <c r="B18" s="778" t="s">
        <v>5834</v>
      </c>
      <c r="C18" s="779" t="n">
        <v>0.1402</v>
      </c>
      <c r="D18" s="780"/>
      <c r="E18" s="778" t="s">
        <v>5834</v>
      </c>
      <c r="F18" s="781" t="n">
        <v>0.1402</v>
      </c>
      <c r="I18" s="782"/>
      <c r="J18" s="783"/>
      <c r="K18" s="783"/>
      <c r="L18" s="783"/>
      <c r="M18" s="783"/>
      <c r="N18" s="783"/>
      <c r="O18" s="783"/>
      <c r="P18" s="783"/>
      <c r="Q18" s="783"/>
    </row>
    <row r="19" s="776" customFormat="true" ht="15" hidden="true" customHeight="false" outlineLevel="0" collapsed="false">
      <c r="A19" s="777"/>
      <c r="B19" s="778" t="s">
        <v>5835</v>
      </c>
      <c r="C19" s="779" t="n">
        <v>0.1247</v>
      </c>
      <c r="D19" s="780"/>
      <c r="E19" s="778" t="s">
        <v>5835</v>
      </c>
      <c r="F19" s="781" t="n">
        <v>0.1247</v>
      </c>
      <c r="J19" s="783"/>
      <c r="K19" s="783"/>
      <c r="L19" s="783"/>
      <c r="M19" s="783"/>
      <c r="N19" s="783"/>
      <c r="O19" s="783"/>
      <c r="P19" s="783"/>
      <c r="Q19" s="783"/>
    </row>
    <row r="20" customFormat="false" ht="43.5" hidden="false" customHeight="true" outlineLevel="0" collapsed="false">
      <c r="A20" s="784" t="s">
        <v>5836</v>
      </c>
      <c r="B20" s="784"/>
      <c r="C20" s="784"/>
      <c r="D20" s="784"/>
      <c r="E20" s="784"/>
      <c r="F20" s="784"/>
      <c r="I20" s="785"/>
      <c r="J20" s="783"/>
      <c r="K20" s="783"/>
      <c r="L20" s="783"/>
      <c r="M20" s="783"/>
      <c r="N20" s="783"/>
      <c r="O20" s="783"/>
      <c r="P20" s="783"/>
      <c r="Q20" s="783"/>
    </row>
    <row r="21" customFormat="false" ht="26.25" hidden="true" customHeight="true" outlineLevel="0" collapsed="false">
      <c r="A21" s="786" t="s">
        <v>5837</v>
      </c>
      <c r="B21" s="787" t="s">
        <v>5838</v>
      </c>
      <c r="C21" s="788" t="n">
        <v>0.05</v>
      </c>
      <c r="D21" s="789" t="s">
        <v>5839</v>
      </c>
      <c r="E21" s="789"/>
      <c r="F21" s="790" t="n">
        <v>0.4</v>
      </c>
      <c r="J21" s="783"/>
      <c r="K21" s="783"/>
      <c r="L21" s="783"/>
      <c r="M21" s="783"/>
      <c r="N21" s="783"/>
      <c r="O21" s="783"/>
      <c r="P21" s="783"/>
      <c r="Q21" s="783"/>
    </row>
    <row r="22" customFormat="false" ht="15" hidden="false" customHeight="false" outlineLevel="0" collapsed="false">
      <c r="A22" s="791"/>
      <c r="B22" s="791"/>
      <c r="C22" s="791"/>
      <c r="D22" s="792"/>
      <c r="E22" s="793"/>
      <c r="F22" s="794"/>
    </row>
    <row r="23" customFormat="false" ht="15" hidden="false" customHeight="false" outlineLevel="0" collapsed="false">
      <c r="A23" s="791"/>
      <c r="B23" s="791"/>
      <c r="C23" s="791"/>
      <c r="D23" s="795"/>
      <c r="E23" s="796"/>
      <c r="F23" s="797"/>
    </row>
    <row r="24" customFormat="false" ht="15" hidden="false" customHeight="false" outlineLevel="0" collapsed="false">
      <c r="A24" s="791"/>
      <c r="B24" s="791"/>
      <c r="C24" s="791"/>
      <c r="D24" s="795"/>
      <c r="E24" s="796"/>
      <c r="F24" s="797"/>
    </row>
    <row r="25" customFormat="false" ht="15" hidden="false" customHeight="false" outlineLevel="0" collapsed="false">
      <c r="A25" s="791"/>
      <c r="B25" s="791"/>
      <c r="C25" s="791"/>
      <c r="D25" s="798" t="str">
        <f aca="false">'Resumo Proposta'!$A$30</f>
        <v>_____________________________________</v>
      </c>
      <c r="E25" s="798"/>
      <c r="F25" s="798"/>
    </row>
    <row r="26" customFormat="false" ht="15" hidden="false" customHeight="false" outlineLevel="0" collapsed="false">
      <c r="A26" s="791"/>
      <c r="B26" s="791"/>
      <c r="C26" s="791"/>
      <c r="D26" s="798" t="str">
        <f aca="false">'Resumo Proposta'!$A$31</f>
        <v>MEXUM ENGENHARIA E CONSTRUÇÕES - CNPJ 27.406.174/0001-05</v>
      </c>
      <c r="E26" s="798"/>
      <c r="F26" s="798"/>
    </row>
    <row r="27" customFormat="false" ht="15" hidden="false" customHeight="true" outlineLevel="0" collapsed="false">
      <c r="A27" s="791"/>
      <c r="B27" s="791"/>
      <c r="C27" s="791"/>
      <c r="D27" s="798" t="str">
        <f aca="false">'Resumo Proposta'!$A$32</f>
        <v>PAULO PAZETO MEDEIROS - SÓCIO PROPRIETÁRIO E ENGENHEIRO CIVIL</v>
      </c>
      <c r="E27" s="798"/>
      <c r="F27" s="798"/>
    </row>
    <row r="28" customFormat="false" ht="15.75" hidden="false" customHeight="true" outlineLevel="0" collapsed="false">
      <c r="A28" s="791"/>
      <c r="B28" s="791"/>
      <c r="C28" s="791"/>
      <c r="D28" s="798" t="str">
        <f aca="false">'Resumo Proposta'!$A$33</f>
        <v>CREA MT 034442</v>
      </c>
      <c r="E28" s="798"/>
      <c r="F28" s="798"/>
    </row>
    <row r="30" customFormat="false" ht="15" hidden="false" customHeight="false" outlineLevel="0" collapsed="false">
      <c r="C30" s="702" t="s">
        <v>5840</v>
      </c>
      <c r="D30" s="702" t="n">
        <v>7.4</v>
      </c>
    </row>
    <row r="32" customFormat="false" ht="15" hidden="false" customHeight="false" outlineLevel="0" collapsed="false">
      <c r="C32" s="799" t="n">
        <v>0.2835</v>
      </c>
      <c r="F32" s="800" t="n">
        <v>0.2223</v>
      </c>
    </row>
    <row r="33" customFormat="false" ht="15" hidden="false" customHeight="false" outlineLevel="0" collapsed="false">
      <c r="F33" s="785" t="n">
        <f aca="false">F16-F32</f>
        <v>-0.0033</v>
      </c>
    </row>
    <row r="34" customFormat="false" ht="15" hidden="false" customHeight="false" outlineLevel="0" collapsed="false">
      <c r="C34" s="785" t="n">
        <f aca="false">C16-C32</f>
        <v>0.0189</v>
      </c>
    </row>
    <row r="37" customFormat="false" ht="15" hidden="false" customHeight="false" outlineLevel="0" collapsed="false">
      <c r="A37" s="702" t="s">
        <v>5841</v>
      </c>
      <c r="C37" s="800"/>
      <c r="D37" s="702" t="s">
        <v>5841</v>
      </c>
    </row>
    <row r="38" customFormat="false" ht="15" hidden="false" customHeight="false" outlineLevel="0" collapsed="false">
      <c r="A38" s="702" t="s">
        <v>5842</v>
      </c>
      <c r="C38" s="800"/>
      <c r="D38" s="702" t="s">
        <v>5843</v>
      </c>
    </row>
    <row r="39" customFormat="false" ht="15" hidden="false" customHeight="false" outlineLevel="0" collapsed="false">
      <c r="C39" s="800"/>
    </row>
    <row r="40" customFormat="false" ht="15" hidden="false" customHeight="false" outlineLevel="0" collapsed="false">
      <c r="C40" s="800"/>
    </row>
    <row r="43" customFormat="false" ht="15" hidden="false" customHeight="false" outlineLevel="0" collapsed="false">
      <c r="A43" s="801" t="s">
        <v>5844</v>
      </c>
      <c r="B43" s="801"/>
      <c r="C43" s="801"/>
      <c r="D43" s="801"/>
    </row>
    <row r="44" customFormat="false" ht="15" hidden="false" customHeight="false" outlineLevel="0" collapsed="false">
      <c r="A44" s="801" t="s">
        <v>5845</v>
      </c>
      <c r="B44" s="801" t="s">
        <v>5846</v>
      </c>
      <c r="C44" s="801"/>
      <c r="D44" s="802" t="n">
        <v>0.079</v>
      </c>
    </row>
    <row r="45" customFormat="false" ht="15" hidden="false" customHeight="false" outlineLevel="0" collapsed="false">
      <c r="A45" s="801"/>
      <c r="B45" s="801" t="s">
        <v>5847</v>
      </c>
      <c r="C45" s="801"/>
      <c r="D45" s="802" t="n">
        <v>0.084</v>
      </c>
    </row>
    <row r="103" customFormat="false" ht="15" hidden="false" customHeight="false" outlineLevel="0" collapsed="false">
      <c r="A103" s="702" t="s">
        <v>5848</v>
      </c>
    </row>
  </sheetData>
  <mergeCells count="31">
    <mergeCell ref="A1:F1"/>
    <mergeCell ref="A2:F2"/>
    <mergeCell ref="J2:Q2"/>
    <mergeCell ref="A3:C3"/>
    <mergeCell ref="D3:F3"/>
    <mergeCell ref="G3:I3"/>
    <mergeCell ref="J3:M3"/>
    <mergeCell ref="N3:Q3"/>
    <mergeCell ref="A4:B4"/>
    <mergeCell ref="D4:E4"/>
    <mergeCell ref="G4:H4"/>
    <mergeCell ref="A10:B10"/>
    <mergeCell ref="D10:E10"/>
    <mergeCell ref="G10:H10"/>
    <mergeCell ref="N10:O10"/>
    <mergeCell ref="J11:M13"/>
    <mergeCell ref="N11:Q13"/>
    <mergeCell ref="J14:L14"/>
    <mergeCell ref="M14:M16"/>
    <mergeCell ref="N14:P14"/>
    <mergeCell ref="Q14:Q16"/>
    <mergeCell ref="A17:A19"/>
    <mergeCell ref="D17:D19"/>
    <mergeCell ref="J17:Q21"/>
    <mergeCell ref="A20:F20"/>
    <mergeCell ref="D21:E21"/>
    <mergeCell ref="A22:C28"/>
    <mergeCell ref="D25:F25"/>
    <mergeCell ref="D26:F26"/>
    <mergeCell ref="D27:F27"/>
    <mergeCell ref="D28:F28"/>
  </mergeCells>
  <conditionalFormatting sqref="Q14:Q16">
    <cfRule type="cellIs" priority="2" operator="lessThan" aboveAverage="0" equalAverage="0" bottom="0" percent="0" rank="0" text="" dxfId="15">
      <formula>$I$15</formula>
    </cfRule>
    <cfRule type="cellIs" priority="3" operator="greaterThan" aboveAverage="0" equalAverage="0" bottom="0" percent="0" rank="0" text="" dxfId="16">
      <formula>$I$15</formula>
    </cfRule>
  </conditionalFormatting>
  <conditionalFormatting sqref="M14:M16">
    <cfRule type="cellIs" priority="4" operator="lessThan" aboveAverage="0" equalAverage="0" bottom="0" percent="0" rank="0" text="" dxfId="17">
      <formula>$I$15</formula>
    </cfRule>
    <cfRule type="cellIs" priority="5" operator="greaterThan" aboveAverage="0" equalAverage="0" bottom="0" percent="0" rank="0" text="" dxfId="18">
      <formula>$I$15</formula>
    </cfRule>
  </conditionalFormatting>
  <printOptions headings="false" gridLines="false" gridLinesSet="true" horizontalCentered="true" verticalCentered="false"/>
  <pageMargins left="0.39375" right="0.39375" top="0.7875" bottom="0.7875" header="0.315277777777778" footer="0.511811023622047"/>
  <pageSetup paperSize="9" scale="75" fitToWidth="1" fitToHeight="1" pageOrder="downThenOver" orientation="portrait" blackAndWhite="false" draft="false" cellComments="none" horizontalDpi="300" verticalDpi="300" copies="1"/>
  <headerFooter differentFirst="false" differentOddEven="false">
    <oddHeader>&amp;L </oddHeader>
    <oddFooter/>
  </headerFooter>
  <colBreaks count="1" manualBreakCount="1">
    <brk id="6" man="true" max="65535" min="0"/>
  </colBreaks>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K184"/>
  <sheetViews>
    <sheetView showFormulas="false" showGridLines="true" showRowColHeaders="true" showZeros="true" rightToLeft="false" tabSelected="false" showOutlineSymbols="false" defaultGridColor="true" view="normal" topLeftCell="A1" colorId="64" zoomScale="100" zoomScaleNormal="100" zoomScalePageLayoutView="60" workbookViewId="0">
      <selection pane="topLeft" activeCell="A1" activeCellId="0" sqref="A1"/>
    </sheetView>
  </sheetViews>
  <sheetFormatPr defaultColWidth="8.87890625" defaultRowHeight="14.25" customHeight="false" zeroHeight="false" outlineLevelRow="0" outlineLevelCol="0"/>
  <cols>
    <col collapsed="false" customWidth="true" hidden="false" outlineLevel="0" max="1" min="1" style="3" width="13.38"/>
    <col collapsed="false" customWidth="true" hidden="false" outlineLevel="0" max="2" min="2" style="3" width="13"/>
    <col collapsed="false" customWidth="true" hidden="false" outlineLevel="0" max="3" min="3" style="3" width="9.5"/>
    <col collapsed="false" customWidth="true" hidden="false" outlineLevel="0" max="4" min="4" style="3" width="13"/>
    <col collapsed="false" customWidth="true" hidden="false" outlineLevel="0" max="5" min="5" style="1" width="80"/>
    <col collapsed="false" customWidth="true" hidden="false" outlineLevel="0" max="6" min="6" style="3" width="8.5"/>
    <col collapsed="false" customWidth="true" hidden="false" outlineLevel="0" max="7" min="7" style="2" width="7.12"/>
    <col collapsed="false" customWidth="true" hidden="false" outlineLevel="0" max="8" min="8" style="2" width="9.62"/>
    <col collapsed="false" customWidth="true" hidden="false" outlineLevel="0" max="9" min="9" style="2" width="13.5"/>
    <col collapsed="false" customWidth="true" hidden="false" outlineLevel="0" max="10" min="10" style="2" width="12.62"/>
    <col collapsed="false" customWidth="true" hidden="false" outlineLevel="0" max="11" min="11" style="3" width="10.12"/>
  </cols>
  <sheetData>
    <row r="1" customFormat="false" ht="15" hidden="false" customHeight="false" outlineLevel="0" collapsed="false">
      <c r="A1" s="4" t="s">
        <v>0</v>
      </c>
      <c r="B1" s="5" t="str">
        <f aca="false">'DECLARAÇÕES GERAIS'!B1</f>
        <v>REFORMA E AMPLIAÇÃO DA CÂMARA MUNICIPAL</v>
      </c>
      <c r="C1" s="55"/>
      <c r="D1" s="55"/>
      <c r="E1" s="56"/>
      <c r="F1" s="57"/>
      <c r="G1" s="58"/>
      <c r="H1" s="58"/>
      <c r="I1" s="58"/>
      <c r="J1" s="58"/>
      <c r="K1" s="59"/>
    </row>
    <row r="2" customFormat="false" ht="15" hidden="false" customHeight="false" outlineLevel="0" collapsed="false">
      <c r="A2" s="9" t="s">
        <v>2</v>
      </c>
      <c r="B2" s="10" t="str">
        <f aca="false">'DECLARAÇÕES GERAIS'!B2</f>
        <v>COMODORO - MT</v>
      </c>
      <c r="C2" s="51"/>
      <c r="D2" s="51"/>
      <c r="E2" s="60"/>
      <c r="F2" s="61"/>
      <c r="G2" s="62"/>
      <c r="H2" s="62"/>
      <c r="I2" s="62"/>
      <c r="J2" s="62"/>
      <c r="K2" s="63"/>
    </row>
    <row r="3" customFormat="false" ht="15" hidden="false" customHeight="false" outlineLevel="0" collapsed="false">
      <c r="A3" s="9" t="s">
        <v>4</v>
      </c>
      <c r="B3" s="13" t="str">
        <f aca="false">'DECLARAÇÕES GERAIS'!B3</f>
        <v>SINAPI 05/2025 - SEM DESONERAÇÃO </v>
      </c>
      <c r="C3" s="51"/>
      <c r="D3" s="51"/>
      <c r="E3" s="60"/>
      <c r="F3" s="61"/>
      <c r="G3" s="62"/>
      <c r="H3" s="62"/>
      <c r="I3" s="62"/>
      <c r="J3" s="62"/>
      <c r="K3" s="63"/>
    </row>
    <row r="4" customFormat="false" ht="15" hidden="false" customHeight="false" outlineLevel="0" collapsed="false">
      <c r="A4" s="9" t="s">
        <v>6</v>
      </c>
      <c r="B4" s="14" t="n">
        <f aca="false">'DECLARAÇÕES GERAIS'!B4</f>
        <v>0.219</v>
      </c>
      <c r="C4" s="51"/>
      <c r="D4" s="51"/>
      <c r="E4" s="60"/>
      <c r="F4" s="61" t="s">
        <v>22</v>
      </c>
      <c r="G4" s="64"/>
      <c r="H4" s="62"/>
      <c r="I4" s="62"/>
      <c r="J4" s="62"/>
      <c r="K4" s="63"/>
    </row>
    <row r="5" customFormat="false" ht="15" hidden="false" customHeight="false" outlineLevel="0" collapsed="false">
      <c r="A5" s="15" t="s">
        <v>23</v>
      </c>
      <c r="B5" s="13" t="str">
        <f aca="false">'DECLARAÇÕES GERAIS'!B5</f>
        <v>RUA BAHIA Nº 600N, BAIRRO SÃO FRANCISCO</v>
      </c>
      <c r="C5" s="65"/>
      <c r="D5" s="65"/>
      <c r="E5" s="66"/>
      <c r="F5" s="67"/>
      <c r="G5" s="68"/>
      <c r="H5" s="68"/>
      <c r="I5" s="68"/>
      <c r="J5" s="68"/>
      <c r="K5" s="69"/>
    </row>
    <row r="6" customFormat="false" ht="24" hidden="false" customHeight="true" outlineLevel="0" collapsed="false">
      <c r="A6" s="70" t="s">
        <v>24</v>
      </c>
      <c r="B6" s="70"/>
      <c r="C6" s="70"/>
      <c r="D6" s="70"/>
      <c r="E6" s="70"/>
      <c r="F6" s="70"/>
      <c r="G6" s="70"/>
      <c r="H6" s="70"/>
      <c r="I6" s="70"/>
      <c r="J6" s="70"/>
      <c r="K6" s="70"/>
    </row>
    <row r="7" customFormat="false" ht="30" hidden="false" customHeight="true" outlineLevel="0" collapsed="false">
      <c r="A7" s="71" t="s">
        <v>17</v>
      </c>
      <c r="B7" s="71" t="s">
        <v>25</v>
      </c>
      <c r="C7" s="71" t="s">
        <v>26</v>
      </c>
      <c r="D7" s="71" t="s">
        <v>27</v>
      </c>
      <c r="E7" s="72" t="s">
        <v>18</v>
      </c>
      <c r="F7" s="71" t="s">
        <v>28</v>
      </c>
      <c r="G7" s="71" t="s">
        <v>29</v>
      </c>
      <c r="H7" s="73" t="s">
        <v>30</v>
      </c>
      <c r="I7" s="73" t="s">
        <v>31</v>
      </c>
      <c r="J7" s="73" t="s">
        <v>32</v>
      </c>
      <c r="K7" s="73" t="s">
        <v>19</v>
      </c>
    </row>
    <row r="8" customFormat="false" ht="15" hidden="false" customHeight="false" outlineLevel="0" collapsed="false">
      <c r="A8" s="74" t="n">
        <v>1</v>
      </c>
      <c r="B8" s="74"/>
      <c r="C8" s="74"/>
      <c r="D8" s="74"/>
      <c r="E8" s="75" t="s">
        <v>33</v>
      </c>
      <c r="F8" s="74"/>
      <c r="G8" s="74"/>
      <c r="H8" s="76"/>
      <c r="I8" s="76"/>
      <c r="J8" s="76"/>
      <c r="K8" s="76" t="n">
        <v>18695.16</v>
      </c>
    </row>
    <row r="9" customFormat="false" ht="33" hidden="false" customHeight="true" outlineLevel="0" collapsed="false">
      <c r="A9" s="3" t="s">
        <v>34</v>
      </c>
      <c r="B9" s="3" t="s">
        <v>35</v>
      </c>
      <c r="C9" s="3" t="s">
        <v>36</v>
      </c>
      <c r="D9" s="77" t="s">
        <v>37</v>
      </c>
      <c r="E9" s="78" t="s">
        <v>38</v>
      </c>
      <c r="F9" s="3" t="s">
        <v>39</v>
      </c>
      <c r="G9" s="3" t="n">
        <v>1</v>
      </c>
      <c r="H9" s="79" t="n">
        <v>15336.48</v>
      </c>
      <c r="I9" s="79" t="n">
        <v>18695.16</v>
      </c>
      <c r="J9" s="79" t="n">
        <v>15336.48</v>
      </c>
      <c r="K9" s="79" t="n">
        <v>18695.16</v>
      </c>
    </row>
    <row r="10" customFormat="false" ht="15" hidden="false" customHeight="false" outlineLevel="0" collapsed="false">
      <c r="A10" s="74" t="n">
        <v>2</v>
      </c>
      <c r="B10" s="74"/>
      <c r="C10" s="74"/>
      <c r="D10" s="74"/>
      <c r="E10" s="75" t="s">
        <v>40</v>
      </c>
      <c r="F10" s="74"/>
      <c r="G10" s="74"/>
      <c r="H10" s="76"/>
      <c r="I10" s="76"/>
      <c r="J10" s="76"/>
      <c r="K10" s="76" t="n">
        <v>6900.42</v>
      </c>
    </row>
    <row r="11" customFormat="false" ht="14.25" hidden="false" customHeight="false" outlineLevel="0" collapsed="false">
      <c r="E11" s="78"/>
      <c r="G11" s="3"/>
      <c r="H11" s="79"/>
      <c r="I11" s="79"/>
      <c r="J11" s="79"/>
      <c r="K11" s="79"/>
    </row>
    <row r="12" customFormat="false" ht="26.85" hidden="false" customHeight="false" outlineLevel="0" collapsed="false">
      <c r="A12" s="3" t="s">
        <v>41</v>
      </c>
      <c r="B12" s="3" t="s">
        <v>35</v>
      </c>
      <c r="C12" s="3" t="s">
        <v>42</v>
      </c>
      <c r="D12" s="3" t="n">
        <v>103689</v>
      </c>
      <c r="E12" s="78" t="s">
        <v>43</v>
      </c>
      <c r="F12" s="3" t="s">
        <v>44</v>
      </c>
      <c r="G12" s="3" t="n">
        <v>6</v>
      </c>
      <c r="H12" s="79" t="n">
        <v>436.42</v>
      </c>
      <c r="I12" s="79" t="n">
        <v>531.99</v>
      </c>
      <c r="J12" s="79" t="n">
        <v>2618.52</v>
      </c>
      <c r="K12" s="79" t="n">
        <v>3191.94</v>
      </c>
    </row>
    <row r="13" customFormat="false" ht="26.85" hidden="false" customHeight="false" outlineLevel="0" collapsed="false">
      <c r="A13" s="3" t="s">
        <v>45</v>
      </c>
      <c r="B13" s="3" t="s">
        <v>35</v>
      </c>
      <c r="C13" s="3" t="s">
        <v>42</v>
      </c>
      <c r="D13" s="3" t="n">
        <v>99059</v>
      </c>
      <c r="E13" s="78" t="s">
        <v>46</v>
      </c>
      <c r="F13" s="3" t="s">
        <v>47</v>
      </c>
      <c r="G13" s="3" t="n">
        <v>48</v>
      </c>
      <c r="H13" s="79" t="n">
        <v>58.97</v>
      </c>
      <c r="I13" s="79" t="n">
        <v>71.88</v>
      </c>
      <c r="J13" s="79" t="n">
        <v>2830.56</v>
      </c>
      <c r="K13" s="79" t="n">
        <v>3450.24</v>
      </c>
    </row>
    <row r="14" customFormat="false" ht="14.25" hidden="false" customHeight="false" outlineLevel="0" collapsed="false">
      <c r="A14" s="3" t="s">
        <v>48</v>
      </c>
      <c r="B14" s="3" t="s">
        <v>35</v>
      </c>
      <c r="C14" s="3" t="s">
        <v>42</v>
      </c>
      <c r="D14" s="3" t="n">
        <v>98524</v>
      </c>
      <c r="E14" s="78" t="s">
        <v>49</v>
      </c>
      <c r="F14" s="3" t="s">
        <v>44</v>
      </c>
      <c r="G14" s="3" t="n">
        <v>48</v>
      </c>
      <c r="H14" s="79" t="n">
        <v>4.42</v>
      </c>
      <c r="I14" s="79" t="n">
        <v>5.38</v>
      </c>
      <c r="J14" s="79" t="n">
        <v>212.16</v>
      </c>
      <c r="K14" s="79" t="n">
        <v>258.24</v>
      </c>
    </row>
    <row r="15" customFormat="false" ht="15" hidden="false" customHeight="false" outlineLevel="0" collapsed="false">
      <c r="A15" s="74" t="n">
        <v>3</v>
      </c>
      <c r="B15" s="74"/>
      <c r="C15" s="74"/>
      <c r="D15" s="74"/>
      <c r="E15" s="75" t="s">
        <v>50</v>
      </c>
      <c r="F15" s="74"/>
      <c r="G15" s="74"/>
      <c r="H15" s="76"/>
      <c r="I15" s="76"/>
      <c r="J15" s="76"/>
      <c r="K15" s="76" t="n">
        <v>821.28</v>
      </c>
    </row>
    <row r="16" customFormat="false" ht="14.25" hidden="false" customHeight="false" outlineLevel="0" collapsed="false">
      <c r="E16" s="78"/>
      <c r="G16" s="3"/>
      <c r="H16" s="79"/>
      <c r="I16" s="79"/>
      <c r="J16" s="79"/>
      <c r="K16" s="79"/>
    </row>
    <row r="17" customFormat="false" ht="26.85" hidden="false" customHeight="false" outlineLevel="0" collapsed="false">
      <c r="A17" s="3" t="s">
        <v>51</v>
      </c>
      <c r="B17" s="3" t="s">
        <v>35</v>
      </c>
      <c r="C17" s="3" t="s">
        <v>42</v>
      </c>
      <c r="D17" s="3" t="n">
        <v>97622</v>
      </c>
      <c r="E17" s="78" t="s">
        <v>52</v>
      </c>
      <c r="F17" s="3" t="s">
        <v>53</v>
      </c>
      <c r="G17" s="3" t="n">
        <v>5.2</v>
      </c>
      <c r="H17" s="79" t="n">
        <v>54.8</v>
      </c>
      <c r="I17" s="79" t="n">
        <v>66.8</v>
      </c>
      <c r="J17" s="79" t="n">
        <v>284.96</v>
      </c>
      <c r="K17" s="79" t="n">
        <v>347.36</v>
      </c>
    </row>
    <row r="18" customFormat="false" ht="14.25" hidden="false" customHeight="false" outlineLevel="0" collapsed="false">
      <c r="A18" s="3" t="s">
        <v>54</v>
      </c>
      <c r="B18" s="3" t="s">
        <v>35</v>
      </c>
      <c r="C18" s="3" t="s">
        <v>55</v>
      </c>
      <c r="D18" s="3" t="n">
        <v>85387</v>
      </c>
      <c r="E18" s="78" t="s">
        <v>56</v>
      </c>
      <c r="F18" s="3" t="s">
        <v>53</v>
      </c>
      <c r="G18" s="3" t="n">
        <v>5.2</v>
      </c>
      <c r="H18" s="79" t="n">
        <v>74.77</v>
      </c>
      <c r="I18" s="79" t="n">
        <v>91.14</v>
      </c>
      <c r="J18" s="79" t="n">
        <v>388.8</v>
      </c>
      <c r="K18" s="79" t="n">
        <v>473.92</v>
      </c>
    </row>
    <row r="19" customFormat="false" ht="15" hidden="false" customHeight="false" outlineLevel="0" collapsed="false">
      <c r="A19" s="74" t="n">
        <v>4</v>
      </c>
      <c r="B19" s="74"/>
      <c r="C19" s="74"/>
      <c r="D19" s="74"/>
      <c r="E19" s="75" t="s">
        <v>57</v>
      </c>
      <c r="F19" s="74"/>
      <c r="G19" s="74"/>
      <c r="H19" s="76"/>
      <c r="I19" s="76"/>
      <c r="J19" s="76"/>
      <c r="K19" s="76" t="n">
        <v>23578.8</v>
      </c>
    </row>
    <row r="20" customFormat="false" ht="14.25" hidden="false" customHeight="false" outlineLevel="0" collapsed="false">
      <c r="E20" s="78"/>
      <c r="G20" s="3"/>
      <c r="H20" s="79"/>
      <c r="I20" s="79"/>
      <c r="J20" s="79"/>
      <c r="K20" s="79"/>
    </row>
    <row r="21" customFormat="false" ht="15" hidden="false" customHeight="false" outlineLevel="0" collapsed="false">
      <c r="A21" s="80" t="s">
        <v>58</v>
      </c>
      <c r="B21" s="80"/>
      <c r="C21" s="80"/>
      <c r="D21" s="80"/>
      <c r="E21" s="81" t="s">
        <v>59</v>
      </c>
      <c r="F21" s="80"/>
      <c r="G21" s="80"/>
      <c r="H21" s="82"/>
      <c r="I21" s="82"/>
      <c r="J21" s="82"/>
      <c r="K21" s="82" t="n">
        <v>7148.61</v>
      </c>
    </row>
    <row r="22" customFormat="false" ht="14.25" hidden="false" customHeight="false" outlineLevel="0" collapsed="false">
      <c r="E22" s="78"/>
      <c r="G22" s="3"/>
      <c r="H22" s="79"/>
      <c r="I22" s="79"/>
      <c r="J22" s="79"/>
      <c r="K22" s="79"/>
    </row>
    <row r="23" customFormat="false" ht="26.85" hidden="false" customHeight="false" outlineLevel="0" collapsed="false">
      <c r="A23" s="3" t="s">
        <v>60</v>
      </c>
      <c r="B23" s="3" t="s">
        <v>35</v>
      </c>
      <c r="C23" s="3" t="s">
        <v>42</v>
      </c>
      <c r="D23" s="3" t="n">
        <v>96522</v>
      </c>
      <c r="E23" s="78" t="s">
        <v>61</v>
      </c>
      <c r="F23" s="3" t="s">
        <v>53</v>
      </c>
      <c r="G23" s="3" t="n">
        <v>16.11</v>
      </c>
      <c r="H23" s="79" t="n">
        <v>135.97</v>
      </c>
      <c r="I23" s="79" t="n">
        <v>165.74</v>
      </c>
      <c r="J23" s="79" t="n">
        <v>2190.47</v>
      </c>
      <c r="K23" s="79" t="n">
        <v>2670.07</v>
      </c>
    </row>
    <row r="24" customFormat="false" ht="26.85" hidden="false" customHeight="false" outlineLevel="0" collapsed="false">
      <c r="A24" s="3" t="s">
        <v>62</v>
      </c>
      <c r="B24" s="3" t="s">
        <v>35</v>
      </c>
      <c r="C24" s="3" t="s">
        <v>42</v>
      </c>
      <c r="D24" s="3" t="n">
        <v>96617</v>
      </c>
      <c r="E24" s="78" t="s">
        <v>63</v>
      </c>
      <c r="F24" s="3" t="s">
        <v>44</v>
      </c>
      <c r="G24" s="3" t="n">
        <v>10.74</v>
      </c>
      <c r="H24" s="79" t="n">
        <v>21.34</v>
      </c>
      <c r="I24" s="79" t="n">
        <v>26.01</v>
      </c>
      <c r="J24" s="79" t="n">
        <v>229.19</v>
      </c>
      <c r="K24" s="79" t="n">
        <v>279.34</v>
      </c>
    </row>
    <row r="25" customFormat="false" ht="26.85" hidden="false" customHeight="false" outlineLevel="0" collapsed="false">
      <c r="A25" s="3" t="s">
        <v>64</v>
      </c>
      <c r="B25" s="3" t="s">
        <v>35</v>
      </c>
      <c r="C25" s="3" t="s">
        <v>42</v>
      </c>
      <c r="D25" s="3" t="n">
        <v>104917</v>
      </c>
      <c r="E25" s="78" t="s">
        <v>65</v>
      </c>
      <c r="F25" s="3" t="s">
        <v>66</v>
      </c>
      <c r="G25" s="3" t="n">
        <v>68</v>
      </c>
      <c r="H25" s="79" t="n">
        <v>14.84</v>
      </c>
      <c r="I25" s="79" t="n">
        <v>18.08</v>
      </c>
      <c r="J25" s="79" t="n">
        <v>1009.12</v>
      </c>
      <c r="K25" s="79" t="n">
        <v>1229.44</v>
      </c>
    </row>
    <row r="26" customFormat="false" ht="26.85" hidden="false" customHeight="false" outlineLevel="0" collapsed="false">
      <c r="A26" s="3" t="s">
        <v>67</v>
      </c>
      <c r="B26" s="3" t="s">
        <v>35</v>
      </c>
      <c r="C26" s="3" t="s">
        <v>42</v>
      </c>
      <c r="D26" s="3" t="n">
        <v>104918</v>
      </c>
      <c r="E26" s="78" t="s">
        <v>68</v>
      </c>
      <c r="F26" s="3" t="s">
        <v>66</v>
      </c>
      <c r="G26" s="3" t="n">
        <v>8.6</v>
      </c>
      <c r="H26" s="79" t="n">
        <v>13.77</v>
      </c>
      <c r="I26" s="79" t="n">
        <v>16.78</v>
      </c>
      <c r="J26" s="79" t="n">
        <v>118.42</v>
      </c>
      <c r="K26" s="79" t="n">
        <v>144.3</v>
      </c>
    </row>
    <row r="27" customFormat="false" ht="26.85" hidden="false" customHeight="false" outlineLevel="0" collapsed="false">
      <c r="A27" s="3" t="s">
        <v>69</v>
      </c>
      <c r="B27" s="3" t="s">
        <v>35</v>
      </c>
      <c r="C27" s="3" t="s">
        <v>42</v>
      </c>
      <c r="D27" s="3" t="n">
        <v>94965</v>
      </c>
      <c r="E27" s="78" t="s">
        <v>70</v>
      </c>
      <c r="F27" s="3" t="s">
        <v>53</v>
      </c>
      <c r="G27" s="3" t="n">
        <v>2.69</v>
      </c>
      <c r="H27" s="79" t="n">
        <v>579.54</v>
      </c>
      <c r="I27" s="79" t="n">
        <v>706.45</v>
      </c>
      <c r="J27" s="79" t="n">
        <v>1558.96</v>
      </c>
      <c r="K27" s="79" t="n">
        <v>1900.35</v>
      </c>
    </row>
    <row r="28" customFormat="false" ht="26.85" hidden="false" customHeight="false" outlineLevel="0" collapsed="false">
      <c r="A28" s="3" t="s">
        <v>71</v>
      </c>
      <c r="B28" s="3" t="s">
        <v>35</v>
      </c>
      <c r="C28" s="3" t="s">
        <v>42</v>
      </c>
      <c r="D28" s="3" t="n">
        <v>103670</v>
      </c>
      <c r="E28" s="78" t="s">
        <v>72</v>
      </c>
      <c r="F28" s="3" t="s">
        <v>53</v>
      </c>
      <c r="G28" s="3" t="n">
        <v>2.69</v>
      </c>
      <c r="H28" s="79" t="n">
        <v>282.13</v>
      </c>
      <c r="I28" s="79" t="n">
        <v>343.91</v>
      </c>
      <c r="J28" s="79" t="n">
        <v>758.92</v>
      </c>
      <c r="K28" s="79" t="n">
        <v>925.11</v>
      </c>
    </row>
    <row r="29" customFormat="false" ht="15" hidden="false" customHeight="false" outlineLevel="0" collapsed="false">
      <c r="A29" s="80" t="s">
        <v>73</v>
      </c>
      <c r="B29" s="80"/>
      <c r="C29" s="80"/>
      <c r="D29" s="80"/>
      <c r="E29" s="81" t="s">
        <v>74</v>
      </c>
      <c r="F29" s="80"/>
      <c r="G29" s="80"/>
      <c r="H29" s="82"/>
      <c r="I29" s="82"/>
      <c r="J29" s="82"/>
      <c r="K29" s="82" t="n">
        <v>4189.14</v>
      </c>
    </row>
    <row r="30" customFormat="false" ht="14.25" hidden="false" customHeight="false" outlineLevel="0" collapsed="false">
      <c r="E30" s="78"/>
      <c r="G30" s="3"/>
      <c r="H30" s="79"/>
      <c r="I30" s="79"/>
      <c r="J30" s="79"/>
      <c r="K30" s="79"/>
    </row>
    <row r="31" customFormat="false" ht="39.55" hidden="false" customHeight="false" outlineLevel="0" collapsed="false">
      <c r="A31" s="3" t="s">
        <v>75</v>
      </c>
      <c r="B31" s="3" t="s">
        <v>35</v>
      </c>
      <c r="C31" s="3" t="s">
        <v>42</v>
      </c>
      <c r="D31" s="3" t="n">
        <v>92413</v>
      </c>
      <c r="E31" s="78" t="s">
        <v>76</v>
      </c>
      <c r="F31" s="3" t="s">
        <v>44</v>
      </c>
      <c r="G31" s="3" t="n">
        <v>14.4</v>
      </c>
      <c r="H31" s="79" t="n">
        <v>105.61</v>
      </c>
      <c r="I31" s="79" t="n">
        <v>128.73</v>
      </c>
      <c r="J31" s="79" t="n">
        <v>1520.78</v>
      </c>
      <c r="K31" s="79" t="n">
        <v>1853.71</v>
      </c>
    </row>
    <row r="32" customFormat="false" ht="26.85" hidden="false" customHeight="false" outlineLevel="0" collapsed="false">
      <c r="A32" s="3" t="s">
        <v>77</v>
      </c>
      <c r="B32" s="3" t="s">
        <v>35</v>
      </c>
      <c r="C32" s="3" t="s">
        <v>42</v>
      </c>
      <c r="D32" s="3" t="n">
        <v>92759</v>
      </c>
      <c r="E32" s="78" t="s">
        <v>78</v>
      </c>
      <c r="F32" s="3" t="s">
        <v>66</v>
      </c>
      <c r="G32" s="3" t="n">
        <v>24.5</v>
      </c>
      <c r="H32" s="79" t="n">
        <v>13.51</v>
      </c>
      <c r="I32" s="79" t="n">
        <v>16.46</v>
      </c>
      <c r="J32" s="79" t="n">
        <v>330.99</v>
      </c>
      <c r="K32" s="79" t="n">
        <v>403.27</v>
      </c>
    </row>
    <row r="33" customFormat="false" ht="26.85" hidden="false" customHeight="false" outlineLevel="0" collapsed="false">
      <c r="A33" s="3" t="s">
        <v>79</v>
      </c>
      <c r="B33" s="3" t="s">
        <v>35</v>
      </c>
      <c r="C33" s="3" t="s">
        <v>42</v>
      </c>
      <c r="D33" s="3" t="n">
        <v>92762</v>
      </c>
      <c r="E33" s="78" t="s">
        <v>80</v>
      </c>
      <c r="F33" s="3" t="s">
        <v>66</v>
      </c>
      <c r="G33" s="3" t="n">
        <v>93.4</v>
      </c>
      <c r="H33" s="79" t="n">
        <v>10.7</v>
      </c>
      <c r="I33" s="79" t="n">
        <v>13.04</v>
      </c>
      <c r="J33" s="79" t="n">
        <v>999.38</v>
      </c>
      <c r="K33" s="79" t="n">
        <v>1217.93</v>
      </c>
    </row>
    <row r="34" customFormat="false" ht="26.85" hidden="false" customHeight="false" outlineLevel="0" collapsed="false">
      <c r="A34" s="3" t="s">
        <v>81</v>
      </c>
      <c r="B34" s="3" t="s">
        <v>35</v>
      </c>
      <c r="C34" s="3" t="s">
        <v>42</v>
      </c>
      <c r="D34" s="3" t="n">
        <v>94965</v>
      </c>
      <c r="E34" s="78" t="s">
        <v>70</v>
      </c>
      <c r="F34" s="3" t="s">
        <v>53</v>
      </c>
      <c r="G34" s="3" t="n">
        <v>0.68</v>
      </c>
      <c r="H34" s="79" t="n">
        <v>579.54</v>
      </c>
      <c r="I34" s="79" t="n">
        <v>706.45</v>
      </c>
      <c r="J34" s="79" t="n">
        <v>394.08</v>
      </c>
      <c r="K34" s="79" t="n">
        <v>480.38</v>
      </c>
    </row>
    <row r="35" customFormat="false" ht="26.85" hidden="false" customHeight="false" outlineLevel="0" collapsed="false">
      <c r="A35" s="3" t="s">
        <v>82</v>
      </c>
      <c r="B35" s="3" t="s">
        <v>35</v>
      </c>
      <c r="C35" s="3" t="s">
        <v>42</v>
      </c>
      <c r="D35" s="3" t="n">
        <v>103670</v>
      </c>
      <c r="E35" s="78" t="s">
        <v>72</v>
      </c>
      <c r="F35" s="3" t="s">
        <v>53</v>
      </c>
      <c r="G35" s="3" t="n">
        <v>0.68</v>
      </c>
      <c r="H35" s="79" t="n">
        <v>282.13</v>
      </c>
      <c r="I35" s="79" t="n">
        <v>343.91</v>
      </c>
      <c r="J35" s="79" t="n">
        <v>191.84</v>
      </c>
      <c r="K35" s="79" t="n">
        <v>233.85</v>
      </c>
    </row>
    <row r="36" customFormat="false" ht="15" hidden="false" customHeight="false" outlineLevel="0" collapsed="false">
      <c r="A36" s="80" t="s">
        <v>83</v>
      </c>
      <c r="B36" s="80"/>
      <c r="C36" s="80"/>
      <c r="D36" s="80"/>
      <c r="E36" s="81" t="s">
        <v>84</v>
      </c>
      <c r="F36" s="80"/>
      <c r="G36" s="80"/>
      <c r="H36" s="82"/>
      <c r="I36" s="82"/>
      <c r="J36" s="82"/>
      <c r="K36" s="82" t="n">
        <v>12241.05</v>
      </c>
    </row>
    <row r="37" customFormat="false" ht="14.25" hidden="false" customHeight="false" outlineLevel="0" collapsed="false">
      <c r="E37" s="78"/>
      <c r="G37" s="3"/>
      <c r="H37" s="79"/>
      <c r="I37" s="79"/>
      <c r="J37" s="79"/>
      <c r="K37" s="79"/>
    </row>
    <row r="38" customFormat="false" ht="39.55" hidden="false" customHeight="false" outlineLevel="0" collapsed="false">
      <c r="A38" s="3" t="s">
        <v>85</v>
      </c>
      <c r="B38" s="3" t="s">
        <v>35</v>
      </c>
      <c r="C38" s="3" t="s">
        <v>42</v>
      </c>
      <c r="D38" s="3" t="n">
        <v>101166</v>
      </c>
      <c r="E38" s="78" t="s">
        <v>86</v>
      </c>
      <c r="F38" s="3" t="s">
        <v>53</v>
      </c>
      <c r="G38" s="3" t="n">
        <v>2.14</v>
      </c>
      <c r="H38" s="79" t="n">
        <v>677.56</v>
      </c>
      <c r="I38" s="79" t="n">
        <v>825.94</v>
      </c>
      <c r="J38" s="79" t="n">
        <v>1449.97</v>
      </c>
      <c r="K38" s="79" t="n">
        <v>1767.51</v>
      </c>
    </row>
    <row r="39" customFormat="false" ht="26.85" hidden="false" customHeight="false" outlineLevel="0" collapsed="false">
      <c r="A39" s="3" t="s">
        <v>87</v>
      </c>
      <c r="B39" s="3" t="s">
        <v>35</v>
      </c>
      <c r="C39" s="3" t="s">
        <v>42</v>
      </c>
      <c r="D39" s="3" t="n">
        <v>96536</v>
      </c>
      <c r="E39" s="78" t="s">
        <v>88</v>
      </c>
      <c r="F39" s="3" t="s">
        <v>44</v>
      </c>
      <c r="G39" s="3" t="n">
        <v>51.14</v>
      </c>
      <c r="H39" s="79" t="n">
        <v>70.71</v>
      </c>
      <c r="I39" s="79" t="n">
        <v>86.19</v>
      </c>
      <c r="J39" s="79" t="n">
        <v>3616.1</v>
      </c>
      <c r="K39" s="79" t="n">
        <v>4407.75</v>
      </c>
    </row>
    <row r="40" customFormat="false" ht="26.85" hidden="false" customHeight="false" outlineLevel="0" collapsed="false">
      <c r="A40" s="3" t="s">
        <v>89</v>
      </c>
      <c r="B40" s="3" t="s">
        <v>35</v>
      </c>
      <c r="C40" s="3" t="s">
        <v>42</v>
      </c>
      <c r="D40" s="3" t="n">
        <v>92759</v>
      </c>
      <c r="E40" s="78" t="s">
        <v>78</v>
      </c>
      <c r="F40" s="3" t="s">
        <v>66</v>
      </c>
      <c r="G40" s="3" t="n">
        <v>64.3</v>
      </c>
      <c r="H40" s="79" t="n">
        <v>13.51</v>
      </c>
      <c r="I40" s="79" t="n">
        <v>16.46</v>
      </c>
      <c r="J40" s="79" t="n">
        <v>868.69</v>
      </c>
      <c r="K40" s="79" t="n">
        <v>1058.37</v>
      </c>
    </row>
    <row r="41" customFormat="false" ht="26.85" hidden="false" customHeight="false" outlineLevel="0" collapsed="false">
      <c r="A41" s="3" t="s">
        <v>90</v>
      </c>
      <c r="B41" s="3" t="s">
        <v>35</v>
      </c>
      <c r="C41" s="3" t="s">
        <v>42</v>
      </c>
      <c r="D41" s="3" t="n">
        <v>92761</v>
      </c>
      <c r="E41" s="78" t="s">
        <v>91</v>
      </c>
      <c r="F41" s="3" t="s">
        <v>66</v>
      </c>
      <c r="G41" s="3" t="n">
        <v>114.4</v>
      </c>
      <c r="H41" s="79" t="n">
        <v>11.98</v>
      </c>
      <c r="I41" s="79" t="n">
        <v>14.6</v>
      </c>
      <c r="J41" s="79" t="n">
        <v>1370.51</v>
      </c>
      <c r="K41" s="79" t="n">
        <v>1670.24</v>
      </c>
    </row>
    <row r="42" customFormat="false" ht="26.85" hidden="false" customHeight="false" outlineLevel="0" collapsed="false">
      <c r="A42" s="3" t="s">
        <v>92</v>
      </c>
      <c r="B42" s="3" t="s">
        <v>35</v>
      </c>
      <c r="C42" s="3" t="s">
        <v>42</v>
      </c>
      <c r="D42" s="3" t="n">
        <v>92762</v>
      </c>
      <c r="E42" s="78" t="s">
        <v>80</v>
      </c>
      <c r="F42" s="3" t="s">
        <v>66</v>
      </c>
      <c r="G42" s="3" t="n">
        <v>18.3</v>
      </c>
      <c r="H42" s="79" t="n">
        <v>10.7</v>
      </c>
      <c r="I42" s="79" t="n">
        <v>13.04</v>
      </c>
      <c r="J42" s="79" t="n">
        <v>195.81</v>
      </c>
      <c r="K42" s="79" t="n">
        <v>238.63</v>
      </c>
    </row>
    <row r="43" customFormat="false" ht="26.85" hidden="false" customHeight="false" outlineLevel="0" collapsed="false">
      <c r="A43" s="3" t="s">
        <v>93</v>
      </c>
      <c r="B43" s="3" t="s">
        <v>35</v>
      </c>
      <c r="C43" s="3" t="s">
        <v>42</v>
      </c>
      <c r="D43" s="3" t="n">
        <v>94965</v>
      </c>
      <c r="E43" s="78" t="s">
        <v>70</v>
      </c>
      <c r="F43" s="3" t="s">
        <v>53</v>
      </c>
      <c r="G43" s="3" t="n">
        <v>2.95</v>
      </c>
      <c r="H43" s="79" t="n">
        <v>579.54</v>
      </c>
      <c r="I43" s="79" t="n">
        <v>706.45</v>
      </c>
      <c r="J43" s="79" t="n">
        <v>1709.64</v>
      </c>
      <c r="K43" s="79" t="n">
        <v>2084.02</v>
      </c>
    </row>
    <row r="44" customFormat="false" ht="26.85" hidden="false" customHeight="false" outlineLevel="0" collapsed="false">
      <c r="A44" s="3" t="s">
        <v>94</v>
      </c>
      <c r="B44" s="3" t="s">
        <v>35</v>
      </c>
      <c r="C44" s="3" t="s">
        <v>42</v>
      </c>
      <c r="D44" s="3" t="n">
        <v>103670</v>
      </c>
      <c r="E44" s="78" t="s">
        <v>72</v>
      </c>
      <c r="F44" s="3" t="s">
        <v>53</v>
      </c>
      <c r="G44" s="3" t="n">
        <v>2.95</v>
      </c>
      <c r="H44" s="79" t="n">
        <v>282.13</v>
      </c>
      <c r="I44" s="79" t="n">
        <v>343.91</v>
      </c>
      <c r="J44" s="79" t="n">
        <v>832.28</v>
      </c>
      <c r="K44" s="79" t="n">
        <v>1014.53</v>
      </c>
    </row>
    <row r="45" customFormat="false" ht="15" hidden="false" customHeight="false" outlineLevel="0" collapsed="false">
      <c r="A45" s="74" t="n">
        <v>5</v>
      </c>
      <c r="B45" s="74"/>
      <c r="C45" s="74"/>
      <c r="D45" s="74"/>
      <c r="E45" s="75" t="s">
        <v>95</v>
      </c>
      <c r="F45" s="74"/>
      <c r="G45" s="74"/>
      <c r="H45" s="76"/>
      <c r="I45" s="76"/>
      <c r="J45" s="76"/>
      <c r="K45" s="76" t="n">
        <v>21634.86</v>
      </c>
    </row>
    <row r="46" customFormat="false" ht="14.25" hidden="false" customHeight="false" outlineLevel="0" collapsed="false">
      <c r="E46" s="78"/>
      <c r="G46" s="3"/>
      <c r="H46" s="79"/>
      <c r="I46" s="79"/>
      <c r="J46" s="79"/>
      <c r="K46" s="79"/>
    </row>
    <row r="47" customFormat="false" ht="15" hidden="false" customHeight="false" outlineLevel="0" collapsed="false">
      <c r="A47" s="80" t="s">
        <v>96</v>
      </c>
      <c r="B47" s="80"/>
      <c r="C47" s="80"/>
      <c r="D47" s="80"/>
      <c r="E47" s="81" t="s">
        <v>97</v>
      </c>
      <c r="F47" s="80"/>
      <c r="G47" s="80"/>
      <c r="H47" s="82"/>
      <c r="I47" s="82"/>
      <c r="J47" s="82"/>
      <c r="K47" s="82" t="n">
        <v>4877.32</v>
      </c>
    </row>
    <row r="48" customFormat="false" ht="14.25" hidden="false" customHeight="false" outlineLevel="0" collapsed="false">
      <c r="E48" s="78"/>
      <c r="G48" s="3"/>
      <c r="H48" s="79"/>
      <c r="I48" s="79"/>
      <c r="J48" s="79"/>
      <c r="K48" s="79"/>
    </row>
    <row r="49" customFormat="false" ht="39.55" hidden="false" customHeight="false" outlineLevel="0" collapsed="false">
      <c r="A49" s="3" t="s">
        <v>98</v>
      </c>
      <c r="B49" s="3" t="s">
        <v>35</v>
      </c>
      <c r="C49" s="3" t="s">
        <v>42</v>
      </c>
      <c r="D49" s="3" t="n">
        <v>92413</v>
      </c>
      <c r="E49" s="78" t="s">
        <v>76</v>
      </c>
      <c r="F49" s="3" t="s">
        <v>44</v>
      </c>
      <c r="G49" s="3" t="n">
        <v>2.02</v>
      </c>
      <c r="H49" s="79" t="n">
        <v>105.61</v>
      </c>
      <c r="I49" s="79" t="n">
        <v>128.73</v>
      </c>
      <c r="J49" s="79" t="n">
        <v>213.33</v>
      </c>
      <c r="K49" s="79" t="n">
        <v>260.03</v>
      </c>
    </row>
    <row r="50" customFormat="false" ht="26.85" hidden="false" customHeight="false" outlineLevel="0" collapsed="false">
      <c r="A50" s="3" t="s">
        <v>99</v>
      </c>
      <c r="B50" s="3" t="s">
        <v>35</v>
      </c>
      <c r="C50" s="3" t="s">
        <v>42</v>
      </c>
      <c r="D50" s="3" t="n">
        <v>92759</v>
      </c>
      <c r="E50" s="78" t="s">
        <v>78</v>
      </c>
      <c r="F50" s="3" t="s">
        <v>66</v>
      </c>
      <c r="G50" s="3" t="n">
        <v>47.2</v>
      </c>
      <c r="H50" s="79" t="n">
        <v>13.51</v>
      </c>
      <c r="I50" s="79" t="n">
        <v>16.46</v>
      </c>
      <c r="J50" s="79" t="n">
        <v>637.67</v>
      </c>
      <c r="K50" s="79" t="n">
        <v>776.91</v>
      </c>
    </row>
    <row r="51" customFormat="false" ht="26.85" hidden="false" customHeight="false" outlineLevel="0" collapsed="false">
      <c r="A51" s="3" t="s">
        <v>100</v>
      </c>
      <c r="B51" s="3" t="s">
        <v>35</v>
      </c>
      <c r="C51" s="3" t="s">
        <v>42</v>
      </c>
      <c r="D51" s="3" t="n">
        <v>92762</v>
      </c>
      <c r="E51" s="78" t="s">
        <v>80</v>
      </c>
      <c r="F51" s="3" t="s">
        <v>66</v>
      </c>
      <c r="G51" s="3" t="n">
        <v>131.8</v>
      </c>
      <c r="H51" s="79" t="n">
        <v>10.7</v>
      </c>
      <c r="I51" s="79" t="n">
        <v>13.04</v>
      </c>
      <c r="J51" s="79" t="n">
        <v>1410.26</v>
      </c>
      <c r="K51" s="79" t="n">
        <v>1718.67</v>
      </c>
    </row>
    <row r="52" customFormat="false" ht="26.85" hidden="false" customHeight="false" outlineLevel="0" collapsed="false">
      <c r="A52" s="3" t="s">
        <v>101</v>
      </c>
      <c r="B52" s="3" t="s">
        <v>35</v>
      </c>
      <c r="C52" s="3" t="s">
        <v>42</v>
      </c>
      <c r="D52" s="3" t="n">
        <v>94965</v>
      </c>
      <c r="E52" s="78" t="s">
        <v>70</v>
      </c>
      <c r="F52" s="3" t="s">
        <v>53</v>
      </c>
      <c r="G52" s="3" t="n">
        <v>2.02</v>
      </c>
      <c r="H52" s="79" t="n">
        <v>579.54</v>
      </c>
      <c r="I52" s="79" t="n">
        <v>706.45</v>
      </c>
      <c r="J52" s="79" t="n">
        <v>1170.67</v>
      </c>
      <c r="K52" s="79" t="n">
        <v>1427.02</v>
      </c>
    </row>
    <row r="53" customFormat="false" ht="26.85" hidden="false" customHeight="false" outlineLevel="0" collapsed="false">
      <c r="A53" s="3" t="s">
        <v>102</v>
      </c>
      <c r="B53" s="3" t="s">
        <v>35</v>
      </c>
      <c r="C53" s="3" t="s">
        <v>42</v>
      </c>
      <c r="D53" s="3" t="n">
        <v>103670</v>
      </c>
      <c r="E53" s="78" t="s">
        <v>72</v>
      </c>
      <c r="F53" s="3" t="s">
        <v>53</v>
      </c>
      <c r="G53" s="3" t="n">
        <v>2.02</v>
      </c>
      <c r="H53" s="79" t="n">
        <v>282.13</v>
      </c>
      <c r="I53" s="79" t="n">
        <v>343.91</v>
      </c>
      <c r="J53" s="79" t="n">
        <v>569.9</v>
      </c>
      <c r="K53" s="79" t="n">
        <v>694.69</v>
      </c>
    </row>
    <row r="54" customFormat="false" ht="15" hidden="false" customHeight="false" outlineLevel="0" collapsed="false">
      <c r="A54" s="80" t="s">
        <v>103</v>
      </c>
      <c r="B54" s="80"/>
      <c r="C54" s="80"/>
      <c r="D54" s="80"/>
      <c r="E54" s="81" t="s">
        <v>104</v>
      </c>
      <c r="F54" s="80"/>
      <c r="G54" s="80"/>
      <c r="H54" s="82"/>
      <c r="I54" s="82"/>
      <c r="J54" s="82"/>
      <c r="K54" s="82" t="n">
        <v>16757.54</v>
      </c>
    </row>
    <row r="55" customFormat="false" ht="14.25" hidden="false" customHeight="false" outlineLevel="0" collapsed="false">
      <c r="E55" s="78"/>
      <c r="G55" s="3"/>
      <c r="H55" s="79"/>
      <c r="I55" s="79"/>
      <c r="J55" s="79"/>
      <c r="K55" s="79"/>
    </row>
    <row r="56" customFormat="false" ht="39.55" hidden="false" customHeight="false" outlineLevel="0" collapsed="false">
      <c r="A56" s="3" t="s">
        <v>105</v>
      </c>
      <c r="B56" s="3" t="s">
        <v>35</v>
      </c>
      <c r="C56" s="3" t="s">
        <v>42</v>
      </c>
      <c r="D56" s="3" t="n">
        <v>92448</v>
      </c>
      <c r="E56" s="78" t="s">
        <v>106</v>
      </c>
      <c r="F56" s="3" t="s">
        <v>44</v>
      </c>
      <c r="G56" s="3" t="n">
        <v>55.86</v>
      </c>
      <c r="H56" s="79" t="n">
        <v>149.53</v>
      </c>
      <c r="I56" s="79" t="n">
        <v>182.27</v>
      </c>
      <c r="J56" s="79" t="n">
        <v>8352.74</v>
      </c>
      <c r="K56" s="79" t="n">
        <v>10181.6</v>
      </c>
    </row>
    <row r="57" customFormat="false" ht="26.85" hidden="false" customHeight="false" outlineLevel="0" collapsed="false">
      <c r="A57" s="3" t="s">
        <v>107</v>
      </c>
      <c r="B57" s="3" t="s">
        <v>35</v>
      </c>
      <c r="C57" s="3" t="s">
        <v>42</v>
      </c>
      <c r="D57" s="3" t="n">
        <v>92759</v>
      </c>
      <c r="E57" s="78" t="s">
        <v>78</v>
      </c>
      <c r="F57" s="3" t="s">
        <v>66</v>
      </c>
      <c r="G57" s="3" t="n">
        <v>72.6</v>
      </c>
      <c r="H57" s="79" t="n">
        <v>13.51</v>
      </c>
      <c r="I57" s="79" t="n">
        <v>16.46</v>
      </c>
      <c r="J57" s="79" t="n">
        <v>980.82</v>
      </c>
      <c r="K57" s="79" t="n">
        <v>1194.99</v>
      </c>
    </row>
    <row r="58" customFormat="false" ht="26.85" hidden="false" customHeight="false" outlineLevel="0" collapsed="false">
      <c r="A58" s="3" t="s">
        <v>108</v>
      </c>
      <c r="B58" s="3" t="s">
        <v>35</v>
      </c>
      <c r="C58" s="3" t="s">
        <v>42</v>
      </c>
      <c r="D58" s="3" t="n">
        <v>92761</v>
      </c>
      <c r="E58" s="78" t="s">
        <v>91</v>
      </c>
      <c r="F58" s="3" t="s">
        <v>66</v>
      </c>
      <c r="G58" s="3" t="n">
        <v>124.4</v>
      </c>
      <c r="H58" s="79" t="n">
        <v>11.98</v>
      </c>
      <c r="I58" s="79" t="n">
        <v>14.6</v>
      </c>
      <c r="J58" s="79" t="n">
        <v>1490.31</v>
      </c>
      <c r="K58" s="79" t="n">
        <v>1816.24</v>
      </c>
    </row>
    <row r="59" customFormat="false" ht="26.85" hidden="false" customHeight="false" outlineLevel="0" collapsed="false">
      <c r="A59" s="3" t="s">
        <v>109</v>
      </c>
      <c r="B59" s="3" t="s">
        <v>35</v>
      </c>
      <c r="C59" s="3" t="s">
        <v>42</v>
      </c>
      <c r="D59" s="3" t="n">
        <v>92762</v>
      </c>
      <c r="E59" s="78" t="s">
        <v>80</v>
      </c>
      <c r="F59" s="3" t="s">
        <v>66</v>
      </c>
      <c r="G59" s="3" t="n">
        <v>14</v>
      </c>
      <c r="H59" s="79" t="n">
        <v>10.7</v>
      </c>
      <c r="I59" s="79" t="n">
        <v>13.04</v>
      </c>
      <c r="J59" s="79" t="n">
        <v>149.8</v>
      </c>
      <c r="K59" s="79" t="n">
        <v>182.56</v>
      </c>
    </row>
    <row r="60" customFormat="false" ht="26.85" hidden="false" customHeight="false" outlineLevel="0" collapsed="false">
      <c r="A60" s="3" t="s">
        <v>110</v>
      </c>
      <c r="B60" s="3" t="s">
        <v>35</v>
      </c>
      <c r="C60" s="3" t="s">
        <v>42</v>
      </c>
      <c r="D60" s="3" t="n">
        <v>94965</v>
      </c>
      <c r="E60" s="78" t="s">
        <v>70</v>
      </c>
      <c r="F60" s="3" t="s">
        <v>53</v>
      </c>
      <c r="G60" s="3" t="n">
        <v>3.22</v>
      </c>
      <c r="H60" s="79" t="n">
        <v>579.54</v>
      </c>
      <c r="I60" s="79" t="n">
        <v>706.45</v>
      </c>
      <c r="J60" s="79" t="n">
        <v>1866.11</v>
      </c>
      <c r="K60" s="79" t="n">
        <v>2274.76</v>
      </c>
    </row>
    <row r="61" customFormat="false" ht="26.85" hidden="false" customHeight="false" outlineLevel="0" collapsed="false">
      <c r="A61" s="3" t="s">
        <v>111</v>
      </c>
      <c r="B61" s="3" t="s">
        <v>35</v>
      </c>
      <c r="C61" s="3" t="s">
        <v>42</v>
      </c>
      <c r="D61" s="3" t="n">
        <v>103670</v>
      </c>
      <c r="E61" s="78" t="s">
        <v>72</v>
      </c>
      <c r="F61" s="3" t="s">
        <v>53</v>
      </c>
      <c r="G61" s="3" t="n">
        <v>3.22</v>
      </c>
      <c r="H61" s="79" t="n">
        <v>282.13</v>
      </c>
      <c r="I61" s="79" t="n">
        <v>343.91</v>
      </c>
      <c r="J61" s="79" t="n">
        <v>908.45</v>
      </c>
      <c r="K61" s="79" t="n">
        <v>1107.39</v>
      </c>
    </row>
    <row r="62" customFormat="false" ht="15" hidden="false" customHeight="false" outlineLevel="0" collapsed="false">
      <c r="A62" s="74" t="n">
        <v>6</v>
      </c>
      <c r="B62" s="74"/>
      <c r="C62" s="74"/>
      <c r="D62" s="74"/>
      <c r="E62" s="75" t="s">
        <v>112</v>
      </c>
      <c r="F62" s="74"/>
      <c r="G62" s="74"/>
      <c r="H62" s="76"/>
      <c r="I62" s="76"/>
      <c r="J62" s="76"/>
      <c r="K62" s="76" t="n">
        <v>39944.71</v>
      </c>
    </row>
    <row r="63" customFormat="false" ht="14.25" hidden="false" customHeight="false" outlineLevel="0" collapsed="false">
      <c r="E63" s="78"/>
      <c r="G63" s="3"/>
      <c r="H63" s="79"/>
      <c r="I63" s="79"/>
      <c r="J63" s="79"/>
      <c r="K63" s="79"/>
    </row>
    <row r="64" customFormat="false" ht="39.55" hidden="false" customHeight="false" outlineLevel="0" collapsed="false">
      <c r="A64" s="3" t="s">
        <v>113</v>
      </c>
      <c r="B64" s="3" t="s">
        <v>35</v>
      </c>
      <c r="C64" s="3" t="s">
        <v>42</v>
      </c>
      <c r="D64" s="3" t="n">
        <v>103332</v>
      </c>
      <c r="E64" s="78" t="s">
        <v>114</v>
      </c>
      <c r="F64" s="3" t="s">
        <v>44</v>
      </c>
      <c r="G64" s="3" t="n">
        <v>259.1</v>
      </c>
      <c r="H64" s="79" t="n">
        <v>117.52</v>
      </c>
      <c r="I64" s="79" t="n">
        <v>143.25</v>
      </c>
      <c r="J64" s="79" t="n">
        <v>30449.43</v>
      </c>
      <c r="K64" s="79" t="n">
        <v>37116.07</v>
      </c>
    </row>
    <row r="65" customFormat="false" ht="14.25" hidden="false" customHeight="false" outlineLevel="0" collapsed="false">
      <c r="A65" s="3" t="s">
        <v>115</v>
      </c>
      <c r="B65" s="3" t="s">
        <v>35</v>
      </c>
      <c r="C65" s="3" t="s">
        <v>42</v>
      </c>
      <c r="D65" s="3" t="n">
        <v>105023</v>
      </c>
      <c r="E65" s="78" t="s">
        <v>116</v>
      </c>
      <c r="F65" s="3" t="s">
        <v>47</v>
      </c>
      <c r="G65" s="3" t="n">
        <v>37.6</v>
      </c>
      <c r="H65" s="79" t="n">
        <v>61.72</v>
      </c>
      <c r="I65" s="79" t="n">
        <v>75.23</v>
      </c>
      <c r="J65" s="79" t="n">
        <v>2320.67</v>
      </c>
      <c r="K65" s="79" t="n">
        <v>2828.64</v>
      </c>
    </row>
    <row r="66" customFormat="false" ht="15" hidden="false" customHeight="false" outlineLevel="0" collapsed="false">
      <c r="A66" s="74" t="n">
        <v>7</v>
      </c>
      <c r="B66" s="74"/>
      <c r="C66" s="74"/>
      <c r="D66" s="74"/>
      <c r="E66" s="75" t="s">
        <v>117</v>
      </c>
      <c r="F66" s="74"/>
      <c r="G66" s="74"/>
      <c r="H66" s="76"/>
      <c r="I66" s="76"/>
      <c r="J66" s="76"/>
      <c r="K66" s="76" t="n">
        <v>38891.51</v>
      </c>
    </row>
    <row r="67" customFormat="false" ht="14.25" hidden="false" customHeight="false" outlineLevel="0" collapsed="false">
      <c r="E67" s="78"/>
      <c r="G67" s="3"/>
      <c r="H67" s="79"/>
      <c r="I67" s="79"/>
      <c r="J67" s="79"/>
      <c r="K67" s="79"/>
    </row>
    <row r="68" customFormat="false" ht="39.55" hidden="false" customHeight="false" outlineLevel="0" collapsed="false">
      <c r="A68" s="3" t="s">
        <v>118</v>
      </c>
      <c r="B68" s="3" t="s">
        <v>35</v>
      </c>
      <c r="C68" s="3" t="s">
        <v>42</v>
      </c>
      <c r="D68" s="3" t="n">
        <v>92608</v>
      </c>
      <c r="E68" s="78" t="s">
        <v>119</v>
      </c>
      <c r="F68" s="3" t="s">
        <v>120</v>
      </c>
      <c r="G68" s="3" t="n">
        <v>4</v>
      </c>
      <c r="H68" s="79" t="n">
        <v>1040.57</v>
      </c>
      <c r="I68" s="79" t="n">
        <v>1268.45</v>
      </c>
      <c r="J68" s="79" t="n">
        <v>4162.28</v>
      </c>
      <c r="K68" s="79" t="n">
        <v>5073.8</v>
      </c>
    </row>
    <row r="69" customFormat="false" ht="39.55" hidden="false" customHeight="false" outlineLevel="0" collapsed="false">
      <c r="A69" s="3" t="s">
        <v>121</v>
      </c>
      <c r="B69" s="3" t="s">
        <v>35</v>
      </c>
      <c r="C69" s="3" t="s">
        <v>42</v>
      </c>
      <c r="D69" s="3" t="n">
        <v>92580</v>
      </c>
      <c r="E69" s="78" t="s">
        <v>122</v>
      </c>
      <c r="F69" s="3" t="s">
        <v>44</v>
      </c>
      <c r="G69" s="3" t="n">
        <v>73.08</v>
      </c>
      <c r="H69" s="79" t="n">
        <v>43.78</v>
      </c>
      <c r="I69" s="79" t="n">
        <v>53.36</v>
      </c>
      <c r="J69" s="79" t="n">
        <v>3199.44</v>
      </c>
      <c r="K69" s="79" t="n">
        <v>3899.54</v>
      </c>
    </row>
    <row r="70" customFormat="false" ht="26.85" hidden="false" customHeight="false" outlineLevel="0" collapsed="false">
      <c r="A70" s="3" t="s">
        <v>123</v>
      </c>
      <c r="B70" s="3" t="s">
        <v>35</v>
      </c>
      <c r="C70" s="3" t="s">
        <v>42</v>
      </c>
      <c r="D70" s="3" t="n">
        <v>94216</v>
      </c>
      <c r="E70" s="78" t="s">
        <v>124</v>
      </c>
      <c r="F70" s="3" t="s">
        <v>44</v>
      </c>
      <c r="G70" s="3" t="n">
        <v>73.08</v>
      </c>
      <c r="H70" s="79" t="n">
        <v>168.24</v>
      </c>
      <c r="I70" s="79" t="n">
        <v>205.08</v>
      </c>
      <c r="J70" s="79" t="n">
        <v>12294.97</v>
      </c>
      <c r="K70" s="79" t="n">
        <v>14987.24</v>
      </c>
    </row>
    <row r="71" customFormat="false" ht="26.85" hidden="false" customHeight="false" outlineLevel="0" collapsed="false">
      <c r="A71" s="3" t="s">
        <v>125</v>
      </c>
      <c r="B71" s="3" t="s">
        <v>35</v>
      </c>
      <c r="C71" s="3" t="s">
        <v>42</v>
      </c>
      <c r="D71" s="3" t="n">
        <v>94228</v>
      </c>
      <c r="E71" s="78" t="s">
        <v>126</v>
      </c>
      <c r="F71" s="3" t="s">
        <v>47</v>
      </c>
      <c r="G71" s="3" t="n">
        <v>13</v>
      </c>
      <c r="H71" s="79" t="n">
        <v>90.24</v>
      </c>
      <c r="I71" s="79" t="n">
        <v>110</v>
      </c>
      <c r="J71" s="79" t="n">
        <v>1173.12</v>
      </c>
      <c r="K71" s="79" t="n">
        <v>1430</v>
      </c>
    </row>
    <row r="72" customFormat="false" ht="26.85" hidden="false" customHeight="false" outlineLevel="0" collapsed="false">
      <c r="A72" s="3" t="s">
        <v>127</v>
      </c>
      <c r="B72" s="3" t="s">
        <v>35</v>
      </c>
      <c r="C72" s="3" t="s">
        <v>42</v>
      </c>
      <c r="D72" s="3" t="n">
        <v>94231</v>
      </c>
      <c r="E72" s="78" t="s">
        <v>128</v>
      </c>
      <c r="F72" s="3" t="s">
        <v>47</v>
      </c>
      <c r="G72" s="3" t="n">
        <v>38</v>
      </c>
      <c r="H72" s="79" t="n">
        <v>53.92</v>
      </c>
      <c r="I72" s="79" t="n">
        <v>65.72</v>
      </c>
      <c r="J72" s="79" t="n">
        <v>2048.96</v>
      </c>
      <c r="K72" s="79" t="n">
        <v>2497.36</v>
      </c>
    </row>
    <row r="73" customFormat="false" ht="26.85" hidden="false" customHeight="false" outlineLevel="0" collapsed="false">
      <c r="A73" s="3" t="s">
        <v>129</v>
      </c>
      <c r="B73" s="3" t="s">
        <v>35</v>
      </c>
      <c r="C73" s="3" t="s">
        <v>42</v>
      </c>
      <c r="D73" s="3" t="n">
        <v>100435</v>
      </c>
      <c r="E73" s="78" t="s">
        <v>130</v>
      </c>
      <c r="F73" s="3" t="s">
        <v>47</v>
      </c>
      <c r="G73" s="3" t="n">
        <v>25</v>
      </c>
      <c r="H73" s="79" t="n">
        <v>61.22</v>
      </c>
      <c r="I73" s="79" t="n">
        <v>74.62</v>
      </c>
      <c r="J73" s="79" t="n">
        <v>1530.5</v>
      </c>
      <c r="K73" s="79" t="n">
        <v>1865.5</v>
      </c>
    </row>
    <row r="74" customFormat="false" ht="26.85" hidden="false" customHeight="false" outlineLevel="0" collapsed="false">
      <c r="A74" s="3" t="s">
        <v>131</v>
      </c>
      <c r="B74" s="3" t="s">
        <v>35</v>
      </c>
      <c r="C74" s="3" t="s">
        <v>42</v>
      </c>
      <c r="D74" s="3" t="n">
        <v>96110</v>
      </c>
      <c r="E74" s="78" t="s">
        <v>132</v>
      </c>
      <c r="F74" s="3" t="s">
        <v>44</v>
      </c>
      <c r="G74" s="3" t="n">
        <v>98.28</v>
      </c>
      <c r="H74" s="79" t="n">
        <v>76.28</v>
      </c>
      <c r="I74" s="79" t="n">
        <v>92.98</v>
      </c>
      <c r="J74" s="79" t="n">
        <v>7496.79</v>
      </c>
      <c r="K74" s="79" t="n">
        <v>9138.07</v>
      </c>
    </row>
    <row r="75" customFormat="false" ht="15" hidden="false" customHeight="false" outlineLevel="0" collapsed="false">
      <c r="A75" s="74" t="n">
        <v>8</v>
      </c>
      <c r="B75" s="74"/>
      <c r="C75" s="74"/>
      <c r="D75" s="74"/>
      <c r="E75" s="75" t="s">
        <v>133</v>
      </c>
      <c r="F75" s="74"/>
      <c r="G75" s="74"/>
      <c r="H75" s="76"/>
      <c r="I75" s="76"/>
      <c r="J75" s="76"/>
      <c r="K75" s="76" t="n">
        <v>27773.78</v>
      </c>
    </row>
    <row r="76" customFormat="false" ht="14.25" hidden="false" customHeight="false" outlineLevel="0" collapsed="false">
      <c r="E76" s="78"/>
      <c r="G76" s="3"/>
      <c r="H76" s="79"/>
      <c r="I76" s="79"/>
      <c r="J76" s="79"/>
      <c r="K76" s="79"/>
    </row>
    <row r="77" customFormat="false" ht="52.2" hidden="false" customHeight="false" outlineLevel="0" collapsed="false">
      <c r="A77" s="3" t="s">
        <v>134</v>
      </c>
      <c r="B77" s="3" t="s">
        <v>35</v>
      </c>
      <c r="C77" s="3" t="s">
        <v>42</v>
      </c>
      <c r="D77" s="3" t="n">
        <v>90846</v>
      </c>
      <c r="E77" s="78" t="s">
        <v>135</v>
      </c>
      <c r="F77" s="3" t="s">
        <v>120</v>
      </c>
      <c r="G77" s="3" t="n">
        <v>10</v>
      </c>
      <c r="H77" s="79" t="n">
        <v>1372.18</v>
      </c>
      <c r="I77" s="79" t="n">
        <v>1672.68</v>
      </c>
      <c r="J77" s="79" t="n">
        <v>13721.8</v>
      </c>
      <c r="K77" s="79" t="n">
        <v>16726.8</v>
      </c>
    </row>
    <row r="78" customFormat="false" ht="14.25" hidden="false" customHeight="false" outlineLevel="0" collapsed="false">
      <c r="A78" s="3" t="s">
        <v>136</v>
      </c>
      <c r="B78" s="3" t="s">
        <v>35</v>
      </c>
      <c r="C78" s="3" t="s">
        <v>36</v>
      </c>
      <c r="D78" s="3" t="n">
        <v>111457</v>
      </c>
      <c r="E78" s="78" t="s">
        <v>137</v>
      </c>
      <c r="F78" s="3" t="s">
        <v>66</v>
      </c>
      <c r="G78" s="3" t="n">
        <v>175</v>
      </c>
      <c r="H78" s="79" t="n">
        <v>13.37</v>
      </c>
      <c r="I78" s="79" t="n">
        <v>16.29</v>
      </c>
      <c r="J78" s="79" t="n">
        <v>2339.75</v>
      </c>
      <c r="K78" s="79" t="n">
        <v>2850.75</v>
      </c>
    </row>
    <row r="79" customFormat="false" ht="39.55" hidden="false" customHeight="false" outlineLevel="0" collapsed="false">
      <c r="A79" s="3" t="s">
        <v>138</v>
      </c>
      <c r="B79" s="3" t="s">
        <v>35</v>
      </c>
      <c r="C79" s="3" t="s">
        <v>42</v>
      </c>
      <c r="D79" s="3" t="n">
        <v>94573</v>
      </c>
      <c r="E79" s="78" t="s">
        <v>139</v>
      </c>
      <c r="F79" s="3" t="s">
        <v>44</v>
      </c>
      <c r="G79" s="3" t="n">
        <v>17.18</v>
      </c>
      <c r="H79" s="79" t="n">
        <v>391.37</v>
      </c>
      <c r="I79" s="79" t="n">
        <v>477.08</v>
      </c>
      <c r="J79" s="79" t="n">
        <v>6723.73</v>
      </c>
      <c r="K79" s="79" t="n">
        <v>8196.23</v>
      </c>
    </row>
    <row r="80" customFormat="false" ht="15" hidden="false" customHeight="false" outlineLevel="0" collapsed="false">
      <c r="A80" s="74" t="n">
        <v>9</v>
      </c>
      <c r="B80" s="74"/>
      <c r="C80" s="74"/>
      <c r="D80" s="74"/>
      <c r="E80" s="75" t="s">
        <v>140</v>
      </c>
      <c r="F80" s="74"/>
      <c r="G80" s="74"/>
      <c r="H80" s="76"/>
      <c r="I80" s="76"/>
      <c r="J80" s="76"/>
      <c r="K80" s="76" t="n">
        <v>35852.32</v>
      </c>
    </row>
    <row r="81" customFormat="false" ht="14.25" hidden="false" customHeight="false" outlineLevel="0" collapsed="false">
      <c r="E81" s="78"/>
      <c r="G81" s="3"/>
      <c r="H81" s="79"/>
      <c r="I81" s="79"/>
      <c r="J81" s="79"/>
      <c r="K81" s="79"/>
    </row>
    <row r="82" customFormat="false" ht="39.55" hidden="false" customHeight="false" outlineLevel="0" collapsed="false">
      <c r="A82" s="3" t="s">
        <v>141</v>
      </c>
      <c r="B82" s="3" t="s">
        <v>35</v>
      </c>
      <c r="C82" s="3" t="s">
        <v>42</v>
      </c>
      <c r="D82" s="3" t="n">
        <v>87905</v>
      </c>
      <c r="E82" s="78" t="s">
        <v>142</v>
      </c>
      <c r="F82" s="3" t="s">
        <v>44</v>
      </c>
      <c r="G82" s="3" t="n">
        <v>518.2</v>
      </c>
      <c r="H82" s="79" t="n">
        <v>7.82</v>
      </c>
      <c r="I82" s="79" t="n">
        <v>9.53</v>
      </c>
      <c r="J82" s="79" t="n">
        <v>4052.32</v>
      </c>
      <c r="K82" s="79" t="n">
        <v>4938.44</v>
      </c>
    </row>
    <row r="83" customFormat="false" ht="39.55" hidden="false" customHeight="false" outlineLevel="0" collapsed="false">
      <c r="A83" s="3" t="s">
        <v>143</v>
      </c>
      <c r="B83" s="3" t="s">
        <v>35</v>
      </c>
      <c r="C83" s="3" t="s">
        <v>42</v>
      </c>
      <c r="D83" s="3" t="n">
        <v>87794</v>
      </c>
      <c r="E83" s="78" t="s">
        <v>144</v>
      </c>
      <c r="F83" s="3" t="s">
        <v>44</v>
      </c>
      <c r="G83" s="3" t="n">
        <v>518.2</v>
      </c>
      <c r="H83" s="79" t="n">
        <v>43.52</v>
      </c>
      <c r="I83" s="79" t="n">
        <v>53.05</v>
      </c>
      <c r="J83" s="79" t="n">
        <v>22552.06</v>
      </c>
      <c r="K83" s="79" t="n">
        <v>27490.51</v>
      </c>
    </row>
    <row r="84" customFormat="false" ht="39.55" hidden="false" customHeight="false" outlineLevel="0" collapsed="false">
      <c r="A84" s="3" t="s">
        <v>145</v>
      </c>
      <c r="B84" s="3" t="s">
        <v>35</v>
      </c>
      <c r="C84" s="3" t="s">
        <v>42</v>
      </c>
      <c r="D84" s="3" t="n">
        <v>87273</v>
      </c>
      <c r="E84" s="78" t="s">
        <v>146</v>
      </c>
      <c r="F84" s="3" t="s">
        <v>44</v>
      </c>
      <c r="G84" s="3" t="n">
        <v>39.96</v>
      </c>
      <c r="H84" s="79" t="n">
        <v>70.28</v>
      </c>
      <c r="I84" s="79" t="n">
        <v>85.67</v>
      </c>
      <c r="J84" s="79" t="n">
        <v>2808.38</v>
      </c>
      <c r="K84" s="79" t="n">
        <v>3423.37</v>
      </c>
    </row>
    <row r="85" customFormat="false" ht="15" hidden="false" customHeight="false" outlineLevel="0" collapsed="false">
      <c r="A85" s="74" t="n">
        <v>10</v>
      </c>
      <c r="B85" s="74"/>
      <c r="C85" s="74"/>
      <c r="D85" s="74"/>
      <c r="E85" s="75" t="s">
        <v>147</v>
      </c>
      <c r="F85" s="74"/>
      <c r="G85" s="74"/>
      <c r="H85" s="76"/>
      <c r="I85" s="76"/>
      <c r="J85" s="76"/>
      <c r="K85" s="76" t="n">
        <v>25150.73</v>
      </c>
    </row>
    <row r="86" customFormat="false" ht="14.25" hidden="false" customHeight="false" outlineLevel="0" collapsed="false">
      <c r="E86" s="78"/>
      <c r="G86" s="3"/>
      <c r="H86" s="79"/>
      <c r="I86" s="79"/>
      <c r="J86" s="79"/>
      <c r="K86" s="79"/>
    </row>
    <row r="87" customFormat="false" ht="26.85" hidden="false" customHeight="false" outlineLevel="0" collapsed="false">
      <c r="A87" s="3" t="s">
        <v>148</v>
      </c>
      <c r="B87" s="3" t="s">
        <v>35</v>
      </c>
      <c r="C87" s="3" t="s">
        <v>42</v>
      </c>
      <c r="D87" s="3" t="n">
        <v>95241</v>
      </c>
      <c r="E87" s="78" t="s">
        <v>149</v>
      </c>
      <c r="F87" s="3" t="s">
        <v>44</v>
      </c>
      <c r="G87" s="3" t="n">
        <v>107.62</v>
      </c>
      <c r="H87" s="79" t="n">
        <v>39.95</v>
      </c>
      <c r="I87" s="79" t="n">
        <v>48.69</v>
      </c>
      <c r="J87" s="79" t="n">
        <v>4299.41</v>
      </c>
      <c r="K87" s="79" t="n">
        <v>5240.01</v>
      </c>
    </row>
    <row r="88" customFormat="false" ht="39.55" hidden="false" customHeight="false" outlineLevel="0" collapsed="false">
      <c r="A88" s="3" t="s">
        <v>150</v>
      </c>
      <c r="B88" s="3" t="s">
        <v>35</v>
      </c>
      <c r="C88" s="3" t="s">
        <v>42</v>
      </c>
      <c r="D88" s="3" t="n">
        <v>87263</v>
      </c>
      <c r="E88" s="78" t="s">
        <v>151</v>
      </c>
      <c r="F88" s="3" t="s">
        <v>44</v>
      </c>
      <c r="G88" s="3" t="n">
        <v>97.54</v>
      </c>
      <c r="H88" s="79" t="n">
        <v>130.23</v>
      </c>
      <c r="I88" s="79" t="n">
        <v>158.75</v>
      </c>
      <c r="J88" s="79" t="n">
        <v>12702.63</v>
      </c>
      <c r="K88" s="79" t="n">
        <v>15484.47</v>
      </c>
    </row>
    <row r="89" customFormat="false" ht="14.25" hidden="false" customHeight="false" outlineLevel="0" collapsed="false">
      <c r="A89" s="3" t="s">
        <v>152</v>
      </c>
      <c r="B89" s="3" t="s">
        <v>35</v>
      </c>
      <c r="C89" s="3" t="s">
        <v>42</v>
      </c>
      <c r="D89" s="3" t="n">
        <v>98689</v>
      </c>
      <c r="E89" s="78" t="s">
        <v>153</v>
      </c>
      <c r="F89" s="3" t="s">
        <v>47</v>
      </c>
      <c r="G89" s="3" t="n">
        <v>9</v>
      </c>
      <c r="H89" s="79" t="n">
        <v>117.47</v>
      </c>
      <c r="I89" s="79" t="n">
        <v>143.19</v>
      </c>
      <c r="J89" s="79" t="n">
        <v>1057.23</v>
      </c>
      <c r="K89" s="79" t="n">
        <v>1288.71</v>
      </c>
    </row>
    <row r="90" customFormat="false" ht="26.85" hidden="false" customHeight="false" outlineLevel="0" collapsed="false">
      <c r="A90" s="3" t="s">
        <v>154</v>
      </c>
      <c r="B90" s="3" t="s">
        <v>35</v>
      </c>
      <c r="C90" s="3" t="s">
        <v>42</v>
      </c>
      <c r="D90" s="3" t="n">
        <v>101965</v>
      </c>
      <c r="E90" s="78" t="s">
        <v>155</v>
      </c>
      <c r="F90" s="3" t="s">
        <v>47</v>
      </c>
      <c r="G90" s="3" t="n">
        <v>10.4</v>
      </c>
      <c r="H90" s="79" t="n">
        <v>119.6</v>
      </c>
      <c r="I90" s="79" t="n">
        <v>145.79</v>
      </c>
      <c r="J90" s="79" t="n">
        <v>1243.84</v>
      </c>
      <c r="K90" s="79" t="n">
        <v>1516.21</v>
      </c>
    </row>
    <row r="91" customFormat="false" ht="26.85" hidden="false" customHeight="false" outlineLevel="0" collapsed="false">
      <c r="A91" s="3" t="s">
        <v>156</v>
      </c>
      <c r="B91" s="3" t="s">
        <v>35</v>
      </c>
      <c r="C91" s="3" t="s">
        <v>42</v>
      </c>
      <c r="D91" s="3" t="n">
        <v>88650</v>
      </c>
      <c r="E91" s="78" t="s">
        <v>157</v>
      </c>
      <c r="F91" s="3" t="s">
        <v>47</v>
      </c>
      <c r="G91" s="3" t="n">
        <v>104.67</v>
      </c>
      <c r="H91" s="79" t="n">
        <v>12.71</v>
      </c>
      <c r="I91" s="79" t="n">
        <v>15.49</v>
      </c>
      <c r="J91" s="79" t="n">
        <v>1330.35</v>
      </c>
      <c r="K91" s="79" t="n">
        <v>1621.33</v>
      </c>
    </row>
    <row r="92" customFormat="false" ht="15" hidden="false" customHeight="false" outlineLevel="0" collapsed="false">
      <c r="A92" s="74" t="n">
        <v>11</v>
      </c>
      <c r="B92" s="74"/>
      <c r="C92" s="74"/>
      <c r="D92" s="74"/>
      <c r="E92" s="75" t="s">
        <v>158</v>
      </c>
      <c r="F92" s="74"/>
      <c r="G92" s="74"/>
      <c r="H92" s="76"/>
      <c r="I92" s="76"/>
      <c r="J92" s="76"/>
      <c r="K92" s="76" t="n">
        <v>24727.53</v>
      </c>
    </row>
    <row r="93" customFormat="false" ht="14.25" hidden="false" customHeight="false" outlineLevel="0" collapsed="false">
      <c r="E93" s="78"/>
      <c r="G93" s="3"/>
      <c r="H93" s="79"/>
      <c r="I93" s="79"/>
      <c r="J93" s="79"/>
      <c r="K93" s="79"/>
    </row>
    <row r="94" customFormat="false" ht="15" hidden="false" customHeight="false" outlineLevel="0" collapsed="false">
      <c r="A94" s="80" t="s">
        <v>159</v>
      </c>
      <c r="B94" s="80"/>
      <c r="C94" s="80"/>
      <c r="D94" s="80"/>
      <c r="E94" s="81" t="s">
        <v>160</v>
      </c>
      <c r="F94" s="80"/>
      <c r="G94" s="80"/>
      <c r="H94" s="82"/>
      <c r="I94" s="82"/>
      <c r="J94" s="82"/>
      <c r="K94" s="82" t="n">
        <v>6041.63</v>
      </c>
    </row>
    <row r="95" customFormat="false" ht="14.25" hidden="false" customHeight="false" outlineLevel="0" collapsed="false">
      <c r="E95" s="78"/>
      <c r="G95" s="3"/>
      <c r="H95" s="79"/>
      <c r="I95" s="79"/>
      <c r="J95" s="79"/>
      <c r="K95" s="79"/>
    </row>
    <row r="96" customFormat="false" ht="26.85" hidden="false" customHeight="false" outlineLevel="0" collapsed="false">
      <c r="A96" s="3" t="s">
        <v>161</v>
      </c>
      <c r="B96" s="3" t="s">
        <v>35</v>
      </c>
      <c r="C96" s="3" t="s">
        <v>42</v>
      </c>
      <c r="D96" s="3" t="n">
        <v>104780</v>
      </c>
      <c r="E96" s="78" t="s">
        <v>162</v>
      </c>
      <c r="F96" s="3" t="s">
        <v>47</v>
      </c>
      <c r="G96" s="3" t="n">
        <v>110.88</v>
      </c>
      <c r="H96" s="79" t="n">
        <v>4.89</v>
      </c>
      <c r="I96" s="79" t="n">
        <v>5.96</v>
      </c>
      <c r="J96" s="79" t="n">
        <v>542.2</v>
      </c>
      <c r="K96" s="79" t="n">
        <v>660.84</v>
      </c>
    </row>
    <row r="97" customFormat="false" ht="39.55" hidden="false" customHeight="false" outlineLevel="0" collapsed="false">
      <c r="A97" s="3" t="s">
        <v>163</v>
      </c>
      <c r="B97" s="3" t="s">
        <v>35</v>
      </c>
      <c r="C97" s="3" t="s">
        <v>42</v>
      </c>
      <c r="D97" s="3" t="n">
        <v>91835</v>
      </c>
      <c r="E97" s="78" t="s">
        <v>164</v>
      </c>
      <c r="F97" s="3" t="s">
        <v>47</v>
      </c>
      <c r="G97" s="3" t="n">
        <v>100.22</v>
      </c>
      <c r="H97" s="79" t="n">
        <v>18.61</v>
      </c>
      <c r="I97" s="79" t="n">
        <v>22.68</v>
      </c>
      <c r="J97" s="79" t="n">
        <v>1865.09</v>
      </c>
      <c r="K97" s="79" t="n">
        <v>2272.98</v>
      </c>
    </row>
    <row r="98" customFormat="false" ht="39.55" hidden="false" customHeight="false" outlineLevel="0" collapsed="false">
      <c r="A98" s="3" t="s">
        <v>165</v>
      </c>
      <c r="B98" s="3" t="s">
        <v>35</v>
      </c>
      <c r="C98" s="3" t="s">
        <v>42</v>
      </c>
      <c r="D98" s="3" t="n">
        <v>91837</v>
      </c>
      <c r="E98" s="78" t="s">
        <v>166</v>
      </c>
      <c r="F98" s="3" t="s">
        <v>47</v>
      </c>
      <c r="G98" s="3" t="n">
        <v>20.9</v>
      </c>
      <c r="H98" s="79" t="n">
        <v>23.08</v>
      </c>
      <c r="I98" s="79" t="n">
        <v>28.13</v>
      </c>
      <c r="J98" s="79" t="n">
        <v>482.37</v>
      </c>
      <c r="K98" s="79" t="n">
        <v>587.91</v>
      </c>
    </row>
    <row r="99" customFormat="false" ht="39.55" hidden="false" customHeight="false" outlineLevel="0" collapsed="false">
      <c r="A99" s="3" t="s">
        <v>167</v>
      </c>
      <c r="B99" s="3" t="s">
        <v>35</v>
      </c>
      <c r="C99" s="3" t="s">
        <v>42</v>
      </c>
      <c r="D99" s="3" t="n">
        <v>91855</v>
      </c>
      <c r="E99" s="78" t="s">
        <v>168</v>
      </c>
      <c r="F99" s="3" t="s">
        <v>47</v>
      </c>
      <c r="G99" s="3" t="n">
        <v>110.88</v>
      </c>
      <c r="H99" s="79" t="n">
        <v>10.39</v>
      </c>
      <c r="I99" s="79" t="n">
        <v>12.66</v>
      </c>
      <c r="J99" s="79" t="n">
        <v>1152.04</v>
      </c>
      <c r="K99" s="79" t="n">
        <v>1403.74</v>
      </c>
    </row>
    <row r="100" customFormat="false" ht="39.55" hidden="false" customHeight="false" outlineLevel="0" collapsed="false">
      <c r="A100" s="3" t="s">
        <v>169</v>
      </c>
      <c r="B100" s="3" t="s">
        <v>35</v>
      </c>
      <c r="C100" s="3" t="s">
        <v>42</v>
      </c>
      <c r="D100" s="3" t="n">
        <v>97667</v>
      </c>
      <c r="E100" s="78" t="s">
        <v>170</v>
      </c>
      <c r="F100" s="3" t="s">
        <v>47</v>
      </c>
      <c r="G100" s="3" t="n">
        <v>40</v>
      </c>
      <c r="H100" s="79" t="n">
        <v>7.55</v>
      </c>
      <c r="I100" s="79" t="n">
        <v>9.2</v>
      </c>
      <c r="J100" s="79" t="n">
        <v>302</v>
      </c>
      <c r="K100" s="79" t="n">
        <v>368</v>
      </c>
    </row>
    <row r="101" customFormat="false" ht="26.85" hidden="false" customHeight="false" outlineLevel="0" collapsed="false">
      <c r="A101" s="3" t="s">
        <v>171</v>
      </c>
      <c r="B101" s="3" t="s">
        <v>35</v>
      </c>
      <c r="C101" s="3" t="s">
        <v>42</v>
      </c>
      <c r="D101" s="3" t="n">
        <v>97669</v>
      </c>
      <c r="E101" s="78" t="s">
        <v>172</v>
      </c>
      <c r="F101" s="3" t="s">
        <v>47</v>
      </c>
      <c r="G101" s="3" t="n">
        <v>16.6</v>
      </c>
      <c r="H101" s="79" t="n">
        <v>15.99</v>
      </c>
      <c r="I101" s="79" t="n">
        <v>19.49</v>
      </c>
      <c r="J101" s="79" t="n">
        <v>265.43</v>
      </c>
      <c r="K101" s="79" t="n">
        <v>323.53</v>
      </c>
    </row>
    <row r="102" customFormat="false" ht="14.25" hidden="false" customHeight="false" outlineLevel="0" collapsed="false">
      <c r="A102" s="3" t="s">
        <v>173</v>
      </c>
      <c r="B102" s="3" t="s">
        <v>35</v>
      </c>
      <c r="C102" s="3" t="s">
        <v>42</v>
      </c>
      <c r="D102" s="3" t="n">
        <v>93358</v>
      </c>
      <c r="E102" s="78" t="s">
        <v>174</v>
      </c>
      <c r="F102" s="3" t="s">
        <v>53</v>
      </c>
      <c r="G102" s="3" t="n">
        <v>4.24</v>
      </c>
      <c r="H102" s="79" t="n">
        <v>82.16</v>
      </c>
      <c r="I102" s="79" t="n">
        <v>100.15</v>
      </c>
      <c r="J102" s="79" t="n">
        <v>348.35</v>
      </c>
      <c r="K102" s="79" t="n">
        <v>424.63</v>
      </c>
    </row>
    <row r="103" customFormat="false" ht="15" hidden="false" customHeight="false" outlineLevel="0" collapsed="false">
      <c r="A103" s="80" t="s">
        <v>175</v>
      </c>
      <c r="B103" s="80"/>
      <c r="C103" s="80"/>
      <c r="D103" s="80"/>
      <c r="E103" s="81" t="s">
        <v>176</v>
      </c>
      <c r="F103" s="80"/>
      <c r="G103" s="80"/>
      <c r="H103" s="82"/>
      <c r="I103" s="82"/>
      <c r="J103" s="82"/>
      <c r="K103" s="82" t="n">
        <v>12377.29</v>
      </c>
    </row>
    <row r="104" customFormat="false" ht="14.25" hidden="false" customHeight="false" outlineLevel="0" collapsed="false">
      <c r="E104" s="78"/>
      <c r="G104" s="3"/>
      <c r="H104" s="79"/>
      <c r="I104" s="79"/>
      <c r="J104" s="79"/>
      <c r="K104" s="79"/>
    </row>
    <row r="105" customFormat="false" ht="26.85" hidden="false" customHeight="false" outlineLevel="0" collapsed="false">
      <c r="A105" s="3" t="s">
        <v>177</v>
      </c>
      <c r="B105" s="3" t="s">
        <v>35</v>
      </c>
      <c r="C105" s="3" t="s">
        <v>42</v>
      </c>
      <c r="D105" s="3" t="n">
        <v>91925</v>
      </c>
      <c r="E105" s="78" t="s">
        <v>178</v>
      </c>
      <c r="F105" s="3" t="s">
        <v>47</v>
      </c>
      <c r="G105" s="3" t="n">
        <v>210</v>
      </c>
      <c r="H105" s="79" t="n">
        <v>3.79</v>
      </c>
      <c r="I105" s="79" t="n">
        <v>4.62</v>
      </c>
      <c r="J105" s="79" t="n">
        <v>795.9</v>
      </c>
      <c r="K105" s="79" t="n">
        <v>970.2</v>
      </c>
    </row>
    <row r="106" customFormat="false" ht="26.85" hidden="false" customHeight="false" outlineLevel="0" collapsed="false">
      <c r="A106" s="3" t="s">
        <v>179</v>
      </c>
      <c r="B106" s="3" t="s">
        <v>35</v>
      </c>
      <c r="C106" s="3" t="s">
        <v>42</v>
      </c>
      <c r="D106" s="3" t="n">
        <v>91927</v>
      </c>
      <c r="E106" s="78" t="s">
        <v>180</v>
      </c>
      <c r="F106" s="3" t="s">
        <v>47</v>
      </c>
      <c r="G106" s="3" t="n">
        <v>479</v>
      </c>
      <c r="H106" s="79" t="n">
        <v>5.11</v>
      </c>
      <c r="I106" s="79" t="n">
        <v>6.22</v>
      </c>
      <c r="J106" s="79" t="n">
        <v>2447.69</v>
      </c>
      <c r="K106" s="79" t="n">
        <v>2979.38</v>
      </c>
    </row>
    <row r="107" customFormat="false" ht="26.85" hidden="false" customHeight="false" outlineLevel="0" collapsed="false">
      <c r="A107" s="3" t="s">
        <v>181</v>
      </c>
      <c r="B107" s="3" t="s">
        <v>35</v>
      </c>
      <c r="C107" s="3" t="s">
        <v>55</v>
      </c>
      <c r="D107" s="3" t="n">
        <v>92982</v>
      </c>
      <c r="E107" s="78" t="s">
        <v>182</v>
      </c>
      <c r="F107" s="3" t="s">
        <v>47</v>
      </c>
      <c r="G107" s="3" t="n">
        <v>40</v>
      </c>
      <c r="H107" s="79" t="n">
        <v>18.3</v>
      </c>
      <c r="I107" s="79" t="n">
        <v>22.3</v>
      </c>
      <c r="J107" s="79" t="n">
        <v>732</v>
      </c>
      <c r="K107" s="79" t="n">
        <v>892</v>
      </c>
    </row>
    <row r="108" customFormat="false" ht="39.55" hidden="false" customHeight="false" outlineLevel="0" collapsed="false">
      <c r="A108" s="3" t="s">
        <v>183</v>
      </c>
      <c r="B108" s="3" t="s">
        <v>35</v>
      </c>
      <c r="C108" s="3" t="s">
        <v>42</v>
      </c>
      <c r="D108" s="3" t="n">
        <v>92984</v>
      </c>
      <c r="E108" s="78" t="s">
        <v>184</v>
      </c>
      <c r="F108" s="3" t="s">
        <v>47</v>
      </c>
      <c r="G108" s="3" t="n">
        <v>159.7</v>
      </c>
      <c r="H108" s="79" t="n">
        <v>30.04</v>
      </c>
      <c r="I108" s="79" t="n">
        <v>36.61</v>
      </c>
      <c r="J108" s="79" t="n">
        <v>4797.38</v>
      </c>
      <c r="K108" s="79" t="n">
        <v>5846.61</v>
      </c>
    </row>
    <row r="109" customFormat="false" ht="26.85" hidden="false" customHeight="false" outlineLevel="0" collapsed="false">
      <c r="A109" s="3" t="s">
        <v>185</v>
      </c>
      <c r="B109" s="3" t="s">
        <v>35</v>
      </c>
      <c r="C109" s="3" t="s">
        <v>42</v>
      </c>
      <c r="D109" s="3" t="n">
        <v>91929</v>
      </c>
      <c r="E109" s="78" t="s">
        <v>186</v>
      </c>
      <c r="F109" s="3" t="s">
        <v>47</v>
      </c>
      <c r="G109" s="3" t="n">
        <v>183.2</v>
      </c>
      <c r="H109" s="79" t="n">
        <v>7.57</v>
      </c>
      <c r="I109" s="79" t="n">
        <v>9.22</v>
      </c>
      <c r="J109" s="79" t="n">
        <v>1386.82</v>
      </c>
      <c r="K109" s="79" t="n">
        <v>1689.1</v>
      </c>
    </row>
    <row r="110" customFormat="false" ht="15" hidden="false" customHeight="false" outlineLevel="0" collapsed="false">
      <c r="A110" s="80" t="s">
        <v>187</v>
      </c>
      <c r="B110" s="80"/>
      <c r="C110" s="80"/>
      <c r="D110" s="80"/>
      <c r="E110" s="81" t="s">
        <v>188</v>
      </c>
      <c r="F110" s="80"/>
      <c r="G110" s="80"/>
      <c r="H110" s="82"/>
      <c r="I110" s="82"/>
      <c r="J110" s="82"/>
      <c r="K110" s="82" t="n">
        <v>2165.47</v>
      </c>
    </row>
    <row r="111" customFormat="false" ht="14.25" hidden="false" customHeight="false" outlineLevel="0" collapsed="false">
      <c r="E111" s="78"/>
      <c r="G111" s="3"/>
      <c r="H111" s="79"/>
      <c r="I111" s="79"/>
      <c r="J111" s="79"/>
      <c r="K111" s="79"/>
    </row>
    <row r="112" customFormat="false" ht="39.55" hidden="false" customHeight="false" outlineLevel="0" collapsed="false">
      <c r="A112" s="3" t="s">
        <v>189</v>
      </c>
      <c r="B112" s="3" t="s">
        <v>35</v>
      </c>
      <c r="C112" s="3" t="s">
        <v>42</v>
      </c>
      <c r="D112" s="3" t="n">
        <v>101880</v>
      </c>
      <c r="E112" s="78" t="s">
        <v>190</v>
      </c>
      <c r="F112" s="3" t="s">
        <v>120</v>
      </c>
      <c r="G112" s="3" t="n">
        <v>1</v>
      </c>
      <c r="H112" s="79" t="n">
        <v>711.33</v>
      </c>
      <c r="I112" s="79" t="n">
        <v>867.11</v>
      </c>
      <c r="J112" s="79" t="n">
        <v>711.33</v>
      </c>
      <c r="K112" s="79" t="n">
        <v>867.11</v>
      </c>
    </row>
    <row r="113" customFormat="false" ht="26.85" hidden="false" customHeight="false" outlineLevel="0" collapsed="false">
      <c r="A113" s="3" t="s">
        <v>191</v>
      </c>
      <c r="B113" s="3" t="s">
        <v>35</v>
      </c>
      <c r="C113" s="3" t="s">
        <v>42</v>
      </c>
      <c r="D113" s="3" t="n">
        <v>93653</v>
      </c>
      <c r="E113" s="78" t="s">
        <v>192</v>
      </c>
      <c r="F113" s="3" t="s">
        <v>120</v>
      </c>
      <c r="G113" s="3" t="n">
        <v>4</v>
      </c>
      <c r="H113" s="79" t="n">
        <v>11.51</v>
      </c>
      <c r="I113" s="79" t="n">
        <v>14.03</v>
      </c>
      <c r="J113" s="79" t="n">
        <v>46.04</v>
      </c>
      <c r="K113" s="79" t="n">
        <v>56.12</v>
      </c>
    </row>
    <row r="114" customFormat="false" ht="26.85" hidden="false" customHeight="false" outlineLevel="0" collapsed="false">
      <c r="A114" s="3" t="s">
        <v>193</v>
      </c>
      <c r="B114" s="3" t="s">
        <v>35</v>
      </c>
      <c r="C114" s="3" t="s">
        <v>42</v>
      </c>
      <c r="D114" s="3" t="n">
        <v>93660</v>
      </c>
      <c r="E114" s="78" t="s">
        <v>194</v>
      </c>
      <c r="F114" s="3" t="s">
        <v>120</v>
      </c>
      <c r="G114" s="3" t="n">
        <v>3</v>
      </c>
      <c r="H114" s="79" t="n">
        <v>55.43</v>
      </c>
      <c r="I114" s="79" t="n">
        <v>67.56</v>
      </c>
      <c r="J114" s="79" t="n">
        <v>166.29</v>
      </c>
      <c r="K114" s="79" t="n">
        <v>202.68</v>
      </c>
    </row>
    <row r="115" customFormat="false" ht="26.85" hidden="false" customHeight="false" outlineLevel="0" collapsed="false">
      <c r="A115" s="3" t="s">
        <v>195</v>
      </c>
      <c r="B115" s="3" t="s">
        <v>35</v>
      </c>
      <c r="C115" s="3" t="s">
        <v>42</v>
      </c>
      <c r="D115" s="3" t="n">
        <v>93661</v>
      </c>
      <c r="E115" s="78" t="s">
        <v>196</v>
      </c>
      <c r="F115" s="3" t="s">
        <v>120</v>
      </c>
      <c r="G115" s="3" t="n">
        <v>3</v>
      </c>
      <c r="H115" s="79" t="n">
        <v>56.65</v>
      </c>
      <c r="I115" s="79" t="n">
        <v>69.05</v>
      </c>
      <c r="J115" s="79" t="n">
        <v>169.95</v>
      </c>
      <c r="K115" s="79" t="n">
        <v>207.15</v>
      </c>
    </row>
    <row r="116" customFormat="false" ht="26.85" hidden="false" customHeight="false" outlineLevel="0" collapsed="false">
      <c r="A116" s="3" t="s">
        <v>197</v>
      </c>
      <c r="B116" s="3" t="s">
        <v>35</v>
      </c>
      <c r="C116" s="3" t="s">
        <v>42</v>
      </c>
      <c r="D116" s="3" t="n">
        <v>93673</v>
      </c>
      <c r="E116" s="78" t="s">
        <v>198</v>
      </c>
      <c r="F116" s="3" t="s">
        <v>120</v>
      </c>
      <c r="G116" s="3" t="n">
        <v>1</v>
      </c>
      <c r="H116" s="79" t="n">
        <v>95.62</v>
      </c>
      <c r="I116" s="79" t="n">
        <v>116.56</v>
      </c>
      <c r="J116" s="79" t="n">
        <v>95.62</v>
      </c>
      <c r="K116" s="79" t="n">
        <v>116.56</v>
      </c>
    </row>
    <row r="117" customFormat="false" ht="26.85" hidden="false" customHeight="false" outlineLevel="0" collapsed="false">
      <c r="A117" s="3" t="s">
        <v>199</v>
      </c>
      <c r="B117" s="3" t="s">
        <v>200</v>
      </c>
      <c r="C117" s="3" t="s">
        <v>42</v>
      </c>
      <c r="D117" s="3" t="n">
        <v>39467</v>
      </c>
      <c r="E117" s="78" t="s">
        <v>201</v>
      </c>
      <c r="F117" s="3" t="s">
        <v>120</v>
      </c>
      <c r="G117" s="3" t="n">
        <v>4</v>
      </c>
      <c r="H117" s="79" t="n">
        <v>93.4494</v>
      </c>
      <c r="I117" s="79" t="n">
        <v>113.9094</v>
      </c>
      <c r="J117" s="79" t="n">
        <v>373.79</v>
      </c>
      <c r="K117" s="79" t="n">
        <v>455.63</v>
      </c>
    </row>
    <row r="118" customFormat="false" ht="14.25" hidden="false" customHeight="false" outlineLevel="0" collapsed="false">
      <c r="A118" s="3" t="s">
        <v>202</v>
      </c>
      <c r="B118" s="3" t="s">
        <v>200</v>
      </c>
      <c r="C118" s="3" t="s">
        <v>42</v>
      </c>
      <c r="D118" s="3" t="n">
        <v>39462</v>
      </c>
      <c r="E118" s="78" t="s">
        <v>203</v>
      </c>
      <c r="F118" s="3" t="s">
        <v>120</v>
      </c>
      <c r="G118" s="3" t="n">
        <v>1</v>
      </c>
      <c r="H118" s="79" t="n">
        <v>213.4741</v>
      </c>
      <c r="I118" s="79" t="n">
        <v>260.2241</v>
      </c>
      <c r="J118" s="79" t="n">
        <v>213.47</v>
      </c>
      <c r="K118" s="79" t="n">
        <v>260.22</v>
      </c>
    </row>
    <row r="119" customFormat="false" ht="15" hidden="false" customHeight="false" outlineLevel="0" collapsed="false">
      <c r="A119" s="80" t="s">
        <v>204</v>
      </c>
      <c r="B119" s="80"/>
      <c r="C119" s="80"/>
      <c r="D119" s="80"/>
      <c r="E119" s="81" t="s">
        <v>205</v>
      </c>
      <c r="F119" s="80"/>
      <c r="G119" s="80"/>
      <c r="H119" s="82"/>
      <c r="I119" s="82"/>
      <c r="J119" s="82"/>
      <c r="K119" s="82" t="n">
        <v>4143.14</v>
      </c>
    </row>
    <row r="120" customFormat="false" ht="14.25" hidden="false" customHeight="false" outlineLevel="0" collapsed="false">
      <c r="E120" s="78"/>
      <c r="G120" s="3"/>
      <c r="H120" s="79"/>
      <c r="I120" s="79"/>
      <c r="J120" s="79"/>
      <c r="K120" s="79"/>
    </row>
    <row r="121" customFormat="false" ht="26.85" hidden="false" customHeight="false" outlineLevel="0" collapsed="false">
      <c r="A121" s="3" t="s">
        <v>206</v>
      </c>
      <c r="B121" s="3" t="s">
        <v>35</v>
      </c>
      <c r="C121" s="3" t="s">
        <v>36</v>
      </c>
      <c r="D121" s="3" t="n">
        <v>103788</v>
      </c>
      <c r="E121" s="78" t="s">
        <v>207</v>
      </c>
      <c r="F121" s="3" t="s">
        <v>208</v>
      </c>
      <c r="G121" s="3" t="n">
        <v>25</v>
      </c>
      <c r="H121" s="79" t="n">
        <v>54.64</v>
      </c>
      <c r="I121" s="79" t="n">
        <v>66.6</v>
      </c>
      <c r="J121" s="79" t="n">
        <v>1366</v>
      </c>
      <c r="K121" s="79" t="n">
        <v>1665</v>
      </c>
    </row>
    <row r="122" customFormat="false" ht="26.85" hidden="false" customHeight="false" outlineLevel="0" collapsed="false">
      <c r="A122" s="3" t="s">
        <v>209</v>
      </c>
      <c r="B122" s="3" t="s">
        <v>35</v>
      </c>
      <c r="C122" s="3" t="s">
        <v>42</v>
      </c>
      <c r="D122" s="3" t="n">
        <v>91953</v>
      </c>
      <c r="E122" s="78" t="s">
        <v>210</v>
      </c>
      <c r="F122" s="3" t="s">
        <v>120</v>
      </c>
      <c r="G122" s="3" t="n">
        <v>10</v>
      </c>
      <c r="H122" s="79" t="n">
        <v>27.91</v>
      </c>
      <c r="I122" s="79" t="n">
        <v>34.02</v>
      </c>
      <c r="J122" s="79" t="n">
        <v>279.1</v>
      </c>
      <c r="K122" s="79" t="n">
        <v>340.2</v>
      </c>
    </row>
    <row r="123" customFormat="false" ht="26.85" hidden="false" customHeight="false" outlineLevel="0" collapsed="false">
      <c r="A123" s="3" t="s">
        <v>211</v>
      </c>
      <c r="B123" s="3" t="s">
        <v>35</v>
      </c>
      <c r="C123" s="3" t="s">
        <v>42</v>
      </c>
      <c r="D123" s="3" t="n">
        <v>92000</v>
      </c>
      <c r="E123" s="78" t="s">
        <v>212</v>
      </c>
      <c r="F123" s="3" t="s">
        <v>120</v>
      </c>
      <c r="G123" s="3" t="n">
        <v>34</v>
      </c>
      <c r="H123" s="79" t="n">
        <v>29.26</v>
      </c>
      <c r="I123" s="79" t="n">
        <v>35.66</v>
      </c>
      <c r="J123" s="79" t="n">
        <v>994.84</v>
      </c>
      <c r="K123" s="79" t="n">
        <v>1212.44</v>
      </c>
    </row>
    <row r="124" customFormat="false" ht="26.85" hidden="false" customHeight="false" outlineLevel="0" collapsed="false">
      <c r="A124" s="3" t="s">
        <v>213</v>
      </c>
      <c r="B124" s="3" t="s">
        <v>35</v>
      </c>
      <c r="C124" s="3" t="s">
        <v>42</v>
      </c>
      <c r="D124" s="3" t="n">
        <v>91993</v>
      </c>
      <c r="E124" s="78" t="s">
        <v>214</v>
      </c>
      <c r="F124" s="3" t="s">
        <v>120</v>
      </c>
      <c r="G124" s="3" t="n">
        <v>6</v>
      </c>
      <c r="H124" s="79" t="n">
        <v>44.51</v>
      </c>
      <c r="I124" s="79" t="n">
        <v>54.25</v>
      </c>
      <c r="J124" s="79" t="n">
        <v>267.06</v>
      </c>
      <c r="K124" s="79" t="n">
        <v>325.5</v>
      </c>
    </row>
    <row r="125" customFormat="false" ht="14.25" hidden="false" customHeight="false" outlineLevel="0" collapsed="false">
      <c r="A125" s="3" t="s">
        <v>215</v>
      </c>
      <c r="B125" s="3" t="s">
        <v>35</v>
      </c>
      <c r="C125" s="3" t="s">
        <v>55</v>
      </c>
      <c r="D125" s="3" t="n">
        <v>83387</v>
      </c>
      <c r="E125" s="78" t="s">
        <v>216</v>
      </c>
      <c r="F125" s="3" t="s">
        <v>120</v>
      </c>
      <c r="G125" s="3" t="n">
        <v>50</v>
      </c>
      <c r="H125" s="79" t="n">
        <v>9.85</v>
      </c>
      <c r="I125" s="79" t="n">
        <v>12</v>
      </c>
      <c r="J125" s="79" t="n">
        <v>492.5</v>
      </c>
      <c r="K125" s="79" t="n">
        <v>600</v>
      </c>
    </row>
    <row r="126" customFormat="false" ht="15" hidden="false" customHeight="false" outlineLevel="0" collapsed="false">
      <c r="A126" s="74" t="n">
        <v>12</v>
      </c>
      <c r="B126" s="74"/>
      <c r="C126" s="74"/>
      <c r="D126" s="74"/>
      <c r="E126" s="75" t="s">
        <v>217</v>
      </c>
      <c r="F126" s="74"/>
      <c r="G126" s="74"/>
      <c r="H126" s="76"/>
      <c r="I126" s="76"/>
      <c r="J126" s="76"/>
      <c r="K126" s="76" t="n">
        <v>23468.6</v>
      </c>
    </row>
    <row r="127" customFormat="false" ht="14.25" hidden="false" customHeight="false" outlineLevel="0" collapsed="false">
      <c r="E127" s="78"/>
      <c r="G127" s="3"/>
      <c r="H127" s="79"/>
      <c r="I127" s="79"/>
      <c r="J127" s="79"/>
      <c r="K127" s="79"/>
    </row>
    <row r="128" customFormat="false" ht="15" hidden="false" customHeight="false" outlineLevel="0" collapsed="false">
      <c r="A128" s="80" t="s">
        <v>218</v>
      </c>
      <c r="B128" s="80"/>
      <c r="C128" s="80"/>
      <c r="D128" s="80"/>
      <c r="E128" s="81" t="s">
        <v>219</v>
      </c>
      <c r="F128" s="80"/>
      <c r="G128" s="80"/>
      <c r="H128" s="82"/>
      <c r="I128" s="82"/>
      <c r="J128" s="82"/>
      <c r="K128" s="82" t="n">
        <v>16404.28</v>
      </c>
    </row>
    <row r="129" customFormat="false" ht="14.25" hidden="false" customHeight="false" outlineLevel="0" collapsed="false">
      <c r="E129" s="78"/>
      <c r="G129" s="3"/>
      <c r="H129" s="79"/>
      <c r="I129" s="79"/>
      <c r="J129" s="79"/>
      <c r="K129" s="79"/>
    </row>
    <row r="130" customFormat="false" ht="26.85" hidden="false" customHeight="false" outlineLevel="0" collapsed="false">
      <c r="A130" s="3" t="s">
        <v>220</v>
      </c>
      <c r="B130" s="3" t="s">
        <v>35</v>
      </c>
      <c r="C130" s="3" t="s">
        <v>42</v>
      </c>
      <c r="D130" s="3" t="n">
        <v>90695</v>
      </c>
      <c r="E130" s="78" t="s">
        <v>221</v>
      </c>
      <c r="F130" s="3" t="s">
        <v>47</v>
      </c>
      <c r="G130" s="3" t="n">
        <v>39.65</v>
      </c>
      <c r="H130" s="79" t="n">
        <v>83.76</v>
      </c>
      <c r="I130" s="79" t="n">
        <v>102.1</v>
      </c>
      <c r="J130" s="79" t="n">
        <v>3321.08</v>
      </c>
      <c r="K130" s="79" t="n">
        <v>4048.26</v>
      </c>
    </row>
    <row r="131" customFormat="false" ht="26.85" hidden="false" customHeight="false" outlineLevel="0" collapsed="false">
      <c r="A131" s="3" t="s">
        <v>222</v>
      </c>
      <c r="B131" s="3" t="s">
        <v>35</v>
      </c>
      <c r="C131" s="3" t="s">
        <v>42</v>
      </c>
      <c r="D131" s="3" t="n">
        <v>89712</v>
      </c>
      <c r="E131" s="78" t="s">
        <v>223</v>
      </c>
      <c r="F131" s="3" t="s">
        <v>47</v>
      </c>
      <c r="G131" s="3" t="n">
        <v>18.83</v>
      </c>
      <c r="H131" s="79" t="n">
        <v>26.12</v>
      </c>
      <c r="I131" s="79" t="n">
        <v>31.84</v>
      </c>
      <c r="J131" s="79" t="n">
        <v>491.83</v>
      </c>
      <c r="K131" s="79" t="n">
        <v>599.54</v>
      </c>
    </row>
    <row r="132" customFormat="false" ht="39.55" hidden="false" customHeight="false" outlineLevel="0" collapsed="false">
      <c r="A132" s="3" t="s">
        <v>224</v>
      </c>
      <c r="B132" s="3" t="s">
        <v>35</v>
      </c>
      <c r="C132" s="3" t="s">
        <v>42</v>
      </c>
      <c r="D132" s="3" t="n">
        <v>97901</v>
      </c>
      <c r="E132" s="78" t="s">
        <v>225</v>
      </c>
      <c r="F132" s="3" t="s">
        <v>120</v>
      </c>
      <c r="G132" s="3" t="n">
        <v>3</v>
      </c>
      <c r="H132" s="79" t="n">
        <v>290.59</v>
      </c>
      <c r="I132" s="79" t="n">
        <v>354.22</v>
      </c>
      <c r="J132" s="79" t="n">
        <v>871.77</v>
      </c>
      <c r="K132" s="79" t="n">
        <v>1062.66</v>
      </c>
    </row>
    <row r="133" customFormat="false" ht="39.55" hidden="false" customHeight="false" outlineLevel="0" collapsed="false">
      <c r="A133" s="3" t="s">
        <v>226</v>
      </c>
      <c r="B133" s="3" t="s">
        <v>35</v>
      </c>
      <c r="C133" s="3" t="s">
        <v>42</v>
      </c>
      <c r="D133" s="3" t="n">
        <v>104328</v>
      </c>
      <c r="E133" s="78" t="s">
        <v>227</v>
      </c>
      <c r="F133" s="3" t="s">
        <v>120</v>
      </c>
      <c r="G133" s="3" t="n">
        <v>2</v>
      </c>
      <c r="H133" s="79" t="n">
        <v>71.24</v>
      </c>
      <c r="I133" s="79" t="n">
        <v>86.84</v>
      </c>
      <c r="J133" s="79" t="n">
        <v>142.48</v>
      </c>
      <c r="K133" s="79" t="n">
        <v>173.68</v>
      </c>
    </row>
    <row r="134" customFormat="false" ht="39.55" hidden="false" customHeight="false" outlineLevel="0" collapsed="false">
      <c r="A134" s="3" t="s">
        <v>228</v>
      </c>
      <c r="B134" s="3" t="s">
        <v>35</v>
      </c>
      <c r="C134" s="3" t="s">
        <v>42</v>
      </c>
      <c r="D134" s="3" t="n">
        <v>98053</v>
      </c>
      <c r="E134" s="78" t="s">
        <v>229</v>
      </c>
      <c r="F134" s="3" t="s">
        <v>120</v>
      </c>
      <c r="G134" s="3" t="n">
        <v>1</v>
      </c>
      <c r="H134" s="79" t="n">
        <v>2960.62</v>
      </c>
      <c r="I134" s="79" t="n">
        <v>3608.99</v>
      </c>
      <c r="J134" s="79" t="n">
        <v>2960.62</v>
      </c>
      <c r="K134" s="79" t="n">
        <v>3608.99</v>
      </c>
    </row>
    <row r="135" customFormat="false" ht="39.55" hidden="false" customHeight="false" outlineLevel="0" collapsed="false">
      <c r="A135" s="3" t="s">
        <v>230</v>
      </c>
      <c r="B135" s="3" t="s">
        <v>35</v>
      </c>
      <c r="C135" s="3" t="s">
        <v>42</v>
      </c>
      <c r="D135" s="3" t="n">
        <v>98064</v>
      </c>
      <c r="E135" s="78" t="s">
        <v>231</v>
      </c>
      <c r="F135" s="3" t="s">
        <v>120</v>
      </c>
      <c r="G135" s="3" t="n">
        <v>1</v>
      </c>
      <c r="H135" s="79" t="n">
        <v>5669.53</v>
      </c>
      <c r="I135" s="79" t="n">
        <v>6911.15</v>
      </c>
      <c r="J135" s="79" t="n">
        <v>5669.53</v>
      </c>
      <c r="K135" s="79" t="n">
        <v>6911.15</v>
      </c>
    </row>
    <row r="136" customFormat="false" ht="15" hidden="false" customHeight="false" outlineLevel="0" collapsed="false">
      <c r="A136" s="80" t="s">
        <v>232</v>
      </c>
      <c r="B136" s="80"/>
      <c r="C136" s="80"/>
      <c r="D136" s="80"/>
      <c r="E136" s="81" t="s">
        <v>233</v>
      </c>
      <c r="F136" s="80"/>
      <c r="G136" s="80"/>
      <c r="H136" s="82"/>
      <c r="I136" s="82"/>
      <c r="J136" s="82"/>
      <c r="K136" s="82" t="n">
        <v>2813.8</v>
      </c>
    </row>
    <row r="137" customFormat="false" ht="14.25" hidden="false" customHeight="false" outlineLevel="0" collapsed="false">
      <c r="E137" s="78"/>
      <c r="G137" s="3"/>
      <c r="H137" s="79"/>
      <c r="I137" s="79"/>
      <c r="J137" s="79"/>
      <c r="K137" s="79"/>
    </row>
    <row r="138" customFormat="false" ht="26.85" hidden="false" customHeight="false" outlineLevel="0" collapsed="false">
      <c r="A138" s="3" t="s">
        <v>234</v>
      </c>
      <c r="B138" s="3" t="s">
        <v>35</v>
      </c>
      <c r="C138" s="3" t="s">
        <v>42</v>
      </c>
      <c r="D138" s="3" t="n">
        <v>90443</v>
      </c>
      <c r="E138" s="78" t="s">
        <v>235</v>
      </c>
      <c r="F138" s="3" t="s">
        <v>47</v>
      </c>
      <c r="G138" s="3" t="n">
        <v>12</v>
      </c>
      <c r="H138" s="79" t="n">
        <v>7.51</v>
      </c>
      <c r="I138" s="79" t="n">
        <v>9.15</v>
      </c>
      <c r="J138" s="79" t="n">
        <v>90.12</v>
      </c>
      <c r="K138" s="79" t="n">
        <v>109.8</v>
      </c>
    </row>
    <row r="139" customFormat="false" ht="26.85" hidden="false" customHeight="false" outlineLevel="0" collapsed="false">
      <c r="A139" s="3" t="s">
        <v>236</v>
      </c>
      <c r="B139" s="3" t="s">
        <v>35</v>
      </c>
      <c r="C139" s="3" t="s">
        <v>42</v>
      </c>
      <c r="D139" s="3" t="n">
        <v>89402</v>
      </c>
      <c r="E139" s="78" t="s">
        <v>237</v>
      </c>
      <c r="F139" s="3" t="s">
        <v>47</v>
      </c>
      <c r="G139" s="3" t="n">
        <v>26.89</v>
      </c>
      <c r="H139" s="79" t="n">
        <v>11.47</v>
      </c>
      <c r="I139" s="79" t="n">
        <v>13.98</v>
      </c>
      <c r="J139" s="79" t="n">
        <v>308.42</v>
      </c>
      <c r="K139" s="79" t="n">
        <v>375.92</v>
      </c>
    </row>
    <row r="140" customFormat="false" ht="26.85" hidden="false" customHeight="false" outlineLevel="0" collapsed="false">
      <c r="A140" s="3" t="s">
        <v>238</v>
      </c>
      <c r="B140" s="3" t="s">
        <v>35</v>
      </c>
      <c r="C140" s="3" t="s">
        <v>42</v>
      </c>
      <c r="D140" s="3" t="n">
        <v>89403</v>
      </c>
      <c r="E140" s="78" t="s">
        <v>239</v>
      </c>
      <c r="F140" s="3" t="s">
        <v>47</v>
      </c>
      <c r="G140" s="3" t="n">
        <v>109.66</v>
      </c>
      <c r="H140" s="79" t="n">
        <v>17.42</v>
      </c>
      <c r="I140" s="79" t="n">
        <v>21.23</v>
      </c>
      <c r="J140" s="79" t="n">
        <v>1910.27</v>
      </c>
      <c r="K140" s="79" t="n">
        <v>2328.08</v>
      </c>
    </row>
    <row r="141" customFormat="false" ht="15" hidden="false" customHeight="false" outlineLevel="0" collapsed="false">
      <c r="A141" s="80" t="s">
        <v>240</v>
      </c>
      <c r="B141" s="80"/>
      <c r="C141" s="80"/>
      <c r="D141" s="80"/>
      <c r="E141" s="81" t="s">
        <v>241</v>
      </c>
      <c r="F141" s="80"/>
      <c r="G141" s="80"/>
      <c r="H141" s="82"/>
      <c r="I141" s="82"/>
      <c r="J141" s="82"/>
      <c r="K141" s="82" t="n">
        <v>4250.52</v>
      </c>
    </row>
    <row r="142" customFormat="false" ht="14.25" hidden="false" customHeight="false" outlineLevel="0" collapsed="false">
      <c r="E142" s="78"/>
      <c r="G142" s="3"/>
      <c r="H142" s="79"/>
      <c r="I142" s="79"/>
      <c r="J142" s="79"/>
      <c r="K142" s="79"/>
    </row>
    <row r="143" customFormat="false" ht="39.55" hidden="false" customHeight="false" outlineLevel="0" collapsed="false">
      <c r="A143" s="3" t="s">
        <v>242</v>
      </c>
      <c r="B143" s="3" t="s">
        <v>35</v>
      </c>
      <c r="C143" s="3" t="s">
        <v>42</v>
      </c>
      <c r="D143" s="3" t="n">
        <v>95470</v>
      </c>
      <c r="E143" s="78" t="s">
        <v>243</v>
      </c>
      <c r="F143" s="3" t="s">
        <v>120</v>
      </c>
      <c r="G143" s="3" t="n">
        <v>2</v>
      </c>
      <c r="H143" s="79" t="n">
        <v>298.73</v>
      </c>
      <c r="I143" s="79" t="n">
        <v>364.15</v>
      </c>
      <c r="J143" s="79" t="n">
        <v>597.46</v>
      </c>
      <c r="K143" s="79" t="n">
        <v>728.3</v>
      </c>
    </row>
    <row r="144" customFormat="false" ht="52.2" hidden="false" customHeight="false" outlineLevel="0" collapsed="false">
      <c r="A144" s="3" t="s">
        <v>244</v>
      </c>
      <c r="B144" s="3" t="s">
        <v>35</v>
      </c>
      <c r="C144" s="3" t="s">
        <v>42</v>
      </c>
      <c r="D144" s="3" t="n">
        <v>86941</v>
      </c>
      <c r="E144" s="78" t="s">
        <v>245</v>
      </c>
      <c r="F144" s="3" t="s">
        <v>120</v>
      </c>
      <c r="G144" s="3" t="n">
        <v>2</v>
      </c>
      <c r="H144" s="79" t="n">
        <v>780.13</v>
      </c>
      <c r="I144" s="79" t="n">
        <v>950.97</v>
      </c>
      <c r="J144" s="79" t="n">
        <v>1560.26</v>
      </c>
      <c r="K144" s="79" t="n">
        <v>1901.94</v>
      </c>
    </row>
    <row r="145" customFormat="false" ht="26.85" hidden="false" customHeight="false" outlineLevel="0" collapsed="false">
      <c r="A145" s="3" t="s">
        <v>246</v>
      </c>
      <c r="B145" s="3" t="s">
        <v>35</v>
      </c>
      <c r="C145" s="3" t="s">
        <v>42</v>
      </c>
      <c r="D145" s="3" t="n">
        <v>94794</v>
      </c>
      <c r="E145" s="78" t="s">
        <v>247</v>
      </c>
      <c r="F145" s="3" t="s">
        <v>120</v>
      </c>
      <c r="G145" s="3" t="n">
        <v>4</v>
      </c>
      <c r="H145" s="79" t="n">
        <v>146.4</v>
      </c>
      <c r="I145" s="79" t="n">
        <v>178.46</v>
      </c>
      <c r="J145" s="79" t="n">
        <v>585.6</v>
      </c>
      <c r="K145" s="79" t="n">
        <v>713.84</v>
      </c>
    </row>
    <row r="146" customFormat="false" ht="26.85" hidden="false" customHeight="false" outlineLevel="0" collapsed="false">
      <c r="A146" s="3" t="s">
        <v>248</v>
      </c>
      <c r="B146" s="3" t="s">
        <v>35</v>
      </c>
      <c r="C146" s="3" t="s">
        <v>42</v>
      </c>
      <c r="D146" s="3" t="n">
        <v>102623</v>
      </c>
      <c r="E146" s="78" t="s">
        <v>249</v>
      </c>
      <c r="F146" s="3" t="s">
        <v>120</v>
      </c>
      <c r="G146" s="3" t="n">
        <v>1</v>
      </c>
      <c r="H146" s="79" t="n">
        <v>743.6</v>
      </c>
      <c r="I146" s="79" t="n">
        <v>906.44</v>
      </c>
      <c r="J146" s="79" t="n">
        <v>743.6</v>
      </c>
      <c r="K146" s="79" t="n">
        <v>906.44</v>
      </c>
    </row>
    <row r="147" customFormat="false" ht="15" hidden="false" customHeight="false" outlineLevel="0" collapsed="false">
      <c r="A147" s="74" t="n">
        <v>13</v>
      </c>
      <c r="B147" s="74"/>
      <c r="C147" s="74"/>
      <c r="D147" s="74"/>
      <c r="E147" s="75" t="s">
        <v>250</v>
      </c>
      <c r="F147" s="74"/>
      <c r="G147" s="74"/>
      <c r="H147" s="76"/>
      <c r="I147" s="76"/>
      <c r="J147" s="76"/>
      <c r="K147" s="76" t="n">
        <v>22087.64</v>
      </c>
    </row>
    <row r="148" customFormat="false" ht="14.25" hidden="false" customHeight="false" outlineLevel="0" collapsed="false">
      <c r="E148" s="78"/>
      <c r="G148" s="3"/>
      <c r="H148" s="79"/>
      <c r="I148" s="79"/>
      <c r="J148" s="79"/>
      <c r="K148" s="79"/>
    </row>
    <row r="149" customFormat="false" ht="15" hidden="false" customHeight="false" outlineLevel="0" collapsed="false">
      <c r="A149" s="80" t="s">
        <v>251</v>
      </c>
      <c r="B149" s="80"/>
      <c r="C149" s="80"/>
      <c r="D149" s="80"/>
      <c r="E149" s="81" t="s">
        <v>252</v>
      </c>
      <c r="F149" s="80"/>
      <c r="G149" s="80"/>
      <c r="H149" s="82"/>
      <c r="I149" s="82"/>
      <c r="J149" s="82"/>
      <c r="K149" s="82" t="n">
        <v>5561.66</v>
      </c>
    </row>
    <row r="150" customFormat="false" ht="14.25" hidden="false" customHeight="false" outlineLevel="0" collapsed="false">
      <c r="E150" s="78"/>
      <c r="G150" s="3"/>
      <c r="H150" s="79"/>
      <c r="I150" s="79"/>
      <c r="J150" s="79"/>
      <c r="K150" s="79"/>
    </row>
    <row r="151" customFormat="false" ht="14.25" hidden="false" customHeight="false" outlineLevel="0" collapsed="false">
      <c r="A151" s="3" t="s">
        <v>253</v>
      </c>
      <c r="B151" s="3" t="s">
        <v>35</v>
      </c>
      <c r="C151" s="3" t="s">
        <v>42</v>
      </c>
      <c r="D151" s="3" t="n">
        <v>88484</v>
      </c>
      <c r="E151" s="78" t="s">
        <v>254</v>
      </c>
      <c r="F151" s="3" t="s">
        <v>44</v>
      </c>
      <c r="G151" s="3" t="n">
        <v>98.28</v>
      </c>
      <c r="H151" s="79" t="n">
        <v>4.25</v>
      </c>
      <c r="I151" s="79" t="n">
        <v>5.18</v>
      </c>
      <c r="J151" s="79" t="n">
        <v>417.69</v>
      </c>
      <c r="K151" s="79" t="n">
        <v>509.09</v>
      </c>
    </row>
    <row r="152" customFormat="false" ht="26.85" hidden="false" customHeight="false" outlineLevel="0" collapsed="false">
      <c r="A152" s="3" t="s">
        <v>255</v>
      </c>
      <c r="B152" s="3" t="s">
        <v>35</v>
      </c>
      <c r="C152" s="3" t="s">
        <v>42</v>
      </c>
      <c r="D152" s="3" t="n">
        <v>88496</v>
      </c>
      <c r="E152" s="78" t="s">
        <v>256</v>
      </c>
      <c r="F152" s="3" t="s">
        <v>44</v>
      </c>
      <c r="G152" s="3" t="n">
        <v>98.28</v>
      </c>
      <c r="H152" s="79" t="n">
        <v>29.87</v>
      </c>
      <c r="I152" s="79" t="n">
        <v>36.41</v>
      </c>
      <c r="J152" s="79" t="n">
        <v>2935.62</v>
      </c>
      <c r="K152" s="79" t="n">
        <v>3578.37</v>
      </c>
    </row>
    <row r="153" customFormat="false" ht="26.85" hidden="false" customHeight="false" outlineLevel="0" collapsed="false">
      <c r="A153" s="3" t="s">
        <v>257</v>
      </c>
      <c r="B153" s="3" t="s">
        <v>35</v>
      </c>
      <c r="C153" s="3" t="s">
        <v>42</v>
      </c>
      <c r="D153" s="3" t="n">
        <v>104640</v>
      </c>
      <c r="E153" s="78" t="s">
        <v>258</v>
      </c>
      <c r="F153" s="3" t="s">
        <v>44</v>
      </c>
      <c r="G153" s="3" t="n">
        <v>98.28</v>
      </c>
      <c r="H153" s="79" t="n">
        <v>12.31</v>
      </c>
      <c r="I153" s="79" t="n">
        <v>15</v>
      </c>
      <c r="J153" s="79" t="n">
        <v>1209.82</v>
      </c>
      <c r="K153" s="79" t="n">
        <v>1474.2</v>
      </c>
    </row>
    <row r="154" customFormat="false" ht="15" hidden="false" customHeight="false" outlineLevel="0" collapsed="false">
      <c r="A154" s="80" t="s">
        <v>259</v>
      </c>
      <c r="B154" s="80"/>
      <c r="C154" s="80"/>
      <c r="D154" s="80"/>
      <c r="E154" s="81" t="s">
        <v>260</v>
      </c>
      <c r="F154" s="80"/>
      <c r="G154" s="80"/>
      <c r="H154" s="82"/>
      <c r="I154" s="82"/>
      <c r="J154" s="82"/>
      <c r="K154" s="82" t="n">
        <v>12362.56</v>
      </c>
    </row>
    <row r="155" customFormat="false" ht="14.25" hidden="false" customHeight="false" outlineLevel="0" collapsed="false">
      <c r="E155" s="78"/>
      <c r="G155" s="3"/>
      <c r="H155" s="79"/>
      <c r="I155" s="79"/>
      <c r="J155" s="79"/>
      <c r="K155" s="79"/>
    </row>
    <row r="156" customFormat="false" ht="26.85" hidden="false" customHeight="false" outlineLevel="0" collapsed="false">
      <c r="A156" s="3" t="s">
        <v>261</v>
      </c>
      <c r="B156" s="3" t="s">
        <v>35</v>
      </c>
      <c r="C156" s="3" t="s">
        <v>42</v>
      </c>
      <c r="D156" s="3" t="n">
        <v>88485</v>
      </c>
      <c r="E156" s="78" t="s">
        <v>262</v>
      </c>
      <c r="F156" s="3" t="s">
        <v>44</v>
      </c>
      <c r="G156" s="3" t="n">
        <v>314.01</v>
      </c>
      <c r="H156" s="79" t="n">
        <v>3.35</v>
      </c>
      <c r="I156" s="79" t="n">
        <v>4.08</v>
      </c>
      <c r="J156" s="79" t="n">
        <v>1051.93</v>
      </c>
      <c r="K156" s="79" t="n">
        <v>1281.16</v>
      </c>
    </row>
    <row r="157" customFormat="false" ht="26.85" hidden="false" customHeight="false" outlineLevel="0" collapsed="false">
      <c r="A157" s="3" t="s">
        <v>263</v>
      </c>
      <c r="B157" s="3" t="s">
        <v>35</v>
      </c>
      <c r="C157" s="3" t="s">
        <v>42</v>
      </c>
      <c r="D157" s="3" t="n">
        <v>88497</v>
      </c>
      <c r="E157" s="78" t="s">
        <v>264</v>
      </c>
      <c r="F157" s="3" t="s">
        <v>44</v>
      </c>
      <c r="G157" s="3" t="n">
        <v>314.01</v>
      </c>
      <c r="H157" s="79" t="n">
        <v>16.73</v>
      </c>
      <c r="I157" s="79" t="n">
        <v>20.39</v>
      </c>
      <c r="J157" s="79" t="n">
        <v>5253.38</v>
      </c>
      <c r="K157" s="79" t="n">
        <v>6402.66</v>
      </c>
    </row>
    <row r="158" customFormat="false" ht="26.85" hidden="false" customHeight="false" outlineLevel="0" collapsed="false">
      <c r="A158" s="3" t="s">
        <v>265</v>
      </c>
      <c r="B158" s="3" t="s">
        <v>35</v>
      </c>
      <c r="C158" s="3" t="s">
        <v>42</v>
      </c>
      <c r="D158" s="3" t="n">
        <v>88489</v>
      </c>
      <c r="E158" s="78" t="s">
        <v>266</v>
      </c>
      <c r="F158" s="3" t="s">
        <v>44</v>
      </c>
      <c r="G158" s="3" t="n">
        <v>314.01</v>
      </c>
      <c r="H158" s="79" t="n">
        <v>12.23</v>
      </c>
      <c r="I158" s="79" t="n">
        <v>14.9</v>
      </c>
      <c r="J158" s="79" t="n">
        <v>3840.34</v>
      </c>
      <c r="K158" s="79" t="n">
        <v>4678.74</v>
      </c>
    </row>
    <row r="159" customFormat="false" ht="15" hidden="false" customHeight="false" outlineLevel="0" collapsed="false">
      <c r="A159" s="80" t="s">
        <v>267</v>
      </c>
      <c r="B159" s="80"/>
      <c r="C159" s="80"/>
      <c r="D159" s="80"/>
      <c r="E159" s="81" t="s">
        <v>268</v>
      </c>
      <c r="F159" s="80"/>
      <c r="G159" s="80"/>
      <c r="H159" s="82"/>
      <c r="I159" s="82"/>
      <c r="J159" s="82"/>
      <c r="K159" s="82" t="n">
        <v>4163.42</v>
      </c>
    </row>
    <row r="160" customFormat="false" ht="14.25" hidden="false" customHeight="false" outlineLevel="0" collapsed="false">
      <c r="E160" s="78"/>
      <c r="G160" s="3"/>
      <c r="H160" s="79"/>
      <c r="I160" s="79"/>
      <c r="J160" s="79"/>
      <c r="K160" s="79"/>
    </row>
    <row r="161" customFormat="false" ht="26.85" hidden="false" customHeight="false" outlineLevel="0" collapsed="false">
      <c r="A161" s="3" t="s">
        <v>269</v>
      </c>
      <c r="B161" s="3" t="s">
        <v>35</v>
      </c>
      <c r="C161" s="3" t="s">
        <v>42</v>
      </c>
      <c r="D161" s="3" t="n">
        <v>88415</v>
      </c>
      <c r="E161" s="78" t="s">
        <v>270</v>
      </c>
      <c r="F161" s="3" t="s">
        <v>44</v>
      </c>
      <c r="G161" s="3" t="n">
        <v>150.25</v>
      </c>
      <c r="H161" s="79" t="n">
        <v>3.63</v>
      </c>
      <c r="I161" s="79" t="n">
        <v>4.42</v>
      </c>
      <c r="J161" s="79" t="n">
        <v>545.4</v>
      </c>
      <c r="K161" s="79" t="n">
        <v>664.1</v>
      </c>
    </row>
    <row r="162" customFormat="false" ht="39.55" hidden="false" customHeight="false" outlineLevel="0" collapsed="false">
      <c r="A162" s="3" t="s">
        <v>271</v>
      </c>
      <c r="B162" s="3" t="s">
        <v>35</v>
      </c>
      <c r="C162" s="3" t="s">
        <v>42</v>
      </c>
      <c r="D162" s="3" t="n">
        <v>88426</v>
      </c>
      <c r="E162" s="78" t="s">
        <v>272</v>
      </c>
      <c r="F162" s="3" t="s">
        <v>44</v>
      </c>
      <c r="G162" s="3" t="n">
        <v>150.25</v>
      </c>
      <c r="H162" s="79" t="n">
        <v>19.11</v>
      </c>
      <c r="I162" s="79" t="n">
        <v>23.29</v>
      </c>
      <c r="J162" s="79" t="n">
        <v>2871.27</v>
      </c>
      <c r="K162" s="79" t="n">
        <v>3499.32</v>
      </c>
    </row>
    <row r="163" customFormat="false" ht="15" hidden="false" customHeight="false" outlineLevel="0" collapsed="false">
      <c r="A163" s="74" t="n">
        <v>14</v>
      </c>
      <c r="B163" s="74"/>
      <c r="C163" s="74"/>
      <c r="D163" s="74"/>
      <c r="E163" s="75" t="s">
        <v>273</v>
      </c>
      <c r="F163" s="74"/>
      <c r="G163" s="74"/>
      <c r="H163" s="76"/>
      <c r="I163" s="76"/>
      <c r="J163" s="76"/>
      <c r="K163" s="76" t="n">
        <v>28195.59</v>
      </c>
    </row>
    <row r="164" customFormat="false" ht="14.25" hidden="false" customHeight="false" outlineLevel="0" collapsed="false">
      <c r="E164" s="78"/>
      <c r="G164" s="3"/>
      <c r="H164" s="79"/>
      <c r="I164" s="79"/>
      <c r="J164" s="79"/>
      <c r="K164" s="79"/>
    </row>
    <row r="165" customFormat="false" ht="26.85" hidden="false" customHeight="false" outlineLevel="0" collapsed="false">
      <c r="A165" s="3" t="s">
        <v>274</v>
      </c>
      <c r="B165" s="3" t="s">
        <v>35</v>
      </c>
      <c r="C165" s="3" t="s">
        <v>42</v>
      </c>
      <c r="D165" s="3" t="n">
        <v>103244</v>
      </c>
      <c r="E165" s="78" t="s">
        <v>275</v>
      </c>
      <c r="F165" s="3" t="s">
        <v>120</v>
      </c>
      <c r="G165" s="3" t="n">
        <v>3</v>
      </c>
      <c r="H165" s="79" t="n">
        <v>2900.53</v>
      </c>
      <c r="I165" s="79" t="n">
        <v>3535.74</v>
      </c>
      <c r="J165" s="79" t="n">
        <v>8701.59</v>
      </c>
      <c r="K165" s="79" t="n">
        <v>10607.22</v>
      </c>
    </row>
    <row r="166" customFormat="false" ht="26.85" hidden="false" customHeight="false" outlineLevel="0" collapsed="false">
      <c r="A166" s="3" t="s">
        <v>276</v>
      </c>
      <c r="B166" s="3" t="s">
        <v>35</v>
      </c>
      <c r="C166" s="3" t="s">
        <v>42</v>
      </c>
      <c r="D166" s="3" t="n">
        <v>103250</v>
      </c>
      <c r="E166" s="78" t="s">
        <v>277</v>
      </c>
      <c r="F166" s="3" t="s">
        <v>120</v>
      </c>
      <c r="G166" s="3" t="n">
        <v>3</v>
      </c>
      <c r="H166" s="79" t="n">
        <v>4713.43</v>
      </c>
      <c r="I166" s="79" t="n">
        <v>5745.67</v>
      </c>
      <c r="J166" s="79" t="n">
        <v>14140.29</v>
      </c>
      <c r="K166" s="79" t="n">
        <v>17237.01</v>
      </c>
    </row>
    <row r="167" customFormat="false" ht="26.85" hidden="false" customHeight="false" outlineLevel="0" collapsed="false">
      <c r="A167" s="3" t="s">
        <v>278</v>
      </c>
      <c r="B167" s="3" t="s">
        <v>35</v>
      </c>
      <c r="C167" s="3" t="s">
        <v>42</v>
      </c>
      <c r="D167" s="3" t="n">
        <v>89865</v>
      </c>
      <c r="E167" s="78" t="s">
        <v>279</v>
      </c>
      <c r="F167" s="3" t="s">
        <v>47</v>
      </c>
      <c r="G167" s="3" t="n">
        <v>18</v>
      </c>
      <c r="H167" s="79" t="n">
        <v>16.02</v>
      </c>
      <c r="I167" s="79" t="n">
        <v>19.52</v>
      </c>
      <c r="J167" s="79" t="n">
        <v>288.36</v>
      </c>
      <c r="K167" s="79" t="n">
        <v>351.36</v>
      </c>
    </row>
    <row r="168" customFormat="false" ht="15" hidden="false" customHeight="false" outlineLevel="0" collapsed="false">
      <c r="A168" s="74" t="n">
        <v>15</v>
      </c>
      <c r="B168" s="74"/>
      <c r="C168" s="74"/>
      <c r="D168" s="74"/>
      <c r="E168" s="75" t="s">
        <v>280</v>
      </c>
      <c r="F168" s="74"/>
      <c r="G168" s="74"/>
      <c r="H168" s="76"/>
      <c r="I168" s="76"/>
      <c r="J168" s="76"/>
      <c r="K168" s="76" t="n">
        <v>1378.09</v>
      </c>
    </row>
    <row r="169" customFormat="false" ht="14.25" hidden="false" customHeight="false" outlineLevel="0" collapsed="false">
      <c r="E169" s="78"/>
      <c r="G169" s="3"/>
      <c r="H169" s="79"/>
      <c r="I169" s="79"/>
      <c r="J169" s="79"/>
      <c r="K169" s="79"/>
    </row>
    <row r="170" customFormat="false" ht="14.25" hidden="false" customHeight="false" outlineLevel="0" collapsed="false">
      <c r="A170" s="3" t="s">
        <v>281</v>
      </c>
      <c r="B170" s="3" t="s">
        <v>200</v>
      </c>
      <c r="C170" s="3" t="s">
        <v>42</v>
      </c>
      <c r="D170" s="3" t="n">
        <v>10848</v>
      </c>
      <c r="E170" s="78" t="s">
        <v>282</v>
      </c>
      <c r="F170" s="3" t="s">
        <v>120</v>
      </c>
      <c r="G170" s="3" t="n">
        <v>1</v>
      </c>
      <c r="H170" s="79" t="n">
        <v>1130.5138</v>
      </c>
      <c r="I170" s="79" t="n">
        <v>1378.0938</v>
      </c>
      <c r="J170" s="79" t="n">
        <v>1130.51</v>
      </c>
      <c r="K170" s="79" t="n">
        <v>1378.09</v>
      </c>
    </row>
    <row r="171" customFormat="false" ht="15" hidden="false" customHeight="false" outlineLevel="0" collapsed="false">
      <c r="A171" s="74" t="n">
        <v>16</v>
      </c>
      <c r="B171" s="74"/>
      <c r="C171" s="74"/>
      <c r="D171" s="74"/>
      <c r="E171" s="75" t="s">
        <v>283</v>
      </c>
      <c r="F171" s="74"/>
      <c r="G171" s="74"/>
      <c r="H171" s="76"/>
      <c r="I171" s="76"/>
      <c r="J171" s="76"/>
      <c r="K171" s="76" t="n">
        <v>775.15</v>
      </c>
    </row>
    <row r="172" customFormat="false" ht="14.25" hidden="false" customHeight="false" outlineLevel="0" collapsed="false">
      <c r="E172" s="78"/>
      <c r="G172" s="3"/>
      <c r="H172" s="79"/>
      <c r="I172" s="79"/>
      <c r="J172" s="79"/>
      <c r="K172" s="79"/>
    </row>
    <row r="173" customFormat="false" ht="26.85" hidden="false" customHeight="false" outlineLevel="0" collapsed="false">
      <c r="A173" s="3" t="s">
        <v>284</v>
      </c>
      <c r="B173" s="3" t="s">
        <v>35</v>
      </c>
      <c r="C173" s="3" t="s">
        <v>42</v>
      </c>
      <c r="D173" s="3" t="n">
        <v>99804</v>
      </c>
      <c r="E173" s="78" t="s">
        <v>285</v>
      </c>
      <c r="F173" s="3" t="s">
        <v>44</v>
      </c>
      <c r="G173" s="3" t="n">
        <v>108</v>
      </c>
      <c r="H173" s="79" t="n">
        <v>5.22</v>
      </c>
      <c r="I173" s="79" t="n">
        <v>6.36</v>
      </c>
      <c r="J173" s="79" t="n">
        <v>563.76</v>
      </c>
      <c r="K173" s="79" t="n">
        <v>686.88</v>
      </c>
    </row>
    <row r="174" customFormat="false" ht="26.85" hidden="false" customHeight="false" outlineLevel="0" collapsed="false">
      <c r="A174" s="3" t="s">
        <v>286</v>
      </c>
      <c r="B174" s="3" t="s">
        <v>35</v>
      </c>
      <c r="C174" s="3" t="s">
        <v>42</v>
      </c>
      <c r="D174" s="3" t="n">
        <v>99818</v>
      </c>
      <c r="E174" s="78" t="s">
        <v>287</v>
      </c>
      <c r="F174" s="3" t="s">
        <v>120</v>
      </c>
      <c r="G174" s="3" t="n">
        <v>4</v>
      </c>
      <c r="H174" s="79" t="n">
        <v>5.44</v>
      </c>
      <c r="I174" s="79" t="n">
        <v>6.63</v>
      </c>
      <c r="J174" s="79" t="n">
        <v>21.76</v>
      </c>
      <c r="K174" s="79" t="n">
        <v>26.52</v>
      </c>
    </row>
    <row r="175" customFormat="false" ht="14.25" hidden="false" customHeight="false" outlineLevel="0" collapsed="false">
      <c r="A175" s="3" t="s">
        <v>288</v>
      </c>
      <c r="B175" s="3" t="s">
        <v>35</v>
      </c>
      <c r="C175" s="3" t="s">
        <v>42</v>
      </c>
      <c r="D175" s="3" t="n">
        <v>99821</v>
      </c>
      <c r="E175" s="78" t="s">
        <v>289</v>
      </c>
      <c r="F175" s="3" t="s">
        <v>44</v>
      </c>
      <c r="G175" s="3" t="n">
        <v>16.92</v>
      </c>
      <c r="H175" s="79" t="n">
        <v>3</v>
      </c>
      <c r="I175" s="79" t="n">
        <v>3.65</v>
      </c>
      <c r="J175" s="79" t="n">
        <v>50.76</v>
      </c>
      <c r="K175" s="79" t="n">
        <v>61.75</v>
      </c>
    </row>
    <row r="176" customFormat="false" ht="14.25" hidden="false" customHeight="false" outlineLevel="0" collapsed="false">
      <c r="E176" s="78"/>
      <c r="G176" s="3"/>
      <c r="H176" s="79"/>
      <c r="I176" s="79"/>
      <c r="J176" s="79"/>
      <c r="K176" s="79"/>
    </row>
    <row r="177" customFormat="false" ht="15" hidden="false" customHeight="false" outlineLevel="0" collapsed="false">
      <c r="E177" s="78"/>
      <c r="G177" s="3"/>
      <c r="H177" s="79"/>
      <c r="I177" s="83" t="s">
        <v>32</v>
      </c>
      <c r="J177" s="83"/>
      <c r="K177" s="83" t="n">
        <v>278843.13</v>
      </c>
    </row>
    <row r="178" customFormat="false" ht="15" hidden="false" customHeight="false" outlineLevel="0" collapsed="false">
      <c r="E178" s="78"/>
      <c r="G178" s="3"/>
      <c r="H178" s="79"/>
      <c r="I178" s="83" t="s">
        <v>290</v>
      </c>
      <c r="J178" s="83"/>
      <c r="K178" s="83" t="n">
        <v>61033.04</v>
      </c>
    </row>
    <row r="179" customFormat="false" ht="15" hidden="false" customHeight="false" outlineLevel="0" collapsed="false">
      <c r="E179" s="78"/>
      <c r="G179" s="3"/>
      <c r="H179" s="79"/>
      <c r="I179" s="83" t="s">
        <v>19</v>
      </c>
      <c r="J179" s="83"/>
      <c r="K179" s="83" t="n">
        <v>339876.17</v>
      </c>
    </row>
    <row r="180" customFormat="false" ht="15" hidden="false" customHeight="false" outlineLevel="0" collapsed="false">
      <c r="E180" s="78"/>
      <c r="G180" s="3"/>
      <c r="H180" s="79"/>
      <c r="I180" s="83"/>
      <c r="J180" s="83"/>
      <c r="K180" s="83"/>
    </row>
    <row r="181" customFormat="false" ht="14.25" hidden="false" customHeight="false" outlineLevel="0" collapsed="false">
      <c r="A181" s="84" t="str">
        <f aca="false">'Resumo Proposta'!A30</f>
        <v>_____________________________________</v>
      </c>
      <c r="B181" s="84"/>
      <c r="C181" s="84"/>
      <c r="D181" s="84"/>
      <c r="E181" s="84"/>
      <c r="F181" s="84"/>
      <c r="G181" s="84"/>
      <c r="H181" s="84"/>
      <c r="I181" s="84"/>
      <c r="J181" s="84"/>
      <c r="K181" s="84"/>
    </row>
    <row r="182" customFormat="false" ht="14.25" hidden="false" customHeight="false" outlineLevel="0" collapsed="false">
      <c r="A182" s="84" t="str">
        <f aca="false">'Resumo Proposta'!A31</f>
        <v>MEXUM ENGENHARIA E CONSTRUÇÕES - CNPJ 27.406.174/0001-05</v>
      </c>
      <c r="B182" s="84"/>
      <c r="C182" s="84"/>
      <c r="D182" s="84"/>
      <c r="E182" s="84"/>
      <c r="F182" s="84"/>
      <c r="G182" s="84"/>
      <c r="H182" s="84"/>
      <c r="I182" s="84"/>
      <c r="J182" s="84"/>
      <c r="K182" s="84"/>
    </row>
    <row r="183" customFormat="false" ht="14.25" hidden="false" customHeight="false" outlineLevel="0" collapsed="false">
      <c r="A183" s="84" t="str">
        <f aca="false">'Resumo Proposta'!A32</f>
        <v>PAULO PAZETO MEDEIROS - SÓCIO PROPRIETÁRIO E ENGENHEIRO CIVIL</v>
      </c>
      <c r="B183" s="84"/>
      <c r="C183" s="84"/>
      <c r="D183" s="84"/>
      <c r="E183" s="84"/>
      <c r="F183" s="84"/>
      <c r="G183" s="84"/>
      <c r="H183" s="84"/>
      <c r="I183" s="84"/>
      <c r="J183" s="84"/>
      <c r="K183" s="84"/>
    </row>
    <row r="184" customFormat="false" ht="14.25" hidden="false" customHeight="false" outlineLevel="0" collapsed="false">
      <c r="A184" s="84" t="str">
        <f aca="false">'Resumo Proposta'!A33</f>
        <v>CREA MT 034442</v>
      </c>
      <c r="B184" s="84"/>
      <c r="C184" s="84"/>
      <c r="D184" s="84"/>
      <c r="E184" s="84"/>
      <c r="F184" s="84"/>
      <c r="G184" s="84"/>
      <c r="H184" s="84"/>
      <c r="I184" s="84"/>
      <c r="J184" s="84"/>
      <c r="K184" s="84"/>
    </row>
  </sheetData>
  <mergeCells count="5">
    <mergeCell ref="A6:K6"/>
    <mergeCell ref="A181:K181"/>
    <mergeCell ref="A182:K182"/>
    <mergeCell ref="A183:K183"/>
    <mergeCell ref="A184:K184"/>
  </mergeCells>
  <printOptions headings="false" gridLines="false" gridLinesSet="true" horizontalCentered="true" verticalCentered="false"/>
  <pageMargins left="0.39375" right="0.39375" top="0.7875" bottom="0.7875" header="0.315277777777778" footer="0.511811023622047"/>
  <pageSetup paperSize="9" scale="41" fitToWidth="1" fitToHeight="1" pageOrder="downThenOver" orientation="portrait" blackAndWhite="false" draft="false" cellComments="none" horizontalDpi="300" verticalDpi="300" copies="1"/>
  <headerFooter differentFirst="false" differentOddEven="false">
    <oddHeader>&amp;L </oddHeader>
    <oddFooter/>
  </headerFooter>
  <rowBreaks count="2" manualBreakCount="2">
    <brk id="116" man="true" max="16383" min="0"/>
    <brk id="184" man="true" max="16383" min="0"/>
  </rowBreaks>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Q103"/>
  <sheetViews>
    <sheetView showFormulas="false" showGridLines="true" showRowColHeaders="true" showZeros="true" rightToLeft="false" tabSelected="false" showOutlineSymbols="false" defaultGridColor="true" view="normal" topLeftCell="A1" colorId="64" zoomScale="100" zoomScaleNormal="100" zoomScalePageLayoutView="60" workbookViewId="0">
      <selection pane="topLeft" activeCell="A1" activeCellId="0" sqref="A1"/>
    </sheetView>
  </sheetViews>
  <sheetFormatPr defaultColWidth="8.00390625" defaultRowHeight="15" customHeight="false" zeroHeight="false" outlineLevelRow="0" outlineLevelCol="0"/>
  <cols>
    <col collapsed="false" customWidth="true" hidden="true" outlineLevel="0" max="1" min="1" style="702" width="32.12"/>
    <col collapsed="false" customWidth="true" hidden="true" outlineLevel="0" max="2" min="2" style="702" width="21.5"/>
    <col collapsed="false" customWidth="true" hidden="true" outlineLevel="0" max="3" min="3" style="702" width="11.5"/>
    <col collapsed="false" customWidth="true" hidden="false" outlineLevel="0" max="4" min="4" style="702" width="32.12"/>
    <col collapsed="false" customWidth="true" hidden="false" outlineLevel="0" max="5" min="5" style="702" width="14.12"/>
    <col collapsed="false" customWidth="true" hidden="false" outlineLevel="0" max="6" min="6" style="702" width="19.12"/>
    <col collapsed="false" customWidth="true" hidden="false" outlineLevel="0" max="7" min="7" style="702" width="28.88"/>
    <col collapsed="false" customWidth="true" hidden="false" outlineLevel="0" max="8" min="8" style="702" width="9.12"/>
    <col collapsed="false" customWidth="true" hidden="false" outlineLevel="0" max="9" min="9" style="702" width="11.5"/>
    <col collapsed="false" customWidth="true" hidden="false" outlineLevel="0" max="10" min="10" style="702" width="18"/>
    <col collapsed="false" customWidth="true" hidden="false" outlineLevel="0" max="11" min="11" style="702" width="15.38"/>
    <col collapsed="false" customWidth="true" hidden="false" outlineLevel="0" max="12" min="12" style="702" width="11.12"/>
    <col collapsed="false" customWidth="true" hidden="false" outlineLevel="0" max="13" min="13" style="702" width="19.62"/>
    <col collapsed="false" customWidth="true" hidden="false" outlineLevel="0" max="14" min="14" style="702" width="11.12"/>
    <col collapsed="false" customWidth="true" hidden="false" outlineLevel="0" max="15" min="15" style="702" width="15.38"/>
    <col collapsed="false" customWidth="true" hidden="false" outlineLevel="0" max="16" min="16" style="702" width="11.12"/>
    <col collapsed="false" customWidth="true" hidden="false" outlineLevel="0" max="17" min="17" style="702" width="19.62"/>
    <col collapsed="false" customWidth="false" hidden="false" outlineLevel="0" max="16384" min="18" style="702" width="8"/>
  </cols>
  <sheetData>
    <row r="1" customFormat="false" ht="70.5" hidden="false" customHeight="true" outlineLevel="0" collapsed="false">
      <c r="A1" s="703" t="s">
        <v>5799</v>
      </c>
      <c r="B1" s="703"/>
      <c r="C1" s="703"/>
      <c r="D1" s="703"/>
      <c r="E1" s="703"/>
      <c r="F1" s="703"/>
    </row>
    <row r="2" customFormat="false" ht="18.75" hidden="false" customHeight="true" outlineLevel="0" collapsed="false">
      <c r="A2" s="704"/>
      <c r="B2" s="704"/>
      <c r="C2" s="704"/>
      <c r="D2" s="704"/>
      <c r="E2" s="704"/>
      <c r="F2" s="704"/>
      <c r="J2" s="705" t="s">
        <v>5800</v>
      </c>
      <c r="K2" s="705"/>
      <c r="L2" s="705"/>
      <c r="M2" s="705"/>
      <c r="N2" s="705"/>
      <c r="O2" s="705"/>
      <c r="P2" s="705"/>
      <c r="Q2" s="705"/>
    </row>
    <row r="3" customFormat="false" ht="59.25" hidden="false" customHeight="true" outlineLevel="0" collapsed="false">
      <c r="A3" s="706" t="s">
        <v>5801</v>
      </c>
      <c r="B3" s="706"/>
      <c r="C3" s="706"/>
      <c r="D3" s="707" t="s">
        <v>5802</v>
      </c>
      <c r="E3" s="707"/>
      <c r="F3" s="707"/>
      <c r="G3" s="708" t="s">
        <v>5803</v>
      </c>
      <c r="H3" s="708"/>
      <c r="I3" s="708"/>
      <c r="J3" s="709" t="s">
        <v>5804</v>
      </c>
      <c r="K3" s="709"/>
      <c r="L3" s="709"/>
      <c r="M3" s="709"/>
      <c r="N3" s="709" t="s">
        <v>5805</v>
      </c>
      <c r="O3" s="709"/>
      <c r="P3" s="709"/>
      <c r="Q3" s="709"/>
    </row>
    <row r="4" customFormat="false" ht="15" hidden="false" customHeight="false" outlineLevel="0" collapsed="false">
      <c r="A4" s="710" t="s">
        <v>5806</v>
      </c>
      <c r="B4" s="710"/>
      <c r="C4" s="711" t="s">
        <v>5807</v>
      </c>
      <c r="D4" s="712" t="s">
        <v>5806</v>
      </c>
      <c r="E4" s="712"/>
      <c r="F4" s="713" t="s">
        <v>5807</v>
      </c>
      <c r="G4" s="714" t="s">
        <v>5806</v>
      </c>
      <c r="H4" s="714"/>
      <c r="I4" s="715" t="s">
        <v>5808</v>
      </c>
      <c r="J4" s="716" t="s">
        <v>5809</v>
      </c>
      <c r="K4" s="716" t="s">
        <v>5810</v>
      </c>
      <c r="L4" s="716" t="s">
        <v>5811</v>
      </c>
      <c r="M4" s="716" t="s">
        <v>5812</v>
      </c>
      <c r="N4" s="716" t="s">
        <v>5809</v>
      </c>
      <c r="O4" s="716" t="s">
        <v>5810</v>
      </c>
      <c r="P4" s="716" t="s">
        <v>5811</v>
      </c>
      <c r="Q4" s="716" t="s">
        <v>5812</v>
      </c>
    </row>
    <row r="5" customFormat="false" ht="15" hidden="false" customHeight="false" outlineLevel="0" collapsed="false">
      <c r="A5" s="717" t="s">
        <v>5813</v>
      </c>
      <c r="B5" s="718"/>
      <c r="C5" s="719" t="n">
        <v>0.045</v>
      </c>
      <c r="D5" s="720" t="s">
        <v>5813</v>
      </c>
      <c r="E5" s="718"/>
      <c r="F5" s="721" t="n">
        <v>0.015</v>
      </c>
      <c r="G5" s="722" t="s">
        <v>5813</v>
      </c>
      <c r="H5" s="723"/>
      <c r="I5" s="724" t="n">
        <v>0.0345</v>
      </c>
      <c r="J5" s="725" t="n">
        <v>0.03</v>
      </c>
      <c r="K5" s="726" t="n">
        <v>0.04</v>
      </c>
      <c r="L5" s="727" t="n">
        <v>0.055</v>
      </c>
      <c r="M5" s="728" t="s">
        <v>5814</v>
      </c>
      <c r="N5" s="725" t="n">
        <v>0.015</v>
      </c>
      <c r="O5" s="726" t="n">
        <v>0.0345</v>
      </c>
      <c r="P5" s="727" t="n">
        <v>0.0449</v>
      </c>
      <c r="Q5" s="729" t="s">
        <v>5814</v>
      </c>
    </row>
    <row r="6" customFormat="false" ht="15" hidden="false" customHeight="false" outlineLevel="0" collapsed="false">
      <c r="A6" s="717" t="s">
        <v>5815</v>
      </c>
      <c r="B6" s="718"/>
      <c r="C6" s="719" t="n">
        <v>0.0139</v>
      </c>
      <c r="D6" s="720" t="s">
        <v>5815</v>
      </c>
      <c r="E6" s="718"/>
      <c r="F6" s="721" t="n">
        <v>0.01</v>
      </c>
      <c r="G6" s="722" t="s">
        <v>5815</v>
      </c>
      <c r="H6" s="723"/>
      <c r="I6" s="724" t="n">
        <v>0.0085</v>
      </c>
      <c r="J6" s="725" t="n">
        <v>0.0059</v>
      </c>
      <c r="K6" s="726" t="n">
        <v>0.0123</v>
      </c>
      <c r="L6" s="727" t="n">
        <v>0.0139</v>
      </c>
      <c r="M6" s="728" t="s">
        <v>5814</v>
      </c>
      <c r="N6" s="725" t="n">
        <v>0.0085</v>
      </c>
      <c r="O6" s="726" t="n">
        <v>0.0085</v>
      </c>
      <c r="P6" s="727" t="n">
        <v>0.0111</v>
      </c>
      <c r="Q6" s="729" t="s">
        <v>5814</v>
      </c>
    </row>
    <row r="7" customFormat="false" ht="15" hidden="false" customHeight="false" outlineLevel="0" collapsed="false">
      <c r="A7" s="717" t="s">
        <v>5816</v>
      </c>
      <c r="B7" s="718"/>
      <c r="C7" s="719" t="n">
        <v>0.0127</v>
      </c>
      <c r="D7" s="720" t="s">
        <v>5816</v>
      </c>
      <c r="E7" s="718"/>
      <c r="F7" s="721" t="n">
        <v>0.0056</v>
      </c>
      <c r="G7" s="722" t="s">
        <v>5816</v>
      </c>
      <c r="H7" s="723"/>
      <c r="I7" s="724" t="n">
        <v>0.0085</v>
      </c>
      <c r="J7" s="725" t="n">
        <v>0.0097</v>
      </c>
      <c r="K7" s="726" t="n">
        <v>0.0127</v>
      </c>
      <c r="L7" s="727" t="n">
        <v>0.0127</v>
      </c>
      <c r="M7" s="728" t="s">
        <v>5814</v>
      </c>
      <c r="N7" s="725" t="n">
        <v>0.0056</v>
      </c>
      <c r="O7" s="726" t="n">
        <v>0.0085</v>
      </c>
      <c r="P7" s="727" t="n">
        <v>0.0089</v>
      </c>
      <c r="Q7" s="729" t="s">
        <v>5814</v>
      </c>
    </row>
    <row r="8" customFormat="false" ht="15" hidden="false" customHeight="false" outlineLevel="0" collapsed="false">
      <c r="A8" s="717" t="s">
        <v>5817</v>
      </c>
      <c r="B8" s="730"/>
      <c r="C8" s="719" t="n">
        <v>0.01</v>
      </c>
      <c r="D8" s="720" t="s">
        <v>5817</v>
      </c>
      <c r="E8" s="730"/>
      <c r="F8" s="721" t="n">
        <v>0.003</v>
      </c>
      <c r="G8" s="722" t="s">
        <v>5817</v>
      </c>
      <c r="H8" s="731"/>
      <c r="I8" s="724" t="n">
        <v>0.0048</v>
      </c>
      <c r="J8" s="725" t="n">
        <v>0.008</v>
      </c>
      <c r="K8" s="726" t="n">
        <v>0.008</v>
      </c>
      <c r="L8" s="727" t="n">
        <v>0.01</v>
      </c>
      <c r="M8" s="728" t="s">
        <v>5814</v>
      </c>
      <c r="N8" s="725" t="n">
        <v>0.003</v>
      </c>
      <c r="O8" s="726" t="n">
        <v>0.0048</v>
      </c>
      <c r="P8" s="727" t="n">
        <v>0.0082</v>
      </c>
      <c r="Q8" s="729" t="s">
        <v>5814</v>
      </c>
    </row>
    <row r="9" customFormat="false" ht="15" hidden="false" customHeight="false" outlineLevel="0" collapsed="false">
      <c r="A9" s="717" t="s">
        <v>5818</v>
      </c>
      <c r="B9" s="732"/>
      <c r="C9" s="719" t="n">
        <v>0.081</v>
      </c>
      <c r="D9" s="720" t="s">
        <v>5818</v>
      </c>
      <c r="E9" s="730"/>
      <c r="F9" s="721" t="n">
        <v>0.035</v>
      </c>
      <c r="G9" s="722" t="s">
        <v>5818</v>
      </c>
      <c r="H9" s="731"/>
      <c r="I9" s="724" t="n">
        <v>0.0511</v>
      </c>
      <c r="J9" s="725" t="n">
        <v>0.0616</v>
      </c>
      <c r="K9" s="726" t="n">
        <v>0.074</v>
      </c>
      <c r="L9" s="727" t="n">
        <v>0.0896</v>
      </c>
      <c r="M9" s="728" t="s">
        <v>5814</v>
      </c>
      <c r="N9" s="725" t="n">
        <v>0.035</v>
      </c>
      <c r="O9" s="726" t="n">
        <v>0.0511</v>
      </c>
      <c r="P9" s="727" t="n">
        <v>0.0622</v>
      </c>
      <c r="Q9" s="729" t="s">
        <v>5814</v>
      </c>
    </row>
    <row r="10" customFormat="false" ht="15" hidden="false" customHeight="false" outlineLevel="0" collapsed="false">
      <c r="A10" s="733" t="s">
        <v>5819</v>
      </c>
      <c r="B10" s="733"/>
      <c r="C10" s="734" t="s">
        <v>5807</v>
      </c>
      <c r="D10" s="735" t="s">
        <v>5819</v>
      </c>
      <c r="E10" s="735"/>
      <c r="F10" s="736" t="s">
        <v>5807</v>
      </c>
      <c r="G10" s="737" t="s">
        <v>5819</v>
      </c>
      <c r="H10" s="737"/>
      <c r="I10" s="738" t="s">
        <v>5808</v>
      </c>
      <c r="J10" s="739" t="s">
        <v>5819</v>
      </c>
      <c r="K10" s="739"/>
      <c r="L10" s="740"/>
      <c r="M10" s="740"/>
      <c r="N10" s="739" t="s">
        <v>5819</v>
      </c>
      <c r="O10" s="739"/>
      <c r="P10" s="740"/>
      <c r="Q10" s="740"/>
    </row>
    <row r="11" customFormat="false" ht="20.25" hidden="false" customHeight="true" outlineLevel="0" collapsed="false">
      <c r="A11" s="741" t="s">
        <v>5820</v>
      </c>
      <c r="B11" s="742"/>
      <c r="C11" s="719" t="n">
        <v>0.0065</v>
      </c>
      <c r="D11" s="743" t="s">
        <v>5820</v>
      </c>
      <c r="E11" s="742"/>
      <c r="F11" s="721" t="n">
        <v>0.0065</v>
      </c>
      <c r="G11" s="744" t="s">
        <v>5820</v>
      </c>
      <c r="H11" s="722"/>
      <c r="I11" s="724" t="n">
        <v>0.0065</v>
      </c>
      <c r="J11" s="745" t="s">
        <v>5821</v>
      </c>
      <c r="K11" s="745"/>
      <c r="L11" s="745"/>
      <c r="M11" s="745"/>
      <c r="N11" s="745" t="s">
        <v>5821</v>
      </c>
      <c r="O11" s="745"/>
      <c r="P11" s="745"/>
      <c r="Q11" s="745"/>
    </row>
    <row r="12" customFormat="false" ht="15" hidden="false" customHeight="false" outlineLevel="0" collapsed="false">
      <c r="A12" s="741" t="s">
        <v>5822</v>
      </c>
      <c r="B12" s="742"/>
      <c r="C12" s="719" t="n">
        <v>0.03</v>
      </c>
      <c r="D12" s="743" t="s">
        <v>5822</v>
      </c>
      <c r="E12" s="742"/>
      <c r="F12" s="721" t="n">
        <v>0.03</v>
      </c>
      <c r="G12" s="744" t="s">
        <v>5822</v>
      </c>
      <c r="H12" s="722"/>
      <c r="I12" s="724" t="n">
        <v>0.03</v>
      </c>
      <c r="J12" s="745"/>
      <c r="K12" s="745"/>
      <c r="L12" s="745"/>
      <c r="M12" s="745"/>
      <c r="N12" s="745"/>
      <c r="O12" s="745"/>
      <c r="P12" s="745"/>
      <c r="Q12" s="745"/>
    </row>
    <row r="13" s="754" customFormat="true" ht="15" hidden="false" customHeight="false" outlineLevel="0" collapsed="false">
      <c r="A13" s="746" t="s">
        <v>5823</v>
      </c>
      <c r="B13" s="747"/>
      <c r="C13" s="748" t="n">
        <f aca="false">$C$21*$F$21</f>
        <v>0.02</v>
      </c>
      <c r="D13" s="749" t="s">
        <v>5823</v>
      </c>
      <c r="E13" s="747"/>
      <c r="F13" s="750" t="n">
        <f aca="false">$C$21*$F$21</f>
        <v>0.02</v>
      </c>
      <c r="G13" s="751" t="s">
        <v>5823</v>
      </c>
      <c r="H13" s="752"/>
      <c r="I13" s="753" t="n">
        <v>0</v>
      </c>
      <c r="J13" s="745"/>
      <c r="K13" s="745"/>
      <c r="L13" s="745"/>
      <c r="M13" s="745"/>
      <c r="N13" s="745"/>
      <c r="O13" s="745"/>
      <c r="P13" s="745"/>
      <c r="Q13" s="745"/>
    </row>
    <row r="14" customFormat="false" ht="15" hidden="false" customHeight="true" outlineLevel="0" collapsed="false">
      <c r="A14" s="717" t="s">
        <v>5824</v>
      </c>
      <c r="B14" s="742"/>
      <c r="C14" s="719" t="n">
        <v>0.045</v>
      </c>
      <c r="D14" s="720" t="s">
        <v>5824</v>
      </c>
      <c r="E14" s="742"/>
      <c r="F14" s="721" t="n">
        <v>0.045</v>
      </c>
      <c r="G14" s="722" t="s">
        <v>5824</v>
      </c>
      <c r="H14" s="722"/>
      <c r="I14" s="719" t="s">
        <v>303</v>
      </c>
      <c r="J14" s="755" t="s">
        <v>5825</v>
      </c>
      <c r="K14" s="755"/>
      <c r="L14" s="755"/>
      <c r="M14" s="756"/>
      <c r="N14" s="757" t="s">
        <v>5826</v>
      </c>
      <c r="O14" s="757"/>
      <c r="P14" s="757"/>
      <c r="Q14" s="756"/>
    </row>
    <row r="15" customFormat="false" ht="15" hidden="false" customHeight="false" outlineLevel="0" collapsed="false">
      <c r="A15" s="717"/>
      <c r="B15" s="732" t="s">
        <v>5827</v>
      </c>
      <c r="C15" s="758" t="n">
        <f aca="false">SUM(C11:C14)</f>
        <v>0.1015</v>
      </c>
      <c r="D15" s="720"/>
      <c r="E15" s="732" t="s">
        <v>5827</v>
      </c>
      <c r="F15" s="759" t="n">
        <f aca="false">SUM(F11:F14)</f>
        <v>0.1015</v>
      </c>
      <c r="G15" s="722"/>
      <c r="H15" s="760" t="s">
        <v>5827</v>
      </c>
      <c r="I15" s="761" t="n">
        <f aca="false">SUM(I11:I14)</f>
        <v>0.0365</v>
      </c>
      <c r="J15" s="762" t="s">
        <v>5828</v>
      </c>
      <c r="K15" s="763"/>
      <c r="L15" s="764" t="s">
        <v>5829</v>
      </c>
      <c r="M15" s="756"/>
      <c r="N15" s="765" t="s">
        <v>5828</v>
      </c>
      <c r="O15" s="763"/>
      <c r="P15" s="764" t="s">
        <v>5829</v>
      </c>
      <c r="Q15" s="756"/>
    </row>
    <row r="16" s="776" customFormat="true" ht="15" hidden="false" customHeight="false" outlineLevel="0" collapsed="false">
      <c r="A16" s="766" t="s">
        <v>5830</v>
      </c>
      <c r="B16" s="767"/>
      <c r="C16" s="768" t="n">
        <f aca="false">ROUND(((((1+C5+C7+C8)*(1+C6)*(1+C9))/(1-C15))-1),4)</f>
        <v>0.3024</v>
      </c>
      <c r="D16" s="769" t="s">
        <v>5831</v>
      </c>
      <c r="E16" s="767"/>
      <c r="F16" s="770" t="n">
        <f aca="false">ROUND(((((1+F5+F7+F8)*(1+F6)*(1+F9))/(1-F15))-1),4)</f>
        <v>0.1909</v>
      </c>
      <c r="G16" s="771" t="s">
        <v>5830</v>
      </c>
      <c r="H16" s="771"/>
      <c r="I16" s="772" t="n">
        <f aca="false">ROUND(((((1+I5+I7+I8)*(1+I6)*(1+I9))/(1-I15))-1),4)</f>
        <v>0.1528</v>
      </c>
      <c r="J16" s="729" t="n">
        <f aca="false">ROUND(((((1+J5+J7+J8)*(1+J6)*(1+J9))/(1-F15))-1),4)</f>
        <v>0.2452</v>
      </c>
      <c r="K16" s="763"/>
      <c r="L16" s="773" t="n">
        <f aca="false">ROUND(((((1+L5+L7+L8)*(1+L6)*(1+L9))/(1-F15))-1),4)</f>
        <v>0.3251</v>
      </c>
      <c r="M16" s="756"/>
      <c r="N16" s="774" t="n">
        <f aca="false">ROUND(((((1+N5+N7+N8)*(1+N6)*(1+N9))/(1-I15))-1),4)</f>
        <v>0.1089</v>
      </c>
      <c r="O16" s="775"/>
      <c r="P16" s="773" t="n">
        <f aca="false">ROUND(((((1+P5+P7+P8)*(1+P6)*(1+P9))/(1-I15))-1),4)</f>
        <v>0.1838</v>
      </c>
      <c r="Q16" s="756"/>
    </row>
    <row r="17" s="776" customFormat="true" ht="12.75" hidden="true" customHeight="true" outlineLevel="0" collapsed="false">
      <c r="A17" s="777" t="s">
        <v>5803</v>
      </c>
      <c r="B17" s="778" t="s">
        <v>5832</v>
      </c>
      <c r="C17" s="779" t="n">
        <v>0.1557</v>
      </c>
      <c r="D17" s="780" t="s">
        <v>5803</v>
      </c>
      <c r="E17" s="778" t="s">
        <v>5832</v>
      </c>
      <c r="F17" s="781" t="n">
        <v>0.1557</v>
      </c>
      <c r="I17" s="782"/>
      <c r="J17" s="783" t="s">
        <v>5833</v>
      </c>
      <c r="K17" s="783"/>
      <c r="L17" s="783"/>
      <c r="M17" s="783"/>
      <c r="N17" s="783"/>
      <c r="O17" s="783"/>
      <c r="P17" s="783"/>
      <c r="Q17" s="783"/>
    </row>
    <row r="18" s="776" customFormat="true" ht="12.75" hidden="true" customHeight="true" outlineLevel="0" collapsed="false">
      <c r="A18" s="777"/>
      <c r="B18" s="778" t="s">
        <v>5834</v>
      </c>
      <c r="C18" s="779" t="n">
        <v>0.1402</v>
      </c>
      <c r="D18" s="780"/>
      <c r="E18" s="778" t="s">
        <v>5834</v>
      </c>
      <c r="F18" s="781" t="n">
        <v>0.1402</v>
      </c>
      <c r="I18" s="782"/>
      <c r="J18" s="783"/>
      <c r="K18" s="783"/>
      <c r="L18" s="783"/>
      <c r="M18" s="783"/>
      <c r="N18" s="783"/>
      <c r="O18" s="783"/>
      <c r="P18" s="783"/>
      <c r="Q18" s="783"/>
    </row>
    <row r="19" s="776" customFormat="true" ht="15" hidden="true" customHeight="false" outlineLevel="0" collapsed="false">
      <c r="A19" s="777"/>
      <c r="B19" s="778" t="s">
        <v>5835</v>
      </c>
      <c r="C19" s="779" t="n">
        <v>0.1247</v>
      </c>
      <c r="D19" s="780"/>
      <c r="E19" s="778" t="s">
        <v>5835</v>
      </c>
      <c r="F19" s="781" t="n">
        <v>0.1247</v>
      </c>
      <c r="J19" s="783"/>
      <c r="K19" s="783"/>
      <c r="L19" s="783"/>
      <c r="M19" s="783"/>
      <c r="N19" s="783"/>
      <c r="O19" s="783"/>
      <c r="P19" s="783"/>
      <c r="Q19" s="783"/>
    </row>
    <row r="20" customFormat="false" ht="43.5" hidden="false" customHeight="true" outlineLevel="0" collapsed="false">
      <c r="A20" s="784" t="s">
        <v>5836</v>
      </c>
      <c r="B20" s="784"/>
      <c r="C20" s="784"/>
      <c r="D20" s="784"/>
      <c r="E20" s="784"/>
      <c r="F20" s="784"/>
      <c r="I20" s="785"/>
      <c r="J20" s="783"/>
      <c r="K20" s="783"/>
      <c r="L20" s="783"/>
      <c r="M20" s="783"/>
      <c r="N20" s="783"/>
      <c r="O20" s="783"/>
      <c r="P20" s="783"/>
      <c r="Q20" s="783"/>
    </row>
    <row r="21" customFormat="false" ht="26.25" hidden="true" customHeight="true" outlineLevel="0" collapsed="false">
      <c r="A21" s="786" t="s">
        <v>5837</v>
      </c>
      <c r="B21" s="787" t="s">
        <v>5838</v>
      </c>
      <c r="C21" s="788" t="n">
        <v>0.05</v>
      </c>
      <c r="D21" s="789" t="s">
        <v>5839</v>
      </c>
      <c r="E21" s="789"/>
      <c r="F21" s="790" t="n">
        <v>0.4</v>
      </c>
      <c r="J21" s="783"/>
      <c r="K21" s="783"/>
      <c r="L21" s="783"/>
      <c r="M21" s="783"/>
      <c r="N21" s="783"/>
      <c r="O21" s="783"/>
      <c r="P21" s="783"/>
      <c r="Q21" s="783"/>
    </row>
    <row r="22" customFormat="false" ht="15" hidden="false" customHeight="false" outlineLevel="0" collapsed="false">
      <c r="A22" s="791"/>
      <c r="B22" s="791"/>
      <c r="C22" s="791"/>
      <c r="D22" s="792"/>
      <c r="E22" s="793"/>
      <c r="F22" s="794"/>
    </row>
    <row r="23" customFormat="false" ht="15" hidden="false" customHeight="false" outlineLevel="0" collapsed="false">
      <c r="A23" s="791"/>
      <c r="B23" s="791"/>
      <c r="C23" s="791"/>
      <c r="D23" s="795"/>
      <c r="E23" s="796"/>
      <c r="F23" s="797"/>
    </row>
    <row r="24" customFormat="false" ht="15" hidden="false" customHeight="false" outlineLevel="0" collapsed="false">
      <c r="A24" s="791"/>
      <c r="B24" s="791"/>
      <c r="C24" s="791"/>
      <c r="D24" s="795"/>
      <c r="E24" s="796"/>
      <c r="F24" s="797"/>
    </row>
    <row r="25" customFormat="false" ht="15" hidden="false" customHeight="false" outlineLevel="0" collapsed="false">
      <c r="A25" s="791"/>
      <c r="B25" s="791"/>
      <c r="C25" s="791"/>
      <c r="D25" s="798" t="str">
        <f aca="false">'Resumo Proposta'!$A$30</f>
        <v>_____________________________________</v>
      </c>
      <c r="E25" s="798"/>
      <c r="F25" s="798"/>
    </row>
    <row r="26" customFormat="false" ht="15" hidden="false" customHeight="false" outlineLevel="0" collapsed="false">
      <c r="A26" s="791"/>
      <c r="B26" s="791"/>
      <c r="C26" s="791"/>
      <c r="D26" s="798" t="str">
        <f aca="false">'Resumo Proposta'!$A$31</f>
        <v>MEXUM ENGENHARIA E CONSTRUÇÕES - CNPJ 27.406.174/0001-05</v>
      </c>
      <c r="E26" s="798"/>
      <c r="F26" s="798"/>
    </row>
    <row r="27" customFormat="false" ht="15" hidden="false" customHeight="true" outlineLevel="0" collapsed="false">
      <c r="A27" s="791"/>
      <c r="B27" s="791"/>
      <c r="C27" s="791"/>
      <c r="D27" s="798" t="str">
        <f aca="false">'Resumo Proposta'!$A$32</f>
        <v>PAULO PAZETO MEDEIROS - SÓCIO PROPRIETÁRIO E ENGENHEIRO CIVIL</v>
      </c>
      <c r="E27" s="798"/>
      <c r="F27" s="798"/>
    </row>
    <row r="28" customFormat="false" ht="15.75" hidden="false" customHeight="true" outlineLevel="0" collapsed="false">
      <c r="A28" s="791"/>
      <c r="B28" s="791"/>
      <c r="C28" s="791"/>
      <c r="D28" s="798" t="str">
        <f aca="false">'Resumo Proposta'!$A$33</f>
        <v>CREA MT 034442</v>
      </c>
      <c r="E28" s="798"/>
      <c r="F28" s="798"/>
    </row>
    <row r="30" customFormat="false" ht="15" hidden="false" customHeight="false" outlineLevel="0" collapsed="false">
      <c r="C30" s="702" t="s">
        <v>5840</v>
      </c>
      <c r="D30" s="702" t="n">
        <v>7.4</v>
      </c>
    </row>
    <row r="32" customFormat="false" ht="15" hidden="false" customHeight="false" outlineLevel="0" collapsed="false">
      <c r="C32" s="799" t="n">
        <v>0.2835</v>
      </c>
      <c r="F32" s="800" t="n">
        <v>0.2223</v>
      </c>
    </row>
    <row r="33" customFormat="false" ht="15" hidden="false" customHeight="false" outlineLevel="0" collapsed="false">
      <c r="F33" s="785" t="n">
        <f aca="false">F16-F32</f>
        <v>-0.0314</v>
      </c>
    </row>
    <row r="34" customFormat="false" ht="15" hidden="false" customHeight="false" outlineLevel="0" collapsed="false">
      <c r="C34" s="785" t="n">
        <f aca="false">C16-C32</f>
        <v>0.0189</v>
      </c>
    </row>
    <row r="37" customFormat="false" ht="15" hidden="false" customHeight="false" outlineLevel="0" collapsed="false">
      <c r="A37" s="702" t="s">
        <v>5841</v>
      </c>
      <c r="C37" s="800"/>
      <c r="D37" s="702" t="s">
        <v>5841</v>
      </c>
    </row>
    <row r="38" customFormat="false" ht="15" hidden="false" customHeight="false" outlineLevel="0" collapsed="false">
      <c r="A38" s="702" t="s">
        <v>5842</v>
      </c>
      <c r="C38" s="800"/>
      <c r="D38" s="702" t="s">
        <v>5843</v>
      </c>
    </row>
    <row r="39" customFormat="false" ht="15" hidden="false" customHeight="false" outlineLevel="0" collapsed="false">
      <c r="C39" s="800"/>
    </row>
    <row r="40" customFormat="false" ht="15" hidden="false" customHeight="false" outlineLevel="0" collapsed="false">
      <c r="C40" s="800"/>
    </row>
    <row r="43" customFormat="false" ht="15" hidden="false" customHeight="false" outlineLevel="0" collapsed="false">
      <c r="A43" s="801" t="s">
        <v>5844</v>
      </c>
      <c r="B43" s="801"/>
      <c r="C43" s="801"/>
      <c r="D43" s="801"/>
    </row>
    <row r="44" customFormat="false" ht="15" hidden="false" customHeight="false" outlineLevel="0" collapsed="false">
      <c r="A44" s="801" t="s">
        <v>5845</v>
      </c>
      <c r="B44" s="801" t="s">
        <v>5846</v>
      </c>
      <c r="C44" s="801"/>
      <c r="D44" s="802" t="n">
        <v>0.079</v>
      </c>
    </row>
    <row r="45" customFormat="false" ht="15" hidden="false" customHeight="false" outlineLevel="0" collapsed="false">
      <c r="A45" s="801"/>
      <c r="B45" s="801" t="s">
        <v>5847</v>
      </c>
      <c r="C45" s="801"/>
      <c r="D45" s="802" t="n">
        <v>0.084</v>
      </c>
    </row>
    <row r="103" customFormat="false" ht="15" hidden="false" customHeight="false" outlineLevel="0" collapsed="false">
      <c r="A103" s="702" t="s">
        <v>5848</v>
      </c>
    </row>
  </sheetData>
  <mergeCells count="31">
    <mergeCell ref="A1:F1"/>
    <mergeCell ref="A2:F2"/>
    <mergeCell ref="J2:Q2"/>
    <mergeCell ref="A3:C3"/>
    <mergeCell ref="D3:F3"/>
    <mergeCell ref="G3:I3"/>
    <mergeCell ref="J3:M3"/>
    <mergeCell ref="N3:Q3"/>
    <mergeCell ref="A4:B4"/>
    <mergeCell ref="D4:E4"/>
    <mergeCell ref="G4:H4"/>
    <mergeCell ref="A10:B10"/>
    <mergeCell ref="D10:E10"/>
    <mergeCell ref="G10:H10"/>
    <mergeCell ref="N10:O10"/>
    <mergeCell ref="J11:M13"/>
    <mergeCell ref="N11:Q13"/>
    <mergeCell ref="J14:L14"/>
    <mergeCell ref="M14:M16"/>
    <mergeCell ref="N14:P14"/>
    <mergeCell ref="Q14:Q16"/>
    <mergeCell ref="A17:A19"/>
    <mergeCell ref="D17:D19"/>
    <mergeCell ref="J17:Q21"/>
    <mergeCell ref="A20:F20"/>
    <mergeCell ref="D21:E21"/>
    <mergeCell ref="A22:C28"/>
    <mergeCell ref="D25:F25"/>
    <mergeCell ref="D26:F26"/>
    <mergeCell ref="D27:F27"/>
    <mergeCell ref="D28:F28"/>
  </mergeCells>
  <conditionalFormatting sqref="Q14:Q16">
    <cfRule type="cellIs" priority="2" operator="lessThan" aboveAverage="0" equalAverage="0" bottom="0" percent="0" rank="0" text="" dxfId="19">
      <formula>$I$15</formula>
    </cfRule>
    <cfRule type="cellIs" priority="3" operator="greaterThan" aboveAverage="0" equalAverage="0" bottom="0" percent="0" rank="0" text="" dxfId="20">
      <formula>$I$15</formula>
    </cfRule>
  </conditionalFormatting>
  <conditionalFormatting sqref="M14:M16">
    <cfRule type="cellIs" priority="4" operator="lessThan" aboveAverage="0" equalAverage="0" bottom="0" percent="0" rank="0" text="" dxfId="21">
      <formula>$I$15</formula>
    </cfRule>
    <cfRule type="cellIs" priority="5" operator="greaterThan" aboveAverage="0" equalAverage="0" bottom="0" percent="0" rank="0" text="" dxfId="22">
      <formula>$I$15</formula>
    </cfRule>
  </conditionalFormatting>
  <printOptions headings="false" gridLines="false" gridLinesSet="true" horizontalCentered="true" verticalCentered="false"/>
  <pageMargins left="0.39375" right="0.39375" top="0.7875" bottom="0.7875" header="0.315277777777778" footer="0.511811023622047"/>
  <pageSetup paperSize="9" scale="75" fitToWidth="1" fitToHeight="1" pageOrder="downThenOver" orientation="portrait" blackAndWhite="false" draft="false" cellComments="none" horizontalDpi="300" verticalDpi="300" copies="1"/>
  <headerFooter differentFirst="false" differentOddEven="false">
    <oddHeader>&amp;L </oddHeader>
    <oddFooter/>
  </headerFooter>
  <colBreaks count="1" manualBreakCount="1">
    <brk id="6" man="true" max="65535" min="0"/>
  </colBreaks>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F52"/>
  <sheetViews>
    <sheetView showFormulas="false" showGridLines="true" showRowColHeaders="true" showZeros="true" rightToLeft="false" tabSelected="false" showOutlineSymbols="false" defaultGridColor="true" view="normal" topLeftCell="A1" colorId="64" zoomScale="100" zoomScaleNormal="100" zoomScalePageLayoutView="60" workbookViewId="0">
      <selection pane="topLeft" activeCell="A1" activeCellId="0" sqref="A1"/>
    </sheetView>
  </sheetViews>
  <sheetFormatPr defaultColWidth="9.00390625" defaultRowHeight="15" customHeight="false" zeroHeight="false" outlineLevelRow="0" outlineLevelCol="0"/>
  <cols>
    <col collapsed="false" customWidth="true" hidden="false" outlineLevel="0" max="1" min="1" style="803" width="13.5"/>
    <col collapsed="false" customWidth="true" hidden="false" outlineLevel="0" max="2" min="2" style="803" width="58.12"/>
    <col collapsed="false" customWidth="true" hidden="false" outlineLevel="0" max="3" min="3" style="803" width="16.5"/>
    <col collapsed="false" customWidth="true" hidden="false" outlineLevel="0" max="4" min="4" style="803" width="10.12"/>
    <col collapsed="false" customWidth="true" hidden="true" outlineLevel="0" max="5" min="5" style="557" width="19.38"/>
    <col collapsed="false" customWidth="true" hidden="true" outlineLevel="0" max="6" min="6" style="803" width="10.49"/>
    <col collapsed="false" customWidth="false" hidden="false" outlineLevel="0" max="16384" min="7" style="803" width="9"/>
  </cols>
  <sheetData>
    <row r="1" customFormat="false" ht="15" hidden="false" customHeight="false" outlineLevel="0" collapsed="false">
      <c r="A1" s="4" t="s">
        <v>0</v>
      </c>
      <c r="B1" s="13" t="str">
        <f aca="false">'DECLARAÇÕES GERAIS'!B1</f>
        <v>REFORMA E AMPLIAÇÃO DA CÂMARA MUNICIPAL</v>
      </c>
      <c r="C1" s="13"/>
      <c r="D1" s="13"/>
      <c r="E1" s="13"/>
      <c r="F1" s="13"/>
    </row>
    <row r="2" customFormat="false" ht="15" hidden="false" customHeight="false" outlineLevel="0" collapsed="false">
      <c r="A2" s="9" t="s">
        <v>2</v>
      </c>
      <c r="B2" s="10" t="str">
        <f aca="false">'DECLARAÇÕES GERAIS'!B2</f>
        <v>COMODORO - MT</v>
      </c>
      <c r="C2" s="10"/>
      <c r="D2" s="10"/>
      <c r="E2" s="10"/>
      <c r="F2" s="10"/>
    </row>
    <row r="3" customFormat="false" ht="15" hidden="false" customHeight="false" outlineLevel="0" collapsed="false">
      <c r="A3" s="9" t="s">
        <v>4</v>
      </c>
      <c r="B3" s="13" t="str">
        <f aca="false">'DECLARAÇÕES GERAIS'!B3</f>
        <v>SINAPI 05/2025 - SEM DESONERAÇÃO </v>
      </c>
      <c r="C3" s="13"/>
      <c r="D3" s="13"/>
      <c r="E3" s="13"/>
      <c r="F3" s="13"/>
    </row>
    <row r="4" customFormat="false" ht="15" hidden="false" customHeight="false" outlineLevel="0" collapsed="false">
      <c r="A4" s="9" t="s">
        <v>6</v>
      </c>
      <c r="B4" s="14" t="n">
        <f aca="false">'DECLARAÇÕES GERAIS'!B4</f>
        <v>0.219</v>
      </c>
      <c r="C4" s="14"/>
      <c r="D4" s="14"/>
      <c r="E4" s="14"/>
      <c r="F4" s="14"/>
    </row>
    <row r="5" customFormat="false" ht="15" hidden="false" customHeight="false" outlineLevel="0" collapsed="false">
      <c r="A5" s="9" t="s">
        <v>15</v>
      </c>
      <c r="B5" s="13" t="str">
        <f aca="false">'DECLARAÇÕES GERAIS'!B5</f>
        <v>RUA BAHIA Nº 600N, BAIRRO SÃO FRANCISCO</v>
      </c>
      <c r="C5" s="13"/>
      <c r="D5" s="13"/>
      <c r="E5" s="13"/>
      <c r="F5" s="13"/>
    </row>
    <row r="6" customFormat="false" ht="6.75" hidden="false" customHeight="true" outlineLevel="0" collapsed="false">
      <c r="A6" s="804"/>
      <c r="B6" s="805"/>
      <c r="C6" s="805"/>
      <c r="D6" s="806"/>
      <c r="E6" s="807"/>
      <c r="F6" s="808"/>
    </row>
    <row r="7" customFormat="false" ht="18.75" hidden="false" customHeight="true" outlineLevel="0" collapsed="false">
      <c r="A7" s="809" t="s">
        <v>5849</v>
      </c>
      <c r="B7" s="809"/>
      <c r="C7" s="809"/>
      <c r="D7" s="809"/>
      <c r="E7" s="809"/>
      <c r="F7" s="809"/>
    </row>
    <row r="8" customFormat="false" ht="7.5" hidden="false" customHeight="true" outlineLevel="0" collapsed="false">
      <c r="A8" s="810" t="s">
        <v>5850</v>
      </c>
      <c r="B8" s="810"/>
      <c r="C8" s="810"/>
      <c r="D8" s="810"/>
      <c r="E8" s="810"/>
      <c r="F8" s="810"/>
    </row>
    <row r="9" customFormat="false" ht="15" hidden="false" customHeight="false" outlineLevel="0" collapsed="false">
      <c r="A9" s="811" t="s">
        <v>5851</v>
      </c>
      <c r="B9" s="811"/>
      <c r="C9" s="812"/>
      <c r="D9" s="812"/>
      <c r="E9" s="812"/>
      <c r="F9" s="812"/>
    </row>
    <row r="10" customFormat="false" ht="15" hidden="false" customHeight="true" outlineLevel="0" collapsed="false">
      <c r="A10" s="813" t="s">
        <v>5852</v>
      </c>
      <c r="B10" s="814" t="s">
        <v>5853</v>
      </c>
      <c r="C10" s="815" t="s">
        <v>565</v>
      </c>
      <c r="D10" s="815"/>
      <c r="E10" s="816" t="s">
        <v>565</v>
      </c>
      <c r="F10" s="816"/>
    </row>
    <row r="11" customFormat="false" ht="27" hidden="false" customHeight="true" outlineLevel="0" collapsed="false">
      <c r="A11" s="813"/>
      <c r="B11" s="814"/>
      <c r="C11" s="814" t="s">
        <v>5854</v>
      </c>
      <c r="D11" s="814" t="s">
        <v>5855</v>
      </c>
      <c r="E11" s="814" t="s">
        <v>5854</v>
      </c>
      <c r="F11" s="817" t="s">
        <v>5855</v>
      </c>
    </row>
    <row r="12" customFormat="false" ht="13.5" hidden="false" customHeight="true" outlineLevel="0" collapsed="false">
      <c r="A12" s="818" t="s">
        <v>5856</v>
      </c>
      <c r="B12" s="818"/>
      <c r="C12" s="818"/>
      <c r="D12" s="818"/>
      <c r="E12" s="818"/>
      <c r="F12" s="818"/>
    </row>
    <row r="13" customFormat="false" ht="13.5" hidden="false" customHeight="true" outlineLevel="0" collapsed="false">
      <c r="A13" s="819" t="s">
        <v>5857</v>
      </c>
      <c r="B13" s="820" t="s">
        <v>5858</v>
      </c>
      <c r="C13" s="821" t="n">
        <v>0.2</v>
      </c>
      <c r="D13" s="821" t="n">
        <v>0.2</v>
      </c>
      <c r="E13" s="821" t="n">
        <v>0.2</v>
      </c>
      <c r="F13" s="822" t="n">
        <v>0.2</v>
      </c>
    </row>
    <row r="14" customFormat="false" ht="13.5" hidden="false" customHeight="true" outlineLevel="0" collapsed="false">
      <c r="A14" s="823" t="s">
        <v>5859</v>
      </c>
      <c r="B14" s="824" t="s">
        <v>5860</v>
      </c>
      <c r="C14" s="825" t="n">
        <v>0.015</v>
      </c>
      <c r="D14" s="825" t="n">
        <v>0.015</v>
      </c>
      <c r="E14" s="825" t="n">
        <v>0.015</v>
      </c>
      <c r="F14" s="826" t="n">
        <v>0.015</v>
      </c>
    </row>
    <row r="15" customFormat="false" ht="13.5" hidden="false" customHeight="true" outlineLevel="0" collapsed="false">
      <c r="A15" s="819" t="s">
        <v>5861</v>
      </c>
      <c r="B15" s="820" t="s">
        <v>5862</v>
      </c>
      <c r="C15" s="821" t="n">
        <v>0.01</v>
      </c>
      <c r="D15" s="821" t="n">
        <v>0.01</v>
      </c>
      <c r="E15" s="821" t="n">
        <v>0.01</v>
      </c>
      <c r="F15" s="822" t="n">
        <v>0.01</v>
      </c>
    </row>
    <row r="16" customFormat="false" ht="13.5" hidden="false" customHeight="true" outlineLevel="0" collapsed="false">
      <c r="A16" s="823" t="s">
        <v>5863</v>
      </c>
      <c r="B16" s="824" t="s">
        <v>5864</v>
      </c>
      <c r="C16" s="825" t="n">
        <v>0.002</v>
      </c>
      <c r="D16" s="825" t="n">
        <v>0.002</v>
      </c>
      <c r="E16" s="825" t="n">
        <v>0.002</v>
      </c>
      <c r="F16" s="826" t="n">
        <v>0.002</v>
      </c>
    </row>
    <row r="17" customFormat="false" ht="13.5" hidden="false" customHeight="true" outlineLevel="0" collapsed="false">
      <c r="A17" s="819" t="s">
        <v>5865</v>
      </c>
      <c r="B17" s="820" t="s">
        <v>5866</v>
      </c>
      <c r="C17" s="821" t="n">
        <v>0.006</v>
      </c>
      <c r="D17" s="821" t="n">
        <v>0.006</v>
      </c>
      <c r="E17" s="821" t="n">
        <v>0.006</v>
      </c>
      <c r="F17" s="822" t="n">
        <v>0.006</v>
      </c>
    </row>
    <row r="18" customFormat="false" ht="13.5" hidden="false" customHeight="true" outlineLevel="0" collapsed="false">
      <c r="A18" s="823" t="s">
        <v>5867</v>
      </c>
      <c r="B18" s="824" t="s">
        <v>5868</v>
      </c>
      <c r="C18" s="825" t="n">
        <v>0.025</v>
      </c>
      <c r="D18" s="825" t="n">
        <v>0.025</v>
      </c>
      <c r="E18" s="825" t="n">
        <v>0.025</v>
      </c>
      <c r="F18" s="826" t="n">
        <v>0.025</v>
      </c>
    </row>
    <row r="19" customFormat="false" ht="13.5" hidden="false" customHeight="true" outlineLevel="0" collapsed="false">
      <c r="A19" s="819" t="s">
        <v>5869</v>
      </c>
      <c r="B19" s="820" t="s">
        <v>5870</v>
      </c>
      <c r="C19" s="821" t="n">
        <v>0.03</v>
      </c>
      <c r="D19" s="821" t="n">
        <v>0.03</v>
      </c>
      <c r="E19" s="821" t="n">
        <v>0.03</v>
      </c>
      <c r="F19" s="822" t="n">
        <v>0.03</v>
      </c>
    </row>
    <row r="20" customFormat="false" ht="13.5" hidden="false" customHeight="true" outlineLevel="0" collapsed="false">
      <c r="A20" s="823" t="s">
        <v>5871</v>
      </c>
      <c r="B20" s="824" t="s">
        <v>5872</v>
      </c>
      <c r="C20" s="825" t="n">
        <v>0.08</v>
      </c>
      <c r="D20" s="825" t="n">
        <v>0.08</v>
      </c>
      <c r="E20" s="825" t="n">
        <v>0.08</v>
      </c>
      <c r="F20" s="826" t="n">
        <v>0.08</v>
      </c>
    </row>
    <row r="21" customFormat="false" ht="13.5" hidden="false" customHeight="true" outlineLevel="0" collapsed="false">
      <c r="A21" s="819" t="s">
        <v>5873</v>
      </c>
      <c r="B21" s="820" t="s">
        <v>5874</v>
      </c>
      <c r="C21" s="821" t="n">
        <v>0</v>
      </c>
      <c r="D21" s="821" t="n">
        <v>0</v>
      </c>
      <c r="E21" s="821" t="n">
        <v>0</v>
      </c>
      <c r="F21" s="822" t="n">
        <v>0</v>
      </c>
    </row>
    <row r="22" customFormat="false" ht="13.5" hidden="false" customHeight="true" outlineLevel="0" collapsed="false">
      <c r="A22" s="813" t="s">
        <v>4490</v>
      </c>
      <c r="B22" s="814" t="s">
        <v>19</v>
      </c>
      <c r="C22" s="827" t="n">
        <v>0.368</v>
      </c>
      <c r="D22" s="827" t="n">
        <v>0.368</v>
      </c>
      <c r="E22" s="827" t="n">
        <v>0.368</v>
      </c>
      <c r="F22" s="828" t="n">
        <v>0.368</v>
      </c>
    </row>
    <row r="23" customFormat="false" ht="13.5" hidden="false" customHeight="true" outlineLevel="0" collapsed="false">
      <c r="A23" s="829" t="s">
        <v>5875</v>
      </c>
      <c r="B23" s="830"/>
      <c r="C23" s="830"/>
      <c r="D23" s="830"/>
      <c r="E23" s="830"/>
      <c r="F23" s="831"/>
    </row>
    <row r="24" customFormat="false" ht="13.5" hidden="false" customHeight="true" outlineLevel="0" collapsed="false">
      <c r="A24" s="819" t="s">
        <v>5876</v>
      </c>
      <c r="B24" s="820" t="s">
        <v>5877</v>
      </c>
      <c r="C24" s="821" t="n">
        <v>0.1777</v>
      </c>
      <c r="D24" s="832" t="s">
        <v>5878</v>
      </c>
      <c r="E24" s="821" t="n">
        <v>0.1777</v>
      </c>
      <c r="F24" s="833" t="s">
        <v>5878</v>
      </c>
    </row>
    <row r="25" customFormat="false" ht="13.5" hidden="false" customHeight="true" outlineLevel="0" collapsed="false">
      <c r="A25" s="834" t="s">
        <v>5879</v>
      </c>
      <c r="B25" s="835" t="s">
        <v>5880</v>
      </c>
      <c r="C25" s="836" t="n">
        <v>0.0367</v>
      </c>
      <c r="D25" s="837" t="s">
        <v>5878</v>
      </c>
      <c r="E25" s="836" t="n">
        <v>0.0367</v>
      </c>
      <c r="F25" s="838" t="s">
        <v>5878</v>
      </c>
    </row>
    <row r="26" customFormat="false" ht="13.5" hidden="false" customHeight="true" outlineLevel="0" collapsed="false">
      <c r="A26" s="819" t="s">
        <v>5881</v>
      </c>
      <c r="B26" s="820" t="s">
        <v>5882</v>
      </c>
      <c r="C26" s="821" t="n">
        <v>0.0088</v>
      </c>
      <c r="D26" s="821" t="n">
        <v>0.0065</v>
      </c>
      <c r="E26" s="821" t="n">
        <v>0.0088</v>
      </c>
      <c r="F26" s="822" t="n">
        <v>0.0064</v>
      </c>
    </row>
    <row r="27" customFormat="false" ht="13.5" hidden="false" customHeight="true" outlineLevel="0" collapsed="false">
      <c r="A27" s="834" t="s">
        <v>5883</v>
      </c>
      <c r="B27" s="835" t="s">
        <v>5884</v>
      </c>
      <c r="C27" s="836" t="n">
        <v>0.1128</v>
      </c>
      <c r="D27" s="836" t="n">
        <v>0.0833</v>
      </c>
      <c r="E27" s="836" t="n">
        <v>0.1142</v>
      </c>
      <c r="F27" s="839" t="n">
        <v>0.0833</v>
      </c>
    </row>
    <row r="28" customFormat="false" ht="13.5" hidden="false" customHeight="true" outlineLevel="0" collapsed="false">
      <c r="A28" s="819" t="s">
        <v>5885</v>
      </c>
      <c r="B28" s="820" t="s">
        <v>5886</v>
      </c>
      <c r="C28" s="821" t="n">
        <v>0.0007</v>
      </c>
      <c r="D28" s="821" t="n">
        <v>0.0005</v>
      </c>
      <c r="E28" s="821" t="n">
        <v>0.0006</v>
      </c>
      <c r="F28" s="822" t="n">
        <v>0.0004</v>
      </c>
    </row>
    <row r="29" customFormat="false" ht="13.5" hidden="false" customHeight="true" outlineLevel="0" collapsed="false">
      <c r="A29" s="834" t="s">
        <v>5887</v>
      </c>
      <c r="B29" s="835" t="s">
        <v>5888</v>
      </c>
      <c r="C29" s="836" t="n">
        <v>0.0075</v>
      </c>
      <c r="D29" s="836" t="n">
        <v>0.0056</v>
      </c>
      <c r="E29" s="836" t="n">
        <v>0.0076</v>
      </c>
      <c r="F29" s="839" t="n">
        <v>0.0056</v>
      </c>
    </row>
    <row r="30" customFormat="false" ht="13.5" hidden="false" customHeight="true" outlineLevel="0" collapsed="false">
      <c r="A30" s="840" t="s">
        <v>5889</v>
      </c>
      <c r="B30" s="841" t="s">
        <v>5890</v>
      </c>
      <c r="C30" s="842" t="n">
        <v>0.011</v>
      </c>
      <c r="D30" s="843" t="s">
        <v>5878</v>
      </c>
      <c r="E30" s="842" t="n">
        <v>0.0112</v>
      </c>
      <c r="F30" s="844" t="s">
        <v>5878</v>
      </c>
    </row>
    <row r="31" customFormat="false" ht="13.5" hidden="false" customHeight="true" outlineLevel="0" collapsed="false">
      <c r="A31" s="834" t="s">
        <v>5891</v>
      </c>
      <c r="B31" s="835" t="s">
        <v>5892</v>
      </c>
      <c r="C31" s="836" t="n">
        <v>0.001</v>
      </c>
      <c r="D31" s="836" t="n">
        <v>0.0007</v>
      </c>
      <c r="E31" s="836" t="n">
        <v>0.001</v>
      </c>
      <c r="F31" s="839" t="n">
        <v>0.0008</v>
      </c>
    </row>
    <row r="32" customFormat="false" ht="13.5" hidden="false" customHeight="true" outlineLevel="0" collapsed="false">
      <c r="A32" s="819" t="s">
        <v>5893</v>
      </c>
      <c r="B32" s="820" t="s">
        <v>5894</v>
      </c>
      <c r="C32" s="821" t="n">
        <v>0</v>
      </c>
      <c r="D32" s="821" t="n">
        <v>0</v>
      </c>
      <c r="E32" s="821" t="n">
        <v>0</v>
      </c>
      <c r="F32" s="822" t="n">
        <v>0</v>
      </c>
    </row>
    <row r="33" customFormat="false" ht="13.5" hidden="false" customHeight="true" outlineLevel="0" collapsed="false">
      <c r="A33" s="834" t="s">
        <v>5895</v>
      </c>
      <c r="B33" s="835" t="s">
        <v>5896</v>
      </c>
      <c r="C33" s="836" t="n">
        <v>0.0003</v>
      </c>
      <c r="D33" s="836" t="n">
        <v>0.0003</v>
      </c>
      <c r="E33" s="836" t="n">
        <v>0.0004</v>
      </c>
      <c r="F33" s="839" t="n">
        <v>0.0003</v>
      </c>
    </row>
    <row r="34" customFormat="false" ht="13.5" hidden="false" customHeight="true" outlineLevel="0" collapsed="false">
      <c r="A34" s="813" t="s">
        <v>4491</v>
      </c>
      <c r="B34" s="814" t="s">
        <v>19</v>
      </c>
      <c r="C34" s="827" t="n">
        <f aca="false">C33+C32+C31+C30+C29+C28+C27+C26+C25+C24</f>
        <v>0.3565</v>
      </c>
      <c r="D34" s="827" t="n">
        <f aca="false">D33+D32+D31+D29+D28+D27+D26</f>
        <v>0.0969</v>
      </c>
      <c r="E34" s="827" t="n">
        <v>0.3582</v>
      </c>
      <c r="F34" s="828" t="n">
        <v>0.0968</v>
      </c>
    </row>
    <row r="35" customFormat="false" ht="13.5" hidden="false" customHeight="true" outlineLevel="0" collapsed="false">
      <c r="A35" s="829" t="s">
        <v>5897</v>
      </c>
      <c r="B35" s="830"/>
      <c r="C35" s="830"/>
      <c r="D35" s="830"/>
      <c r="E35" s="830"/>
      <c r="F35" s="831"/>
    </row>
    <row r="36" customFormat="false" ht="13.5" hidden="false" customHeight="true" outlineLevel="0" collapsed="false">
      <c r="A36" s="819" t="s">
        <v>5898</v>
      </c>
      <c r="B36" s="820" t="s">
        <v>5899</v>
      </c>
      <c r="C36" s="821" t="n">
        <v>0.0616</v>
      </c>
      <c r="D36" s="821" t="n">
        <v>0.0455</v>
      </c>
      <c r="E36" s="821" t="n">
        <v>0.0623</v>
      </c>
      <c r="F36" s="822" t="n">
        <v>0.0455</v>
      </c>
    </row>
    <row r="37" customFormat="false" ht="13.5" hidden="false" customHeight="true" outlineLevel="0" collapsed="false">
      <c r="A37" s="834" t="s">
        <v>5900</v>
      </c>
      <c r="B37" s="835" t="s">
        <v>5901</v>
      </c>
      <c r="C37" s="836" t="n">
        <v>0.0015</v>
      </c>
      <c r="D37" s="836" t="n">
        <v>0.0011</v>
      </c>
      <c r="E37" s="836" t="n">
        <v>0.0015</v>
      </c>
      <c r="F37" s="839" t="n">
        <v>0.0011</v>
      </c>
    </row>
    <row r="38" customFormat="false" ht="13.5" hidden="false" customHeight="true" outlineLevel="0" collapsed="false">
      <c r="A38" s="819" t="s">
        <v>5902</v>
      </c>
      <c r="B38" s="820" t="s">
        <v>5903</v>
      </c>
      <c r="C38" s="821" t="n">
        <v>0.113</v>
      </c>
      <c r="D38" s="821" t="n">
        <v>0.0835</v>
      </c>
      <c r="E38" s="821" t="n">
        <v>0.1147</v>
      </c>
      <c r="F38" s="822" t="n">
        <v>0.0837</v>
      </c>
    </row>
    <row r="39" customFormat="false" ht="13.5" hidden="false" customHeight="true" outlineLevel="0" collapsed="false">
      <c r="A39" s="834" t="s">
        <v>5904</v>
      </c>
      <c r="B39" s="835" t="s">
        <v>5905</v>
      </c>
      <c r="C39" s="836" t="n">
        <v>0.0233</v>
      </c>
      <c r="D39" s="836" t="n">
        <v>0.0172</v>
      </c>
      <c r="E39" s="836" t="n">
        <v>0.0212</v>
      </c>
      <c r="F39" s="839" t="n">
        <v>0.0155</v>
      </c>
    </row>
    <row r="40" customFormat="false" ht="13.5" hidden="false" customHeight="true" outlineLevel="0" collapsed="false">
      <c r="A40" s="819" t="s">
        <v>5906</v>
      </c>
      <c r="B40" s="820" t="s">
        <v>5907</v>
      </c>
      <c r="C40" s="821" t="n">
        <v>0.0052</v>
      </c>
      <c r="D40" s="821" t="n">
        <v>0.0038</v>
      </c>
      <c r="E40" s="821" t="n">
        <v>0.0052</v>
      </c>
      <c r="F40" s="822" t="n">
        <v>0.0038</v>
      </c>
    </row>
    <row r="41" customFormat="false" ht="13.5" hidden="false" customHeight="true" outlineLevel="0" collapsed="false">
      <c r="A41" s="845" t="s">
        <v>4492</v>
      </c>
      <c r="B41" s="846" t="s">
        <v>19</v>
      </c>
      <c r="C41" s="847" t="n">
        <f aca="false">C36+C37+C38+C39+C40</f>
        <v>0.2046</v>
      </c>
      <c r="D41" s="847" t="n">
        <f aca="false">D36+D37+D38+D39+D40</f>
        <v>0.1511</v>
      </c>
      <c r="E41" s="847" t="n">
        <v>0.2049</v>
      </c>
      <c r="F41" s="848" t="n">
        <v>0.1496</v>
      </c>
    </row>
    <row r="42" customFormat="false" ht="15" hidden="false" customHeight="true" outlineLevel="0" collapsed="false">
      <c r="A42" s="829" t="s">
        <v>5908</v>
      </c>
      <c r="B42" s="830"/>
      <c r="C42" s="830"/>
      <c r="D42" s="830"/>
      <c r="E42" s="830"/>
      <c r="F42" s="831"/>
    </row>
    <row r="43" customFormat="false" ht="13.5" hidden="false" customHeight="true" outlineLevel="0" collapsed="false">
      <c r="A43" s="819" t="s">
        <v>5909</v>
      </c>
      <c r="B43" s="820" t="s">
        <v>5910</v>
      </c>
      <c r="C43" s="821" t="n">
        <v>0.1312</v>
      </c>
      <c r="D43" s="821" t="n">
        <v>0.0357</v>
      </c>
      <c r="E43" s="821" t="n">
        <v>0.1318</v>
      </c>
      <c r="F43" s="822" t="n">
        <v>0.0356</v>
      </c>
    </row>
    <row r="44" customFormat="false" ht="69.75" hidden="false" customHeight="true" outlineLevel="0" collapsed="false">
      <c r="A44" s="823" t="s">
        <v>5911</v>
      </c>
      <c r="B44" s="849" t="s">
        <v>5912</v>
      </c>
      <c r="C44" s="825" t="n">
        <v>0.0055</v>
      </c>
      <c r="D44" s="825" t="n">
        <v>0.004</v>
      </c>
      <c r="E44" s="825" t="n">
        <v>0.0055</v>
      </c>
      <c r="F44" s="826" t="n">
        <v>0.004</v>
      </c>
    </row>
    <row r="45" customFormat="false" ht="16.5" hidden="false" customHeight="true" outlineLevel="0" collapsed="false">
      <c r="A45" s="813" t="s">
        <v>5913</v>
      </c>
      <c r="B45" s="814" t="s">
        <v>19</v>
      </c>
      <c r="C45" s="827" t="n">
        <f aca="false">C44+C43</f>
        <v>0.1367</v>
      </c>
      <c r="D45" s="827" t="n">
        <f aca="false">D44+D43</f>
        <v>0.0397</v>
      </c>
      <c r="E45" s="827" t="n">
        <v>0.1373</v>
      </c>
      <c r="F45" s="828" t="n">
        <v>0.0396</v>
      </c>
    </row>
    <row r="46" customFormat="false" ht="15.75" hidden="false" customHeight="true" outlineLevel="0" collapsed="false">
      <c r="A46" s="850" t="s">
        <v>5914</v>
      </c>
      <c r="B46" s="851"/>
      <c r="C46" s="852" t="n">
        <f aca="false">C45+C41+C34+C22</f>
        <v>1.0658</v>
      </c>
      <c r="D46" s="852" t="n">
        <f aca="false">D45+D41+D34+D22</f>
        <v>0.6557</v>
      </c>
      <c r="E46" s="852" t="n">
        <v>1.0684</v>
      </c>
      <c r="F46" s="853" t="n">
        <v>0.654</v>
      </c>
    </row>
    <row r="49" customFormat="false" ht="15" hidden="false" customHeight="false" outlineLevel="0" collapsed="false">
      <c r="A49" s="854" t="str">
        <f aca="false">'DECLARAÇÕES GERAIS'!A26</f>
        <v>_____________________________________</v>
      </c>
      <c r="B49" s="854"/>
      <c r="C49" s="854"/>
      <c r="D49" s="854"/>
      <c r="E49" s="854"/>
      <c r="F49" s="854"/>
    </row>
    <row r="50" customFormat="false" ht="15" hidden="false" customHeight="false" outlineLevel="0" collapsed="false">
      <c r="A50" s="854" t="str">
        <f aca="false">'DECLARAÇÕES GERAIS'!A27</f>
        <v>MEXUM ENGENHARIA E CONSTRUÇÕES - CNPJ 27.406.174/0001-05</v>
      </c>
      <c r="B50" s="854"/>
      <c r="C50" s="854"/>
      <c r="D50" s="854"/>
      <c r="E50" s="854"/>
      <c r="F50" s="854"/>
    </row>
    <row r="51" customFormat="false" ht="15" hidden="false" customHeight="false" outlineLevel="0" collapsed="false">
      <c r="A51" s="854" t="str">
        <f aca="false">'DECLARAÇÕES GERAIS'!A28</f>
        <v>PAULO PAZETO MEDEIROS - SÓCIO PROPRIETÁRIO E ENGENHEIRO CIVIL</v>
      </c>
      <c r="B51" s="854"/>
      <c r="C51" s="854"/>
      <c r="D51" s="854"/>
      <c r="E51" s="854"/>
      <c r="F51" s="854"/>
    </row>
    <row r="52" customFormat="false" ht="15" hidden="false" customHeight="false" outlineLevel="0" collapsed="false">
      <c r="A52" s="854" t="str">
        <f aca="false">'DECLARAÇÕES GERAIS'!A29</f>
        <v>CREA MT 034442</v>
      </c>
      <c r="B52" s="854"/>
      <c r="C52" s="854"/>
      <c r="D52" s="854"/>
      <c r="E52" s="854"/>
      <c r="F52" s="854"/>
    </row>
  </sheetData>
  <mergeCells count="13">
    <mergeCell ref="A7:F7"/>
    <mergeCell ref="A8:F8"/>
    <mergeCell ref="A9:B9"/>
    <mergeCell ref="C9:F9"/>
    <mergeCell ref="A10:A11"/>
    <mergeCell ref="B10:B11"/>
    <mergeCell ref="C10:D10"/>
    <mergeCell ref="E10:F10"/>
    <mergeCell ref="A12:F12"/>
    <mergeCell ref="A49:F49"/>
    <mergeCell ref="A50:F50"/>
    <mergeCell ref="A51:F51"/>
    <mergeCell ref="A52:F52"/>
  </mergeCells>
  <conditionalFormatting sqref="A19:F29">
    <cfRule type="expression" priority="2" aboveAverage="0" equalAverage="0" bottom="0" percent="0" rank="0" text="" dxfId="23">
      <formula>EVEN(ROW())=ROW()</formula>
    </cfRule>
  </conditionalFormatting>
  <conditionalFormatting sqref="A8:F17">
    <cfRule type="expression" priority="3" aboveAverage="0" equalAverage="0" bottom="0" percent="0" rank="0" text="" dxfId="24">
      <formula>EVEN(ROW())=ROW()</formula>
    </cfRule>
  </conditionalFormatting>
  <conditionalFormatting sqref="A31:F36">
    <cfRule type="expression" priority="4" aboveAverage="0" equalAverage="0" bottom="0" percent="0" rank="0" text="" dxfId="25">
      <formula>EVEN(ROW())=ROW()</formula>
    </cfRule>
  </conditionalFormatting>
  <conditionalFormatting sqref="A38:F40">
    <cfRule type="expression" priority="5" aboveAverage="0" equalAverage="0" bottom="0" percent="0" rank="0" text="" dxfId="26">
      <formula>EVEN(ROW())=ROW()</formula>
    </cfRule>
  </conditionalFormatting>
  <conditionalFormatting sqref="H39">
    <cfRule type="expression" priority="6" aboveAverage="0" equalAverage="0" bottom="0" percent="0" rank="0" text="" dxfId="27">
      <formula>EVEN(ROW())=ROW()</formula>
    </cfRule>
  </conditionalFormatting>
  <printOptions headings="false" gridLines="false" gridLinesSet="true" horizontalCentered="true" verticalCentered="false"/>
  <pageMargins left="0.39375" right="0.39375" top="0.7875" bottom="0.7875" header="0.315277777777778" footer="0.511811023622047"/>
  <pageSetup paperSize="9" scale="61" fitToWidth="1" fitToHeight="1" pageOrder="downThenOver" orientation="portrait" blackAndWhite="false" draft="false" cellComments="none" horizontalDpi="300" verticalDpi="300" copies="1"/>
  <headerFooter differentFirst="false" differentOddEven="false">
    <oddHeader>&amp;L </oddHeader>
    <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L46"/>
  <sheetViews>
    <sheetView showFormulas="false" showGridLines="true" showRowColHeaders="true" showZeros="true" rightToLeft="false" tabSelected="false" showOutlineSymbols="false" defaultGridColor="true" view="normal" topLeftCell="A1" colorId="64" zoomScale="100" zoomScaleNormal="100" zoomScalePageLayoutView="60" workbookViewId="0">
      <selection pane="topLeft" activeCell="A1" activeCellId="0" sqref="A1"/>
    </sheetView>
  </sheetViews>
  <sheetFormatPr defaultColWidth="21.00390625" defaultRowHeight="15.75" customHeight="false" zeroHeight="false" outlineLevelRow="0" outlineLevelCol="0"/>
  <cols>
    <col collapsed="false" customWidth="true" hidden="false" outlineLevel="0" max="1" min="1" style="85" width="25"/>
    <col collapsed="false" customWidth="true" hidden="false" outlineLevel="0" max="2" min="2" style="86" width="70"/>
    <col collapsed="false" customWidth="true" hidden="false" outlineLevel="0" max="3" min="3" style="85" width="20"/>
    <col collapsed="false" customWidth="true" hidden="false" outlineLevel="0" max="7" min="4" style="85" width="15"/>
    <col collapsed="false" customWidth="false" hidden="false" outlineLevel="0" max="16384" min="8" style="85" width="21"/>
  </cols>
  <sheetData>
    <row r="1" s="88" customFormat="true" ht="33.85" hidden="false" customHeight="false" outlineLevel="0" collapsed="false">
      <c r="A1" s="87" t="s">
        <v>291</v>
      </c>
      <c r="B1" s="87"/>
      <c r="C1" s="87"/>
      <c r="D1" s="87"/>
      <c r="E1" s="87"/>
      <c r="F1" s="87"/>
      <c r="G1" s="87"/>
    </row>
    <row r="2" s="91" customFormat="true" ht="19.5" hidden="false" customHeight="true" outlineLevel="0" collapsed="false">
      <c r="A2" s="89" t="s">
        <v>0</v>
      </c>
      <c r="B2" s="90" t="str">
        <f aca="false">'DECLARAÇÕES GERAIS'!B1</f>
        <v>REFORMA E AMPLIAÇÃO DA CÂMARA MUNICIPAL</v>
      </c>
      <c r="C2" s="90"/>
      <c r="D2" s="90"/>
      <c r="E2" s="90"/>
      <c r="F2" s="90"/>
      <c r="G2" s="90"/>
    </row>
    <row r="3" s="91" customFormat="true" ht="18.75" hidden="false" customHeight="true" outlineLevel="0" collapsed="false">
      <c r="A3" s="92" t="s">
        <v>2</v>
      </c>
      <c r="B3" s="93" t="str">
        <f aca="false">'DECLARAÇÕES GERAIS'!B2</f>
        <v>COMODORO - MT</v>
      </c>
      <c r="C3" s="93"/>
      <c r="D3" s="93"/>
      <c r="E3" s="93"/>
      <c r="F3" s="93"/>
      <c r="G3" s="93"/>
    </row>
    <row r="4" s="91" customFormat="true" ht="15.75" hidden="false" customHeight="false" outlineLevel="0" collapsed="false">
      <c r="A4" s="92" t="s">
        <v>4</v>
      </c>
      <c r="B4" s="93" t="str">
        <f aca="false">'DECLARAÇÕES GERAIS'!B3</f>
        <v>SINAPI 05/2025 - SEM DESONERAÇÃO </v>
      </c>
      <c r="C4" s="93"/>
      <c r="D4" s="93"/>
      <c r="E4" s="93"/>
      <c r="F4" s="93"/>
      <c r="G4" s="93"/>
    </row>
    <row r="5" customFormat="false" ht="24" hidden="false" customHeight="true" outlineLevel="0" collapsed="false">
      <c r="A5" s="94" t="s">
        <v>291</v>
      </c>
      <c r="B5" s="94"/>
      <c r="C5" s="94"/>
      <c r="D5" s="94"/>
      <c r="E5" s="94"/>
      <c r="F5" s="94"/>
      <c r="G5" s="94"/>
    </row>
    <row r="6" customFormat="false" ht="15.75" hidden="false" customHeight="false" outlineLevel="0" collapsed="false">
      <c r="A6" s="71" t="s">
        <v>17</v>
      </c>
      <c r="B6" s="95" t="s">
        <v>18</v>
      </c>
      <c r="C6" s="71" t="s">
        <v>19</v>
      </c>
      <c r="D6" s="71" t="s">
        <v>292</v>
      </c>
      <c r="E6" s="71" t="s">
        <v>293</v>
      </c>
      <c r="F6" s="71" t="s">
        <v>294</v>
      </c>
      <c r="G6" s="71" t="s">
        <v>295</v>
      </c>
    </row>
    <row r="7" customFormat="false" ht="25.35" hidden="false" customHeight="false" outlineLevel="0" collapsed="false">
      <c r="A7" s="96" t="n">
        <v>1</v>
      </c>
      <c r="B7" s="97" t="s">
        <v>33</v>
      </c>
      <c r="C7" s="98" t="s">
        <v>296</v>
      </c>
      <c r="D7" s="99" t="s">
        <v>297</v>
      </c>
      <c r="E7" s="99" t="s">
        <v>298</v>
      </c>
      <c r="F7" s="99" t="s">
        <v>299</v>
      </c>
      <c r="G7" s="100" t="s">
        <v>300</v>
      </c>
      <c r="H7" s="101" t="n">
        <f aca="false">SUM(D7:G7)</f>
        <v>0</v>
      </c>
    </row>
    <row r="8" customFormat="false" ht="25.35" hidden="false" customHeight="false" outlineLevel="0" collapsed="false">
      <c r="A8" s="96" t="n">
        <v>2</v>
      </c>
      <c r="B8" s="97" t="s">
        <v>40</v>
      </c>
      <c r="C8" s="98" t="s">
        <v>301</v>
      </c>
      <c r="D8" s="99" t="s">
        <v>302</v>
      </c>
      <c r="E8" s="99" t="s">
        <v>303</v>
      </c>
      <c r="F8" s="99" t="s">
        <v>303</v>
      </c>
      <c r="G8" s="100" t="s">
        <v>303</v>
      </c>
      <c r="H8" s="102" t="n">
        <f aca="false">SUM(D8:G8)</f>
        <v>0</v>
      </c>
    </row>
    <row r="9" customFormat="false" ht="25.35" hidden="false" customHeight="false" outlineLevel="0" collapsed="false">
      <c r="A9" s="96" t="n">
        <v>3</v>
      </c>
      <c r="B9" s="97" t="s">
        <v>50</v>
      </c>
      <c r="C9" s="98" t="s">
        <v>304</v>
      </c>
      <c r="D9" s="99" t="s">
        <v>305</v>
      </c>
      <c r="E9" s="99" t="s">
        <v>303</v>
      </c>
      <c r="F9" s="99" t="s">
        <v>303</v>
      </c>
      <c r="G9" s="100" t="s">
        <v>303</v>
      </c>
      <c r="H9" s="101" t="n">
        <f aca="false">SUM(D9:G9)</f>
        <v>0</v>
      </c>
    </row>
    <row r="10" customFormat="false" ht="25.35" hidden="false" customHeight="false" outlineLevel="0" collapsed="false">
      <c r="A10" s="96" t="n">
        <v>4</v>
      </c>
      <c r="B10" s="97" t="s">
        <v>57</v>
      </c>
      <c r="C10" s="98" t="s">
        <v>306</v>
      </c>
      <c r="D10" s="99" t="s">
        <v>307</v>
      </c>
      <c r="E10" s="99" t="s">
        <v>303</v>
      </c>
      <c r="F10" s="99" t="s">
        <v>303</v>
      </c>
      <c r="G10" s="100" t="s">
        <v>303</v>
      </c>
      <c r="H10" s="102" t="n">
        <f aca="false">SUM(D10:G10)</f>
        <v>0</v>
      </c>
    </row>
    <row r="11" customFormat="false" ht="15.75" hidden="false" customHeight="true" outlineLevel="0" collapsed="false">
      <c r="A11" s="103" t="s">
        <v>58</v>
      </c>
      <c r="B11" s="104" t="s">
        <v>59</v>
      </c>
      <c r="C11" s="105" t="s">
        <v>308</v>
      </c>
      <c r="D11" s="106" t="s">
        <v>303</v>
      </c>
      <c r="E11" s="106" t="s">
        <v>303</v>
      </c>
      <c r="F11" s="106" t="s">
        <v>303</v>
      </c>
      <c r="G11" s="107" t="s">
        <v>303</v>
      </c>
      <c r="H11" s="101" t="n">
        <f aca="false">SUM(D11:G11)</f>
        <v>0</v>
      </c>
    </row>
    <row r="12" customFormat="false" ht="25.35" hidden="false" customHeight="false" outlineLevel="0" collapsed="false">
      <c r="A12" s="103" t="s">
        <v>73</v>
      </c>
      <c r="B12" s="104" t="s">
        <v>74</v>
      </c>
      <c r="C12" s="105" t="s">
        <v>309</v>
      </c>
      <c r="D12" s="106" t="s">
        <v>303</v>
      </c>
      <c r="E12" s="106" t="s">
        <v>303</v>
      </c>
      <c r="F12" s="106" t="s">
        <v>303</v>
      </c>
      <c r="G12" s="107" t="s">
        <v>303</v>
      </c>
      <c r="H12" s="102" t="n">
        <f aca="false">SUM(D12:G12)</f>
        <v>0</v>
      </c>
    </row>
    <row r="13" customFormat="false" ht="15.75" hidden="false" customHeight="true" outlineLevel="0" collapsed="false">
      <c r="A13" s="103" t="s">
        <v>83</v>
      </c>
      <c r="B13" s="104" t="s">
        <v>84</v>
      </c>
      <c r="C13" s="105" t="s">
        <v>310</v>
      </c>
      <c r="D13" s="106" t="s">
        <v>303</v>
      </c>
      <c r="E13" s="106" t="s">
        <v>303</v>
      </c>
      <c r="F13" s="106" t="s">
        <v>303</v>
      </c>
      <c r="G13" s="107" t="s">
        <v>303</v>
      </c>
      <c r="H13" s="101" t="n">
        <f aca="false">SUM(D13:G13)</f>
        <v>0</v>
      </c>
    </row>
    <row r="14" customFormat="false" ht="25.35" hidden="false" customHeight="false" outlineLevel="0" collapsed="false">
      <c r="A14" s="96" t="n">
        <v>5</v>
      </c>
      <c r="B14" s="97" t="s">
        <v>95</v>
      </c>
      <c r="C14" s="98" t="s">
        <v>311</v>
      </c>
      <c r="D14" s="99" t="s">
        <v>312</v>
      </c>
      <c r="E14" s="99" t="s">
        <v>313</v>
      </c>
      <c r="F14" s="99" t="s">
        <v>303</v>
      </c>
      <c r="G14" s="100" t="s">
        <v>303</v>
      </c>
      <c r="H14" s="102" t="n">
        <f aca="false">SUM(D14:G14)</f>
        <v>0</v>
      </c>
    </row>
    <row r="15" customFormat="false" ht="15.75" hidden="false" customHeight="true" outlineLevel="0" collapsed="false">
      <c r="A15" s="103" t="s">
        <v>96</v>
      </c>
      <c r="B15" s="104" t="s">
        <v>97</v>
      </c>
      <c r="C15" s="105" t="s">
        <v>314</v>
      </c>
      <c r="D15" s="106" t="s">
        <v>303</v>
      </c>
      <c r="E15" s="106" t="s">
        <v>303</v>
      </c>
      <c r="F15" s="106" t="s">
        <v>303</v>
      </c>
      <c r="G15" s="107" t="s">
        <v>303</v>
      </c>
      <c r="H15" s="101" t="n">
        <f aca="false">SUM(D15:G15)</f>
        <v>0</v>
      </c>
    </row>
    <row r="16" customFormat="false" ht="25.35" hidden="false" customHeight="false" outlineLevel="0" collapsed="false">
      <c r="A16" s="103" t="s">
        <v>103</v>
      </c>
      <c r="B16" s="104" t="s">
        <v>104</v>
      </c>
      <c r="C16" s="105" t="s">
        <v>315</v>
      </c>
      <c r="D16" s="106" t="s">
        <v>303</v>
      </c>
      <c r="E16" s="106" t="s">
        <v>303</v>
      </c>
      <c r="F16" s="106" t="s">
        <v>303</v>
      </c>
      <c r="G16" s="107" t="s">
        <v>303</v>
      </c>
      <c r="H16" s="102" t="n">
        <f aca="false">SUM(D16:G16)</f>
        <v>0</v>
      </c>
    </row>
    <row r="17" customFormat="false" ht="15.75" hidden="false" customHeight="true" outlineLevel="0" collapsed="false">
      <c r="A17" s="96" t="n">
        <v>6</v>
      </c>
      <c r="B17" s="97" t="s">
        <v>112</v>
      </c>
      <c r="C17" s="98" t="s">
        <v>316</v>
      </c>
      <c r="D17" s="99" t="s">
        <v>317</v>
      </c>
      <c r="E17" s="99" t="s">
        <v>318</v>
      </c>
      <c r="F17" s="99" t="s">
        <v>303</v>
      </c>
      <c r="G17" s="100" t="s">
        <v>303</v>
      </c>
      <c r="H17" s="101" t="n">
        <f aca="false">SUM(D17:G17)</f>
        <v>0</v>
      </c>
    </row>
    <row r="18" customFormat="false" ht="25.35" hidden="false" customHeight="false" outlineLevel="0" collapsed="false">
      <c r="A18" s="96" t="n">
        <v>7</v>
      </c>
      <c r="B18" s="97" t="s">
        <v>117</v>
      </c>
      <c r="C18" s="98" t="s">
        <v>319</v>
      </c>
      <c r="D18" s="99" t="s">
        <v>303</v>
      </c>
      <c r="E18" s="99" t="s">
        <v>320</v>
      </c>
      <c r="F18" s="99" t="s">
        <v>321</v>
      </c>
      <c r="G18" s="100" t="s">
        <v>303</v>
      </c>
      <c r="H18" s="102" t="n">
        <f aca="false">SUM(D18:G18)</f>
        <v>0</v>
      </c>
    </row>
    <row r="19" customFormat="false" ht="15.75" hidden="false" customHeight="true" outlineLevel="0" collapsed="false">
      <c r="A19" s="96" t="n">
        <v>8</v>
      </c>
      <c r="B19" s="97" t="s">
        <v>133</v>
      </c>
      <c r="C19" s="98" t="s">
        <v>322</v>
      </c>
      <c r="D19" s="99" t="s">
        <v>303</v>
      </c>
      <c r="E19" s="99" t="s">
        <v>303</v>
      </c>
      <c r="F19" s="99" t="s">
        <v>303</v>
      </c>
      <c r="G19" s="100" t="s">
        <v>323</v>
      </c>
      <c r="H19" s="101" t="n">
        <f aca="false">SUM(D19:G19)</f>
        <v>0</v>
      </c>
    </row>
    <row r="20" customFormat="false" ht="25.35" hidden="false" customHeight="false" outlineLevel="0" collapsed="false">
      <c r="A20" s="96" t="n">
        <v>9</v>
      </c>
      <c r="B20" s="97" t="s">
        <v>140</v>
      </c>
      <c r="C20" s="98" t="s">
        <v>324</v>
      </c>
      <c r="D20" s="99" t="s">
        <v>303</v>
      </c>
      <c r="E20" s="99" t="s">
        <v>325</v>
      </c>
      <c r="F20" s="99" t="s">
        <v>326</v>
      </c>
      <c r="G20" s="100" t="s">
        <v>303</v>
      </c>
      <c r="H20" s="102" t="n">
        <f aca="false">SUM(D20:G20)</f>
        <v>0</v>
      </c>
    </row>
    <row r="21" customFormat="false" ht="15.75" hidden="false" customHeight="true" outlineLevel="0" collapsed="false">
      <c r="A21" s="96" t="n">
        <v>10</v>
      </c>
      <c r="B21" s="97" t="s">
        <v>147</v>
      </c>
      <c r="C21" s="98" t="s">
        <v>327</v>
      </c>
      <c r="D21" s="99" t="s">
        <v>303</v>
      </c>
      <c r="E21" s="99" t="s">
        <v>303</v>
      </c>
      <c r="F21" s="99" t="s">
        <v>328</v>
      </c>
      <c r="G21" s="100" t="s">
        <v>329</v>
      </c>
      <c r="H21" s="101" t="n">
        <f aca="false">SUM(D21:G21)</f>
        <v>0</v>
      </c>
    </row>
    <row r="22" customFormat="false" ht="25.35" hidden="false" customHeight="false" outlineLevel="0" collapsed="false">
      <c r="A22" s="96" t="n">
        <v>11</v>
      </c>
      <c r="B22" s="97" t="s">
        <v>158</v>
      </c>
      <c r="C22" s="98" t="s">
        <v>330</v>
      </c>
      <c r="D22" s="99" t="s">
        <v>303</v>
      </c>
      <c r="E22" s="99" t="s">
        <v>331</v>
      </c>
      <c r="F22" s="99" t="s">
        <v>332</v>
      </c>
      <c r="G22" s="100" t="s">
        <v>331</v>
      </c>
      <c r="H22" s="102" t="n">
        <f aca="false">SUM(D22:G22)</f>
        <v>0</v>
      </c>
    </row>
    <row r="23" customFormat="false" ht="15.75" hidden="false" customHeight="true" outlineLevel="0" collapsed="false">
      <c r="A23" s="103" t="s">
        <v>159</v>
      </c>
      <c r="B23" s="104" t="s">
        <v>160</v>
      </c>
      <c r="C23" s="105" t="s">
        <v>333</v>
      </c>
      <c r="D23" s="106" t="s">
        <v>303</v>
      </c>
      <c r="E23" s="106" t="s">
        <v>303</v>
      </c>
      <c r="F23" s="106" t="s">
        <v>303</v>
      </c>
      <c r="G23" s="107" t="s">
        <v>303</v>
      </c>
      <c r="H23" s="101" t="n">
        <f aca="false">SUM(D23:G23)</f>
        <v>0</v>
      </c>
    </row>
    <row r="24" customFormat="false" ht="25.35" hidden="false" customHeight="false" outlineLevel="0" collapsed="false">
      <c r="A24" s="103" t="s">
        <v>175</v>
      </c>
      <c r="B24" s="104" t="s">
        <v>176</v>
      </c>
      <c r="C24" s="105" t="s">
        <v>334</v>
      </c>
      <c r="D24" s="106" t="s">
        <v>303</v>
      </c>
      <c r="E24" s="106" t="s">
        <v>303</v>
      </c>
      <c r="F24" s="106" t="s">
        <v>303</v>
      </c>
      <c r="G24" s="107" t="s">
        <v>303</v>
      </c>
      <c r="H24" s="102" t="n">
        <f aca="false">SUM(D24:G24)</f>
        <v>0</v>
      </c>
    </row>
    <row r="25" customFormat="false" ht="15.75" hidden="false" customHeight="true" outlineLevel="0" collapsed="false">
      <c r="A25" s="103" t="s">
        <v>187</v>
      </c>
      <c r="B25" s="104" t="s">
        <v>188</v>
      </c>
      <c r="C25" s="105" t="s">
        <v>335</v>
      </c>
      <c r="D25" s="106" t="s">
        <v>303</v>
      </c>
      <c r="E25" s="106" t="s">
        <v>303</v>
      </c>
      <c r="F25" s="106" t="s">
        <v>303</v>
      </c>
      <c r="G25" s="107" t="s">
        <v>303</v>
      </c>
      <c r="H25" s="101" t="n">
        <f aca="false">SUM(D25:G25)</f>
        <v>0</v>
      </c>
    </row>
    <row r="26" customFormat="false" ht="25.35" hidden="false" customHeight="false" outlineLevel="0" collapsed="false">
      <c r="A26" s="103" t="s">
        <v>204</v>
      </c>
      <c r="B26" s="104" t="s">
        <v>205</v>
      </c>
      <c r="C26" s="105" t="s">
        <v>336</v>
      </c>
      <c r="D26" s="106" t="s">
        <v>303</v>
      </c>
      <c r="E26" s="106" t="s">
        <v>303</v>
      </c>
      <c r="F26" s="106" t="s">
        <v>303</v>
      </c>
      <c r="G26" s="107" t="s">
        <v>303</v>
      </c>
      <c r="H26" s="102" t="n">
        <f aca="false">SUM(D26:G26)</f>
        <v>0</v>
      </c>
    </row>
    <row r="27" customFormat="false" ht="15.75" hidden="false" customHeight="true" outlineLevel="0" collapsed="false">
      <c r="A27" s="96" t="n">
        <v>12</v>
      </c>
      <c r="B27" s="97" t="s">
        <v>217</v>
      </c>
      <c r="C27" s="98" t="s">
        <v>337</v>
      </c>
      <c r="D27" s="99" t="s">
        <v>303</v>
      </c>
      <c r="E27" s="99" t="s">
        <v>338</v>
      </c>
      <c r="F27" s="99" t="s">
        <v>339</v>
      </c>
      <c r="G27" s="100" t="s">
        <v>338</v>
      </c>
      <c r="H27" s="101" t="n">
        <f aca="false">SUM(D27:G27)</f>
        <v>0</v>
      </c>
    </row>
    <row r="28" customFormat="false" ht="25.35" hidden="false" customHeight="false" outlineLevel="0" collapsed="false">
      <c r="A28" s="103" t="s">
        <v>218</v>
      </c>
      <c r="B28" s="104" t="s">
        <v>219</v>
      </c>
      <c r="C28" s="105" t="s">
        <v>340</v>
      </c>
      <c r="D28" s="106" t="s">
        <v>303</v>
      </c>
      <c r="E28" s="106" t="s">
        <v>303</v>
      </c>
      <c r="F28" s="106" t="s">
        <v>303</v>
      </c>
      <c r="G28" s="107" t="s">
        <v>303</v>
      </c>
      <c r="H28" s="102" t="n">
        <f aca="false">SUM(D28:G28)</f>
        <v>0</v>
      </c>
    </row>
    <row r="29" customFormat="false" ht="15.75" hidden="false" customHeight="true" outlineLevel="0" collapsed="false">
      <c r="A29" s="103" t="s">
        <v>232</v>
      </c>
      <c r="B29" s="104" t="s">
        <v>233</v>
      </c>
      <c r="C29" s="105" t="s">
        <v>341</v>
      </c>
      <c r="D29" s="106" t="s">
        <v>303</v>
      </c>
      <c r="E29" s="106" t="s">
        <v>303</v>
      </c>
      <c r="F29" s="106" t="s">
        <v>303</v>
      </c>
      <c r="G29" s="107" t="s">
        <v>303</v>
      </c>
      <c r="H29" s="101" t="n">
        <f aca="false">SUM(D29:G29)</f>
        <v>0</v>
      </c>
    </row>
    <row r="30" customFormat="false" ht="25.35" hidden="false" customHeight="false" outlineLevel="0" collapsed="false">
      <c r="A30" s="103" t="s">
        <v>240</v>
      </c>
      <c r="B30" s="104" t="s">
        <v>241</v>
      </c>
      <c r="C30" s="105" t="s">
        <v>342</v>
      </c>
      <c r="D30" s="106" t="s">
        <v>303</v>
      </c>
      <c r="E30" s="106" t="s">
        <v>303</v>
      </c>
      <c r="F30" s="106" t="s">
        <v>303</v>
      </c>
      <c r="G30" s="107" t="s">
        <v>303</v>
      </c>
      <c r="H30" s="102" t="n">
        <f aca="false">SUM(D30:G30)</f>
        <v>0</v>
      </c>
    </row>
    <row r="31" customFormat="false" ht="15.75" hidden="false" customHeight="true" outlineLevel="0" collapsed="false">
      <c r="A31" s="96" t="n">
        <v>13</v>
      </c>
      <c r="B31" s="97" t="s">
        <v>250</v>
      </c>
      <c r="C31" s="98" t="s">
        <v>343</v>
      </c>
      <c r="D31" s="99" t="s">
        <v>303</v>
      </c>
      <c r="E31" s="99" t="s">
        <v>303</v>
      </c>
      <c r="F31" s="99" t="s">
        <v>344</v>
      </c>
      <c r="G31" s="100" t="s">
        <v>345</v>
      </c>
      <c r="H31" s="101" t="n">
        <f aca="false">SUM(D31:G31)</f>
        <v>0</v>
      </c>
    </row>
    <row r="32" customFormat="false" ht="25.35" hidden="false" customHeight="false" outlineLevel="0" collapsed="false">
      <c r="A32" s="103" t="s">
        <v>251</v>
      </c>
      <c r="B32" s="104" t="s">
        <v>252</v>
      </c>
      <c r="C32" s="105" t="s">
        <v>346</v>
      </c>
      <c r="D32" s="106" t="s">
        <v>303</v>
      </c>
      <c r="E32" s="106" t="s">
        <v>303</v>
      </c>
      <c r="F32" s="106" t="s">
        <v>303</v>
      </c>
      <c r="G32" s="107" t="s">
        <v>303</v>
      </c>
      <c r="H32" s="102" t="n">
        <f aca="false">SUM(D32:G32)</f>
        <v>0</v>
      </c>
    </row>
    <row r="33" s="108" customFormat="true" ht="15.75" hidden="false" customHeight="true" outlineLevel="0" collapsed="false">
      <c r="A33" s="103" t="s">
        <v>259</v>
      </c>
      <c r="B33" s="104" t="s">
        <v>260</v>
      </c>
      <c r="C33" s="105" t="s">
        <v>347</v>
      </c>
      <c r="D33" s="106" t="s">
        <v>303</v>
      </c>
      <c r="E33" s="106" t="s">
        <v>303</v>
      </c>
      <c r="F33" s="106" t="s">
        <v>303</v>
      </c>
      <c r="G33" s="107" t="s">
        <v>303</v>
      </c>
    </row>
    <row r="34" s="108" customFormat="true" ht="15.75" hidden="false" customHeight="true" outlineLevel="0" collapsed="false">
      <c r="A34" s="103" t="s">
        <v>267</v>
      </c>
      <c r="B34" s="104" t="s">
        <v>268</v>
      </c>
      <c r="C34" s="105" t="s">
        <v>348</v>
      </c>
      <c r="D34" s="106" t="s">
        <v>303</v>
      </c>
      <c r="E34" s="106" t="s">
        <v>303</v>
      </c>
      <c r="F34" s="106" t="s">
        <v>303</v>
      </c>
      <c r="G34" s="107" t="s">
        <v>303</v>
      </c>
    </row>
    <row r="35" customFormat="false" ht="15.75" hidden="false" customHeight="true" outlineLevel="0" collapsed="false">
      <c r="A35" s="96" t="n">
        <v>14</v>
      </c>
      <c r="B35" s="97" t="s">
        <v>273</v>
      </c>
      <c r="C35" s="98" t="s">
        <v>349</v>
      </c>
      <c r="D35" s="99" t="s">
        <v>303</v>
      </c>
      <c r="E35" s="99" t="s">
        <v>303</v>
      </c>
      <c r="F35" s="99" t="s">
        <v>303</v>
      </c>
      <c r="G35" s="100" t="s">
        <v>350</v>
      </c>
    </row>
    <row r="36" customFormat="false" ht="34.5" hidden="false" customHeight="true" outlineLevel="0" collapsed="false">
      <c r="A36" s="96" t="n">
        <v>15</v>
      </c>
      <c r="B36" s="97" t="s">
        <v>280</v>
      </c>
      <c r="C36" s="98" t="s">
        <v>351</v>
      </c>
      <c r="D36" s="99" t="s">
        <v>303</v>
      </c>
      <c r="E36" s="99" t="s">
        <v>303</v>
      </c>
      <c r="F36" s="99" t="s">
        <v>303</v>
      </c>
      <c r="G36" s="100" t="s">
        <v>352</v>
      </c>
    </row>
    <row r="37" customFormat="false" ht="25.35" hidden="false" customHeight="false" outlineLevel="0" collapsed="false">
      <c r="A37" s="96" t="n">
        <v>16</v>
      </c>
      <c r="B37" s="97" t="s">
        <v>283</v>
      </c>
      <c r="C37" s="98" t="s">
        <v>353</v>
      </c>
      <c r="D37" s="99" t="s">
        <v>303</v>
      </c>
      <c r="E37" s="99" t="s">
        <v>303</v>
      </c>
      <c r="F37" s="99" t="s">
        <v>303</v>
      </c>
      <c r="G37" s="100" t="s">
        <v>354</v>
      </c>
      <c r="I37" s="108"/>
      <c r="J37" s="108"/>
      <c r="K37" s="108"/>
      <c r="L37" s="108"/>
    </row>
    <row r="38" customFormat="false" ht="15.75" hidden="false" customHeight="false" outlineLevel="0" collapsed="false">
      <c r="A38" s="3"/>
      <c r="B38" s="78"/>
      <c r="C38" s="109"/>
      <c r="D38" s="77"/>
      <c r="E38" s="77"/>
      <c r="F38" s="77"/>
      <c r="G38" s="77"/>
    </row>
    <row r="39" customFormat="false" ht="26.85" hidden="false" customHeight="false" outlineLevel="0" collapsed="false">
      <c r="A39" s="110"/>
      <c r="B39" s="111" t="s">
        <v>355</v>
      </c>
      <c r="C39" s="112" t="s">
        <v>356</v>
      </c>
      <c r="D39" s="113" t="s">
        <v>357</v>
      </c>
      <c r="E39" s="113" t="s">
        <v>358</v>
      </c>
      <c r="F39" s="113" t="s">
        <v>359</v>
      </c>
      <c r="G39" s="114" t="s">
        <v>360</v>
      </c>
    </row>
    <row r="40" customFormat="false" ht="26.85" hidden="false" customHeight="false" outlineLevel="0" collapsed="false">
      <c r="A40" s="110"/>
      <c r="B40" s="111" t="s">
        <v>361</v>
      </c>
      <c r="C40" s="115"/>
      <c r="D40" s="113" t="s">
        <v>357</v>
      </c>
      <c r="E40" s="113" t="s">
        <v>362</v>
      </c>
      <c r="F40" s="113" t="s">
        <v>363</v>
      </c>
      <c r="G40" s="114" t="s">
        <v>356</v>
      </c>
    </row>
    <row r="41" customFormat="false" ht="15.75" hidden="false" customHeight="false" outlineLevel="0" collapsed="false">
      <c r="B41" s="116"/>
      <c r="C41" s="117"/>
      <c r="D41" s="117"/>
      <c r="E41" s="117"/>
      <c r="F41" s="117"/>
      <c r="G41" s="117"/>
    </row>
    <row r="42" customFormat="false" ht="15.75" hidden="false" customHeight="false" outlineLevel="0" collapsed="false">
      <c r="B42" s="116"/>
      <c r="C42" s="117"/>
      <c r="D42" s="117"/>
      <c r="E42" s="117"/>
      <c r="F42" s="117"/>
      <c r="G42" s="117"/>
    </row>
    <row r="43" customFormat="false" ht="15.75" hidden="false" customHeight="false" outlineLevel="0" collapsed="false">
      <c r="A43" s="118" t="str">
        <f aca="false">'Resumo Proposta'!A30</f>
        <v>_____________________________________</v>
      </c>
      <c r="B43" s="118"/>
      <c r="C43" s="118"/>
      <c r="D43" s="118"/>
      <c r="E43" s="118"/>
      <c r="F43" s="118"/>
      <c r="G43" s="118"/>
    </row>
    <row r="44" customFormat="false" ht="15.75" hidden="false" customHeight="false" outlineLevel="0" collapsed="false">
      <c r="A44" s="118" t="str">
        <f aca="false">'Resumo Proposta'!A31</f>
        <v>MEXUM ENGENHARIA E CONSTRUÇÕES - CNPJ 27.406.174/0001-05</v>
      </c>
      <c r="B44" s="118"/>
      <c r="C44" s="118"/>
      <c r="D44" s="118"/>
      <c r="E44" s="118"/>
      <c r="F44" s="118"/>
      <c r="G44" s="118"/>
    </row>
    <row r="45" customFormat="false" ht="15.75" hidden="false" customHeight="false" outlineLevel="0" collapsed="false">
      <c r="A45" s="118" t="str">
        <f aca="false">'Resumo Proposta'!A32</f>
        <v>PAULO PAZETO MEDEIROS - SÓCIO PROPRIETÁRIO E ENGENHEIRO CIVIL</v>
      </c>
      <c r="B45" s="118"/>
      <c r="C45" s="118"/>
      <c r="D45" s="118"/>
      <c r="E45" s="118"/>
      <c r="F45" s="118"/>
      <c r="G45" s="118"/>
    </row>
    <row r="46" customFormat="false" ht="15.75" hidden="false" customHeight="false" outlineLevel="0" collapsed="false">
      <c r="A46" s="118" t="str">
        <f aca="false">'Resumo Proposta'!A33</f>
        <v>CREA MT 034442</v>
      </c>
      <c r="B46" s="118"/>
      <c r="C46" s="118"/>
      <c r="D46" s="118"/>
      <c r="E46" s="118"/>
      <c r="F46" s="118"/>
      <c r="G46" s="118"/>
    </row>
  </sheetData>
  <autoFilter ref="A6:G36"/>
  <mergeCells count="9">
    <mergeCell ref="A1:G1"/>
    <mergeCell ref="B2:G2"/>
    <mergeCell ref="B3:G3"/>
    <mergeCell ref="B4:G4"/>
    <mergeCell ref="A5:G5"/>
    <mergeCell ref="A43:G43"/>
    <mergeCell ref="A44:G44"/>
    <mergeCell ref="A45:G45"/>
    <mergeCell ref="A46:G46"/>
  </mergeCells>
  <printOptions headings="false" gridLines="false" gridLinesSet="true" horizontalCentered="true" verticalCentered="false"/>
  <pageMargins left="0.39375" right="0.39375" top="0.7875" bottom="0.7875" header="0.315277777777778" footer="0.511811023622047"/>
  <pageSetup paperSize="9" scale="45" fitToWidth="1" fitToHeight="1" pageOrder="downThenOver" orientation="landscape" blackAndWhite="false" draft="false" cellComments="none" horizontalDpi="300" verticalDpi="300" copies="1"/>
  <headerFooter differentFirst="false" differentOddEven="false">
    <oddHeader>&amp;L </oddHeader>
    <odd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O30"/>
  <sheetViews>
    <sheetView showFormulas="false" showGridLines="true" showRowColHeaders="true" showZeros="true" rightToLeft="false" tabSelected="false" showOutlineSymbols="false" defaultGridColor="true" view="normal" topLeftCell="A1" colorId="64" zoomScale="100" zoomScaleNormal="100" zoomScalePageLayoutView="60" workbookViewId="0">
      <selection pane="topLeft" activeCell="A1" activeCellId="0" sqref="A1"/>
    </sheetView>
  </sheetViews>
  <sheetFormatPr defaultColWidth="8.87890625" defaultRowHeight="14.25" customHeight="false" zeroHeight="false" outlineLevelRow="0" outlineLevelCol="0"/>
  <cols>
    <col collapsed="false" customWidth="true" hidden="false" outlineLevel="0" max="1" min="1" style="0" width="17.12"/>
    <col collapsed="false" customWidth="true" hidden="false" outlineLevel="0" max="2" min="2" style="1" width="60"/>
    <col collapsed="false" customWidth="true" hidden="false" outlineLevel="0" max="3" min="3" style="2" width="17"/>
    <col collapsed="false" customWidth="true" hidden="false" outlineLevel="0" max="4" min="4" style="3" width="21.13"/>
    <col collapsed="false" customWidth="true" hidden="false" outlineLevel="0" max="6" min="6" style="0" width="17.62"/>
  </cols>
  <sheetData>
    <row r="1" customFormat="false" ht="103.5" hidden="false" customHeight="true" outlineLevel="0" collapsed="false">
      <c r="A1" s="119" t="s">
        <v>364</v>
      </c>
      <c r="B1" s="119"/>
      <c r="C1" s="119"/>
      <c r="D1" s="119"/>
    </row>
    <row r="2" customFormat="false" ht="15" hidden="false" customHeight="true" outlineLevel="0" collapsed="false">
      <c r="A2" s="120" t="s">
        <v>0</v>
      </c>
      <c r="B2" s="121" t="str">
        <f aca="false">DADOS!B1</f>
        <v>REFORMA E AMPLIAÇÃO DA CÂMARA MUNICIPAL</v>
      </c>
      <c r="C2" s="122" t="s">
        <v>365</v>
      </c>
      <c r="D2" s="122"/>
      <c r="E2" s="123"/>
      <c r="F2" s="123"/>
      <c r="G2" s="123"/>
      <c r="H2" s="123"/>
      <c r="I2" s="123"/>
    </row>
    <row r="3" customFormat="false" ht="15.75" hidden="false" customHeight="true" outlineLevel="0" collapsed="false">
      <c r="A3" s="124" t="s">
        <v>366</v>
      </c>
      <c r="B3" s="121" t="str">
        <f aca="false">DADOS!B2</f>
        <v>MUNICÍPIO DE COMODORO - MT</v>
      </c>
      <c r="C3" s="125" t="str">
        <f aca="false">DADOS!E9&amp;" A "&amp;DADOS!F9</f>
        <v>18/11/25 A 30/11/2025</v>
      </c>
      <c r="D3" s="125"/>
      <c r="E3" s="123"/>
      <c r="F3" s="123"/>
      <c r="G3" s="123"/>
      <c r="H3" s="123"/>
      <c r="I3" s="123"/>
    </row>
    <row r="4" customFormat="false" ht="15" hidden="false" customHeight="true" outlineLevel="0" collapsed="false">
      <c r="A4" s="124" t="s">
        <v>367</v>
      </c>
      <c r="B4" s="121" t="str">
        <f aca="false">DADOS!B7</f>
        <v>MEXUM ENGENHARIA E CONSTRUÇÕES - CNPJ 27.406.174/0001-05</v>
      </c>
      <c r="C4" s="126" t="s">
        <v>368</v>
      </c>
      <c r="D4" s="126"/>
      <c r="E4" s="123"/>
      <c r="F4" s="123"/>
      <c r="G4" s="123"/>
      <c r="H4" s="123"/>
      <c r="I4" s="123"/>
    </row>
    <row r="5" customFormat="false" ht="15" hidden="false" customHeight="false" outlineLevel="0" collapsed="false">
      <c r="A5" s="124" t="s">
        <v>4</v>
      </c>
      <c r="B5" s="121" t="str">
        <f aca="false">DADOS!B3</f>
        <v>SINAPI 05/2025 - SEM DESONERAÇÃO </v>
      </c>
      <c r="C5" s="127"/>
      <c r="D5" s="127"/>
      <c r="E5" s="123"/>
      <c r="F5" s="123"/>
      <c r="G5" s="123"/>
      <c r="H5" s="123"/>
      <c r="I5" s="123"/>
    </row>
    <row r="6" customFormat="false" ht="15" hidden="false" customHeight="false" outlineLevel="0" collapsed="false">
      <c r="A6" s="124" t="s">
        <v>369</v>
      </c>
      <c r="B6" s="128" t="str">
        <f aca="false">DADOS!B6</f>
        <v>SEM DESONERAÇÃO</v>
      </c>
      <c r="C6" s="129"/>
      <c r="D6" s="129"/>
      <c r="E6" s="123"/>
      <c r="F6" s="123"/>
      <c r="G6" s="123"/>
      <c r="H6" s="123"/>
      <c r="I6" s="123"/>
    </row>
    <row r="7" customFormat="false" ht="15" hidden="false" customHeight="false" outlineLevel="0" collapsed="false">
      <c r="A7" s="124" t="s">
        <v>6</v>
      </c>
      <c r="B7" s="130" t="n">
        <f aca="false">DADOS!B4</f>
        <v>0.219</v>
      </c>
      <c r="C7" s="129"/>
      <c r="D7" s="129"/>
      <c r="E7" s="123"/>
      <c r="F7" s="123"/>
      <c r="G7" s="123"/>
      <c r="H7" s="123"/>
      <c r="I7" s="123"/>
    </row>
    <row r="8" customFormat="false" ht="15" hidden="false" customHeight="false" outlineLevel="0" collapsed="false">
      <c r="A8" s="124" t="s">
        <v>23</v>
      </c>
      <c r="B8" s="121" t="str">
        <f aca="false">DADOS!B5</f>
        <v>RUA BAHIA Nº 600N, BAIRRO SÃO FRANCISCO</v>
      </c>
      <c r="C8" s="127"/>
      <c r="D8" s="127"/>
      <c r="E8" s="123"/>
      <c r="F8" s="123"/>
      <c r="G8" s="123"/>
      <c r="H8" s="123"/>
      <c r="I8" s="123"/>
    </row>
    <row r="9" customFormat="false" ht="24" hidden="false" customHeight="true" outlineLevel="0" collapsed="false">
      <c r="A9" s="131" t="s">
        <v>16</v>
      </c>
      <c r="B9" s="131"/>
      <c r="C9" s="131"/>
      <c r="D9" s="131"/>
    </row>
    <row r="10" customFormat="false" ht="30" hidden="false" customHeight="true" outlineLevel="0" collapsed="false">
      <c r="A10" s="40" t="s">
        <v>17</v>
      </c>
      <c r="B10" s="41" t="s">
        <v>18</v>
      </c>
      <c r="C10" s="42" t="s">
        <v>19</v>
      </c>
      <c r="D10" s="43" t="s">
        <v>20</v>
      </c>
    </row>
    <row r="11" customFormat="false" ht="19.5" hidden="false" customHeight="true" outlineLevel="0" collapsed="false">
      <c r="A11" s="44" t="n">
        <v>1</v>
      </c>
      <c r="B11" s="45" t="str">
        <f aca="false">VLOOKUP(A11,'1MP_ADT'!$A$11:$K$117,5,FALSE())</f>
        <v>MURO</v>
      </c>
      <c r="C11" s="46" t="n">
        <f aca="false">VLOOKUP(A11,'1MP_ADT'!$A$11:$K$899,11,FALSE())</f>
        <v>28547.68</v>
      </c>
      <c r="D11" s="47" t="n">
        <f aca="false">C11/$D$21</f>
        <v>0.226931005936934</v>
      </c>
    </row>
    <row r="12" customFormat="false" ht="19.5" hidden="false" customHeight="true" outlineLevel="0" collapsed="false">
      <c r="A12" s="44" t="n">
        <v>2</v>
      </c>
      <c r="B12" s="45" t="str">
        <f aca="false">VLOOKUP(A12,'1MP_ADT'!$A$11:$K$117,5,FALSE())</f>
        <v>REVESTIMENTO DO MURO</v>
      </c>
      <c r="C12" s="46" t="n">
        <f aca="false">VLOOKUP(A12,'1MP_ADT'!$A$11:$K$899,11,FALSE())</f>
        <v>3748.68</v>
      </c>
      <c r="D12" s="47" t="n">
        <f aca="false">C12/$D$21</f>
        <v>0.0297989792282828</v>
      </c>
    </row>
    <row r="13" customFormat="false" ht="19.5" hidden="false" customHeight="true" outlineLevel="0" collapsed="false">
      <c r="A13" s="44" t="n">
        <v>3</v>
      </c>
      <c r="B13" s="45" t="str">
        <f aca="false">VLOOKUP(A13,'1MP_ADT'!$A$11:$K$117,5,FALSE())</f>
        <v>REDE LÓGICA</v>
      </c>
      <c r="C13" s="46" t="n">
        <f aca="false">VLOOKUP(A13,'1MP_ADT'!$A$11:$K$899,11,FALSE())</f>
        <v>0</v>
      </c>
      <c r="D13" s="47" t="n">
        <f aca="false">C13/$D$21</f>
        <v>0</v>
      </c>
    </row>
    <row r="14" customFormat="false" ht="19.5" hidden="false" customHeight="true" outlineLevel="0" collapsed="false">
      <c r="A14" s="44" t="n">
        <v>4</v>
      </c>
      <c r="B14" s="45" t="str">
        <f aca="false">VLOOKUP(A14,'1MP_ADT'!$A$11:$K$117,5,FALSE())</f>
        <v>DRENAGEM SUPERFICIAL E PROFUNDA</v>
      </c>
      <c r="C14" s="46" t="n">
        <f aca="false">VLOOKUP(A14,'1MP_ADT'!$A$11:$K$899,11,FALSE())</f>
        <v>0</v>
      </c>
      <c r="D14" s="47" t="n">
        <f aca="false">C14/$D$21</f>
        <v>0</v>
      </c>
    </row>
    <row r="15" customFormat="false" ht="19.5" hidden="false" customHeight="true" outlineLevel="0" collapsed="false">
      <c r="A15" s="44" t="n">
        <v>5</v>
      </c>
      <c r="B15" s="45" t="str">
        <f aca="false">VLOOKUP(A15,'1MP_ADT'!$A$11:$K$117,5,FALSE())</f>
        <v>COBERTURA</v>
      </c>
      <c r="C15" s="46" t="n">
        <f aca="false">VLOOKUP(A15,'1MP_ADT'!$A$11:$K$899,11,FALSE())</f>
        <v>3865.07</v>
      </c>
      <c r="D15" s="47" t="n">
        <f aca="false">C15/$D$21</f>
        <v>0.0307241857522806</v>
      </c>
    </row>
    <row r="16" customFormat="false" ht="19.5" hidden="false" customHeight="true" outlineLevel="0" collapsed="false">
      <c r="A16" s="44" t="n">
        <v>6</v>
      </c>
      <c r="B16" s="45" t="str">
        <f aca="false">VLOOKUP(A16,'1MP_ADT'!$A$11:$K$117,5,FALSE())</f>
        <v>PAISAGISMO LATERAL</v>
      </c>
      <c r="C16" s="46" t="n">
        <f aca="false">VLOOKUP(A16,'1MP_ADT'!$A$11:$K$899,11,FALSE())</f>
        <v>0</v>
      </c>
      <c r="D16" s="47" t="n">
        <f aca="false">C16/$D$21</f>
        <v>0</v>
      </c>
    </row>
    <row r="17" customFormat="false" ht="19.5" hidden="false" customHeight="true" outlineLevel="0" collapsed="false">
      <c r="A17" s="44" t="n">
        <v>7</v>
      </c>
      <c r="B17" s="45" t="str">
        <f aca="false">VLOOKUP(A17,'1MP_ADT'!$A$11:$K$117,5,FALSE())</f>
        <v>NÃO CONSTAM NO EDITAL</v>
      </c>
      <c r="C17" s="46" t="n">
        <f aca="false">VLOOKUP(A17,'1MP_ADT'!$A$11:$K$899,11,FALSE())</f>
        <v>5561.13</v>
      </c>
      <c r="D17" s="47" t="n">
        <f aca="false">C17/$D$21</f>
        <v>0.0442064933138546</v>
      </c>
    </row>
    <row r="18" customFormat="false" ht="19.5" hidden="false" customHeight="true" outlineLevel="0" collapsed="false">
      <c r="A18" s="44" t="n">
        <v>8</v>
      </c>
      <c r="B18" s="45" t="str">
        <f aca="false">VLOOKUP(A18,'1MP_ADT'!$A$11:$K$117,5,FALSE())</f>
        <v>PISOS E REVESTIMENTOS</v>
      </c>
      <c r="C18" s="46" t="n">
        <f aca="false">VLOOKUP(A18,'1MP_ADT'!$A$11:$K$899,11,FALSE())</f>
        <v>0</v>
      </c>
      <c r="D18" s="47" t="n">
        <f aca="false">C18/$D$21</f>
        <v>0</v>
      </c>
    </row>
    <row r="19" customFormat="false" ht="30.75" hidden="false" customHeight="true" outlineLevel="0" collapsed="false">
      <c r="A19" s="44" t="n">
        <v>9</v>
      </c>
      <c r="B19" s="45" t="str">
        <f aca="false">VLOOKUP(A19,'1MP_ADT'!$A$11:$K$117,5,FALSE())</f>
        <v>COMPLEMENTO HIDROSSANITARIO AO CONTRATO INICIAL E DRENAGEM</v>
      </c>
      <c r="C19" s="46" t="n">
        <f aca="false">VLOOKUP(A19,'1MP_ADT'!$A$11:$K$899,11,FALSE())</f>
        <v>0</v>
      </c>
      <c r="D19" s="47" t="n">
        <f aca="false">C19/$D$21</f>
        <v>0</v>
      </c>
    </row>
    <row r="20" customFormat="false" ht="15" hidden="false" customHeight="false" outlineLevel="0" collapsed="false">
      <c r="A20" s="48"/>
      <c r="B20" s="48"/>
      <c r="C20" s="48"/>
      <c r="D20" s="48"/>
      <c r="E20" s="26"/>
    </row>
    <row r="21" customFormat="false" ht="14.25" hidden="false" customHeight="false" outlineLevel="0" collapsed="false">
      <c r="A21" s="49"/>
      <c r="B21" s="50"/>
      <c r="C21" s="51" t="s">
        <v>21</v>
      </c>
      <c r="D21" s="132" t="n">
        <f aca="false">'1MP_ADT'!M6</f>
        <v>125798.94</v>
      </c>
      <c r="E21" s="53"/>
      <c r="F21" s="54"/>
    </row>
    <row r="22" customFormat="false" ht="14.25" hidden="false" customHeight="false" outlineLevel="0" collapsed="false">
      <c r="C22" s="2" t="s">
        <v>370</v>
      </c>
      <c r="D22" s="133" t="n">
        <f aca="false">SUM(C11:C19)</f>
        <v>41722.56</v>
      </c>
    </row>
    <row r="23" customFormat="false" ht="29.25" hidden="false" customHeight="true" outlineLevel="0" collapsed="false">
      <c r="A23" s="134"/>
      <c r="B23" s="134"/>
      <c r="C23" s="134" t="s">
        <v>371</v>
      </c>
      <c r="D23" s="135" t="n">
        <f aca="false">D22/DADOS!C16</f>
        <v>0.122758120994479</v>
      </c>
    </row>
    <row r="24" customFormat="false" ht="14.25" hidden="false" customHeight="false" outlineLevel="0" collapsed="false">
      <c r="B24" s="134" t="e">
        <f aca="false" t="array" ref="B24:B24">C4&amp;" se resume no valor de "&amp;[30]!EXTENSO(D22)</f>
        <v>#NAME?</v>
      </c>
      <c r="D24" s="136"/>
      <c r="F24" s="137"/>
      <c r="G24" s="137"/>
      <c r="H24" s="137"/>
      <c r="I24" s="138"/>
      <c r="J24" s="139"/>
      <c r="K24" s="139"/>
      <c r="L24" s="139"/>
      <c r="M24" s="140"/>
      <c r="N24" s="140"/>
      <c r="O24" s="140"/>
    </row>
    <row r="25" customFormat="false" ht="14.25" hidden="false" customHeight="false" outlineLevel="0" collapsed="false">
      <c r="A25" s="141" t="str">
        <f aca="false">"Comodoro, "&amp; DADOS!C19</f>
        <v>Comodoro, 16/03/26</v>
      </c>
      <c r="D25" s="136"/>
      <c r="F25" s="142"/>
      <c r="G25" s="142"/>
      <c r="H25" s="142"/>
      <c r="I25" s="143"/>
      <c r="J25" s="144"/>
      <c r="K25" s="144"/>
      <c r="L25" s="144"/>
      <c r="M25" s="145"/>
      <c r="N25" s="145"/>
      <c r="O25" s="145"/>
    </row>
    <row r="26" customFormat="false" ht="14.25" hidden="false" customHeight="false" outlineLevel="0" collapsed="false">
      <c r="B26" s="146" t="s">
        <v>372</v>
      </c>
      <c r="F26" s="137"/>
      <c r="G26" s="137"/>
      <c r="H26" s="137"/>
      <c r="I26" s="147"/>
      <c r="J26" s="139"/>
      <c r="K26" s="139"/>
      <c r="L26" s="139"/>
      <c r="M26" s="140"/>
      <c r="N26" s="140"/>
      <c r="O26" s="140"/>
    </row>
    <row r="27" customFormat="false" ht="14.25" hidden="false" customHeight="false" outlineLevel="0" collapsed="false">
      <c r="B27" s="146" t="s">
        <v>373</v>
      </c>
    </row>
    <row r="28" customFormat="false" ht="14.25" hidden="false" customHeight="false" outlineLevel="0" collapsed="false">
      <c r="B28" s="146" t="s">
        <v>374</v>
      </c>
      <c r="L28" s="148"/>
      <c r="M28" s="148"/>
      <c r="N28" s="149"/>
      <c r="O28" s="149"/>
    </row>
    <row r="29" customFormat="false" ht="14.25" hidden="false" customHeight="false" outlineLevel="0" collapsed="false">
      <c r="B29" s="146" t="s">
        <v>375</v>
      </c>
      <c r="L29" s="150"/>
      <c r="M29" s="150"/>
      <c r="N29" s="151"/>
      <c r="O29" s="151"/>
    </row>
    <row r="30" customFormat="false" ht="15" hidden="false" customHeight="false" outlineLevel="0" collapsed="false">
      <c r="L30" s="137"/>
      <c r="M30" s="137"/>
      <c r="N30" s="152"/>
      <c r="O30" s="152"/>
    </row>
  </sheetData>
  <mergeCells count="18">
    <mergeCell ref="A1:D1"/>
    <mergeCell ref="C2:D2"/>
    <mergeCell ref="E2:I8"/>
    <mergeCell ref="C3:D3"/>
    <mergeCell ref="C4:D4"/>
    <mergeCell ref="A9:D9"/>
    <mergeCell ref="A20:D20"/>
    <mergeCell ref="F24:H24"/>
    <mergeCell ref="M24:O24"/>
    <mergeCell ref="F25:H25"/>
    <mergeCell ref="F26:H26"/>
    <mergeCell ref="M26:O26"/>
    <mergeCell ref="L28:M28"/>
    <mergeCell ref="N28:O28"/>
    <mergeCell ref="L29:M29"/>
    <mergeCell ref="N29:O29"/>
    <mergeCell ref="L30:M30"/>
    <mergeCell ref="N30:O30"/>
  </mergeCells>
  <printOptions headings="false" gridLines="false" gridLinesSet="true" horizontalCentered="true" verticalCentered="false"/>
  <pageMargins left="0.39375" right="0.39375" top="0.7875" bottom="0.7875" header="0.315277777777778" footer="0.511811023622047"/>
  <pageSetup paperSize="9" scale="75" fitToWidth="1" fitToHeight="1" pageOrder="downThenOver" orientation="portrait" blackAndWhite="false" draft="false" cellComments="none" horizontalDpi="300" verticalDpi="300" copies="1"/>
  <headerFooter differentFirst="false" differentOddEven="false">
    <oddHeader>&amp;L </oddHeader>
    <oddFoot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M148"/>
  <sheetViews>
    <sheetView showFormulas="false" showGridLines="true" showRowColHeaders="true" showZeros="true" rightToLeft="false" tabSelected="false" showOutlineSymbols="false" defaultGridColor="true" view="normal" topLeftCell="A1" colorId="64" zoomScale="100" zoomScaleNormal="100" zoomScalePageLayoutView="60" workbookViewId="0">
      <selection pane="topLeft" activeCell="A1" activeCellId="0" sqref="A1"/>
    </sheetView>
  </sheetViews>
  <sheetFormatPr defaultColWidth="8.87890625" defaultRowHeight="14.25" customHeight="false" zeroHeight="false" outlineLevelRow="4" outlineLevelCol="0"/>
  <cols>
    <col collapsed="false" customWidth="true" hidden="false" outlineLevel="0" max="1" min="1" style="3" width="13.38"/>
    <col collapsed="false" customWidth="true" hidden="false" outlineLevel="0" max="2" min="2" style="3" width="13"/>
    <col collapsed="false" customWidth="true" hidden="false" outlineLevel="0" max="3" min="3" style="3" width="9.87"/>
    <col collapsed="false" customWidth="true" hidden="false" outlineLevel="0" max="4" min="4" style="3" width="13"/>
    <col collapsed="false" customWidth="true" hidden="false" outlineLevel="0" max="5" min="5" style="1" width="80"/>
    <col collapsed="false" customWidth="true" hidden="false" outlineLevel="0" max="6" min="6" style="3" width="8.5"/>
    <col collapsed="false" customWidth="true" hidden="false" outlineLevel="0" max="7" min="7" style="2" width="10.38"/>
    <col collapsed="false" customWidth="true" hidden="false" outlineLevel="0" max="8" min="8" style="1" width="13"/>
    <col collapsed="false" customWidth="true" hidden="false" outlineLevel="0" max="10" min="9" style="2" width="13.5"/>
    <col collapsed="false" customWidth="true" hidden="false" outlineLevel="0" max="11" min="11" style="3" width="13.12"/>
    <col collapsed="false" customWidth="true" hidden="false" outlineLevel="0" max="12" min="12" style="0" width="9.87"/>
    <col collapsed="false" customWidth="true" hidden="false" outlineLevel="0" max="13" min="13" style="0" width="20.88"/>
  </cols>
  <sheetData>
    <row r="1" customFormat="false" ht="15.75" hidden="false" customHeight="true" outlineLevel="4" collapsed="false">
      <c r="A1" s="153" t="s">
        <v>0</v>
      </c>
      <c r="B1" s="154" t="str">
        <f aca="false">DADOS!B1</f>
        <v>REFORMA E AMPLIAÇÃO DA CÂMARA MUNICIPAL</v>
      </c>
      <c r="C1" s="154"/>
      <c r="D1" s="154"/>
      <c r="E1" s="155" t="s">
        <v>364</v>
      </c>
      <c r="F1" s="155"/>
      <c r="G1" s="155"/>
      <c r="H1" s="155"/>
      <c r="I1" s="155"/>
      <c r="J1" s="156" t="s">
        <v>365</v>
      </c>
      <c r="K1" s="156"/>
      <c r="L1" s="157"/>
      <c r="M1" s="157" t="s">
        <v>376</v>
      </c>
    </row>
    <row r="2" customFormat="false" ht="15" hidden="false" customHeight="false" outlineLevel="4" collapsed="false">
      <c r="A2" s="158" t="s">
        <v>366</v>
      </c>
      <c r="B2" s="159" t="str">
        <f aca="false">DADOS!B2</f>
        <v>MUNICÍPIO DE COMODORO - MT</v>
      </c>
      <c r="C2" s="159"/>
      <c r="D2" s="159"/>
      <c r="E2" s="155"/>
      <c r="F2" s="155"/>
      <c r="G2" s="155"/>
      <c r="H2" s="155"/>
      <c r="I2" s="155"/>
      <c r="J2" s="160" t="str">
        <f aca="false">DADOS!E9&amp;" A "&amp;DADOS!F9</f>
        <v>18/11/25 A 30/11/2025</v>
      </c>
      <c r="K2" s="160"/>
      <c r="L2" s="157"/>
      <c r="M2" s="161" t="n">
        <f aca="false">K119</f>
        <v>41722.56</v>
      </c>
    </row>
    <row r="3" customFormat="false" ht="47.25" hidden="false" customHeight="true" outlineLevel="4" collapsed="false">
      <c r="A3" s="162" t="s">
        <v>367</v>
      </c>
      <c r="B3" s="163" t="str">
        <f aca="false">DADOS!B7</f>
        <v>MEXUM ENGENHARIA E CONSTRUÇÕES - CNPJ 27.406.174/0001-05</v>
      </c>
      <c r="C3" s="163"/>
      <c r="D3" s="163"/>
      <c r="E3" s="155"/>
      <c r="F3" s="155"/>
      <c r="G3" s="155"/>
      <c r="H3" s="155"/>
      <c r="I3" s="155"/>
      <c r="J3" s="156" t="str">
        <f aca="false">DADOS!B8</f>
        <v>PRIMEIRA MEDIÇÃO PROVISÓRIA</v>
      </c>
      <c r="K3" s="156"/>
      <c r="L3" s="157"/>
      <c r="M3" s="161"/>
    </row>
    <row r="4" customFormat="false" ht="15.75" hidden="false" customHeight="true" outlineLevel="4" collapsed="false">
      <c r="A4" s="162" t="s">
        <v>4</v>
      </c>
      <c r="B4" s="163" t="str">
        <f aca="false">'DECLARAÇÕES GERAIS'!B3</f>
        <v>SINAPI 05/2025 - SEM DESONERAÇÃO </v>
      </c>
      <c r="C4" s="163"/>
      <c r="D4" s="163"/>
      <c r="E4" s="155"/>
      <c r="F4" s="155"/>
      <c r="G4" s="155"/>
      <c r="H4" s="155"/>
      <c r="I4" s="155"/>
      <c r="J4" s="160"/>
      <c r="K4" s="160"/>
      <c r="L4" s="157"/>
      <c r="M4" s="157" t="s">
        <v>377</v>
      </c>
    </row>
    <row r="5" customFormat="false" ht="15.75" hidden="false" customHeight="true" outlineLevel="4" collapsed="false">
      <c r="A5" s="162" t="s">
        <v>369</v>
      </c>
      <c r="B5" s="159" t="str">
        <f aca="false">DADOS!B6</f>
        <v>SEM DESONERAÇÃO</v>
      </c>
      <c r="C5" s="159"/>
      <c r="D5" s="159"/>
      <c r="E5" s="155"/>
      <c r="F5" s="155"/>
      <c r="G5" s="155"/>
      <c r="H5" s="155"/>
      <c r="I5" s="155"/>
      <c r="J5" s="156"/>
      <c r="K5" s="156"/>
      <c r="L5" s="157"/>
      <c r="M5" s="157"/>
    </row>
    <row r="6" customFormat="false" ht="15.75" hidden="false" customHeight="true" outlineLevel="4" collapsed="false">
      <c r="A6" s="162" t="s">
        <v>6</v>
      </c>
      <c r="B6" s="164" t="n">
        <f aca="false">DADOS!B4</f>
        <v>0.219</v>
      </c>
      <c r="C6" s="164"/>
      <c r="D6" s="164"/>
      <c r="E6" s="155"/>
      <c r="F6" s="155"/>
      <c r="G6" s="155"/>
      <c r="H6" s="155"/>
      <c r="I6" s="155"/>
      <c r="J6" s="160"/>
      <c r="K6" s="160"/>
      <c r="L6" s="157"/>
      <c r="M6" s="161" t="n">
        <f aca="false">J118</f>
        <v>125798.94</v>
      </c>
    </row>
    <row r="7" customFormat="false" ht="27.75" hidden="false" customHeight="true" outlineLevel="4" collapsed="false">
      <c r="A7" s="162" t="s">
        <v>23</v>
      </c>
      <c r="B7" s="163" t="str">
        <f aca="false">DADOS!B5</f>
        <v>RUA BAHIA Nº 600N, BAIRRO SÃO FRANCISCO</v>
      </c>
      <c r="C7" s="163"/>
      <c r="D7" s="163"/>
      <c r="E7" s="155"/>
      <c r="F7" s="155"/>
      <c r="G7" s="155"/>
      <c r="H7" s="155"/>
      <c r="I7" s="155"/>
      <c r="J7" s="156"/>
      <c r="K7" s="156"/>
      <c r="L7" s="157"/>
      <c r="M7" s="157"/>
    </row>
    <row r="8" customFormat="false" ht="24" hidden="false" customHeight="true" outlineLevel="0" collapsed="false">
      <c r="A8" s="165" t="s">
        <v>378</v>
      </c>
      <c r="B8" s="165"/>
      <c r="C8" s="165"/>
      <c r="D8" s="165"/>
      <c r="E8" s="165"/>
      <c r="F8" s="165"/>
      <c r="G8" s="165"/>
      <c r="H8" s="165"/>
      <c r="I8" s="165"/>
      <c r="J8" s="165"/>
      <c r="K8" s="165"/>
      <c r="L8" s="157"/>
      <c r="M8" s="157"/>
    </row>
    <row r="9" s="170" customFormat="true" ht="24" hidden="false" customHeight="true" outlineLevel="0" collapsed="false">
      <c r="A9" s="166"/>
      <c r="B9" s="167"/>
      <c r="C9" s="167"/>
      <c r="D9" s="167"/>
      <c r="E9" s="167"/>
      <c r="F9" s="167"/>
      <c r="G9" s="168" t="s">
        <v>379</v>
      </c>
      <c r="H9" s="168"/>
      <c r="I9" s="167"/>
      <c r="J9" s="167"/>
      <c r="K9" s="168"/>
      <c r="L9" s="169"/>
      <c r="M9" s="169"/>
    </row>
    <row r="10" s="179" customFormat="true" ht="30" hidden="false" customHeight="true" outlineLevel="0" collapsed="false">
      <c r="A10" s="171" t="s">
        <v>17</v>
      </c>
      <c r="B10" s="171" t="s">
        <v>25</v>
      </c>
      <c r="C10" s="171" t="s">
        <v>26</v>
      </c>
      <c r="D10" s="171" t="s">
        <v>27</v>
      </c>
      <c r="E10" s="172" t="s">
        <v>18</v>
      </c>
      <c r="F10" s="171" t="s">
        <v>28</v>
      </c>
      <c r="G10" s="173" t="s">
        <v>380</v>
      </c>
      <c r="H10" s="172" t="s">
        <v>381</v>
      </c>
      <c r="I10" s="174" t="s">
        <v>31</v>
      </c>
      <c r="J10" s="175" t="s">
        <v>382</v>
      </c>
      <c r="K10" s="176" t="s">
        <v>381</v>
      </c>
      <c r="L10" s="177" t="n">
        <f aca="false">C121</f>
        <v>0</v>
      </c>
      <c r="M10" s="178"/>
    </row>
    <row r="11" s="179" customFormat="true" ht="15" hidden="false" customHeight="false" outlineLevel="0" collapsed="false">
      <c r="A11" s="180" t="n">
        <v>1</v>
      </c>
      <c r="B11" s="180"/>
      <c r="C11" s="180"/>
      <c r="D11" s="180" t="s">
        <v>383</v>
      </c>
      <c r="E11" s="181" t="s">
        <v>384</v>
      </c>
      <c r="F11" s="182"/>
      <c r="G11" s="182"/>
      <c r="H11" s="182"/>
      <c r="I11" s="182"/>
      <c r="J11" s="182" t="n">
        <f aca="false">TRUNC(G11 * I11,2)</f>
        <v>0</v>
      </c>
      <c r="K11" s="183" t="n">
        <f aca="false">K12+K20+K41</f>
        <v>28547.68</v>
      </c>
      <c r="L11" s="178"/>
      <c r="M11" s="178"/>
    </row>
    <row r="12" customFormat="false" ht="33" hidden="false" customHeight="true" outlineLevel="0" collapsed="false">
      <c r="A12" s="181" t="s">
        <v>385</v>
      </c>
      <c r="B12" s="180"/>
      <c r="C12" s="181"/>
      <c r="D12" s="181" t="s">
        <v>383</v>
      </c>
      <c r="E12" s="181" t="s">
        <v>386</v>
      </c>
      <c r="F12" s="182"/>
      <c r="G12" s="182"/>
      <c r="H12" s="182"/>
      <c r="I12" s="184"/>
      <c r="J12" s="182" t="n">
        <f aca="false">SUM(J13:J19)</f>
        <v>5769.95</v>
      </c>
      <c r="K12" s="183" t="n">
        <f aca="false">SUM(K13:K19)</f>
        <v>1366.69</v>
      </c>
      <c r="L12" s="157"/>
      <c r="M12" s="157"/>
    </row>
    <row r="13" s="179" customFormat="true" ht="23.85" hidden="false" customHeight="false" outlineLevel="0" collapsed="false">
      <c r="A13" s="185" t="s">
        <v>387</v>
      </c>
      <c r="B13" s="185" t="s">
        <v>35</v>
      </c>
      <c r="C13" s="185" t="s">
        <v>42</v>
      </c>
      <c r="D13" s="185" t="n">
        <v>97622</v>
      </c>
      <c r="E13" s="185" t="s">
        <v>52</v>
      </c>
      <c r="F13" s="184" t="s">
        <v>388</v>
      </c>
      <c r="G13" s="184" t="n">
        <v>16.38</v>
      </c>
      <c r="H13" s="184" t="n">
        <f aca="false">G13</f>
        <v>16.38</v>
      </c>
      <c r="I13" s="184" t="n">
        <v>66.8</v>
      </c>
      <c r="J13" s="184" t="n">
        <f aca="false">TRUNC(G13 * I13,2)</f>
        <v>1094.18</v>
      </c>
      <c r="K13" s="186" t="n">
        <f aca="false">TRUNC(H13*I13,2)</f>
        <v>1094.18</v>
      </c>
      <c r="L13" s="178"/>
      <c r="M13" s="178"/>
    </row>
    <row r="14" customFormat="false" ht="23.85" hidden="false" customHeight="false" outlineLevel="0" collapsed="false">
      <c r="A14" s="185" t="s">
        <v>389</v>
      </c>
      <c r="B14" s="185" t="s">
        <v>35</v>
      </c>
      <c r="C14" s="185" t="s">
        <v>42</v>
      </c>
      <c r="D14" s="185" t="n">
        <v>104789</v>
      </c>
      <c r="E14" s="185" t="s">
        <v>390</v>
      </c>
      <c r="F14" s="184" t="s">
        <v>388</v>
      </c>
      <c r="G14" s="184" t="n">
        <v>1.46</v>
      </c>
      <c r="H14" s="184"/>
      <c r="I14" s="184" t="n">
        <v>239.25</v>
      </c>
      <c r="J14" s="184" t="n">
        <f aca="false">TRUNC(G14 * I14,2)</f>
        <v>349.3</v>
      </c>
      <c r="K14" s="186" t="n">
        <f aca="false">TRUNC(H14*I14,2)</f>
        <v>0</v>
      </c>
      <c r="L14" s="157"/>
      <c r="M14" s="157"/>
    </row>
    <row r="15" customFormat="false" ht="15" hidden="false" customHeight="false" outlineLevel="0" collapsed="false">
      <c r="A15" s="185" t="s">
        <v>391</v>
      </c>
      <c r="B15" s="185" t="s">
        <v>35</v>
      </c>
      <c r="C15" s="185" t="s">
        <v>42</v>
      </c>
      <c r="D15" s="185" t="n">
        <v>85387</v>
      </c>
      <c r="E15" s="185" t="s">
        <v>56</v>
      </c>
      <c r="F15" s="184" t="s">
        <v>388</v>
      </c>
      <c r="G15" s="184" t="n">
        <v>17.84</v>
      </c>
      <c r="H15" s="184"/>
      <c r="I15" s="184" t="n">
        <v>91.14</v>
      </c>
      <c r="J15" s="184" t="n">
        <f aca="false">TRUNC(G15 * I15,2)</f>
        <v>1625.93</v>
      </c>
      <c r="K15" s="186" t="n">
        <f aca="false">TRUNC(H15*I15,2)</f>
        <v>0</v>
      </c>
      <c r="L15" s="157"/>
      <c r="M15" s="157"/>
    </row>
    <row r="16" customFormat="false" ht="15" hidden="false" customHeight="false" outlineLevel="0" collapsed="false">
      <c r="A16" s="185" t="s">
        <v>392</v>
      </c>
      <c r="B16" s="185" t="s">
        <v>35</v>
      </c>
      <c r="C16" s="185" t="s">
        <v>393</v>
      </c>
      <c r="D16" s="185" t="n">
        <v>22809</v>
      </c>
      <c r="E16" s="185" t="s">
        <v>394</v>
      </c>
      <c r="F16" s="184" t="s">
        <v>388</v>
      </c>
      <c r="G16" s="184" t="n">
        <v>17.84</v>
      </c>
      <c r="H16" s="184"/>
      <c r="I16" s="184" t="n">
        <v>23.62</v>
      </c>
      <c r="J16" s="184" t="n">
        <f aca="false">TRUNC(G16 * I16,2)</f>
        <v>421.38</v>
      </c>
      <c r="K16" s="186" t="n">
        <f aca="false">TRUNC(H16*I16,2)</f>
        <v>0</v>
      </c>
      <c r="L16" s="157"/>
      <c r="M16" s="157"/>
    </row>
    <row r="17" customFormat="false" ht="23.85" hidden="false" customHeight="false" outlineLevel="0" collapsed="false">
      <c r="A17" s="185" t="s">
        <v>395</v>
      </c>
      <c r="B17" s="185" t="s">
        <v>35</v>
      </c>
      <c r="C17" s="185" t="s">
        <v>42</v>
      </c>
      <c r="D17" s="185" t="n">
        <v>100946</v>
      </c>
      <c r="E17" s="185" t="s">
        <v>396</v>
      </c>
      <c r="F17" s="184" t="s">
        <v>397</v>
      </c>
      <c r="G17" s="184" t="n">
        <v>616.76</v>
      </c>
      <c r="H17" s="184"/>
      <c r="I17" s="184" t="n">
        <v>3.05</v>
      </c>
      <c r="J17" s="184" t="n">
        <f aca="false">TRUNC(G17 * I17,2)</f>
        <v>1881.11</v>
      </c>
      <c r="K17" s="186" t="n">
        <f aca="false">TRUNC(H17*I17,2)</f>
        <v>0</v>
      </c>
      <c r="L17" s="157"/>
      <c r="M17" s="157"/>
    </row>
    <row r="18" s="179" customFormat="true" ht="23.85" hidden="false" customHeight="false" outlineLevel="0" collapsed="false">
      <c r="A18" s="185" t="s">
        <v>398</v>
      </c>
      <c r="B18" s="185" t="s">
        <v>35</v>
      </c>
      <c r="C18" s="185" t="s">
        <v>42</v>
      </c>
      <c r="D18" s="185" t="n">
        <v>97647</v>
      </c>
      <c r="E18" s="185" t="s">
        <v>399</v>
      </c>
      <c r="F18" s="184" t="s">
        <v>400</v>
      </c>
      <c r="G18" s="184" t="n">
        <v>29.75</v>
      </c>
      <c r="H18" s="184"/>
      <c r="I18" s="184" t="n">
        <v>4.22</v>
      </c>
      <c r="J18" s="184" t="n">
        <f aca="false">TRUNC(G18 * I18,2)</f>
        <v>125.54</v>
      </c>
      <c r="K18" s="186" t="n">
        <f aca="false">TRUNC(H18*I18,2)</f>
        <v>0</v>
      </c>
      <c r="L18" s="178"/>
      <c r="M18" s="178"/>
    </row>
    <row r="19" customFormat="false" ht="23.85" hidden="false" customHeight="false" outlineLevel="0" collapsed="false">
      <c r="A19" s="185" t="s">
        <v>401</v>
      </c>
      <c r="B19" s="185" t="s">
        <v>35</v>
      </c>
      <c r="C19" s="185" t="s">
        <v>42</v>
      </c>
      <c r="D19" s="185" t="n">
        <v>97650</v>
      </c>
      <c r="E19" s="185" t="s">
        <v>402</v>
      </c>
      <c r="F19" s="184" t="s">
        <v>400</v>
      </c>
      <c r="G19" s="184" t="n">
        <v>29.75</v>
      </c>
      <c r="H19" s="184" t="n">
        <f aca="false">G19</f>
        <v>29.75</v>
      </c>
      <c r="I19" s="184" t="n">
        <v>9.16</v>
      </c>
      <c r="J19" s="184" t="n">
        <f aca="false">TRUNC(G19 * I19,2)</f>
        <v>272.51</v>
      </c>
      <c r="K19" s="186" t="n">
        <f aca="false">TRUNC(H19*I19,2)</f>
        <v>272.51</v>
      </c>
      <c r="L19" s="157"/>
      <c r="M19" s="157"/>
    </row>
    <row r="20" customFormat="false" ht="15" hidden="false" customHeight="false" outlineLevel="0" collapsed="false">
      <c r="A20" s="181" t="s">
        <v>403</v>
      </c>
      <c r="B20" s="181"/>
      <c r="C20" s="181"/>
      <c r="D20" s="181" t="s">
        <v>383</v>
      </c>
      <c r="E20" s="181" t="s">
        <v>404</v>
      </c>
      <c r="F20" s="182"/>
      <c r="G20" s="182" t="n">
        <v>1</v>
      </c>
      <c r="H20" s="182"/>
      <c r="I20" s="182"/>
      <c r="J20" s="182" t="n">
        <f aca="false">TRUNC(G20 * I20,2)</f>
        <v>0</v>
      </c>
      <c r="K20" s="183" t="n">
        <f aca="false">K21+K27+K35</f>
        <v>19731.99</v>
      </c>
      <c r="L20" s="157" t="n">
        <f aca="false">3*4*2*0.1</f>
        <v>2.4</v>
      </c>
      <c r="M20" s="157"/>
    </row>
    <row r="21" customFormat="false" ht="15" hidden="false" customHeight="false" outlineLevel="0" collapsed="false">
      <c r="A21" s="181" t="s">
        <v>405</v>
      </c>
      <c r="B21" s="181"/>
      <c r="C21" s="181"/>
      <c r="D21" s="181" t="s">
        <v>383</v>
      </c>
      <c r="E21" s="181" t="s">
        <v>406</v>
      </c>
      <c r="F21" s="182"/>
      <c r="G21" s="182" t="n">
        <v>1</v>
      </c>
      <c r="H21" s="182"/>
      <c r="I21" s="182"/>
      <c r="J21" s="182" t="n">
        <f aca="false">SUM(J22:J26)</f>
        <v>2843.08</v>
      </c>
      <c r="K21" s="183" t="n">
        <f aca="false">SUM(K22:K26)</f>
        <v>2839.63</v>
      </c>
      <c r="L21" s="157"/>
      <c r="M21" s="157"/>
    </row>
    <row r="22" s="179" customFormat="true" ht="23.85" hidden="false" customHeight="false" outlineLevel="0" collapsed="false">
      <c r="A22" s="185" t="s">
        <v>407</v>
      </c>
      <c r="B22" s="185" t="s">
        <v>35</v>
      </c>
      <c r="C22" s="185" t="s">
        <v>42</v>
      </c>
      <c r="D22" s="185" t="n">
        <v>104917</v>
      </c>
      <c r="E22" s="185" t="s">
        <v>65</v>
      </c>
      <c r="F22" s="184" t="s">
        <v>66</v>
      </c>
      <c r="G22" s="184" t="n">
        <v>21.0666667</v>
      </c>
      <c r="H22" s="184" t="n">
        <v>21.0696902654867</v>
      </c>
      <c r="I22" s="184" t="n">
        <v>18.08</v>
      </c>
      <c r="J22" s="184" t="n">
        <f aca="false">TRUNC(G22 * I22,2)</f>
        <v>380.88</v>
      </c>
      <c r="K22" s="186" t="n">
        <f aca="false">TRUNC(H22*I22,2)</f>
        <v>380.94</v>
      </c>
      <c r="L22" s="178"/>
      <c r="M22" s="178"/>
    </row>
    <row r="23" s="179" customFormat="true" ht="23.85" hidden="false" customHeight="false" outlineLevel="0" collapsed="false">
      <c r="A23" s="185" t="s">
        <v>408</v>
      </c>
      <c r="B23" s="185" t="s">
        <v>35</v>
      </c>
      <c r="C23" s="185" t="s">
        <v>42</v>
      </c>
      <c r="D23" s="185" t="n">
        <v>104918</v>
      </c>
      <c r="E23" s="185" t="s">
        <v>68</v>
      </c>
      <c r="F23" s="184" t="s">
        <v>66</v>
      </c>
      <c r="G23" s="184" t="n">
        <v>51.6</v>
      </c>
      <c r="H23" s="184" t="n">
        <v>51.6</v>
      </c>
      <c r="I23" s="184" t="n">
        <v>16.78</v>
      </c>
      <c r="J23" s="184" t="n">
        <f aca="false">TRUNC(G23 * I23,2)</f>
        <v>865.84</v>
      </c>
      <c r="K23" s="186" t="n">
        <f aca="false">TRUNC(H23*I23,2)</f>
        <v>865.84</v>
      </c>
      <c r="L23" s="178"/>
      <c r="M23" s="178"/>
    </row>
    <row r="24" s="179" customFormat="true" ht="23.85" hidden="false" customHeight="false" outlineLevel="0" collapsed="false">
      <c r="A24" s="185" t="s">
        <v>409</v>
      </c>
      <c r="B24" s="185" t="s">
        <v>35</v>
      </c>
      <c r="C24" s="185" t="s">
        <v>42</v>
      </c>
      <c r="D24" s="185" t="n">
        <v>94965</v>
      </c>
      <c r="E24" s="185" t="s">
        <v>70</v>
      </c>
      <c r="F24" s="184" t="s">
        <v>388</v>
      </c>
      <c r="G24" s="184" t="n">
        <v>0.5733333</v>
      </c>
      <c r="H24" s="184" t="n">
        <v>0.569990799065751</v>
      </c>
      <c r="I24" s="184" t="n">
        <v>706.45</v>
      </c>
      <c r="J24" s="184" t="n">
        <f aca="false">TRUNC(G24 * I24,2)</f>
        <v>405.03</v>
      </c>
      <c r="K24" s="186" t="n">
        <f aca="false">TRUNC(H24*I24,2)</f>
        <v>402.67</v>
      </c>
      <c r="L24" s="178"/>
      <c r="M24" s="178"/>
    </row>
    <row r="25" customFormat="false" ht="23.85" hidden="false" customHeight="false" outlineLevel="0" collapsed="false">
      <c r="A25" s="185" t="s">
        <v>410</v>
      </c>
      <c r="B25" s="185" t="s">
        <v>35</v>
      </c>
      <c r="C25" s="185" t="s">
        <v>42</v>
      </c>
      <c r="D25" s="185" t="n">
        <v>103670</v>
      </c>
      <c r="E25" s="185" t="s">
        <v>72</v>
      </c>
      <c r="F25" s="184" t="s">
        <v>388</v>
      </c>
      <c r="G25" s="184" t="n">
        <v>0.5733333</v>
      </c>
      <c r="H25" s="184" t="n">
        <v>0.569974702683842</v>
      </c>
      <c r="I25" s="184" t="n">
        <v>343.91</v>
      </c>
      <c r="J25" s="184" t="n">
        <f aca="false">TRUNC(G25 * I25,2)</f>
        <v>197.17</v>
      </c>
      <c r="K25" s="186" t="n">
        <f aca="false">TRUNC(H25*I25,2)</f>
        <v>196.02</v>
      </c>
      <c r="L25" s="157"/>
      <c r="M25" s="157"/>
    </row>
    <row r="26" customFormat="false" ht="23.85" hidden="false" customHeight="false" outlineLevel="0" collapsed="false">
      <c r="A26" s="185" t="s">
        <v>411</v>
      </c>
      <c r="B26" s="185" t="s">
        <v>35</v>
      </c>
      <c r="C26" s="185" t="s">
        <v>42</v>
      </c>
      <c r="D26" s="185" t="n">
        <v>92762</v>
      </c>
      <c r="E26" s="185" t="s">
        <v>80</v>
      </c>
      <c r="F26" s="184" t="s">
        <v>66</v>
      </c>
      <c r="G26" s="184" t="n">
        <v>76.24</v>
      </c>
      <c r="H26" s="184" t="n">
        <v>76.24</v>
      </c>
      <c r="I26" s="184" t="n">
        <v>13.04</v>
      </c>
      <c r="J26" s="184" t="n">
        <f aca="false">TRUNC(G26 * I26,2)</f>
        <v>994.16</v>
      </c>
      <c r="K26" s="186" t="n">
        <f aca="false">TRUNC(H26*I26,2)</f>
        <v>994.16</v>
      </c>
      <c r="L26" s="157"/>
      <c r="M26" s="157"/>
    </row>
    <row r="27" customFormat="false" ht="15" hidden="false" customHeight="false" outlineLevel="0" collapsed="false">
      <c r="A27" s="181" t="s">
        <v>412</v>
      </c>
      <c r="B27" s="181"/>
      <c r="C27" s="181"/>
      <c r="D27" s="181" t="s">
        <v>383</v>
      </c>
      <c r="E27" s="181" t="s">
        <v>413</v>
      </c>
      <c r="F27" s="182"/>
      <c r="G27" s="182" t="n">
        <v>1</v>
      </c>
      <c r="H27" s="182"/>
      <c r="I27" s="182" t="n">
        <v>17484.09</v>
      </c>
      <c r="J27" s="182" t="n">
        <f aca="false">SUM(J28:J34)</f>
        <v>17484.09</v>
      </c>
      <c r="K27" s="183" t="n">
        <f aca="false">SUM(K28:K34)</f>
        <v>15425.33</v>
      </c>
      <c r="L27" s="157"/>
      <c r="M27" s="157"/>
    </row>
    <row r="28" customFormat="false" ht="23.85" hidden="false" customHeight="false" outlineLevel="0" collapsed="false">
      <c r="A28" s="185" t="s">
        <v>414</v>
      </c>
      <c r="B28" s="185" t="s">
        <v>35</v>
      </c>
      <c r="C28" s="185" t="s">
        <v>42</v>
      </c>
      <c r="D28" s="185" t="n">
        <v>101166</v>
      </c>
      <c r="E28" s="185" t="s">
        <v>86</v>
      </c>
      <c r="F28" s="184" t="s">
        <v>388</v>
      </c>
      <c r="G28" s="184" t="n">
        <v>2.4</v>
      </c>
      <c r="H28" s="184" t="n">
        <v>1.56</v>
      </c>
      <c r="I28" s="184" t="n">
        <v>825.94</v>
      </c>
      <c r="J28" s="184" t="n">
        <f aca="false">TRUNC(G28 * I28,2)</f>
        <v>1982.25</v>
      </c>
      <c r="K28" s="186" t="n">
        <f aca="false">TRUNC(H28*I28,2)</f>
        <v>1288.46</v>
      </c>
      <c r="L28" s="157"/>
      <c r="M28" s="157"/>
    </row>
    <row r="29" customFormat="false" ht="23.85" hidden="false" customHeight="false" outlineLevel="0" collapsed="false">
      <c r="A29" s="185" t="s">
        <v>415</v>
      </c>
      <c r="B29" s="185" t="s">
        <v>35</v>
      </c>
      <c r="C29" s="185" t="s">
        <v>42</v>
      </c>
      <c r="D29" s="185" t="n">
        <v>96536</v>
      </c>
      <c r="E29" s="185" t="s">
        <v>88</v>
      </c>
      <c r="F29" s="184" t="s">
        <v>400</v>
      </c>
      <c r="G29" s="184" t="n">
        <v>57.18</v>
      </c>
      <c r="H29" s="184" t="n">
        <v>51.58</v>
      </c>
      <c r="I29" s="184" t="n">
        <v>86.19</v>
      </c>
      <c r="J29" s="184" t="n">
        <f aca="false">TRUNC(G29 * I29,2)</f>
        <v>4928.34</v>
      </c>
      <c r="K29" s="186" t="n">
        <f aca="false">TRUNC(H29*I29,2)</f>
        <v>4445.68</v>
      </c>
      <c r="L29" s="157"/>
      <c r="M29" s="157"/>
    </row>
    <row r="30" customFormat="false" ht="23.85" hidden="false" customHeight="false" outlineLevel="0" collapsed="false">
      <c r="A30" s="185" t="s">
        <v>416</v>
      </c>
      <c r="B30" s="185" t="s">
        <v>35</v>
      </c>
      <c r="C30" s="185" t="s">
        <v>42</v>
      </c>
      <c r="D30" s="185" t="n">
        <v>92761</v>
      </c>
      <c r="E30" s="185" t="s">
        <v>91</v>
      </c>
      <c r="F30" s="184" t="s">
        <v>66</v>
      </c>
      <c r="G30" s="184" t="n">
        <v>63.2</v>
      </c>
      <c r="H30" s="184" t="n">
        <v>63.2</v>
      </c>
      <c r="I30" s="184" t="n">
        <v>14.6</v>
      </c>
      <c r="J30" s="184" t="n">
        <f aca="false">TRUNC(G30 * I30,2)</f>
        <v>922.72</v>
      </c>
      <c r="K30" s="186" t="n">
        <f aca="false">TRUNC(H30*I30,2)</f>
        <v>922.72</v>
      </c>
      <c r="L30" s="157"/>
      <c r="M30" s="157"/>
    </row>
    <row r="31" customFormat="false" ht="23.85" hidden="false" customHeight="false" outlineLevel="0" collapsed="false">
      <c r="A31" s="185" t="s">
        <v>417</v>
      </c>
      <c r="B31" s="185" t="s">
        <v>35</v>
      </c>
      <c r="C31" s="185" t="s">
        <v>42</v>
      </c>
      <c r="D31" s="185" t="n">
        <v>94965</v>
      </c>
      <c r="E31" s="185" t="s">
        <v>70</v>
      </c>
      <c r="F31" s="184" t="s">
        <v>388</v>
      </c>
      <c r="G31" s="184" t="n">
        <v>2.4</v>
      </c>
      <c r="H31" s="184" t="n">
        <v>1.56</v>
      </c>
      <c r="I31" s="184" t="n">
        <v>706.45</v>
      </c>
      <c r="J31" s="184" t="n">
        <f aca="false">TRUNC(G31 * I31,2)</f>
        <v>1695.48</v>
      </c>
      <c r="K31" s="186" t="n">
        <f aca="false">TRUNC(H31*I31,2)</f>
        <v>1102.06</v>
      </c>
      <c r="L31" s="157"/>
      <c r="M31" s="157"/>
    </row>
    <row r="32" s="179" customFormat="true" ht="23.85" hidden="false" customHeight="false" outlineLevel="0" collapsed="false">
      <c r="A32" s="185" t="s">
        <v>418</v>
      </c>
      <c r="B32" s="185" t="s">
        <v>35</v>
      </c>
      <c r="C32" s="185" t="s">
        <v>42</v>
      </c>
      <c r="D32" s="185" t="n">
        <v>103670</v>
      </c>
      <c r="E32" s="185" t="s">
        <v>72</v>
      </c>
      <c r="F32" s="184" t="s">
        <v>388</v>
      </c>
      <c r="G32" s="184" t="n">
        <v>2.4</v>
      </c>
      <c r="H32" s="184" t="n">
        <v>1.56</v>
      </c>
      <c r="I32" s="184" t="n">
        <v>343.91</v>
      </c>
      <c r="J32" s="184" t="n">
        <f aca="false">TRUNC(G32 * I32,2)</f>
        <v>825.38</v>
      </c>
      <c r="K32" s="186" t="n">
        <f aca="false">TRUNC(H32*I32,2)</f>
        <v>536.49</v>
      </c>
      <c r="L32" s="178"/>
      <c r="M32" s="178"/>
    </row>
    <row r="33" customFormat="false" ht="23.85" hidden="false" customHeight="false" outlineLevel="0" collapsed="false">
      <c r="A33" s="185" t="s">
        <v>419</v>
      </c>
      <c r="B33" s="185" t="s">
        <v>35</v>
      </c>
      <c r="C33" s="185" t="s">
        <v>42</v>
      </c>
      <c r="D33" s="185" t="n">
        <v>92448</v>
      </c>
      <c r="E33" s="185" t="s">
        <v>106</v>
      </c>
      <c r="F33" s="184" t="s">
        <v>400</v>
      </c>
      <c r="G33" s="184" t="n">
        <v>37.51</v>
      </c>
      <c r="H33" s="184" t="n">
        <v>37.51</v>
      </c>
      <c r="I33" s="184" t="n">
        <v>182.27</v>
      </c>
      <c r="J33" s="184" t="n">
        <f aca="false">TRUNC(G33 * I33,2)</f>
        <v>6836.94</v>
      </c>
      <c r="K33" s="186" t="n">
        <f aca="false">TRUNC(H33*I33,2)</f>
        <v>6836.94</v>
      </c>
      <c r="L33" s="157"/>
      <c r="M33" s="157"/>
    </row>
    <row r="34" customFormat="false" ht="23.85" hidden="false" customHeight="false" outlineLevel="0" collapsed="false">
      <c r="A34" s="185" t="s">
        <v>420</v>
      </c>
      <c r="B34" s="185" t="s">
        <v>35</v>
      </c>
      <c r="C34" s="185" t="s">
        <v>42</v>
      </c>
      <c r="D34" s="185" t="n">
        <v>92759</v>
      </c>
      <c r="E34" s="185" t="s">
        <v>78</v>
      </c>
      <c r="F34" s="184" t="s">
        <v>66</v>
      </c>
      <c r="G34" s="184" t="n">
        <v>17.8</v>
      </c>
      <c r="H34" s="184" t="n">
        <v>17.8</v>
      </c>
      <c r="I34" s="184" t="n">
        <v>16.46</v>
      </c>
      <c r="J34" s="184" t="n">
        <f aca="false">TRUNC(G34 * I34,2)</f>
        <v>292.98</v>
      </c>
      <c r="K34" s="186" t="n">
        <f aca="false">TRUNC(H34*I34,2)</f>
        <v>292.98</v>
      </c>
      <c r="L34" s="157"/>
      <c r="M34" s="157"/>
    </row>
    <row r="35" customFormat="false" ht="15" hidden="false" customHeight="false" outlineLevel="0" collapsed="false">
      <c r="A35" s="181" t="s">
        <v>421</v>
      </c>
      <c r="B35" s="181"/>
      <c r="C35" s="181"/>
      <c r="D35" s="181" t="s">
        <v>383</v>
      </c>
      <c r="E35" s="181" t="s">
        <v>422</v>
      </c>
      <c r="F35" s="182"/>
      <c r="G35" s="182" t="n">
        <v>1</v>
      </c>
      <c r="H35" s="182"/>
      <c r="I35" s="182"/>
      <c r="J35" s="182" t="n">
        <f aca="false">TRUNC(G35 * I35,2)</f>
        <v>0</v>
      </c>
      <c r="K35" s="186" t="n">
        <f aca="false">K36</f>
        <v>1467.03</v>
      </c>
      <c r="L35" s="157"/>
      <c r="M35" s="157"/>
    </row>
    <row r="36" customFormat="false" ht="15" hidden="false" customHeight="false" outlineLevel="0" collapsed="false">
      <c r="A36" s="181" t="s">
        <v>423</v>
      </c>
      <c r="B36" s="181"/>
      <c r="C36" s="181"/>
      <c r="D36" s="181" t="s">
        <v>383</v>
      </c>
      <c r="E36" s="181" t="s">
        <v>384</v>
      </c>
      <c r="F36" s="182"/>
      <c r="G36" s="182" t="n">
        <v>1</v>
      </c>
      <c r="H36" s="182"/>
      <c r="I36" s="182"/>
      <c r="J36" s="182" t="n">
        <f aca="false">SUM(J37:J40)</f>
        <v>3296.33</v>
      </c>
      <c r="K36" s="187" t="n">
        <f aca="false">SUM(K37:K40)</f>
        <v>1467.03</v>
      </c>
      <c r="L36" s="157"/>
      <c r="M36" s="157"/>
    </row>
    <row r="37" customFormat="false" ht="23.85" hidden="false" customHeight="false" outlineLevel="0" collapsed="false">
      <c r="A37" s="185" t="s">
        <v>424</v>
      </c>
      <c r="B37" s="185" t="s">
        <v>35</v>
      </c>
      <c r="C37" s="185" t="s">
        <v>42</v>
      </c>
      <c r="D37" s="185" t="n">
        <v>92413</v>
      </c>
      <c r="E37" s="185" t="s">
        <v>76</v>
      </c>
      <c r="F37" s="184" t="s">
        <v>400</v>
      </c>
      <c r="G37" s="184" t="n">
        <v>5.33</v>
      </c>
      <c r="H37" s="184" t="n">
        <v>2.3720966363707</v>
      </c>
      <c r="I37" s="184" t="n">
        <v>128.73</v>
      </c>
      <c r="J37" s="184" t="n">
        <f aca="false">TRUNC(G37 * I37,2)</f>
        <v>686.13</v>
      </c>
      <c r="K37" s="186" t="n">
        <f aca="false">TRUNC(H37*I37,2)</f>
        <v>305.36</v>
      </c>
      <c r="L37" s="157"/>
      <c r="M37" s="157"/>
    </row>
    <row r="38" customFormat="false" ht="23.85" hidden="false" customHeight="false" outlineLevel="0" collapsed="false">
      <c r="A38" s="185" t="s">
        <v>425</v>
      </c>
      <c r="B38" s="185" t="s">
        <v>35</v>
      </c>
      <c r="C38" s="185" t="s">
        <v>42</v>
      </c>
      <c r="D38" s="185" t="n">
        <v>92759</v>
      </c>
      <c r="E38" s="185" t="s">
        <v>78</v>
      </c>
      <c r="F38" s="184" t="s">
        <v>66</v>
      </c>
      <c r="G38" s="184" t="n">
        <v>42.44</v>
      </c>
      <c r="H38" s="184" t="n">
        <v>18.8876063183475</v>
      </c>
      <c r="I38" s="184" t="n">
        <v>16.46</v>
      </c>
      <c r="J38" s="184" t="n">
        <f aca="false">TRUNC(G38 * I38,2)</f>
        <v>698.56</v>
      </c>
      <c r="K38" s="186" t="n">
        <f aca="false">TRUNC(H38*I38,2)</f>
        <v>310.89</v>
      </c>
      <c r="L38" s="157"/>
      <c r="M38" s="157"/>
    </row>
    <row r="39" s="179" customFormat="true" ht="23.85" hidden="false" customHeight="false" outlineLevel="0" collapsed="false">
      <c r="A39" s="185" t="s">
        <v>426</v>
      </c>
      <c r="B39" s="185" t="s">
        <v>35</v>
      </c>
      <c r="C39" s="185" t="s">
        <v>42</v>
      </c>
      <c r="D39" s="185" t="n">
        <v>103670</v>
      </c>
      <c r="E39" s="185" t="s">
        <v>72</v>
      </c>
      <c r="F39" s="184" t="s">
        <v>388</v>
      </c>
      <c r="G39" s="184" t="n">
        <v>1.82</v>
      </c>
      <c r="H39" s="184" t="n">
        <v>0.81</v>
      </c>
      <c r="I39" s="184" t="n">
        <v>343.91</v>
      </c>
      <c r="J39" s="184" t="n">
        <f aca="false">TRUNC(G39 * I39,2)</f>
        <v>625.91</v>
      </c>
      <c r="K39" s="186" t="n">
        <f aca="false">TRUNC(H39*I39,2)</f>
        <v>278.56</v>
      </c>
      <c r="L39" s="178"/>
      <c r="M39" s="178"/>
    </row>
    <row r="40" customFormat="false" ht="23.85" hidden="false" customHeight="false" outlineLevel="0" collapsed="false">
      <c r="A40" s="185" t="s">
        <v>427</v>
      </c>
      <c r="B40" s="185" t="s">
        <v>35</v>
      </c>
      <c r="C40" s="185" t="s">
        <v>42</v>
      </c>
      <c r="D40" s="185" t="n">
        <v>94965</v>
      </c>
      <c r="E40" s="185" t="s">
        <v>70</v>
      </c>
      <c r="F40" s="184" t="s">
        <v>388</v>
      </c>
      <c r="G40" s="184" t="n">
        <v>1.82</v>
      </c>
      <c r="H40" s="184" t="n">
        <v>0.81</v>
      </c>
      <c r="I40" s="184" t="n">
        <v>706.45</v>
      </c>
      <c r="J40" s="184" t="n">
        <f aca="false">TRUNC(G40 * I40,2)</f>
        <v>1285.73</v>
      </c>
      <c r="K40" s="186" t="n">
        <f aca="false">TRUNC(H40*I40,2)</f>
        <v>572.22</v>
      </c>
      <c r="L40" s="157"/>
      <c r="M40" s="157"/>
    </row>
    <row r="41" customFormat="false" ht="15" hidden="false" customHeight="false" outlineLevel="0" collapsed="false">
      <c r="A41" s="181" t="s">
        <v>428</v>
      </c>
      <c r="B41" s="181" t="s">
        <v>35</v>
      </c>
      <c r="C41" s="181"/>
      <c r="D41" s="181" t="s">
        <v>383</v>
      </c>
      <c r="E41" s="181" t="s">
        <v>112</v>
      </c>
      <c r="F41" s="182"/>
      <c r="G41" s="182" t="n">
        <v>1</v>
      </c>
      <c r="H41" s="182"/>
      <c r="I41" s="184" t="n">
        <v>22146.16</v>
      </c>
      <c r="J41" s="182" t="n">
        <f aca="false">SUM(J42:J44)</f>
        <v>22146.16</v>
      </c>
      <c r="K41" s="186" t="n">
        <f aca="false">SUM(K42:K44)</f>
        <v>7449</v>
      </c>
      <c r="L41" s="157"/>
      <c r="M41" s="157"/>
    </row>
    <row r="42" customFormat="false" ht="35.05" hidden="false" customHeight="false" outlineLevel="0" collapsed="false">
      <c r="A42" s="185" t="s">
        <v>429</v>
      </c>
      <c r="B42" s="185" t="s">
        <v>35</v>
      </c>
      <c r="C42" s="185" t="s">
        <v>42</v>
      </c>
      <c r="D42" s="185" t="n">
        <v>103332</v>
      </c>
      <c r="E42" s="185" t="s">
        <v>114</v>
      </c>
      <c r="F42" s="184" t="s">
        <v>400</v>
      </c>
      <c r="G42" s="184" t="n">
        <v>80</v>
      </c>
      <c r="H42" s="184" t="n">
        <v>52</v>
      </c>
      <c r="I42" s="184" t="n">
        <v>143.25</v>
      </c>
      <c r="J42" s="184" t="n">
        <f aca="false">TRUNC(G42 * I42,2)</f>
        <v>11460</v>
      </c>
      <c r="K42" s="186" t="n">
        <f aca="false">TRUNC(H42*I42,2)</f>
        <v>7449</v>
      </c>
      <c r="L42" s="157"/>
      <c r="M42" s="157"/>
    </row>
    <row r="43" customFormat="false" ht="15" hidden="false" customHeight="false" outlineLevel="0" collapsed="false">
      <c r="A43" s="185" t="s">
        <v>430</v>
      </c>
      <c r="B43" s="185" t="s">
        <v>35</v>
      </c>
      <c r="C43" s="185" t="s">
        <v>42</v>
      </c>
      <c r="D43" s="185" t="n">
        <v>105023</v>
      </c>
      <c r="E43" s="185" t="s">
        <v>116</v>
      </c>
      <c r="F43" s="184" t="s">
        <v>47</v>
      </c>
      <c r="G43" s="184" t="n">
        <v>40</v>
      </c>
      <c r="H43" s="184"/>
      <c r="I43" s="184" t="n">
        <v>75.23</v>
      </c>
      <c r="J43" s="184" t="n">
        <f aca="false">TRUNC(G43 * I43,2)</f>
        <v>3009.2</v>
      </c>
      <c r="K43" s="186" t="n">
        <f aca="false">TRUNC(H43*I43,2)</f>
        <v>0</v>
      </c>
      <c r="L43" s="157"/>
      <c r="M43" s="157"/>
    </row>
    <row r="44" customFormat="false" ht="23.85" hidden="false" customHeight="false" outlineLevel="0" collapsed="false">
      <c r="A44" s="185" t="s">
        <v>431</v>
      </c>
      <c r="B44" s="185" t="s">
        <v>35</v>
      </c>
      <c r="C44" s="185" t="s">
        <v>432</v>
      </c>
      <c r="D44" s="185" t="n">
        <v>13135</v>
      </c>
      <c r="E44" s="185" t="s">
        <v>433</v>
      </c>
      <c r="F44" s="184" t="s">
        <v>400</v>
      </c>
      <c r="G44" s="184" t="n">
        <v>8</v>
      </c>
      <c r="H44" s="184"/>
      <c r="I44" s="184" t="n">
        <v>959.62</v>
      </c>
      <c r="J44" s="184" t="n">
        <f aca="false">TRUNC(G44 * I44,2)</f>
        <v>7676.96</v>
      </c>
      <c r="K44" s="186" t="n">
        <f aca="false">TRUNC(H44*I44,2)</f>
        <v>0</v>
      </c>
      <c r="L44" s="157"/>
      <c r="M44" s="157"/>
    </row>
    <row r="45" customFormat="false" ht="15" hidden="false" customHeight="false" outlineLevel="0" collapsed="false">
      <c r="A45" s="181" t="n">
        <v>2</v>
      </c>
      <c r="B45" s="181" t="s">
        <v>35</v>
      </c>
      <c r="C45" s="181"/>
      <c r="D45" s="181" t="s">
        <v>383</v>
      </c>
      <c r="E45" s="181" t="s">
        <v>434</v>
      </c>
      <c r="F45" s="182"/>
      <c r="G45" s="182" t="n">
        <v>1</v>
      </c>
      <c r="H45" s="182"/>
      <c r="I45" s="184" t="n">
        <v>12655.28</v>
      </c>
      <c r="J45" s="182" t="n">
        <f aca="false">SUM(J46:J50)</f>
        <v>12655.28</v>
      </c>
      <c r="K45" s="186" t="n">
        <f aca="false">SUM(K46:K50)</f>
        <v>3748.68</v>
      </c>
      <c r="L45" s="157"/>
      <c r="M45" s="157"/>
    </row>
    <row r="46" customFormat="false" ht="35.05" hidden="false" customHeight="false" outlineLevel="0" collapsed="false">
      <c r="A46" s="185" t="s">
        <v>435</v>
      </c>
      <c r="B46" s="185" t="s">
        <v>35</v>
      </c>
      <c r="C46" s="185" t="s">
        <v>42</v>
      </c>
      <c r="D46" s="185" t="n">
        <v>87905</v>
      </c>
      <c r="E46" s="185" t="s">
        <v>436</v>
      </c>
      <c r="F46" s="184" t="s">
        <v>400</v>
      </c>
      <c r="G46" s="184" t="n">
        <v>144</v>
      </c>
      <c r="H46" s="184"/>
      <c r="I46" s="184" t="n">
        <v>9.53</v>
      </c>
      <c r="J46" s="184" t="n">
        <f aca="false">TRUNC(G46 * I46,2)</f>
        <v>1372.32</v>
      </c>
      <c r="K46" s="186" t="n">
        <f aca="false">TRUNC(H46*I46,2)</f>
        <v>0</v>
      </c>
      <c r="L46" s="157"/>
      <c r="M46" s="157"/>
    </row>
    <row r="47" customFormat="false" ht="35.05" hidden="false" customHeight="false" outlineLevel="0" collapsed="false">
      <c r="A47" s="185" t="s">
        <v>437</v>
      </c>
      <c r="B47" s="185" t="s">
        <v>35</v>
      </c>
      <c r="C47" s="185" t="s">
        <v>42</v>
      </c>
      <c r="D47" s="185" t="n">
        <v>87794</v>
      </c>
      <c r="E47" s="185" t="s">
        <v>144</v>
      </c>
      <c r="F47" s="184" t="s">
        <v>400</v>
      </c>
      <c r="G47" s="184" t="n">
        <v>144</v>
      </c>
      <c r="H47" s="184" t="n">
        <v>52</v>
      </c>
      <c r="I47" s="184" t="n">
        <v>53.05</v>
      </c>
      <c r="J47" s="184" t="n">
        <f aca="false">TRUNC(G47 * I47,2)</f>
        <v>7639.2</v>
      </c>
      <c r="K47" s="186" t="n">
        <f aca="false">TRUNC(H47*I47,2)</f>
        <v>2758.6</v>
      </c>
      <c r="L47" s="157"/>
      <c r="M47" s="157"/>
    </row>
    <row r="48" s="179" customFormat="true" ht="35.05" hidden="false" customHeight="false" outlineLevel="0" collapsed="false">
      <c r="A48" s="185" t="s">
        <v>438</v>
      </c>
      <c r="B48" s="185" t="s">
        <v>35</v>
      </c>
      <c r="C48" s="185" t="s">
        <v>42</v>
      </c>
      <c r="D48" s="185" t="n">
        <v>87888</v>
      </c>
      <c r="E48" s="185" t="s">
        <v>439</v>
      </c>
      <c r="F48" s="184" t="s">
        <v>400</v>
      </c>
      <c r="G48" s="184" t="n">
        <v>144</v>
      </c>
      <c r="H48" s="184" t="n">
        <v>104</v>
      </c>
      <c r="I48" s="184" t="n">
        <v>9.52</v>
      </c>
      <c r="J48" s="184" t="n">
        <f aca="false">TRUNC(G48 * I48,2)</f>
        <v>1370.88</v>
      </c>
      <c r="K48" s="186" t="n">
        <f aca="false">TRUNC(H48*I48,2)</f>
        <v>990.08</v>
      </c>
      <c r="L48" s="178"/>
      <c r="M48" s="178"/>
    </row>
    <row r="49" s="179" customFormat="true" ht="23.85" hidden="false" customHeight="false" outlineLevel="0" collapsed="false">
      <c r="A49" s="185" t="s">
        <v>440</v>
      </c>
      <c r="B49" s="185" t="s">
        <v>35</v>
      </c>
      <c r="C49" s="185" t="s">
        <v>42</v>
      </c>
      <c r="D49" s="185" t="n">
        <v>73445</v>
      </c>
      <c r="E49" s="185" t="s">
        <v>441</v>
      </c>
      <c r="F49" s="184" t="s">
        <v>400</v>
      </c>
      <c r="G49" s="184" t="n">
        <v>144</v>
      </c>
      <c r="H49" s="184"/>
      <c r="I49" s="184" t="n">
        <v>13.99</v>
      </c>
      <c r="J49" s="184" t="n">
        <f aca="false">TRUNC(G49 * I49,2)</f>
        <v>2014.56</v>
      </c>
      <c r="K49" s="186" t="n">
        <f aca="false">TRUNC(H49*I49,2)</f>
        <v>0</v>
      </c>
      <c r="L49" s="178"/>
      <c r="M49" s="178"/>
    </row>
    <row r="50" s="179" customFormat="true" ht="35.05" hidden="false" customHeight="false" outlineLevel="0" collapsed="false">
      <c r="A50" s="185" t="s">
        <v>442</v>
      </c>
      <c r="B50" s="185" t="s">
        <v>35</v>
      </c>
      <c r="C50" s="185" t="s">
        <v>42</v>
      </c>
      <c r="D50" s="185" t="n">
        <v>100726</v>
      </c>
      <c r="E50" s="185" t="s">
        <v>443</v>
      </c>
      <c r="F50" s="184" t="s">
        <v>400</v>
      </c>
      <c r="G50" s="184" t="n">
        <v>8</v>
      </c>
      <c r="H50" s="184"/>
      <c r="I50" s="184" t="n">
        <v>32.29</v>
      </c>
      <c r="J50" s="184" t="n">
        <f aca="false">TRUNC(G50 * I50,2)</f>
        <v>258.32</v>
      </c>
      <c r="K50" s="186" t="n">
        <f aca="false">TRUNC(H50*I50,2)</f>
        <v>0</v>
      </c>
      <c r="L50" s="178"/>
      <c r="M50" s="178"/>
    </row>
    <row r="51" customFormat="false" ht="15" hidden="false" customHeight="false" outlineLevel="0" collapsed="false">
      <c r="A51" s="181" t="n">
        <v>3</v>
      </c>
      <c r="B51" s="181" t="s">
        <v>35</v>
      </c>
      <c r="C51" s="181"/>
      <c r="D51" s="181" t="s">
        <v>383</v>
      </c>
      <c r="E51" s="181" t="s">
        <v>444</v>
      </c>
      <c r="F51" s="182"/>
      <c r="G51" s="182" t="n">
        <v>1</v>
      </c>
      <c r="H51" s="182"/>
      <c r="I51" s="182"/>
      <c r="J51" s="182" t="n">
        <f aca="false">TRUNC(G51 * I51,2)</f>
        <v>0</v>
      </c>
      <c r="K51" s="186" t="n">
        <f aca="false">+K52</f>
        <v>0</v>
      </c>
      <c r="L51" s="157"/>
      <c r="M51" s="157"/>
    </row>
    <row r="52" customFormat="false" ht="15" hidden="false" customHeight="false" outlineLevel="0" collapsed="false">
      <c r="A52" s="181" t="s">
        <v>445</v>
      </c>
      <c r="B52" s="181" t="s">
        <v>35</v>
      </c>
      <c r="C52" s="181"/>
      <c r="D52" s="181" t="s">
        <v>383</v>
      </c>
      <c r="E52" s="181" t="s">
        <v>176</v>
      </c>
      <c r="F52" s="182"/>
      <c r="G52" s="182" t="n">
        <v>1</v>
      </c>
      <c r="H52" s="182"/>
      <c r="I52" s="182"/>
      <c r="J52" s="182" t="n">
        <f aca="false">SUM(J53:J63)</f>
        <v>8515.49</v>
      </c>
      <c r="K52" s="186" t="n">
        <f aca="false">SUM(K53:K63)</f>
        <v>0</v>
      </c>
      <c r="L52" s="157"/>
      <c r="M52" s="157"/>
    </row>
    <row r="53" customFormat="false" ht="15" hidden="false" customHeight="false" outlineLevel="0" collapsed="false">
      <c r="A53" s="185" t="s">
        <v>446</v>
      </c>
      <c r="B53" s="185" t="s">
        <v>35</v>
      </c>
      <c r="C53" s="185" t="s">
        <v>42</v>
      </c>
      <c r="D53" s="185" t="n">
        <v>98305</v>
      </c>
      <c r="E53" s="185" t="s">
        <v>447</v>
      </c>
      <c r="F53" s="184" t="s">
        <v>120</v>
      </c>
      <c r="G53" s="184" t="n">
        <v>1</v>
      </c>
      <c r="H53" s="184"/>
      <c r="I53" s="184" t="n">
        <v>3370.03</v>
      </c>
      <c r="J53" s="184" t="n">
        <f aca="false">TRUNC(G53 * I53,2)</f>
        <v>3370.03</v>
      </c>
      <c r="K53" s="186" t="n">
        <f aca="false">TRUNC(H53*I53,2)</f>
        <v>0</v>
      </c>
      <c r="L53" s="157"/>
      <c r="M53" s="157"/>
    </row>
    <row r="54" customFormat="false" ht="15" hidden="false" customHeight="false" outlineLevel="0" collapsed="false">
      <c r="A54" s="185" t="s">
        <v>448</v>
      </c>
      <c r="B54" s="185" t="s">
        <v>35</v>
      </c>
      <c r="C54" s="185" t="s">
        <v>42</v>
      </c>
      <c r="D54" s="185" t="n">
        <v>98307</v>
      </c>
      <c r="E54" s="185" t="s">
        <v>449</v>
      </c>
      <c r="F54" s="184" t="s">
        <v>120</v>
      </c>
      <c r="G54" s="184" t="n">
        <v>4</v>
      </c>
      <c r="H54" s="184"/>
      <c r="I54" s="184" t="n">
        <v>54.17</v>
      </c>
      <c r="J54" s="184" t="n">
        <f aca="false">TRUNC(G54 * I54,2)</f>
        <v>216.68</v>
      </c>
      <c r="K54" s="186" t="n">
        <f aca="false">TRUNC(H54*I54,2)</f>
        <v>0</v>
      </c>
      <c r="L54" s="157"/>
      <c r="M54" s="157"/>
    </row>
    <row r="55" customFormat="false" ht="15" hidden="false" customHeight="false" outlineLevel="0" collapsed="false">
      <c r="A55" s="185" t="s">
        <v>450</v>
      </c>
      <c r="B55" s="185" t="s">
        <v>35</v>
      </c>
      <c r="C55" s="185" t="s">
        <v>42</v>
      </c>
      <c r="D55" s="185" t="n">
        <v>98308</v>
      </c>
      <c r="E55" s="185" t="s">
        <v>451</v>
      </c>
      <c r="F55" s="184" t="s">
        <v>120</v>
      </c>
      <c r="G55" s="184" t="n">
        <v>4</v>
      </c>
      <c r="H55" s="184"/>
      <c r="I55" s="184" t="n">
        <v>36.15</v>
      </c>
      <c r="J55" s="184" t="n">
        <f aca="false">TRUNC(G55 * I55,2)</f>
        <v>144.6</v>
      </c>
      <c r="K55" s="186" t="n">
        <f aca="false">TRUNC(H55*I55,2)</f>
        <v>0</v>
      </c>
      <c r="L55" s="157"/>
      <c r="M55" s="157"/>
    </row>
    <row r="56" customFormat="false" ht="15" hidden="false" customHeight="false" outlineLevel="0" collapsed="false">
      <c r="A56" s="185" t="s">
        <v>452</v>
      </c>
      <c r="B56" s="185" t="s">
        <v>35</v>
      </c>
      <c r="C56" s="185" t="s">
        <v>42</v>
      </c>
      <c r="D56" s="185" t="n">
        <v>83449</v>
      </c>
      <c r="E56" s="185" t="s">
        <v>453</v>
      </c>
      <c r="F56" s="184" t="s">
        <v>120</v>
      </c>
      <c r="G56" s="184" t="n">
        <v>2</v>
      </c>
      <c r="H56" s="184"/>
      <c r="I56" s="184" t="n">
        <v>659.9</v>
      </c>
      <c r="J56" s="184" t="n">
        <f aca="false">TRUNC(G56 * I56,2)</f>
        <v>1319.8</v>
      </c>
      <c r="K56" s="186" t="n">
        <f aca="false">TRUNC(H56*I56,2)</f>
        <v>0</v>
      </c>
      <c r="L56" s="157"/>
      <c r="M56" s="157"/>
    </row>
    <row r="57" s="179" customFormat="true" ht="15" hidden="false" customHeight="false" outlineLevel="0" collapsed="false">
      <c r="A57" s="185" t="s">
        <v>454</v>
      </c>
      <c r="B57" s="185" t="s">
        <v>35</v>
      </c>
      <c r="C57" s="185" t="s">
        <v>42</v>
      </c>
      <c r="D57" s="185" t="n">
        <v>83387</v>
      </c>
      <c r="E57" s="185" t="s">
        <v>216</v>
      </c>
      <c r="F57" s="184" t="s">
        <v>120</v>
      </c>
      <c r="G57" s="184" t="n">
        <v>14</v>
      </c>
      <c r="H57" s="184"/>
      <c r="I57" s="184" t="n">
        <v>12</v>
      </c>
      <c r="J57" s="184" t="n">
        <f aca="false">TRUNC(G57 * I57,2)</f>
        <v>168</v>
      </c>
      <c r="K57" s="186" t="n">
        <f aca="false">TRUNC(H57*I57,2)</f>
        <v>0</v>
      </c>
      <c r="L57" s="178"/>
      <c r="M57" s="178"/>
    </row>
    <row r="58" customFormat="false" ht="23.85" hidden="false" customHeight="false" outlineLevel="0" collapsed="false">
      <c r="A58" s="185" t="s">
        <v>455</v>
      </c>
      <c r="B58" s="185" t="s">
        <v>35</v>
      </c>
      <c r="C58" s="185" t="s">
        <v>42</v>
      </c>
      <c r="D58" s="185" t="n">
        <v>97239</v>
      </c>
      <c r="E58" s="185" t="s">
        <v>456</v>
      </c>
      <c r="F58" s="184" t="s">
        <v>47</v>
      </c>
      <c r="G58" s="184" t="n">
        <v>3</v>
      </c>
      <c r="H58" s="184"/>
      <c r="I58" s="184" t="n">
        <v>97.77</v>
      </c>
      <c r="J58" s="184" t="n">
        <f aca="false">TRUNC(G58 * I58,2)</f>
        <v>293.31</v>
      </c>
      <c r="K58" s="186" t="n">
        <f aca="false">TRUNC(H58*I58,2)</f>
        <v>0</v>
      </c>
      <c r="L58" s="157"/>
      <c r="M58" s="157"/>
    </row>
    <row r="59" customFormat="false" ht="23.85" hidden="false" customHeight="false" outlineLevel="0" collapsed="false">
      <c r="A59" s="185" t="s">
        <v>457</v>
      </c>
      <c r="B59" s="185" t="s">
        <v>35</v>
      </c>
      <c r="C59" s="185" t="s">
        <v>42</v>
      </c>
      <c r="D59" s="185" t="n">
        <v>91837</v>
      </c>
      <c r="E59" s="185" t="s">
        <v>458</v>
      </c>
      <c r="F59" s="184" t="s">
        <v>47</v>
      </c>
      <c r="G59" s="184" t="n">
        <v>56</v>
      </c>
      <c r="H59" s="184"/>
      <c r="I59" s="184" t="n">
        <v>28.13</v>
      </c>
      <c r="J59" s="184" t="n">
        <f aca="false">TRUNC(G59 * I59,2)</f>
        <v>1575.28</v>
      </c>
      <c r="K59" s="186" t="n">
        <f aca="false">TRUNC(H59*I59,2)</f>
        <v>0</v>
      </c>
      <c r="L59" s="157"/>
      <c r="M59" s="157"/>
    </row>
    <row r="60" customFormat="false" ht="23.85" hidden="false" customHeight="false" outlineLevel="0" collapsed="false">
      <c r="A60" s="185" t="s">
        <v>459</v>
      </c>
      <c r="B60" s="185" t="s">
        <v>35</v>
      </c>
      <c r="C60" s="185" t="s">
        <v>42</v>
      </c>
      <c r="D60" s="185" t="n">
        <v>91845</v>
      </c>
      <c r="E60" s="185" t="s">
        <v>460</v>
      </c>
      <c r="F60" s="184" t="s">
        <v>47</v>
      </c>
      <c r="G60" s="184" t="n">
        <v>70</v>
      </c>
      <c r="H60" s="184"/>
      <c r="I60" s="184" t="n">
        <v>9.66</v>
      </c>
      <c r="J60" s="184" t="n">
        <f aca="false">TRUNC(G60 * I60,2)</f>
        <v>676.2</v>
      </c>
      <c r="K60" s="186" t="n">
        <f aca="false">TRUNC(H60*I60,2)</f>
        <v>0</v>
      </c>
      <c r="L60" s="157"/>
      <c r="M60" s="157"/>
    </row>
    <row r="61" customFormat="false" ht="15" hidden="false" customHeight="false" outlineLevel="0" collapsed="false">
      <c r="A61" s="185" t="s">
        <v>461</v>
      </c>
      <c r="B61" s="185" t="s">
        <v>35</v>
      </c>
      <c r="C61" s="185" t="s">
        <v>432</v>
      </c>
      <c r="D61" s="185" t="n">
        <v>12600</v>
      </c>
      <c r="E61" s="185" t="s">
        <v>462</v>
      </c>
      <c r="F61" s="184" t="s">
        <v>463</v>
      </c>
      <c r="G61" s="184" t="n">
        <v>1</v>
      </c>
      <c r="H61" s="184"/>
      <c r="I61" s="184" t="n">
        <v>37.86</v>
      </c>
      <c r="J61" s="184" t="n">
        <f aca="false">TRUNC(G61 * I61,2)</f>
        <v>37.86</v>
      </c>
      <c r="K61" s="186" t="n">
        <f aca="false">TRUNC(H61*I61,2)</f>
        <v>0</v>
      </c>
      <c r="L61" s="157"/>
      <c r="M61" s="157"/>
    </row>
    <row r="62" customFormat="false" ht="15" hidden="false" customHeight="false" outlineLevel="0" collapsed="false">
      <c r="A62" s="185" t="s">
        <v>464</v>
      </c>
      <c r="B62" s="185" t="s">
        <v>35</v>
      </c>
      <c r="C62" s="185" t="s">
        <v>432</v>
      </c>
      <c r="D62" s="185" t="n">
        <v>762</v>
      </c>
      <c r="E62" s="185" t="s">
        <v>465</v>
      </c>
      <c r="F62" s="184" t="s">
        <v>466</v>
      </c>
      <c r="G62" s="184" t="n">
        <v>3</v>
      </c>
      <c r="H62" s="184"/>
      <c r="I62" s="184" t="n">
        <v>37.27</v>
      </c>
      <c r="J62" s="184" t="n">
        <f aca="false">TRUNC(G62 * I62,2)</f>
        <v>111.81</v>
      </c>
      <c r="K62" s="186" t="n">
        <f aca="false">TRUNC(H62*I62,2)</f>
        <v>0</v>
      </c>
      <c r="L62" s="157"/>
      <c r="M62" s="157"/>
    </row>
    <row r="63" customFormat="false" ht="15" hidden="false" customHeight="false" outlineLevel="0" collapsed="false">
      <c r="A63" s="185" t="s">
        <v>467</v>
      </c>
      <c r="B63" s="185" t="s">
        <v>35</v>
      </c>
      <c r="C63" s="185" t="s">
        <v>42</v>
      </c>
      <c r="D63" s="185" t="n">
        <v>88264</v>
      </c>
      <c r="E63" s="185" t="s">
        <v>468</v>
      </c>
      <c r="F63" s="184" t="s">
        <v>469</v>
      </c>
      <c r="G63" s="184" t="n">
        <v>18</v>
      </c>
      <c r="H63" s="184"/>
      <c r="I63" s="184" t="n">
        <v>33.44</v>
      </c>
      <c r="J63" s="184" t="n">
        <f aca="false">TRUNC(G63 * I63,2)</f>
        <v>601.92</v>
      </c>
      <c r="K63" s="186" t="n">
        <f aca="false">TRUNC(H63*I63,2)</f>
        <v>0</v>
      </c>
      <c r="L63" s="157"/>
      <c r="M63" s="157"/>
    </row>
    <row r="64" customFormat="false" ht="15" hidden="false" customHeight="false" outlineLevel="0" collapsed="false">
      <c r="A64" s="181" t="n">
        <v>4</v>
      </c>
      <c r="B64" s="181" t="s">
        <v>35</v>
      </c>
      <c r="C64" s="181"/>
      <c r="D64" s="181" t="s">
        <v>383</v>
      </c>
      <c r="E64" s="181" t="s">
        <v>470</v>
      </c>
      <c r="F64" s="182"/>
      <c r="G64" s="182" t="n">
        <v>1</v>
      </c>
      <c r="H64" s="182"/>
      <c r="I64" s="182"/>
      <c r="J64" s="182" t="n">
        <f aca="false">SUM(J65:J68)</f>
        <v>13728.4</v>
      </c>
      <c r="K64" s="187" t="n">
        <f aca="false">SUM(K65:K68)</f>
        <v>0</v>
      </c>
      <c r="L64" s="157"/>
      <c r="M64" s="157"/>
    </row>
    <row r="65" s="179" customFormat="true" ht="35.05" hidden="false" customHeight="false" outlineLevel="0" collapsed="false">
      <c r="A65" s="185" t="s">
        <v>471</v>
      </c>
      <c r="B65" s="185" t="s">
        <v>35</v>
      </c>
      <c r="C65" s="185" t="s">
        <v>42</v>
      </c>
      <c r="D65" s="185" t="n">
        <v>106017</v>
      </c>
      <c r="E65" s="185" t="s">
        <v>472</v>
      </c>
      <c r="F65" s="184" t="s">
        <v>120</v>
      </c>
      <c r="G65" s="184" t="n">
        <v>20</v>
      </c>
      <c r="H65" s="184"/>
      <c r="I65" s="184" t="n">
        <v>242.33</v>
      </c>
      <c r="J65" s="184" t="n">
        <f aca="false">TRUNC(G65 * I65,2)</f>
        <v>4846.6</v>
      </c>
      <c r="K65" s="186" t="n">
        <f aca="false">TRUNC(H65*I65,2)</f>
        <v>0</v>
      </c>
      <c r="L65" s="178"/>
      <c r="M65" s="178"/>
    </row>
    <row r="66" customFormat="false" ht="15" hidden="false" customHeight="false" outlineLevel="0" collapsed="false">
      <c r="A66" s="185" t="s">
        <v>473</v>
      </c>
      <c r="B66" s="185" t="s">
        <v>35</v>
      </c>
      <c r="C66" s="185" t="s">
        <v>42</v>
      </c>
      <c r="D66" s="185" t="n">
        <v>83652</v>
      </c>
      <c r="E66" s="185" t="s">
        <v>474</v>
      </c>
      <c r="F66" s="184" t="s">
        <v>47</v>
      </c>
      <c r="G66" s="184" t="n">
        <v>60</v>
      </c>
      <c r="H66" s="184"/>
      <c r="I66" s="184" t="n">
        <v>129.42</v>
      </c>
      <c r="J66" s="184" t="n">
        <f aca="false">TRUNC(G66 * I66,2)</f>
        <v>7765.2</v>
      </c>
      <c r="K66" s="186" t="n">
        <f aca="false">TRUNC(H66*I66,2)</f>
        <v>0</v>
      </c>
      <c r="L66" s="157"/>
      <c r="M66" s="157"/>
    </row>
    <row r="67" customFormat="false" ht="23.85" hidden="false" customHeight="false" outlineLevel="0" collapsed="false">
      <c r="A67" s="185" t="s">
        <v>475</v>
      </c>
      <c r="B67" s="185" t="s">
        <v>35</v>
      </c>
      <c r="C67" s="185" t="s">
        <v>42</v>
      </c>
      <c r="D67" s="185" t="n">
        <v>78018</v>
      </c>
      <c r="E67" s="185" t="s">
        <v>476</v>
      </c>
      <c r="F67" s="184" t="s">
        <v>388</v>
      </c>
      <c r="G67" s="184" t="n">
        <v>14.7</v>
      </c>
      <c r="H67" s="184"/>
      <c r="I67" s="184" t="n">
        <v>61.87</v>
      </c>
      <c r="J67" s="184" t="n">
        <f aca="false">TRUNC(G67 * I67,2)</f>
        <v>909.48</v>
      </c>
      <c r="K67" s="186" t="n">
        <f aca="false">TRUNC(H67*I67,2)</f>
        <v>0</v>
      </c>
      <c r="L67" s="157"/>
      <c r="M67" s="157"/>
    </row>
    <row r="68" customFormat="false" ht="15" hidden="false" customHeight="false" outlineLevel="0" collapsed="false">
      <c r="A68" s="185" t="s">
        <v>477</v>
      </c>
      <c r="B68" s="185" t="s">
        <v>35</v>
      </c>
      <c r="C68" s="185" t="s">
        <v>42</v>
      </c>
      <c r="D68" s="185" t="n">
        <v>79488</v>
      </c>
      <c r="E68" s="185" t="s">
        <v>478</v>
      </c>
      <c r="F68" s="184" t="s">
        <v>388</v>
      </c>
      <c r="G68" s="184" t="n">
        <v>14.7</v>
      </c>
      <c r="H68" s="184"/>
      <c r="I68" s="184" t="n">
        <v>14.09</v>
      </c>
      <c r="J68" s="184" t="n">
        <f aca="false">TRUNC(G68 * I68,2)</f>
        <v>207.12</v>
      </c>
      <c r="K68" s="186" t="n">
        <f aca="false">TRUNC(H68*I68,2)</f>
        <v>0</v>
      </c>
      <c r="L68" s="157"/>
      <c r="M68" s="157"/>
    </row>
    <row r="69" s="179" customFormat="true" ht="15" hidden="false" customHeight="false" outlineLevel="0" collapsed="false">
      <c r="A69" s="181" t="n">
        <v>5</v>
      </c>
      <c r="B69" s="181" t="s">
        <v>35</v>
      </c>
      <c r="C69" s="181"/>
      <c r="D69" s="181" t="s">
        <v>383</v>
      </c>
      <c r="E69" s="181" t="s">
        <v>479</v>
      </c>
      <c r="F69" s="182"/>
      <c r="G69" s="182" t="n">
        <v>1</v>
      </c>
      <c r="H69" s="182"/>
      <c r="I69" s="182"/>
      <c r="J69" s="182" t="n">
        <f aca="false">SUM(J70:J77)</f>
        <v>12133.06</v>
      </c>
      <c r="K69" s="183" t="n">
        <f aca="false">SUM(K70:K77)</f>
        <v>3865.07</v>
      </c>
      <c r="L69" s="178"/>
      <c r="M69" s="178"/>
    </row>
    <row r="70" customFormat="false" ht="23.85" hidden="false" customHeight="false" outlineLevel="0" collapsed="false">
      <c r="A70" s="185" t="s">
        <v>480</v>
      </c>
      <c r="B70" s="185" t="s">
        <v>35</v>
      </c>
      <c r="C70" s="185" t="s">
        <v>42</v>
      </c>
      <c r="D70" s="185" t="n">
        <v>92608</v>
      </c>
      <c r="E70" s="185" t="s">
        <v>119</v>
      </c>
      <c r="F70" s="184" t="s">
        <v>120</v>
      </c>
      <c r="G70" s="184" t="n">
        <v>1</v>
      </c>
      <c r="H70" s="184" t="n">
        <v>1</v>
      </c>
      <c r="I70" s="184" t="n">
        <v>1268.45</v>
      </c>
      <c r="J70" s="184" t="n">
        <f aca="false">TRUNC(G70 * I70,2)</f>
        <v>1268.45</v>
      </c>
      <c r="K70" s="186" t="n">
        <f aca="false">TRUNC(H70*I70,2)</f>
        <v>1268.45</v>
      </c>
      <c r="L70" s="157"/>
      <c r="M70" s="157"/>
    </row>
    <row r="71" customFormat="false" ht="35.05" hidden="false" customHeight="false" outlineLevel="0" collapsed="false">
      <c r="A71" s="185" t="s">
        <v>481</v>
      </c>
      <c r="B71" s="185" t="s">
        <v>35</v>
      </c>
      <c r="C71" s="185" t="s">
        <v>42</v>
      </c>
      <c r="D71" s="185" t="n">
        <v>92580</v>
      </c>
      <c r="E71" s="185" t="s">
        <v>122</v>
      </c>
      <c r="F71" s="184" t="s">
        <v>400</v>
      </c>
      <c r="G71" s="184" t="n">
        <v>29.41</v>
      </c>
      <c r="H71" s="184" t="n">
        <v>29.41</v>
      </c>
      <c r="I71" s="184" t="n">
        <v>53.36</v>
      </c>
      <c r="J71" s="184" t="n">
        <f aca="false">TRUNC(G71 * I71,2)</f>
        <v>1569.31</v>
      </c>
      <c r="K71" s="186" t="n">
        <f aca="false">TRUNC(H71*I71,2)</f>
        <v>1569.31</v>
      </c>
      <c r="L71" s="157"/>
      <c r="M71" s="157"/>
    </row>
    <row r="72" customFormat="false" ht="23.85" hidden="false" customHeight="false" outlineLevel="0" collapsed="false">
      <c r="A72" s="185" t="s">
        <v>482</v>
      </c>
      <c r="B72" s="185" t="s">
        <v>35</v>
      </c>
      <c r="C72" s="185" t="s">
        <v>42</v>
      </c>
      <c r="D72" s="185" t="n">
        <v>94216</v>
      </c>
      <c r="E72" s="185" t="s">
        <v>124</v>
      </c>
      <c r="F72" s="184" t="s">
        <v>400</v>
      </c>
      <c r="G72" s="184" t="n">
        <v>29.41</v>
      </c>
      <c r="H72" s="184"/>
      <c r="I72" s="184" t="n">
        <v>205.08</v>
      </c>
      <c r="J72" s="184" t="n">
        <f aca="false">TRUNC(G72 * I72,2)</f>
        <v>6031.4</v>
      </c>
      <c r="K72" s="186" t="n">
        <f aca="false">TRUNC(H72*I72,2)</f>
        <v>0</v>
      </c>
      <c r="L72" s="157"/>
      <c r="M72" s="157"/>
    </row>
    <row r="73" customFormat="false" ht="23.85" hidden="false" customHeight="false" outlineLevel="0" collapsed="false">
      <c r="A73" s="185" t="s">
        <v>483</v>
      </c>
      <c r="B73" s="185" t="s">
        <v>35</v>
      </c>
      <c r="C73" s="185" t="s">
        <v>42</v>
      </c>
      <c r="D73" s="185" t="n">
        <v>94228</v>
      </c>
      <c r="E73" s="185" t="s">
        <v>126</v>
      </c>
      <c r="F73" s="184" t="s">
        <v>47</v>
      </c>
      <c r="G73" s="184" t="n">
        <v>5.14</v>
      </c>
      <c r="H73" s="184" t="n">
        <v>5.14</v>
      </c>
      <c r="I73" s="184" t="n">
        <v>110</v>
      </c>
      <c r="J73" s="184" t="n">
        <f aca="false">TRUNC(G73 * I73,2)</f>
        <v>565.4</v>
      </c>
      <c r="K73" s="186" t="n">
        <f aca="false">TRUNC(H73*I73,2)</f>
        <v>565.4</v>
      </c>
      <c r="L73" s="157"/>
      <c r="M73" s="157"/>
    </row>
    <row r="74" customFormat="false" ht="23.85" hidden="false" customHeight="false" outlineLevel="0" collapsed="false">
      <c r="A74" s="185" t="s">
        <v>484</v>
      </c>
      <c r="B74" s="185" t="s">
        <v>35</v>
      </c>
      <c r="C74" s="185" t="s">
        <v>42</v>
      </c>
      <c r="D74" s="185" t="n">
        <v>94231</v>
      </c>
      <c r="E74" s="185" t="s">
        <v>128</v>
      </c>
      <c r="F74" s="184" t="s">
        <v>47</v>
      </c>
      <c r="G74" s="184" t="n">
        <v>5.14</v>
      </c>
      <c r="H74" s="184" t="n">
        <v>5.14</v>
      </c>
      <c r="I74" s="184" t="n">
        <v>65.72</v>
      </c>
      <c r="J74" s="184" t="n">
        <f aca="false">TRUNC(G74 * I74,2)</f>
        <v>337.8</v>
      </c>
      <c r="K74" s="186" t="n">
        <f aca="false">TRUNC(H74*I74,2)</f>
        <v>337.8</v>
      </c>
      <c r="L74" s="157"/>
      <c r="M74" s="157"/>
    </row>
    <row r="75" customFormat="false" ht="23.85" hidden="false" customHeight="false" outlineLevel="0" collapsed="false">
      <c r="A75" s="185" t="s">
        <v>485</v>
      </c>
      <c r="B75" s="185" t="s">
        <v>35</v>
      </c>
      <c r="C75" s="185" t="s">
        <v>42</v>
      </c>
      <c r="D75" s="185" t="n">
        <v>100435</v>
      </c>
      <c r="E75" s="185" t="s">
        <v>130</v>
      </c>
      <c r="F75" s="184" t="s">
        <v>47</v>
      </c>
      <c r="G75" s="184" t="n">
        <v>3.87</v>
      </c>
      <c r="H75" s="184"/>
      <c r="I75" s="184" t="n">
        <v>74.62</v>
      </c>
      <c r="J75" s="184" t="n">
        <f aca="false">TRUNC(G75 * I75,2)</f>
        <v>288.77</v>
      </c>
      <c r="K75" s="186" t="n">
        <f aca="false">TRUNC(H75*I75,2)</f>
        <v>0</v>
      </c>
      <c r="L75" s="157"/>
      <c r="M75" s="157"/>
    </row>
    <row r="76" customFormat="false" ht="23.85" hidden="false" customHeight="false" outlineLevel="0" collapsed="false">
      <c r="A76" s="185" t="s">
        <v>486</v>
      </c>
      <c r="B76" s="185" t="s">
        <v>35</v>
      </c>
      <c r="C76" s="185" t="s">
        <v>42</v>
      </c>
      <c r="D76" s="185" t="n">
        <v>97647</v>
      </c>
      <c r="E76" s="185" t="s">
        <v>399</v>
      </c>
      <c r="F76" s="184" t="s">
        <v>400</v>
      </c>
      <c r="G76" s="184" t="n">
        <v>29.41</v>
      </c>
      <c r="H76" s="184" t="n">
        <v>29.41</v>
      </c>
      <c r="I76" s="184" t="n">
        <v>4.22</v>
      </c>
      <c r="J76" s="184" t="n">
        <f aca="false">TRUNC(G76 * I76,2)</f>
        <v>124.11</v>
      </c>
      <c r="K76" s="186" t="n">
        <f aca="false">TRUNC(H76*I76,2)</f>
        <v>124.11</v>
      </c>
      <c r="L76" s="157"/>
      <c r="M76" s="157"/>
    </row>
    <row r="77" customFormat="false" ht="23.85" hidden="false" customHeight="false" outlineLevel="0" collapsed="false">
      <c r="A77" s="185" t="s">
        <v>487</v>
      </c>
      <c r="B77" s="185" t="s">
        <v>35</v>
      </c>
      <c r="C77" s="185" t="s">
        <v>42</v>
      </c>
      <c r="D77" s="185" t="n">
        <v>100721</v>
      </c>
      <c r="E77" s="185" t="s">
        <v>488</v>
      </c>
      <c r="F77" s="184" t="s">
        <v>400</v>
      </c>
      <c r="G77" s="184" t="n">
        <v>66.23</v>
      </c>
      <c r="H77" s="184"/>
      <c r="I77" s="184" t="n">
        <v>29.41</v>
      </c>
      <c r="J77" s="184" t="n">
        <f aca="false">TRUNC(G77 * I77,2)</f>
        <v>1947.82</v>
      </c>
      <c r="K77" s="186" t="n">
        <f aca="false">TRUNC(H77*I77,2)</f>
        <v>0</v>
      </c>
      <c r="L77" s="157"/>
      <c r="M77" s="157"/>
    </row>
    <row r="78" s="179" customFormat="true" ht="15" hidden="false" customHeight="false" outlineLevel="0" collapsed="false">
      <c r="A78" s="181" t="n">
        <v>6</v>
      </c>
      <c r="B78" s="181" t="s">
        <v>35</v>
      </c>
      <c r="C78" s="181"/>
      <c r="D78" s="181" t="s">
        <v>383</v>
      </c>
      <c r="E78" s="181" t="s">
        <v>489</v>
      </c>
      <c r="F78" s="182"/>
      <c r="G78" s="182" t="n">
        <v>1</v>
      </c>
      <c r="H78" s="182"/>
      <c r="I78" s="182"/>
      <c r="J78" s="182" t="n">
        <f aca="false">SUM(J79:J80)</f>
        <v>1187.42</v>
      </c>
      <c r="K78" s="183" t="n">
        <f aca="false">SUM(K79:K80)</f>
        <v>0</v>
      </c>
      <c r="L78" s="178"/>
      <c r="M78" s="178"/>
    </row>
    <row r="79" customFormat="false" ht="15" hidden="false" customHeight="false" outlineLevel="0" collapsed="false">
      <c r="A79" s="185" t="s">
        <v>490</v>
      </c>
      <c r="B79" s="185" t="s">
        <v>35</v>
      </c>
      <c r="C79" s="185" t="s">
        <v>42</v>
      </c>
      <c r="D79" s="185" t="n">
        <v>105521</v>
      </c>
      <c r="E79" s="185" t="s">
        <v>491</v>
      </c>
      <c r="F79" s="184" t="s">
        <v>400</v>
      </c>
      <c r="G79" s="184" t="n">
        <v>126</v>
      </c>
      <c r="H79" s="184"/>
      <c r="I79" s="184" t="n">
        <v>1.69</v>
      </c>
      <c r="J79" s="184" t="n">
        <f aca="false">TRUNC(G79 * I79,2)</f>
        <v>212.94</v>
      </c>
      <c r="K79" s="186" t="n">
        <f aca="false">TRUNC(H79*I79,2)</f>
        <v>0</v>
      </c>
      <c r="L79" s="157"/>
      <c r="M79" s="157"/>
    </row>
    <row r="80" customFormat="false" ht="15" hidden="false" customHeight="false" outlineLevel="0" collapsed="false">
      <c r="A80" s="185" t="s">
        <v>492</v>
      </c>
      <c r="B80" s="185" t="s">
        <v>35</v>
      </c>
      <c r="C80" s="185" t="s">
        <v>36</v>
      </c>
      <c r="D80" s="185" t="s">
        <v>493</v>
      </c>
      <c r="E80" s="185" t="s">
        <v>494</v>
      </c>
      <c r="F80" s="184" t="s">
        <v>495</v>
      </c>
      <c r="G80" s="184" t="n">
        <v>12.6</v>
      </c>
      <c r="H80" s="184"/>
      <c r="I80" s="184" t="n">
        <v>77.34</v>
      </c>
      <c r="J80" s="184" t="n">
        <f aca="false">TRUNC(G80 * I80,2)</f>
        <v>974.48</v>
      </c>
      <c r="K80" s="186" t="n">
        <f aca="false">TRUNC(H80*I80,2)</f>
        <v>0</v>
      </c>
      <c r="L80" s="157"/>
      <c r="M80" s="157"/>
    </row>
    <row r="81" customFormat="false" ht="15" hidden="false" customHeight="false" outlineLevel="0" collapsed="false">
      <c r="A81" s="181" t="n">
        <v>7</v>
      </c>
      <c r="B81" s="181" t="s">
        <v>35</v>
      </c>
      <c r="C81" s="181"/>
      <c r="D81" s="181" t="s">
        <v>383</v>
      </c>
      <c r="E81" s="181" t="s">
        <v>496</v>
      </c>
      <c r="F81" s="182"/>
      <c r="G81" s="182" t="n">
        <v>1</v>
      </c>
      <c r="H81" s="182"/>
      <c r="I81" s="182"/>
      <c r="J81" s="182" t="n">
        <f aca="false">SUM(J82)</f>
        <v>5561.13</v>
      </c>
      <c r="K81" s="186" t="n">
        <f aca="false">K82</f>
        <v>5561.13</v>
      </c>
      <c r="L81" s="157"/>
      <c r="M81" s="157"/>
    </row>
    <row r="82" customFormat="false" ht="23.85" hidden="false" customHeight="false" outlineLevel="0" collapsed="false">
      <c r="A82" s="185" t="s">
        <v>497</v>
      </c>
      <c r="B82" s="185" t="s">
        <v>35</v>
      </c>
      <c r="C82" s="185" t="s">
        <v>42</v>
      </c>
      <c r="D82" s="185" t="n">
        <v>92413</v>
      </c>
      <c r="E82" s="185" t="s">
        <v>76</v>
      </c>
      <c r="F82" s="184" t="s">
        <v>400</v>
      </c>
      <c r="G82" s="184" t="n">
        <v>43.2</v>
      </c>
      <c r="H82" s="184" t="n">
        <v>43.2</v>
      </c>
      <c r="I82" s="184" t="n">
        <v>128.73</v>
      </c>
      <c r="J82" s="184" t="n">
        <f aca="false">TRUNC(G82 * I82,2)</f>
        <v>5561.13</v>
      </c>
      <c r="K82" s="186" t="n">
        <f aca="false">TRUNC(H82*I82,2)</f>
        <v>5561.13</v>
      </c>
      <c r="L82" s="157"/>
      <c r="M82" s="157"/>
    </row>
    <row r="83" s="179" customFormat="true" ht="15" hidden="false" customHeight="false" outlineLevel="0" collapsed="false">
      <c r="A83" s="181" t="n">
        <v>8</v>
      </c>
      <c r="B83" s="181"/>
      <c r="C83" s="181"/>
      <c r="D83" s="181" t="s">
        <v>383</v>
      </c>
      <c r="E83" s="181" t="s">
        <v>498</v>
      </c>
      <c r="F83" s="182"/>
      <c r="G83" s="182" t="n">
        <v>1</v>
      </c>
      <c r="H83" s="182"/>
      <c r="I83" s="182"/>
      <c r="J83" s="182" t="n">
        <f aca="false">SUM(J84:J88)</f>
        <v>5177.53</v>
      </c>
      <c r="K83" s="183" t="n">
        <f aca="false">SUM(K85:K87)</f>
        <v>0</v>
      </c>
      <c r="L83" s="178"/>
      <c r="M83" s="178"/>
    </row>
    <row r="84" customFormat="false" ht="23.85" hidden="false" customHeight="false" outlineLevel="0" collapsed="false">
      <c r="A84" s="185" t="s">
        <v>499</v>
      </c>
      <c r="B84" s="185" t="s">
        <v>35</v>
      </c>
      <c r="C84" s="185" t="s">
        <v>42</v>
      </c>
      <c r="D84" s="185" t="n">
        <v>95241</v>
      </c>
      <c r="E84" s="185" t="s">
        <v>149</v>
      </c>
      <c r="F84" s="184" t="s">
        <v>400</v>
      </c>
      <c r="G84" s="184" t="n">
        <v>29.2885</v>
      </c>
      <c r="H84" s="184"/>
      <c r="I84" s="184" t="n">
        <v>48.69</v>
      </c>
      <c r="J84" s="184" t="n">
        <f aca="false">TRUNC(G84 * I84,2)</f>
        <v>1426.05</v>
      </c>
      <c r="K84" s="186" t="n">
        <f aca="false">TRUNC(H84*I84,2)</f>
        <v>0</v>
      </c>
      <c r="L84" s="157"/>
      <c r="M84" s="157"/>
    </row>
    <row r="85" customFormat="false" ht="15" hidden="false" customHeight="false" outlineLevel="0" collapsed="false">
      <c r="A85" s="185" t="s">
        <v>500</v>
      </c>
      <c r="B85" s="185" t="s">
        <v>35</v>
      </c>
      <c r="C85" s="185" t="s">
        <v>42</v>
      </c>
      <c r="D85" s="185" t="n">
        <v>98557</v>
      </c>
      <c r="E85" s="185" t="s">
        <v>501</v>
      </c>
      <c r="F85" s="184" t="s">
        <v>400</v>
      </c>
      <c r="G85" s="184" t="n">
        <v>51.14</v>
      </c>
      <c r="H85" s="184"/>
      <c r="I85" s="184" t="n">
        <v>47.45</v>
      </c>
      <c r="J85" s="184" t="n">
        <f aca="false">TRUNC(G85 * I85,2)</f>
        <v>2426.59</v>
      </c>
      <c r="K85" s="186" t="n">
        <f aca="false">TRUNC(H85*I85,2)</f>
        <v>0</v>
      </c>
      <c r="L85" s="157"/>
      <c r="M85" s="157"/>
    </row>
    <row r="86" customFormat="false" ht="23.85" hidden="false" customHeight="false" outlineLevel="0" collapsed="false">
      <c r="A86" s="185" t="s">
        <v>502</v>
      </c>
      <c r="B86" s="185" t="s">
        <v>35</v>
      </c>
      <c r="C86" s="185" t="s">
        <v>42</v>
      </c>
      <c r="D86" s="185" t="n">
        <v>104766</v>
      </c>
      <c r="E86" s="185" t="s">
        <v>503</v>
      </c>
      <c r="F86" s="184" t="s">
        <v>47</v>
      </c>
      <c r="G86" s="184" t="n">
        <v>1</v>
      </c>
      <c r="H86" s="184"/>
      <c r="I86" s="184" t="n">
        <v>19.29</v>
      </c>
      <c r="J86" s="184" t="n">
        <f aca="false">TRUNC(G86 * I86,2)</f>
        <v>19.29</v>
      </c>
      <c r="K86" s="186" t="n">
        <f aca="false">TRUNC(H86*I86,2)</f>
        <v>0</v>
      </c>
      <c r="L86" s="157"/>
      <c r="M86" s="157"/>
    </row>
    <row r="87" customFormat="false" ht="15" hidden="false" customHeight="false" outlineLevel="0" collapsed="false">
      <c r="A87" s="185" t="s">
        <v>504</v>
      </c>
      <c r="B87" s="185" t="s">
        <v>35</v>
      </c>
      <c r="C87" s="185" t="s">
        <v>42</v>
      </c>
      <c r="D87" s="185" t="n">
        <v>98689</v>
      </c>
      <c r="E87" s="185" t="s">
        <v>153</v>
      </c>
      <c r="F87" s="184" t="s">
        <v>47</v>
      </c>
      <c r="G87" s="184" t="n">
        <v>2.5</v>
      </c>
      <c r="H87" s="184"/>
      <c r="I87" s="184" t="n">
        <v>143.19</v>
      </c>
      <c r="J87" s="184" t="n">
        <f aca="false">TRUNC(G87 * I87,2)</f>
        <v>357.97</v>
      </c>
      <c r="K87" s="186" t="n">
        <f aca="false">TRUNC(H87*I87,2)</f>
        <v>0</v>
      </c>
      <c r="L87" s="157"/>
      <c r="M87" s="157"/>
    </row>
    <row r="88" s="179" customFormat="true" ht="23.85" hidden="false" customHeight="false" outlineLevel="0" collapsed="false">
      <c r="A88" s="185" t="s">
        <v>505</v>
      </c>
      <c r="B88" s="185" t="s">
        <v>35</v>
      </c>
      <c r="C88" s="185" t="s">
        <v>42</v>
      </c>
      <c r="D88" s="185" t="n">
        <v>101965</v>
      </c>
      <c r="E88" s="185" t="s">
        <v>506</v>
      </c>
      <c r="F88" s="184" t="s">
        <v>47</v>
      </c>
      <c r="G88" s="184" t="n">
        <v>6.5</v>
      </c>
      <c r="H88" s="184"/>
      <c r="I88" s="184" t="n">
        <v>145.79</v>
      </c>
      <c r="J88" s="184" t="n">
        <f aca="false">TRUNC(G88 * I88,2)</f>
        <v>947.63</v>
      </c>
      <c r="K88" s="186" t="n">
        <f aca="false">TRUNC(H88*I88,2)</f>
        <v>0</v>
      </c>
      <c r="L88" s="178"/>
      <c r="M88" s="178"/>
    </row>
    <row r="89" customFormat="false" ht="15" hidden="false" customHeight="false" outlineLevel="0" collapsed="false">
      <c r="A89" s="181" t="n">
        <v>9</v>
      </c>
      <c r="B89" s="181"/>
      <c r="C89" s="181"/>
      <c r="D89" s="181" t="s">
        <v>383</v>
      </c>
      <c r="E89" s="181" t="s">
        <v>507</v>
      </c>
      <c r="F89" s="182"/>
      <c r="G89" s="182" t="n">
        <v>1</v>
      </c>
      <c r="H89" s="182"/>
      <c r="I89" s="182"/>
      <c r="J89" s="182"/>
      <c r="K89" s="186" t="n">
        <f aca="false">K90+K104+K115</f>
        <v>0</v>
      </c>
      <c r="L89" s="157"/>
      <c r="M89" s="157"/>
    </row>
    <row r="90" customFormat="false" ht="15" hidden="false" customHeight="false" outlineLevel="0" collapsed="false">
      <c r="A90" s="181" t="s">
        <v>508</v>
      </c>
      <c r="B90" s="181"/>
      <c r="C90" s="181"/>
      <c r="D90" s="181" t="s">
        <v>383</v>
      </c>
      <c r="E90" s="181" t="s">
        <v>509</v>
      </c>
      <c r="F90" s="182"/>
      <c r="G90" s="182" t="n">
        <v>1</v>
      </c>
      <c r="H90" s="182"/>
      <c r="I90" s="182" t="n">
        <v>13480.59</v>
      </c>
      <c r="J90" s="182" t="n">
        <f aca="false">SUM(J91:J103)</f>
        <v>13480.59</v>
      </c>
      <c r="K90" s="186" t="n">
        <f aca="false">TRUNC(H90*I90,2)</f>
        <v>0</v>
      </c>
      <c r="L90" s="157"/>
      <c r="M90" s="157"/>
    </row>
    <row r="91" customFormat="false" ht="23.85" hidden="false" customHeight="false" outlineLevel="0" collapsed="false">
      <c r="A91" s="185" t="s">
        <v>510</v>
      </c>
      <c r="B91" s="185" t="s">
        <v>35</v>
      </c>
      <c r="C91" s="185" t="s">
        <v>42</v>
      </c>
      <c r="D91" s="185" t="n">
        <v>89711</v>
      </c>
      <c r="E91" s="185" t="s">
        <v>511</v>
      </c>
      <c r="F91" s="184" t="s">
        <v>47</v>
      </c>
      <c r="G91" s="184" t="n">
        <v>4.2</v>
      </c>
      <c r="H91" s="184"/>
      <c r="I91" s="184" t="n">
        <v>25.9</v>
      </c>
      <c r="J91" s="184" t="n">
        <f aca="false">TRUNC(G91 * I91,2)</f>
        <v>108.78</v>
      </c>
      <c r="K91" s="186" t="n">
        <f aca="false">TRUNC(H91*I91,2)</f>
        <v>0</v>
      </c>
      <c r="L91" s="157"/>
      <c r="M91" s="157"/>
    </row>
    <row r="92" customFormat="false" ht="23.85" hidden="false" customHeight="false" outlineLevel="0" collapsed="false">
      <c r="A92" s="185" t="s">
        <v>512</v>
      </c>
      <c r="B92" s="185" t="s">
        <v>35</v>
      </c>
      <c r="C92" s="185" t="s">
        <v>42</v>
      </c>
      <c r="D92" s="185" t="n">
        <v>89714</v>
      </c>
      <c r="E92" s="185" t="s">
        <v>513</v>
      </c>
      <c r="F92" s="184" t="s">
        <v>47</v>
      </c>
      <c r="G92" s="184" t="n">
        <v>25</v>
      </c>
      <c r="H92" s="184"/>
      <c r="I92" s="184" t="n">
        <v>45.95</v>
      </c>
      <c r="J92" s="184" t="n">
        <f aca="false">TRUNC(G92 * I92,2)</f>
        <v>1148.75</v>
      </c>
      <c r="K92" s="186" t="n">
        <f aca="false">TRUNC(H92*I92,2)</f>
        <v>0</v>
      </c>
      <c r="L92" s="157"/>
      <c r="M92" s="157"/>
    </row>
    <row r="93" customFormat="false" ht="35.05" hidden="false" customHeight="false" outlineLevel="0" collapsed="false">
      <c r="A93" s="185" t="s">
        <v>514</v>
      </c>
      <c r="B93" s="185" t="s">
        <v>35</v>
      </c>
      <c r="C93" s="185" t="s">
        <v>42</v>
      </c>
      <c r="D93" s="185" t="n">
        <v>89724</v>
      </c>
      <c r="E93" s="185" t="s">
        <v>515</v>
      </c>
      <c r="F93" s="184" t="s">
        <v>120</v>
      </c>
      <c r="G93" s="184" t="n">
        <v>4</v>
      </c>
      <c r="H93" s="184"/>
      <c r="I93" s="184" t="n">
        <v>12.62</v>
      </c>
      <c r="J93" s="184" t="n">
        <f aca="false">TRUNC(G93 * I93,2)</f>
        <v>50.48</v>
      </c>
      <c r="K93" s="186" t="n">
        <f aca="false">TRUNC(H93*I93,2)</f>
        <v>0</v>
      </c>
      <c r="L93" s="157"/>
      <c r="M93" s="157"/>
    </row>
    <row r="94" customFormat="false" ht="35.05" hidden="false" customHeight="false" outlineLevel="0" collapsed="false">
      <c r="A94" s="185" t="s">
        <v>516</v>
      </c>
      <c r="B94" s="185" t="s">
        <v>35</v>
      </c>
      <c r="C94" s="185" t="s">
        <v>42</v>
      </c>
      <c r="D94" s="185" t="n">
        <v>89731</v>
      </c>
      <c r="E94" s="185" t="s">
        <v>517</v>
      </c>
      <c r="F94" s="184" t="s">
        <v>120</v>
      </c>
      <c r="G94" s="184" t="n">
        <v>2</v>
      </c>
      <c r="H94" s="184"/>
      <c r="I94" s="184" t="n">
        <v>17.98</v>
      </c>
      <c r="J94" s="184" t="n">
        <f aca="false">TRUNC(G94 * I94,2)</f>
        <v>35.96</v>
      </c>
      <c r="K94" s="186" t="n">
        <f aca="false">TRUNC(H94*I94,2)</f>
        <v>0</v>
      </c>
      <c r="L94" s="157"/>
      <c r="M94" s="157"/>
    </row>
    <row r="95" s="179" customFormat="true" ht="35.05" hidden="false" customHeight="false" outlineLevel="0" collapsed="false">
      <c r="A95" s="185" t="s">
        <v>518</v>
      </c>
      <c r="B95" s="185" t="s">
        <v>35</v>
      </c>
      <c r="C95" s="185" t="s">
        <v>42</v>
      </c>
      <c r="D95" s="185" t="n">
        <v>89744</v>
      </c>
      <c r="E95" s="185" t="s">
        <v>519</v>
      </c>
      <c r="F95" s="184" t="s">
        <v>120</v>
      </c>
      <c r="G95" s="184" t="n">
        <v>2</v>
      </c>
      <c r="H95" s="184"/>
      <c r="I95" s="184" t="n">
        <v>33.52</v>
      </c>
      <c r="J95" s="184" t="n">
        <f aca="false">TRUNC(G95 * I95,2)</f>
        <v>67.04</v>
      </c>
      <c r="K95" s="186" t="n">
        <f aca="false">TRUNC(H95*I95,2)</f>
        <v>0</v>
      </c>
      <c r="L95" s="178"/>
      <c r="M95" s="178"/>
    </row>
    <row r="96" customFormat="false" ht="35.05" hidden="false" customHeight="false" outlineLevel="0" collapsed="false">
      <c r="A96" s="185" t="s">
        <v>520</v>
      </c>
      <c r="B96" s="185" t="s">
        <v>35</v>
      </c>
      <c r="C96" s="185" t="s">
        <v>42</v>
      </c>
      <c r="D96" s="185" t="n">
        <v>89726</v>
      </c>
      <c r="E96" s="185" t="s">
        <v>521</v>
      </c>
      <c r="F96" s="184" t="s">
        <v>120</v>
      </c>
      <c r="G96" s="184" t="n">
        <v>4</v>
      </c>
      <c r="H96" s="184"/>
      <c r="I96" s="184" t="n">
        <v>12.92</v>
      </c>
      <c r="J96" s="184" t="n">
        <f aca="false">TRUNC(G96 * I96,2)</f>
        <v>51.68</v>
      </c>
      <c r="K96" s="186" t="n">
        <f aca="false">TRUNC(H96*I96,2)</f>
        <v>0</v>
      </c>
      <c r="L96" s="157"/>
      <c r="M96" s="157"/>
    </row>
    <row r="97" s="179" customFormat="true" ht="35.05" hidden="false" customHeight="false" outlineLevel="0" collapsed="false">
      <c r="A97" s="185" t="s">
        <v>522</v>
      </c>
      <c r="B97" s="185" t="s">
        <v>35</v>
      </c>
      <c r="C97" s="185" t="s">
        <v>42</v>
      </c>
      <c r="D97" s="185" t="n">
        <v>89732</v>
      </c>
      <c r="E97" s="185" t="s">
        <v>523</v>
      </c>
      <c r="F97" s="184" t="s">
        <v>120</v>
      </c>
      <c r="G97" s="184" t="n">
        <v>4</v>
      </c>
      <c r="H97" s="184"/>
      <c r="I97" s="184" t="n">
        <v>18.89</v>
      </c>
      <c r="J97" s="184" t="n">
        <f aca="false">TRUNC(G97 * I97,2)</f>
        <v>75.56</v>
      </c>
      <c r="K97" s="186" t="n">
        <f aca="false">TRUNC(H97*I97,2)</f>
        <v>0</v>
      </c>
      <c r="L97" s="178"/>
      <c r="M97" s="178"/>
    </row>
    <row r="98" customFormat="false" ht="35.05" hidden="false" customHeight="false" outlineLevel="0" collapsed="false">
      <c r="A98" s="185" t="s">
        <v>524</v>
      </c>
      <c r="B98" s="185" t="s">
        <v>35</v>
      </c>
      <c r="C98" s="185" t="s">
        <v>42</v>
      </c>
      <c r="D98" s="185" t="n">
        <v>89746</v>
      </c>
      <c r="E98" s="185" t="s">
        <v>525</v>
      </c>
      <c r="F98" s="184" t="s">
        <v>120</v>
      </c>
      <c r="G98" s="184" t="n">
        <v>4</v>
      </c>
      <c r="H98" s="184"/>
      <c r="I98" s="184" t="n">
        <v>34.57</v>
      </c>
      <c r="J98" s="184" t="n">
        <f aca="false">TRUNC(G98 * I98,2)</f>
        <v>138.28</v>
      </c>
      <c r="K98" s="186" t="n">
        <f aca="false">TRUNC(H98*I98,2)</f>
        <v>0</v>
      </c>
      <c r="L98" s="157"/>
      <c r="M98" s="157"/>
    </row>
    <row r="99" customFormat="false" ht="35.05" hidden="false" customHeight="false" outlineLevel="0" collapsed="false">
      <c r="A99" s="185" t="s">
        <v>526</v>
      </c>
      <c r="B99" s="185" t="s">
        <v>35</v>
      </c>
      <c r="C99" s="185" t="s">
        <v>42</v>
      </c>
      <c r="D99" s="185" t="n">
        <v>89785</v>
      </c>
      <c r="E99" s="185" t="s">
        <v>527</v>
      </c>
      <c r="F99" s="184" t="s">
        <v>120</v>
      </c>
      <c r="G99" s="184" t="n">
        <v>2</v>
      </c>
      <c r="H99" s="184"/>
      <c r="I99" s="184" t="n">
        <v>32.27</v>
      </c>
      <c r="J99" s="184" t="n">
        <f aca="false">TRUNC(G99 * I99,2)</f>
        <v>64.54</v>
      </c>
      <c r="K99" s="186" t="n">
        <f aca="false">TRUNC(H99*I99,2)</f>
        <v>0</v>
      </c>
      <c r="L99" s="157"/>
      <c r="M99" s="157"/>
    </row>
    <row r="100" customFormat="false" ht="35.05" hidden="false" customHeight="false" outlineLevel="0" collapsed="false">
      <c r="A100" s="185" t="s">
        <v>528</v>
      </c>
      <c r="B100" s="185" t="s">
        <v>35</v>
      </c>
      <c r="C100" s="185" t="s">
        <v>42</v>
      </c>
      <c r="D100" s="185" t="n">
        <v>104345</v>
      </c>
      <c r="E100" s="185" t="s">
        <v>529</v>
      </c>
      <c r="F100" s="184" t="s">
        <v>120</v>
      </c>
      <c r="G100" s="184" t="n">
        <v>2</v>
      </c>
      <c r="H100" s="184"/>
      <c r="I100" s="184" t="n">
        <v>52.46</v>
      </c>
      <c r="J100" s="184" t="n">
        <f aca="false">TRUNC(G100 * I100,2)</f>
        <v>104.92</v>
      </c>
      <c r="K100" s="186" t="n">
        <f aca="false">TRUNC(H100*I100,2)</f>
        <v>0</v>
      </c>
      <c r="L100" s="157"/>
      <c r="M100" s="157"/>
    </row>
    <row r="101" customFormat="false" ht="23.85" hidden="false" customHeight="false" outlineLevel="0" collapsed="false">
      <c r="A101" s="185" t="s">
        <v>530</v>
      </c>
      <c r="B101" s="185" t="s">
        <v>35</v>
      </c>
      <c r="C101" s="185" t="s">
        <v>42</v>
      </c>
      <c r="D101" s="185" t="n">
        <v>98064</v>
      </c>
      <c r="E101" s="185" t="s">
        <v>531</v>
      </c>
      <c r="F101" s="184" t="s">
        <v>120</v>
      </c>
      <c r="G101" s="184" t="n">
        <v>1</v>
      </c>
      <c r="H101" s="184"/>
      <c r="I101" s="184" t="n">
        <v>6911.15</v>
      </c>
      <c r="J101" s="184" t="n">
        <f aca="false">TRUNC(G101 * I101,2)</f>
        <v>6911.15</v>
      </c>
      <c r="K101" s="186" t="n">
        <f aca="false">TRUNC(H101*I101,2)</f>
        <v>0</v>
      </c>
      <c r="L101" s="157"/>
      <c r="M101" s="157"/>
    </row>
    <row r="102" customFormat="false" ht="23.85" hidden="false" customHeight="false" outlineLevel="0" collapsed="false">
      <c r="A102" s="185" t="s">
        <v>532</v>
      </c>
      <c r="B102" s="185" t="s">
        <v>35</v>
      </c>
      <c r="C102" s="185" t="s">
        <v>42</v>
      </c>
      <c r="D102" s="185" t="n">
        <v>97901</v>
      </c>
      <c r="E102" s="185" t="s">
        <v>225</v>
      </c>
      <c r="F102" s="184" t="s">
        <v>120</v>
      </c>
      <c r="G102" s="184" t="n">
        <v>2</v>
      </c>
      <c r="H102" s="184"/>
      <c r="I102" s="184" t="n">
        <v>354.22</v>
      </c>
      <c r="J102" s="184" t="n">
        <f aca="false">TRUNC(G102 * I102,2)</f>
        <v>708.44</v>
      </c>
      <c r="K102" s="186" t="n">
        <f aca="false">TRUNC(H102*I102,2)</f>
        <v>0</v>
      </c>
      <c r="L102" s="157"/>
      <c r="M102" s="157"/>
    </row>
    <row r="103" customFormat="false" ht="15" hidden="false" customHeight="false" outlineLevel="0" collapsed="false">
      <c r="A103" s="185" t="s">
        <v>533</v>
      </c>
      <c r="B103" s="185" t="s">
        <v>35</v>
      </c>
      <c r="C103" s="185" t="s">
        <v>42</v>
      </c>
      <c r="D103" s="185" t="n">
        <v>93358</v>
      </c>
      <c r="E103" s="185" t="s">
        <v>174</v>
      </c>
      <c r="F103" s="184" t="s">
        <v>388</v>
      </c>
      <c r="G103" s="184" t="n">
        <v>40.09</v>
      </c>
      <c r="H103" s="184"/>
      <c r="I103" s="184" t="n">
        <v>100.15</v>
      </c>
      <c r="J103" s="184" t="n">
        <f aca="false">TRUNC(G103 * I103,2)</f>
        <v>4015.01</v>
      </c>
      <c r="K103" s="186" t="n">
        <f aca="false">TRUNC(H103*I103,2)</f>
        <v>0</v>
      </c>
      <c r="L103" s="157"/>
      <c r="M103" s="157"/>
    </row>
    <row r="104" customFormat="false" ht="15" hidden="false" customHeight="false" outlineLevel="0" collapsed="false">
      <c r="A104" s="181" t="s">
        <v>534</v>
      </c>
      <c r="B104" s="181"/>
      <c r="C104" s="181"/>
      <c r="D104" s="181" t="s">
        <v>383</v>
      </c>
      <c r="E104" s="181" t="s">
        <v>535</v>
      </c>
      <c r="F104" s="182"/>
      <c r="G104" s="182" t="n">
        <v>1</v>
      </c>
      <c r="H104" s="182"/>
      <c r="I104" s="184" t="n">
        <v>1077.63</v>
      </c>
      <c r="J104" s="182" t="n">
        <f aca="false">SUM(J105:J114)</f>
        <v>1077.63</v>
      </c>
      <c r="K104" s="186" t="n">
        <f aca="false">TRUNC(H104*I104,2)</f>
        <v>0</v>
      </c>
      <c r="L104" s="157"/>
      <c r="M104" s="157"/>
    </row>
    <row r="105" customFormat="false" ht="23.85" hidden="false" customHeight="false" outlineLevel="0" collapsed="false">
      <c r="A105" s="185" t="s">
        <v>536</v>
      </c>
      <c r="B105" s="185" t="s">
        <v>35</v>
      </c>
      <c r="C105" s="185" t="s">
        <v>42</v>
      </c>
      <c r="D105" s="185" t="n">
        <v>89987</v>
      </c>
      <c r="E105" s="185" t="s">
        <v>537</v>
      </c>
      <c r="F105" s="184" t="s">
        <v>120</v>
      </c>
      <c r="G105" s="184" t="n">
        <v>4</v>
      </c>
      <c r="H105" s="184"/>
      <c r="I105" s="184" t="n">
        <v>106.95</v>
      </c>
      <c r="J105" s="184" t="n">
        <f aca="false">TRUNC(G105 * I105,2)</f>
        <v>427.8</v>
      </c>
      <c r="K105" s="186" t="n">
        <f aca="false">TRUNC(H105*I105,2)</f>
        <v>0</v>
      </c>
      <c r="L105" s="157"/>
      <c r="M105" s="157"/>
    </row>
    <row r="106" s="179" customFormat="true" ht="23.85" hidden="false" customHeight="false" outlineLevel="0" collapsed="false">
      <c r="A106" s="185" t="s">
        <v>538</v>
      </c>
      <c r="B106" s="185" t="s">
        <v>35</v>
      </c>
      <c r="C106" s="185" t="s">
        <v>42</v>
      </c>
      <c r="D106" s="185" t="n">
        <v>89429</v>
      </c>
      <c r="E106" s="185" t="s">
        <v>539</v>
      </c>
      <c r="F106" s="184" t="s">
        <v>120</v>
      </c>
      <c r="G106" s="184" t="n">
        <v>4</v>
      </c>
      <c r="H106" s="184"/>
      <c r="I106" s="184" t="n">
        <v>7.35</v>
      </c>
      <c r="J106" s="184" t="n">
        <f aca="false">TRUNC(G106 * I106,2)</f>
        <v>29.4</v>
      </c>
      <c r="K106" s="186" t="n">
        <f aca="false">TRUNC(H106*I106,2)</f>
        <v>0</v>
      </c>
      <c r="L106" s="178"/>
      <c r="M106" s="178"/>
    </row>
    <row r="107" customFormat="false" ht="23.85" hidden="false" customHeight="false" outlineLevel="0" collapsed="false">
      <c r="A107" s="185" t="s">
        <v>540</v>
      </c>
      <c r="B107" s="185" t="s">
        <v>35</v>
      </c>
      <c r="C107" s="185" t="s">
        <v>42</v>
      </c>
      <c r="D107" s="185" t="n">
        <v>89362</v>
      </c>
      <c r="E107" s="185" t="s">
        <v>541</v>
      </c>
      <c r="F107" s="184" t="s">
        <v>120</v>
      </c>
      <c r="G107" s="184" t="n">
        <v>6</v>
      </c>
      <c r="H107" s="184"/>
      <c r="I107" s="184" t="n">
        <v>11.36</v>
      </c>
      <c r="J107" s="184" t="n">
        <f aca="false">TRUNC(G107 * I107,2)</f>
        <v>68.16</v>
      </c>
      <c r="K107" s="186" t="n">
        <f aca="false">TRUNC(H107*I107,2)</f>
        <v>0</v>
      </c>
      <c r="L107" s="157"/>
      <c r="M107" s="157"/>
    </row>
    <row r="108" customFormat="false" ht="23.85" hidden="false" customHeight="false" outlineLevel="0" collapsed="false">
      <c r="A108" s="185" t="s">
        <v>542</v>
      </c>
      <c r="B108" s="185" t="s">
        <v>35</v>
      </c>
      <c r="C108" s="185" t="s">
        <v>42</v>
      </c>
      <c r="D108" s="185" t="n">
        <v>89367</v>
      </c>
      <c r="E108" s="185" t="s">
        <v>543</v>
      </c>
      <c r="F108" s="184" t="s">
        <v>120</v>
      </c>
      <c r="G108" s="184" t="n">
        <v>4</v>
      </c>
      <c r="H108" s="184"/>
      <c r="I108" s="184" t="n">
        <v>15.59</v>
      </c>
      <c r="J108" s="184" t="n">
        <f aca="false">TRUNC(G108 * I108,2)</f>
        <v>62.36</v>
      </c>
      <c r="K108" s="186" t="n">
        <f aca="false">TRUNC(H108*I108,2)</f>
        <v>0</v>
      </c>
      <c r="L108" s="157"/>
      <c r="M108" s="157"/>
    </row>
    <row r="109" customFormat="false" ht="23.85" hidden="false" customHeight="false" outlineLevel="0" collapsed="false">
      <c r="A109" s="185" t="s">
        <v>544</v>
      </c>
      <c r="B109" s="185" t="s">
        <v>35</v>
      </c>
      <c r="C109" s="185" t="s">
        <v>42</v>
      </c>
      <c r="D109" s="185" t="n">
        <v>89395</v>
      </c>
      <c r="E109" s="185" t="s">
        <v>545</v>
      </c>
      <c r="F109" s="184" t="s">
        <v>120</v>
      </c>
      <c r="G109" s="184" t="n">
        <v>2</v>
      </c>
      <c r="H109" s="184"/>
      <c r="I109" s="184" t="n">
        <v>15.7</v>
      </c>
      <c r="J109" s="184" t="n">
        <f aca="false">TRUNC(G109 * I109,2)</f>
        <v>31.4</v>
      </c>
      <c r="K109" s="186" t="n">
        <f aca="false">TRUNC(H109*I109,2)</f>
        <v>0</v>
      </c>
      <c r="L109" s="157"/>
      <c r="M109" s="157"/>
    </row>
    <row r="110" customFormat="false" ht="23.85" hidden="false" customHeight="false" outlineLevel="0" collapsed="false">
      <c r="A110" s="185" t="s">
        <v>546</v>
      </c>
      <c r="B110" s="185" t="s">
        <v>35</v>
      </c>
      <c r="C110" s="185" t="s">
        <v>42</v>
      </c>
      <c r="D110" s="185" t="n">
        <v>90373</v>
      </c>
      <c r="E110" s="185" t="s">
        <v>547</v>
      </c>
      <c r="F110" s="184" t="s">
        <v>120</v>
      </c>
      <c r="G110" s="184" t="n">
        <v>4</v>
      </c>
      <c r="H110" s="184"/>
      <c r="I110" s="184" t="n">
        <v>15.26</v>
      </c>
      <c r="J110" s="184" t="n">
        <f aca="false">TRUNC(G110 * I110,2)</f>
        <v>61.04</v>
      </c>
      <c r="K110" s="186" t="n">
        <f aca="false">TRUNC(H110*I110,2)</f>
        <v>0</v>
      </c>
      <c r="L110" s="157"/>
      <c r="M110" s="157"/>
    </row>
    <row r="111" customFormat="false" ht="23.85" hidden="false" customHeight="false" outlineLevel="0" collapsed="false">
      <c r="A111" s="185" t="s">
        <v>548</v>
      </c>
      <c r="B111" s="185" t="s">
        <v>35</v>
      </c>
      <c r="C111" s="185" t="s">
        <v>42</v>
      </c>
      <c r="D111" s="185" t="n">
        <v>94704</v>
      </c>
      <c r="E111" s="185" t="s">
        <v>549</v>
      </c>
      <c r="F111" s="184" t="s">
        <v>120</v>
      </c>
      <c r="G111" s="184" t="n">
        <v>3</v>
      </c>
      <c r="H111" s="184"/>
      <c r="I111" s="184" t="n">
        <v>30.45</v>
      </c>
      <c r="J111" s="184" t="n">
        <f aca="false">TRUNC(G111 * I111,2)</f>
        <v>91.35</v>
      </c>
      <c r="K111" s="186" t="n">
        <f aca="false">TRUNC(H111*I111,2)</f>
        <v>0</v>
      </c>
      <c r="L111" s="157"/>
      <c r="M111" s="157"/>
    </row>
    <row r="112" customFormat="false" ht="23.85" hidden="false" customHeight="false" outlineLevel="0" collapsed="false">
      <c r="A112" s="185" t="s">
        <v>550</v>
      </c>
      <c r="B112" s="185" t="s">
        <v>35</v>
      </c>
      <c r="C112" s="185" t="s">
        <v>42</v>
      </c>
      <c r="D112" s="185" t="n">
        <v>94703</v>
      </c>
      <c r="E112" s="185" t="s">
        <v>551</v>
      </c>
      <c r="F112" s="184" t="s">
        <v>120</v>
      </c>
      <c r="G112" s="184" t="n">
        <v>1</v>
      </c>
      <c r="H112" s="184"/>
      <c r="I112" s="184" t="n">
        <v>22.78</v>
      </c>
      <c r="J112" s="184" t="n">
        <f aca="false">TRUNC(G112 * I112,2)</f>
        <v>22.78</v>
      </c>
      <c r="K112" s="186" t="n">
        <f aca="false">TRUNC(H112*I112,2)</f>
        <v>0</v>
      </c>
      <c r="L112" s="157"/>
      <c r="M112" s="157"/>
    </row>
    <row r="113" s="179" customFormat="true" ht="23.85" hidden="false" customHeight="false" outlineLevel="0" collapsed="false">
      <c r="A113" s="185" t="s">
        <v>552</v>
      </c>
      <c r="B113" s="185" t="s">
        <v>35</v>
      </c>
      <c r="C113" s="185" t="s">
        <v>42</v>
      </c>
      <c r="D113" s="185" t="n">
        <v>94489</v>
      </c>
      <c r="E113" s="185" t="s">
        <v>553</v>
      </c>
      <c r="F113" s="184" t="s">
        <v>120</v>
      </c>
      <c r="G113" s="184" t="n">
        <v>2</v>
      </c>
      <c r="H113" s="184"/>
      <c r="I113" s="184" t="n">
        <v>29.35</v>
      </c>
      <c r="J113" s="184" t="n">
        <f aca="false">TRUNC(G113 * I113,2)</f>
        <v>58.7</v>
      </c>
      <c r="K113" s="186" t="n">
        <f aca="false">TRUNC(H113*I113,2)</f>
        <v>0</v>
      </c>
      <c r="L113" s="178"/>
      <c r="M113" s="178"/>
    </row>
    <row r="114" customFormat="false" ht="23.85" hidden="false" customHeight="false" outlineLevel="0" collapsed="false">
      <c r="A114" s="185" t="s">
        <v>554</v>
      </c>
      <c r="B114" s="185" t="s">
        <v>35</v>
      </c>
      <c r="C114" s="185" t="s">
        <v>42</v>
      </c>
      <c r="D114" s="185" t="n">
        <v>90466</v>
      </c>
      <c r="E114" s="185" t="s">
        <v>555</v>
      </c>
      <c r="F114" s="184" t="s">
        <v>47</v>
      </c>
      <c r="G114" s="184" t="n">
        <v>12</v>
      </c>
      <c r="H114" s="184"/>
      <c r="I114" s="184" t="n">
        <v>18.72</v>
      </c>
      <c r="J114" s="184" t="n">
        <f aca="false">TRUNC(G114 * I114,2)</f>
        <v>224.64</v>
      </c>
      <c r="K114" s="186" t="n">
        <f aca="false">TRUNC(H114*I114,2)</f>
        <v>0</v>
      </c>
      <c r="L114" s="157"/>
      <c r="M114" s="157"/>
    </row>
    <row r="115" customFormat="false" ht="15" hidden="false" customHeight="false" outlineLevel="0" collapsed="false">
      <c r="A115" s="181" t="s">
        <v>556</v>
      </c>
      <c r="B115" s="181"/>
      <c r="C115" s="181"/>
      <c r="D115" s="181" t="s">
        <v>383</v>
      </c>
      <c r="E115" s="181" t="s">
        <v>557</v>
      </c>
      <c r="F115" s="182"/>
      <c r="G115" s="182" t="n">
        <v>1</v>
      </c>
      <c r="H115" s="182"/>
      <c r="I115" s="184" t="n">
        <v>742.8</v>
      </c>
      <c r="J115" s="182" t="n">
        <f aca="false">SUM(J116:J117)</f>
        <v>742.8</v>
      </c>
      <c r="K115" s="186" t="n">
        <f aca="false">TRUNC(H115*I115,2)</f>
        <v>0</v>
      </c>
      <c r="L115" s="157"/>
      <c r="M115" s="157"/>
    </row>
    <row r="116" customFormat="false" ht="35.05" hidden="false" customHeight="false" outlineLevel="0" collapsed="false">
      <c r="A116" s="185" t="s">
        <v>558</v>
      </c>
      <c r="B116" s="185" t="s">
        <v>35</v>
      </c>
      <c r="C116" s="185" t="s">
        <v>42</v>
      </c>
      <c r="D116" s="185" t="n">
        <v>89744</v>
      </c>
      <c r="E116" s="185" t="s">
        <v>519</v>
      </c>
      <c r="F116" s="184" t="s">
        <v>120</v>
      </c>
      <c r="G116" s="184" t="n">
        <v>9</v>
      </c>
      <c r="H116" s="184"/>
      <c r="I116" s="184" t="n">
        <v>33.52</v>
      </c>
      <c r="J116" s="184" t="n">
        <f aca="false">TRUNC(G116 * I116,2)</f>
        <v>301.68</v>
      </c>
      <c r="K116" s="186" t="n">
        <f aca="false">TRUNC(H116*I116,2)</f>
        <v>0</v>
      </c>
      <c r="L116" s="157"/>
      <c r="M116" s="157"/>
    </row>
    <row r="117" customFormat="false" ht="23.85" hidden="false" customHeight="false" outlineLevel="0" collapsed="false">
      <c r="A117" s="185" t="s">
        <v>559</v>
      </c>
      <c r="B117" s="185" t="s">
        <v>35</v>
      </c>
      <c r="C117" s="185" t="s">
        <v>42</v>
      </c>
      <c r="D117" s="185" t="n">
        <v>89714</v>
      </c>
      <c r="E117" s="185" t="s">
        <v>513</v>
      </c>
      <c r="F117" s="188" t="s">
        <v>47</v>
      </c>
      <c r="G117" s="184" t="n">
        <v>9.6</v>
      </c>
      <c r="H117" s="184"/>
      <c r="I117" s="184" t="n">
        <v>45.95</v>
      </c>
      <c r="J117" s="184" t="n">
        <f aca="false">TRUNC(G117 * I117,2)</f>
        <v>441.12</v>
      </c>
      <c r="K117" s="186" t="n">
        <f aca="false">TRUNC(H117*I117,2)</f>
        <v>0</v>
      </c>
      <c r="L117" s="157"/>
      <c r="M117" s="157"/>
    </row>
    <row r="118" customFormat="false" ht="14.25" hidden="false" customHeight="false" outlineLevel="0" collapsed="false">
      <c r="A118" s="189"/>
      <c r="B118" s="189"/>
      <c r="C118" s="189"/>
      <c r="D118" s="189"/>
      <c r="E118" s="190"/>
      <c r="F118" s="191"/>
      <c r="G118" s="189"/>
      <c r="H118" s="190"/>
      <c r="I118" s="192"/>
      <c r="J118" s="192" t="n">
        <f aca="false">SUM(J11:J117)/2</f>
        <v>125798.94</v>
      </c>
      <c r="K118" s="192"/>
      <c r="L118" s="157"/>
      <c r="M118" s="157"/>
    </row>
    <row r="119" customFormat="false" ht="33" hidden="false" customHeight="true" outlineLevel="0" collapsed="false">
      <c r="A119" s="193"/>
      <c r="B119" s="194"/>
      <c r="C119" s="194"/>
      <c r="D119" s="189"/>
      <c r="E119" s="190" t="e">
        <f aca="false" t="array" ref="E119:E119">"RESUME ESTA MEDIÇÃO PROVISÓRIA NO VALOR DE : "&amp;[30]!EXTENSO(K119)</f>
        <v>#NAME?</v>
      </c>
      <c r="F119" s="195"/>
      <c r="G119" s="189"/>
      <c r="H119" s="190"/>
      <c r="I119" s="196"/>
      <c r="J119" s="196"/>
      <c r="K119" s="197" t="n">
        <f aca="false">K115+K104+K90+K81+K83+K78+K69+K52+K45+K41+K36+K27+K21+K12+K64</f>
        <v>41722.56</v>
      </c>
      <c r="L119" s="157"/>
      <c r="M119" s="157"/>
    </row>
    <row r="120" customFormat="false" ht="15" hidden="false" customHeight="false" outlineLevel="0" collapsed="false">
      <c r="A120" s="193"/>
      <c r="B120" s="194"/>
      <c r="C120" s="194"/>
      <c r="D120" s="189"/>
      <c r="E120" s="190"/>
      <c r="F120" s="195"/>
      <c r="G120" s="189"/>
      <c r="H120" s="190"/>
      <c r="I120" s="196"/>
      <c r="J120" s="196"/>
      <c r="K120" s="189"/>
      <c r="L120" s="157"/>
      <c r="M120" s="157"/>
    </row>
    <row r="121" customFormat="false" ht="15" hidden="false" customHeight="false" outlineLevel="0" collapsed="false">
      <c r="A121" s="193"/>
      <c r="B121" s="194"/>
      <c r="C121" s="194"/>
      <c r="D121" s="189"/>
      <c r="E121" s="190"/>
      <c r="F121" s="195"/>
      <c r="G121" s="189"/>
      <c r="H121" s="190"/>
      <c r="I121" s="196"/>
      <c r="J121" s="196"/>
      <c r="K121" s="189"/>
      <c r="L121" s="157"/>
      <c r="M121" s="157"/>
    </row>
    <row r="122" customFormat="false" ht="15" hidden="false" customHeight="false" outlineLevel="0" collapsed="false">
      <c r="A122" s="189"/>
      <c r="B122" s="3" t="str">
        <f aca="false">'1ResumoAdit'!A25</f>
        <v>Comodoro, 16/03/26</v>
      </c>
      <c r="C122" s="189"/>
      <c r="E122" s="146" t="s">
        <v>11</v>
      </c>
      <c r="F122" s="191"/>
      <c r="G122" s="189"/>
      <c r="H122" s="146"/>
      <c r="I122" s="194"/>
      <c r="J122" s="194"/>
      <c r="K122" s="194"/>
      <c r="L122" s="157"/>
      <c r="M122" s="157"/>
    </row>
    <row r="123" customFormat="false" ht="14.25" hidden="false" customHeight="false" outlineLevel="0" collapsed="false">
      <c r="A123" s="198"/>
      <c r="B123" s="198"/>
      <c r="C123" s="198"/>
      <c r="E123" s="146" t="s">
        <v>373</v>
      </c>
      <c r="F123" s="195"/>
      <c r="G123" s="198"/>
      <c r="H123" s="146"/>
      <c r="I123" s="198"/>
      <c r="J123" s="198"/>
      <c r="K123" s="198"/>
      <c r="L123" s="157"/>
      <c r="M123" s="157"/>
    </row>
    <row r="124" customFormat="false" ht="14.25" hidden="false" customHeight="false" outlineLevel="0" collapsed="false">
      <c r="A124" s="198"/>
      <c r="B124" s="198"/>
      <c r="C124" s="198"/>
      <c r="E124" s="146" t="s">
        <v>374</v>
      </c>
      <c r="F124" s="195"/>
      <c r="G124" s="198"/>
      <c r="H124" s="146"/>
      <c r="I124" s="198"/>
      <c r="J124" s="198"/>
      <c r="K124" s="198"/>
      <c r="L124" s="157"/>
      <c r="M124" s="157"/>
    </row>
    <row r="125" customFormat="false" ht="14.25" hidden="false" customHeight="false" outlineLevel="0" collapsed="false">
      <c r="A125" s="198"/>
      <c r="B125" s="198"/>
      <c r="C125" s="198"/>
      <c r="E125" s="146" t="s">
        <v>375</v>
      </c>
      <c r="F125" s="195"/>
      <c r="G125" s="198"/>
      <c r="H125" s="146"/>
      <c r="I125" s="198"/>
      <c r="J125" s="198"/>
      <c r="K125" s="198"/>
      <c r="L125" s="157"/>
      <c r="M125" s="157"/>
    </row>
    <row r="126" customFormat="false" ht="14.25" hidden="false" customHeight="false" outlineLevel="0" collapsed="false">
      <c r="A126" s="198"/>
      <c r="B126" s="198"/>
      <c r="C126" s="198"/>
      <c r="D126" s="198"/>
      <c r="E126" s="198"/>
      <c r="F126" s="195"/>
      <c r="G126" s="198"/>
      <c r="H126" s="198"/>
      <c r="I126" s="198"/>
      <c r="J126" s="198"/>
      <c r="K126" s="198"/>
      <c r="L126" s="157"/>
      <c r="M126" s="157"/>
    </row>
    <row r="127" customFormat="false" ht="14.25" hidden="false" customHeight="false" outlineLevel="0" collapsed="false">
      <c r="F127" s="191"/>
      <c r="K127" s="2"/>
    </row>
    <row r="128" customFormat="false" ht="14.25" hidden="false" customHeight="false" outlineLevel="0" collapsed="false">
      <c r="F128" s="191"/>
    </row>
    <row r="129" customFormat="false" ht="14.25" hidden="false" customHeight="false" outlineLevel="0" collapsed="false">
      <c r="F129" s="195"/>
    </row>
    <row r="130" customFormat="false" ht="14.25" hidden="false" customHeight="false" outlineLevel="0" collapsed="false">
      <c r="F130" s="195"/>
    </row>
    <row r="131" customFormat="false" ht="14.25" hidden="false" customHeight="false" outlineLevel="0" collapsed="false">
      <c r="F131" s="195"/>
    </row>
    <row r="132" customFormat="false" ht="14.25" hidden="false" customHeight="false" outlineLevel="0" collapsed="false">
      <c r="F132" s="191"/>
    </row>
    <row r="133" customFormat="false" ht="14.25" hidden="false" customHeight="false" outlineLevel="0" collapsed="false">
      <c r="F133" s="195"/>
    </row>
    <row r="134" customFormat="false" ht="14.25" hidden="false" customHeight="false" outlineLevel="0" collapsed="false">
      <c r="F134" s="195"/>
    </row>
    <row r="135" customFormat="false" ht="14.25" hidden="false" customHeight="false" outlineLevel="0" collapsed="false">
      <c r="F135" s="195"/>
    </row>
    <row r="136" customFormat="false" ht="14.25" hidden="false" customHeight="false" outlineLevel="0" collapsed="false">
      <c r="F136" s="191"/>
    </row>
    <row r="137" customFormat="false" ht="14.25" hidden="false" customHeight="false" outlineLevel="0" collapsed="false">
      <c r="F137" s="195"/>
    </row>
    <row r="138" customFormat="false" ht="14.25" hidden="false" customHeight="false" outlineLevel="0" collapsed="false">
      <c r="F138" s="195"/>
    </row>
    <row r="139" customFormat="false" ht="14.25" hidden="false" customHeight="false" outlineLevel="0" collapsed="false">
      <c r="F139" s="191"/>
    </row>
    <row r="140" customFormat="false" ht="14.25" hidden="false" customHeight="false" outlineLevel="0" collapsed="false">
      <c r="F140" s="199"/>
    </row>
    <row r="141" customFormat="false" ht="14.25" hidden="false" customHeight="false" outlineLevel="0" collapsed="false">
      <c r="F141" s="199"/>
    </row>
    <row r="142" customFormat="false" ht="14.25" hidden="false" customHeight="false" outlineLevel="0" collapsed="false">
      <c r="F142" s="199"/>
    </row>
    <row r="143" customFormat="false" ht="14.25" hidden="false" customHeight="false" outlineLevel="0" collapsed="false">
      <c r="F143" s="191"/>
    </row>
    <row r="144" customFormat="false" ht="14.25" hidden="false" customHeight="false" outlineLevel="0" collapsed="false">
      <c r="F144" s="199"/>
    </row>
    <row r="145" customFormat="false" ht="14.25" hidden="false" customHeight="false" outlineLevel="0" collapsed="false">
      <c r="F145" s="191"/>
    </row>
    <row r="146" customFormat="false" ht="14.25" hidden="false" customHeight="false" outlineLevel="0" collapsed="false">
      <c r="F146" s="195"/>
    </row>
    <row r="147" customFormat="false" ht="14.25" hidden="false" customHeight="false" outlineLevel="0" collapsed="false">
      <c r="F147" s="195"/>
    </row>
    <row r="148" customFormat="false" ht="14.25" hidden="false" customHeight="false" outlineLevel="0" collapsed="false">
      <c r="F148" s="195"/>
    </row>
  </sheetData>
  <mergeCells count="19">
    <mergeCell ref="B1:D1"/>
    <mergeCell ref="E1:I7"/>
    <mergeCell ref="J1:K1"/>
    <mergeCell ref="B2:D2"/>
    <mergeCell ref="J2:K2"/>
    <mergeCell ref="B3:D3"/>
    <mergeCell ref="J3:K3"/>
    <mergeCell ref="B4:D4"/>
    <mergeCell ref="J4:K4"/>
    <mergeCell ref="B5:D5"/>
    <mergeCell ref="J5:K5"/>
    <mergeCell ref="B6:D6"/>
    <mergeCell ref="J6:K6"/>
    <mergeCell ref="B7:D7"/>
    <mergeCell ref="J7:K7"/>
    <mergeCell ref="A8:K8"/>
    <mergeCell ref="G9:H9"/>
    <mergeCell ref="A119:A121"/>
    <mergeCell ref="J127:K127"/>
  </mergeCells>
  <conditionalFormatting sqref="F69:F70 F140:F142 F144">
    <cfRule type="expression" priority="2" aboveAverage="0" equalAverage="0" bottom="0" percent="0" rank="0" text="" dxfId="5">
      <formula>CONCATENATE(#ref!,$G69,$I69,$J69,$K69,$L69,$M69,$N69)=""</formula>
    </cfRule>
    <cfRule type="expression" priority="3" aboveAverage="0" equalAverage="0" bottom="0" percent="0" rank="0" text="" dxfId="6">
      <formula>CONCATENATE(#ref!,$G69,$J69,$K69,$L69,$M69,$N69)=""</formula>
    </cfRule>
    <cfRule type="expression" priority="4" aboveAverage="0" equalAverage="0" bottom="0" percent="0" rank="0" text="" dxfId="7">
      <formula>CONCATENATE($G69,$J69,$K69,$L69,$M69)=""</formula>
    </cfRule>
  </conditionalFormatting>
  <printOptions headings="false" gridLines="false" gridLinesSet="true" horizontalCentered="true" verticalCentered="false"/>
  <pageMargins left="0.39375" right="0.39375" top="0.7875" bottom="0.7875" header="0.315277777777778" footer="0.511811023622047"/>
  <pageSetup paperSize="9" scale="41" fitToWidth="1" fitToHeight="1" pageOrder="downThenOver" orientation="portrait" blackAndWhite="false" draft="false" cellComments="none" horizontalDpi="300" verticalDpi="300" copies="1"/>
  <headerFooter differentFirst="false" differentOddEven="false">
    <oddHeader>&amp;L </oddHeader>
    <oddFooter/>
  </headerFooter>
  <rowBreaks count="2" manualBreakCount="2">
    <brk id="77" man="true" max="16383" min="0"/>
    <brk id="126" man="true" max="16383" min="0"/>
  </rowBreaks>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O31"/>
  <sheetViews>
    <sheetView showFormulas="false" showGridLines="true" showRowColHeaders="true" showZeros="true" rightToLeft="false" tabSelected="false" showOutlineSymbols="false" defaultGridColor="true" view="normal" topLeftCell="A1" colorId="64" zoomScale="100" zoomScaleNormal="100" zoomScalePageLayoutView="60" workbookViewId="0">
      <selection pane="topLeft" activeCell="A1" activeCellId="0" sqref="A1"/>
    </sheetView>
  </sheetViews>
  <sheetFormatPr defaultColWidth="8.87890625" defaultRowHeight="14.25" customHeight="false" zeroHeight="false" outlineLevelRow="0" outlineLevelCol="0"/>
  <cols>
    <col collapsed="false" customWidth="true" hidden="false" outlineLevel="0" max="1" min="1" style="0" width="17.12"/>
    <col collapsed="false" customWidth="true" hidden="false" outlineLevel="0" max="2" min="2" style="1" width="60"/>
    <col collapsed="false" customWidth="true" hidden="false" outlineLevel="0" max="3" min="3" style="2" width="17"/>
    <col collapsed="false" customWidth="true" hidden="false" outlineLevel="0" max="4" min="4" style="3" width="21.13"/>
    <col collapsed="false" customWidth="true" hidden="false" outlineLevel="0" max="6" min="6" style="0" width="17.62"/>
  </cols>
  <sheetData>
    <row r="1" customFormat="false" ht="103.5" hidden="false" customHeight="true" outlineLevel="0" collapsed="false">
      <c r="A1" s="119" t="s">
        <v>364</v>
      </c>
      <c r="B1" s="119"/>
      <c r="C1" s="119"/>
      <c r="D1" s="119"/>
    </row>
    <row r="2" customFormat="false" ht="15" hidden="false" customHeight="true" outlineLevel="0" collapsed="false">
      <c r="A2" s="120" t="s">
        <v>0</v>
      </c>
      <c r="B2" s="121" t="str">
        <f aca="false">DADOS!B1</f>
        <v>REFORMA E AMPLIAÇÃO DA CÂMARA MUNICIPAL</v>
      </c>
      <c r="C2" s="122" t="s">
        <v>365</v>
      </c>
      <c r="D2" s="122"/>
      <c r="E2" s="123"/>
      <c r="F2" s="123"/>
      <c r="G2" s="123"/>
      <c r="H2" s="123"/>
      <c r="I2" s="123"/>
    </row>
    <row r="3" customFormat="false" ht="15.75" hidden="false" customHeight="true" outlineLevel="0" collapsed="false">
      <c r="A3" s="124" t="s">
        <v>366</v>
      </c>
      <c r="B3" s="121" t="str">
        <f aca="false">DADOS!B2</f>
        <v>MUNICÍPIO DE COMODORO - MT</v>
      </c>
      <c r="C3" s="125" t="str">
        <f aca="false">DADOS!E9&amp;" A "&amp;DADOS!F9</f>
        <v>18/11/25 A 30/11/2025</v>
      </c>
      <c r="D3" s="125"/>
      <c r="E3" s="123"/>
      <c r="F3" s="123"/>
      <c r="G3" s="123"/>
      <c r="H3" s="123"/>
      <c r="I3" s="123"/>
    </row>
    <row r="4" customFormat="false" ht="15" hidden="false" customHeight="true" outlineLevel="0" collapsed="false">
      <c r="A4" s="124" t="s">
        <v>367</v>
      </c>
      <c r="B4" s="121" t="str">
        <f aca="false">DADOS!B7</f>
        <v>MEXUM ENGENHARIA E CONSTRUÇÕES - CNPJ 27.406.174/0001-05</v>
      </c>
      <c r="C4" s="126" t="s">
        <v>368</v>
      </c>
      <c r="D4" s="126"/>
      <c r="E4" s="123"/>
      <c r="F4" s="123"/>
      <c r="G4" s="123"/>
      <c r="H4" s="123"/>
      <c r="I4" s="123"/>
    </row>
    <row r="5" customFormat="false" ht="15" hidden="false" customHeight="false" outlineLevel="0" collapsed="false">
      <c r="A5" s="124" t="s">
        <v>4</v>
      </c>
      <c r="B5" s="121" t="str">
        <f aca="false">DADOS!B3</f>
        <v>SINAPI 05/2025 - SEM DESONERAÇÃO </v>
      </c>
      <c r="C5" s="127"/>
      <c r="D5" s="127"/>
      <c r="E5" s="123"/>
      <c r="F5" s="123"/>
      <c r="G5" s="123"/>
      <c r="H5" s="123"/>
      <c r="I5" s="123"/>
    </row>
    <row r="6" customFormat="false" ht="15" hidden="false" customHeight="false" outlineLevel="0" collapsed="false">
      <c r="A6" s="124" t="s">
        <v>369</v>
      </c>
      <c r="B6" s="128" t="str">
        <f aca="false">DADOS!B6</f>
        <v>SEM DESONERAÇÃO</v>
      </c>
      <c r="C6" s="129"/>
      <c r="D6" s="129"/>
      <c r="E6" s="123"/>
      <c r="F6" s="123"/>
      <c r="G6" s="123"/>
      <c r="H6" s="123"/>
      <c r="I6" s="123"/>
    </row>
    <row r="7" customFormat="false" ht="15" hidden="false" customHeight="false" outlineLevel="0" collapsed="false">
      <c r="A7" s="124" t="s">
        <v>6</v>
      </c>
      <c r="B7" s="130" t="n">
        <f aca="false">DADOS!B4</f>
        <v>0.219</v>
      </c>
      <c r="C7" s="129"/>
      <c r="D7" s="129"/>
      <c r="E7" s="123"/>
      <c r="F7" s="123"/>
      <c r="G7" s="123"/>
      <c r="H7" s="123"/>
      <c r="I7" s="123"/>
    </row>
    <row r="8" customFormat="false" ht="15" hidden="false" customHeight="false" outlineLevel="0" collapsed="false">
      <c r="A8" s="124" t="s">
        <v>23</v>
      </c>
      <c r="B8" s="121" t="str">
        <f aca="false">DADOS!B5</f>
        <v>RUA BAHIA Nº 600N, BAIRRO SÃO FRANCISCO</v>
      </c>
      <c r="C8" s="127"/>
      <c r="D8" s="127"/>
      <c r="E8" s="123"/>
      <c r="F8" s="123"/>
      <c r="G8" s="123"/>
      <c r="H8" s="123"/>
      <c r="I8" s="123"/>
    </row>
    <row r="9" customFormat="false" ht="24" hidden="false" customHeight="true" outlineLevel="0" collapsed="false">
      <c r="A9" s="131" t="s">
        <v>16</v>
      </c>
      <c r="B9" s="131"/>
      <c r="C9" s="131"/>
      <c r="D9" s="131"/>
    </row>
    <row r="10" customFormat="false" ht="30" hidden="false" customHeight="true" outlineLevel="0" collapsed="false">
      <c r="A10" s="40" t="s">
        <v>17</v>
      </c>
      <c r="B10" s="41" t="s">
        <v>18</v>
      </c>
      <c r="C10" s="42" t="s">
        <v>19</v>
      </c>
      <c r="D10" s="43" t="s">
        <v>20</v>
      </c>
    </row>
    <row r="11" customFormat="false" ht="19.5" hidden="false" customHeight="true" outlineLevel="0" collapsed="false">
      <c r="A11" s="44" t="n">
        <v>1</v>
      </c>
      <c r="B11" s="45" t="str">
        <f aca="false">VLOOKUP(A11,'1MP_ADT'!$A$11:$K$117,5,FALSE())</f>
        <v>MURO</v>
      </c>
      <c r="C11" s="46" t="n">
        <f aca="false">VLOOKUP(A11,'2MP_ADT'!$A$11:$K$899,11,FALSE())</f>
        <v>28547.68</v>
      </c>
      <c r="D11" s="47" t="n">
        <f aca="false">C11/$D$21</f>
        <v>0.226931005936934</v>
      </c>
    </row>
    <row r="12" customFormat="false" ht="19.5" hidden="false" customHeight="true" outlineLevel="0" collapsed="false">
      <c r="A12" s="44" t="n">
        <v>2</v>
      </c>
      <c r="B12" s="45" t="str">
        <f aca="false">VLOOKUP(A12,'1MP_ADT'!$A$11:$K$117,5,FALSE())</f>
        <v>REVESTIMENTO DO MURO</v>
      </c>
      <c r="C12" s="46" t="n">
        <f aca="false">VLOOKUP(A12,'2MP_ADT'!$A$11:$K$899,11,FALSE())</f>
        <v>3748.68</v>
      </c>
      <c r="D12" s="47" t="n">
        <f aca="false">C12/$D$21</f>
        <v>0.0297989792282828</v>
      </c>
    </row>
    <row r="13" customFormat="false" ht="19.5" hidden="false" customHeight="true" outlineLevel="0" collapsed="false">
      <c r="A13" s="44" t="n">
        <v>3</v>
      </c>
      <c r="B13" s="45" t="str">
        <f aca="false">VLOOKUP(A13,'1MP_ADT'!$A$11:$K$117,5,FALSE())</f>
        <v>REDE LÓGICA</v>
      </c>
      <c r="C13" s="46" t="n">
        <f aca="false">VLOOKUP(A13,'2MP_ADT'!$A$11:$K$899,11,FALSE())</f>
        <v>4784.18</v>
      </c>
      <c r="D13" s="47" t="n">
        <f aca="false">C13/$D$21</f>
        <v>0.0380303681414168</v>
      </c>
    </row>
    <row r="14" customFormat="false" ht="19.5" hidden="false" customHeight="true" outlineLevel="0" collapsed="false">
      <c r="A14" s="44" t="n">
        <v>4</v>
      </c>
      <c r="B14" s="45" t="str">
        <f aca="false">VLOOKUP(A14,'1MP_ADT'!$A$11:$K$117,5,FALSE())</f>
        <v>DRENAGEM SUPERFICIAL E PROFUNDA</v>
      </c>
      <c r="C14" s="46" t="n">
        <f aca="false">VLOOKUP(A14,'2MP_ADT'!$A$11:$K$899,11,FALSE())</f>
        <v>8881.8</v>
      </c>
      <c r="D14" s="47" t="n">
        <f aca="false">C14/$D$21</f>
        <v>0.0706031386274002</v>
      </c>
    </row>
    <row r="15" customFormat="false" ht="19.5" hidden="false" customHeight="true" outlineLevel="0" collapsed="false">
      <c r="A15" s="44" t="n">
        <v>5</v>
      </c>
      <c r="B15" s="45" t="str">
        <f aca="false">VLOOKUP(A15,'1MP_ADT'!$A$11:$K$117,5,FALSE())</f>
        <v>COBERTURA</v>
      </c>
      <c r="C15" s="46" t="n">
        <f aca="false">VLOOKUP(A15,'2MP_ADT'!$A$11:$K$899,11,FALSE())</f>
        <v>10864.61</v>
      </c>
      <c r="D15" s="47" t="n">
        <f aca="false">C15/$D$21</f>
        <v>0.0863648771603322</v>
      </c>
    </row>
    <row r="16" customFormat="false" ht="19.5" hidden="false" customHeight="true" outlineLevel="0" collapsed="false">
      <c r="A16" s="44" t="n">
        <v>6</v>
      </c>
      <c r="B16" s="45" t="str">
        <f aca="false">VLOOKUP(A16,'1MP_ADT'!$A$11:$K$117,5,FALSE())</f>
        <v>PAISAGISMO LATERAL</v>
      </c>
      <c r="C16" s="46" t="n">
        <f aca="false">VLOOKUP(A16,'2MP_ADT'!$A$11:$K$899,11,FALSE())</f>
        <v>22244.54</v>
      </c>
      <c r="D16" s="47" t="n">
        <f aca="false">C16/$D$21</f>
        <v>0.17682613223927</v>
      </c>
    </row>
    <row r="17" customFormat="false" ht="19.5" hidden="false" customHeight="true" outlineLevel="0" collapsed="false">
      <c r="A17" s="44" t="n">
        <v>7</v>
      </c>
      <c r="B17" s="45" t="str">
        <f aca="false">VLOOKUP(A17,'1MP_ADT'!$A$11:$K$117,5,FALSE())</f>
        <v>NÃO CONSTAM NO EDITAL</v>
      </c>
      <c r="C17" s="46" t="n">
        <f aca="false">VLOOKUP(A17,'2MP_ADT'!$A$11:$K$899,11,FALSE())</f>
        <v>11122.27</v>
      </c>
      <c r="D17" s="47" t="n">
        <f aca="false">C17/$D$21</f>
        <v>0.088413066119635</v>
      </c>
    </row>
    <row r="18" customFormat="false" ht="19.5" hidden="false" customHeight="true" outlineLevel="0" collapsed="false">
      <c r="A18" s="44" t="n">
        <v>8</v>
      </c>
      <c r="B18" s="45" t="str">
        <f aca="false">VLOOKUP(A18,'1MP_ADT'!$A$11:$K$117,5,FALSE())</f>
        <v>PISOS E REVESTIMENTOS</v>
      </c>
      <c r="C18" s="46" t="n">
        <f aca="false">VLOOKUP(A18,'2MP_ADT'!$A$11:$K$899,11,FALSE())</f>
        <v>3393.51</v>
      </c>
      <c r="D18" s="47" t="n">
        <f aca="false">C18/$D$21</f>
        <v>0.0269756645008297</v>
      </c>
    </row>
    <row r="19" customFormat="false" ht="30.75" hidden="false" customHeight="true" outlineLevel="0" collapsed="false">
      <c r="A19" s="44" t="n">
        <v>9</v>
      </c>
      <c r="B19" s="45" t="str">
        <f aca="false">VLOOKUP(A19,'1MP_ADT'!$A$11:$K$117,5,FALSE())</f>
        <v>COMPLEMENTO HIDROSSANITARIO AO CONTRATO INICIAL E DRENAGEM</v>
      </c>
      <c r="C19" s="46" t="n">
        <f aca="false">VLOOKUP(A19,'2MP_ADT'!$A$11:$K$899,11,FALSE())</f>
        <v>15301.02</v>
      </c>
      <c r="D19" s="47" t="n">
        <f aca="false">C19/$D$21</f>
        <v>0.121630754599363</v>
      </c>
    </row>
    <row r="20" customFormat="false" ht="15" hidden="false" customHeight="false" outlineLevel="0" collapsed="false">
      <c r="A20" s="48"/>
      <c r="B20" s="48"/>
      <c r="C20" s="48"/>
      <c r="D20" s="48"/>
      <c r="E20" s="26"/>
    </row>
    <row r="21" customFormat="false" ht="14.25" hidden="false" customHeight="false" outlineLevel="0" collapsed="false">
      <c r="A21" s="49"/>
      <c r="B21" s="50"/>
      <c r="C21" s="51" t="s">
        <v>21</v>
      </c>
      <c r="D21" s="132" t="n">
        <f aca="false">'1MP_ADT'!M6</f>
        <v>125798.94</v>
      </c>
      <c r="E21" s="53"/>
      <c r="F21" s="54"/>
    </row>
    <row r="22" customFormat="false" ht="14.25" hidden="false" customHeight="false" outlineLevel="0" collapsed="false">
      <c r="C22" s="2" t="s">
        <v>370</v>
      </c>
      <c r="D22" s="133" t="n">
        <f aca="false">SUM(C11:C19)</f>
        <v>108888.29</v>
      </c>
    </row>
    <row r="23" customFormat="false" ht="29.25" hidden="false" customHeight="true" outlineLevel="0" collapsed="false">
      <c r="A23" s="134"/>
      <c r="B23" s="134"/>
      <c r="C23" s="134" t="s">
        <v>371</v>
      </c>
      <c r="D23" s="135" t="n">
        <f aca="false">D22/DADOS!C16</f>
        <v>0.320376359425258</v>
      </c>
    </row>
    <row r="24" customFormat="false" ht="29.25" hidden="false" customHeight="true" outlineLevel="0" collapsed="false">
      <c r="A24" s="134"/>
      <c r="B24" s="134"/>
      <c r="C24" s="134"/>
      <c r="D24" s="200" t="n">
        <f aca="false">D22-'1ResumoAdit'!D22</f>
        <v>67165.73</v>
      </c>
    </row>
    <row r="25" customFormat="false" ht="32.25" hidden="false" customHeight="true" outlineLevel="0" collapsed="false">
      <c r="B25" s="134" t="e">
        <f aca="false" t="array" ref="B25:B25">C4&amp;" se resume no valor de "&amp;[30]!EXTENSO(D22)</f>
        <v>#NAME?</v>
      </c>
      <c r="D25" s="136"/>
      <c r="F25" s="137"/>
      <c r="G25" s="137"/>
      <c r="H25" s="137"/>
      <c r="I25" s="138"/>
      <c r="J25" s="139"/>
      <c r="K25" s="139"/>
      <c r="L25" s="139"/>
      <c r="M25" s="140"/>
      <c r="N25" s="140"/>
      <c r="O25" s="140"/>
    </row>
    <row r="26" customFormat="false" ht="14.25" hidden="false" customHeight="false" outlineLevel="0" collapsed="false">
      <c r="A26" s="201" t="str">
        <f aca="false">"Comodoro, "&amp; DADOS!C8</f>
        <v>Comodoro, 24/10/2025</v>
      </c>
      <c r="D26" s="136"/>
      <c r="F26" s="142"/>
      <c r="G26" s="142"/>
      <c r="H26" s="142"/>
      <c r="I26" s="143"/>
      <c r="J26" s="144"/>
      <c r="K26" s="144"/>
      <c r="L26" s="144"/>
      <c r="M26" s="145"/>
      <c r="N26" s="145"/>
      <c r="O26" s="145"/>
    </row>
    <row r="27" customFormat="false" ht="14.25" hidden="false" customHeight="false" outlineLevel="0" collapsed="false">
      <c r="B27" s="146" t="s">
        <v>372</v>
      </c>
      <c r="F27" s="137"/>
      <c r="G27" s="137"/>
      <c r="H27" s="137"/>
      <c r="I27" s="147"/>
      <c r="J27" s="139"/>
      <c r="K27" s="139"/>
      <c r="L27" s="139"/>
      <c r="M27" s="140"/>
      <c r="N27" s="140"/>
      <c r="O27" s="140"/>
    </row>
    <row r="28" customFormat="false" ht="14.25" hidden="false" customHeight="false" outlineLevel="0" collapsed="false">
      <c r="B28" s="146" t="s">
        <v>373</v>
      </c>
    </row>
    <row r="29" customFormat="false" ht="14.25" hidden="false" customHeight="false" outlineLevel="0" collapsed="false">
      <c r="B29" s="146" t="s">
        <v>374</v>
      </c>
      <c r="L29" s="148"/>
      <c r="M29" s="148"/>
      <c r="N29" s="149"/>
      <c r="O29" s="149"/>
    </row>
    <row r="30" customFormat="false" ht="14.25" hidden="false" customHeight="false" outlineLevel="0" collapsed="false">
      <c r="B30" s="146" t="s">
        <v>375</v>
      </c>
      <c r="L30" s="150"/>
      <c r="M30" s="150"/>
      <c r="N30" s="151"/>
      <c r="O30" s="151"/>
    </row>
    <row r="31" customFormat="false" ht="15" hidden="false" customHeight="false" outlineLevel="0" collapsed="false">
      <c r="L31" s="137"/>
      <c r="M31" s="137"/>
      <c r="N31" s="152"/>
      <c r="O31" s="152"/>
    </row>
  </sheetData>
  <mergeCells count="18">
    <mergeCell ref="A1:D1"/>
    <mergeCell ref="C2:D2"/>
    <mergeCell ref="E2:I8"/>
    <mergeCell ref="C3:D3"/>
    <mergeCell ref="C4:D4"/>
    <mergeCell ref="A9:D9"/>
    <mergeCell ref="A20:D20"/>
    <mergeCell ref="F25:H25"/>
    <mergeCell ref="M25:O25"/>
    <mergeCell ref="F26:H26"/>
    <mergeCell ref="F27:H27"/>
    <mergeCell ref="M27:O27"/>
    <mergeCell ref="L29:M29"/>
    <mergeCell ref="N29:O29"/>
    <mergeCell ref="L30:M30"/>
    <mergeCell ref="N30:O30"/>
    <mergeCell ref="L31:M31"/>
    <mergeCell ref="N31:O31"/>
  </mergeCells>
  <printOptions headings="false" gridLines="false" gridLinesSet="true" horizontalCentered="true" verticalCentered="false"/>
  <pageMargins left="0.39375" right="0.39375" top="0.7875" bottom="0.7875" header="0.315277777777778" footer="0.511811023622047"/>
  <pageSetup paperSize="9" scale="75" fitToWidth="1" fitToHeight="1" pageOrder="downThenOver" orientation="portrait" blackAndWhite="false" draft="false" cellComments="none" horizontalDpi="300" verticalDpi="300" copies="1"/>
  <headerFooter differentFirst="false" differentOddEven="false">
    <oddHeader>&amp;L </oddHeader>
    <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N148"/>
  <sheetViews>
    <sheetView showFormulas="false" showGridLines="true" showRowColHeaders="true" showZeros="true" rightToLeft="false" tabSelected="false" showOutlineSymbols="false" defaultGridColor="true" view="normal" topLeftCell="A1" colorId="64" zoomScale="100" zoomScaleNormal="100" zoomScalePageLayoutView="60" workbookViewId="0">
      <selection pane="topLeft" activeCell="A1" activeCellId="0" sqref="A1"/>
    </sheetView>
  </sheetViews>
  <sheetFormatPr defaultColWidth="8.87890625" defaultRowHeight="14.25" customHeight="false" zeroHeight="false" outlineLevelRow="4" outlineLevelCol="0"/>
  <cols>
    <col collapsed="false" customWidth="true" hidden="false" outlineLevel="0" max="1" min="1" style="3" width="13.38"/>
    <col collapsed="false" customWidth="true" hidden="false" outlineLevel="0" max="2" min="2" style="3" width="13"/>
    <col collapsed="false" customWidth="true" hidden="false" outlineLevel="0" max="3" min="3" style="3" width="9.87"/>
    <col collapsed="false" customWidth="true" hidden="false" outlineLevel="0" max="4" min="4" style="3" width="13"/>
    <col collapsed="false" customWidth="true" hidden="false" outlineLevel="0" max="5" min="5" style="1" width="80"/>
    <col collapsed="false" customWidth="true" hidden="false" outlineLevel="0" max="6" min="6" style="3" width="8.5"/>
    <col collapsed="false" customWidth="true" hidden="false" outlineLevel="0" max="7" min="7" style="2" width="10.38"/>
    <col collapsed="false" customWidth="true" hidden="false" outlineLevel="0" max="8" min="8" style="1" width="13"/>
    <col collapsed="false" customWidth="true" hidden="false" outlineLevel="0" max="10" min="9" style="2" width="13.5"/>
    <col collapsed="false" customWidth="true" hidden="false" outlineLevel="0" max="11" min="11" style="3" width="15.75"/>
    <col collapsed="false" customWidth="true" hidden="false" outlineLevel="0" max="12" min="12" style="0" width="9.87"/>
    <col collapsed="false" customWidth="true" hidden="false" outlineLevel="0" max="13" min="13" style="0" width="20.88"/>
  </cols>
  <sheetData>
    <row r="1" customFormat="false" ht="15.75" hidden="false" customHeight="true" outlineLevel="4" collapsed="false">
      <c r="A1" s="153" t="s">
        <v>0</v>
      </c>
      <c r="B1" s="154" t="str">
        <f aca="false">DADOS!B1</f>
        <v>REFORMA E AMPLIAÇÃO DA CÂMARA MUNICIPAL</v>
      </c>
      <c r="C1" s="154"/>
      <c r="D1" s="154"/>
      <c r="E1" s="155" t="s">
        <v>364</v>
      </c>
      <c r="F1" s="155"/>
      <c r="G1" s="155"/>
      <c r="H1" s="155"/>
      <c r="I1" s="155"/>
      <c r="J1" s="156" t="s">
        <v>365</v>
      </c>
      <c r="K1" s="156"/>
      <c r="L1" s="157"/>
      <c r="M1" s="157" t="s">
        <v>376</v>
      </c>
    </row>
    <row r="2" customFormat="false" ht="15" hidden="false" customHeight="false" outlineLevel="4" collapsed="false">
      <c r="A2" s="158" t="s">
        <v>366</v>
      </c>
      <c r="B2" s="159" t="str">
        <f aca="false">DADOS!B2</f>
        <v>MUNICÍPIO DE COMODORO - MT</v>
      </c>
      <c r="C2" s="159"/>
      <c r="D2" s="159"/>
      <c r="E2" s="155"/>
      <c r="F2" s="155"/>
      <c r="G2" s="155"/>
      <c r="H2" s="155"/>
      <c r="I2" s="155"/>
      <c r="J2" s="156" t="str">
        <f aca="false">TEXT(DADOS!E9,"DD/MM/AA")&amp;" A "&amp;DADOS!F9</f>
        <v>18/11/25 A 30/11/2025</v>
      </c>
      <c r="K2" s="156"/>
      <c r="L2" s="157"/>
      <c r="M2" s="161" t="n">
        <f aca="false">K119</f>
        <v>108888.29</v>
      </c>
    </row>
    <row r="3" customFormat="false" ht="47.25" hidden="false" customHeight="true" outlineLevel="4" collapsed="false">
      <c r="A3" s="162" t="s">
        <v>367</v>
      </c>
      <c r="B3" s="163" t="str">
        <f aca="false">DADOS!B7</f>
        <v>MEXUM ENGENHARIA E CONSTRUÇÕES - CNPJ 27.406.174/0001-05</v>
      </c>
      <c r="C3" s="163"/>
      <c r="D3" s="163"/>
      <c r="E3" s="155"/>
      <c r="F3" s="155"/>
      <c r="G3" s="155"/>
      <c r="H3" s="155"/>
      <c r="I3" s="155"/>
      <c r="J3" s="156" t="str">
        <f aca="false">DADOS!B9</f>
        <v>SEGUNDA MEDIÇÃO PROVISÓRIA</v>
      </c>
      <c r="K3" s="156"/>
      <c r="L3" s="157"/>
      <c r="M3" s="161"/>
    </row>
    <row r="4" customFormat="false" ht="15.75" hidden="false" customHeight="true" outlineLevel="4" collapsed="false">
      <c r="A4" s="162" t="s">
        <v>4</v>
      </c>
      <c r="B4" s="163" t="str">
        <f aca="false">'DECLARAÇÕES GERAIS'!B3</f>
        <v>SINAPI 05/2025 - SEM DESONERAÇÃO </v>
      </c>
      <c r="C4" s="163"/>
      <c r="D4" s="163"/>
      <c r="E4" s="155"/>
      <c r="F4" s="155"/>
      <c r="G4" s="155"/>
      <c r="H4" s="155"/>
      <c r="I4" s="155"/>
      <c r="J4" s="160"/>
      <c r="K4" s="160"/>
      <c r="L4" s="157"/>
      <c r="M4" s="157" t="s">
        <v>377</v>
      </c>
    </row>
    <row r="5" customFormat="false" ht="15.75" hidden="false" customHeight="true" outlineLevel="4" collapsed="false">
      <c r="A5" s="162" t="s">
        <v>369</v>
      </c>
      <c r="B5" s="159" t="str">
        <f aca="false">DADOS!B6</f>
        <v>SEM DESONERAÇÃO</v>
      </c>
      <c r="C5" s="159"/>
      <c r="D5" s="159"/>
      <c r="E5" s="155"/>
      <c r="F5" s="155"/>
      <c r="G5" s="155"/>
      <c r="H5" s="155"/>
      <c r="I5" s="155"/>
      <c r="J5" s="156"/>
      <c r="K5" s="156"/>
      <c r="L5" s="157"/>
      <c r="M5" s="157"/>
    </row>
    <row r="6" customFormat="false" ht="15.75" hidden="false" customHeight="true" outlineLevel="4" collapsed="false">
      <c r="A6" s="162" t="s">
        <v>6</v>
      </c>
      <c r="B6" s="164" t="n">
        <f aca="false">DADOS!B4</f>
        <v>0.219</v>
      </c>
      <c r="C6" s="164"/>
      <c r="D6" s="164"/>
      <c r="E6" s="155"/>
      <c r="F6" s="155"/>
      <c r="G6" s="155"/>
      <c r="H6" s="155"/>
      <c r="I6" s="155"/>
      <c r="J6" s="160"/>
      <c r="K6" s="160"/>
      <c r="L6" s="157"/>
      <c r="M6" s="161" t="n">
        <f aca="false">J118</f>
        <v>125798.94</v>
      </c>
    </row>
    <row r="7" customFormat="false" ht="27.75" hidden="false" customHeight="true" outlineLevel="4" collapsed="false">
      <c r="A7" s="162" t="s">
        <v>23</v>
      </c>
      <c r="B7" s="163" t="str">
        <f aca="false">DADOS!B5</f>
        <v>RUA BAHIA Nº 600N, BAIRRO SÃO FRANCISCO</v>
      </c>
      <c r="C7" s="163"/>
      <c r="D7" s="163"/>
      <c r="E7" s="155"/>
      <c r="F7" s="155"/>
      <c r="G7" s="155"/>
      <c r="H7" s="155"/>
      <c r="I7" s="155"/>
      <c r="J7" s="156"/>
      <c r="K7" s="156"/>
      <c r="L7" s="157"/>
      <c r="M7" s="157"/>
    </row>
    <row r="8" customFormat="false" ht="24" hidden="false" customHeight="true" outlineLevel="0" collapsed="false">
      <c r="A8" s="165" t="s">
        <v>378</v>
      </c>
      <c r="B8" s="165"/>
      <c r="C8" s="165"/>
      <c r="D8" s="165"/>
      <c r="E8" s="165"/>
      <c r="F8" s="165"/>
      <c r="G8" s="165"/>
      <c r="H8" s="165"/>
      <c r="I8" s="165"/>
      <c r="J8" s="165"/>
      <c r="K8" s="165"/>
      <c r="L8" s="157"/>
      <c r="M8" s="157"/>
    </row>
    <row r="9" customFormat="false" ht="24" hidden="false" customHeight="true" outlineLevel="0" collapsed="false">
      <c r="A9" s="166"/>
      <c r="B9" s="167"/>
      <c r="C9" s="167"/>
      <c r="D9" s="167"/>
      <c r="E9" s="167"/>
      <c r="F9" s="167"/>
      <c r="G9" s="168" t="s">
        <v>379</v>
      </c>
      <c r="H9" s="168"/>
      <c r="I9" s="167"/>
      <c r="J9" s="167"/>
      <c r="K9" s="168"/>
      <c r="L9" s="169"/>
      <c r="M9" s="169"/>
      <c r="N9" s="170"/>
    </row>
    <row r="10" customFormat="false" ht="30" hidden="false" customHeight="true" outlineLevel="0" collapsed="false">
      <c r="A10" s="171" t="s">
        <v>17</v>
      </c>
      <c r="B10" s="171" t="s">
        <v>25</v>
      </c>
      <c r="C10" s="171" t="s">
        <v>26</v>
      </c>
      <c r="D10" s="171" t="s">
        <v>27</v>
      </c>
      <c r="E10" s="172" t="s">
        <v>18</v>
      </c>
      <c r="F10" s="171" t="s">
        <v>28</v>
      </c>
      <c r="G10" s="173" t="s">
        <v>380</v>
      </c>
      <c r="H10" s="172" t="s">
        <v>381</v>
      </c>
      <c r="I10" s="174" t="s">
        <v>31</v>
      </c>
      <c r="J10" s="175" t="s">
        <v>382</v>
      </c>
      <c r="K10" s="176" t="s">
        <v>381</v>
      </c>
      <c r="L10" s="177"/>
      <c r="M10" s="178" t="s">
        <v>560</v>
      </c>
      <c r="N10" s="179"/>
    </row>
    <row r="11" customFormat="false" ht="15" hidden="false" customHeight="false" outlineLevel="0" collapsed="false">
      <c r="A11" s="180" t="n">
        <v>1</v>
      </c>
      <c r="B11" s="180"/>
      <c r="C11" s="180"/>
      <c r="D11" s="180" t="s">
        <v>383</v>
      </c>
      <c r="E11" s="181" t="s">
        <v>384</v>
      </c>
      <c r="F11" s="182"/>
      <c r="G11" s="182"/>
      <c r="H11" s="182"/>
      <c r="I11" s="182"/>
      <c r="J11" s="182" t="n">
        <f aca="false">TRUNC(G11 * I11,2)</f>
        <v>0</v>
      </c>
      <c r="K11" s="183" t="n">
        <f aca="false">K12+K20+K41</f>
        <v>28547.68</v>
      </c>
      <c r="L11" s="178"/>
      <c r="M11" s="178"/>
      <c r="N11" s="179"/>
    </row>
    <row r="12" customFormat="false" ht="33" hidden="false" customHeight="true" outlineLevel="0" collapsed="false">
      <c r="A12" s="181" t="s">
        <v>385</v>
      </c>
      <c r="B12" s="180"/>
      <c r="C12" s="181"/>
      <c r="D12" s="181" t="s">
        <v>383</v>
      </c>
      <c r="E12" s="181" t="s">
        <v>386</v>
      </c>
      <c r="F12" s="182"/>
      <c r="G12" s="182"/>
      <c r="H12" s="182"/>
      <c r="I12" s="184"/>
      <c r="J12" s="182" t="n">
        <f aca="false">SUM(J13:J19)</f>
        <v>5769.95</v>
      </c>
      <c r="K12" s="183" t="n">
        <f aca="false">SUM(K13:K19)</f>
        <v>1366.69</v>
      </c>
      <c r="L12" s="157"/>
      <c r="M12" s="157"/>
    </row>
    <row r="13" customFormat="false" ht="23.85" hidden="false" customHeight="false" outlineLevel="0" collapsed="false">
      <c r="A13" s="185" t="s">
        <v>387</v>
      </c>
      <c r="B13" s="185" t="s">
        <v>35</v>
      </c>
      <c r="C13" s="185" t="s">
        <v>42</v>
      </c>
      <c r="D13" s="185" t="n">
        <v>97622</v>
      </c>
      <c r="E13" s="185" t="s">
        <v>52</v>
      </c>
      <c r="F13" s="184" t="s">
        <v>388</v>
      </c>
      <c r="G13" s="184" t="n">
        <v>16.38</v>
      </c>
      <c r="H13" s="184" t="n">
        <f aca="false">M13+'1MP_ADT'!H13</f>
        <v>16.38</v>
      </c>
      <c r="I13" s="184" t="n">
        <v>66.8</v>
      </c>
      <c r="J13" s="184" t="n">
        <f aca="false">TRUNC(G13 * I13,2)</f>
        <v>1094.18</v>
      </c>
      <c r="K13" s="186" t="n">
        <f aca="false">TRUNC(H13*I13,2)</f>
        <v>1094.18</v>
      </c>
      <c r="L13" s="178"/>
      <c r="M13" s="202"/>
      <c r="N13" s="203" t="n">
        <f aca="false">K13/J13</f>
        <v>1</v>
      </c>
    </row>
    <row r="14" customFormat="false" ht="23.85" hidden="false" customHeight="false" outlineLevel="0" collapsed="false">
      <c r="A14" s="185" t="s">
        <v>389</v>
      </c>
      <c r="B14" s="185" t="s">
        <v>35</v>
      </c>
      <c r="C14" s="185" t="s">
        <v>42</v>
      </c>
      <c r="D14" s="185" t="n">
        <v>104789</v>
      </c>
      <c r="E14" s="185" t="s">
        <v>390</v>
      </c>
      <c r="F14" s="184" t="s">
        <v>388</v>
      </c>
      <c r="G14" s="184" t="n">
        <v>1.46</v>
      </c>
      <c r="H14" s="184" t="n">
        <f aca="false">M14+'1MP_ADT'!H14</f>
        <v>0</v>
      </c>
      <c r="I14" s="184" t="n">
        <v>239.25</v>
      </c>
      <c r="J14" s="184" t="n">
        <f aca="false">TRUNC(G14 * I14,2)</f>
        <v>349.3</v>
      </c>
      <c r="K14" s="186" t="n">
        <f aca="false">TRUNC(H14*I14,2)</f>
        <v>0</v>
      </c>
      <c r="L14" s="157"/>
      <c r="M14" s="204"/>
      <c r="N14" s="203" t="n">
        <f aca="false">K14/J14</f>
        <v>0</v>
      </c>
    </row>
    <row r="15" customFormat="false" ht="15" hidden="false" customHeight="false" outlineLevel="0" collapsed="false">
      <c r="A15" s="185" t="s">
        <v>391</v>
      </c>
      <c r="B15" s="185" t="s">
        <v>35</v>
      </c>
      <c r="C15" s="185" t="s">
        <v>42</v>
      </c>
      <c r="D15" s="185" t="n">
        <v>85387</v>
      </c>
      <c r="E15" s="185" t="s">
        <v>56</v>
      </c>
      <c r="F15" s="184" t="s">
        <v>388</v>
      </c>
      <c r="G15" s="184" t="n">
        <v>17.84</v>
      </c>
      <c r="H15" s="184" t="n">
        <f aca="false">M15+'1MP_ADT'!H15</f>
        <v>0</v>
      </c>
      <c r="I15" s="184" t="n">
        <v>91.14</v>
      </c>
      <c r="J15" s="184" t="n">
        <f aca="false">TRUNC(G15 * I15,2)</f>
        <v>1625.93</v>
      </c>
      <c r="K15" s="186" t="n">
        <f aca="false">TRUNC(H15*I15,2)</f>
        <v>0</v>
      </c>
      <c r="L15" s="157"/>
      <c r="M15" s="204"/>
      <c r="N15" s="203" t="n">
        <f aca="false">K15/J15</f>
        <v>0</v>
      </c>
    </row>
    <row r="16" customFormat="false" ht="15" hidden="false" customHeight="false" outlineLevel="0" collapsed="false">
      <c r="A16" s="185" t="s">
        <v>392</v>
      </c>
      <c r="B16" s="185" t="s">
        <v>35</v>
      </c>
      <c r="C16" s="185" t="s">
        <v>393</v>
      </c>
      <c r="D16" s="185" t="n">
        <v>22809</v>
      </c>
      <c r="E16" s="185" t="s">
        <v>394</v>
      </c>
      <c r="F16" s="184" t="s">
        <v>388</v>
      </c>
      <c r="G16" s="184" t="n">
        <v>17.84</v>
      </c>
      <c r="H16" s="184" t="n">
        <f aca="false">M16+'1MP_ADT'!H16</f>
        <v>0</v>
      </c>
      <c r="I16" s="184" t="n">
        <v>23.62</v>
      </c>
      <c r="J16" s="184" t="n">
        <f aca="false">TRUNC(G16 * I16,2)</f>
        <v>421.38</v>
      </c>
      <c r="K16" s="186" t="n">
        <f aca="false">TRUNC(H16*I16,2)</f>
        <v>0</v>
      </c>
      <c r="L16" s="157"/>
      <c r="M16" s="204"/>
      <c r="N16" s="203" t="n">
        <f aca="false">K16/J16</f>
        <v>0</v>
      </c>
    </row>
    <row r="17" customFormat="false" ht="23.85" hidden="false" customHeight="false" outlineLevel="0" collapsed="false">
      <c r="A17" s="185" t="s">
        <v>395</v>
      </c>
      <c r="B17" s="185" t="s">
        <v>35</v>
      </c>
      <c r="C17" s="185" t="s">
        <v>42</v>
      </c>
      <c r="D17" s="185" t="n">
        <v>100946</v>
      </c>
      <c r="E17" s="185" t="s">
        <v>396</v>
      </c>
      <c r="F17" s="184" t="s">
        <v>397</v>
      </c>
      <c r="G17" s="184" t="n">
        <v>616.76</v>
      </c>
      <c r="H17" s="184" t="n">
        <f aca="false">M17+'1MP_ADT'!H17</f>
        <v>0</v>
      </c>
      <c r="I17" s="184" t="n">
        <v>3.05</v>
      </c>
      <c r="J17" s="184" t="n">
        <f aca="false">TRUNC(G17 * I17,2)</f>
        <v>1881.11</v>
      </c>
      <c r="K17" s="186" t="n">
        <f aca="false">TRUNC(H17*I17,2)</f>
        <v>0</v>
      </c>
      <c r="L17" s="157"/>
      <c r="M17" s="204"/>
      <c r="N17" s="203" t="n">
        <f aca="false">K17/J17</f>
        <v>0</v>
      </c>
    </row>
    <row r="18" customFormat="false" ht="23.85" hidden="false" customHeight="false" outlineLevel="0" collapsed="false">
      <c r="A18" s="185" t="s">
        <v>398</v>
      </c>
      <c r="B18" s="185" t="s">
        <v>35</v>
      </c>
      <c r="C18" s="185" t="s">
        <v>42</v>
      </c>
      <c r="D18" s="185" t="n">
        <v>97647</v>
      </c>
      <c r="E18" s="185" t="s">
        <v>399</v>
      </c>
      <c r="F18" s="184" t="s">
        <v>400</v>
      </c>
      <c r="G18" s="184" t="n">
        <v>29.75</v>
      </c>
      <c r="H18" s="184" t="n">
        <f aca="false">M18+'1MP_ADT'!H18</f>
        <v>0</v>
      </c>
      <c r="I18" s="184" t="n">
        <v>4.22</v>
      </c>
      <c r="J18" s="184" t="n">
        <f aca="false">TRUNC(G18 * I18,2)</f>
        <v>125.54</v>
      </c>
      <c r="K18" s="186" t="n">
        <f aca="false">TRUNC(H18*I18,2)</f>
        <v>0</v>
      </c>
      <c r="L18" s="178"/>
      <c r="M18" s="205"/>
      <c r="N18" s="203" t="n">
        <f aca="false">K18/J18</f>
        <v>0</v>
      </c>
    </row>
    <row r="19" customFormat="false" ht="23.85" hidden="false" customHeight="false" outlineLevel="0" collapsed="false">
      <c r="A19" s="185" t="s">
        <v>401</v>
      </c>
      <c r="B19" s="185" t="s">
        <v>35</v>
      </c>
      <c r="C19" s="185" t="s">
        <v>42</v>
      </c>
      <c r="D19" s="185" t="n">
        <v>97650</v>
      </c>
      <c r="E19" s="185" t="s">
        <v>402</v>
      </c>
      <c r="F19" s="184" t="s">
        <v>400</v>
      </c>
      <c r="G19" s="184" t="n">
        <v>29.75</v>
      </c>
      <c r="H19" s="184" t="n">
        <f aca="false">M19+'1MP_ADT'!H19</f>
        <v>29.75</v>
      </c>
      <c r="I19" s="184" t="n">
        <v>9.16</v>
      </c>
      <c r="J19" s="184" t="n">
        <f aca="false">TRUNC(G19 * I19,2)</f>
        <v>272.51</v>
      </c>
      <c r="K19" s="186" t="n">
        <f aca="false">TRUNC(H19*I19,2)</f>
        <v>272.51</v>
      </c>
      <c r="L19" s="157"/>
      <c r="M19" s="204"/>
      <c r="N19" s="203" t="n">
        <f aca="false">K19/J19</f>
        <v>1</v>
      </c>
    </row>
    <row r="20" customFormat="false" ht="15" hidden="false" customHeight="false" outlineLevel="0" collapsed="false">
      <c r="A20" s="181" t="s">
        <v>403</v>
      </c>
      <c r="B20" s="181"/>
      <c r="C20" s="181"/>
      <c r="D20" s="181" t="s">
        <v>383</v>
      </c>
      <c r="E20" s="181" t="s">
        <v>404</v>
      </c>
      <c r="F20" s="182"/>
      <c r="G20" s="182" t="n">
        <v>1</v>
      </c>
      <c r="H20" s="182"/>
      <c r="I20" s="182"/>
      <c r="J20" s="182" t="n">
        <f aca="false">TRUNC(G20 * I20,2)</f>
        <v>0</v>
      </c>
      <c r="K20" s="183" t="n">
        <f aca="false">K21+K27+K35</f>
        <v>19731.99</v>
      </c>
      <c r="L20" s="157"/>
      <c r="M20" s="204"/>
    </row>
    <row r="21" customFormat="false" ht="15" hidden="false" customHeight="false" outlineLevel="0" collapsed="false">
      <c r="A21" s="181" t="s">
        <v>405</v>
      </c>
      <c r="B21" s="181"/>
      <c r="C21" s="181"/>
      <c r="D21" s="181" t="s">
        <v>383</v>
      </c>
      <c r="E21" s="181" t="s">
        <v>406</v>
      </c>
      <c r="F21" s="182"/>
      <c r="G21" s="182" t="n">
        <v>1</v>
      </c>
      <c r="H21" s="182"/>
      <c r="I21" s="182"/>
      <c r="J21" s="182" t="n">
        <f aca="false">SUM(J22:J26)</f>
        <v>2843.08</v>
      </c>
      <c r="K21" s="183" t="n">
        <f aca="false">SUM(K22:K26)</f>
        <v>2839.63</v>
      </c>
      <c r="L21" s="157"/>
      <c r="M21" s="204"/>
    </row>
    <row r="22" customFormat="false" ht="23.85" hidden="false" customHeight="false" outlineLevel="0" collapsed="false">
      <c r="A22" s="185" t="s">
        <v>407</v>
      </c>
      <c r="B22" s="185" t="s">
        <v>35</v>
      </c>
      <c r="C22" s="185" t="s">
        <v>42</v>
      </c>
      <c r="D22" s="185" t="n">
        <v>104917</v>
      </c>
      <c r="E22" s="185" t="s">
        <v>65</v>
      </c>
      <c r="F22" s="184" t="s">
        <v>66</v>
      </c>
      <c r="G22" s="184" t="n">
        <v>21.0666667</v>
      </c>
      <c r="H22" s="184" t="n">
        <f aca="false">M22+'1MP_ADT'!H22</f>
        <v>21.0696902654867</v>
      </c>
      <c r="I22" s="184" t="n">
        <v>18.08</v>
      </c>
      <c r="J22" s="184" t="n">
        <f aca="false">TRUNC(G22 * I22,2)</f>
        <v>380.88</v>
      </c>
      <c r="K22" s="186" t="n">
        <f aca="false">TRUNC(H22*I22,2)</f>
        <v>380.94</v>
      </c>
      <c r="L22" s="178"/>
      <c r="M22" s="205"/>
      <c r="N22" s="203" t="n">
        <f aca="false">K22/J22</f>
        <v>1.00015752993069</v>
      </c>
    </row>
    <row r="23" customFormat="false" ht="23.85" hidden="false" customHeight="false" outlineLevel="0" collapsed="false">
      <c r="A23" s="185" t="s">
        <v>408</v>
      </c>
      <c r="B23" s="185" t="s">
        <v>35</v>
      </c>
      <c r="C23" s="185" t="s">
        <v>42</v>
      </c>
      <c r="D23" s="185" t="n">
        <v>104918</v>
      </c>
      <c r="E23" s="185" t="s">
        <v>68</v>
      </c>
      <c r="F23" s="184" t="s">
        <v>66</v>
      </c>
      <c r="G23" s="184" t="n">
        <v>51.6</v>
      </c>
      <c r="H23" s="184" t="n">
        <f aca="false">M23+'1MP_ADT'!H23</f>
        <v>51.6</v>
      </c>
      <c r="I23" s="184" t="n">
        <v>16.78</v>
      </c>
      <c r="J23" s="184" t="n">
        <f aca="false">TRUNC(G23 * I23,2)</f>
        <v>865.84</v>
      </c>
      <c r="K23" s="186" t="n">
        <f aca="false">TRUNC(H23*I23,2)</f>
        <v>865.84</v>
      </c>
      <c r="L23" s="178"/>
      <c r="M23" s="205"/>
      <c r="N23" s="203" t="n">
        <f aca="false">K23/J23</f>
        <v>1</v>
      </c>
    </row>
    <row r="24" customFormat="false" ht="23.85" hidden="false" customHeight="false" outlineLevel="0" collapsed="false">
      <c r="A24" s="185" t="s">
        <v>409</v>
      </c>
      <c r="B24" s="185" t="s">
        <v>35</v>
      </c>
      <c r="C24" s="185" t="s">
        <v>42</v>
      </c>
      <c r="D24" s="185" t="n">
        <v>94965</v>
      </c>
      <c r="E24" s="185" t="s">
        <v>70</v>
      </c>
      <c r="F24" s="184" t="s">
        <v>388</v>
      </c>
      <c r="G24" s="184" t="n">
        <v>0.5733333</v>
      </c>
      <c r="H24" s="184" t="n">
        <f aca="false">M24+'1MP_ADT'!H24</f>
        <v>0.569990799065751</v>
      </c>
      <c r="I24" s="184" t="n">
        <v>706.45</v>
      </c>
      <c r="J24" s="184" t="n">
        <f aca="false">TRUNC(G24 * I24,2)</f>
        <v>405.03</v>
      </c>
      <c r="K24" s="186" t="n">
        <f aca="false">TRUNC(H24*I24,2)</f>
        <v>402.67</v>
      </c>
      <c r="L24" s="178"/>
      <c r="M24" s="205"/>
      <c r="N24" s="203" t="n">
        <f aca="false">K24/J24</f>
        <v>0.99417327111572</v>
      </c>
    </row>
    <row r="25" customFormat="false" ht="23.85" hidden="false" customHeight="false" outlineLevel="0" collapsed="false">
      <c r="A25" s="185" t="s">
        <v>410</v>
      </c>
      <c r="B25" s="185" t="s">
        <v>35</v>
      </c>
      <c r="C25" s="185" t="s">
        <v>42</v>
      </c>
      <c r="D25" s="185" t="n">
        <v>103670</v>
      </c>
      <c r="E25" s="185" t="s">
        <v>72</v>
      </c>
      <c r="F25" s="184" t="s">
        <v>388</v>
      </c>
      <c r="G25" s="184" t="n">
        <v>0.5733333</v>
      </c>
      <c r="H25" s="184" t="n">
        <f aca="false">M25+'1MP_ADT'!H25</f>
        <v>0.569974702683842</v>
      </c>
      <c r="I25" s="184" t="n">
        <v>343.91</v>
      </c>
      <c r="J25" s="184" t="n">
        <f aca="false">TRUNC(G25 * I25,2)</f>
        <v>197.17</v>
      </c>
      <c r="K25" s="186" t="n">
        <f aca="false">TRUNC(H25*I25,2)</f>
        <v>196.02</v>
      </c>
      <c r="L25" s="157"/>
      <c r="M25" s="204"/>
      <c r="N25" s="203" t="n">
        <f aca="false">K25/J25</f>
        <v>0.994167469696201</v>
      </c>
    </row>
    <row r="26" customFormat="false" ht="23.85" hidden="false" customHeight="false" outlineLevel="0" collapsed="false">
      <c r="A26" s="185" t="s">
        <v>411</v>
      </c>
      <c r="B26" s="185" t="s">
        <v>35</v>
      </c>
      <c r="C26" s="185" t="s">
        <v>42</v>
      </c>
      <c r="D26" s="185" t="n">
        <v>92762</v>
      </c>
      <c r="E26" s="185" t="s">
        <v>80</v>
      </c>
      <c r="F26" s="184" t="s">
        <v>66</v>
      </c>
      <c r="G26" s="184" t="n">
        <v>76.24</v>
      </c>
      <c r="H26" s="184" t="n">
        <f aca="false">M26+'1MP_ADT'!H26</f>
        <v>76.24</v>
      </c>
      <c r="I26" s="184" t="n">
        <v>13.04</v>
      </c>
      <c r="J26" s="184" t="n">
        <f aca="false">TRUNC(G26 * I26,2)</f>
        <v>994.16</v>
      </c>
      <c r="K26" s="186" t="n">
        <f aca="false">TRUNC(H26*I26,2)</f>
        <v>994.16</v>
      </c>
      <c r="L26" s="157"/>
      <c r="M26" s="204"/>
      <c r="N26" s="203" t="n">
        <f aca="false">K26/J26</f>
        <v>1</v>
      </c>
    </row>
    <row r="27" customFormat="false" ht="15" hidden="false" customHeight="false" outlineLevel="0" collapsed="false">
      <c r="A27" s="181" t="s">
        <v>412</v>
      </c>
      <c r="B27" s="181"/>
      <c r="C27" s="181"/>
      <c r="D27" s="181" t="s">
        <v>383</v>
      </c>
      <c r="E27" s="181" t="s">
        <v>413</v>
      </c>
      <c r="F27" s="182"/>
      <c r="G27" s="182" t="n">
        <v>1</v>
      </c>
      <c r="H27" s="182"/>
      <c r="I27" s="182" t="n">
        <v>17484.09</v>
      </c>
      <c r="J27" s="182" t="n">
        <f aca="false">SUM(J28:J34)</f>
        <v>17484.09</v>
      </c>
      <c r="K27" s="183" t="n">
        <f aca="false">SUM(K28:K34)</f>
        <v>15425.33</v>
      </c>
      <c r="L27" s="157"/>
      <c r="M27" s="204"/>
    </row>
    <row r="28" customFormat="false" ht="23.85" hidden="false" customHeight="false" outlineLevel="0" collapsed="false">
      <c r="A28" s="185" t="s">
        <v>414</v>
      </c>
      <c r="B28" s="185" t="s">
        <v>35</v>
      </c>
      <c r="C28" s="185" t="s">
        <v>42</v>
      </c>
      <c r="D28" s="185" t="n">
        <v>101166</v>
      </c>
      <c r="E28" s="185" t="s">
        <v>86</v>
      </c>
      <c r="F28" s="184" t="s">
        <v>388</v>
      </c>
      <c r="G28" s="184" t="n">
        <v>2.4</v>
      </c>
      <c r="H28" s="184" t="n">
        <f aca="false">M28+'1MP_ADT'!H28</f>
        <v>1.56</v>
      </c>
      <c r="I28" s="184" t="n">
        <v>825.94</v>
      </c>
      <c r="J28" s="184" t="n">
        <f aca="false">TRUNC(G28 * I28,2)</f>
        <v>1982.25</v>
      </c>
      <c r="K28" s="186" t="n">
        <f aca="false">TRUNC(H28*I28,2)</f>
        <v>1288.46</v>
      </c>
      <c r="L28" s="157"/>
      <c r="M28" s="204"/>
      <c r="N28" s="203" t="n">
        <f aca="false">K28/J28</f>
        <v>0.649998738806911</v>
      </c>
    </row>
    <row r="29" customFormat="false" ht="23.85" hidden="false" customHeight="false" outlineLevel="0" collapsed="false">
      <c r="A29" s="185" t="s">
        <v>415</v>
      </c>
      <c r="B29" s="185" t="s">
        <v>35</v>
      </c>
      <c r="C29" s="185" t="s">
        <v>42</v>
      </c>
      <c r="D29" s="185" t="n">
        <v>96536</v>
      </c>
      <c r="E29" s="185" t="s">
        <v>88</v>
      </c>
      <c r="F29" s="184" t="s">
        <v>400</v>
      </c>
      <c r="G29" s="184" t="n">
        <v>57.18</v>
      </c>
      <c r="H29" s="184" t="n">
        <f aca="false">M29+'1MP_ADT'!H29</f>
        <v>51.58</v>
      </c>
      <c r="I29" s="184" t="n">
        <v>86.19</v>
      </c>
      <c r="J29" s="184" t="n">
        <f aca="false">TRUNC(G29 * I29,2)</f>
        <v>4928.34</v>
      </c>
      <c r="K29" s="186" t="n">
        <f aca="false">TRUNC(H29*I29,2)</f>
        <v>4445.68</v>
      </c>
      <c r="L29" s="157"/>
      <c r="M29" s="204"/>
      <c r="N29" s="203" t="n">
        <f aca="false">K29/J29</f>
        <v>0.902064386791496</v>
      </c>
    </row>
    <row r="30" customFormat="false" ht="23.85" hidden="false" customHeight="false" outlineLevel="0" collapsed="false">
      <c r="A30" s="185" t="s">
        <v>416</v>
      </c>
      <c r="B30" s="185" t="s">
        <v>35</v>
      </c>
      <c r="C30" s="185" t="s">
        <v>42</v>
      </c>
      <c r="D30" s="185" t="n">
        <v>92761</v>
      </c>
      <c r="E30" s="185" t="s">
        <v>91</v>
      </c>
      <c r="F30" s="184" t="s">
        <v>66</v>
      </c>
      <c r="G30" s="184" t="n">
        <v>63.2</v>
      </c>
      <c r="H30" s="184" t="n">
        <f aca="false">M30+'1MP_ADT'!H30</f>
        <v>63.2</v>
      </c>
      <c r="I30" s="184" t="n">
        <v>14.6</v>
      </c>
      <c r="J30" s="184" t="n">
        <f aca="false">TRUNC(G30 * I30,2)</f>
        <v>922.72</v>
      </c>
      <c r="K30" s="186" t="n">
        <f aca="false">TRUNC(H30*I30,2)</f>
        <v>922.72</v>
      </c>
      <c r="L30" s="157"/>
      <c r="M30" s="204"/>
      <c r="N30" s="203" t="n">
        <f aca="false">K30/J30</f>
        <v>1</v>
      </c>
    </row>
    <row r="31" customFormat="false" ht="23.85" hidden="false" customHeight="false" outlineLevel="0" collapsed="false">
      <c r="A31" s="185" t="s">
        <v>417</v>
      </c>
      <c r="B31" s="185" t="s">
        <v>35</v>
      </c>
      <c r="C31" s="185" t="s">
        <v>42</v>
      </c>
      <c r="D31" s="185" t="n">
        <v>94965</v>
      </c>
      <c r="E31" s="185" t="s">
        <v>70</v>
      </c>
      <c r="F31" s="184" t="s">
        <v>388</v>
      </c>
      <c r="G31" s="184" t="n">
        <v>2.4</v>
      </c>
      <c r="H31" s="184" t="n">
        <f aca="false">M31+'1MP_ADT'!H31</f>
        <v>1.56</v>
      </c>
      <c r="I31" s="184" t="n">
        <v>706.45</v>
      </c>
      <c r="J31" s="184" t="n">
        <f aca="false">TRUNC(G31 * I31,2)</f>
        <v>1695.48</v>
      </c>
      <c r="K31" s="186" t="n">
        <f aca="false">TRUNC(H31*I31,2)</f>
        <v>1102.06</v>
      </c>
      <c r="L31" s="157"/>
      <c r="M31" s="204"/>
      <c r="N31" s="203" t="n">
        <f aca="false">K31/J31</f>
        <v>0.649998820393045</v>
      </c>
    </row>
    <row r="32" customFormat="false" ht="23.85" hidden="false" customHeight="false" outlineLevel="0" collapsed="false">
      <c r="A32" s="185" t="s">
        <v>418</v>
      </c>
      <c r="B32" s="185" t="s">
        <v>35</v>
      </c>
      <c r="C32" s="185" t="s">
        <v>42</v>
      </c>
      <c r="D32" s="185" t="n">
        <v>103670</v>
      </c>
      <c r="E32" s="185" t="s">
        <v>72</v>
      </c>
      <c r="F32" s="184" t="s">
        <v>388</v>
      </c>
      <c r="G32" s="184" t="n">
        <v>2.4</v>
      </c>
      <c r="H32" s="184" t="n">
        <f aca="false">M32+'1MP_ADT'!H32</f>
        <v>1.56</v>
      </c>
      <c r="I32" s="184" t="n">
        <v>343.91</v>
      </c>
      <c r="J32" s="184" t="n">
        <f aca="false">TRUNC(G32 * I32,2)</f>
        <v>825.38</v>
      </c>
      <c r="K32" s="186" t="n">
        <f aca="false">TRUNC(H32*I32,2)</f>
        <v>536.49</v>
      </c>
      <c r="L32" s="178"/>
      <c r="M32" s="205"/>
      <c r="N32" s="203" t="n">
        <f aca="false">K32/J32</f>
        <v>0.649991519057889</v>
      </c>
    </row>
    <row r="33" customFormat="false" ht="23.85" hidden="false" customHeight="false" outlineLevel="0" collapsed="false">
      <c r="A33" s="185" t="s">
        <v>419</v>
      </c>
      <c r="B33" s="185" t="s">
        <v>35</v>
      </c>
      <c r="C33" s="185" t="s">
        <v>42</v>
      </c>
      <c r="D33" s="185" t="n">
        <v>92448</v>
      </c>
      <c r="E33" s="185" t="s">
        <v>106</v>
      </c>
      <c r="F33" s="184" t="s">
        <v>400</v>
      </c>
      <c r="G33" s="184" t="n">
        <v>37.51</v>
      </c>
      <c r="H33" s="184" t="n">
        <f aca="false">M33+'1MP_ADT'!H33</f>
        <v>37.51</v>
      </c>
      <c r="I33" s="184" t="n">
        <v>182.27</v>
      </c>
      <c r="J33" s="184" t="n">
        <f aca="false">TRUNC(G33 * I33,2)</f>
        <v>6836.94</v>
      </c>
      <c r="K33" s="186" t="n">
        <f aca="false">TRUNC(H33*I33,2)</f>
        <v>6836.94</v>
      </c>
      <c r="L33" s="157"/>
      <c r="M33" s="204"/>
      <c r="N33" s="203" t="n">
        <f aca="false">K33/J33</f>
        <v>1</v>
      </c>
    </row>
    <row r="34" customFormat="false" ht="23.85" hidden="false" customHeight="false" outlineLevel="0" collapsed="false">
      <c r="A34" s="185" t="s">
        <v>420</v>
      </c>
      <c r="B34" s="185" t="s">
        <v>35</v>
      </c>
      <c r="C34" s="185" t="s">
        <v>42</v>
      </c>
      <c r="D34" s="185" t="n">
        <v>92759</v>
      </c>
      <c r="E34" s="185" t="s">
        <v>78</v>
      </c>
      <c r="F34" s="184" t="s">
        <v>66</v>
      </c>
      <c r="G34" s="184" t="n">
        <v>17.8</v>
      </c>
      <c r="H34" s="184" t="n">
        <f aca="false">M34+'1MP_ADT'!H34</f>
        <v>17.8</v>
      </c>
      <c r="I34" s="184" t="n">
        <v>16.46</v>
      </c>
      <c r="J34" s="184" t="n">
        <f aca="false">TRUNC(G34 * I34,2)</f>
        <v>292.98</v>
      </c>
      <c r="K34" s="186" t="n">
        <f aca="false">TRUNC(H34*I34,2)</f>
        <v>292.98</v>
      </c>
      <c r="L34" s="157"/>
      <c r="M34" s="204"/>
      <c r="N34" s="203" t="n">
        <f aca="false">K34/J34</f>
        <v>1</v>
      </c>
    </row>
    <row r="35" customFormat="false" ht="15" hidden="false" customHeight="false" outlineLevel="0" collapsed="false">
      <c r="A35" s="181" t="s">
        <v>421</v>
      </c>
      <c r="B35" s="181"/>
      <c r="C35" s="181"/>
      <c r="D35" s="181" t="s">
        <v>383</v>
      </c>
      <c r="E35" s="181" t="s">
        <v>422</v>
      </c>
      <c r="F35" s="182"/>
      <c r="G35" s="182" t="n">
        <v>1</v>
      </c>
      <c r="H35" s="182"/>
      <c r="I35" s="182"/>
      <c r="J35" s="182" t="n">
        <f aca="false">TRUNC(G35 * I35,2)</f>
        <v>0</v>
      </c>
      <c r="K35" s="186" t="n">
        <f aca="false">K36</f>
        <v>1467.03</v>
      </c>
      <c r="L35" s="157"/>
      <c r="M35" s="204"/>
    </row>
    <row r="36" customFormat="false" ht="15" hidden="false" customHeight="false" outlineLevel="0" collapsed="false">
      <c r="A36" s="181" t="s">
        <v>423</v>
      </c>
      <c r="B36" s="181"/>
      <c r="C36" s="181"/>
      <c r="D36" s="181" t="s">
        <v>383</v>
      </c>
      <c r="E36" s="181" t="s">
        <v>384</v>
      </c>
      <c r="F36" s="182"/>
      <c r="G36" s="182" t="n">
        <v>1</v>
      </c>
      <c r="H36" s="182"/>
      <c r="I36" s="182"/>
      <c r="J36" s="182" t="n">
        <f aca="false">SUM(J37:J40)</f>
        <v>3296.33</v>
      </c>
      <c r="K36" s="187" t="n">
        <f aca="false">SUM(K37:K40)</f>
        <v>1467.03</v>
      </c>
      <c r="L36" s="157"/>
      <c r="M36" s="204"/>
    </row>
    <row r="37" customFormat="false" ht="23.85" hidden="false" customHeight="false" outlineLevel="0" collapsed="false">
      <c r="A37" s="185" t="s">
        <v>424</v>
      </c>
      <c r="B37" s="185" t="s">
        <v>35</v>
      </c>
      <c r="C37" s="185" t="s">
        <v>42</v>
      </c>
      <c r="D37" s="185" t="n">
        <v>92413</v>
      </c>
      <c r="E37" s="185" t="s">
        <v>76</v>
      </c>
      <c r="F37" s="184" t="s">
        <v>400</v>
      </c>
      <c r="G37" s="184" t="n">
        <v>5.33</v>
      </c>
      <c r="H37" s="184" t="n">
        <f aca="false">M37+'1MP_ADT'!H37</f>
        <v>2.3720966363707</v>
      </c>
      <c r="I37" s="184" t="n">
        <v>128.73</v>
      </c>
      <c r="J37" s="184" t="n">
        <f aca="false">TRUNC(G37 * I37,2)</f>
        <v>686.13</v>
      </c>
      <c r="K37" s="186" t="n">
        <f aca="false">TRUNC(H37*I37,2)</f>
        <v>305.36</v>
      </c>
      <c r="L37" s="157"/>
      <c r="M37" s="204"/>
      <c r="N37" s="203" t="n">
        <f aca="false">K37/J37</f>
        <v>0.445046857009605</v>
      </c>
    </row>
    <row r="38" customFormat="false" ht="23.85" hidden="false" customHeight="false" outlineLevel="0" collapsed="false">
      <c r="A38" s="185" t="s">
        <v>425</v>
      </c>
      <c r="B38" s="185" t="s">
        <v>35</v>
      </c>
      <c r="C38" s="185" t="s">
        <v>42</v>
      </c>
      <c r="D38" s="185" t="n">
        <v>92759</v>
      </c>
      <c r="E38" s="185" t="s">
        <v>78</v>
      </c>
      <c r="F38" s="184" t="s">
        <v>66</v>
      </c>
      <c r="G38" s="184" t="n">
        <v>42.44</v>
      </c>
      <c r="H38" s="184" t="n">
        <f aca="false">M38+'1MP_ADT'!H38</f>
        <v>18.8876063183475</v>
      </c>
      <c r="I38" s="184" t="n">
        <v>16.46</v>
      </c>
      <c r="J38" s="184" t="n">
        <f aca="false">TRUNC(G38 * I38,2)</f>
        <v>698.56</v>
      </c>
      <c r="K38" s="186" t="n">
        <f aca="false">TRUNC(H38*I38,2)</f>
        <v>310.89</v>
      </c>
      <c r="L38" s="157"/>
      <c r="M38" s="204"/>
      <c r="N38" s="203" t="n">
        <f aca="false">K38/J38</f>
        <v>0.44504409070087</v>
      </c>
    </row>
    <row r="39" customFormat="false" ht="23.85" hidden="false" customHeight="false" outlineLevel="0" collapsed="false">
      <c r="A39" s="185" t="s">
        <v>426</v>
      </c>
      <c r="B39" s="185" t="s">
        <v>35</v>
      </c>
      <c r="C39" s="185" t="s">
        <v>42</v>
      </c>
      <c r="D39" s="185" t="n">
        <v>103670</v>
      </c>
      <c r="E39" s="185" t="s">
        <v>72</v>
      </c>
      <c r="F39" s="184" t="s">
        <v>388</v>
      </c>
      <c r="G39" s="184" t="n">
        <v>1.82</v>
      </c>
      <c r="H39" s="184" t="n">
        <f aca="false">M39+'1MP_ADT'!H39</f>
        <v>0.81</v>
      </c>
      <c r="I39" s="184" t="n">
        <v>343.91</v>
      </c>
      <c r="J39" s="184" t="n">
        <f aca="false">TRUNC(G39 * I39,2)</f>
        <v>625.91</v>
      </c>
      <c r="K39" s="186" t="n">
        <f aca="false">TRUNC(H39*I39,2)</f>
        <v>278.56</v>
      </c>
      <c r="L39" s="178"/>
      <c r="M39" s="205"/>
      <c r="N39" s="203" t="n">
        <f aca="false">K39/J39</f>
        <v>0.445048010097298</v>
      </c>
    </row>
    <row r="40" customFormat="false" ht="23.85" hidden="false" customHeight="false" outlineLevel="0" collapsed="false">
      <c r="A40" s="185" t="s">
        <v>427</v>
      </c>
      <c r="B40" s="185" t="s">
        <v>35</v>
      </c>
      <c r="C40" s="185" t="s">
        <v>42</v>
      </c>
      <c r="D40" s="185" t="n">
        <v>94965</v>
      </c>
      <c r="E40" s="185" t="s">
        <v>70</v>
      </c>
      <c r="F40" s="184" t="s">
        <v>388</v>
      </c>
      <c r="G40" s="184" t="n">
        <v>1.82</v>
      </c>
      <c r="H40" s="184" t="n">
        <f aca="false">M40+'1MP_ADT'!H40</f>
        <v>0.81</v>
      </c>
      <c r="I40" s="184" t="n">
        <v>706.45</v>
      </c>
      <c r="J40" s="184" t="n">
        <f aca="false">TRUNC(G40 * I40,2)</f>
        <v>1285.73</v>
      </c>
      <c r="K40" s="186" t="n">
        <f aca="false">TRUNC(H40*I40,2)</f>
        <v>572.22</v>
      </c>
      <c r="L40" s="157"/>
      <c r="M40" s="204"/>
      <c r="N40" s="203" t="n">
        <f aca="false">K40/J40</f>
        <v>0.445054560444261</v>
      </c>
    </row>
    <row r="41" customFormat="false" ht="15" hidden="false" customHeight="false" outlineLevel="0" collapsed="false">
      <c r="A41" s="181" t="s">
        <v>428</v>
      </c>
      <c r="B41" s="181" t="s">
        <v>35</v>
      </c>
      <c r="C41" s="181"/>
      <c r="D41" s="181" t="s">
        <v>383</v>
      </c>
      <c r="E41" s="181" t="s">
        <v>112</v>
      </c>
      <c r="F41" s="182"/>
      <c r="G41" s="182" t="n">
        <v>1</v>
      </c>
      <c r="H41" s="182"/>
      <c r="I41" s="184" t="n">
        <v>22146.16</v>
      </c>
      <c r="J41" s="182" t="n">
        <f aca="false">SUM(J42:J44)</f>
        <v>22146.16</v>
      </c>
      <c r="K41" s="186" t="n">
        <f aca="false">SUM(K42:K44)</f>
        <v>7449</v>
      </c>
      <c r="L41" s="157"/>
      <c r="M41" s="204"/>
    </row>
    <row r="42" customFormat="false" ht="35.05" hidden="false" customHeight="false" outlineLevel="0" collapsed="false">
      <c r="A42" s="185" t="s">
        <v>429</v>
      </c>
      <c r="B42" s="185" t="s">
        <v>35</v>
      </c>
      <c r="C42" s="185" t="s">
        <v>42</v>
      </c>
      <c r="D42" s="185" t="n">
        <v>103332</v>
      </c>
      <c r="E42" s="185" t="s">
        <v>114</v>
      </c>
      <c r="F42" s="184" t="s">
        <v>400</v>
      </c>
      <c r="G42" s="184" t="n">
        <v>80</v>
      </c>
      <c r="H42" s="184" t="n">
        <f aca="false">M42+'1MP_ADT'!H42</f>
        <v>52</v>
      </c>
      <c r="I42" s="184" t="n">
        <v>143.25</v>
      </c>
      <c r="J42" s="184" t="n">
        <f aca="false">TRUNC(G42 * I42,2)</f>
        <v>11460</v>
      </c>
      <c r="K42" s="186" t="n">
        <f aca="false">TRUNC(H42*I42,2)</f>
        <v>7449</v>
      </c>
      <c r="L42" s="157"/>
      <c r="M42" s="204"/>
      <c r="N42" s="203" t="n">
        <f aca="false">K42/J42</f>
        <v>0.65</v>
      </c>
    </row>
    <row r="43" customFormat="false" ht="15" hidden="false" customHeight="false" outlineLevel="0" collapsed="false">
      <c r="A43" s="185" t="s">
        <v>430</v>
      </c>
      <c r="B43" s="185" t="s">
        <v>35</v>
      </c>
      <c r="C43" s="185" t="s">
        <v>42</v>
      </c>
      <c r="D43" s="185" t="n">
        <v>105023</v>
      </c>
      <c r="E43" s="185" t="s">
        <v>116</v>
      </c>
      <c r="F43" s="184" t="s">
        <v>47</v>
      </c>
      <c r="G43" s="184" t="n">
        <v>40</v>
      </c>
      <c r="H43" s="184" t="n">
        <f aca="false">M43+'1MP_ADT'!H43</f>
        <v>0</v>
      </c>
      <c r="I43" s="184" t="n">
        <v>75.23</v>
      </c>
      <c r="J43" s="184" t="n">
        <f aca="false">TRUNC(G43 * I43,2)</f>
        <v>3009.2</v>
      </c>
      <c r="K43" s="186" t="n">
        <f aca="false">TRUNC(H43*I43,2)</f>
        <v>0</v>
      </c>
      <c r="L43" s="157"/>
      <c r="M43" s="204"/>
      <c r="N43" s="203" t="n">
        <f aca="false">K43/J43</f>
        <v>0</v>
      </c>
    </row>
    <row r="44" customFormat="false" ht="23.85" hidden="false" customHeight="false" outlineLevel="0" collapsed="false">
      <c r="A44" s="185" t="s">
        <v>431</v>
      </c>
      <c r="B44" s="185" t="s">
        <v>35</v>
      </c>
      <c r="C44" s="185" t="s">
        <v>432</v>
      </c>
      <c r="D44" s="185" t="n">
        <v>13135</v>
      </c>
      <c r="E44" s="185" t="s">
        <v>433</v>
      </c>
      <c r="F44" s="184" t="s">
        <v>400</v>
      </c>
      <c r="G44" s="184" t="n">
        <v>8</v>
      </c>
      <c r="H44" s="184" t="n">
        <f aca="false">M44+'1MP_ADT'!H44</f>
        <v>0</v>
      </c>
      <c r="I44" s="184" t="n">
        <v>959.62</v>
      </c>
      <c r="J44" s="184" t="n">
        <f aca="false">TRUNC(G44 * I44,2)</f>
        <v>7676.96</v>
      </c>
      <c r="K44" s="186" t="n">
        <f aca="false">TRUNC(H44*I44,2)</f>
        <v>0</v>
      </c>
      <c r="L44" s="157"/>
      <c r="M44" s="204"/>
      <c r="N44" s="203" t="n">
        <f aca="false">K44/J44</f>
        <v>0</v>
      </c>
    </row>
    <row r="45" customFormat="false" ht="15" hidden="false" customHeight="false" outlineLevel="0" collapsed="false">
      <c r="A45" s="181" t="n">
        <v>2</v>
      </c>
      <c r="B45" s="181" t="s">
        <v>35</v>
      </c>
      <c r="C45" s="181"/>
      <c r="D45" s="181" t="s">
        <v>383</v>
      </c>
      <c r="E45" s="181" t="s">
        <v>434</v>
      </c>
      <c r="F45" s="182"/>
      <c r="G45" s="182" t="n">
        <v>1</v>
      </c>
      <c r="H45" s="182"/>
      <c r="I45" s="184" t="n">
        <v>12655.28</v>
      </c>
      <c r="J45" s="182" t="n">
        <f aca="false">SUM(J46:J50)</f>
        <v>12655.28</v>
      </c>
      <c r="K45" s="186" t="n">
        <f aca="false">SUM(K46:K50)</f>
        <v>3748.68</v>
      </c>
      <c r="L45" s="157"/>
      <c r="M45" s="204"/>
    </row>
    <row r="46" customFormat="false" ht="35.05" hidden="false" customHeight="false" outlineLevel="0" collapsed="false">
      <c r="A46" s="185" t="s">
        <v>435</v>
      </c>
      <c r="B46" s="185" t="s">
        <v>35</v>
      </c>
      <c r="C46" s="185" t="s">
        <v>42</v>
      </c>
      <c r="D46" s="185" t="n">
        <v>87905</v>
      </c>
      <c r="E46" s="185" t="s">
        <v>436</v>
      </c>
      <c r="F46" s="184" t="s">
        <v>400</v>
      </c>
      <c r="G46" s="184" t="n">
        <v>144</v>
      </c>
      <c r="H46" s="184" t="n">
        <f aca="false">M46+'1MP_ADT'!H46</f>
        <v>0</v>
      </c>
      <c r="I46" s="184" t="n">
        <v>9.53</v>
      </c>
      <c r="J46" s="184" t="n">
        <f aca="false">TRUNC(G46 * I46,2)</f>
        <v>1372.32</v>
      </c>
      <c r="K46" s="186" t="n">
        <f aca="false">TRUNC(H46*I46,2)</f>
        <v>0</v>
      </c>
      <c r="L46" s="157"/>
      <c r="M46" s="204"/>
      <c r="N46" s="203" t="n">
        <f aca="false">K46/J46</f>
        <v>0</v>
      </c>
    </row>
    <row r="47" customFormat="false" ht="35.05" hidden="false" customHeight="false" outlineLevel="0" collapsed="false">
      <c r="A47" s="185" t="s">
        <v>437</v>
      </c>
      <c r="B47" s="185" t="s">
        <v>35</v>
      </c>
      <c r="C47" s="185" t="s">
        <v>42</v>
      </c>
      <c r="D47" s="185" t="n">
        <v>87794</v>
      </c>
      <c r="E47" s="185" t="s">
        <v>144</v>
      </c>
      <c r="F47" s="184" t="s">
        <v>400</v>
      </c>
      <c r="G47" s="184" t="n">
        <v>144</v>
      </c>
      <c r="H47" s="184" t="n">
        <f aca="false">M47+'1MP_ADT'!H47</f>
        <v>52</v>
      </c>
      <c r="I47" s="184" t="n">
        <v>53.05</v>
      </c>
      <c r="J47" s="184" t="n">
        <f aca="false">TRUNC(G47 * I47,2)</f>
        <v>7639.2</v>
      </c>
      <c r="K47" s="186" t="n">
        <f aca="false">TRUNC(H47*I47,2)</f>
        <v>2758.6</v>
      </c>
      <c r="L47" s="157"/>
      <c r="M47" s="204"/>
      <c r="N47" s="203" t="n">
        <f aca="false">K47/J47</f>
        <v>0.361111111111111</v>
      </c>
    </row>
    <row r="48" customFormat="false" ht="35.05" hidden="false" customHeight="false" outlineLevel="0" collapsed="false">
      <c r="A48" s="185" t="s">
        <v>438</v>
      </c>
      <c r="B48" s="185" t="s">
        <v>35</v>
      </c>
      <c r="C48" s="185" t="s">
        <v>42</v>
      </c>
      <c r="D48" s="185" t="n">
        <v>87888</v>
      </c>
      <c r="E48" s="185" t="s">
        <v>439</v>
      </c>
      <c r="F48" s="184" t="s">
        <v>400</v>
      </c>
      <c r="G48" s="184" t="n">
        <v>144</v>
      </c>
      <c r="H48" s="184" t="n">
        <f aca="false">M48+'1MP_ADT'!H48</f>
        <v>104</v>
      </c>
      <c r="I48" s="184" t="n">
        <v>9.52</v>
      </c>
      <c r="J48" s="184" t="n">
        <f aca="false">TRUNC(G48 * I48,2)</f>
        <v>1370.88</v>
      </c>
      <c r="K48" s="186" t="n">
        <f aca="false">TRUNC(H48*I48,2)</f>
        <v>990.08</v>
      </c>
      <c r="L48" s="178"/>
      <c r="M48" s="205"/>
      <c r="N48" s="203" t="n">
        <f aca="false">K48/J48</f>
        <v>0.722222222222222</v>
      </c>
    </row>
    <row r="49" customFormat="false" ht="23.85" hidden="false" customHeight="false" outlineLevel="0" collapsed="false">
      <c r="A49" s="185" t="s">
        <v>440</v>
      </c>
      <c r="B49" s="185" t="s">
        <v>35</v>
      </c>
      <c r="C49" s="185" t="s">
        <v>42</v>
      </c>
      <c r="D49" s="185" t="n">
        <v>73445</v>
      </c>
      <c r="E49" s="185" t="s">
        <v>441</v>
      </c>
      <c r="F49" s="184" t="s">
        <v>400</v>
      </c>
      <c r="G49" s="184" t="n">
        <v>144</v>
      </c>
      <c r="H49" s="184" t="n">
        <f aca="false">M49+'1MP_ADT'!H49</f>
        <v>0</v>
      </c>
      <c r="I49" s="184" t="n">
        <v>13.99</v>
      </c>
      <c r="J49" s="184" t="n">
        <f aca="false">TRUNC(G49 * I49,2)</f>
        <v>2014.56</v>
      </c>
      <c r="K49" s="186" t="n">
        <f aca="false">TRUNC(H49*I49,2)</f>
        <v>0</v>
      </c>
      <c r="L49" s="178"/>
      <c r="M49" s="205"/>
      <c r="N49" s="203" t="n">
        <f aca="false">K49/J49</f>
        <v>0</v>
      </c>
    </row>
    <row r="50" customFormat="false" ht="35.05" hidden="false" customHeight="false" outlineLevel="0" collapsed="false">
      <c r="A50" s="185" t="s">
        <v>442</v>
      </c>
      <c r="B50" s="185" t="s">
        <v>35</v>
      </c>
      <c r="C50" s="185" t="s">
        <v>42</v>
      </c>
      <c r="D50" s="185" t="n">
        <v>100726</v>
      </c>
      <c r="E50" s="185" t="s">
        <v>443</v>
      </c>
      <c r="F50" s="184" t="s">
        <v>400</v>
      </c>
      <c r="G50" s="184" t="n">
        <v>8</v>
      </c>
      <c r="H50" s="184" t="n">
        <f aca="false">M50+'1MP_ADT'!H50</f>
        <v>0</v>
      </c>
      <c r="I50" s="184" t="n">
        <v>32.29</v>
      </c>
      <c r="J50" s="184" t="n">
        <f aca="false">TRUNC(G50 * I50,2)</f>
        <v>258.32</v>
      </c>
      <c r="K50" s="186" t="n">
        <f aca="false">TRUNC(H50*I50,2)</f>
        <v>0</v>
      </c>
      <c r="L50" s="178"/>
      <c r="M50" s="205"/>
      <c r="N50" s="203" t="n">
        <f aca="false">K50/J50</f>
        <v>0</v>
      </c>
    </row>
    <row r="51" customFormat="false" ht="15" hidden="false" customHeight="false" outlineLevel="0" collapsed="false">
      <c r="A51" s="181" t="n">
        <v>3</v>
      </c>
      <c r="B51" s="181" t="s">
        <v>35</v>
      </c>
      <c r="C51" s="181"/>
      <c r="D51" s="181" t="s">
        <v>383</v>
      </c>
      <c r="E51" s="181" t="s">
        <v>444</v>
      </c>
      <c r="F51" s="182"/>
      <c r="G51" s="182" t="n">
        <v>1</v>
      </c>
      <c r="H51" s="182"/>
      <c r="I51" s="182"/>
      <c r="J51" s="182" t="n">
        <f aca="false">TRUNC(G51 * I51,2)</f>
        <v>0</v>
      </c>
      <c r="K51" s="186" t="n">
        <f aca="false">+K52</f>
        <v>4784.18</v>
      </c>
      <c r="L51" s="157"/>
      <c r="M51" s="204"/>
    </row>
    <row r="52" customFormat="false" ht="15" hidden="false" customHeight="false" outlineLevel="0" collapsed="false">
      <c r="A52" s="181" t="s">
        <v>445</v>
      </c>
      <c r="B52" s="181" t="s">
        <v>35</v>
      </c>
      <c r="C52" s="181"/>
      <c r="D52" s="181" t="s">
        <v>383</v>
      </c>
      <c r="E52" s="181" t="s">
        <v>176</v>
      </c>
      <c r="F52" s="182"/>
      <c r="G52" s="182" t="n">
        <v>1</v>
      </c>
      <c r="H52" s="182"/>
      <c r="I52" s="182"/>
      <c r="J52" s="182" t="n">
        <f aca="false">SUM(J53:J63)</f>
        <v>8515.49</v>
      </c>
      <c r="K52" s="186" t="n">
        <f aca="false">SUM(K53:K63)</f>
        <v>4784.18</v>
      </c>
      <c r="L52" s="157"/>
      <c r="M52" s="204"/>
    </row>
    <row r="53" customFormat="false" ht="15" hidden="false" customHeight="false" outlineLevel="0" collapsed="false">
      <c r="A53" s="185" t="s">
        <v>446</v>
      </c>
      <c r="B53" s="185" t="s">
        <v>35</v>
      </c>
      <c r="C53" s="185" t="s">
        <v>42</v>
      </c>
      <c r="D53" s="185" t="n">
        <v>98305</v>
      </c>
      <c r="E53" s="185" t="s">
        <v>447</v>
      </c>
      <c r="F53" s="184" t="s">
        <v>120</v>
      </c>
      <c r="G53" s="184" t="n">
        <v>1</v>
      </c>
      <c r="H53" s="184" t="n">
        <f aca="false">M53+'1MP_ADT'!H53</f>
        <v>0</v>
      </c>
      <c r="I53" s="184" t="n">
        <v>3370.03</v>
      </c>
      <c r="J53" s="184" t="n">
        <f aca="false">TRUNC(G53 * I53,2)</f>
        <v>3370.03</v>
      </c>
      <c r="K53" s="186" t="n">
        <f aca="false">TRUNC(H53*I53,2)</f>
        <v>0</v>
      </c>
      <c r="L53" s="157"/>
      <c r="M53" s="204"/>
      <c r="N53" s="203" t="n">
        <f aca="false">K53/J53</f>
        <v>0</v>
      </c>
    </row>
    <row r="54" customFormat="false" ht="15" hidden="false" customHeight="false" outlineLevel="0" collapsed="false">
      <c r="A54" s="185" t="s">
        <v>448</v>
      </c>
      <c r="B54" s="185" t="s">
        <v>35</v>
      </c>
      <c r="C54" s="185" t="s">
        <v>42</v>
      </c>
      <c r="D54" s="185" t="n">
        <v>98307</v>
      </c>
      <c r="E54" s="185" t="s">
        <v>449</v>
      </c>
      <c r="F54" s="184" t="s">
        <v>120</v>
      </c>
      <c r="G54" s="184" t="n">
        <v>4</v>
      </c>
      <c r="H54" s="184" t="n">
        <f aca="false">M54+'1MP_ADT'!H54</f>
        <v>0</v>
      </c>
      <c r="I54" s="184" t="n">
        <v>54.17</v>
      </c>
      <c r="J54" s="184" t="n">
        <f aca="false">TRUNC(G54 * I54,2)</f>
        <v>216.68</v>
      </c>
      <c r="K54" s="186" t="n">
        <f aca="false">TRUNC(H54*I54,2)</f>
        <v>0</v>
      </c>
      <c r="L54" s="157"/>
      <c r="M54" s="204"/>
      <c r="N54" s="203" t="n">
        <f aca="false">K54/J54</f>
        <v>0</v>
      </c>
    </row>
    <row r="55" customFormat="false" ht="15" hidden="false" customHeight="false" outlineLevel="0" collapsed="false">
      <c r="A55" s="185" t="s">
        <v>450</v>
      </c>
      <c r="B55" s="185" t="s">
        <v>35</v>
      </c>
      <c r="C55" s="185" t="s">
        <v>42</v>
      </c>
      <c r="D55" s="185" t="n">
        <v>98308</v>
      </c>
      <c r="E55" s="185" t="s">
        <v>451</v>
      </c>
      <c r="F55" s="184" t="s">
        <v>120</v>
      </c>
      <c r="G55" s="184" t="n">
        <v>4</v>
      </c>
      <c r="H55" s="184" t="n">
        <f aca="false">M55+'1MP_ADT'!H55</f>
        <v>0</v>
      </c>
      <c r="I55" s="184" t="n">
        <v>36.15</v>
      </c>
      <c r="J55" s="184" t="n">
        <f aca="false">TRUNC(G55 * I55,2)</f>
        <v>144.6</v>
      </c>
      <c r="K55" s="186" t="n">
        <f aca="false">TRUNC(H55*I55,2)</f>
        <v>0</v>
      </c>
      <c r="L55" s="157"/>
      <c r="M55" s="204"/>
      <c r="N55" s="203" t="n">
        <f aca="false">K55/J55</f>
        <v>0</v>
      </c>
    </row>
    <row r="56" customFormat="false" ht="15" hidden="false" customHeight="false" outlineLevel="0" collapsed="false">
      <c r="A56" s="185" t="s">
        <v>452</v>
      </c>
      <c r="B56" s="185" t="s">
        <v>35</v>
      </c>
      <c r="C56" s="185" t="s">
        <v>42</v>
      </c>
      <c r="D56" s="185" t="n">
        <v>83449</v>
      </c>
      <c r="E56" s="185" t="s">
        <v>453</v>
      </c>
      <c r="F56" s="184" t="s">
        <v>120</v>
      </c>
      <c r="G56" s="184" t="n">
        <v>2</v>
      </c>
      <c r="H56" s="184" t="n">
        <f aca="false">M56+'1MP_ADT'!H56</f>
        <v>2</v>
      </c>
      <c r="I56" s="184" t="n">
        <v>659.9</v>
      </c>
      <c r="J56" s="184" t="n">
        <f aca="false">TRUNC(G56 * I56,2)</f>
        <v>1319.8</v>
      </c>
      <c r="K56" s="186" t="n">
        <f aca="false">TRUNC(H56*I56,2)</f>
        <v>1319.8</v>
      </c>
      <c r="L56" s="157"/>
      <c r="M56" s="206" t="n">
        <f aca="false">G56</f>
        <v>2</v>
      </c>
      <c r="N56" s="203" t="n">
        <f aca="false">K56/J56</f>
        <v>1</v>
      </c>
    </row>
    <row r="57" customFormat="false" ht="15" hidden="false" customHeight="false" outlineLevel="0" collapsed="false">
      <c r="A57" s="185" t="s">
        <v>454</v>
      </c>
      <c r="B57" s="185" t="s">
        <v>35</v>
      </c>
      <c r="C57" s="185" t="s">
        <v>42</v>
      </c>
      <c r="D57" s="185" t="n">
        <v>83387</v>
      </c>
      <c r="E57" s="185" t="s">
        <v>216</v>
      </c>
      <c r="F57" s="184" t="s">
        <v>120</v>
      </c>
      <c r="G57" s="184" t="n">
        <v>14</v>
      </c>
      <c r="H57" s="184" t="n">
        <f aca="false">M57+'1MP_ADT'!H57</f>
        <v>14</v>
      </c>
      <c r="I57" s="184" t="n">
        <v>12</v>
      </c>
      <c r="J57" s="184" t="n">
        <f aca="false">TRUNC(G57 * I57,2)</f>
        <v>168</v>
      </c>
      <c r="K57" s="186" t="n">
        <f aca="false">TRUNC(H57*I57,2)</f>
        <v>168</v>
      </c>
      <c r="L57" s="178"/>
      <c r="M57" s="206" t="n">
        <f aca="false">G57</f>
        <v>14</v>
      </c>
      <c r="N57" s="203" t="n">
        <f aca="false">K57/J57</f>
        <v>1</v>
      </c>
    </row>
    <row r="58" customFormat="false" ht="23.85" hidden="false" customHeight="false" outlineLevel="0" collapsed="false">
      <c r="A58" s="185" t="s">
        <v>455</v>
      </c>
      <c r="B58" s="185" t="s">
        <v>35</v>
      </c>
      <c r="C58" s="185" t="s">
        <v>42</v>
      </c>
      <c r="D58" s="185" t="n">
        <v>97239</v>
      </c>
      <c r="E58" s="185" t="s">
        <v>456</v>
      </c>
      <c r="F58" s="184" t="s">
        <v>47</v>
      </c>
      <c r="G58" s="184" t="n">
        <v>3</v>
      </c>
      <c r="H58" s="184" t="n">
        <f aca="false">M58+'1MP_ADT'!H58</f>
        <v>3</v>
      </c>
      <c r="I58" s="184" t="n">
        <v>97.77</v>
      </c>
      <c r="J58" s="184" t="n">
        <f aca="false">TRUNC(G58 * I58,2)</f>
        <v>293.31</v>
      </c>
      <c r="K58" s="186" t="n">
        <f aca="false">TRUNC(H58*I58,2)</f>
        <v>293.31</v>
      </c>
      <c r="L58" s="157"/>
      <c r="M58" s="206" t="n">
        <f aca="false">G58</f>
        <v>3</v>
      </c>
      <c r="N58" s="203" t="n">
        <f aca="false">K58/J58</f>
        <v>1</v>
      </c>
    </row>
    <row r="59" customFormat="false" ht="23.85" hidden="false" customHeight="false" outlineLevel="0" collapsed="false">
      <c r="A59" s="185" t="s">
        <v>457</v>
      </c>
      <c r="B59" s="185" t="s">
        <v>35</v>
      </c>
      <c r="C59" s="185" t="s">
        <v>42</v>
      </c>
      <c r="D59" s="185" t="n">
        <v>91837</v>
      </c>
      <c r="E59" s="185" t="s">
        <v>458</v>
      </c>
      <c r="F59" s="184" t="s">
        <v>47</v>
      </c>
      <c r="G59" s="184" t="n">
        <v>56</v>
      </c>
      <c r="H59" s="184" t="n">
        <f aca="false">M59+'1MP_ADT'!H59</f>
        <v>56</v>
      </c>
      <c r="I59" s="184" t="n">
        <v>28.13</v>
      </c>
      <c r="J59" s="184" t="n">
        <f aca="false">TRUNC(G59 * I59,2)</f>
        <v>1575.28</v>
      </c>
      <c r="K59" s="186" t="n">
        <f aca="false">TRUNC(H59*I59,2)</f>
        <v>1575.28</v>
      </c>
      <c r="L59" s="157"/>
      <c r="M59" s="206" t="n">
        <f aca="false">G59</f>
        <v>56</v>
      </c>
      <c r="N59" s="203" t="n">
        <f aca="false">K59/J59</f>
        <v>1</v>
      </c>
    </row>
    <row r="60" customFormat="false" ht="23.85" hidden="false" customHeight="false" outlineLevel="0" collapsed="false">
      <c r="A60" s="185" t="s">
        <v>459</v>
      </c>
      <c r="B60" s="185" t="s">
        <v>35</v>
      </c>
      <c r="C60" s="185" t="s">
        <v>42</v>
      </c>
      <c r="D60" s="185" t="n">
        <v>91845</v>
      </c>
      <c r="E60" s="185" t="s">
        <v>460</v>
      </c>
      <c r="F60" s="184" t="s">
        <v>47</v>
      </c>
      <c r="G60" s="184" t="n">
        <v>70</v>
      </c>
      <c r="H60" s="184" t="n">
        <f aca="false">M60+'1MP_ADT'!H60</f>
        <v>70</v>
      </c>
      <c r="I60" s="184" t="n">
        <v>9.66</v>
      </c>
      <c r="J60" s="184" t="n">
        <f aca="false">TRUNC(G60 * I60,2)</f>
        <v>676.2</v>
      </c>
      <c r="K60" s="186" t="n">
        <f aca="false">TRUNC(H60*I60,2)</f>
        <v>676.2</v>
      </c>
      <c r="L60" s="157"/>
      <c r="M60" s="206" t="n">
        <f aca="false">G60</f>
        <v>70</v>
      </c>
      <c r="N60" s="203" t="n">
        <f aca="false">K60/J60</f>
        <v>1</v>
      </c>
    </row>
    <row r="61" customFormat="false" ht="15" hidden="false" customHeight="false" outlineLevel="0" collapsed="false">
      <c r="A61" s="185" t="s">
        <v>461</v>
      </c>
      <c r="B61" s="185" t="s">
        <v>35</v>
      </c>
      <c r="C61" s="185" t="s">
        <v>432</v>
      </c>
      <c r="D61" s="185" t="n">
        <v>12600</v>
      </c>
      <c r="E61" s="185" t="s">
        <v>462</v>
      </c>
      <c r="F61" s="184" t="s">
        <v>463</v>
      </c>
      <c r="G61" s="184" t="n">
        <v>1</v>
      </c>
      <c r="H61" s="184" t="n">
        <f aca="false">M61+'1MP_ADT'!H61</f>
        <v>1</v>
      </c>
      <c r="I61" s="184" t="n">
        <v>37.86</v>
      </c>
      <c r="J61" s="184" t="n">
        <f aca="false">TRUNC(G61 * I61,2)</f>
        <v>37.86</v>
      </c>
      <c r="K61" s="186" t="n">
        <f aca="false">TRUNC(H61*I61,2)</f>
        <v>37.86</v>
      </c>
      <c r="L61" s="157"/>
      <c r="M61" s="206" t="n">
        <f aca="false">G61</f>
        <v>1</v>
      </c>
      <c r="N61" s="203" t="n">
        <f aca="false">K61/J61</f>
        <v>1</v>
      </c>
    </row>
    <row r="62" customFormat="false" ht="15" hidden="false" customHeight="false" outlineLevel="0" collapsed="false">
      <c r="A62" s="185" t="s">
        <v>464</v>
      </c>
      <c r="B62" s="185" t="s">
        <v>35</v>
      </c>
      <c r="C62" s="185" t="s">
        <v>432</v>
      </c>
      <c r="D62" s="185" t="n">
        <v>762</v>
      </c>
      <c r="E62" s="185" t="s">
        <v>465</v>
      </c>
      <c r="F62" s="184" t="s">
        <v>466</v>
      </c>
      <c r="G62" s="184" t="n">
        <v>3</v>
      </c>
      <c r="H62" s="184" t="n">
        <f aca="false">M62+'1MP_ADT'!H62</f>
        <v>3</v>
      </c>
      <c r="I62" s="184" t="n">
        <v>37.27</v>
      </c>
      <c r="J62" s="184" t="n">
        <f aca="false">TRUNC(G62 * I62,2)</f>
        <v>111.81</v>
      </c>
      <c r="K62" s="186" t="n">
        <f aca="false">TRUNC(H62*I62,2)</f>
        <v>111.81</v>
      </c>
      <c r="L62" s="157"/>
      <c r="M62" s="206" t="n">
        <f aca="false">G62</f>
        <v>3</v>
      </c>
      <c r="N62" s="203" t="n">
        <f aca="false">K62/J62</f>
        <v>1</v>
      </c>
    </row>
    <row r="63" customFormat="false" ht="15" hidden="false" customHeight="false" outlineLevel="0" collapsed="false">
      <c r="A63" s="185" t="s">
        <v>467</v>
      </c>
      <c r="B63" s="185" t="s">
        <v>35</v>
      </c>
      <c r="C63" s="185" t="s">
        <v>42</v>
      </c>
      <c r="D63" s="185" t="n">
        <v>88264</v>
      </c>
      <c r="E63" s="185" t="s">
        <v>468</v>
      </c>
      <c r="F63" s="184" t="s">
        <v>469</v>
      </c>
      <c r="G63" s="184" t="n">
        <v>18</v>
      </c>
      <c r="H63" s="184" t="n">
        <f aca="false">M63+'1MP_ADT'!H63</f>
        <v>18</v>
      </c>
      <c r="I63" s="184" t="n">
        <v>33.44</v>
      </c>
      <c r="J63" s="184" t="n">
        <f aca="false">TRUNC(G63 * I63,2)</f>
        <v>601.92</v>
      </c>
      <c r="K63" s="186" t="n">
        <f aca="false">TRUNC(H63*I63,2)</f>
        <v>601.92</v>
      </c>
      <c r="L63" s="157"/>
      <c r="M63" s="206" t="n">
        <f aca="false">G63</f>
        <v>18</v>
      </c>
      <c r="N63" s="203" t="n">
        <f aca="false">K63/J63</f>
        <v>1</v>
      </c>
    </row>
    <row r="64" customFormat="false" ht="15" hidden="false" customHeight="false" outlineLevel="0" collapsed="false">
      <c r="A64" s="181" t="n">
        <v>4</v>
      </c>
      <c r="B64" s="181" t="s">
        <v>35</v>
      </c>
      <c r="C64" s="181"/>
      <c r="D64" s="181" t="s">
        <v>383</v>
      </c>
      <c r="E64" s="181" t="s">
        <v>470</v>
      </c>
      <c r="F64" s="182"/>
      <c r="G64" s="182" t="n">
        <v>1</v>
      </c>
      <c r="H64" s="182"/>
      <c r="I64" s="182"/>
      <c r="J64" s="182" t="n">
        <f aca="false">SUM(J65:J68)</f>
        <v>13728.4</v>
      </c>
      <c r="K64" s="187" t="n">
        <f aca="false">SUM(K65:K68)</f>
        <v>8881.8</v>
      </c>
      <c r="L64" s="157"/>
      <c r="M64" s="204"/>
    </row>
    <row r="65" customFormat="false" ht="35.05" hidden="false" customHeight="false" outlineLevel="0" collapsed="false">
      <c r="A65" s="185" t="s">
        <v>471</v>
      </c>
      <c r="B65" s="185" t="s">
        <v>35</v>
      </c>
      <c r="C65" s="185" t="s">
        <v>42</v>
      </c>
      <c r="D65" s="185" t="n">
        <v>106017</v>
      </c>
      <c r="E65" s="185" t="s">
        <v>472</v>
      </c>
      <c r="F65" s="184" t="s">
        <v>120</v>
      </c>
      <c r="G65" s="184" t="n">
        <v>20</v>
      </c>
      <c r="H65" s="184"/>
      <c r="I65" s="184" t="n">
        <v>242.33</v>
      </c>
      <c r="J65" s="184" t="n">
        <f aca="false">TRUNC(G65 * I65,2)</f>
        <v>4846.6</v>
      </c>
      <c r="K65" s="186" t="n">
        <f aca="false">TRUNC(H65*I65,2)</f>
        <v>0</v>
      </c>
      <c r="L65" s="178"/>
      <c r="M65" s="206" t="n">
        <f aca="false">G65</f>
        <v>20</v>
      </c>
      <c r="N65" s="203" t="n">
        <f aca="false">K65/J65</f>
        <v>0</v>
      </c>
    </row>
    <row r="66" customFormat="false" ht="15" hidden="false" customHeight="false" outlineLevel="0" collapsed="false">
      <c r="A66" s="185" t="s">
        <v>473</v>
      </c>
      <c r="B66" s="185" t="s">
        <v>35</v>
      </c>
      <c r="C66" s="185" t="s">
        <v>42</v>
      </c>
      <c r="D66" s="185" t="n">
        <v>83652</v>
      </c>
      <c r="E66" s="185" t="s">
        <v>474</v>
      </c>
      <c r="F66" s="184" t="s">
        <v>47</v>
      </c>
      <c r="G66" s="184" t="n">
        <v>60</v>
      </c>
      <c r="H66" s="184" t="n">
        <f aca="false">M66+'1MP_ADT'!H66</f>
        <v>60</v>
      </c>
      <c r="I66" s="184" t="n">
        <v>129.42</v>
      </c>
      <c r="J66" s="184" t="n">
        <f aca="false">TRUNC(G66 * I66,2)</f>
        <v>7765.2</v>
      </c>
      <c r="K66" s="186" t="n">
        <f aca="false">TRUNC(H66*I66,2)</f>
        <v>7765.2</v>
      </c>
      <c r="L66" s="157"/>
      <c r="M66" s="206" t="n">
        <f aca="false">G66</f>
        <v>60</v>
      </c>
      <c r="N66" s="203" t="n">
        <f aca="false">K66/J66</f>
        <v>1</v>
      </c>
    </row>
    <row r="67" customFormat="false" ht="23.85" hidden="false" customHeight="false" outlineLevel="0" collapsed="false">
      <c r="A67" s="185" t="s">
        <v>475</v>
      </c>
      <c r="B67" s="185" t="s">
        <v>35</v>
      </c>
      <c r="C67" s="185" t="s">
        <v>42</v>
      </c>
      <c r="D67" s="185" t="n">
        <v>78018</v>
      </c>
      <c r="E67" s="185" t="s">
        <v>476</v>
      </c>
      <c r="F67" s="184" t="s">
        <v>388</v>
      </c>
      <c r="G67" s="184" t="n">
        <v>14.7</v>
      </c>
      <c r="H67" s="184" t="n">
        <f aca="false">M67+'1MP_ADT'!H67</f>
        <v>14.7</v>
      </c>
      <c r="I67" s="184" t="n">
        <v>61.87</v>
      </c>
      <c r="J67" s="184" t="n">
        <f aca="false">TRUNC(G67 * I67,2)</f>
        <v>909.48</v>
      </c>
      <c r="K67" s="186" t="n">
        <f aca="false">TRUNC(H67*I67,2)</f>
        <v>909.48</v>
      </c>
      <c r="L67" s="157"/>
      <c r="M67" s="206" t="n">
        <f aca="false">G67</f>
        <v>14.7</v>
      </c>
      <c r="N67" s="203" t="n">
        <f aca="false">K67/J67</f>
        <v>1</v>
      </c>
    </row>
    <row r="68" customFormat="false" ht="15" hidden="false" customHeight="false" outlineLevel="0" collapsed="false">
      <c r="A68" s="185" t="s">
        <v>477</v>
      </c>
      <c r="B68" s="185" t="s">
        <v>35</v>
      </c>
      <c r="C68" s="185" t="s">
        <v>42</v>
      </c>
      <c r="D68" s="185" t="n">
        <v>79488</v>
      </c>
      <c r="E68" s="185" t="s">
        <v>478</v>
      </c>
      <c r="F68" s="184" t="s">
        <v>388</v>
      </c>
      <c r="G68" s="184" t="n">
        <v>14.7</v>
      </c>
      <c r="H68" s="184" t="n">
        <f aca="false">M68+'1MP_ADT'!H68</f>
        <v>14.7</v>
      </c>
      <c r="I68" s="184" t="n">
        <v>14.09</v>
      </c>
      <c r="J68" s="184" t="n">
        <f aca="false">TRUNC(G68 * I68,2)</f>
        <v>207.12</v>
      </c>
      <c r="K68" s="186" t="n">
        <f aca="false">TRUNC(H68*I68,2)</f>
        <v>207.12</v>
      </c>
      <c r="L68" s="157"/>
      <c r="M68" s="206" t="n">
        <f aca="false">G68</f>
        <v>14.7</v>
      </c>
      <c r="N68" s="203" t="n">
        <f aca="false">K68/J68</f>
        <v>1</v>
      </c>
    </row>
    <row r="69" customFormat="false" ht="15" hidden="false" customHeight="false" outlineLevel="0" collapsed="false">
      <c r="A69" s="181" t="n">
        <v>5</v>
      </c>
      <c r="B69" s="181" t="s">
        <v>35</v>
      </c>
      <c r="C69" s="181"/>
      <c r="D69" s="181" t="s">
        <v>383</v>
      </c>
      <c r="E69" s="181" t="s">
        <v>479</v>
      </c>
      <c r="F69" s="182"/>
      <c r="G69" s="182" t="n">
        <v>1</v>
      </c>
      <c r="H69" s="182"/>
      <c r="I69" s="182"/>
      <c r="J69" s="182" t="n">
        <f aca="false">SUM(J70:J77)</f>
        <v>12133.06</v>
      </c>
      <c r="K69" s="183" t="n">
        <f aca="false">SUM(K71:K77)</f>
        <v>10864.61</v>
      </c>
      <c r="L69" s="178"/>
      <c r="M69" s="205"/>
      <c r="N69" s="179"/>
    </row>
    <row r="70" customFormat="false" ht="23.85" hidden="false" customHeight="false" outlineLevel="0" collapsed="false">
      <c r="A70" s="185" t="s">
        <v>480</v>
      </c>
      <c r="B70" s="185" t="s">
        <v>35</v>
      </c>
      <c r="C70" s="185" t="s">
        <v>42</v>
      </c>
      <c r="D70" s="185" t="n">
        <v>92608</v>
      </c>
      <c r="E70" s="185" t="s">
        <v>119</v>
      </c>
      <c r="F70" s="184" t="s">
        <v>120</v>
      </c>
      <c r="G70" s="184" t="n">
        <v>1</v>
      </c>
      <c r="H70" s="184" t="n">
        <f aca="false">M70+'1MP_ADT'!H70</f>
        <v>1</v>
      </c>
      <c r="I70" s="184" t="n">
        <v>1268.45</v>
      </c>
      <c r="J70" s="184" t="n">
        <f aca="false">TRUNC(G70 * I70,2)</f>
        <v>1268.45</v>
      </c>
      <c r="K70" s="186" t="n">
        <f aca="false">TRUNC(H70*I70,2)</f>
        <v>1268.45</v>
      </c>
      <c r="L70" s="157"/>
      <c r="M70" s="206"/>
      <c r="N70" s="203" t="n">
        <f aca="false">K70/J70</f>
        <v>1</v>
      </c>
    </row>
    <row r="71" customFormat="false" ht="35.05" hidden="false" customHeight="false" outlineLevel="0" collapsed="false">
      <c r="A71" s="185" t="s">
        <v>481</v>
      </c>
      <c r="B71" s="185" t="s">
        <v>35</v>
      </c>
      <c r="C71" s="185" t="s">
        <v>42</v>
      </c>
      <c r="D71" s="185" t="n">
        <v>92580</v>
      </c>
      <c r="E71" s="185" t="s">
        <v>122</v>
      </c>
      <c r="F71" s="184" t="s">
        <v>400</v>
      </c>
      <c r="G71" s="184" t="n">
        <v>29.41</v>
      </c>
      <c r="H71" s="184" t="n">
        <f aca="false">M71+'1MP_ADT'!H71</f>
        <v>29.41</v>
      </c>
      <c r="I71" s="184" t="n">
        <v>53.36</v>
      </c>
      <c r="J71" s="184" t="n">
        <f aca="false">TRUNC(G71 * I71,2)</f>
        <v>1569.31</v>
      </c>
      <c r="K71" s="186" t="n">
        <f aca="false">TRUNC(H71*I71,2)</f>
        <v>1569.31</v>
      </c>
      <c r="L71" s="157"/>
      <c r="M71" s="204"/>
      <c r="N71" s="203" t="n">
        <f aca="false">K71/J71</f>
        <v>1</v>
      </c>
    </row>
    <row r="72" customFormat="false" ht="23.85" hidden="false" customHeight="false" outlineLevel="0" collapsed="false">
      <c r="A72" s="185" t="s">
        <v>482</v>
      </c>
      <c r="B72" s="185" t="s">
        <v>35</v>
      </c>
      <c r="C72" s="185" t="s">
        <v>42</v>
      </c>
      <c r="D72" s="185" t="n">
        <v>94216</v>
      </c>
      <c r="E72" s="185" t="s">
        <v>124</v>
      </c>
      <c r="F72" s="184" t="s">
        <v>400</v>
      </c>
      <c r="G72" s="184" t="n">
        <v>29.41</v>
      </c>
      <c r="H72" s="184" t="n">
        <f aca="false">M72+'1MP_ADT'!H72</f>
        <v>29.41</v>
      </c>
      <c r="I72" s="184" t="n">
        <v>205.08</v>
      </c>
      <c r="J72" s="184" t="n">
        <f aca="false">TRUNC(G72 * I72,2)</f>
        <v>6031.4</v>
      </c>
      <c r="K72" s="186" t="n">
        <f aca="false">TRUNC(H72*I72,2)</f>
        <v>6031.4</v>
      </c>
      <c r="L72" s="157"/>
      <c r="M72" s="206" t="n">
        <f aca="false">G72</f>
        <v>29.41</v>
      </c>
      <c r="N72" s="203" t="n">
        <f aca="false">K72/J72</f>
        <v>1</v>
      </c>
    </row>
    <row r="73" customFormat="false" ht="23.85" hidden="false" customHeight="false" outlineLevel="0" collapsed="false">
      <c r="A73" s="185" t="s">
        <v>483</v>
      </c>
      <c r="B73" s="185" t="s">
        <v>35</v>
      </c>
      <c r="C73" s="185" t="s">
        <v>42</v>
      </c>
      <c r="D73" s="185" t="n">
        <v>94228</v>
      </c>
      <c r="E73" s="185" t="s">
        <v>126</v>
      </c>
      <c r="F73" s="184" t="s">
        <v>47</v>
      </c>
      <c r="G73" s="184" t="n">
        <v>5.14</v>
      </c>
      <c r="H73" s="184" t="n">
        <f aca="false">M73+'1MP_ADT'!H73</f>
        <v>5.14</v>
      </c>
      <c r="I73" s="184" t="n">
        <v>110</v>
      </c>
      <c r="J73" s="184" t="n">
        <f aca="false">TRUNC(G73 * I73,2)</f>
        <v>565.4</v>
      </c>
      <c r="K73" s="186" t="n">
        <f aca="false">TRUNC(H73*I73,2)</f>
        <v>565.4</v>
      </c>
      <c r="L73" s="157"/>
      <c r="M73" s="204"/>
      <c r="N73" s="203" t="n">
        <f aca="false">K73/J73</f>
        <v>1</v>
      </c>
    </row>
    <row r="74" customFormat="false" ht="23.85" hidden="false" customHeight="false" outlineLevel="0" collapsed="false">
      <c r="A74" s="185" t="s">
        <v>484</v>
      </c>
      <c r="B74" s="185" t="s">
        <v>35</v>
      </c>
      <c r="C74" s="185" t="s">
        <v>42</v>
      </c>
      <c r="D74" s="185" t="n">
        <v>94231</v>
      </c>
      <c r="E74" s="185" t="s">
        <v>128</v>
      </c>
      <c r="F74" s="184" t="s">
        <v>47</v>
      </c>
      <c r="G74" s="184" t="n">
        <v>5.14</v>
      </c>
      <c r="H74" s="184" t="n">
        <f aca="false">M74+'1MP_ADT'!H74</f>
        <v>5.14</v>
      </c>
      <c r="I74" s="184" t="n">
        <v>65.72</v>
      </c>
      <c r="J74" s="184" t="n">
        <f aca="false">TRUNC(G74 * I74,2)</f>
        <v>337.8</v>
      </c>
      <c r="K74" s="186" t="n">
        <f aca="false">TRUNC(H74*I74,2)</f>
        <v>337.8</v>
      </c>
      <c r="L74" s="157"/>
      <c r="M74" s="204"/>
      <c r="N74" s="203" t="n">
        <f aca="false">K74/J74</f>
        <v>1</v>
      </c>
    </row>
    <row r="75" customFormat="false" ht="23.85" hidden="false" customHeight="false" outlineLevel="0" collapsed="false">
      <c r="A75" s="185" t="s">
        <v>485</v>
      </c>
      <c r="B75" s="185" t="s">
        <v>35</v>
      </c>
      <c r="C75" s="185" t="s">
        <v>42</v>
      </c>
      <c r="D75" s="185" t="n">
        <v>100435</v>
      </c>
      <c r="E75" s="185" t="s">
        <v>130</v>
      </c>
      <c r="F75" s="184" t="s">
        <v>47</v>
      </c>
      <c r="G75" s="184" t="n">
        <v>3.87</v>
      </c>
      <c r="H75" s="184" t="n">
        <f aca="false">M75+'1MP_ADT'!H75</f>
        <v>3.87</v>
      </c>
      <c r="I75" s="184" t="n">
        <v>74.62</v>
      </c>
      <c r="J75" s="184" t="n">
        <f aca="false">TRUNC(G75 * I75,2)</f>
        <v>288.77</v>
      </c>
      <c r="K75" s="186" t="n">
        <f aca="false">TRUNC(H75*I75,2)</f>
        <v>288.77</v>
      </c>
      <c r="L75" s="157"/>
      <c r="M75" s="206" t="n">
        <f aca="false">G75</f>
        <v>3.87</v>
      </c>
      <c r="N75" s="203" t="n">
        <f aca="false">K75/J75</f>
        <v>1</v>
      </c>
    </row>
    <row r="76" customFormat="false" ht="23.85" hidden="false" customHeight="false" outlineLevel="0" collapsed="false">
      <c r="A76" s="185" t="s">
        <v>486</v>
      </c>
      <c r="B76" s="185" t="s">
        <v>35</v>
      </c>
      <c r="C76" s="185" t="s">
        <v>42</v>
      </c>
      <c r="D76" s="185" t="n">
        <v>97647</v>
      </c>
      <c r="E76" s="185" t="s">
        <v>399</v>
      </c>
      <c r="F76" s="184" t="s">
        <v>400</v>
      </c>
      <c r="G76" s="184" t="n">
        <v>29.41</v>
      </c>
      <c r="H76" s="184" t="n">
        <f aca="false">M76+'1MP_ADT'!H76</f>
        <v>29.41</v>
      </c>
      <c r="I76" s="184" t="n">
        <v>4.22</v>
      </c>
      <c r="J76" s="184" t="n">
        <f aca="false">TRUNC(G76 * I76,2)</f>
        <v>124.11</v>
      </c>
      <c r="K76" s="186" t="n">
        <f aca="false">TRUNC(H76*I76,2)</f>
        <v>124.11</v>
      </c>
      <c r="L76" s="157"/>
      <c r="M76" s="204"/>
      <c r="N76" s="203" t="n">
        <f aca="false">K76/J76</f>
        <v>1</v>
      </c>
    </row>
    <row r="77" customFormat="false" ht="23.85" hidden="false" customHeight="false" outlineLevel="0" collapsed="false">
      <c r="A77" s="185" t="s">
        <v>487</v>
      </c>
      <c r="B77" s="185" t="s">
        <v>35</v>
      </c>
      <c r="C77" s="185" t="s">
        <v>42</v>
      </c>
      <c r="D77" s="185" t="n">
        <v>100721</v>
      </c>
      <c r="E77" s="185" t="s">
        <v>488</v>
      </c>
      <c r="F77" s="184" t="s">
        <v>400</v>
      </c>
      <c r="G77" s="184" t="n">
        <v>66.23</v>
      </c>
      <c r="H77" s="184" t="n">
        <f aca="false">M77+'1MP_ADT'!H77</f>
        <v>66.23</v>
      </c>
      <c r="I77" s="184" t="n">
        <v>29.41</v>
      </c>
      <c r="J77" s="184" t="n">
        <f aca="false">TRUNC(G77 * I77,2)</f>
        <v>1947.82</v>
      </c>
      <c r="K77" s="186" t="n">
        <f aca="false">TRUNC(H77*I77,2)</f>
        <v>1947.82</v>
      </c>
      <c r="L77" s="157"/>
      <c r="M77" s="206" t="n">
        <f aca="false">G77</f>
        <v>66.23</v>
      </c>
      <c r="N77" s="203" t="n">
        <f aca="false">K77/J77</f>
        <v>1</v>
      </c>
    </row>
    <row r="78" customFormat="false" ht="15" hidden="false" customHeight="false" outlineLevel="0" collapsed="false">
      <c r="A78" s="181" t="n">
        <v>6</v>
      </c>
      <c r="B78" s="181" t="s">
        <v>35</v>
      </c>
      <c r="C78" s="181"/>
      <c r="D78" s="181" t="s">
        <v>383</v>
      </c>
      <c r="E78" s="181" t="s">
        <v>489</v>
      </c>
      <c r="F78" s="182"/>
      <c r="G78" s="182" t="n">
        <v>1</v>
      </c>
      <c r="H78" s="182"/>
      <c r="I78" s="182"/>
      <c r="J78" s="182" t="n">
        <f aca="false">SUM(J79:J80)</f>
        <v>1187.42</v>
      </c>
      <c r="K78" s="183" t="n">
        <f aca="false">SUM(K80:K82)</f>
        <v>22244.54</v>
      </c>
      <c r="L78" s="178"/>
      <c r="M78" s="205"/>
      <c r="N78" s="179"/>
    </row>
    <row r="79" customFormat="false" ht="15" hidden="false" customHeight="false" outlineLevel="0" collapsed="false">
      <c r="A79" s="185" t="s">
        <v>490</v>
      </c>
      <c r="B79" s="185" t="s">
        <v>35</v>
      </c>
      <c r="C79" s="185" t="s">
        <v>42</v>
      </c>
      <c r="D79" s="185" t="n">
        <v>105521</v>
      </c>
      <c r="E79" s="185" t="s">
        <v>491</v>
      </c>
      <c r="F79" s="184" t="s">
        <v>400</v>
      </c>
      <c r="G79" s="184" t="n">
        <v>126</v>
      </c>
      <c r="H79" s="184" t="n">
        <f aca="false">M79+'1MP_ADT'!H79</f>
        <v>0</v>
      </c>
      <c r="I79" s="184" t="n">
        <v>1.69</v>
      </c>
      <c r="J79" s="184" t="n">
        <f aca="false">TRUNC(G79 * I79,2)</f>
        <v>212.94</v>
      </c>
      <c r="K79" s="186" t="n">
        <f aca="false">TRUNC(H79*I79,2)</f>
        <v>0</v>
      </c>
      <c r="L79" s="157"/>
      <c r="M79" s="204"/>
      <c r="N79" s="203" t="n">
        <f aca="false">K79/J79</f>
        <v>0</v>
      </c>
    </row>
    <row r="80" customFormat="false" ht="15" hidden="false" customHeight="false" outlineLevel="0" collapsed="false">
      <c r="A80" s="185" t="s">
        <v>492</v>
      </c>
      <c r="B80" s="185" t="s">
        <v>35</v>
      </c>
      <c r="C80" s="185" t="s">
        <v>36</v>
      </c>
      <c r="D80" s="185" t="s">
        <v>493</v>
      </c>
      <c r="E80" s="185" t="s">
        <v>494</v>
      </c>
      <c r="F80" s="184" t="s">
        <v>495</v>
      </c>
      <c r="G80" s="184" t="n">
        <v>12.6</v>
      </c>
      <c r="H80" s="184" t="n">
        <f aca="false">M80+'1MP_ADT'!H80</f>
        <v>0</v>
      </c>
      <c r="I80" s="184" t="n">
        <v>77.34</v>
      </c>
      <c r="J80" s="184" t="n">
        <f aca="false">TRUNC(G80 * I80,2)</f>
        <v>974.48</v>
      </c>
      <c r="K80" s="186" t="n">
        <f aca="false">TRUNC(H80*I80,2)</f>
        <v>0</v>
      </c>
      <c r="L80" s="157"/>
      <c r="M80" s="204"/>
      <c r="N80" s="203" t="n">
        <f aca="false">K80/J80</f>
        <v>0</v>
      </c>
    </row>
    <row r="81" customFormat="false" ht="15" hidden="false" customHeight="false" outlineLevel="0" collapsed="false">
      <c r="A81" s="181" t="n">
        <v>7</v>
      </c>
      <c r="B81" s="181" t="s">
        <v>35</v>
      </c>
      <c r="C81" s="181"/>
      <c r="D81" s="181" t="s">
        <v>383</v>
      </c>
      <c r="E81" s="181" t="s">
        <v>496</v>
      </c>
      <c r="F81" s="182"/>
      <c r="G81" s="182" t="n">
        <v>1</v>
      </c>
      <c r="H81" s="182"/>
      <c r="I81" s="182"/>
      <c r="J81" s="182" t="n">
        <f aca="false">SUM(J82)</f>
        <v>5561.13</v>
      </c>
      <c r="K81" s="186" t="n">
        <f aca="false">K82</f>
        <v>11122.27</v>
      </c>
      <c r="L81" s="157"/>
      <c r="M81" s="204"/>
    </row>
    <row r="82" customFormat="false" ht="23.85" hidden="false" customHeight="false" outlineLevel="0" collapsed="false">
      <c r="A82" s="185" t="s">
        <v>497</v>
      </c>
      <c r="B82" s="185" t="s">
        <v>35</v>
      </c>
      <c r="C82" s="185" t="s">
        <v>42</v>
      </c>
      <c r="D82" s="185" t="n">
        <v>92413</v>
      </c>
      <c r="E82" s="185" t="s">
        <v>76</v>
      </c>
      <c r="F82" s="184" t="s">
        <v>400</v>
      </c>
      <c r="G82" s="184" t="n">
        <v>43.2</v>
      </c>
      <c r="H82" s="184" t="n">
        <f aca="false">M82+'1MP_ADT'!H82</f>
        <v>86.4</v>
      </c>
      <c r="I82" s="184" t="n">
        <v>128.73</v>
      </c>
      <c r="J82" s="184" t="n">
        <f aca="false">TRUNC(G82 * I82,2)</f>
        <v>5561.13</v>
      </c>
      <c r="K82" s="186" t="n">
        <f aca="false">TRUNC(H82*I82,2)</f>
        <v>11122.27</v>
      </c>
      <c r="L82" s="157"/>
      <c r="M82" s="206" t="n">
        <f aca="false">G82</f>
        <v>43.2</v>
      </c>
      <c r="N82" s="203" t="n">
        <f aca="false">K82/J82</f>
        <v>2.00000179819569</v>
      </c>
    </row>
    <row r="83" customFormat="false" ht="15" hidden="false" customHeight="false" outlineLevel="0" collapsed="false">
      <c r="A83" s="181" t="n">
        <v>8</v>
      </c>
      <c r="B83" s="181"/>
      <c r="C83" s="181"/>
      <c r="D83" s="181" t="s">
        <v>383</v>
      </c>
      <c r="E83" s="181" t="s">
        <v>498</v>
      </c>
      <c r="F83" s="182"/>
      <c r="G83" s="182" t="n">
        <v>1</v>
      </c>
      <c r="H83" s="182"/>
      <c r="I83" s="182"/>
      <c r="J83" s="182" t="n">
        <f aca="false">SUM(J84:J88)</f>
        <v>5177.53</v>
      </c>
      <c r="K83" s="183" t="n">
        <f aca="false">SUM(K84:K88)</f>
        <v>3393.51</v>
      </c>
      <c r="L83" s="178"/>
      <c r="M83" s="205"/>
      <c r="N83" s="179"/>
    </row>
    <row r="84" customFormat="false" ht="23.85" hidden="false" customHeight="false" outlineLevel="0" collapsed="false">
      <c r="A84" s="185" t="s">
        <v>499</v>
      </c>
      <c r="B84" s="185" t="s">
        <v>35</v>
      </c>
      <c r="C84" s="185" t="s">
        <v>42</v>
      </c>
      <c r="D84" s="185" t="n">
        <v>95241</v>
      </c>
      <c r="E84" s="185" t="s">
        <v>149</v>
      </c>
      <c r="F84" s="184" t="s">
        <v>400</v>
      </c>
      <c r="G84" s="184" t="n">
        <v>29.2885</v>
      </c>
      <c r="H84" s="184" t="n">
        <f aca="false">M84+'1MP_ADT'!H84</f>
        <v>0</v>
      </c>
      <c r="I84" s="184" t="n">
        <v>48.69</v>
      </c>
      <c r="J84" s="184" t="n">
        <f aca="false">TRUNC(G84 * I84,2)</f>
        <v>1426.05</v>
      </c>
      <c r="K84" s="186" t="n">
        <f aca="false">TRUNC(H84*I84,2)</f>
        <v>0</v>
      </c>
      <c r="L84" s="157"/>
      <c r="M84" s="206"/>
      <c r="N84" s="203" t="n">
        <f aca="false">K84/J84</f>
        <v>0</v>
      </c>
    </row>
    <row r="85" customFormat="false" ht="15" hidden="false" customHeight="false" outlineLevel="0" collapsed="false">
      <c r="A85" s="185" t="s">
        <v>500</v>
      </c>
      <c r="B85" s="185" t="s">
        <v>35</v>
      </c>
      <c r="C85" s="185" t="s">
        <v>42</v>
      </c>
      <c r="D85" s="185" t="n">
        <v>98557</v>
      </c>
      <c r="E85" s="185" t="s">
        <v>501</v>
      </c>
      <c r="F85" s="184" t="s">
        <v>400</v>
      </c>
      <c r="G85" s="184" t="n">
        <v>51.14</v>
      </c>
      <c r="H85" s="184" t="n">
        <f aca="false">M85+'1MP_ADT'!H85</f>
        <v>51.14</v>
      </c>
      <c r="I85" s="184" t="n">
        <v>47.45</v>
      </c>
      <c r="J85" s="184" t="n">
        <f aca="false">TRUNC(G85 * I85,2)</f>
        <v>2426.59</v>
      </c>
      <c r="K85" s="186" t="n">
        <f aca="false">TRUNC(H85*I85,2)</f>
        <v>2426.59</v>
      </c>
      <c r="L85" s="157"/>
      <c r="M85" s="206" t="n">
        <f aca="false">G85</f>
        <v>51.14</v>
      </c>
      <c r="N85" s="203" t="n">
        <f aca="false">K85/J85</f>
        <v>1</v>
      </c>
    </row>
    <row r="86" customFormat="false" ht="23.85" hidden="false" customHeight="false" outlineLevel="0" collapsed="false">
      <c r="A86" s="185" t="s">
        <v>502</v>
      </c>
      <c r="B86" s="185" t="s">
        <v>35</v>
      </c>
      <c r="C86" s="185" t="s">
        <v>42</v>
      </c>
      <c r="D86" s="185" t="n">
        <v>104766</v>
      </c>
      <c r="E86" s="185" t="s">
        <v>503</v>
      </c>
      <c r="F86" s="184" t="s">
        <v>47</v>
      </c>
      <c r="G86" s="184" t="n">
        <v>1</v>
      </c>
      <c r="H86" s="184" t="n">
        <f aca="false">M86+'1MP_ADT'!H86</f>
        <v>1</v>
      </c>
      <c r="I86" s="184" t="n">
        <v>19.29</v>
      </c>
      <c r="J86" s="184" t="n">
        <f aca="false">TRUNC(G86 * I86,2)</f>
        <v>19.29</v>
      </c>
      <c r="K86" s="186" t="n">
        <f aca="false">TRUNC(H86*I86,2)</f>
        <v>19.29</v>
      </c>
      <c r="L86" s="157"/>
      <c r="M86" s="206" t="n">
        <f aca="false">G86</f>
        <v>1</v>
      </c>
      <c r="N86" s="203" t="n">
        <f aca="false">K86/J86</f>
        <v>1</v>
      </c>
    </row>
    <row r="87" customFormat="false" ht="15" hidden="false" customHeight="false" outlineLevel="0" collapsed="false">
      <c r="A87" s="185" t="s">
        <v>504</v>
      </c>
      <c r="B87" s="185" t="s">
        <v>35</v>
      </c>
      <c r="C87" s="185" t="s">
        <v>42</v>
      </c>
      <c r="D87" s="185" t="n">
        <v>98689</v>
      </c>
      <c r="E87" s="185" t="s">
        <v>153</v>
      </c>
      <c r="F87" s="184" t="s">
        <v>47</v>
      </c>
      <c r="G87" s="184" t="n">
        <v>2.5</v>
      </c>
      <c r="H87" s="184" t="n">
        <f aca="false">M87+'1MP_ADT'!H87</f>
        <v>0</v>
      </c>
      <c r="I87" s="184" t="n">
        <v>143.19</v>
      </c>
      <c r="J87" s="184" t="n">
        <f aca="false">TRUNC(G87 * I87,2)</f>
        <v>357.97</v>
      </c>
      <c r="K87" s="186" t="n">
        <f aca="false">TRUNC(H87*I87,2)</f>
        <v>0</v>
      </c>
      <c r="L87" s="157"/>
      <c r="M87" s="204"/>
      <c r="N87" s="203" t="n">
        <f aca="false">K87/J87</f>
        <v>0</v>
      </c>
    </row>
    <row r="88" customFormat="false" ht="23.85" hidden="false" customHeight="false" outlineLevel="0" collapsed="false">
      <c r="A88" s="185" t="s">
        <v>505</v>
      </c>
      <c r="B88" s="185" t="s">
        <v>35</v>
      </c>
      <c r="C88" s="185" t="s">
        <v>42</v>
      </c>
      <c r="D88" s="185" t="n">
        <v>101965</v>
      </c>
      <c r="E88" s="185" t="s">
        <v>506</v>
      </c>
      <c r="F88" s="184" t="s">
        <v>47</v>
      </c>
      <c r="G88" s="184" t="n">
        <v>6.5</v>
      </c>
      <c r="H88" s="184" t="n">
        <f aca="false">M88+'1MP_ADT'!H88</f>
        <v>6.5</v>
      </c>
      <c r="I88" s="184" t="n">
        <v>145.79</v>
      </c>
      <c r="J88" s="184" t="n">
        <f aca="false">TRUNC(G88 * I88,2)</f>
        <v>947.63</v>
      </c>
      <c r="K88" s="186" t="n">
        <f aca="false">TRUNC(H88*I88,2)</f>
        <v>947.63</v>
      </c>
      <c r="L88" s="178"/>
      <c r="M88" s="206" t="n">
        <f aca="false">G88</f>
        <v>6.5</v>
      </c>
      <c r="N88" s="203" t="n">
        <f aca="false">K88/J88</f>
        <v>1</v>
      </c>
    </row>
    <row r="89" customFormat="false" ht="15" hidden="false" customHeight="false" outlineLevel="0" collapsed="false">
      <c r="A89" s="181" t="n">
        <v>9</v>
      </c>
      <c r="B89" s="181"/>
      <c r="C89" s="181"/>
      <c r="D89" s="181" t="s">
        <v>383</v>
      </c>
      <c r="E89" s="181" t="s">
        <v>507</v>
      </c>
      <c r="F89" s="182"/>
      <c r="G89" s="182" t="n">
        <v>1</v>
      </c>
      <c r="H89" s="182"/>
      <c r="I89" s="182"/>
      <c r="J89" s="182"/>
      <c r="K89" s="186" t="n">
        <f aca="false">K90+K104+K115</f>
        <v>15301.02</v>
      </c>
      <c r="L89" s="157"/>
      <c r="M89" s="204"/>
    </row>
    <row r="90" customFormat="false" ht="15" hidden="false" customHeight="false" outlineLevel="0" collapsed="false">
      <c r="A90" s="181" t="s">
        <v>508</v>
      </c>
      <c r="B90" s="181"/>
      <c r="C90" s="181"/>
      <c r="D90" s="181" t="s">
        <v>383</v>
      </c>
      <c r="E90" s="181" t="s">
        <v>509</v>
      </c>
      <c r="F90" s="182"/>
      <c r="G90" s="182" t="n">
        <v>1</v>
      </c>
      <c r="H90" s="182"/>
      <c r="I90" s="182" t="n">
        <v>13480.59</v>
      </c>
      <c r="J90" s="182" t="n">
        <f aca="false">SUM(J91:J103)</f>
        <v>13480.59</v>
      </c>
      <c r="K90" s="186" t="n">
        <f aca="false">SUM(K91:K103)</f>
        <v>13480.59</v>
      </c>
      <c r="L90" s="157"/>
      <c r="M90" s="204"/>
    </row>
    <row r="91" customFormat="false" ht="23.85" hidden="false" customHeight="false" outlineLevel="0" collapsed="false">
      <c r="A91" s="185" t="s">
        <v>510</v>
      </c>
      <c r="B91" s="185" t="s">
        <v>35</v>
      </c>
      <c r="C91" s="185" t="s">
        <v>42</v>
      </c>
      <c r="D91" s="185" t="n">
        <v>89711</v>
      </c>
      <c r="E91" s="185" t="s">
        <v>511</v>
      </c>
      <c r="F91" s="184" t="s">
        <v>47</v>
      </c>
      <c r="G91" s="184" t="n">
        <v>4.2</v>
      </c>
      <c r="H91" s="184" t="n">
        <f aca="false">M91+'1MP_ADT'!H91</f>
        <v>4.2</v>
      </c>
      <c r="I91" s="184" t="n">
        <v>25.9</v>
      </c>
      <c r="J91" s="184" t="n">
        <f aca="false">TRUNC(G91 * I91,2)</f>
        <v>108.78</v>
      </c>
      <c r="K91" s="186" t="n">
        <f aca="false">TRUNC(H91*I91,2)</f>
        <v>108.78</v>
      </c>
      <c r="L91" s="157"/>
      <c r="M91" s="206" t="n">
        <f aca="false">G91</f>
        <v>4.2</v>
      </c>
      <c r="N91" s="203" t="n">
        <f aca="false">K91/J91</f>
        <v>1</v>
      </c>
    </row>
    <row r="92" customFormat="false" ht="23.85" hidden="false" customHeight="false" outlineLevel="0" collapsed="false">
      <c r="A92" s="185" t="s">
        <v>512</v>
      </c>
      <c r="B92" s="185" t="s">
        <v>35</v>
      </c>
      <c r="C92" s="185" t="s">
        <v>42</v>
      </c>
      <c r="D92" s="185" t="n">
        <v>89714</v>
      </c>
      <c r="E92" s="185" t="s">
        <v>513</v>
      </c>
      <c r="F92" s="184" t="s">
        <v>47</v>
      </c>
      <c r="G92" s="184" t="n">
        <v>25</v>
      </c>
      <c r="H92" s="184" t="n">
        <f aca="false">M92+'1MP_ADT'!H92</f>
        <v>25</v>
      </c>
      <c r="I92" s="184" t="n">
        <v>45.95</v>
      </c>
      <c r="J92" s="184" t="n">
        <f aca="false">TRUNC(G92 * I92,2)</f>
        <v>1148.75</v>
      </c>
      <c r="K92" s="186" t="n">
        <f aca="false">TRUNC(H92*I92,2)</f>
        <v>1148.75</v>
      </c>
      <c r="L92" s="157"/>
      <c r="M92" s="206" t="n">
        <f aca="false">G92</f>
        <v>25</v>
      </c>
      <c r="N92" s="203" t="n">
        <f aca="false">K92/J92</f>
        <v>1</v>
      </c>
    </row>
    <row r="93" customFormat="false" ht="35.05" hidden="false" customHeight="false" outlineLevel="0" collapsed="false">
      <c r="A93" s="185" t="s">
        <v>514</v>
      </c>
      <c r="B93" s="185" t="s">
        <v>35</v>
      </c>
      <c r="C93" s="185" t="s">
        <v>42</v>
      </c>
      <c r="D93" s="185" t="n">
        <v>89724</v>
      </c>
      <c r="E93" s="185" t="s">
        <v>515</v>
      </c>
      <c r="F93" s="184" t="s">
        <v>120</v>
      </c>
      <c r="G93" s="184" t="n">
        <v>4</v>
      </c>
      <c r="H93" s="184" t="n">
        <f aca="false">M93+'1MP_ADT'!H93</f>
        <v>4</v>
      </c>
      <c r="I93" s="184" t="n">
        <v>12.62</v>
      </c>
      <c r="J93" s="184" t="n">
        <f aca="false">TRUNC(G93 * I93,2)</f>
        <v>50.48</v>
      </c>
      <c r="K93" s="186" t="n">
        <f aca="false">TRUNC(H93*I93,2)</f>
        <v>50.48</v>
      </c>
      <c r="L93" s="157"/>
      <c r="M93" s="206" t="n">
        <f aca="false">G93</f>
        <v>4</v>
      </c>
      <c r="N93" s="203" t="n">
        <f aca="false">K93/J93</f>
        <v>1</v>
      </c>
    </row>
    <row r="94" customFormat="false" ht="35.05" hidden="false" customHeight="false" outlineLevel="0" collapsed="false">
      <c r="A94" s="185" t="s">
        <v>516</v>
      </c>
      <c r="B94" s="185" t="s">
        <v>35</v>
      </c>
      <c r="C94" s="185" t="s">
        <v>42</v>
      </c>
      <c r="D94" s="185" t="n">
        <v>89731</v>
      </c>
      <c r="E94" s="185" t="s">
        <v>517</v>
      </c>
      <c r="F94" s="184" t="s">
        <v>120</v>
      </c>
      <c r="G94" s="184" t="n">
        <v>2</v>
      </c>
      <c r="H94" s="184" t="n">
        <f aca="false">M94+'1MP_ADT'!H94</f>
        <v>2</v>
      </c>
      <c r="I94" s="184" t="n">
        <v>17.98</v>
      </c>
      <c r="J94" s="184" t="n">
        <f aca="false">TRUNC(G94 * I94,2)</f>
        <v>35.96</v>
      </c>
      <c r="K94" s="186" t="n">
        <f aca="false">TRUNC(H94*I94,2)</f>
        <v>35.96</v>
      </c>
      <c r="L94" s="157"/>
      <c r="M94" s="206" t="n">
        <f aca="false">G94</f>
        <v>2</v>
      </c>
      <c r="N94" s="203" t="n">
        <f aca="false">K94/J94</f>
        <v>1</v>
      </c>
    </row>
    <row r="95" customFormat="false" ht="35.05" hidden="false" customHeight="false" outlineLevel="0" collapsed="false">
      <c r="A95" s="185" t="s">
        <v>518</v>
      </c>
      <c r="B95" s="185" t="s">
        <v>35</v>
      </c>
      <c r="C95" s="185" t="s">
        <v>42</v>
      </c>
      <c r="D95" s="185" t="n">
        <v>89744</v>
      </c>
      <c r="E95" s="185" t="s">
        <v>519</v>
      </c>
      <c r="F95" s="184" t="s">
        <v>120</v>
      </c>
      <c r="G95" s="184" t="n">
        <v>2</v>
      </c>
      <c r="H95" s="184" t="n">
        <f aca="false">M95+'1MP_ADT'!H95</f>
        <v>2</v>
      </c>
      <c r="I95" s="184" t="n">
        <v>33.52</v>
      </c>
      <c r="J95" s="184" t="n">
        <f aca="false">TRUNC(G95 * I95,2)</f>
        <v>67.04</v>
      </c>
      <c r="K95" s="186" t="n">
        <f aca="false">TRUNC(H95*I95,2)</f>
        <v>67.04</v>
      </c>
      <c r="L95" s="178"/>
      <c r="M95" s="206" t="n">
        <f aca="false">G95</f>
        <v>2</v>
      </c>
      <c r="N95" s="203" t="n">
        <f aca="false">K95/J95</f>
        <v>1</v>
      </c>
    </row>
    <row r="96" customFormat="false" ht="35.05" hidden="false" customHeight="false" outlineLevel="0" collapsed="false">
      <c r="A96" s="185" t="s">
        <v>520</v>
      </c>
      <c r="B96" s="185" t="s">
        <v>35</v>
      </c>
      <c r="C96" s="185" t="s">
        <v>42</v>
      </c>
      <c r="D96" s="185" t="n">
        <v>89726</v>
      </c>
      <c r="E96" s="185" t="s">
        <v>521</v>
      </c>
      <c r="F96" s="184" t="s">
        <v>120</v>
      </c>
      <c r="G96" s="184" t="n">
        <v>4</v>
      </c>
      <c r="H96" s="184" t="n">
        <f aca="false">M96+'1MP_ADT'!H96</f>
        <v>4</v>
      </c>
      <c r="I96" s="184" t="n">
        <v>12.92</v>
      </c>
      <c r="J96" s="184" t="n">
        <f aca="false">TRUNC(G96 * I96,2)</f>
        <v>51.68</v>
      </c>
      <c r="K96" s="186" t="n">
        <f aca="false">TRUNC(H96*I96,2)</f>
        <v>51.68</v>
      </c>
      <c r="L96" s="157"/>
      <c r="M96" s="206" t="n">
        <f aca="false">G96</f>
        <v>4</v>
      </c>
      <c r="N96" s="203" t="n">
        <f aca="false">K96/J96</f>
        <v>1</v>
      </c>
    </row>
    <row r="97" customFormat="false" ht="35.05" hidden="false" customHeight="false" outlineLevel="0" collapsed="false">
      <c r="A97" s="185" t="s">
        <v>522</v>
      </c>
      <c r="B97" s="185" t="s">
        <v>35</v>
      </c>
      <c r="C97" s="185" t="s">
        <v>42</v>
      </c>
      <c r="D97" s="185" t="n">
        <v>89732</v>
      </c>
      <c r="E97" s="185" t="s">
        <v>523</v>
      </c>
      <c r="F97" s="184" t="s">
        <v>120</v>
      </c>
      <c r="G97" s="184" t="n">
        <v>4</v>
      </c>
      <c r="H97" s="184" t="n">
        <f aca="false">M97+'1MP_ADT'!H97</f>
        <v>4</v>
      </c>
      <c r="I97" s="184" t="n">
        <v>18.89</v>
      </c>
      <c r="J97" s="184" t="n">
        <f aca="false">TRUNC(G97 * I97,2)</f>
        <v>75.56</v>
      </c>
      <c r="K97" s="186" t="n">
        <f aca="false">TRUNC(H97*I97,2)</f>
        <v>75.56</v>
      </c>
      <c r="L97" s="178"/>
      <c r="M97" s="206" t="n">
        <f aca="false">G97</f>
        <v>4</v>
      </c>
      <c r="N97" s="203" t="n">
        <f aca="false">K97/J97</f>
        <v>1</v>
      </c>
    </row>
    <row r="98" customFormat="false" ht="35.05" hidden="false" customHeight="false" outlineLevel="0" collapsed="false">
      <c r="A98" s="185" t="s">
        <v>524</v>
      </c>
      <c r="B98" s="185" t="s">
        <v>35</v>
      </c>
      <c r="C98" s="185" t="s">
        <v>42</v>
      </c>
      <c r="D98" s="185" t="n">
        <v>89746</v>
      </c>
      <c r="E98" s="185" t="s">
        <v>525</v>
      </c>
      <c r="F98" s="184" t="s">
        <v>120</v>
      </c>
      <c r="G98" s="184" t="n">
        <v>4</v>
      </c>
      <c r="H98" s="184" t="n">
        <f aca="false">M98+'1MP_ADT'!H98</f>
        <v>4</v>
      </c>
      <c r="I98" s="184" t="n">
        <v>34.57</v>
      </c>
      <c r="J98" s="184" t="n">
        <f aca="false">TRUNC(G98 * I98,2)</f>
        <v>138.28</v>
      </c>
      <c r="K98" s="186" t="n">
        <f aca="false">TRUNC(H98*I98,2)</f>
        <v>138.28</v>
      </c>
      <c r="L98" s="157"/>
      <c r="M98" s="206" t="n">
        <f aca="false">G98</f>
        <v>4</v>
      </c>
      <c r="N98" s="203" t="n">
        <f aca="false">K98/J98</f>
        <v>1</v>
      </c>
    </row>
    <row r="99" customFormat="false" ht="35.05" hidden="false" customHeight="false" outlineLevel="0" collapsed="false">
      <c r="A99" s="185" t="s">
        <v>526</v>
      </c>
      <c r="B99" s="185" t="s">
        <v>35</v>
      </c>
      <c r="C99" s="185" t="s">
        <v>42</v>
      </c>
      <c r="D99" s="185" t="n">
        <v>89785</v>
      </c>
      <c r="E99" s="185" t="s">
        <v>527</v>
      </c>
      <c r="F99" s="184" t="s">
        <v>120</v>
      </c>
      <c r="G99" s="184" t="n">
        <v>2</v>
      </c>
      <c r="H99" s="184" t="n">
        <f aca="false">M99+'1MP_ADT'!H99</f>
        <v>2</v>
      </c>
      <c r="I99" s="184" t="n">
        <v>32.27</v>
      </c>
      <c r="J99" s="184" t="n">
        <f aca="false">TRUNC(G99 * I99,2)</f>
        <v>64.54</v>
      </c>
      <c r="K99" s="186" t="n">
        <f aca="false">TRUNC(H99*I99,2)</f>
        <v>64.54</v>
      </c>
      <c r="L99" s="157"/>
      <c r="M99" s="206" t="n">
        <f aca="false">G99</f>
        <v>2</v>
      </c>
      <c r="N99" s="203" t="n">
        <f aca="false">K99/J99</f>
        <v>1</v>
      </c>
    </row>
    <row r="100" customFormat="false" ht="35.05" hidden="false" customHeight="false" outlineLevel="0" collapsed="false">
      <c r="A100" s="185" t="s">
        <v>528</v>
      </c>
      <c r="B100" s="185" t="s">
        <v>35</v>
      </c>
      <c r="C100" s="185" t="s">
        <v>42</v>
      </c>
      <c r="D100" s="185" t="n">
        <v>104345</v>
      </c>
      <c r="E100" s="185" t="s">
        <v>529</v>
      </c>
      <c r="F100" s="184" t="s">
        <v>120</v>
      </c>
      <c r="G100" s="184" t="n">
        <v>2</v>
      </c>
      <c r="H100" s="184" t="n">
        <f aca="false">M100+'1MP_ADT'!H100</f>
        <v>2</v>
      </c>
      <c r="I100" s="184" t="n">
        <v>52.46</v>
      </c>
      <c r="J100" s="184" t="n">
        <f aca="false">TRUNC(G100 * I100,2)</f>
        <v>104.92</v>
      </c>
      <c r="K100" s="186" t="n">
        <f aca="false">TRUNC(H100*I100,2)</f>
        <v>104.92</v>
      </c>
      <c r="L100" s="157"/>
      <c r="M100" s="206" t="n">
        <f aca="false">G100</f>
        <v>2</v>
      </c>
      <c r="N100" s="203" t="n">
        <f aca="false">K100/J100</f>
        <v>1</v>
      </c>
    </row>
    <row r="101" customFormat="false" ht="23.85" hidden="false" customHeight="false" outlineLevel="0" collapsed="false">
      <c r="A101" s="185" t="s">
        <v>530</v>
      </c>
      <c r="B101" s="185" t="s">
        <v>35</v>
      </c>
      <c r="C101" s="185" t="s">
        <v>42</v>
      </c>
      <c r="D101" s="185" t="n">
        <v>98064</v>
      </c>
      <c r="E101" s="185" t="s">
        <v>531</v>
      </c>
      <c r="F101" s="184" t="s">
        <v>120</v>
      </c>
      <c r="G101" s="184" t="n">
        <v>1</v>
      </c>
      <c r="H101" s="184" t="n">
        <f aca="false">M101+'1MP_ADT'!H101</f>
        <v>1</v>
      </c>
      <c r="I101" s="184" t="n">
        <v>6911.15</v>
      </c>
      <c r="J101" s="184" t="n">
        <f aca="false">TRUNC(G101 * I101,2)</f>
        <v>6911.15</v>
      </c>
      <c r="K101" s="186" t="n">
        <f aca="false">TRUNC(H101*I101,2)</f>
        <v>6911.15</v>
      </c>
      <c r="L101" s="157"/>
      <c r="M101" s="206" t="n">
        <f aca="false">G101</f>
        <v>1</v>
      </c>
      <c r="N101" s="203" t="n">
        <f aca="false">K101/J101</f>
        <v>1</v>
      </c>
    </row>
    <row r="102" customFormat="false" ht="23.85" hidden="false" customHeight="false" outlineLevel="0" collapsed="false">
      <c r="A102" s="185" t="s">
        <v>532</v>
      </c>
      <c r="B102" s="185" t="s">
        <v>35</v>
      </c>
      <c r="C102" s="185" t="s">
        <v>42</v>
      </c>
      <c r="D102" s="185" t="n">
        <v>97901</v>
      </c>
      <c r="E102" s="185" t="s">
        <v>225</v>
      </c>
      <c r="F102" s="184" t="s">
        <v>120</v>
      </c>
      <c r="G102" s="184" t="n">
        <v>2</v>
      </c>
      <c r="H102" s="184" t="n">
        <f aca="false">M102+'1MP_ADT'!H102</f>
        <v>2</v>
      </c>
      <c r="I102" s="184" t="n">
        <v>354.22</v>
      </c>
      <c r="J102" s="184" t="n">
        <f aca="false">TRUNC(G102 * I102,2)</f>
        <v>708.44</v>
      </c>
      <c r="K102" s="186" t="n">
        <f aca="false">TRUNC(H102*I102,2)</f>
        <v>708.44</v>
      </c>
      <c r="L102" s="157"/>
      <c r="M102" s="206" t="n">
        <f aca="false">G102</f>
        <v>2</v>
      </c>
      <c r="N102" s="203" t="n">
        <f aca="false">K102/J102</f>
        <v>1</v>
      </c>
    </row>
    <row r="103" customFormat="false" ht="15" hidden="false" customHeight="false" outlineLevel="0" collapsed="false">
      <c r="A103" s="185" t="s">
        <v>533</v>
      </c>
      <c r="B103" s="185" t="s">
        <v>35</v>
      </c>
      <c r="C103" s="185" t="s">
        <v>42</v>
      </c>
      <c r="D103" s="185" t="n">
        <v>93358</v>
      </c>
      <c r="E103" s="185" t="s">
        <v>174</v>
      </c>
      <c r="F103" s="184" t="s">
        <v>388</v>
      </c>
      <c r="G103" s="184" t="n">
        <v>40.09</v>
      </c>
      <c r="H103" s="184" t="n">
        <f aca="false">M103+'1MP_ADT'!H103</f>
        <v>40.09</v>
      </c>
      <c r="I103" s="184" t="n">
        <v>100.15</v>
      </c>
      <c r="J103" s="184" t="n">
        <f aca="false">TRUNC(G103 * I103,2)</f>
        <v>4015.01</v>
      </c>
      <c r="K103" s="186" t="n">
        <f aca="false">TRUNC(H103*I103,2)</f>
        <v>4015.01</v>
      </c>
      <c r="L103" s="157"/>
      <c r="M103" s="206" t="n">
        <f aca="false">G103</f>
        <v>40.09</v>
      </c>
      <c r="N103" s="203" t="n">
        <f aca="false">K103/J103</f>
        <v>1</v>
      </c>
    </row>
    <row r="104" customFormat="false" ht="15" hidden="false" customHeight="false" outlineLevel="0" collapsed="false">
      <c r="A104" s="181" t="s">
        <v>534</v>
      </c>
      <c r="B104" s="181"/>
      <c r="C104" s="181"/>
      <c r="D104" s="181" t="s">
        <v>383</v>
      </c>
      <c r="E104" s="181" t="s">
        <v>535</v>
      </c>
      <c r="F104" s="182"/>
      <c r="G104" s="182" t="n">
        <v>1</v>
      </c>
      <c r="H104" s="182"/>
      <c r="I104" s="184" t="n">
        <v>1077.63</v>
      </c>
      <c r="J104" s="182" t="n">
        <f aca="false">SUM(J105:J114)</f>
        <v>1077.63</v>
      </c>
      <c r="K104" s="186" t="n">
        <f aca="false">SUM(K105:K114)</f>
        <v>1077.63</v>
      </c>
      <c r="L104" s="157"/>
      <c r="M104" s="204"/>
    </row>
    <row r="105" customFormat="false" ht="23.85" hidden="false" customHeight="false" outlineLevel="0" collapsed="false">
      <c r="A105" s="185" t="s">
        <v>536</v>
      </c>
      <c r="B105" s="185" t="s">
        <v>35</v>
      </c>
      <c r="C105" s="185" t="s">
        <v>42</v>
      </c>
      <c r="D105" s="185" t="n">
        <v>89987</v>
      </c>
      <c r="E105" s="185" t="s">
        <v>537</v>
      </c>
      <c r="F105" s="184" t="s">
        <v>120</v>
      </c>
      <c r="G105" s="184" t="n">
        <v>4</v>
      </c>
      <c r="H105" s="184" t="n">
        <f aca="false">M105+'1MP_ADT'!H105</f>
        <v>4</v>
      </c>
      <c r="I105" s="184" t="n">
        <v>106.95</v>
      </c>
      <c r="J105" s="184" t="n">
        <f aca="false">TRUNC(G105 * I105,2)</f>
        <v>427.8</v>
      </c>
      <c r="K105" s="186" t="n">
        <f aca="false">TRUNC(H105*I105,2)</f>
        <v>427.8</v>
      </c>
      <c r="L105" s="157"/>
      <c r="M105" s="206" t="n">
        <f aca="false">G105</f>
        <v>4</v>
      </c>
      <c r="N105" s="203" t="n">
        <f aca="false">K105/J105</f>
        <v>1</v>
      </c>
    </row>
    <row r="106" customFormat="false" ht="23.85" hidden="false" customHeight="false" outlineLevel="0" collapsed="false">
      <c r="A106" s="185" t="s">
        <v>538</v>
      </c>
      <c r="B106" s="185" t="s">
        <v>35</v>
      </c>
      <c r="C106" s="185" t="s">
        <v>42</v>
      </c>
      <c r="D106" s="185" t="n">
        <v>89429</v>
      </c>
      <c r="E106" s="185" t="s">
        <v>539</v>
      </c>
      <c r="F106" s="184" t="s">
        <v>120</v>
      </c>
      <c r="G106" s="184" t="n">
        <v>4</v>
      </c>
      <c r="H106" s="184" t="n">
        <f aca="false">M106+'1MP_ADT'!H106</f>
        <v>4</v>
      </c>
      <c r="I106" s="184" t="n">
        <v>7.35</v>
      </c>
      <c r="J106" s="184" t="n">
        <f aca="false">TRUNC(G106 * I106,2)</f>
        <v>29.4</v>
      </c>
      <c r="K106" s="186" t="n">
        <f aca="false">TRUNC(H106*I106,2)</f>
        <v>29.4</v>
      </c>
      <c r="L106" s="178"/>
      <c r="M106" s="206" t="n">
        <f aca="false">G106</f>
        <v>4</v>
      </c>
      <c r="N106" s="203" t="n">
        <f aca="false">K106/J106</f>
        <v>1</v>
      </c>
    </row>
    <row r="107" customFormat="false" ht="23.85" hidden="false" customHeight="false" outlineLevel="0" collapsed="false">
      <c r="A107" s="185" t="s">
        <v>540</v>
      </c>
      <c r="B107" s="185" t="s">
        <v>35</v>
      </c>
      <c r="C107" s="185" t="s">
        <v>42</v>
      </c>
      <c r="D107" s="185" t="n">
        <v>89362</v>
      </c>
      <c r="E107" s="185" t="s">
        <v>541</v>
      </c>
      <c r="F107" s="184" t="s">
        <v>120</v>
      </c>
      <c r="G107" s="184" t="n">
        <v>6</v>
      </c>
      <c r="H107" s="184" t="n">
        <f aca="false">M107+'1MP_ADT'!H107</f>
        <v>6</v>
      </c>
      <c r="I107" s="184" t="n">
        <v>11.36</v>
      </c>
      <c r="J107" s="184" t="n">
        <f aca="false">TRUNC(G107 * I107,2)</f>
        <v>68.16</v>
      </c>
      <c r="K107" s="186" t="n">
        <f aca="false">TRUNC(H107*I107,2)</f>
        <v>68.16</v>
      </c>
      <c r="L107" s="157"/>
      <c r="M107" s="206" t="n">
        <f aca="false">G107</f>
        <v>6</v>
      </c>
      <c r="N107" s="203" t="n">
        <f aca="false">K107/J107</f>
        <v>1</v>
      </c>
    </row>
    <row r="108" customFormat="false" ht="23.85" hidden="false" customHeight="false" outlineLevel="0" collapsed="false">
      <c r="A108" s="185" t="s">
        <v>542</v>
      </c>
      <c r="B108" s="185" t="s">
        <v>35</v>
      </c>
      <c r="C108" s="185" t="s">
        <v>42</v>
      </c>
      <c r="D108" s="185" t="n">
        <v>89367</v>
      </c>
      <c r="E108" s="185" t="s">
        <v>543</v>
      </c>
      <c r="F108" s="184" t="s">
        <v>120</v>
      </c>
      <c r="G108" s="184" t="n">
        <v>4</v>
      </c>
      <c r="H108" s="184" t="n">
        <f aca="false">M108+'1MP_ADT'!H108</f>
        <v>4</v>
      </c>
      <c r="I108" s="184" t="n">
        <v>15.59</v>
      </c>
      <c r="J108" s="184" t="n">
        <f aca="false">TRUNC(G108 * I108,2)</f>
        <v>62.36</v>
      </c>
      <c r="K108" s="186" t="n">
        <f aca="false">TRUNC(H108*I108,2)</f>
        <v>62.36</v>
      </c>
      <c r="L108" s="157"/>
      <c r="M108" s="206" t="n">
        <f aca="false">G108</f>
        <v>4</v>
      </c>
      <c r="N108" s="203" t="n">
        <f aca="false">K108/J108</f>
        <v>1</v>
      </c>
    </row>
    <row r="109" customFormat="false" ht="23.85" hidden="false" customHeight="false" outlineLevel="0" collapsed="false">
      <c r="A109" s="185" t="s">
        <v>544</v>
      </c>
      <c r="B109" s="185" t="s">
        <v>35</v>
      </c>
      <c r="C109" s="185" t="s">
        <v>42</v>
      </c>
      <c r="D109" s="185" t="n">
        <v>89395</v>
      </c>
      <c r="E109" s="185" t="s">
        <v>545</v>
      </c>
      <c r="F109" s="184" t="s">
        <v>120</v>
      </c>
      <c r="G109" s="184" t="n">
        <v>2</v>
      </c>
      <c r="H109" s="184" t="n">
        <f aca="false">M109+'1MP_ADT'!H109</f>
        <v>2</v>
      </c>
      <c r="I109" s="184" t="n">
        <v>15.7</v>
      </c>
      <c r="J109" s="184" t="n">
        <f aca="false">TRUNC(G109 * I109,2)</f>
        <v>31.4</v>
      </c>
      <c r="K109" s="186" t="n">
        <f aca="false">TRUNC(H109*I109,2)</f>
        <v>31.4</v>
      </c>
      <c r="L109" s="157"/>
      <c r="M109" s="206" t="n">
        <f aca="false">G109</f>
        <v>2</v>
      </c>
      <c r="N109" s="203" t="n">
        <f aca="false">K109/J109</f>
        <v>1</v>
      </c>
    </row>
    <row r="110" customFormat="false" ht="23.85" hidden="false" customHeight="false" outlineLevel="0" collapsed="false">
      <c r="A110" s="185" t="s">
        <v>546</v>
      </c>
      <c r="B110" s="185" t="s">
        <v>35</v>
      </c>
      <c r="C110" s="185" t="s">
        <v>42</v>
      </c>
      <c r="D110" s="185" t="n">
        <v>90373</v>
      </c>
      <c r="E110" s="185" t="s">
        <v>547</v>
      </c>
      <c r="F110" s="184" t="s">
        <v>120</v>
      </c>
      <c r="G110" s="184" t="n">
        <v>4</v>
      </c>
      <c r="H110" s="184" t="n">
        <f aca="false">M110+'1MP_ADT'!H110</f>
        <v>4</v>
      </c>
      <c r="I110" s="184" t="n">
        <v>15.26</v>
      </c>
      <c r="J110" s="184" t="n">
        <f aca="false">TRUNC(G110 * I110,2)</f>
        <v>61.04</v>
      </c>
      <c r="K110" s="186" t="n">
        <f aca="false">TRUNC(H110*I110,2)</f>
        <v>61.04</v>
      </c>
      <c r="L110" s="157"/>
      <c r="M110" s="206" t="n">
        <f aca="false">G110</f>
        <v>4</v>
      </c>
      <c r="N110" s="203" t="n">
        <f aca="false">K110/J110</f>
        <v>1</v>
      </c>
    </row>
    <row r="111" customFormat="false" ht="23.85" hidden="false" customHeight="false" outlineLevel="0" collapsed="false">
      <c r="A111" s="185" t="s">
        <v>548</v>
      </c>
      <c r="B111" s="185" t="s">
        <v>35</v>
      </c>
      <c r="C111" s="185" t="s">
        <v>42</v>
      </c>
      <c r="D111" s="185" t="n">
        <v>94704</v>
      </c>
      <c r="E111" s="185" t="s">
        <v>549</v>
      </c>
      <c r="F111" s="184" t="s">
        <v>120</v>
      </c>
      <c r="G111" s="184" t="n">
        <v>3</v>
      </c>
      <c r="H111" s="184" t="n">
        <f aca="false">M111+'1MP_ADT'!H111</f>
        <v>3</v>
      </c>
      <c r="I111" s="184" t="n">
        <v>30.45</v>
      </c>
      <c r="J111" s="184" t="n">
        <f aca="false">TRUNC(G111 * I111,2)</f>
        <v>91.35</v>
      </c>
      <c r="K111" s="186" t="n">
        <f aca="false">TRUNC(H111*I111,2)</f>
        <v>91.35</v>
      </c>
      <c r="L111" s="157"/>
      <c r="M111" s="206" t="n">
        <f aca="false">G111</f>
        <v>3</v>
      </c>
      <c r="N111" s="203" t="n">
        <f aca="false">K111/J111</f>
        <v>1</v>
      </c>
    </row>
    <row r="112" customFormat="false" ht="23.85" hidden="false" customHeight="false" outlineLevel="0" collapsed="false">
      <c r="A112" s="185" t="s">
        <v>550</v>
      </c>
      <c r="B112" s="185" t="s">
        <v>35</v>
      </c>
      <c r="C112" s="185" t="s">
        <v>42</v>
      </c>
      <c r="D112" s="185" t="n">
        <v>94703</v>
      </c>
      <c r="E112" s="185" t="s">
        <v>551</v>
      </c>
      <c r="F112" s="184" t="s">
        <v>120</v>
      </c>
      <c r="G112" s="184" t="n">
        <v>1</v>
      </c>
      <c r="H112" s="184" t="n">
        <f aca="false">M112+'1MP_ADT'!H112</f>
        <v>1</v>
      </c>
      <c r="I112" s="184" t="n">
        <v>22.78</v>
      </c>
      <c r="J112" s="184" t="n">
        <f aca="false">TRUNC(G112 * I112,2)</f>
        <v>22.78</v>
      </c>
      <c r="K112" s="186" t="n">
        <f aca="false">TRUNC(H112*I112,2)</f>
        <v>22.78</v>
      </c>
      <c r="L112" s="157"/>
      <c r="M112" s="206" t="n">
        <f aca="false">G112</f>
        <v>1</v>
      </c>
      <c r="N112" s="203" t="n">
        <f aca="false">K112/J112</f>
        <v>1</v>
      </c>
    </row>
    <row r="113" customFormat="false" ht="23.85" hidden="false" customHeight="false" outlineLevel="0" collapsed="false">
      <c r="A113" s="185" t="s">
        <v>552</v>
      </c>
      <c r="B113" s="185" t="s">
        <v>35</v>
      </c>
      <c r="C113" s="185" t="s">
        <v>42</v>
      </c>
      <c r="D113" s="185" t="n">
        <v>94489</v>
      </c>
      <c r="E113" s="185" t="s">
        <v>553</v>
      </c>
      <c r="F113" s="184" t="s">
        <v>120</v>
      </c>
      <c r="G113" s="184" t="n">
        <v>2</v>
      </c>
      <c r="H113" s="184" t="n">
        <f aca="false">M113+'1MP_ADT'!H113</f>
        <v>2</v>
      </c>
      <c r="I113" s="184" t="n">
        <v>29.35</v>
      </c>
      <c r="J113" s="184" t="n">
        <f aca="false">TRUNC(G113 * I113,2)</f>
        <v>58.7</v>
      </c>
      <c r="K113" s="186" t="n">
        <f aca="false">TRUNC(H113*I113,2)</f>
        <v>58.7</v>
      </c>
      <c r="L113" s="178"/>
      <c r="M113" s="206" t="n">
        <f aca="false">G113</f>
        <v>2</v>
      </c>
      <c r="N113" s="203" t="n">
        <f aca="false">K113/J113</f>
        <v>1</v>
      </c>
    </row>
    <row r="114" customFormat="false" ht="23.85" hidden="false" customHeight="false" outlineLevel="0" collapsed="false">
      <c r="A114" s="185" t="s">
        <v>554</v>
      </c>
      <c r="B114" s="185" t="s">
        <v>35</v>
      </c>
      <c r="C114" s="185" t="s">
        <v>42</v>
      </c>
      <c r="D114" s="185" t="n">
        <v>90466</v>
      </c>
      <c r="E114" s="185" t="s">
        <v>555</v>
      </c>
      <c r="F114" s="184" t="s">
        <v>47</v>
      </c>
      <c r="G114" s="184" t="n">
        <v>12</v>
      </c>
      <c r="H114" s="184" t="n">
        <f aca="false">M114+'1MP_ADT'!H114</f>
        <v>12</v>
      </c>
      <c r="I114" s="184" t="n">
        <v>18.72</v>
      </c>
      <c r="J114" s="184" t="n">
        <f aca="false">TRUNC(G114 * I114,2)</f>
        <v>224.64</v>
      </c>
      <c r="K114" s="186" t="n">
        <f aca="false">TRUNC(H114*I114,2)</f>
        <v>224.64</v>
      </c>
      <c r="L114" s="157"/>
      <c r="M114" s="206" t="n">
        <f aca="false">G114</f>
        <v>12</v>
      </c>
      <c r="N114" s="203" t="n">
        <f aca="false">K114/J114</f>
        <v>1</v>
      </c>
    </row>
    <row r="115" customFormat="false" ht="15" hidden="false" customHeight="false" outlineLevel="0" collapsed="false">
      <c r="A115" s="181" t="s">
        <v>556</v>
      </c>
      <c r="B115" s="181"/>
      <c r="C115" s="181"/>
      <c r="D115" s="181" t="s">
        <v>383</v>
      </c>
      <c r="E115" s="181" t="s">
        <v>557</v>
      </c>
      <c r="F115" s="182"/>
      <c r="G115" s="182" t="n">
        <v>1</v>
      </c>
      <c r="H115" s="182"/>
      <c r="I115" s="184" t="n">
        <v>742.8</v>
      </c>
      <c r="J115" s="182" t="n">
        <f aca="false">SUM(J116:J117)</f>
        <v>742.8</v>
      </c>
      <c r="K115" s="186" t="n">
        <f aca="false">SUM(K116:K117)</f>
        <v>742.8</v>
      </c>
      <c r="L115" s="157"/>
      <c r="M115" s="204"/>
    </row>
    <row r="116" customFormat="false" ht="35.05" hidden="false" customHeight="false" outlineLevel="0" collapsed="false">
      <c r="A116" s="185" t="s">
        <v>558</v>
      </c>
      <c r="B116" s="185" t="s">
        <v>35</v>
      </c>
      <c r="C116" s="185" t="s">
        <v>42</v>
      </c>
      <c r="D116" s="185" t="n">
        <v>89744</v>
      </c>
      <c r="E116" s="185" t="s">
        <v>519</v>
      </c>
      <c r="F116" s="184" t="s">
        <v>120</v>
      </c>
      <c r="G116" s="184" t="n">
        <v>9</v>
      </c>
      <c r="H116" s="184" t="n">
        <f aca="false">M116+'1MP_ADT'!H116</f>
        <v>9</v>
      </c>
      <c r="I116" s="184" t="n">
        <v>33.52</v>
      </c>
      <c r="J116" s="184" t="n">
        <f aca="false">TRUNC(G116 * I116,2)</f>
        <v>301.68</v>
      </c>
      <c r="K116" s="186" t="n">
        <f aca="false">TRUNC(H116*I116,2)</f>
        <v>301.68</v>
      </c>
      <c r="L116" s="157"/>
      <c r="M116" s="206" t="n">
        <f aca="false">G116</f>
        <v>9</v>
      </c>
      <c r="N116" s="203" t="n">
        <f aca="false">K116/J116</f>
        <v>1</v>
      </c>
    </row>
    <row r="117" customFormat="false" ht="23.85" hidden="false" customHeight="false" outlineLevel="0" collapsed="false">
      <c r="A117" s="185" t="s">
        <v>559</v>
      </c>
      <c r="B117" s="185" t="s">
        <v>35</v>
      </c>
      <c r="C117" s="185" t="s">
        <v>42</v>
      </c>
      <c r="D117" s="185" t="n">
        <v>89714</v>
      </c>
      <c r="E117" s="185" t="s">
        <v>513</v>
      </c>
      <c r="F117" s="188" t="s">
        <v>47</v>
      </c>
      <c r="G117" s="184" t="n">
        <v>9.6</v>
      </c>
      <c r="H117" s="184" t="n">
        <f aca="false">M117+'1MP_ADT'!H117</f>
        <v>9.6</v>
      </c>
      <c r="I117" s="184" t="n">
        <v>45.95</v>
      </c>
      <c r="J117" s="184" t="n">
        <f aca="false">TRUNC(G117 * I117,2)</f>
        <v>441.12</v>
      </c>
      <c r="K117" s="186" t="n">
        <f aca="false">TRUNC(H117*I117,2)</f>
        <v>441.12</v>
      </c>
      <c r="L117" s="157"/>
      <c r="M117" s="206" t="n">
        <f aca="false">G117</f>
        <v>9.6</v>
      </c>
      <c r="N117" s="203" t="n">
        <f aca="false">K117/J117</f>
        <v>1</v>
      </c>
    </row>
    <row r="118" customFormat="false" ht="14.25" hidden="false" customHeight="false" outlineLevel="0" collapsed="false">
      <c r="A118" s="189"/>
      <c r="B118" s="189"/>
      <c r="C118" s="189"/>
      <c r="D118" s="189"/>
      <c r="E118" s="190"/>
      <c r="F118" s="191"/>
      <c r="G118" s="189"/>
      <c r="H118" s="190"/>
      <c r="I118" s="192"/>
      <c r="J118" s="192" t="n">
        <f aca="false">SUM(J11:J117)/2</f>
        <v>125798.94</v>
      </c>
      <c r="K118" s="192"/>
      <c r="L118" s="157"/>
      <c r="M118" s="207"/>
    </row>
    <row r="119" customFormat="false" ht="15" hidden="false" customHeight="false" outlineLevel="0" collapsed="false">
      <c r="A119" s="193"/>
      <c r="B119" s="194"/>
      <c r="C119" s="194"/>
      <c r="D119" s="189"/>
      <c r="E119" s="190" t="e">
        <f aca="false" t="array" ref="E119:E119">"RESUME ESTA MEDIÇÃO PROVISÓRIA NO VALOR DE : "&amp;[30]!EXTENSO(K121)</f>
        <v>#NAME?</v>
      </c>
      <c r="F119" s="195"/>
      <c r="G119" s="189"/>
      <c r="H119" s="190"/>
      <c r="I119" s="196"/>
      <c r="J119" s="196"/>
      <c r="K119" s="197" t="n">
        <f aca="false">K115+K104+K90+K81+K83+K78+K69+K52+K45+K41+K36+K27+K21+K12+K64</f>
        <v>108888.29</v>
      </c>
      <c r="L119" s="157"/>
      <c r="M119" s="157"/>
    </row>
    <row r="120" customFormat="false" ht="15" hidden="false" customHeight="false" outlineLevel="0" collapsed="false">
      <c r="A120" s="193"/>
      <c r="B120" s="194"/>
      <c r="C120" s="194"/>
      <c r="D120" s="189"/>
      <c r="E120" s="190"/>
      <c r="F120" s="195"/>
      <c r="G120" s="189"/>
      <c r="H120" s="190"/>
      <c r="I120" s="196"/>
      <c r="J120" s="208" t="s">
        <v>561</v>
      </c>
      <c r="K120" s="192" t="n">
        <f aca="false">'1MP_ADT'!K119</f>
        <v>41722.56</v>
      </c>
      <c r="L120" s="157"/>
      <c r="M120" s="157"/>
    </row>
    <row r="121" customFormat="false" ht="15" hidden="false" customHeight="false" outlineLevel="0" collapsed="false">
      <c r="A121" s="193"/>
      <c r="B121" s="194"/>
      <c r="C121" s="194"/>
      <c r="D121" s="189"/>
      <c r="E121" s="190"/>
      <c r="F121" s="195"/>
      <c r="G121" s="189"/>
      <c r="H121" s="190"/>
      <c r="I121" s="196"/>
      <c r="J121" s="196"/>
      <c r="K121" s="192" t="n">
        <f aca="false">K119-K120</f>
        <v>67165.73</v>
      </c>
      <c r="L121" s="157"/>
      <c r="M121" s="157"/>
    </row>
    <row r="122" customFormat="false" ht="15" hidden="false" customHeight="false" outlineLevel="0" collapsed="false">
      <c r="A122" s="189"/>
      <c r="B122" s="3" t="str">
        <f aca="false">'1ResumoAdit'!A25</f>
        <v>Comodoro, 16/03/26</v>
      </c>
      <c r="C122" s="189"/>
      <c r="E122" s="146" t="s">
        <v>11</v>
      </c>
      <c r="F122" s="191"/>
      <c r="G122" s="189"/>
      <c r="H122" s="146"/>
      <c r="I122" s="194"/>
      <c r="J122" s="194"/>
      <c r="K122" s="194"/>
      <c r="L122" s="157"/>
      <c r="M122" s="157"/>
    </row>
    <row r="123" customFormat="false" ht="14.25" hidden="false" customHeight="false" outlineLevel="0" collapsed="false">
      <c r="A123" s="198"/>
      <c r="B123" s="198"/>
      <c r="C123" s="198"/>
      <c r="E123" s="146" t="s">
        <v>373</v>
      </c>
      <c r="F123" s="195"/>
      <c r="G123" s="198"/>
      <c r="H123" s="146"/>
      <c r="I123" s="198"/>
      <c r="J123" s="198"/>
      <c r="K123" s="209" t="n">
        <v>67165.73</v>
      </c>
      <c r="L123" s="157"/>
      <c r="M123" s="157"/>
    </row>
    <row r="124" customFormat="false" ht="14.25" hidden="false" customHeight="false" outlineLevel="0" collapsed="false">
      <c r="A124" s="198"/>
      <c r="B124" s="198"/>
      <c r="C124" s="198"/>
      <c r="E124" s="146" t="s">
        <v>374</v>
      </c>
      <c r="F124" s="195"/>
      <c r="G124" s="198"/>
      <c r="H124" s="146"/>
      <c r="I124" s="198"/>
      <c r="J124" s="198"/>
      <c r="K124" s="198"/>
      <c r="L124" s="157"/>
      <c r="M124" s="157"/>
    </row>
    <row r="125" customFormat="false" ht="14.25" hidden="false" customHeight="false" outlineLevel="0" collapsed="false">
      <c r="A125" s="198"/>
      <c r="B125" s="198"/>
      <c r="C125" s="198"/>
      <c r="E125" s="146" t="s">
        <v>375</v>
      </c>
      <c r="F125" s="195"/>
      <c r="G125" s="198"/>
      <c r="H125" s="146"/>
      <c r="I125" s="198"/>
      <c r="J125" s="198"/>
      <c r="K125" s="198"/>
      <c r="L125" s="157"/>
      <c r="M125" s="157"/>
    </row>
    <row r="126" customFormat="false" ht="14.25" hidden="false" customHeight="false" outlineLevel="0" collapsed="false">
      <c r="A126" s="198"/>
      <c r="B126" s="198"/>
      <c r="C126" s="198"/>
      <c r="D126" s="198"/>
      <c r="E126" s="198"/>
      <c r="F126" s="195"/>
      <c r="G126" s="198"/>
      <c r="H126" s="198"/>
      <c r="I126" s="198"/>
      <c r="J126" s="198"/>
      <c r="K126" s="198"/>
      <c r="L126" s="157"/>
      <c r="M126" s="157"/>
    </row>
    <row r="127" customFormat="false" ht="14.25" hidden="false" customHeight="false" outlineLevel="0" collapsed="false">
      <c r="F127" s="191"/>
      <c r="K127" s="2"/>
    </row>
    <row r="128" customFormat="false" ht="14.25" hidden="false" customHeight="false" outlineLevel="0" collapsed="false">
      <c r="F128" s="191"/>
    </row>
    <row r="129" customFormat="false" ht="14.25" hidden="false" customHeight="false" outlineLevel="0" collapsed="false">
      <c r="F129" s="195"/>
    </row>
    <row r="130" customFormat="false" ht="14.25" hidden="false" customHeight="false" outlineLevel="0" collapsed="false">
      <c r="F130" s="195"/>
    </row>
    <row r="131" customFormat="false" ht="14.25" hidden="false" customHeight="false" outlineLevel="0" collapsed="false">
      <c r="F131" s="195"/>
    </row>
    <row r="132" customFormat="false" ht="14.25" hidden="false" customHeight="false" outlineLevel="0" collapsed="false">
      <c r="F132" s="191"/>
    </row>
    <row r="133" customFormat="false" ht="14.25" hidden="false" customHeight="false" outlineLevel="0" collapsed="false">
      <c r="F133" s="195"/>
    </row>
    <row r="134" customFormat="false" ht="14.25" hidden="false" customHeight="false" outlineLevel="0" collapsed="false">
      <c r="F134" s="195"/>
    </row>
    <row r="135" customFormat="false" ht="14.25" hidden="false" customHeight="false" outlineLevel="0" collapsed="false">
      <c r="F135" s="195"/>
    </row>
    <row r="136" customFormat="false" ht="14.25" hidden="false" customHeight="false" outlineLevel="0" collapsed="false">
      <c r="F136" s="191"/>
    </row>
    <row r="137" customFormat="false" ht="14.25" hidden="false" customHeight="false" outlineLevel="0" collapsed="false">
      <c r="F137" s="195"/>
    </row>
    <row r="138" customFormat="false" ht="14.25" hidden="false" customHeight="false" outlineLevel="0" collapsed="false">
      <c r="F138" s="195"/>
    </row>
    <row r="139" customFormat="false" ht="14.25" hidden="false" customHeight="false" outlineLevel="0" collapsed="false">
      <c r="F139" s="191"/>
    </row>
    <row r="140" customFormat="false" ht="14.25" hidden="false" customHeight="false" outlineLevel="0" collapsed="false">
      <c r="F140" s="199"/>
    </row>
    <row r="141" customFormat="false" ht="14.25" hidden="false" customHeight="false" outlineLevel="0" collapsed="false">
      <c r="F141" s="199"/>
    </row>
    <row r="142" customFormat="false" ht="14.25" hidden="false" customHeight="false" outlineLevel="0" collapsed="false">
      <c r="F142" s="199"/>
    </row>
    <row r="143" customFormat="false" ht="14.25" hidden="false" customHeight="false" outlineLevel="0" collapsed="false">
      <c r="F143" s="191"/>
    </row>
    <row r="144" customFormat="false" ht="14.25" hidden="false" customHeight="false" outlineLevel="0" collapsed="false">
      <c r="F144" s="199"/>
    </row>
    <row r="145" customFormat="false" ht="14.25" hidden="false" customHeight="false" outlineLevel="0" collapsed="false">
      <c r="F145" s="191"/>
    </row>
    <row r="146" customFormat="false" ht="14.25" hidden="false" customHeight="false" outlineLevel="0" collapsed="false">
      <c r="F146" s="195"/>
    </row>
    <row r="147" customFormat="false" ht="14.25" hidden="false" customHeight="false" outlineLevel="0" collapsed="false">
      <c r="F147" s="195"/>
    </row>
    <row r="148" customFormat="false" ht="14.25" hidden="false" customHeight="false" outlineLevel="0" collapsed="false">
      <c r="F148" s="195"/>
    </row>
  </sheetData>
  <mergeCells count="19">
    <mergeCell ref="B1:D1"/>
    <mergeCell ref="E1:I7"/>
    <mergeCell ref="J1:K1"/>
    <mergeCell ref="B2:D2"/>
    <mergeCell ref="J2:K2"/>
    <mergeCell ref="B3:D3"/>
    <mergeCell ref="J3:K3"/>
    <mergeCell ref="B4:D4"/>
    <mergeCell ref="J4:K4"/>
    <mergeCell ref="B5:D5"/>
    <mergeCell ref="J5:K5"/>
    <mergeCell ref="B6:D6"/>
    <mergeCell ref="J6:K6"/>
    <mergeCell ref="B7:D7"/>
    <mergeCell ref="J7:K7"/>
    <mergeCell ref="A8:K8"/>
    <mergeCell ref="G9:H9"/>
    <mergeCell ref="A119:A121"/>
    <mergeCell ref="J127:K127"/>
  </mergeCells>
  <conditionalFormatting sqref="F69:F70 F140:F142 F144">
    <cfRule type="expression" priority="2" aboveAverage="0" equalAverage="0" bottom="0" percent="0" rank="0" text="" dxfId="8">
      <formula>CONCATENATE(#ref!,$G69,$I69,$J69,$K69,$L69,$M69,$N69)=""</formula>
    </cfRule>
    <cfRule type="expression" priority="3" aboveAverage="0" equalAverage="0" bottom="0" percent="0" rank="0" text="" dxfId="9">
      <formula>CONCATENATE(#ref!,$G69,$J69,$K69,$L69,$M69,$N69)=""</formula>
    </cfRule>
    <cfRule type="expression" priority="4" aboveAverage="0" equalAverage="0" bottom="0" percent="0" rank="0" text="" dxfId="10">
      <formula>CONCATENATE($G69,$J69,$K69,$L69,$M69)=""</formula>
    </cfRule>
  </conditionalFormatting>
  <printOptions headings="false" gridLines="false" gridLinesSet="true" horizontalCentered="true" verticalCentered="false"/>
  <pageMargins left="0.39375" right="0.39375" top="0.7875" bottom="0.7875" header="0.315277777777778" footer="0.511811023622047"/>
  <pageSetup paperSize="9" scale="41" fitToWidth="1" fitToHeight="1" pageOrder="downThenOver" orientation="portrait" blackAndWhite="false" draft="false" cellComments="none" horizontalDpi="300" verticalDpi="300" copies="1"/>
  <headerFooter differentFirst="false" differentOddEven="false">
    <oddHeader>&amp;L </oddHeader>
    <oddFooter/>
  </headerFooter>
  <rowBreaks count="2" manualBreakCount="2">
    <brk id="77" man="true" max="16383" min="0"/>
    <brk id="126" man="true" max="16383" min="0"/>
  </rowBreaks>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N148"/>
  <sheetViews>
    <sheetView showFormulas="false" showGridLines="true" showRowColHeaders="true" showZeros="true" rightToLeft="false" tabSelected="false" showOutlineSymbols="false" defaultGridColor="true" view="normal" topLeftCell="A1" colorId="64" zoomScale="100" zoomScaleNormal="100" zoomScalePageLayoutView="60" workbookViewId="0">
      <selection pane="topLeft" activeCell="A1" activeCellId="0" sqref="A1"/>
    </sheetView>
  </sheetViews>
  <sheetFormatPr defaultColWidth="8.87890625" defaultRowHeight="14.25" customHeight="false" zeroHeight="false" outlineLevelRow="4" outlineLevelCol="0"/>
  <cols>
    <col collapsed="false" customWidth="true" hidden="false" outlineLevel="0" max="1" min="1" style="3" width="13.38"/>
    <col collapsed="false" customWidth="true" hidden="false" outlineLevel="0" max="2" min="2" style="3" width="13"/>
    <col collapsed="false" customWidth="true" hidden="false" outlineLevel="0" max="3" min="3" style="3" width="9.87"/>
    <col collapsed="false" customWidth="true" hidden="false" outlineLevel="0" max="4" min="4" style="3" width="13"/>
    <col collapsed="false" customWidth="true" hidden="false" outlineLevel="0" max="5" min="5" style="1" width="80"/>
    <col collapsed="false" customWidth="true" hidden="false" outlineLevel="0" max="6" min="6" style="3" width="8.5"/>
    <col collapsed="false" customWidth="true" hidden="false" outlineLevel="0" max="7" min="7" style="2" width="10.38"/>
    <col collapsed="false" customWidth="true" hidden="false" outlineLevel="0" max="8" min="8" style="1" width="13"/>
    <col collapsed="false" customWidth="true" hidden="false" outlineLevel="0" max="10" min="9" style="2" width="13.5"/>
    <col collapsed="false" customWidth="true" hidden="false" outlineLevel="0" max="11" min="11" style="3" width="15.75"/>
    <col collapsed="false" customWidth="true" hidden="false" outlineLevel="0" max="12" min="12" style="0" width="9.87"/>
    <col collapsed="false" customWidth="true" hidden="false" outlineLevel="0" max="13" min="13" style="0" width="20.88"/>
  </cols>
  <sheetData>
    <row r="1" customFormat="false" ht="15.75" hidden="false" customHeight="true" outlineLevel="4" collapsed="false">
      <c r="A1" s="153" t="s">
        <v>0</v>
      </c>
      <c r="B1" s="154" t="str">
        <f aca="false">DADOS!B1</f>
        <v>REFORMA E AMPLIAÇÃO DA CÂMARA MUNICIPAL</v>
      </c>
      <c r="C1" s="154"/>
      <c r="D1" s="154"/>
      <c r="E1" s="155" t="s">
        <v>364</v>
      </c>
      <c r="F1" s="155"/>
      <c r="G1" s="155"/>
      <c r="H1" s="155"/>
      <c r="I1" s="155"/>
      <c r="J1" s="156" t="s">
        <v>365</v>
      </c>
      <c r="K1" s="156"/>
      <c r="L1" s="157"/>
      <c r="M1" s="157" t="s">
        <v>376</v>
      </c>
    </row>
    <row r="2" customFormat="false" ht="15" hidden="false" customHeight="false" outlineLevel="4" collapsed="false">
      <c r="A2" s="158" t="s">
        <v>366</v>
      </c>
      <c r="B2" s="159" t="str">
        <f aca="false">DADOS!B2</f>
        <v>MUNICÍPIO DE COMODORO - MT</v>
      </c>
      <c r="C2" s="159"/>
      <c r="D2" s="159"/>
      <c r="E2" s="155"/>
      <c r="F2" s="155"/>
      <c r="G2" s="155"/>
      <c r="H2" s="155"/>
      <c r="I2" s="155"/>
      <c r="J2" s="156" t="str">
        <f aca="false">TEXT(DADOS!E9,"DD/MM/AA")&amp;" A "&amp;DADOS!F9</f>
        <v>18/11/25 A 30/11/2025</v>
      </c>
      <c r="K2" s="156"/>
      <c r="L2" s="157"/>
      <c r="M2" s="161" t="n">
        <f aca="false">K119</f>
        <v>108888.29</v>
      </c>
    </row>
    <row r="3" customFormat="false" ht="47.25" hidden="false" customHeight="true" outlineLevel="4" collapsed="false">
      <c r="A3" s="162" t="s">
        <v>367</v>
      </c>
      <c r="B3" s="163" t="str">
        <f aca="false">DADOS!B7</f>
        <v>MEXUM ENGENHARIA E CONSTRUÇÕES - CNPJ 27.406.174/0001-05</v>
      </c>
      <c r="C3" s="163"/>
      <c r="D3" s="163"/>
      <c r="E3" s="155"/>
      <c r="F3" s="155"/>
      <c r="G3" s="155"/>
      <c r="H3" s="155"/>
      <c r="I3" s="155"/>
      <c r="J3" s="156" t="str">
        <f aca="false">DADOS!B9</f>
        <v>SEGUNDA MEDIÇÃO PROVISÓRIA</v>
      </c>
      <c r="K3" s="156"/>
      <c r="L3" s="157"/>
      <c r="M3" s="161"/>
    </row>
    <row r="4" customFormat="false" ht="15.75" hidden="false" customHeight="true" outlineLevel="4" collapsed="false">
      <c r="A4" s="162" t="s">
        <v>4</v>
      </c>
      <c r="B4" s="163" t="str">
        <f aca="false">'DECLARAÇÕES GERAIS'!B3</f>
        <v>SINAPI 05/2025 - SEM DESONERAÇÃO </v>
      </c>
      <c r="C4" s="163"/>
      <c r="D4" s="163"/>
      <c r="E4" s="155"/>
      <c r="F4" s="155"/>
      <c r="G4" s="155"/>
      <c r="H4" s="155"/>
      <c r="I4" s="155"/>
      <c r="J4" s="160"/>
      <c r="K4" s="160"/>
      <c r="L4" s="157"/>
      <c r="M4" s="157" t="s">
        <v>377</v>
      </c>
    </row>
    <row r="5" customFormat="false" ht="15.75" hidden="false" customHeight="true" outlineLevel="4" collapsed="false">
      <c r="A5" s="162" t="s">
        <v>369</v>
      </c>
      <c r="B5" s="159" t="str">
        <f aca="false">DADOS!B6</f>
        <v>SEM DESONERAÇÃO</v>
      </c>
      <c r="C5" s="159"/>
      <c r="D5" s="159"/>
      <c r="E5" s="155"/>
      <c r="F5" s="155"/>
      <c r="G5" s="155"/>
      <c r="H5" s="155"/>
      <c r="I5" s="155"/>
      <c r="J5" s="156"/>
      <c r="K5" s="156"/>
      <c r="L5" s="157"/>
      <c r="M5" s="157"/>
    </row>
    <row r="6" customFormat="false" ht="15.75" hidden="false" customHeight="true" outlineLevel="4" collapsed="false">
      <c r="A6" s="162" t="s">
        <v>6</v>
      </c>
      <c r="B6" s="164" t="n">
        <f aca="false">DADOS!B4</f>
        <v>0.219</v>
      </c>
      <c r="C6" s="164"/>
      <c r="D6" s="164"/>
      <c r="E6" s="155"/>
      <c r="F6" s="155"/>
      <c r="G6" s="155"/>
      <c r="H6" s="155"/>
      <c r="I6" s="155"/>
      <c r="J6" s="160"/>
      <c r="K6" s="160"/>
      <c r="L6" s="157"/>
      <c r="M6" s="161" t="n">
        <f aca="false">J118</f>
        <v>125798.94</v>
      </c>
    </row>
    <row r="7" customFormat="false" ht="27.75" hidden="false" customHeight="true" outlineLevel="4" collapsed="false">
      <c r="A7" s="162" t="s">
        <v>23</v>
      </c>
      <c r="B7" s="163" t="str">
        <f aca="false">DADOS!B5</f>
        <v>RUA BAHIA Nº 600N, BAIRRO SÃO FRANCISCO</v>
      </c>
      <c r="C7" s="163"/>
      <c r="D7" s="163"/>
      <c r="E7" s="155"/>
      <c r="F7" s="155"/>
      <c r="G7" s="155"/>
      <c r="H7" s="155"/>
      <c r="I7" s="155"/>
      <c r="J7" s="156"/>
      <c r="K7" s="156"/>
      <c r="L7" s="157"/>
      <c r="M7" s="157"/>
    </row>
    <row r="8" customFormat="false" ht="24" hidden="false" customHeight="true" outlineLevel="0" collapsed="false">
      <c r="A8" s="165" t="s">
        <v>378</v>
      </c>
      <c r="B8" s="165"/>
      <c r="C8" s="165"/>
      <c r="D8" s="165"/>
      <c r="E8" s="165"/>
      <c r="F8" s="165"/>
      <c r="G8" s="165"/>
      <c r="H8" s="165"/>
      <c r="I8" s="165"/>
      <c r="J8" s="165"/>
      <c r="K8" s="165"/>
      <c r="L8" s="157"/>
      <c r="M8" s="157"/>
    </row>
    <row r="9" customFormat="false" ht="24" hidden="false" customHeight="true" outlineLevel="0" collapsed="false">
      <c r="A9" s="166"/>
      <c r="B9" s="167"/>
      <c r="C9" s="167"/>
      <c r="D9" s="167"/>
      <c r="E9" s="167"/>
      <c r="F9" s="167"/>
      <c r="G9" s="168" t="s">
        <v>379</v>
      </c>
      <c r="H9" s="168"/>
      <c r="I9" s="167"/>
      <c r="J9" s="167"/>
      <c r="K9" s="168"/>
      <c r="L9" s="169"/>
      <c r="M9" s="169"/>
      <c r="N9" s="170"/>
    </row>
    <row r="10" customFormat="false" ht="30" hidden="false" customHeight="true" outlineLevel="0" collapsed="false">
      <c r="A10" s="171" t="s">
        <v>17</v>
      </c>
      <c r="B10" s="171" t="s">
        <v>25</v>
      </c>
      <c r="C10" s="171" t="s">
        <v>26</v>
      </c>
      <c r="D10" s="171" t="s">
        <v>27</v>
      </c>
      <c r="E10" s="172" t="s">
        <v>18</v>
      </c>
      <c r="F10" s="171" t="s">
        <v>28</v>
      </c>
      <c r="G10" s="173" t="s">
        <v>380</v>
      </c>
      <c r="H10" s="172" t="s">
        <v>381</v>
      </c>
      <c r="I10" s="174" t="s">
        <v>31</v>
      </c>
      <c r="J10" s="175" t="s">
        <v>382</v>
      </c>
      <c r="K10" s="176" t="s">
        <v>381</v>
      </c>
      <c r="L10" s="177"/>
      <c r="M10" s="178" t="s">
        <v>560</v>
      </c>
      <c r="N10" s="179"/>
    </row>
    <row r="11" customFormat="false" ht="15" hidden="false" customHeight="false" outlineLevel="0" collapsed="false">
      <c r="A11" s="180" t="n">
        <v>1</v>
      </c>
      <c r="B11" s="180"/>
      <c r="C11" s="180"/>
      <c r="D11" s="180" t="s">
        <v>383</v>
      </c>
      <c r="E11" s="181" t="s">
        <v>384</v>
      </c>
      <c r="F11" s="182"/>
      <c r="G11" s="182"/>
      <c r="H11" s="182"/>
      <c r="I11" s="182"/>
      <c r="J11" s="182" t="n">
        <f aca="false">TRUNC(G11 * I11,2)</f>
        <v>0</v>
      </c>
      <c r="K11" s="183" t="n">
        <f aca="false">K12+K20+K41</f>
        <v>28547.68</v>
      </c>
      <c r="L11" s="178"/>
      <c r="M11" s="178"/>
      <c r="N11" s="179"/>
    </row>
    <row r="12" customFormat="false" ht="33" hidden="false" customHeight="true" outlineLevel="0" collapsed="false">
      <c r="A12" s="181" t="s">
        <v>385</v>
      </c>
      <c r="B12" s="180"/>
      <c r="C12" s="181"/>
      <c r="D12" s="181" t="s">
        <v>383</v>
      </c>
      <c r="E12" s="181" t="s">
        <v>386</v>
      </c>
      <c r="F12" s="182"/>
      <c r="G12" s="182"/>
      <c r="H12" s="182"/>
      <c r="I12" s="184"/>
      <c r="J12" s="182" t="n">
        <f aca="false">SUM(J13:J19)</f>
        <v>5769.95</v>
      </c>
      <c r="K12" s="183" t="n">
        <f aca="false">SUM(K13:K19)</f>
        <v>1366.69</v>
      </c>
      <c r="L12" s="157"/>
      <c r="M12" s="157"/>
    </row>
    <row r="13" customFormat="false" ht="23.85" hidden="false" customHeight="false" outlineLevel="0" collapsed="false">
      <c r="A13" s="185" t="s">
        <v>387</v>
      </c>
      <c r="B13" s="185" t="s">
        <v>35</v>
      </c>
      <c r="C13" s="185" t="s">
        <v>42</v>
      </c>
      <c r="D13" s="185" t="n">
        <v>97622</v>
      </c>
      <c r="E13" s="185" t="s">
        <v>52</v>
      </c>
      <c r="F13" s="184" t="s">
        <v>388</v>
      </c>
      <c r="G13" s="184" t="n">
        <v>16.38</v>
      </c>
      <c r="H13" s="184" t="n">
        <f aca="false">M13+'1MP_ADT'!H13</f>
        <v>16.38</v>
      </c>
      <c r="I13" s="184" t="n">
        <v>66.8</v>
      </c>
      <c r="J13" s="184" t="n">
        <f aca="false">TRUNC(G13 * I13,2)</f>
        <v>1094.18</v>
      </c>
      <c r="K13" s="186" t="n">
        <f aca="false">TRUNC(H13*I13,2)</f>
        <v>1094.18</v>
      </c>
      <c r="L13" s="178"/>
      <c r="M13" s="202"/>
      <c r="N13" s="203" t="n">
        <f aca="false">K13/J13</f>
        <v>1</v>
      </c>
    </row>
    <row r="14" customFormat="false" ht="23.85" hidden="false" customHeight="false" outlineLevel="0" collapsed="false">
      <c r="A14" s="185" t="s">
        <v>389</v>
      </c>
      <c r="B14" s="185" t="s">
        <v>35</v>
      </c>
      <c r="C14" s="185" t="s">
        <v>42</v>
      </c>
      <c r="D14" s="185" t="n">
        <v>104789</v>
      </c>
      <c r="E14" s="185" t="s">
        <v>390</v>
      </c>
      <c r="F14" s="184" t="s">
        <v>388</v>
      </c>
      <c r="G14" s="184" t="n">
        <v>1.46</v>
      </c>
      <c r="H14" s="184" t="n">
        <f aca="false">M14+'1MP_ADT'!H14</f>
        <v>0</v>
      </c>
      <c r="I14" s="184" t="n">
        <v>239.25</v>
      </c>
      <c r="J14" s="184" t="n">
        <f aca="false">TRUNC(G14 * I14,2)</f>
        <v>349.3</v>
      </c>
      <c r="K14" s="186" t="n">
        <f aca="false">TRUNC(H14*I14,2)</f>
        <v>0</v>
      </c>
      <c r="L14" s="157"/>
      <c r="M14" s="204"/>
      <c r="N14" s="203" t="n">
        <f aca="false">K14/J14</f>
        <v>0</v>
      </c>
    </row>
    <row r="15" customFormat="false" ht="15" hidden="false" customHeight="false" outlineLevel="0" collapsed="false">
      <c r="A15" s="185" t="s">
        <v>391</v>
      </c>
      <c r="B15" s="185" t="s">
        <v>35</v>
      </c>
      <c r="C15" s="185" t="s">
        <v>42</v>
      </c>
      <c r="D15" s="185" t="n">
        <v>85387</v>
      </c>
      <c r="E15" s="185" t="s">
        <v>56</v>
      </c>
      <c r="F15" s="184" t="s">
        <v>388</v>
      </c>
      <c r="G15" s="184" t="n">
        <v>17.84</v>
      </c>
      <c r="H15" s="184" t="n">
        <f aca="false">M15+'1MP_ADT'!H15</f>
        <v>0</v>
      </c>
      <c r="I15" s="184" t="n">
        <v>91.14</v>
      </c>
      <c r="J15" s="184" t="n">
        <f aca="false">TRUNC(G15 * I15,2)</f>
        <v>1625.93</v>
      </c>
      <c r="K15" s="186" t="n">
        <f aca="false">TRUNC(H15*I15,2)</f>
        <v>0</v>
      </c>
      <c r="L15" s="157"/>
      <c r="M15" s="204"/>
      <c r="N15" s="203" t="n">
        <f aca="false">K15/J15</f>
        <v>0</v>
      </c>
    </row>
    <row r="16" customFormat="false" ht="15" hidden="false" customHeight="false" outlineLevel="0" collapsed="false">
      <c r="A16" s="185" t="s">
        <v>392</v>
      </c>
      <c r="B16" s="185" t="s">
        <v>35</v>
      </c>
      <c r="C16" s="185" t="s">
        <v>393</v>
      </c>
      <c r="D16" s="185" t="n">
        <v>22809</v>
      </c>
      <c r="E16" s="185" t="s">
        <v>394</v>
      </c>
      <c r="F16" s="184" t="s">
        <v>388</v>
      </c>
      <c r="G16" s="184" t="n">
        <v>17.84</v>
      </c>
      <c r="H16" s="184" t="n">
        <f aca="false">M16+'1MP_ADT'!H16</f>
        <v>0</v>
      </c>
      <c r="I16" s="184" t="n">
        <v>23.62</v>
      </c>
      <c r="J16" s="184" t="n">
        <f aca="false">TRUNC(G16 * I16,2)</f>
        <v>421.38</v>
      </c>
      <c r="K16" s="186" t="n">
        <f aca="false">TRUNC(H16*I16,2)</f>
        <v>0</v>
      </c>
      <c r="L16" s="157"/>
      <c r="M16" s="204"/>
      <c r="N16" s="203" t="n">
        <f aca="false">K16/J16</f>
        <v>0</v>
      </c>
    </row>
    <row r="17" customFormat="false" ht="23.85" hidden="false" customHeight="false" outlineLevel="0" collapsed="false">
      <c r="A17" s="185" t="s">
        <v>395</v>
      </c>
      <c r="B17" s="185" t="s">
        <v>35</v>
      </c>
      <c r="C17" s="185" t="s">
        <v>42</v>
      </c>
      <c r="D17" s="185" t="n">
        <v>100946</v>
      </c>
      <c r="E17" s="185" t="s">
        <v>396</v>
      </c>
      <c r="F17" s="184" t="s">
        <v>397</v>
      </c>
      <c r="G17" s="184" t="n">
        <v>616.76</v>
      </c>
      <c r="H17" s="184" t="n">
        <f aca="false">M17+'1MP_ADT'!H17</f>
        <v>0</v>
      </c>
      <c r="I17" s="184" t="n">
        <v>3.05</v>
      </c>
      <c r="J17" s="184" t="n">
        <f aca="false">TRUNC(G17 * I17,2)</f>
        <v>1881.11</v>
      </c>
      <c r="K17" s="186" t="n">
        <f aca="false">TRUNC(H17*I17,2)</f>
        <v>0</v>
      </c>
      <c r="L17" s="157"/>
      <c r="M17" s="204"/>
      <c r="N17" s="203" t="n">
        <f aca="false">K17/J17</f>
        <v>0</v>
      </c>
    </row>
    <row r="18" customFormat="false" ht="23.85" hidden="false" customHeight="false" outlineLevel="0" collapsed="false">
      <c r="A18" s="185" t="s">
        <v>398</v>
      </c>
      <c r="B18" s="185" t="s">
        <v>35</v>
      </c>
      <c r="C18" s="185" t="s">
        <v>42</v>
      </c>
      <c r="D18" s="185" t="n">
        <v>97647</v>
      </c>
      <c r="E18" s="185" t="s">
        <v>399</v>
      </c>
      <c r="F18" s="184" t="s">
        <v>400</v>
      </c>
      <c r="G18" s="184" t="n">
        <v>29.75</v>
      </c>
      <c r="H18" s="184" t="n">
        <f aca="false">M18+'1MP_ADT'!H18</f>
        <v>0</v>
      </c>
      <c r="I18" s="184" t="n">
        <v>4.22</v>
      </c>
      <c r="J18" s="184" t="n">
        <f aca="false">TRUNC(G18 * I18,2)</f>
        <v>125.54</v>
      </c>
      <c r="K18" s="186" t="n">
        <f aca="false">TRUNC(H18*I18,2)</f>
        <v>0</v>
      </c>
      <c r="L18" s="178"/>
      <c r="M18" s="205"/>
      <c r="N18" s="203" t="n">
        <f aca="false">K18/J18</f>
        <v>0</v>
      </c>
    </row>
    <row r="19" customFormat="false" ht="23.85" hidden="false" customHeight="false" outlineLevel="0" collapsed="false">
      <c r="A19" s="185" t="s">
        <v>401</v>
      </c>
      <c r="B19" s="185" t="s">
        <v>35</v>
      </c>
      <c r="C19" s="185" t="s">
        <v>42</v>
      </c>
      <c r="D19" s="185" t="n">
        <v>97650</v>
      </c>
      <c r="E19" s="185" t="s">
        <v>402</v>
      </c>
      <c r="F19" s="184" t="s">
        <v>400</v>
      </c>
      <c r="G19" s="184" t="n">
        <v>29.75</v>
      </c>
      <c r="H19" s="184" t="n">
        <f aca="false">M19+'1MP_ADT'!H19</f>
        <v>29.75</v>
      </c>
      <c r="I19" s="184" t="n">
        <v>9.16</v>
      </c>
      <c r="J19" s="184" t="n">
        <f aca="false">TRUNC(G19 * I19,2)</f>
        <v>272.51</v>
      </c>
      <c r="K19" s="186" t="n">
        <f aca="false">TRUNC(H19*I19,2)</f>
        <v>272.51</v>
      </c>
      <c r="L19" s="157"/>
      <c r="M19" s="204"/>
      <c r="N19" s="203" t="n">
        <f aca="false">K19/J19</f>
        <v>1</v>
      </c>
    </row>
    <row r="20" customFormat="false" ht="15" hidden="false" customHeight="false" outlineLevel="0" collapsed="false">
      <c r="A20" s="181" t="s">
        <v>403</v>
      </c>
      <c r="B20" s="181"/>
      <c r="C20" s="181"/>
      <c r="D20" s="181" t="s">
        <v>383</v>
      </c>
      <c r="E20" s="181" t="s">
        <v>404</v>
      </c>
      <c r="F20" s="182"/>
      <c r="G20" s="182" t="n">
        <v>1</v>
      </c>
      <c r="H20" s="182"/>
      <c r="I20" s="182"/>
      <c r="J20" s="182" t="n">
        <f aca="false">TRUNC(G20 * I20,2)</f>
        <v>0</v>
      </c>
      <c r="K20" s="183" t="n">
        <f aca="false">K21+K27+K35</f>
        <v>19731.99</v>
      </c>
      <c r="L20" s="157"/>
      <c r="M20" s="204"/>
    </row>
    <row r="21" customFormat="false" ht="15" hidden="false" customHeight="false" outlineLevel="0" collapsed="false">
      <c r="A21" s="181" t="s">
        <v>405</v>
      </c>
      <c r="B21" s="181"/>
      <c r="C21" s="181"/>
      <c r="D21" s="181" t="s">
        <v>383</v>
      </c>
      <c r="E21" s="181" t="s">
        <v>406</v>
      </c>
      <c r="F21" s="182"/>
      <c r="G21" s="182" t="n">
        <v>1</v>
      </c>
      <c r="H21" s="182"/>
      <c r="I21" s="182"/>
      <c r="J21" s="182" t="n">
        <f aca="false">SUM(J22:J26)</f>
        <v>2843.08</v>
      </c>
      <c r="K21" s="183" t="n">
        <f aca="false">SUM(K22:K26)</f>
        <v>2839.63</v>
      </c>
      <c r="L21" s="157"/>
      <c r="M21" s="204"/>
    </row>
    <row r="22" customFormat="false" ht="23.85" hidden="false" customHeight="false" outlineLevel="0" collapsed="false">
      <c r="A22" s="185" t="s">
        <v>407</v>
      </c>
      <c r="B22" s="185" t="s">
        <v>35</v>
      </c>
      <c r="C22" s="185" t="s">
        <v>42</v>
      </c>
      <c r="D22" s="185" t="n">
        <v>104917</v>
      </c>
      <c r="E22" s="185" t="s">
        <v>65</v>
      </c>
      <c r="F22" s="184" t="s">
        <v>66</v>
      </c>
      <c r="G22" s="184" t="n">
        <v>21.0666667</v>
      </c>
      <c r="H22" s="184" t="n">
        <f aca="false">M22+'1MP_ADT'!H22</f>
        <v>21.0696902654867</v>
      </c>
      <c r="I22" s="184" t="n">
        <v>18.08</v>
      </c>
      <c r="J22" s="184" t="n">
        <f aca="false">TRUNC(G22 * I22,2)</f>
        <v>380.88</v>
      </c>
      <c r="K22" s="186" t="n">
        <f aca="false">TRUNC(H22*I22,2)</f>
        <v>380.94</v>
      </c>
      <c r="L22" s="178"/>
      <c r="M22" s="205"/>
      <c r="N22" s="203" t="n">
        <f aca="false">K22/J22</f>
        <v>1.00015752993069</v>
      </c>
    </row>
    <row r="23" customFormat="false" ht="23.85" hidden="false" customHeight="false" outlineLevel="0" collapsed="false">
      <c r="A23" s="185" t="s">
        <v>408</v>
      </c>
      <c r="B23" s="185" t="s">
        <v>35</v>
      </c>
      <c r="C23" s="185" t="s">
        <v>42</v>
      </c>
      <c r="D23" s="185" t="n">
        <v>104918</v>
      </c>
      <c r="E23" s="185" t="s">
        <v>68</v>
      </c>
      <c r="F23" s="184" t="s">
        <v>66</v>
      </c>
      <c r="G23" s="184" t="n">
        <v>51.6</v>
      </c>
      <c r="H23" s="184" t="n">
        <f aca="false">M23+'1MP_ADT'!H23</f>
        <v>51.6</v>
      </c>
      <c r="I23" s="184" t="n">
        <v>16.78</v>
      </c>
      <c r="J23" s="184" t="n">
        <f aca="false">TRUNC(G23 * I23,2)</f>
        <v>865.84</v>
      </c>
      <c r="K23" s="186" t="n">
        <f aca="false">TRUNC(H23*I23,2)</f>
        <v>865.84</v>
      </c>
      <c r="L23" s="178"/>
      <c r="M23" s="205"/>
      <c r="N23" s="203" t="n">
        <f aca="false">K23/J23</f>
        <v>1</v>
      </c>
    </row>
    <row r="24" customFormat="false" ht="23.85" hidden="false" customHeight="false" outlineLevel="0" collapsed="false">
      <c r="A24" s="185" t="s">
        <v>409</v>
      </c>
      <c r="B24" s="185" t="s">
        <v>35</v>
      </c>
      <c r="C24" s="185" t="s">
        <v>42</v>
      </c>
      <c r="D24" s="185" t="n">
        <v>94965</v>
      </c>
      <c r="E24" s="185" t="s">
        <v>70</v>
      </c>
      <c r="F24" s="184" t="s">
        <v>388</v>
      </c>
      <c r="G24" s="184" t="n">
        <v>0.5733333</v>
      </c>
      <c r="H24" s="184" t="n">
        <f aca="false">M24+'1MP_ADT'!H24</f>
        <v>0.569990799065751</v>
      </c>
      <c r="I24" s="184" t="n">
        <v>706.45</v>
      </c>
      <c r="J24" s="184" t="n">
        <f aca="false">TRUNC(G24 * I24,2)</f>
        <v>405.03</v>
      </c>
      <c r="K24" s="186" t="n">
        <f aca="false">TRUNC(H24*I24,2)</f>
        <v>402.67</v>
      </c>
      <c r="L24" s="178"/>
      <c r="M24" s="205"/>
      <c r="N24" s="203" t="n">
        <f aca="false">K24/J24</f>
        <v>0.99417327111572</v>
      </c>
    </row>
    <row r="25" customFormat="false" ht="23.85" hidden="false" customHeight="false" outlineLevel="0" collapsed="false">
      <c r="A25" s="185" t="s">
        <v>410</v>
      </c>
      <c r="B25" s="185" t="s">
        <v>35</v>
      </c>
      <c r="C25" s="185" t="s">
        <v>42</v>
      </c>
      <c r="D25" s="185" t="n">
        <v>103670</v>
      </c>
      <c r="E25" s="185" t="s">
        <v>72</v>
      </c>
      <c r="F25" s="184" t="s">
        <v>388</v>
      </c>
      <c r="G25" s="184" t="n">
        <v>0.5733333</v>
      </c>
      <c r="H25" s="184" t="n">
        <f aca="false">M25+'1MP_ADT'!H25</f>
        <v>0.569974702683842</v>
      </c>
      <c r="I25" s="184" t="n">
        <v>343.91</v>
      </c>
      <c r="J25" s="184" t="n">
        <f aca="false">TRUNC(G25 * I25,2)</f>
        <v>197.17</v>
      </c>
      <c r="K25" s="186" t="n">
        <f aca="false">TRUNC(H25*I25,2)</f>
        <v>196.02</v>
      </c>
      <c r="L25" s="157"/>
      <c r="M25" s="204"/>
      <c r="N25" s="203" t="n">
        <f aca="false">K25/J25</f>
        <v>0.994167469696201</v>
      </c>
    </row>
    <row r="26" customFormat="false" ht="23.85" hidden="false" customHeight="false" outlineLevel="0" collapsed="false">
      <c r="A26" s="185" t="s">
        <v>411</v>
      </c>
      <c r="B26" s="185" t="s">
        <v>35</v>
      </c>
      <c r="C26" s="185" t="s">
        <v>42</v>
      </c>
      <c r="D26" s="185" t="n">
        <v>92762</v>
      </c>
      <c r="E26" s="185" t="s">
        <v>80</v>
      </c>
      <c r="F26" s="184" t="s">
        <v>66</v>
      </c>
      <c r="G26" s="184" t="n">
        <v>76.24</v>
      </c>
      <c r="H26" s="184" t="n">
        <f aca="false">M26+'1MP_ADT'!H26</f>
        <v>76.24</v>
      </c>
      <c r="I26" s="184" t="n">
        <v>13.04</v>
      </c>
      <c r="J26" s="184" t="n">
        <f aca="false">TRUNC(G26 * I26,2)</f>
        <v>994.16</v>
      </c>
      <c r="K26" s="186" t="n">
        <f aca="false">TRUNC(H26*I26,2)</f>
        <v>994.16</v>
      </c>
      <c r="L26" s="157"/>
      <c r="M26" s="204"/>
      <c r="N26" s="203" t="n">
        <f aca="false">K26/J26</f>
        <v>1</v>
      </c>
    </row>
    <row r="27" customFormat="false" ht="15" hidden="false" customHeight="false" outlineLevel="0" collapsed="false">
      <c r="A27" s="181" t="s">
        <v>412</v>
      </c>
      <c r="B27" s="181"/>
      <c r="C27" s="181"/>
      <c r="D27" s="181" t="s">
        <v>383</v>
      </c>
      <c r="E27" s="181" t="s">
        <v>413</v>
      </c>
      <c r="F27" s="182"/>
      <c r="G27" s="182" t="n">
        <v>1</v>
      </c>
      <c r="H27" s="182"/>
      <c r="I27" s="182" t="n">
        <v>17484.09</v>
      </c>
      <c r="J27" s="182" t="n">
        <f aca="false">SUM(J28:J34)</f>
        <v>17484.09</v>
      </c>
      <c r="K27" s="183" t="n">
        <f aca="false">SUM(K28:K34)</f>
        <v>15425.33</v>
      </c>
      <c r="L27" s="157"/>
      <c r="M27" s="204"/>
    </row>
    <row r="28" customFormat="false" ht="23.85" hidden="false" customHeight="false" outlineLevel="0" collapsed="false">
      <c r="A28" s="185" t="s">
        <v>414</v>
      </c>
      <c r="B28" s="185" t="s">
        <v>35</v>
      </c>
      <c r="C28" s="185" t="s">
        <v>42</v>
      </c>
      <c r="D28" s="185" t="n">
        <v>101166</v>
      </c>
      <c r="E28" s="185" t="s">
        <v>86</v>
      </c>
      <c r="F28" s="184" t="s">
        <v>388</v>
      </c>
      <c r="G28" s="184" t="n">
        <v>2.4</v>
      </c>
      <c r="H28" s="184" t="n">
        <f aca="false">M28+'1MP_ADT'!H28</f>
        <v>1.56</v>
      </c>
      <c r="I28" s="184" t="n">
        <v>825.94</v>
      </c>
      <c r="J28" s="184" t="n">
        <f aca="false">TRUNC(G28 * I28,2)</f>
        <v>1982.25</v>
      </c>
      <c r="K28" s="186" t="n">
        <f aca="false">TRUNC(H28*I28,2)</f>
        <v>1288.46</v>
      </c>
      <c r="L28" s="157"/>
      <c r="M28" s="204"/>
      <c r="N28" s="203" t="n">
        <f aca="false">K28/J28</f>
        <v>0.649998738806911</v>
      </c>
    </row>
    <row r="29" customFormat="false" ht="23.85" hidden="false" customHeight="false" outlineLevel="0" collapsed="false">
      <c r="A29" s="185" t="s">
        <v>415</v>
      </c>
      <c r="B29" s="185" t="s">
        <v>35</v>
      </c>
      <c r="C29" s="185" t="s">
        <v>42</v>
      </c>
      <c r="D29" s="185" t="n">
        <v>96536</v>
      </c>
      <c r="E29" s="185" t="s">
        <v>88</v>
      </c>
      <c r="F29" s="184" t="s">
        <v>400</v>
      </c>
      <c r="G29" s="184" t="n">
        <v>57.18</v>
      </c>
      <c r="H29" s="184" t="n">
        <f aca="false">M29+'1MP_ADT'!H29</f>
        <v>51.58</v>
      </c>
      <c r="I29" s="184" t="n">
        <v>86.19</v>
      </c>
      <c r="J29" s="184" t="n">
        <f aca="false">TRUNC(G29 * I29,2)</f>
        <v>4928.34</v>
      </c>
      <c r="K29" s="186" t="n">
        <f aca="false">TRUNC(H29*I29,2)</f>
        <v>4445.68</v>
      </c>
      <c r="L29" s="157"/>
      <c r="M29" s="204"/>
      <c r="N29" s="203" t="n">
        <f aca="false">K29/J29</f>
        <v>0.902064386791496</v>
      </c>
    </row>
    <row r="30" customFormat="false" ht="23.85" hidden="false" customHeight="false" outlineLevel="0" collapsed="false">
      <c r="A30" s="185" t="s">
        <v>416</v>
      </c>
      <c r="B30" s="185" t="s">
        <v>35</v>
      </c>
      <c r="C30" s="185" t="s">
        <v>42</v>
      </c>
      <c r="D30" s="185" t="n">
        <v>92761</v>
      </c>
      <c r="E30" s="185" t="s">
        <v>91</v>
      </c>
      <c r="F30" s="184" t="s">
        <v>66</v>
      </c>
      <c r="G30" s="184" t="n">
        <v>63.2</v>
      </c>
      <c r="H30" s="184" t="n">
        <f aca="false">M30+'1MP_ADT'!H30</f>
        <v>63.2</v>
      </c>
      <c r="I30" s="184" t="n">
        <v>14.6</v>
      </c>
      <c r="J30" s="184" t="n">
        <f aca="false">TRUNC(G30 * I30,2)</f>
        <v>922.72</v>
      </c>
      <c r="K30" s="186" t="n">
        <f aca="false">TRUNC(H30*I30,2)</f>
        <v>922.72</v>
      </c>
      <c r="L30" s="157"/>
      <c r="M30" s="204"/>
      <c r="N30" s="203" t="n">
        <f aca="false">K30/J30</f>
        <v>1</v>
      </c>
    </row>
    <row r="31" customFormat="false" ht="23.85" hidden="false" customHeight="false" outlineLevel="0" collapsed="false">
      <c r="A31" s="185" t="s">
        <v>417</v>
      </c>
      <c r="B31" s="185" t="s">
        <v>35</v>
      </c>
      <c r="C31" s="185" t="s">
        <v>42</v>
      </c>
      <c r="D31" s="185" t="n">
        <v>94965</v>
      </c>
      <c r="E31" s="185" t="s">
        <v>70</v>
      </c>
      <c r="F31" s="184" t="s">
        <v>388</v>
      </c>
      <c r="G31" s="184" t="n">
        <v>2.4</v>
      </c>
      <c r="H31" s="184" t="n">
        <f aca="false">M31+'1MP_ADT'!H31</f>
        <v>1.56</v>
      </c>
      <c r="I31" s="184" t="n">
        <v>706.45</v>
      </c>
      <c r="J31" s="184" t="n">
        <f aca="false">TRUNC(G31 * I31,2)</f>
        <v>1695.48</v>
      </c>
      <c r="K31" s="186" t="n">
        <f aca="false">TRUNC(H31*I31,2)</f>
        <v>1102.06</v>
      </c>
      <c r="L31" s="157"/>
      <c r="M31" s="204"/>
      <c r="N31" s="203" t="n">
        <f aca="false">K31/J31</f>
        <v>0.649998820393045</v>
      </c>
    </row>
    <row r="32" customFormat="false" ht="23.85" hidden="false" customHeight="false" outlineLevel="0" collapsed="false">
      <c r="A32" s="185" t="s">
        <v>418</v>
      </c>
      <c r="B32" s="185" t="s">
        <v>35</v>
      </c>
      <c r="C32" s="185" t="s">
        <v>42</v>
      </c>
      <c r="D32" s="185" t="n">
        <v>103670</v>
      </c>
      <c r="E32" s="185" t="s">
        <v>72</v>
      </c>
      <c r="F32" s="184" t="s">
        <v>388</v>
      </c>
      <c r="G32" s="184" t="n">
        <v>2.4</v>
      </c>
      <c r="H32" s="184" t="n">
        <f aca="false">M32+'1MP_ADT'!H32</f>
        <v>1.56</v>
      </c>
      <c r="I32" s="184" t="n">
        <v>343.91</v>
      </c>
      <c r="J32" s="184" t="n">
        <f aca="false">TRUNC(G32 * I32,2)</f>
        <v>825.38</v>
      </c>
      <c r="K32" s="186" t="n">
        <f aca="false">TRUNC(H32*I32,2)</f>
        <v>536.49</v>
      </c>
      <c r="L32" s="178"/>
      <c r="M32" s="205"/>
      <c r="N32" s="203" t="n">
        <f aca="false">K32/J32</f>
        <v>0.649991519057889</v>
      </c>
    </row>
    <row r="33" customFormat="false" ht="23.85" hidden="false" customHeight="false" outlineLevel="0" collapsed="false">
      <c r="A33" s="185" t="s">
        <v>419</v>
      </c>
      <c r="B33" s="185" t="s">
        <v>35</v>
      </c>
      <c r="C33" s="185" t="s">
        <v>42</v>
      </c>
      <c r="D33" s="185" t="n">
        <v>92448</v>
      </c>
      <c r="E33" s="185" t="s">
        <v>106</v>
      </c>
      <c r="F33" s="184" t="s">
        <v>400</v>
      </c>
      <c r="G33" s="184" t="n">
        <v>37.51</v>
      </c>
      <c r="H33" s="184" t="n">
        <f aca="false">M33+'1MP_ADT'!H33</f>
        <v>37.51</v>
      </c>
      <c r="I33" s="184" t="n">
        <v>182.27</v>
      </c>
      <c r="J33" s="184" t="n">
        <f aca="false">TRUNC(G33 * I33,2)</f>
        <v>6836.94</v>
      </c>
      <c r="K33" s="186" t="n">
        <f aca="false">TRUNC(H33*I33,2)</f>
        <v>6836.94</v>
      </c>
      <c r="L33" s="157"/>
      <c r="M33" s="204"/>
      <c r="N33" s="203" t="n">
        <f aca="false">K33/J33</f>
        <v>1</v>
      </c>
    </row>
    <row r="34" customFormat="false" ht="23.85" hidden="false" customHeight="false" outlineLevel="0" collapsed="false">
      <c r="A34" s="185" t="s">
        <v>420</v>
      </c>
      <c r="B34" s="185" t="s">
        <v>35</v>
      </c>
      <c r="C34" s="185" t="s">
        <v>42</v>
      </c>
      <c r="D34" s="185" t="n">
        <v>92759</v>
      </c>
      <c r="E34" s="185" t="s">
        <v>78</v>
      </c>
      <c r="F34" s="184" t="s">
        <v>66</v>
      </c>
      <c r="G34" s="184" t="n">
        <v>17.8</v>
      </c>
      <c r="H34" s="184" t="n">
        <f aca="false">M34+'1MP_ADT'!H34</f>
        <v>17.8</v>
      </c>
      <c r="I34" s="184" t="n">
        <v>16.46</v>
      </c>
      <c r="J34" s="184" t="n">
        <f aca="false">TRUNC(G34 * I34,2)</f>
        <v>292.98</v>
      </c>
      <c r="K34" s="186" t="n">
        <f aca="false">TRUNC(H34*I34,2)</f>
        <v>292.98</v>
      </c>
      <c r="L34" s="157"/>
      <c r="M34" s="204"/>
      <c r="N34" s="203" t="n">
        <f aca="false">K34/J34</f>
        <v>1</v>
      </c>
    </row>
    <row r="35" customFormat="false" ht="15" hidden="false" customHeight="false" outlineLevel="0" collapsed="false">
      <c r="A35" s="181" t="s">
        <v>421</v>
      </c>
      <c r="B35" s="181"/>
      <c r="C35" s="181"/>
      <c r="D35" s="181" t="s">
        <v>383</v>
      </c>
      <c r="E35" s="181" t="s">
        <v>422</v>
      </c>
      <c r="F35" s="182"/>
      <c r="G35" s="182" t="n">
        <v>1</v>
      </c>
      <c r="H35" s="182"/>
      <c r="I35" s="182"/>
      <c r="J35" s="182" t="n">
        <f aca="false">TRUNC(G35 * I35,2)</f>
        <v>0</v>
      </c>
      <c r="K35" s="186" t="n">
        <f aca="false">K36</f>
        <v>1467.03</v>
      </c>
      <c r="L35" s="157"/>
      <c r="M35" s="204"/>
    </row>
    <row r="36" customFormat="false" ht="15" hidden="false" customHeight="false" outlineLevel="0" collapsed="false">
      <c r="A36" s="181" t="s">
        <v>423</v>
      </c>
      <c r="B36" s="181"/>
      <c r="C36" s="181"/>
      <c r="D36" s="181" t="s">
        <v>383</v>
      </c>
      <c r="E36" s="181" t="s">
        <v>384</v>
      </c>
      <c r="F36" s="182"/>
      <c r="G36" s="182" t="n">
        <v>1</v>
      </c>
      <c r="H36" s="182"/>
      <c r="I36" s="182"/>
      <c r="J36" s="182" t="n">
        <f aca="false">SUM(J37:J40)</f>
        <v>3296.33</v>
      </c>
      <c r="K36" s="187" t="n">
        <f aca="false">SUM(K37:K40)</f>
        <v>1467.03</v>
      </c>
      <c r="L36" s="157"/>
      <c r="M36" s="204"/>
    </row>
    <row r="37" customFormat="false" ht="23.85" hidden="false" customHeight="false" outlineLevel="0" collapsed="false">
      <c r="A37" s="185" t="s">
        <v>424</v>
      </c>
      <c r="B37" s="185" t="s">
        <v>35</v>
      </c>
      <c r="C37" s="185" t="s">
        <v>42</v>
      </c>
      <c r="D37" s="185" t="n">
        <v>92413</v>
      </c>
      <c r="E37" s="185" t="s">
        <v>76</v>
      </c>
      <c r="F37" s="184" t="s">
        <v>400</v>
      </c>
      <c r="G37" s="184" t="n">
        <v>5.33</v>
      </c>
      <c r="H37" s="184" t="n">
        <f aca="false">M37+'1MP_ADT'!H37</f>
        <v>2.3720966363707</v>
      </c>
      <c r="I37" s="184" t="n">
        <v>128.73</v>
      </c>
      <c r="J37" s="184" t="n">
        <f aca="false">TRUNC(G37 * I37,2)</f>
        <v>686.13</v>
      </c>
      <c r="K37" s="186" t="n">
        <f aca="false">TRUNC(H37*I37,2)</f>
        <v>305.36</v>
      </c>
      <c r="L37" s="157"/>
      <c r="M37" s="204"/>
      <c r="N37" s="203" t="n">
        <f aca="false">K37/J37</f>
        <v>0.445046857009605</v>
      </c>
    </row>
    <row r="38" customFormat="false" ht="23.85" hidden="false" customHeight="false" outlineLevel="0" collapsed="false">
      <c r="A38" s="185" t="s">
        <v>425</v>
      </c>
      <c r="B38" s="185" t="s">
        <v>35</v>
      </c>
      <c r="C38" s="185" t="s">
        <v>42</v>
      </c>
      <c r="D38" s="185" t="n">
        <v>92759</v>
      </c>
      <c r="E38" s="185" t="s">
        <v>78</v>
      </c>
      <c r="F38" s="184" t="s">
        <v>66</v>
      </c>
      <c r="G38" s="184" t="n">
        <v>42.44</v>
      </c>
      <c r="H38" s="184" t="n">
        <f aca="false">M38+'1MP_ADT'!H38</f>
        <v>18.8876063183475</v>
      </c>
      <c r="I38" s="184" t="n">
        <v>16.46</v>
      </c>
      <c r="J38" s="184" t="n">
        <f aca="false">TRUNC(G38 * I38,2)</f>
        <v>698.56</v>
      </c>
      <c r="K38" s="186" t="n">
        <f aca="false">TRUNC(H38*I38,2)</f>
        <v>310.89</v>
      </c>
      <c r="L38" s="157"/>
      <c r="M38" s="204"/>
      <c r="N38" s="203" t="n">
        <f aca="false">K38/J38</f>
        <v>0.44504409070087</v>
      </c>
    </row>
    <row r="39" customFormat="false" ht="23.85" hidden="false" customHeight="false" outlineLevel="0" collapsed="false">
      <c r="A39" s="185" t="s">
        <v>426</v>
      </c>
      <c r="B39" s="185" t="s">
        <v>35</v>
      </c>
      <c r="C39" s="185" t="s">
        <v>42</v>
      </c>
      <c r="D39" s="185" t="n">
        <v>103670</v>
      </c>
      <c r="E39" s="185" t="s">
        <v>72</v>
      </c>
      <c r="F39" s="184" t="s">
        <v>388</v>
      </c>
      <c r="G39" s="184" t="n">
        <v>1.82</v>
      </c>
      <c r="H39" s="184" t="n">
        <f aca="false">M39+'1MP_ADT'!H39</f>
        <v>0.81</v>
      </c>
      <c r="I39" s="184" t="n">
        <v>343.91</v>
      </c>
      <c r="J39" s="184" t="n">
        <f aca="false">TRUNC(G39 * I39,2)</f>
        <v>625.91</v>
      </c>
      <c r="K39" s="186" t="n">
        <f aca="false">TRUNC(H39*I39,2)</f>
        <v>278.56</v>
      </c>
      <c r="L39" s="178"/>
      <c r="M39" s="205"/>
      <c r="N39" s="203" t="n">
        <f aca="false">K39/J39</f>
        <v>0.445048010097298</v>
      </c>
    </row>
    <row r="40" customFormat="false" ht="23.85" hidden="false" customHeight="false" outlineLevel="0" collapsed="false">
      <c r="A40" s="185" t="s">
        <v>427</v>
      </c>
      <c r="B40" s="185" t="s">
        <v>35</v>
      </c>
      <c r="C40" s="185" t="s">
        <v>42</v>
      </c>
      <c r="D40" s="185" t="n">
        <v>94965</v>
      </c>
      <c r="E40" s="185" t="s">
        <v>70</v>
      </c>
      <c r="F40" s="184" t="s">
        <v>388</v>
      </c>
      <c r="G40" s="184" t="n">
        <v>1.82</v>
      </c>
      <c r="H40" s="184" t="n">
        <f aca="false">M40+'1MP_ADT'!H40</f>
        <v>0.81</v>
      </c>
      <c r="I40" s="184" t="n">
        <v>706.45</v>
      </c>
      <c r="J40" s="184" t="n">
        <f aca="false">TRUNC(G40 * I40,2)</f>
        <v>1285.73</v>
      </c>
      <c r="K40" s="186" t="n">
        <f aca="false">TRUNC(H40*I40,2)</f>
        <v>572.22</v>
      </c>
      <c r="L40" s="157"/>
      <c r="M40" s="204"/>
      <c r="N40" s="203" t="n">
        <f aca="false">K40/J40</f>
        <v>0.445054560444261</v>
      </c>
    </row>
    <row r="41" customFormat="false" ht="15" hidden="false" customHeight="false" outlineLevel="0" collapsed="false">
      <c r="A41" s="181" t="s">
        <v>428</v>
      </c>
      <c r="B41" s="181" t="s">
        <v>35</v>
      </c>
      <c r="C41" s="181"/>
      <c r="D41" s="181" t="s">
        <v>383</v>
      </c>
      <c r="E41" s="181" t="s">
        <v>112</v>
      </c>
      <c r="F41" s="182"/>
      <c r="G41" s="182" t="n">
        <v>1</v>
      </c>
      <c r="H41" s="182"/>
      <c r="I41" s="184" t="n">
        <v>22146.16</v>
      </c>
      <c r="J41" s="182" t="n">
        <f aca="false">SUM(J42:J44)</f>
        <v>22146.16</v>
      </c>
      <c r="K41" s="186" t="n">
        <f aca="false">SUM(K42:K44)</f>
        <v>7449</v>
      </c>
      <c r="L41" s="157"/>
      <c r="M41" s="204"/>
    </row>
    <row r="42" customFormat="false" ht="35.05" hidden="false" customHeight="false" outlineLevel="0" collapsed="false">
      <c r="A42" s="185" t="s">
        <v>429</v>
      </c>
      <c r="B42" s="185" t="s">
        <v>35</v>
      </c>
      <c r="C42" s="185" t="s">
        <v>42</v>
      </c>
      <c r="D42" s="185" t="n">
        <v>103332</v>
      </c>
      <c r="E42" s="185" t="s">
        <v>114</v>
      </c>
      <c r="F42" s="184" t="s">
        <v>400</v>
      </c>
      <c r="G42" s="184" t="n">
        <v>80</v>
      </c>
      <c r="H42" s="184" t="n">
        <f aca="false">M42+'1MP_ADT'!H42</f>
        <v>52</v>
      </c>
      <c r="I42" s="184" t="n">
        <v>143.25</v>
      </c>
      <c r="J42" s="184" t="n">
        <f aca="false">TRUNC(G42 * I42,2)</f>
        <v>11460</v>
      </c>
      <c r="K42" s="186" t="n">
        <f aca="false">TRUNC(H42*I42,2)</f>
        <v>7449</v>
      </c>
      <c r="L42" s="157"/>
      <c r="M42" s="204"/>
      <c r="N42" s="203" t="n">
        <f aca="false">K42/J42</f>
        <v>0.65</v>
      </c>
    </row>
    <row r="43" customFormat="false" ht="15" hidden="false" customHeight="false" outlineLevel="0" collapsed="false">
      <c r="A43" s="185" t="s">
        <v>430</v>
      </c>
      <c r="B43" s="185" t="s">
        <v>35</v>
      </c>
      <c r="C43" s="185" t="s">
        <v>42</v>
      </c>
      <c r="D43" s="185" t="n">
        <v>105023</v>
      </c>
      <c r="E43" s="185" t="s">
        <v>116</v>
      </c>
      <c r="F43" s="184" t="s">
        <v>47</v>
      </c>
      <c r="G43" s="184" t="n">
        <v>40</v>
      </c>
      <c r="H43" s="184" t="n">
        <f aca="false">M43+'1MP_ADT'!H43</f>
        <v>0</v>
      </c>
      <c r="I43" s="184" t="n">
        <v>75.23</v>
      </c>
      <c r="J43" s="184" t="n">
        <f aca="false">TRUNC(G43 * I43,2)</f>
        <v>3009.2</v>
      </c>
      <c r="K43" s="186" t="n">
        <f aca="false">TRUNC(H43*I43,2)</f>
        <v>0</v>
      </c>
      <c r="L43" s="157"/>
      <c r="M43" s="204"/>
      <c r="N43" s="203" t="n">
        <f aca="false">K43/J43</f>
        <v>0</v>
      </c>
    </row>
    <row r="44" customFormat="false" ht="23.85" hidden="false" customHeight="false" outlineLevel="0" collapsed="false">
      <c r="A44" s="185" t="s">
        <v>431</v>
      </c>
      <c r="B44" s="185" t="s">
        <v>35</v>
      </c>
      <c r="C44" s="185" t="s">
        <v>432</v>
      </c>
      <c r="D44" s="185" t="n">
        <v>13135</v>
      </c>
      <c r="E44" s="185" t="s">
        <v>433</v>
      </c>
      <c r="F44" s="184" t="s">
        <v>400</v>
      </c>
      <c r="G44" s="184" t="n">
        <v>8</v>
      </c>
      <c r="H44" s="184" t="n">
        <f aca="false">M44+'1MP_ADT'!H44</f>
        <v>0</v>
      </c>
      <c r="I44" s="184" t="n">
        <v>959.62</v>
      </c>
      <c r="J44" s="184" t="n">
        <f aca="false">TRUNC(G44 * I44,2)</f>
        <v>7676.96</v>
      </c>
      <c r="K44" s="186" t="n">
        <f aca="false">TRUNC(H44*I44,2)</f>
        <v>0</v>
      </c>
      <c r="L44" s="157"/>
      <c r="M44" s="204"/>
      <c r="N44" s="203" t="n">
        <f aca="false">K44/J44</f>
        <v>0</v>
      </c>
    </row>
    <row r="45" customFormat="false" ht="15" hidden="false" customHeight="false" outlineLevel="0" collapsed="false">
      <c r="A45" s="181" t="n">
        <v>2</v>
      </c>
      <c r="B45" s="181" t="s">
        <v>35</v>
      </c>
      <c r="C45" s="181"/>
      <c r="D45" s="181" t="s">
        <v>383</v>
      </c>
      <c r="E45" s="181" t="s">
        <v>434</v>
      </c>
      <c r="F45" s="182"/>
      <c r="G45" s="182" t="n">
        <v>1</v>
      </c>
      <c r="H45" s="182"/>
      <c r="I45" s="184" t="n">
        <v>12655.28</v>
      </c>
      <c r="J45" s="182" t="n">
        <f aca="false">SUM(J46:J50)</f>
        <v>12655.28</v>
      </c>
      <c r="K45" s="186" t="n">
        <f aca="false">SUM(K46:K50)</f>
        <v>3748.68</v>
      </c>
      <c r="L45" s="157"/>
      <c r="M45" s="204"/>
    </row>
    <row r="46" customFormat="false" ht="35.05" hidden="false" customHeight="false" outlineLevel="0" collapsed="false">
      <c r="A46" s="185" t="s">
        <v>435</v>
      </c>
      <c r="B46" s="185" t="s">
        <v>35</v>
      </c>
      <c r="C46" s="185" t="s">
        <v>42</v>
      </c>
      <c r="D46" s="185" t="n">
        <v>87905</v>
      </c>
      <c r="E46" s="185" t="s">
        <v>436</v>
      </c>
      <c r="F46" s="184" t="s">
        <v>400</v>
      </c>
      <c r="G46" s="184" t="n">
        <v>144</v>
      </c>
      <c r="H46" s="184" t="n">
        <f aca="false">M46+'1MP_ADT'!H46</f>
        <v>0</v>
      </c>
      <c r="I46" s="184" t="n">
        <v>9.53</v>
      </c>
      <c r="J46" s="184" t="n">
        <f aca="false">TRUNC(G46 * I46,2)</f>
        <v>1372.32</v>
      </c>
      <c r="K46" s="186" t="n">
        <f aca="false">TRUNC(H46*I46,2)</f>
        <v>0</v>
      </c>
      <c r="L46" s="157"/>
      <c r="M46" s="204"/>
      <c r="N46" s="203" t="n">
        <f aca="false">K46/J46</f>
        <v>0</v>
      </c>
    </row>
    <row r="47" customFormat="false" ht="35.05" hidden="false" customHeight="false" outlineLevel="0" collapsed="false">
      <c r="A47" s="185" t="s">
        <v>437</v>
      </c>
      <c r="B47" s="185" t="s">
        <v>35</v>
      </c>
      <c r="C47" s="185" t="s">
        <v>42</v>
      </c>
      <c r="D47" s="185" t="n">
        <v>87794</v>
      </c>
      <c r="E47" s="185" t="s">
        <v>144</v>
      </c>
      <c r="F47" s="184" t="s">
        <v>400</v>
      </c>
      <c r="G47" s="184" t="n">
        <v>144</v>
      </c>
      <c r="H47" s="184" t="n">
        <f aca="false">M47+'1MP_ADT'!H47</f>
        <v>52</v>
      </c>
      <c r="I47" s="184" t="n">
        <v>53.05</v>
      </c>
      <c r="J47" s="184" t="n">
        <f aca="false">TRUNC(G47 * I47,2)</f>
        <v>7639.2</v>
      </c>
      <c r="K47" s="186" t="n">
        <f aca="false">TRUNC(H47*I47,2)</f>
        <v>2758.6</v>
      </c>
      <c r="L47" s="157"/>
      <c r="M47" s="204"/>
      <c r="N47" s="203" t="n">
        <f aca="false">K47/J47</f>
        <v>0.361111111111111</v>
      </c>
    </row>
    <row r="48" customFormat="false" ht="35.05" hidden="false" customHeight="false" outlineLevel="0" collapsed="false">
      <c r="A48" s="185" t="s">
        <v>438</v>
      </c>
      <c r="B48" s="185" t="s">
        <v>35</v>
      </c>
      <c r="C48" s="185" t="s">
        <v>42</v>
      </c>
      <c r="D48" s="185" t="n">
        <v>87888</v>
      </c>
      <c r="E48" s="185" t="s">
        <v>439</v>
      </c>
      <c r="F48" s="184" t="s">
        <v>400</v>
      </c>
      <c r="G48" s="184" t="n">
        <v>144</v>
      </c>
      <c r="H48" s="184" t="n">
        <f aca="false">M48+'1MP_ADT'!H48</f>
        <v>104</v>
      </c>
      <c r="I48" s="184" t="n">
        <v>9.52</v>
      </c>
      <c r="J48" s="184" t="n">
        <f aca="false">TRUNC(G48 * I48,2)</f>
        <v>1370.88</v>
      </c>
      <c r="K48" s="186" t="n">
        <f aca="false">TRUNC(H48*I48,2)</f>
        <v>990.08</v>
      </c>
      <c r="L48" s="178"/>
      <c r="M48" s="205"/>
      <c r="N48" s="203" t="n">
        <f aca="false">K48/J48</f>
        <v>0.722222222222222</v>
      </c>
    </row>
    <row r="49" customFormat="false" ht="23.85" hidden="false" customHeight="false" outlineLevel="0" collapsed="false">
      <c r="A49" s="185" t="s">
        <v>440</v>
      </c>
      <c r="B49" s="185" t="s">
        <v>35</v>
      </c>
      <c r="C49" s="185" t="s">
        <v>42</v>
      </c>
      <c r="D49" s="185" t="n">
        <v>73445</v>
      </c>
      <c r="E49" s="185" t="s">
        <v>441</v>
      </c>
      <c r="F49" s="184" t="s">
        <v>400</v>
      </c>
      <c r="G49" s="184" t="n">
        <v>144</v>
      </c>
      <c r="H49" s="184" t="n">
        <f aca="false">M49+'1MP_ADT'!H49</f>
        <v>0</v>
      </c>
      <c r="I49" s="184" t="n">
        <v>13.99</v>
      </c>
      <c r="J49" s="184" t="n">
        <f aca="false">TRUNC(G49 * I49,2)</f>
        <v>2014.56</v>
      </c>
      <c r="K49" s="186" t="n">
        <f aca="false">TRUNC(H49*I49,2)</f>
        <v>0</v>
      </c>
      <c r="L49" s="178"/>
      <c r="M49" s="205"/>
      <c r="N49" s="203" t="n">
        <f aca="false">K49/J49</f>
        <v>0</v>
      </c>
    </row>
    <row r="50" customFormat="false" ht="35.05" hidden="false" customHeight="false" outlineLevel="0" collapsed="false">
      <c r="A50" s="185" t="s">
        <v>442</v>
      </c>
      <c r="B50" s="185" t="s">
        <v>35</v>
      </c>
      <c r="C50" s="185" t="s">
        <v>42</v>
      </c>
      <c r="D50" s="185" t="n">
        <v>100726</v>
      </c>
      <c r="E50" s="185" t="s">
        <v>443</v>
      </c>
      <c r="F50" s="184" t="s">
        <v>400</v>
      </c>
      <c r="G50" s="184" t="n">
        <v>8</v>
      </c>
      <c r="H50" s="184" t="n">
        <f aca="false">M50+'1MP_ADT'!H50</f>
        <v>0</v>
      </c>
      <c r="I50" s="184" t="n">
        <v>32.29</v>
      </c>
      <c r="J50" s="184" t="n">
        <f aca="false">TRUNC(G50 * I50,2)</f>
        <v>258.32</v>
      </c>
      <c r="K50" s="186" t="n">
        <f aca="false">TRUNC(H50*I50,2)</f>
        <v>0</v>
      </c>
      <c r="L50" s="178"/>
      <c r="M50" s="205"/>
      <c r="N50" s="203" t="n">
        <f aca="false">K50/J50</f>
        <v>0</v>
      </c>
    </row>
    <row r="51" customFormat="false" ht="15" hidden="false" customHeight="false" outlineLevel="0" collapsed="false">
      <c r="A51" s="181" t="n">
        <v>3</v>
      </c>
      <c r="B51" s="181" t="s">
        <v>35</v>
      </c>
      <c r="C51" s="181"/>
      <c r="D51" s="181" t="s">
        <v>383</v>
      </c>
      <c r="E51" s="181" t="s">
        <v>444</v>
      </c>
      <c r="F51" s="182"/>
      <c r="G51" s="182" t="n">
        <v>1</v>
      </c>
      <c r="H51" s="182"/>
      <c r="I51" s="182"/>
      <c r="J51" s="182" t="n">
        <f aca="false">TRUNC(G51 * I51,2)</f>
        <v>0</v>
      </c>
      <c r="K51" s="186" t="n">
        <f aca="false">+K52</f>
        <v>4784.18</v>
      </c>
      <c r="L51" s="157"/>
      <c r="M51" s="204"/>
    </row>
    <row r="52" customFormat="false" ht="15" hidden="false" customHeight="false" outlineLevel="0" collapsed="false">
      <c r="A52" s="181" t="s">
        <v>445</v>
      </c>
      <c r="B52" s="181" t="s">
        <v>35</v>
      </c>
      <c r="C52" s="181"/>
      <c r="D52" s="181" t="s">
        <v>383</v>
      </c>
      <c r="E52" s="181" t="s">
        <v>176</v>
      </c>
      <c r="F52" s="182"/>
      <c r="G52" s="182" t="n">
        <v>1</v>
      </c>
      <c r="H52" s="182"/>
      <c r="I52" s="182"/>
      <c r="J52" s="182" t="n">
        <f aca="false">SUM(J53:J63)</f>
        <v>8515.49</v>
      </c>
      <c r="K52" s="186" t="n">
        <f aca="false">SUM(K53:K63)</f>
        <v>4784.18</v>
      </c>
      <c r="L52" s="157"/>
      <c r="M52" s="204"/>
    </row>
    <row r="53" customFormat="false" ht="15" hidden="false" customHeight="false" outlineLevel="0" collapsed="false">
      <c r="A53" s="185" t="s">
        <v>446</v>
      </c>
      <c r="B53" s="185" t="s">
        <v>35</v>
      </c>
      <c r="C53" s="185" t="s">
        <v>42</v>
      </c>
      <c r="D53" s="185" t="n">
        <v>98305</v>
      </c>
      <c r="E53" s="185" t="s">
        <v>447</v>
      </c>
      <c r="F53" s="184" t="s">
        <v>120</v>
      </c>
      <c r="G53" s="184" t="n">
        <v>1</v>
      </c>
      <c r="H53" s="184" t="n">
        <f aca="false">M53+'1MP_ADT'!H53</f>
        <v>0</v>
      </c>
      <c r="I53" s="184" t="n">
        <v>3370.03</v>
      </c>
      <c r="J53" s="184" t="n">
        <f aca="false">TRUNC(G53 * I53,2)</f>
        <v>3370.03</v>
      </c>
      <c r="K53" s="186" t="n">
        <f aca="false">TRUNC(H53*I53,2)</f>
        <v>0</v>
      </c>
      <c r="L53" s="157"/>
      <c r="M53" s="204"/>
      <c r="N53" s="203" t="n">
        <f aca="false">K53/J53</f>
        <v>0</v>
      </c>
    </row>
    <row r="54" customFormat="false" ht="15" hidden="false" customHeight="false" outlineLevel="0" collapsed="false">
      <c r="A54" s="185" t="s">
        <v>448</v>
      </c>
      <c r="B54" s="185" t="s">
        <v>35</v>
      </c>
      <c r="C54" s="185" t="s">
        <v>42</v>
      </c>
      <c r="D54" s="185" t="n">
        <v>98307</v>
      </c>
      <c r="E54" s="185" t="s">
        <v>449</v>
      </c>
      <c r="F54" s="184" t="s">
        <v>120</v>
      </c>
      <c r="G54" s="184" t="n">
        <v>4</v>
      </c>
      <c r="H54" s="184" t="n">
        <f aca="false">M54+'1MP_ADT'!H54</f>
        <v>0</v>
      </c>
      <c r="I54" s="184" t="n">
        <v>54.17</v>
      </c>
      <c r="J54" s="184" t="n">
        <f aca="false">TRUNC(G54 * I54,2)</f>
        <v>216.68</v>
      </c>
      <c r="K54" s="186" t="n">
        <f aca="false">TRUNC(H54*I54,2)</f>
        <v>0</v>
      </c>
      <c r="L54" s="157"/>
      <c r="M54" s="204"/>
      <c r="N54" s="203" t="n">
        <f aca="false">K54/J54</f>
        <v>0</v>
      </c>
    </row>
    <row r="55" customFormat="false" ht="15" hidden="false" customHeight="false" outlineLevel="0" collapsed="false">
      <c r="A55" s="185" t="s">
        <v>450</v>
      </c>
      <c r="B55" s="185" t="s">
        <v>35</v>
      </c>
      <c r="C55" s="185" t="s">
        <v>42</v>
      </c>
      <c r="D55" s="185" t="n">
        <v>98308</v>
      </c>
      <c r="E55" s="185" t="s">
        <v>451</v>
      </c>
      <c r="F55" s="184" t="s">
        <v>120</v>
      </c>
      <c r="G55" s="184" t="n">
        <v>4</v>
      </c>
      <c r="H55" s="184" t="n">
        <f aca="false">M55+'1MP_ADT'!H55</f>
        <v>0</v>
      </c>
      <c r="I55" s="184" t="n">
        <v>36.15</v>
      </c>
      <c r="J55" s="184" t="n">
        <f aca="false">TRUNC(G55 * I55,2)</f>
        <v>144.6</v>
      </c>
      <c r="K55" s="186" t="n">
        <f aca="false">TRUNC(H55*I55,2)</f>
        <v>0</v>
      </c>
      <c r="L55" s="157"/>
      <c r="M55" s="204"/>
      <c r="N55" s="203" t="n">
        <f aca="false">K55/J55</f>
        <v>0</v>
      </c>
    </row>
    <row r="56" customFormat="false" ht="15" hidden="false" customHeight="false" outlineLevel="0" collapsed="false">
      <c r="A56" s="185" t="s">
        <v>452</v>
      </c>
      <c r="B56" s="185" t="s">
        <v>35</v>
      </c>
      <c r="C56" s="185" t="s">
        <v>42</v>
      </c>
      <c r="D56" s="185" t="n">
        <v>83449</v>
      </c>
      <c r="E56" s="185" t="s">
        <v>453</v>
      </c>
      <c r="F56" s="184" t="s">
        <v>120</v>
      </c>
      <c r="G56" s="184" t="n">
        <v>2</v>
      </c>
      <c r="H56" s="184" t="n">
        <f aca="false">M56+'1MP_ADT'!H56</f>
        <v>2</v>
      </c>
      <c r="I56" s="184" t="n">
        <v>659.9</v>
      </c>
      <c r="J56" s="184" t="n">
        <f aca="false">TRUNC(G56 * I56,2)</f>
        <v>1319.8</v>
      </c>
      <c r="K56" s="186" t="n">
        <f aca="false">TRUNC(H56*I56,2)</f>
        <v>1319.8</v>
      </c>
      <c r="L56" s="157"/>
      <c r="M56" s="206" t="n">
        <f aca="false">G56</f>
        <v>2</v>
      </c>
      <c r="N56" s="203" t="n">
        <f aca="false">K56/J56</f>
        <v>1</v>
      </c>
    </row>
    <row r="57" customFormat="false" ht="15" hidden="false" customHeight="false" outlineLevel="0" collapsed="false">
      <c r="A57" s="185" t="s">
        <v>454</v>
      </c>
      <c r="B57" s="185" t="s">
        <v>35</v>
      </c>
      <c r="C57" s="185" t="s">
        <v>42</v>
      </c>
      <c r="D57" s="185" t="n">
        <v>83387</v>
      </c>
      <c r="E57" s="185" t="s">
        <v>216</v>
      </c>
      <c r="F57" s="184" t="s">
        <v>120</v>
      </c>
      <c r="G57" s="184" t="n">
        <v>14</v>
      </c>
      <c r="H57" s="184" t="n">
        <f aca="false">M57+'1MP_ADT'!H57</f>
        <v>14</v>
      </c>
      <c r="I57" s="184" t="n">
        <v>12</v>
      </c>
      <c r="J57" s="184" t="n">
        <f aca="false">TRUNC(G57 * I57,2)</f>
        <v>168</v>
      </c>
      <c r="K57" s="186" t="n">
        <f aca="false">TRUNC(H57*I57,2)</f>
        <v>168</v>
      </c>
      <c r="L57" s="178"/>
      <c r="M57" s="206" t="n">
        <f aca="false">G57</f>
        <v>14</v>
      </c>
      <c r="N57" s="203" t="n">
        <f aca="false">K57/J57</f>
        <v>1</v>
      </c>
    </row>
    <row r="58" customFormat="false" ht="23.85" hidden="false" customHeight="false" outlineLevel="0" collapsed="false">
      <c r="A58" s="185" t="s">
        <v>455</v>
      </c>
      <c r="B58" s="185" t="s">
        <v>35</v>
      </c>
      <c r="C58" s="185" t="s">
        <v>42</v>
      </c>
      <c r="D58" s="185" t="n">
        <v>97239</v>
      </c>
      <c r="E58" s="185" t="s">
        <v>456</v>
      </c>
      <c r="F58" s="184" t="s">
        <v>47</v>
      </c>
      <c r="G58" s="184" t="n">
        <v>3</v>
      </c>
      <c r="H58" s="184" t="n">
        <f aca="false">M58+'1MP_ADT'!H58</f>
        <v>3</v>
      </c>
      <c r="I58" s="184" t="n">
        <v>97.77</v>
      </c>
      <c r="J58" s="184" t="n">
        <f aca="false">TRUNC(G58 * I58,2)</f>
        <v>293.31</v>
      </c>
      <c r="K58" s="186" t="n">
        <f aca="false">TRUNC(H58*I58,2)</f>
        <v>293.31</v>
      </c>
      <c r="L58" s="157"/>
      <c r="M58" s="206" t="n">
        <f aca="false">G58</f>
        <v>3</v>
      </c>
      <c r="N58" s="203" t="n">
        <f aca="false">K58/J58</f>
        <v>1</v>
      </c>
    </row>
    <row r="59" customFormat="false" ht="23.85" hidden="false" customHeight="false" outlineLevel="0" collapsed="false">
      <c r="A59" s="185" t="s">
        <v>457</v>
      </c>
      <c r="B59" s="185" t="s">
        <v>35</v>
      </c>
      <c r="C59" s="185" t="s">
        <v>42</v>
      </c>
      <c r="D59" s="185" t="n">
        <v>91837</v>
      </c>
      <c r="E59" s="185" t="s">
        <v>458</v>
      </c>
      <c r="F59" s="184" t="s">
        <v>47</v>
      </c>
      <c r="G59" s="184" t="n">
        <v>56</v>
      </c>
      <c r="H59" s="184" t="n">
        <f aca="false">M59+'1MP_ADT'!H59</f>
        <v>56</v>
      </c>
      <c r="I59" s="184" t="n">
        <v>28.13</v>
      </c>
      <c r="J59" s="184" t="n">
        <f aca="false">TRUNC(G59 * I59,2)</f>
        <v>1575.28</v>
      </c>
      <c r="K59" s="186" t="n">
        <f aca="false">TRUNC(H59*I59,2)</f>
        <v>1575.28</v>
      </c>
      <c r="L59" s="157"/>
      <c r="M59" s="206" t="n">
        <f aca="false">G59</f>
        <v>56</v>
      </c>
      <c r="N59" s="203" t="n">
        <f aca="false">K59/J59</f>
        <v>1</v>
      </c>
    </row>
    <row r="60" customFormat="false" ht="23.85" hidden="false" customHeight="false" outlineLevel="0" collapsed="false">
      <c r="A60" s="185" t="s">
        <v>459</v>
      </c>
      <c r="B60" s="185" t="s">
        <v>35</v>
      </c>
      <c r="C60" s="185" t="s">
        <v>42</v>
      </c>
      <c r="D60" s="185" t="n">
        <v>91845</v>
      </c>
      <c r="E60" s="185" t="s">
        <v>460</v>
      </c>
      <c r="F60" s="184" t="s">
        <v>47</v>
      </c>
      <c r="G60" s="184" t="n">
        <v>70</v>
      </c>
      <c r="H60" s="184" t="n">
        <f aca="false">M60+'1MP_ADT'!H60</f>
        <v>70</v>
      </c>
      <c r="I60" s="184" t="n">
        <v>9.66</v>
      </c>
      <c r="J60" s="184" t="n">
        <f aca="false">TRUNC(G60 * I60,2)</f>
        <v>676.2</v>
      </c>
      <c r="K60" s="186" t="n">
        <f aca="false">TRUNC(H60*I60,2)</f>
        <v>676.2</v>
      </c>
      <c r="L60" s="157"/>
      <c r="M60" s="206" t="n">
        <f aca="false">G60</f>
        <v>70</v>
      </c>
      <c r="N60" s="203" t="n">
        <f aca="false">K60/J60</f>
        <v>1</v>
      </c>
    </row>
    <row r="61" customFormat="false" ht="15" hidden="false" customHeight="false" outlineLevel="0" collapsed="false">
      <c r="A61" s="185" t="s">
        <v>461</v>
      </c>
      <c r="B61" s="185" t="s">
        <v>35</v>
      </c>
      <c r="C61" s="185" t="s">
        <v>432</v>
      </c>
      <c r="D61" s="185" t="n">
        <v>12600</v>
      </c>
      <c r="E61" s="185" t="s">
        <v>462</v>
      </c>
      <c r="F61" s="184" t="s">
        <v>463</v>
      </c>
      <c r="G61" s="184" t="n">
        <v>1</v>
      </c>
      <c r="H61" s="184" t="n">
        <f aca="false">M61+'1MP_ADT'!H61</f>
        <v>1</v>
      </c>
      <c r="I61" s="184" t="n">
        <v>37.86</v>
      </c>
      <c r="J61" s="184" t="n">
        <f aca="false">TRUNC(G61 * I61,2)</f>
        <v>37.86</v>
      </c>
      <c r="K61" s="186" t="n">
        <f aca="false">TRUNC(H61*I61,2)</f>
        <v>37.86</v>
      </c>
      <c r="L61" s="157"/>
      <c r="M61" s="206" t="n">
        <f aca="false">G61</f>
        <v>1</v>
      </c>
      <c r="N61" s="203" t="n">
        <f aca="false">K61/J61</f>
        <v>1</v>
      </c>
    </row>
    <row r="62" customFormat="false" ht="15" hidden="false" customHeight="false" outlineLevel="0" collapsed="false">
      <c r="A62" s="185" t="s">
        <v>464</v>
      </c>
      <c r="B62" s="185" t="s">
        <v>35</v>
      </c>
      <c r="C62" s="185" t="s">
        <v>432</v>
      </c>
      <c r="D62" s="185" t="n">
        <v>762</v>
      </c>
      <c r="E62" s="185" t="s">
        <v>465</v>
      </c>
      <c r="F62" s="184" t="s">
        <v>466</v>
      </c>
      <c r="G62" s="184" t="n">
        <v>3</v>
      </c>
      <c r="H62" s="184" t="n">
        <f aca="false">M62+'1MP_ADT'!H62</f>
        <v>3</v>
      </c>
      <c r="I62" s="184" t="n">
        <v>37.27</v>
      </c>
      <c r="J62" s="184" t="n">
        <f aca="false">TRUNC(G62 * I62,2)</f>
        <v>111.81</v>
      </c>
      <c r="K62" s="186" t="n">
        <f aca="false">TRUNC(H62*I62,2)</f>
        <v>111.81</v>
      </c>
      <c r="L62" s="157"/>
      <c r="M62" s="206" t="n">
        <f aca="false">G62</f>
        <v>3</v>
      </c>
      <c r="N62" s="203" t="n">
        <f aca="false">K62/J62</f>
        <v>1</v>
      </c>
    </row>
    <row r="63" customFormat="false" ht="15" hidden="false" customHeight="false" outlineLevel="0" collapsed="false">
      <c r="A63" s="185" t="s">
        <v>467</v>
      </c>
      <c r="B63" s="185" t="s">
        <v>35</v>
      </c>
      <c r="C63" s="185" t="s">
        <v>42</v>
      </c>
      <c r="D63" s="185" t="n">
        <v>88264</v>
      </c>
      <c r="E63" s="185" t="s">
        <v>468</v>
      </c>
      <c r="F63" s="184" t="s">
        <v>469</v>
      </c>
      <c r="G63" s="184" t="n">
        <v>18</v>
      </c>
      <c r="H63" s="184" t="n">
        <f aca="false">M63+'1MP_ADT'!H63</f>
        <v>18</v>
      </c>
      <c r="I63" s="184" t="n">
        <v>33.44</v>
      </c>
      <c r="J63" s="184" t="n">
        <f aca="false">TRUNC(G63 * I63,2)</f>
        <v>601.92</v>
      </c>
      <c r="K63" s="186" t="n">
        <f aca="false">TRUNC(H63*I63,2)</f>
        <v>601.92</v>
      </c>
      <c r="L63" s="157"/>
      <c r="M63" s="206" t="n">
        <f aca="false">G63</f>
        <v>18</v>
      </c>
      <c r="N63" s="203" t="n">
        <f aca="false">K63/J63</f>
        <v>1</v>
      </c>
    </row>
    <row r="64" customFormat="false" ht="15" hidden="false" customHeight="false" outlineLevel="0" collapsed="false">
      <c r="A64" s="181" t="n">
        <v>4</v>
      </c>
      <c r="B64" s="181" t="s">
        <v>35</v>
      </c>
      <c r="C64" s="181"/>
      <c r="D64" s="181" t="s">
        <v>383</v>
      </c>
      <c r="E64" s="181" t="s">
        <v>470</v>
      </c>
      <c r="F64" s="182"/>
      <c r="G64" s="182" t="n">
        <v>1</v>
      </c>
      <c r="H64" s="182"/>
      <c r="I64" s="182"/>
      <c r="J64" s="182" t="n">
        <f aca="false">SUM(J65:J68)</f>
        <v>13728.4</v>
      </c>
      <c r="K64" s="187" t="n">
        <f aca="false">SUM(K65:K68)</f>
        <v>8881.8</v>
      </c>
      <c r="L64" s="157"/>
      <c r="M64" s="204"/>
    </row>
    <row r="65" customFormat="false" ht="35.05" hidden="false" customHeight="false" outlineLevel="0" collapsed="false">
      <c r="A65" s="185" t="s">
        <v>471</v>
      </c>
      <c r="B65" s="185" t="s">
        <v>35</v>
      </c>
      <c r="C65" s="185" t="s">
        <v>42</v>
      </c>
      <c r="D65" s="185" t="n">
        <v>106017</v>
      </c>
      <c r="E65" s="185" t="s">
        <v>472</v>
      </c>
      <c r="F65" s="184" t="s">
        <v>120</v>
      </c>
      <c r="G65" s="184" t="n">
        <v>20</v>
      </c>
      <c r="H65" s="184"/>
      <c r="I65" s="184" t="n">
        <v>242.33</v>
      </c>
      <c r="J65" s="184" t="n">
        <f aca="false">TRUNC(G65 * I65,2)</f>
        <v>4846.6</v>
      </c>
      <c r="K65" s="186" t="n">
        <f aca="false">TRUNC(H65*I65,2)</f>
        <v>0</v>
      </c>
      <c r="L65" s="178"/>
      <c r="M65" s="206" t="n">
        <f aca="false">G65</f>
        <v>20</v>
      </c>
      <c r="N65" s="203" t="n">
        <f aca="false">K65/J65</f>
        <v>0</v>
      </c>
    </row>
    <row r="66" customFormat="false" ht="15" hidden="false" customHeight="false" outlineLevel="0" collapsed="false">
      <c r="A66" s="185" t="s">
        <v>473</v>
      </c>
      <c r="B66" s="185" t="s">
        <v>35</v>
      </c>
      <c r="C66" s="185" t="s">
        <v>42</v>
      </c>
      <c r="D66" s="185" t="n">
        <v>83652</v>
      </c>
      <c r="E66" s="185" t="s">
        <v>474</v>
      </c>
      <c r="F66" s="184" t="s">
        <v>47</v>
      </c>
      <c r="G66" s="184" t="n">
        <v>60</v>
      </c>
      <c r="H66" s="184" t="n">
        <f aca="false">M66+'1MP_ADT'!H66</f>
        <v>60</v>
      </c>
      <c r="I66" s="184" t="n">
        <v>129.42</v>
      </c>
      <c r="J66" s="184" t="n">
        <f aca="false">TRUNC(G66 * I66,2)</f>
        <v>7765.2</v>
      </c>
      <c r="K66" s="186" t="n">
        <f aca="false">TRUNC(H66*I66,2)</f>
        <v>7765.2</v>
      </c>
      <c r="L66" s="157"/>
      <c r="M66" s="206" t="n">
        <f aca="false">G66</f>
        <v>60</v>
      </c>
      <c r="N66" s="203" t="n">
        <f aca="false">K66/J66</f>
        <v>1</v>
      </c>
    </row>
    <row r="67" customFormat="false" ht="23.85" hidden="false" customHeight="false" outlineLevel="0" collapsed="false">
      <c r="A67" s="185" t="s">
        <v>475</v>
      </c>
      <c r="B67" s="185" t="s">
        <v>35</v>
      </c>
      <c r="C67" s="185" t="s">
        <v>42</v>
      </c>
      <c r="D67" s="185" t="n">
        <v>78018</v>
      </c>
      <c r="E67" s="185" t="s">
        <v>476</v>
      </c>
      <c r="F67" s="184" t="s">
        <v>388</v>
      </c>
      <c r="G67" s="184" t="n">
        <v>14.7</v>
      </c>
      <c r="H67" s="184" t="n">
        <f aca="false">M67+'1MP_ADT'!H67</f>
        <v>14.7</v>
      </c>
      <c r="I67" s="184" t="n">
        <v>61.87</v>
      </c>
      <c r="J67" s="184" t="n">
        <f aca="false">TRUNC(G67 * I67,2)</f>
        <v>909.48</v>
      </c>
      <c r="K67" s="186" t="n">
        <f aca="false">TRUNC(H67*I67,2)</f>
        <v>909.48</v>
      </c>
      <c r="L67" s="157"/>
      <c r="M67" s="206" t="n">
        <f aca="false">G67</f>
        <v>14.7</v>
      </c>
      <c r="N67" s="203" t="n">
        <f aca="false">K67/J67</f>
        <v>1</v>
      </c>
    </row>
    <row r="68" customFormat="false" ht="15" hidden="false" customHeight="false" outlineLevel="0" collapsed="false">
      <c r="A68" s="185" t="s">
        <v>477</v>
      </c>
      <c r="B68" s="185" t="s">
        <v>35</v>
      </c>
      <c r="C68" s="185" t="s">
        <v>42</v>
      </c>
      <c r="D68" s="185" t="n">
        <v>79488</v>
      </c>
      <c r="E68" s="185" t="s">
        <v>478</v>
      </c>
      <c r="F68" s="184" t="s">
        <v>388</v>
      </c>
      <c r="G68" s="184" t="n">
        <v>14.7</v>
      </c>
      <c r="H68" s="184" t="n">
        <f aca="false">M68+'1MP_ADT'!H68</f>
        <v>14.7</v>
      </c>
      <c r="I68" s="184" t="n">
        <v>14.09</v>
      </c>
      <c r="J68" s="184" t="n">
        <f aca="false">TRUNC(G68 * I68,2)</f>
        <v>207.12</v>
      </c>
      <c r="K68" s="186" t="n">
        <f aca="false">TRUNC(H68*I68,2)</f>
        <v>207.12</v>
      </c>
      <c r="L68" s="157"/>
      <c r="M68" s="206" t="n">
        <f aca="false">G68</f>
        <v>14.7</v>
      </c>
      <c r="N68" s="203" t="n">
        <f aca="false">K68/J68</f>
        <v>1</v>
      </c>
    </row>
    <row r="69" customFormat="false" ht="15" hidden="false" customHeight="false" outlineLevel="0" collapsed="false">
      <c r="A69" s="181" t="n">
        <v>5</v>
      </c>
      <c r="B69" s="181" t="s">
        <v>35</v>
      </c>
      <c r="C69" s="181"/>
      <c r="D69" s="181" t="s">
        <v>383</v>
      </c>
      <c r="E69" s="181" t="s">
        <v>479</v>
      </c>
      <c r="F69" s="182"/>
      <c r="G69" s="182" t="n">
        <v>1</v>
      </c>
      <c r="H69" s="182"/>
      <c r="I69" s="182"/>
      <c r="J69" s="182" t="n">
        <f aca="false">SUM(J70:J77)</f>
        <v>12133.06</v>
      </c>
      <c r="K69" s="183" t="n">
        <f aca="false">SUM(K71:K77)</f>
        <v>10864.61</v>
      </c>
      <c r="L69" s="178"/>
      <c r="M69" s="205"/>
      <c r="N69" s="179"/>
    </row>
    <row r="70" customFormat="false" ht="23.85" hidden="false" customHeight="false" outlineLevel="0" collapsed="false">
      <c r="A70" s="185" t="s">
        <v>480</v>
      </c>
      <c r="B70" s="185" t="s">
        <v>35</v>
      </c>
      <c r="C70" s="185" t="s">
        <v>42</v>
      </c>
      <c r="D70" s="185" t="n">
        <v>92608</v>
      </c>
      <c r="E70" s="185" t="s">
        <v>119</v>
      </c>
      <c r="F70" s="184" t="s">
        <v>120</v>
      </c>
      <c r="G70" s="184" t="n">
        <v>1</v>
      </c>
      <c r="H70" s="184" t="n">
        <f aca="false">M70+'1MP_ADT'!H70</f>
        <v>1</v>
      </c>
      <c r="I70" s="184" t="n">
        <v>1268.45</v>
      </c>
      <c r="J70" s="184" t="n">
        <f aca="false">TRUNC(G70 * I70,2)</f>
        <v>1268.45</v>
      </c>
      <c r="K70" s="186" t="n">
        <f aca="false">TRUNC(H70*I70,2)</f>
        <v>1268.45</v>
      </c>
      <c r="L70" s="157"/>
      <c r="M70" s="206"/>
      <c r="N70" s="203" t="n">
        <f aca="false">K70/J70</f>
        <v>1</v>
      </c>
    </row>
    <row r="71" customFormat="false" ht="35.05" hidden="false" customHeight="false" outlineLevel="0" collapsed="false">
      <c r="A71" s="185" t="s">
        <v>481</v>
      </c>
      <c r="B71" s="185" t="s">
        <v>35</v>
      </c>
      <c r="C71" s="185" t="s">
        <v>42</v>
      </c>
      <c r="D71" s="185" t="n">
        <v>92580</v>
      </c>
      <c r="E71" s="185" t="s">
        <v>122</v>
      </c>
      <c r="F71" s="184" t="s">
        <v>400</v>
      </c>
      <c r="G71" s="184" t="n">
        <v>29.41</v>
      </c>
      <c r="H71" s="184" t="n">
        <f aca="false">M71+'1MP_ADT'!H71</f>
        <v>29.41</v>
      </c>
      <c r="I71" s="184" t="n">
        <v>53.36</v>
      </c>
      <c r="J71" s="184" t="n">
        <f aca="false">TRUNC(G71 * I71,2)</f>
        <v>1569.31</v>
      </c>
      <c r="K71" s="186" t="n">
        <f aca="false">TRUNC(H71*I71,2)</f>
        <v>1569.31</v>
      </c>
      <c r="L71" s="157"/>
      <c r="M71" s="204"/>
      <c r="N71" s="203" t="n">
        <f aca="false">K71/J71</f>
        <v>1</v>
      </c>
    </row>
    <row r="72" customFormat="false" ht="23.85" hidden="false" customHeight="false" outlineLevel="0" collapsed="false">
      <c r="A72" s="185" t="s">
        <v>482</v>
      </c>
      <c r="B72" s="185" t="s">
        <v>35</v>
      </c>
      <c r="C72" s="185" t="s">
        <v>42</v>
      </c>
      <c r="D72" s="185" t="n">
        <v>94216</v>
      </c>
      <c r="E72" s="185" t="s">
        <v>124</v>
      </c>
      <c r="F72" s="184" t="s">
        <v>400</v>
      </c>
      <c r="G72" s="184" t="n">
        <v>29.41</v>
      </c>
      <c r="H72" s="184" t="n">
        <f aca="false">M72+'1MP_ADT'!H72</f>
        <v>29.41</v>
      </c>
      <c r="I72" s="184" t="n">
        <v>205.08</v>
      </c>
      <c r="J72" s="184" t="n">
        <f aca="false">TRUNC(G72 * I72,2)</f>
        <v>6031.4</v>
      </c>
      <c r="K72" s="186" t="n">
        <f aca="false">TRUNC(H72*I72,2)</f>
        <v>6031.4</v>
      </c>
      <c r="L72" s="157"/>
      <c r="M72" s="206" t="n">
        <f aca="false">G72</f>
        <v>29.41</v>
      </c>
      <c r="N72" s="203" t="n">
        <f aca="false">K72/J72</f>
        <v>1</v>
      </c>
    </row>
    <row r="73" customFormat="false" ht="23.85" hidden="false" customHeight="false" outlineLevel="0" collapsed="false">
      <c r="A73" s="185" t="s">
        <v>483</v>
      </c>
      <c r="B73" s="185" t="s">
        <v>35</v>
      </c>
      <c r="C73" s="185" t="s">
        <v>42</v>
      </c>
      <c r="D73" s="185" t="n">
        <v>94228</v>
      </c>
      <c r="E73" s="185" t="s">
        <v>126</v>
      </c>
      <c r="F73" s="184" t="s">
        <v>47</v>
      </c>
      <c r="G73" s="184" t="n">
        <v>5.14</v>
      </c>
      <c r="H73" s="184" t="n">
        <f aca="false">M73+'1MP_ADT'!H73</f>
        <v>5.14</v>
      </c>
      <c r="I73" s="184" t="n">
        <v>110</v>
      </c>
      <c r="J73" s="184" t="n">
        <f aca="false">TRUNC(G73 * I73,2)</f>
        <v>565.4</v>
      </c>
      <c r="K73" s="186" t="n">
        <f aca="false">TRUNC(H73*I73,2)</f>
        <v>565.4</v>
      </c>
      <c r="L73" s="157"/>
      <c r="M73" s="204"/>
      <c r="N73" s="203" t="n">
        <f aca="false">K73/J73</f>
        <v>1</v>
      </c>
    </row>
    <row r="74" customFormat="false" ht="23.85" hidden="false" customHeight="false" outlineLevel="0" collapsed="false">
      <c r="A74" s="185" t="s">
        <v>484</v>
      </c>
      <c r="B74" s="185" t="s">
        <v>35</v>
      </c>
      <c r="C74" s="185" t="s">
        <v>42</v>
      </c>
      <c r="D74" s="185" t="n">
        <v>94231</v>
      </c>
      <c r="E74" s="185" t="s">
        <v>128</v>
      </c>
      <c r="F74" s="184" t="s">
        <v>47</v>
      </c>
      <c r="G74" s="184" t="n">
        <v>5.14</v>
      </c>
      <c r="H74" s="184" t="n">
        <f aca="false">M74+'1MP_ADT'!H74</f>
        <v>5.14</v>
      </c>
      <c r="I74" s="184" t="n">
        <v>65.72</v>
      </c>
      <c r="J74" s="184" t="n">
        <f aca="false">TRUNC(G74 * I74,2)</f>
        <v>337.8</v>
      </c>
      <c r="K74" s="186" t="n">
        <f aca="false">TRUNC(H74*I74,2)</f>
        <v>337.8</v>
      </c>
      <c r="L74" s="157"/>
      <c r="M74" s="204"/>
      <c r="N74" s="203" t="n">
        <f aca="false">K74/J74</f>
        <v>1</v>
      </c>
    </row>
    <row r="75" customFormat="false" ht="23.85" hidden="false" customHeight="false" outlineLevel="0" collapsed="false">
      <c r="A75" s="185" t="s">
        <v>485</v>
      </c>
      <c r="B75" s="185" t="s">
        <v>35</v>
      </c>
      <c r="C75" s="185" t="s">
        <v>42</v>
      </c>
      <c r="D75" s="185" t="n">
        <v>100435</v>
      </c>
      <c r="E75" s="185" t="s">
        <v>130</v>
      </c>
      <c r="F75" s="184" t="s">
        <v>47</v>
      </c>
      <c r="G75" s="184" t="n">
        <v>3.87</v>
      </c>
      <c r="H75" s="184" t="n">
        <f aca="false">M75+'1MP_ADT'!H75</f>
        <v>3.87</v>
      </c>
      <c r="I75" s="184" t="n">
        <v>74.62</v>
      </c>
      <c r="J75" s="184" t="n">
        <f aca="false">TRUNC(G75 * I75,2)</f>
        <v>288.77</v>
      </c>
      <c r="K75" s="186" t="n">
        <f aca="false">TRUNC(H75*I75,2)</f>
        <v>288.77</v>
      </c>
      <c r="L75" s="157"/>
      <c r="M75" s="206" t="n">
        <f aca="false">G75</f>
        <v>3.87</v>
      </c>
      <c r="N75" s="203" t="n">
        <f aca="false">K75/J75</f>
        <v>1</v>
      </c>
    </row>
    <row r="76" customFormat="false" ht="23.85" hidden="false" customHeight="false" outlineLevel="0" collapsed="false">
      <c r="A76" s="185" t="s">
        <v>486</v>
      </c>
      <c r="B76" s="185" t="s">
        <v>35</v>
      </c>
      <c r="C76" s="185" t="s">
        <v>42</v>
      </c>
      <c r="D76" s="185" t="n">
        <v>97647</v>
      </c>
      <c r="E76" s="185" t="s">
        <v>399</v>
      </c>
      <c r="F76" s="184" t="s">
        <v>400</v>
      </c>
      <c r="G76" s="184" t="n">
        <v>29.41</v>
      </c>
      <c r="H76" s="184" t="n">
        <f aca="false">M76+'1MP_ADT'!H76</f>
        <v>29.41</v>
      </c>
      <c r="I76" s="184" t="n">
        <v>4.22</v>
      </c>
      <c r="J76" s="184" t="n">
        <f aca="false">TRUNC(G76 * I76,2)</f>
        <v>124.11</v>
      </c>
      <c r="K76" s="186" t="n">
        <f aca="false">TRUNC(H76*I76,2)</f>
        <v>124.11</v>
      </c>
      <c r="L76" s="157"/>
      <c r="M76" s="204"/>
      <c r="N76" s="203" t="n">
        <f aca="false">K76/J76</f>
        <v>1</v>
      </c>
    </row>
    <row r="77" customFormat="false" ht="23.85" hidden="false" customHeight="false" outlineLevel="0" collapsed="false">
      <c r="A77" s="185" t="s">
        <v>487</v>
      </c>
      <c r="B77" s="185" t="s">
        <v>35</v>
      </c>
      <c r="C77" s="185" t="s">
        <v>42</v>
      </c>
      <c r="D77" s="185" t="n">
        <v>100721</v>
      </c>
      <c r="E77" s="185" t="s">
        <v>488</v>
      </c>
      <c r="F77" s="184" t="s">
        <v>400</v>
      </c>
      <c r="G77" s="184" t="n">
        <v>66.23</v>
      </c>
      <c r="H77" s="184" t="n">
        <f aca="false">M77+'1MP_ADT'!H77</f>
        <v>66.23</v>
      </c>
      <c r="I77" s="184" t="n">
        <v>29.41</v>
      </c>
      <c r="J77" s="184" t="n">
        <f aca="false">TRUNC(G77 * I77,2)</f>
        <v>1947.82</v>
      </c>
      <c r="K77" s="186" t="n">
        <f aca="false">TRUNC(H77*I77,2)</f>
        <v>1947.82</v>
      </c>
      <c r="L77" s="157"/>
      <c r="M77" s="206" t="n">
        <f aca="false">G77</f>
        <v>66.23</v>
      </c>
      <c r="N77" s="203" t="n">
        <f aca="false">K77/J77</f>
        <v>1</v>
      </c>
    </row>
    <row r="78" customFormat="false" ht="15" hidden="false" customHeight="false" outlineLevel="0" collapsed="false">
      <c r="A78" s="181" t="n">
        <v>6</v>
      </c>
      <c r="B78" s="181" t="s">
        <v>35</v>
      </c>
      <c r="C78" s="181"/>
      <c r="D78" s="181" t="s">
        <v>383</v>
      </c>
      <c r="E78" s="181" t="s">
        <v>489</v>
      </c>
      <c r="F78" s="182"/>
      <c r="G78" s="182" t="n">
        <v>1</v>
      </c>
      <c r="H78" s="182"/>
      <c r="I78" s="182"/>
      <c r="J78" s="182" t="n">
        <f aca="false">SUM(J79:J80)</f>
        <v>1187.42</v>
      </c>
      <c r="K78" s="183" t="n">
        <f aca="false">SUM(K80:K82)</f>
        <v>22244.54</v>
      </c>
      <c r="L78" s="178"/>
      <c r="M78" s="205"/>
      <c r="N78" s="179"/>
    </row>
    <row r="79" customFormat="false" ht="15" hidden="false" customHeight="false" outlineLevel="0" collapsed="false">
      <c r="A79" s="185" t="s">
        <v>490</v>
      </c>
      <c r="B79" s="185" t="s">
        <v>35</v>
      </c>
      <c r="C79" s="185" t="s">
        <v>42</v>
      </c>
      <c r="D79" s="185" t="n">
        <v>105521</v>
      </c>
      <c r="E79" s="185" t="s">
        <v>491</v>
      </c>
      <c r="F79" s="184" t="s">
        <v>400</v>
      </c>
      <c r="G79" s="184" t="n">
        <v>126</v>
      </c>
      <c r="H79" s="184" t="n">
        <f aca="false">M79+'1MP_ADT'!H79</f>
        <v>0</v>
      </c>
      <c r="I79" s="184" t="n">
        <v>1.69</v>
      </c>
      <c r="J79" s="184" t="n">
        <f aca="false">TRUNC(G79 * I79,2)</f>
        <v>212.94</v>
      </c>
      <c r="K79" s="186" t="n">
        <f aca="false">TRUNC(H79*I79,2)</f>
        <v>0</v>
      </c>
      <c r="L79" s="157"/>
      <c r="M79" s="204"/>
      <c r="N79" s="203" t="n">
        <f aca="false">K79/J79</f>
        <v>0</v>
      </c>
    </row>
    <row r="80" customFormat="false" ht="15" hidden="false" customHeight="false" outlineLevel="0" collapsed="false">
      <c r="A80" s="185" t="s">
        <v>492</v>
      </c>
      <c r="B80" s="185" t="s">
        <v>35</v>
      </c>
      <c r="C80" s="185" t="s">
        <v>36</v>
      </c>
      <c r="D80" s="185" t="s">
        <v>493</v>
      </c>
      <c r="E80" s="185" t="s">
        <v>494</v>
      </c>
      <c r="F80" s="184" t="s">
        <v>495</v>
      </c>
      <c r="G80" s="184" t="n">
        <v>12.6</v>
      </c>
      <c r="H80" s="184" t="n">
        <f aca="false">M80+'1MP_ADT'!H80</f>
        <v>0</v>
      </c>
      <c r="I80" s="184" t="n">
        <v>77.34</v>
      </c>
      <c r="J80" s="184" t="n">
        <f aca="false">TRUNC(G80 * I80,2)</f>
        <v>974.48</v>
      </c>
      <c r="K80" s="186" t="n">
        <f aca="false">TRUNC(H80*I80,2)</f>
        <v>0</v>
      </c>
      <c r="L80" s="157"/>
      <c r="M80" s="204"/>
      <c r="N80" s="203" t="n">
        <f aca="false">K80/J80</f>
        <v>0</v>
      </c>
    </row>
    <row r="81" customFormat="false" ht="15" hidden="false" customHeight="false" outlineLevel="0" collapsed="false">
      <c r="A81" s="181" t="n">
        <v>7</v>
      </c>
      <c r="B81" s="181" t="s">
        <v>35</v>
      </c>
      <c r="C81" s="181"/>
      <c r="D81" s="181" t="s">
        <v>383</v>
      </c>
      <c r="E81" s="181" t="s">
        <v>496</v>
      </c>
      <c r="F81" s="182"/>
      <c r="G81" s="182" t="n">
        <v>1</v>
      </c>
      <c r="H81" s="182"/>
      <c r="I81" s="182"/>
      <c r="J81" s="182" t="n">
        <f aca="false">SUM(J82)</f>
        <v>5561.13</v>
      </c>
      <c r="K81" s="186" t="n">
        <f aca="false">K82</f>
        <v>11122.27</v>
      </c>
      <c r="L81" s="157"/>
      <c r="M81" s="204"/>
    </row>
    <row r="82" customFormat="false" ht="23.85" hidden="false" customHeight="false" outlineLevel="0" collapsed="false">
      <c r="A82" s="185" t="s">
        <v>497</v>
      </c>
      <c r="B82" s="185" t="s">
        <v>35</v>
      </c>
      <c r="C82" s="185" t="s">
        <v>42</v>
      </c>
      <c r="D82" s="185" t="n">
        <v>92413</v>
      </c>
      <c r="E82" s="185" t="s">
        <v>76</v>
      </c>
      <c r="F82" s="184" t="s">
        <v>400</v>
      </c>
      <c r="G82" s="184" t="n">
        <v>43.2</v>
      </c>
      <c r="H82" s="184" t="n">
        <f aca="false">M82+'1MP_ADT'!H82</f>
        <v>86.4</v>
      </c>
      <c r="I82" s="184" t="n">
        <v>128.73</v>
      </c>
      <c r="J82" s="184" t="n">
        <f aca="false">TRUNC(G82 * I82,2)</f>
        <v>5561.13</v>
      </c>
      <c r="K82" s="186" t="n">
        <f aca="false">TRUNC(H82*I82,2)</f>
        <v>11122.27</v>
      </c>
      <c r="L82" s="157"/>
      <c r="M82" s="206" t="n">
        <f aca="false">G82</f>
        <v>43.2</v>
      </c>
      <c r="N82" s="203" t="n">
        <f aca="false">K82/J82</f>
        <v>2.00000179819569</v>
      </c>
    </row>
    <row r="83" customFormat="false" ht="15" hidden="false" customHeight="false" outlineLevel="0" collapsed="false">
      <c r="A83" s="181" t="n">
        <v>8</v>
      </c>
      <c r="B83" s="181"/>
      <c r="C83" s="181"/>
      <c r="D83" s="181" t="s">
        <v>383</v>
      </c>
      <c r="E83" s="181" t="s">
        <v>498</v>
      </c>
      <c r="F83" s="182"/>
      <c r="G83" s="182" t="n">
        <v>1</v>
      </c>
      <c r="H83" s="182"/>
      <c r="I83" s="182"/>
      <c r="J83" s="182" t="n">
        <f aca="false">SUM(J84:J88)</f>
        <v>5177.53</v>
      </c>
      <c r="K83" s="183" t="n">
        <f aca="false">SUM(K84:K88)</f>
        <v>3393.51</v>
      </c>
      <c r="L83" s="178"/>
      <c r="M83" s="205"/>
      <c r="N83" s="179"/>
    </row>
    <row r="84" customFormat="false" ht="23.85" hidden="false" customHeight="false" outlineLevel="0" collapsed="false">
      <c r="A84" s="185" t="s">
        <v>499</v>
      </c>
      <c r="B84" s="185" t="s">
        <v>35</v>
      </c>
      <c r="C84" s="185" t="s">
        <v>42</v>
      </c>
      <c r="D84" s="185" t="n">
        <v>95241</v>
      </c>
      <c r="E84" s="185" t="s">
        <v>149</v>
      </c>
      <c r="F84" s="184" t="s">
        <v>400</v>
      </c>
      <c r="G84" s="184" t="n">
        <v>29.2885</v>
      </c>
      <c r="H84" s="184" t="n">
        <f aca="false">M84+'1MP_ADT'!H84</f>
        <v>0</v>
      </c>
      <c r="I84" s="184" t="n">
        <v>48.69</v>
      </c>
      <c r="J84" s="184" t="n">
        <f aca="false">TRUNC(G84 * I84,2)</f>
        <v>1426.05</v>
      </c>
      <c r="K84" s="186" t="n">
        <f aca="false">TRUNC(H84*I84,2)</f>
        <v>0</v>
      </c>
      <c r="L84" s="157"/>
      <c r="M84" s="206"/>
      <c r="N84" s="203" t="n">
        <f aca="false">K84/J84</f>
        <v>0</v>
      </c>
    </row>
    <row r="85" customFormat="false" ht="15" hidden="false" customHeight="false" outlineLevel="0" collapsed="false">
      <c r="A85" s="185" t="s">
        <v>500</v>
      </c>
      <c r="B85" s="185" t="s">
        <v>35</v>
      </c>
      <c r="C85" s="185" t="s">
        <v>42</v>
      </c>
      <c r="D85" s="185" t="n">
        <v>98557</v>
      </c>
      <c r="E85" s="185" t="s">
        <v>501</v>
      </c>
      <c r="F85" s="184" t="s">
        <v>400</v>
      </c>
      <c r="G85" s="184" t="n">
        <v>51.14</v>
      </c>
      <c r="H85" s="184" t="n">
        <f aca="false">M85+'1MP_ADT'!H85</f>
        <v>51.14</v>
      </c>
      <c r="I85" s="184" t="n">
        <v>47.45</v>
      </c>
      <c r="J85" s="184" t="n">
        <f aca="false">TRUNC(G85 * I85,2)</f>
        <v>2426.59</v>
      </c>
      <c r="K85" s="186" t="n">
        <f aca="false">TRUNC(H85*I85,2)</f>
        <v>2426.59</v>
      </c>
      <c r="L85" s="157"/>
      <c r="M85" s="206" t="n">
        <f aca="false">G85</f>
        <v>51.14</v>
      </c>
      <c r="N85" s="203" t="n">
        <f aca="false">K85/J85</f>
        <v>1</v>
      </c>
    </row>
    <row r="86" customFormat="false" ht="23.85" hidden="false" customHeight="false" outlineLevel="0" collapsed="false">
      <c r="A86" s="185" t="s">
        <v>502</v>
      </c>
      <c r="B86" s="185" t="s">
        <v>35</v>
      </c>
      <c r="C86" s="185" t="s">
        <v>42</v>
      </c>
      <c r="D86" s="185" t="n">
        <v>104766</v>
      </c>
      <c r="E86" s="185" t="s">
        <v>503</v>
      </c>
      <c r="F86" s="184" t="s">
        <v>47</v>
      </c>
      <c r="G86" s="184" t="n">
        <v>1</v>
      </c>
      <c r="H86" s="184" t="n">
        <f aca="false">M86+'1MP_ADT'!H86</f>
        <v>1</v>
      </c>
      <c r="I86" s="184" t="n">
        <v>19.29</v>
      </c>
      <c r="J86" s="184" t="n">
        <f aca="false">TRUNC(G86 * I86,2)</f>
        <v>19.29</v>
      </c>
      <c r="K86" s="186" t="n">
        <f aca="false">TRUNC(H86*I86,2)</f>
        <v>19.29</v>
      </c>
      <c r="L86" s="157"/>
      <c r="M86" s="206" t="n">
        <f aca="false">G86</f>
        <v>1</v>
      </c>
      <c r="N86" s="203" t="n">
        <f aca="false">K86/J86</f>
        <v>1</v>
      </c>
    </row>
    <row r="87" customFormat="false" ht="15" hidden="false" customHeight="false" outlineLevel="0" collapsed="false">
      <c r="A87" s="185" t="s">
        <v>504</v>
      </c>
      <c r="B87" s="185" t="s">
        <v>35</v>
      </c>
      <c r="C87" s="185" t="s">
        <v>42</v>
      </c>
      <c r="D87" s="185" t="n">
        <v>98689</v>
      </c>
      <c r="E87" s="185" t="s">
        <v>153</v>
      </c>
      <c r="F87" s="184" t="s">
        <v>47</v>
      </c>
      <c r="G87" s="184" t="n">
        <v>2.5</v>
      </c>
      <c r="H87" s="184" t="n">
        <f aca="false">M87+'1MP_ADT'!H87</f>
        <v>0</v>
      </c>
      <c r="I87" s="184" t="n">
        <v>143.19</v>
      </c>
      <c r="J87" s="184" t="n">
        <f aca="false">TRUNC(G87 * I87,2)</f>
        <v>357.97</v>
      </c>
      <c r="K87" s="186" t="n">
        <f aca="false">TRUNC(H87*I87,2)</f>
        <v>0</v>
      </c>
      <c r="L87" s="157"/>
      <c r="M87" s="204"/>
      <c r="N87" s="203" t="n">
        <f aca="false">K87/J87</f>
        <v>0</v>
      </c>
    </row>
    <row r="88" customFormat="false" ht="23.85" hidden="false" customHeight="false" outlineLevel="0" collapsed="false">
      <c r="A88" s="185" t="s">
        <v>505</v>
      </c>
      <c r="B88" s="185" t="s">
        <v>35</v>
      </c>
      <c r="C88" s="185" t="s">
        <v>42</v>
      </c>
      <c r="D88" s="185" t="n">
        <v>101965</v>
      </c>
      <c r="E88" s="185" t="s">
        <v>506</v>
      </c>
      <c r="F88" s="184" t="s">
        <v>47</v>
      </c>
      <c r="G88" s="184" t="n">
        <v>6.5</v>
      </c>
      <c r="H88" s="184" t="n">
        <f aca="false">M88+'1MP_ADT'!H88</f>
        <v>6.5</v>
      </c>
      <c r="I88" s="184" t="n">
        <v>145.79</v>
      </c>
      <c r="J88" s="184" t="n">
        <f aca="false">TRUNC(G88 * I88,2)</f>
        <v>947.63</v>
      </c>
      <c r="K88" s="186" t="n">
        <f aca="false">TRUNC(H88*I88,2)</f>
        <v>947.63</v>
      </c>
      <c r="L88" s="178"/>
      <c r="M88" s="206" t="n">
        <f aca="false">G88</f>
        <v>6.5</v>
      </c>
      <c r="N88" s="203" t="n">
        <f aca="false">K88/J88</f>
        <v>1</v>
      </c>
    </row>
    <row r="89" customFormat="false" ht="15" hidden="false" customHeight="false" outlineLevel="0" collapsed="false">
      <c r="A89" s="181" t="n">
        <v>9</v>
      </c>
      <c r="B89" s="181"/>
      <c r="C89" s="181"/>
      <c r="D89" s="181" t="s">
        <v>383</v>
      </c>
      <c r="E89" s="181" t="s">
        <v>507</v>
      </c>
      <c r="F89" s="182"/>
      <c r="G89" s="182" t="n">
        <v>1</v>
      </c>
      <c r="H89" s="182"/>
      <c r="I89" s="182"/>
      <c r="J89" s="182"/>
      <c r="K89" s="186" t="n">
        <f aca="false">K90+K104+K115</f>
        <v>15301.02</v>
      </c>
      <c r="L89" s="157"/>
      <c r="M89" s="204"/>
    </row>
    <row r="90" customFormat="false" ht="15" hidden="false" customHeight="false" outlineLevel="0" collapsed="false">
      <c r="A90" s="181" t="s">
        <v>508</v>
      </c>
      <c r="B90" s="181"/>
      <c r="C90" s="181"/>
      <c r="D90" s="181" t="s">
        <v>383</v>
      </c>
      <c r="E90" s="181" t="s">
        <v>509</v>
      </c>
      <c r="F90" s="182"/>
      <c r="G90" s="182" t="n">
        <v>1</v>
      </c>
      <c r="H90" s="182"/>
      <c r="I90" s="182" t="n">
        <v>13480.59</v>
      </c>
      <c r="J90" s="182" t="n">
        <f aca="false">SUM(J91:J103)</f>
        <v>13480.59</v>
      </c>
      <c r="K90" s="186" t="n">
        <f aca="false">SUM(K91:K103)</f>
        <v>13480.59</v>
      </c>
      <c r="L90" s="157"/>
      <c r="M90" s="204"/>
    </row>
    <row r="91" customFormat="false" ht="23.85" hidden="false" customHeight="false" outlineLevel="0" collapsed="false">
      <c r="A91" s="185" t="s">
        <v>510</v>
      </c>
      <c r="B91" s="185" t="s">
        <v>35</v>
      </c>
      <c r="C91" s="185" t="s">
        <v>42</v>
      </c>
      <c r="D91" s="185" t="n">
        <v>89711</v>
      </c>
      <c r="E91" s="185" t="s">
        <v>511</v>
      </c>
      <c r="F91" s="184" t="s">
        <v>47</v>
      </c>
      <c r="G91" s="184" t="n">
        <v>4.2</v>
      </c>
      <c r="H91" s="184" t="n">
        <f aca="false">M91+'1MP_ADT'!H91</f>
        <v>4.2</v>
      </c>
      <c r="I91" s="184" t="n">
        <v>25.9</v>
      </c>
      <c r="J91" s="184" t="n">
        <f aca="false">TRUNC(G91 * I91,2)</f>
        <v>108.78</v>
      </c>
      <c r="K91" s="186" t="n">
        <f aca="false">TRUNC(H91*I91,2)</f>
        <v>108.78</v>
      </c>
      <c r="L91" s="157"/>
      <c r="M91" s="206" t="n">
        <f aca="false">G91</f>
        <v>4.2</v>
      </c>
      <c r="N91" s="203" t="n">
        <f aca="false">K91/J91</f>
        <v>1</v>
      </c>
    </row>
    <row r="92" customFormat="false" ht="23.85" hidden="false" customHeight="false" outlineLevel="0" collapsed="false">
      <c r="A92" s="185" t="s">
        <v>512</v>
      </c>
      <c r="B92" s="185" t="s">
        <v>35</v>
      </c>
      <c r="C92" s="185" t="s">
        <v>42</v>
      </c>
      <c r="D92" s="185" t="n">
        <v>89714</v>
      </c>
      <c r="E92" s="185" t="s">
        <v>513</v>
      </c>
      <c r="F92" s="184" t="s">
        <v>47</v>
      </c>
      <c r="G92" s="184" t="n">
        <v>25</v>
      </c>
      <c r="H92" s="184" t="n">
        <f aca="false">M92+'1MP_ADT'!H92</f>
        <v>25</v>
      </c>
      <c r="I92" s="184" t="n">
        <v>45.95</v>
      </c>
      <c r="J92" s="184" t="n">
        <f aca="false">TRUNC(G92 * I92,2)</f>
        <v>1148.75</v>
      </c>
      <c r="K92" s="186" t="n">
        <f aca="false">TRUNC(H92*I92,2)</f>
        <v>1148.75</v>
      </c>
      <c r="L92" s="157"/>
      <c r="M92" s="206" t="n">
        <f aca="false">G92</f>
        <v>25</v>
      </c>
      <c r="N92" s="203" t="n">
        <f aca="false">K92/J92</f>
        <v>1</v>
      </c>
    </row>
    <row r="93" customFormat="false" ht="35.05" hidden="false" customHeight="false" outlineLevel="0" collapsed="false">
      <c r="A93" s="185" t="s">
        <v>514</v>
      </c>
      <c r="B93" s="185" t="s">
        <v>35</v>
      </c>
      <c r="C93" s="185" t="s">
        <v>42</v>
      </c>
      <c r="D93" s="185" t="n">
        <v>89724</v>
      </c>
      <c r="E93" s="185" t="s">
        <v>515</v>
      </c>
      <c r="F93" s="184" t="s">
        <v>120</v>
      </c>
      <c r="G93" s="184" t="n">
        <v>4</v>
      </c>
      <c r="H93" s="184" t="n">
        <f aca="false">M93+'1MP_ADT'!H93</f>
        <v>4</v>
      </c>
      <c r="I93" s="184" t="n">
        <v>12.62</v>
      </c>
      <c r="J93" s="184" t="n">
        <f aca="false">TRUNC(G93 * I93,2)</f>
        <v>50.48</v>
      </c>
      <c r="K93" s="186" t="n">
        <f aca="false">TRUNC(H93*I93,2)</f>
        <v>50.48</v>
      </c>
      <c r="L93" s="157"/>
      <c r="M93" s="206" t="n">
        <f aca="false">G93</f>
        <v>4</v>
      </c>
      <c r="N93" s="203" t="n">
        <f aca="false">K93/J93</f>
        <v>1</v>
      </c>
    </row>
    <row r="94" customFormat="false" ht="35.05" hidden="false" customHeight="false" outlineLevel="0" collapsed="false">
      <c r="A94" s="185" t="s">
        <v>516</v>
      </c>
      <c r="B94" s="185" t="s">
        <v>35</v>
      </c>
      <c r="C94" s="185" t="s">
        <v>42</v>
      </c>
      <c r="D94" s="185" t="n">
        <v>89731</v>
      </c>
      <c r="E94" s="185" t="s">
        <v>517</v>
      </c>
      <c r="F94" s="184" t="s">
        <v>120</v>
      </c>
      <c r="G94" s="184" t="n">
        <v>2</v>
      </c>
      <c r="H94" s="184" t="n">
        <f aca="false">M94+'1MP_ADT'!H94</f>
        <v>2</v>
      </c>
      <c r="I94" s="184" t="n">
        <v>17.98</v>
      </c>
      <c r="J94" s="184" t="n">
        <f aca="false">TRUNC(G94 * I94,2)</f>
        <v>35.96</v>
      </c>
      <c r="K94" s="186" t="n">
        <f aca="false">TRUNC(H94*I94,2)</f>
        <v>35.96</v>
      </c>
      <c r="L94" s="157"/>
      <c r="M94" s="206" t="n">
        <f aca="false">G94</f>
        <v>2</v>
      </c>
      <c r="N94" s="203" t="n">
        <f aca="false">K94/J94</f>
        <v>1</v>
      </c>
    </row>
    <row r="95" customFormat="false" ht="35.05" hidden="false" customHeight="false" outlineLevel="0" collapsed="false">
      <c r="A95" s="185" t="s">
        <v>518</v>
      </c>
      <c r="B95" s="185" t="s">
        <v>35</v>
      </c>
      <c r="C95" s="185" t="s">
        <v>42</v>
      </c>
      <c r="D95" s="185" t="n">
        <v>89744</v>
      </c>
      <c r="E95" s="185" t="s">
        <v>519</v>
      </c>
      <c r="F95" s="184" t="s">
        <v>120</v>
      </c>
      <c r="G95" s="184" t="n">
        <v>2</v>
      </c>
      <c r="H95" s="184" t="n">
        <f aca="false">M95+'1MP_ADT'!H95</f>
        <v>2</v>
      </c>
      <c r="I95" s="184" t="n">
        <v>33.52</v>
      </c>
      <c r="J95" s="184" t="n">
        <f aca="false">TRUNC(G95 * I95,2)</f>
        <v>67.04</v>
      </c>
      <c r="K95" s="186" t="n">
        <f aca="false">TRUNC(H95*I95,2)</f>
        <v>67.04</v>
      </c>
      <c r="L95" s="178"/>
      <c r="M95" s="206" t="n">
        <f aca="false">G95</f>
        <v>2</v>
      </c>
      <c r="N95" s="203" t="n">
        <f aca="false">K95/J95</f>
        <v>1</v>
      </c>
    </row>
    <row r="96" customFormat="false" ht="35.05" hidden="false" customHeight="false" outlineLevel="0" collapsed="false">
      <c r="A96" s="185" t="s">
        <v>520</v>
      </c>
      <c r="B96" s="185" t="s">
        <v>35</v>
      </c>
      <c r="C96" s="185" t="s">
        <v>42</v>
      </c>
      <c r="D96" s="185" t="n">
        <v>89726</v>
      </c>
      <c r="E96" s="185" t="s">
        <v>521</v>
      </c>
      <c r="F96" s="184" t="s">
        <v>120</v>
      </c>
      <c r="G96" s="184" t="n">
        <v>4</v>
      </c>
      <c r="H96" s="184" t="n">
        <f aca="false">M96+'1MP_ADT'!H96</f>
        <v>4</v>
      </c>
      <c r="I96" s="184" t="n">
        <v>12.92</v>
      </c>
      <c r="J96" s="184" t="n">
        <f aca="false">TRUNC(G96 * I96,2)</f>
        <v>51.68</v>
      </c>
      <c r="K96" s="186" t="n">
        <f aca="false">TRUNC(H96*I96,2)</f>
        <v>51.68</v>
      </c>
      <c r="L96" s="157"/>
      <c r="M96" s="206" t="n">
        <f aca="false">G96</f>
        <v>4</v>
      </c>
      <c r="N96" s="203" t="n">
        <f aca="false">K96/J96</f>
        <v>1</v>
      </c>
    </row>
    <row r="97" customFormat="false" ht="35.05" hidden="false" customHeight="false" outlineLevel="0" collapsed="false">
      <c r="A97" s="185" t="s">
        <v>522</v>
      </c>
      <c r="B97" s="185" t="s">
        <v>35</v>
      </c>
      <c r="C97" s="185" t="s">
        <v>42</v>
      </c>
      <c r="D97" s="185" t="n">
        <v>89732</v>
      </c>
      <c r="E97" s="185" t="s">
        <v>523</v>
      </c>
      <c r="F97" s="184" t="s">
        <v>120</v>
      </c>
      <c r="G97" s="184" t="n">
        <v>4</v>
      </c>
      <c r="H97" s="184" t="n">
        <f aca="false">M97+'1MP_ADT'!H97</f>
        <v>4</v>
      </c>
      <c r="I97" s="184" t="n">
        <v>18.89</v>
      </c>
      <c r="J97" s="184" t="n">
        <f aca="false">TRUNC(G97 * I97,2)</f>
        <v>75.56</v>
      </c>
      <c r="K97" s="186" t="n">
        <f aca="false">TRUNC(H97*I97,2)</f>
        <v>75.56</v>
      </c>
      <c r="L97" s="178"/>
      <c r="M97" s="206" t="n">
        <f aca="false">G97</f>
        <v>4</v>
      </c>
      <c r="N97" s="203" t="n">
        <f aca="false">K97/J97</f>
        <v>1</v>
      </c>
    </row>
    <row r="98" customFormat="false" ht="35.05" hidden="false" customHeight="false" outlineLevel="0" collapsed="false">
      <c r="A98" s="185" t="s">
        <v>524</v>
      </c>
      <c r="B98" s="185" t="s">
        <v>35</v>
      </c>
      <c r="C98" s="185" t="s">
        <v>42</v>
      </c>
      <c r="D98" s="185" t="n">
        <v>89746</v>
      </c>
      <c r="E98" s="185" t="s">
        <v>525</v>
      </c>
      <c r="F98" s="184" t="s">
        <v>120</v>
      </c>
      <c r="G98" s="184" t="n">
        <v>4</v>
      </c>
      <c r="H98" s="184" t="n">
        <f aca="false">M98+'1MP_ADT'!H98</f>
        <v>4</v>
      </c>
      <c r="I98" s="184" t="n">
        <v>34.57</v>
      </c>
      <c r="J98" s="184" t="n">
        <f aca="false">TRUNC(G98 * I98,2)</f>
        <v>138.28</v>
      </c>
      <c r="K98" s="186" t="n">
        <f aca="false">TRUNC(H98*I98,2)</f>
        <v>138.28</v>
      </c>
      <c r="L98" s="157"/>
      <c r="M98" s="206" t="n">
        <f aca="false">G98</f>
        <v>4</v>
      </c>
      <c r="N98" s="203" t="n">
        <f aca="false">K98/J98</f>
        <v>1</v>
      </c>
    </row>
    <row r="99" customFormat="false" ht="35.05" hidden="false" customHeight="false" outlineLevel="0" collapsed="false">
      <c r="A99" s="185" t="s">
        <v>526</v>
      </c>
      <c r="B99" s="185" t="s">
        <v>35</v>
      </c>
      <c r="C99" s="185" t="s">
        <v>42</v>
      </c>
      <c r="D99" s="185" t="n">
        <v>89785</v>
      </c>
      <c r="E99" s="185" t="s">
        <v>527</v>
      </c>
      <c r="F99" s="184" t="s">
        <v>120</v>
      </c>
      <c r="G99" s="184" t="n">
        <v>2</v>
      </c>
      <c r="H99" s="184" t="n">
        <f aca="false">M99+'1MP_ADT'!H99</f>
        <v>2</v>
      </c>
      <c r="I99" s="184" t="n">
        <v>32.27</v>
      </c>
      <c r="J99" s="184" t="n">
        <f aca="false">TRUNC(G99 * I99,2)</f>
        <v>64.54</v>
      </c>
      <c r="K99" s="186" t="n">
        <f aca="false">TRUNC(H99*I99,2)</f>
        <v>64.54</v>
      </c>
      <c r="L99" s="157"/>
      <c r="M99" s="206" t="n">
        <f aca="false">G99</f>
        <v>2</v>
      </c>
      <c r="N99" s="203" t="n">
        <f aca="false">K99/J99</f>
        <v>1</v>
      </c>
    </row>
    <row r="100" customFormat="false" ht="35.05" hidden="false" customHeight="false" outlineLevel="0" collapsed="false">
      <c r="A100" s="185" t="s">
        <v>528</v>
      </c>
      <c r="B100" s="185" t="s">
        <v>35</v>
      </c>
      <c r="C100" s="185" t="s">
        <v>42</v>
      </c>
      <c r="D100" s="185" t="n">
        <v>104345</v>
      </c>
      <c r="E100" s="185" t="s">
        <v>529</v>
      </c>
      <c r="F100" s="184" t="s">
        <v>120</v>
      </c>
      <c r="G100" s="184" t="n">
        <v>2</v>
      </c>
      <c r="H100" s="184" t="n">
        <f aca="false">M100+'1MP_ADT'!H100</f>
        <v>2</v>
      </c>
      <c r="I100" s="184" t="n">
        <v>52.46</v>
      </c>
      <c r="J100" s="184" t="n">
        <f aca="false">TRUNC(G100 * I100,2)</f>
        <v>104.92</v>
      </c>
      <c r="K100" s="186" t="n">
        <f aca="false">TRUNC(H100*I100,2)</f>
        <v>104.92</v>
      </c>
      <c r="L100" s="157"/>
      <c r="M100" s="206" t="n">
        <f aca="false">G100</f>
        <v>2</v>
      </c>
      <c r="N100" s="203" t="n">
        <f aca="false">K100/J100</f>
        <v>1</v>
      </c>
    </row>
    <row r="101" customFormat="false" ht="23.85" hidden="false" customHeight="false" outlineLevel="0" collapsed="false">
      <c r="A101" s="185" t="s">
        <v>530</v>
      </c>
      <c r="B101" s="185" t="s">
        <v>35</v>
      </c>
      <c r="C101" s="185" t="s">
        <v>42</v>
      </c>
      <c r="D101" s="185" t="n">
        <v>98064</v>
      </c>
      <c r="E101" s="185" t="s">
        <v>531</v>
      </c>
      <c r="F101" s="184" t="s">
        <v>120</v>
      </c>
      <c r="G101" s="184" t="n">
        <v>1</v>
      </c>
      <c r="H101" s="184" t="n">
        <f aca="false">M101+'1MP_ADT'!H101</f>
        <v>1</v>
      </c>
      <c r="I101" s="184" t="n">
        <v>6911.15</v>
      </c>
      <c r="J101" s="184" t="n">
        <f aca="false">TRUNC(G101 * I101,2)</f>
        <v>6911.15</v>
      </c>
      <c r="K101" s="186" t="n">
        <f aca="false">TRUNC(H101*I101,2)</f>
        <v>6911.15</v>
      </c>
      <c r="L101" s="157"/>
      <c r="M101" s="206" t="n">
        <f aca="false">G101</f>
        <v>1</v>
      </c>
      <c r="N101" s="203" t="n">
        <f aca="false">K101/J101</f>
        <v>1</v>
      </c>
    </row>
    <row r="102" customFormat="false" ht="23.85" hidden="false" customHeight="false" outlineLevel="0" collapsed="false">
      <c r="A102" s="185" t="s">
        <v>532</v>
      </c>
      <c r="B102" s="185" t="s">
        <v>35</v>
      </c>
      <c r="C102" s="185" t="s">
        <v>42</v>
      </c>
      <c r="D102" s="185" t="n">
        <v>97901</v>
      </c>
      <c r="E102" s="185" t="s">
        <v>225</v>
      </c>
      <c r="F102" s="184" t="s">
        <v>120</v>
      </c>
      <c r="G102" s="184" t="n">
        <v>2</v>
      </c>
      <c r="H102" s="184" t="n">
        <f aca="false">M102+'1MP_ADT'!H102</f>
        <v>2</v>
      </c>
      <c r="I102" s="184" t="n">
        <v>354.22</v>
      </c>
      <c r="J102" s="184" t="n">
        <f aca="false">TRUNC(G102 * I102,2)</f>
        <v>708.44</v>
      </c>
      <c r="K102" s="186" t="n">
        <f aca="false">TRUNC(H102*I102,2)</f>
        <v>708.44</v>
      </c>
      <c r="L102" s="157"/>
      <c r="M102" s="206" t="n">
        <f aca="false">G102</f>
        <v>2</v>
      </c>
      <c r="N102" s="203" t="n">
        <f aca="false">K102/J102</f>
        <v>1</v>
      </c>
    </row>
    <row r="103" customFormat="false" ht="15" hidden="false" customHeight="false" outlineLevel="0" collapsed="false">
      <c r="A103" s="185" t="s">
        <v>533</v>
      </c>
      <c r="B103" s="185" t="s">
        <v>35</v>
      </c>
      <c r="C103" s="185" t="s">
        <v>42</v>
      </c>
      <c r="D103" s="185" t="n">
        <v>93358</v>
      </c>
      <c r="E103" s="185" t="s">
        <v>174</v>
      </c>
      <c r="F103" s="184" t="s">
        <v>388</v>
      </c>
      <c r="G103" s="184" t="n">
        <v>40.09</v>
      </c>
      <c r="H103" s="184" t="n">
        <f aca="false">M103+'1MP_ADT'!H103</f>
        <v>40.09</v>
      </c>
      <c r="I103" s="184" t="n">
        <v>100.15</v>
      </c>
      <c r="J103" s="184" t="n">
        <f aca="false">TRUNC(G103 * I103,2)</f>
        <v>4015.01</v>
      </c>
      <c r="K103" s="186" t="n">
        <f aca="false">TRUNC(H103*I103,2)</f>
        <v>4015.01</v>
      </c>
      <c r="L103" s="157"/>
      <c r="M103" s="206" t="n">
        <f aca="false">G103</f>
        <v>40.09</v>
      </c>
      <c r="N103" s="203" t="n">
        <f aca="false">K103/J103</f>
        <v>1</v>
      </c>
    </row>
    <row r="104" customFormat="false" ht="15" hidden="false" customHeight="false" outlineLevel="0" collapsed="false">
      <c r="A104" s="181" t="s">
        <v>534</v>
      </c>
      <c r="B104" s="181"/>
      <c r="C104" s="181"/>
      <c r="D104" s="181" t="s">
        <v>383</v>
      </c>
      <c r="E104" s="181" t="s">
        <v>535</v>
      </c>
      <c r="F104" s="182"/>
      <c r="G104" s="182" t="n">
        <v>1</v>
      </c>
      <c r="H104" s="182"/>
      <c r="I104" s="184" t="n">
        <v>1077.63</v>
      </c>
      <c r="J104" s="182" t="n">
        <f aca="false">SUM(J105:J114)</f>
        <v>1077.63</v>
      </c>
      <c r="K104" s="186" t="n">
        <f aca="false">SUM(K105:K114)</f>
        <v>1077.63</v>
      </c>
      <c r="L104" s="157"/>
      <c r="M104" s="204"/>
    </row>
    <row r="105" customFormat="false" ht="23.85" hidden="false" customHeight="false" outlineLevel="0" collapsed="false">
      <c r="A105" s="185" t="s">
        <v>536</v>
      </c>
      <c r="B105" s="185" t="s">
        <v>35</v>
      </c>
      <c r="C105" s="185" t="s">
        <v>42</v>
      </c>
      <c r="D105" s="185" t="n">
        <v>89987</v>
      </c>
      <c r="E105" s="185" t="s">
        <v>537</v>
      </c>
      <c r="F105" s="184" t="s">
        <v>120</v>
      </c>
      <c r="G105" s="184" t="n">
        <v>4</v>
      </c>
      <c r="H105" s="184" t="n">
        <f aca="false">M105+'1MP_ADT'!H105</f>
        <v>4</v>
      </c>
      <c r="I105" s="184" t="n">
        <v>106.95</v>
      </c>
      <c r="J105" s="184" t="n">
        <f aca="false">TRUNC(G105 * I105,2)</f>
        <v>427.8</v>
      </c>
      <c r="K105" s="186" t="n">
        <f aca="false">TRUNC(H105*I105,2)</f>
        <v>427.8</v>
      </c>
      <c r="L105" s="157"/>
      <c r="M105" s="206" t="n">
        <f aca="false">G105</f>
        <v>4</v>
      </c>
      <c r="N105" s="203" t="n">
        <f aca="false">K105/J105</f>
        <v>1</v>
      </c>
    </row>
    <row r="106" customFormat="false" ht="23.85" hidden="false" customHeight="false" outlineLevel="0" collapsed="false">
      <c r="A106" s="185" t="s">
        <v>538</v>
      </c>
      <c r="B106" s="185" t="s">
        <v>35</v>
      </c>
      <c r="C106" s="185" t="s">
        <v>42</v>
      </c>
      <c r="D106" s="185" t="n">
        <v>89429</v>
      </c>
      <c r="E106" s="185" t="s">
        <v>539</v>
      </c>
      <c r="F106" s="184" t="s">
        <v>120</v>
      </c>
      <c r="G106" s="184" t="n">
        <v>4</v>
      </c>
      <c r="H106" s="184" t="n">
        <f aca="false">M106+'1MP_ADT'!H106</f>
        <v>4</v>
      </c>
      <c r="I106" s="184" t="n">
        <v>7.35</v>
      </c>
      <c r="J106" s="184" t="n">
        <f aca="false">TRUNC(G106 * I106,2)</f>
        <v>29.4</v>
      </c>
      <c r="K106" s="186" t="n">
        <f aca="false">TRUNC(H106*I106,2)</f>
        <v>29.4</v>
      </c>
      <c r="L106" s="178"/>
      <c r="M106" s="206" t="n">
        <f aca="false">G106</f>
        <v>4</v>
      </c>
      <c r="N106" s="203" t="n">
        <f aca="false">K106/J106</f>
        <v>1</v>
      </c>
    </row>
    <row r="107" customFormat="false" ht="23.85" hidden="false" customHeight="false" outlineLevel="0" collapsed="false">
      <c r="A107" s="185" t="s">
        <v>540</v>
      </c>
      <c r="B107" s="185" t="s">
        <v>35</v>
      </c>
      <c r="C107" s="185" t="s">
        <v>42</v>
      </c>
      <c r="D107" s="185" t="n">
        <v>89362</v>
      </c>
      <c r="E107" s="185" t="s">
        <v>541</v>
      </c>
      <c r="F107" s="184" t="s">
        <v>120</v>
      </c>
      <c r="G107" s="184" t="n">
        <v>6</v>
      </c>
      <c r="H107" s="184" t="n">
        <f aca="false">M107+'1MP_ADT'!H107</f>
        <v>6</v>
      </c>
      <c r="I107" s="184" t="n">
        <v>11.36</v>
      </c>
      <c r="J107" s="184" t="n">
        <f aca="false">TRUNC(G107 * I107,2)</f>
        <v>68.16</v>
      </c>
      <c r="K107" s="186" t="n">
        <f aca="false">TRUNC(H107*I107,2)</f>
        <v>68.16</v>
      </c>
      <c r="L107" s="157"/>
      <c r="M107" s="206" t="n">
        <f aca="false">G107</f>
        <v>6</v>
      </c>
      <c r="N107" s="203" t="n">
        <f aca="false">K107/J107</f>
        <v>1</v>
      </c>
    </row>
    <row r="108" customFormat="false" ht="23.85" hidden="false" customHeight="false" outlineLevel="0" collapsed="false">
      <c r="A108" s="185" t="s">
        <v>542</v>
      </c>
      <c r="B108" s="185" t="s">
        <v>35</v>
      </c>
      <c r="C108" s="185" t="s">
        <v>42</v>
      </c>
      <c r="D108" s="185" t="n">
        <v>89367</v>
      </c>
      <c r="E108" s="185" t="s">
        <v>543</v>
      </c>
      <c r="F108" s="184" t="s">
        <v>120</v>
      </c>
      <c r="G108" s="184" t="n">
        <v>4</v>
      </c>
      <c r="H108" s="184" t="n">
        <f aca="false">M108+'1MP_ADT'!H108</f>
        <v>4</v>
      </c>
      <c r="I108" s="184" t="n">
        <v>15.59</v>
      </c>
      <c r="J108" s="184" t="n">
        <f aca="false">TRUNC(G108 * I108,2)</f>
        <v>62.36</v>
      </c>
      <c r="K108" s="186" t="n">
        <f aca="false">TRUNC(H108*I108,2)</f>
        <v>62.36</v>
      </c>
      <c r="L108" s="157"/>
      <c r="M108" s="206" t="n">
        <f aca="false">G108</f>
        <v>4</v>
      </c>
      <c r="N108" s="203" t="n">
        <f aca="false">K108/J108</f>
        <v>1</v>
      </c>
    </row>
    <row r="109" customFormat="false" ht="23.85" hidden="false" customHeight="false" outlineLevel="0" collapsed="false">
      <c r="A109" s="185" t="s">
        <v>544</v>
      </c>
      <c r="B109" s="185" t="s">
        <v>35</v>
      </c>
      <c r="C109" s="185" t="s">
        <v>42</v>
      </c>
      <c r="D109" s="185" t="n">
        <v>89395</v>
      </c>
      <c r="E109" s="185" t="s">
        <v>545</v>
      </c>
      <c r="F109" s="184" t="s">
        <v>120</v>
      </c>
      <c r="G109" s="184" t="n">
        <v>2</v>
      </c>
      <c r="H109" s="184" t="n">
        <f aca="false">M109+'1MP_ADT'!H109</f>
        <v>2</v>
      </c>
      <c r="I109" s="184" t="n">
        <v>15.7</v>
      </c>
      <c r="J109" s="184" t="n">
        <f aca="false">TRUNC(G109 * I109,2)</f>
        <v>31.4</v>
      </c>
      <c r="K109" s="186" t="n">
        <f aca="false">TRUNC(H109*I109,2)</f>
        <v>31.4</v>
      </c>
      <c r="L109" s="157"/>
      <c r="M109" s="206" t="n">
        <f aca="false">G109</f>
        <v>2</v>
      </c>
      <c r="N109" s="203" t="n">
        <f aca="false">K109/J109</f>
        <v>1</v>
      </c>
    </row>
    <row r="110" customFormat="false" ht="23.85" hidden="false" customHeight="false" outlineLevel="0" collapsed="false">
      <c r="A110" s="185" t="s">
        <v>546</v>
      </c>
      <c r="B110" s="185" t="s">
        <v>35</v>
      </c>
      <c r="C110" s="185" t="s">
        <v>42</v>
      </c>
      <c r="D110" s="185" t="n">
        <v>90373</v>
      </c>
      <c r="E110" s="185" t="s">
        <v>547</v>
      </c>
      <c r="F110" s="184" t="s">
        <v>120</v>
      </c>
      <c r="G110" s="184" t="n">
        <v>4</v>
      </c>
      <c r="H110" s="184" t="n">
        <f aca="false">M110+'1MP_ADT'!H110</f>
        <v>4</v>
      </c>
      <c r="I110" s="184" t="n">
        <v>15.26</v>
      </c>
      <c r="J110" s="184" t="n">
        <f aca="false">TRUNC(G110 * I110,2)</f>
        <v>61.04</v>
      </c>
      <c r="K110" s="186" t="n">
        <f aca="false">TRUNC(H110*I110,2)</f>
        <v>61.04</v>
      </c>
      <c r="L110" s="157"/>
      <c r="M110" s="206" t="n">
        <f aca="false">G110</f>
        <v>4</v>
      </c>
      <c r="N110" s="203" t="n">
        <f aca="false">K110/J110</f>
        <v>1</v>
      </c>
    </row>
    <row r="111" customFormat="false" ht="23.85" hidden="false" customHeight="false" outlineLevel="0" collapsed="false">
      <c r="A111" s="185" t="s">
        <v>548</v>
      </c>
      <c r="B111" s="185" t="s">
        <v>35</v>
      </c>
      <c r="C111" s="185" t="s">
        <v>42</v>
      </c>
      <c r="D111" s="185" t="n">
        <v>94704</v>
      </c>
      <c r="E111" s="185" t="s">
        <v>549</v>
      </c>
      <c r="F111" s="184" t="s">
        <v>120</v>
      </c>
      <c r="G111" s="184" t="n">
        <v>3</v>
      </c>
      <c r="H111" s="184" t="n">
        <f aca="false">M111+'1MP_ADT'!H111</f>
        <v>3</v>
      </c>
      <c r="I111" s="184" t="n">
        <v>30.45</v>
      </c>
      <c r="J111" s="184" t="n">
        <f aca="false">TRUNC(G111 * I111,2)</f>
        <v>91.35</v>
      </c>
      <c r="K111" s="186" t="n">
        <f aca="false">TRUNC(H111*I111,2)</f>
        <v>91.35</v>
      </c>
      <c r="L111" s="157"/>
      <c r="M111" s="206" t="n">
        <f aca="false">G111</f>
        <v>3</v>
      </c>
      <c r="N111" s="203" t="n">
        <f aca="false">K111/J111</f>
        <v>1</v>
      </c>
    </row>
    <row r="112" customFormat="false" ht="23.85" hidden="false" customHeight="false" outlineLevel="0" collapsed="false">
      <c r="A112" s="185" t="s">
        <v>550</v>
      </c>
      <c r="B112" s="185" t="s">
        <v>35</v>
      </c>
      <c r="C112" s="185" t="s">
        <v>42</v>
      </c>
      <c r="D112" s="185" t="n">
        <v>94703</v>
      </c>
      <c r="E112" s="185" t="s">
        <v>551</v>
      </c>
      <c r="F112" s="184" t="s">
        <v>120</v>
      </c>
      <c r="G112" s="184" t="n">
        <v>1</v>
      </c>
      <c r="H112" s="184" t="n">
        <f aca="false">M112+'1MP_ADT'!H112</f>
        <v>1</v>
      </c>
      <c r="I112" s="184" t="n">
        <v>22.78</v>
      </c>
      <c r="J112" s="184" t="n">
        <f aca="false">TRUNC(G112 * I112,2)</f>
        <v>22.78</v>
      </c>
      <c r="K112" s="186" t="n">
        <f aca="false">TRUNC(H112*I112,2)</f>
        <v>22.78</v>
      </c>
      <c r="L112" s="157"/>
      <c r="M112" s="206" t="n">
        <f aca="false">G112</f>
        <v>1</v>
      </c>
      <c r="N112" s="203" t="n">
        <f aca="false">K112/J112</f>
        <v>1</v>
      </c>
    </row>
    <row r="113" customFormat="false" ht="23.85" hidden="false" customHeight="false" outlineLevel="0" collapsed="false">
      <c r="A113" s="185" t="s">
        <v>552</v>
      </c>
      <c r="B113" s="185" t="s">
        <v>35</v>
      </c>
      <c r="C113" s="185" t="s">
        <v>42</v>
      </c>
      <c r="D113" s="185" t="n">
        <v>94489</v>
      </c>
      <c r="E113" s="185" t="s">
        <v>553</v>
      </c>
      <c r="F113" s="184" t="s">
        <v>120</v>
      </c>
      <c r="G113" s="184" t="n">
        <v>2</v>
      </c>
      <c r="H113" s="184" t="n">
        <f aca="false">M113+'1MP_ADT'!H113</f>
        <v>2</v>
      </c>
      <c r="I113" s="184" t="n">
        <v>29.35</v>
      </c>
      <c r="J113" s="184" t="n">
        <f aca="false">TRUNC(G113 * I113,2)</f>
        <v>58.7</v>
      </c>
      <c r="K113" s="186" t="n">
        <f aca="false">TRUNC(H113*I113,2)</f>
        <v>58.7</v>
      </c>
      <c r="L113" s="178"/>
      <c r="M113" s="206" t="n">
        <f aca="false">G113</f>
        <v>2</v>
      </c>
      <c r="N113" s="203" t="n">
        <f aca="false">K113/J113</f>
        <v>1</v>
      </c>
    </row>
    <row r="114" customFormat="false" ht="23.85" hidden="false" customHeight="false" outlineLevel="0" collapsed="false">
      <c r="A114" s="185" t="s">
        <v>554</v>
      </c>
      <c r="B114" s="185" t="s">
        <v>35</v>
      </c>
      <c r="C114" s="185" t="s">
        <v>42</v>
      </c>
      <c r="D114" s="185" t="n">
        <v>90466</v>
      </c>
      <c r="E114" s="185" t="s">
        <v>555</v>
      </c>
      <c r="F114" s="184" t="s">
        <v>47</v>
      </c>
      <c r="G114" s="184" t="n">
        <v>12</v>
      </c>
      <c r="H114" s="184" t="n">
        <f aca="false">M114+'1MP_ADT'!H114</f>
        <v>12</v>
      </c>
      <c r="I114" s="184" t="n">
        <v>18.72</v>
      </c>
      <c r="J114" s="184" t="n">
        <f aca="false">TRUNC(G114 * I114,2)</f>
        <v>224.64</v>
      </c>
      <c r="K114" s="186" t="n">
        <f aca="false">TRUNC(H114*I114,2)</f>
        <v>224.64</v>
      </c>
      <c r="L114" s="157"/>
      <c r="M114" s="206" t="n">
        <f aca="false">G114</f>
        <v>12</v>
      </c>
      <c r="N114" s="203" t="n">
        <f aca="false">K114/J114</f>
        <v>1</v>
      </c>
    </row>
    <row r="115" customFormat="false" ht="15" hidden="false" customHeight="false" outlineLevel="0" collapsed="false">
      <c r="A115" s="181" t="s">
        <v>556</v>
      </c>
      <c r="B115" s="181"/>
      <c r="C115" s="181"/>
      <c r="D115" s="181" t="s">
        <v>383</v>
      </c>
      <c r="E115" s="181" t="s">
        <v>557</v>
      </c>
      <c r="F115" s="182"/>
      <c r="G115" s="182" t="n">
        <v>1</v>
      </c>
      <c r="H115" s="182"/>
      <c r="I115" s="184" t="n">
        <v>742.8</v>
      </c>
      <c r="J115" s="182" t="n">
        <f aca="false">SUM(J116:J117)</f>
        <v>742.8</v>
      </c>
      <c r="K115" s="186" t="n">
        <f aca="false">SUM(K116:K117)</f>
        <v>742.8</v>
      </c>
      <c r="L115" s="157"/>
      <c r="M115" s="204"/>
    </row>
    <row r="116" customFormat="false" ht="35.05" hidden="false" customHeight="false" outlineLevel="0" collapsed="false">
      <c r="A116" s="185" t="s">
        <v>558</v>
      </c>
      <c r="B116" s="185" t="s">
        <v>35</v>
      </c>
      <c r="C116" s="185" t="s">
        <v>42</v>
      </c>
      <c r="D116" s="185" t="n">
        <v>89744</v>
      </c>
      <c r="E116" s="185" t="s">
        <v>519</v>
      </c>
      <c r="F116" s="184" t="s">
        <v>120</v>
      </c>
      <c r="G116" s="184" t="n">
        <v>9</v>
      </c>
      <c r="H116" s="184" t="n">
        <f aca="false">M116+'1MP_ADT'!H116</f>
        <v>9</v>
      </c>
      <c r="I116" s="184" t="n">
        <v>33.52</v>
      </c>
      <c r="J116" s="184" t="n">
        <f aca="false">TRUNC(G116 * I116,2)</f>
        <v>301.68</v>
      </c>
      <c r="K116" s="186" t="n">
        <f aca="false">TRUNC(H116*I116,2)</f>
        <v>301.68</v>
      </c>
      <c r="L116" s="157"/>
      <c r="M116" s="206" t="n">
        <f aca="false">G116</f>
        <v>9</v>
      </c>
      <c r="N116" s="203" t="n">
        <f aca="false">K116/J116</f>
        <v>1</v>
      </c>
    </row>
    <row r="117" customFormat="false" ht="23.85" hidden="false" customHeight="false" outlineLevel="0" collapsed="false">
      <c r="A117" s="185" t="s">
        <v>559</v>
      </c>
      <c r="B117" s="185" t="s">
        <v>35</v>
      </c>
      <c r="C117" s="185" t="s">
        <v>42</v>
      </c>
      <c r="D117" s="185" t="n">
        <v>89714</v>
      </c>
      <c r="E117" s="185" t="s">
        <v>513</v>
      </c>
      <c r="F117" s="188" t="s">
        <v>47</v>
      </c>
      <c r="G117" s="184" t="n">
        <v>9.6</v>
      </c>
      <c r="H117" s="184" t="n">
        <f aca="false">M117+'1MP_ADT'!H117</f>
        <v>9.6</v>
      </c>
      <c r="I117" s="184" t="n">
        <v>45.95</v>
      </c>
      <c r="J117" s="184" t="n">
        <f aca="false">TRUNC(G117 * I117,2)</f>
        <v>441.12</v>
      </c>
      <c r="K117" s="186" t="n">
        <f aca="false">TRUNC(H117*I117,2)</f>
        <v>441.12</v>
      </c>
      <c r="L117" s="157"/>
      <c r="M117" s="206" t="n">
        <f aca="false">G117</f>
        <v>9.6</v>
      </c>
      <c r="N117" s="203" t="n">
        <f aca="false">K117/J117</f>
        <v>1</v>
      </c>
    </row>
    <row r="118" customFormat="false" ht="14.25" hidden="false" customHeight="false" outlineLevel="0" collapsed="false">
      <c r="A118" s="189"/>
      <c r="B118" s="189"/>
      <c r="C118" s="189"/>
      <c r="D118" s="189"/>
      <c r="E118" s="190"/>
      <c r="F118" s="191"/>
      <c r="G118" s="189"/>
      <c r="H118" s="190"/>
      <c r="I118" s="192"/>
      <c r="J118" s="192" t="n">
        <f aca="false">SUM(J11:J117)/2</f>
        <v>125798.94</v>
      </c>
      <c r="K118" s="192"/>
      <c r="L118" s="157"/>
      <c r="M118" s="207"/>
    </row>
    <row r="119" customFormat="false" ht="15" hidden="false" customHeight="false" outlineLevel="0" collapsed="false">
      <c r="A119" s="193"/>
      <c r="B119" s="194"/>
      <c r="C119" s="194"/>
      <c r="D119" s="189"/>
      <c r="E119" s="190" t="e">
        <f aca="false" t="array" ref="E119:E119">"RESUME ESTA MEDIÇÃO PROVISÓRIA NO VALOR DE : "&amp;[30]!EXTENSO(K121)</f>
        <v>#NAME?</v>
      </c>
      <c r="F119" s="195"/>
      <c r="G119" s="189"/>
      <c r="H119" s="190"/>
      <c r="I119" s="196"/>
      <c r="J119" s="196"/>
      <c r="K119" s="197" t="n">
        <f aca="false">K115+K104+K90+K81+K83+K78+K69+K52+K45+K41+K36+K27+K21+K12+K64</f>
        <v>108888.29</v>
      </c>
      <c r="L119" s="157"/>
      <c r="M119" s="157"/>
    </row>
    <row r="120" customFormat="false" ht="15" hidden="false" customHeight="false" outlineLevel="0" collapsed="false">
      <c r="A120" s="193"/>
      <c r="B120" s="194"/>
      <c r="C120" s="194"/>
      <c r="D120" s="189"/>
      <c r="E120" s="190"/>
      <c r="F120" s="195"/>
      <c r="G120" s="189"/>
      <c r="H120" s="190"/>
      <c r="I120" s="196"/>
      <c r="J120" s="208" t="s">
        <v>561</v>
      </c>
      <c r="K120" s="192" t="n">
        <f aca="false">'1MP_ADT'!K119</f>
        <v>41722.56</v>
      </c>
      <c r="L120" s="157"/>
      <c r="M120" s="157"/>
    </row>
    <row r="121" customFormat="false" ht="15" hidden="false" customHeight="false" outlineLevel="0" collapsed="false">
      <c r="A121" s="193"/>
      <c r="B121" s="194"/>
      <c r="C121" s="194"/>
      <c r="D121" s="189"/>
      <c r="E121" s="190"/>
      <c r="F121" s="195"/>
      <c r="G121" s="189"/>
      <c r="H121" s="190"/>
      <c r="I121" s="196"/>
      <c r="J121" s="196"/>
      <c r="K121" s="192" t="n">
        <f aca="false">K119-K120</f>
        <v>67165.73</v>
      </c>
      <c r="L121" s="157"/>
      <c r="M121" s="157"/>
    </row>
    <row r="122" customFormat="false" ht="15" hidden="false" customHeight="false" outlineLevel="0" collapsed="false">
      <c r="A122" s="189"/>
      <c r="B122" s="3" t="str">
        <f aca="false">'1ResumoAdit'!A25</f>
        <v>Comodoro, 16/03/26</v>
      </c>
      <c r="C122" s="189"/>
      <c r="E122" s="146" t="s">
        <v>11</v>
      </c>
      <c r="F122" s="191"/>
      <c r="G122" s="189"/>
      <c r="H122" s="146"/>
      <c r="I122" s="194"/>
      <c r="J122" s="194"/>
      <c r="K122" s="194"/>
      <c r="L122" s="157"/>
      <c r="M122" s="157"/>
    </row>
    <row r="123" customFormat="false" ht="14.25" hidden="false" customHeight="false" outlineLevel="0" collapsed="false">
      <c r="A123" s="198"/>
      <c r="B123" s="198"/>
      <c r="C123" s="198"/>
      <c r="E123" s="146" t="s">
        <v>373</v>
      </c>
      <c r="F123" s="195"/>
      <c r="G123" s="198"/>
      <c r="H123" s="146"/>
      <c r="I123" s="198"/>
      <c r="J123" s="198"/>
      <c r="K123" s="209" t="n">
        <v>67165.73</v>
      </c>
      <c r="L123" s="157"/>
      <c r="M123" s="157"/>
    </row>
    <row r="124" customFormat="false" ht="14.25" hidden="false" customHeight="false" outlineLevel="0" collapsed="false">
      <c r="A124" s="198"/>
      <c r="B124" s="198"/>
      <c r="C124" s="198"/>
      <c r="E124" s="146" t="s">
        <v>374</v>
      </c>
      <c r="F124" s="195"/>
      <c r="G124" s="198"/>
      <c r="H124" s="146"/>
      <c r="I124" s="198"/>
      <c r="J124" s="198"/>
      <c r="K124" s="198"/>
      <c r="L124" s="157"/>
      <c r="M124" s="157"/>
    </row>
    <row r="125" customFormat="false" ht="14.25" hidden="false" customHeight="false" outlineLevel="0" collapsed="false">
      <c r="A125" s="198"/>
      <c r="B125" s="198"/>
      <c r="C125" s="198"/>
      <c r="E125" s="146" t="s">
        <v>375</v>
      </c>
      <c r="F125" s="195"/>
      <c r="G125" s="198"/>
      <c r="H125" s="146"/>
      <c r="I125" s="198"/>
      <c r="J125" s="198"/>
      <c r="K125" s="198"/>
      <c r="L125" s="157"/>
      <c r="M125" s="157"/>
    </row>
    <row r="126" customFormat="false" ht="14.25" hidden="false" customHeight="false" outlineLevel="0" collapsed="false">
      <c r="A126" s="198"/>
      <c r="B126" s="198"/>
      <c r="C126" s="198"/>
      <c r="D126" s="198"/>
      <c r="E126" s="198"/>
      <c r="F126" s="195"/>
      <c r="G126" s="198"/>
      <c r="H126" s="198"/>
      <c r="I126" s="198"/>
      <c r="J126" s="198"/>
      <c r="K126" s="198"/>
      <c r="L126" s="157"/>
      <c r="M126" s="157"/>
    </row>
    <row r="127" customFormat="false" ht="14.25" hidden="false" customHeight="false" outlineLevel="0" collapsed="false">
      <c r="F127" s="191"/>
      <c r="K127" s="2"/>
    </row>
    <row r="128" customFormat="false" ht="14.25" hidden="false" customHeight="false" outlineLevel="0" collapsed="false">
      <c r="F128" s="191"/>
    </row>
    <row r="129" customFormat="false" ht="14.25" hidden="false" customHeight="false" outlineLevel="0" collapsed="false">
      <c r="F129" s="195"/>
    </row>
    <row r="130" customFormat="false" ht="14.25" hidden="false" customHeight="false" outlineLevel="0" collapsed="false">
      <c r="F130" s="195"/>
    </row>
    <row r="131" customFormat="false" ht="14.25" hidden="false" customHeight="false" outlineLevel="0" collapsed="false">
      <c r="F131" s="195"/>
    </row>
    <row r="132" customFormat="false" ht="14.25" hidden="false" customHeight="false" outlineLevel="0" collapsed="false">
      <c r="F132" s="191"/>
    </row>
    <row r="133" customFormat="false" ht="14.25" hidden="false" customHeight="false" outlineLevel="0" collapsed="false">
      <c r="F133" s="195"/>
    </row>
    <row r="134" customFormat="false" ht="14.25" hidden="false" customHeight="false" outlineLevel="0" collapsed="false">
      <c r="F134" s="195"/>
    </row>
    <row r="135" customFormat="false" ht="14.25" hidden="false" customHeight="false" outlineLevel="0" collapsed="false">
      <c r="F135" s="195"/>
    </row>
    <row r="136" customFormat="false" ht="14.25" hidden="false" customHeight="false" outlineLevel="0" collapsed="false">
      <c r="F136" s="191"/>
    </row>
    <row r="137" customFormat="false" ht="14.25" hidden="false" customHeight="false" outlineLevel="0" collapsed="false">
      <c r="F137" s="195"/>
    </row>
    <row r="138" customFormat="false" ht="14.25" hidden="false" customHeight="false" outlineLevel="0" collapsed="false">
      <c r="F138" s="195"/>
    </row>
    <row r="139" customFormat="false" ht="14.25" hidden="false" customHeight="false" outlineLevel="0" collapsed="false">
      <c r="F139" s="191"/>
    </row>
    <row r="140" customFormat="false" ht="14.25" hidden="false" customHeight="false" outlineLevel="0" collapsed="false">
      <c r="F140" s="199"/>
    </row>
    <row r="141" customFormat="false" ht="14.25" hidden="false" customHeight="false" outlineLevel="0" collapsed="false">
      <c r="F141" s="199"/>
    </row>
    <row r="142" customFormat="false" ht="14.25" hidden="false" customHeight="false" outlineLevel="0" collapsed="false">
      <c r="F142" s="199"/>
    </row>
    <row r="143" customFormat="false" ht="14.25" hidden="false" customHeight="false" outlineLevel="0" collapsed="false">
      <c r="F143" s="191"/>
    </row>
    <row r="144" customFormat="false" ht="14.25" hidden="false" customHeight="false" outlineLevel="0" collapsed="false">
      <c r="F144" s="199"/>
    </row>
    <row r="145" customFormat="false" ht="14.25" hidden="false" customHeight="false" outlineLevel="0" collapsed="false">
      <c r="F145" s="191"/>
    </row>
    <row r="146" customFormat="false" ht="14.25" hidden="false" customHeight="false" outlineLevel="0" collapsed="false">
      <c r="F146" s="195"/>
    </row>
    <row r="147" customFormat="false" ht="14.25" hidden="false" customHeight="false" outlineLevel="0" collapsed="false">
      <c r="F147" s="195"/>
    </row>
    <row r="148" customFormat="false" ht="14.25" hidden="false" customHeight="false" outlineLevel="0" collapsed="false">
      <c r="F148" s="195"/>
    </row>
  </sheetData>
  <mergeCells count="19">
    <mergeCell ref="B1:D1"/>
    <mergeCell ref="E1:I7"/>
    <mergeCell ref="J1:K1"/>
    <mergeCell ref="B2:D2"/>
    <mergeCell ref="J2:K2"/>
    <mergeCell ref="B3:D3"/>
    <mergeCell ref="J3:K3"/>
    <mergeCell ref="B4:D4"/>
    <mergeCell ref="J4:K4"/>
    <mergeCell ref="B5:D5"/>
    <mergeCell ref="J5:K5"/>
    <mergeCell ref="B6:D6"/>
    <mergeCell ref="J6:K6"/>
    <mergeCell ref="B7:D7"/>
    <mergeCell ref="J7:K7"/>
    <mergeCell ref="A8:K8"/>
    <mergeCell ref="G9:H9"/>
    <mergeCell ref="A119:A121"/>
    <mergeCell ref="J127:K127"/>
  </mergeCells>
  <conditionalFormatting sqref="F69:F70 F140:F142 F144">
    <cfRule type="expression" priority="2" aboveAverage="0" equalAverage="0" bottom="0" percent="0" rank="0" text="" dxfId="8">
      <formula>CONCATENATE(#ref!,$G69,$I69,$J69,$K69,$L69,$M69,$N69)=""</formula>
    </cfRule>
    <cfRule type="expression" priority="3" aboveAverage="0" equalAverage="0" bottom="0" percent="0" rank="0" text="" dxfId="9">
      <formula>CONCATENATE(#ref!,$G69,$J69,$K69,$L69,$M69,$N69)=""</formula>
    </cfRule>
    <cfRule type="expression" priority="4" aboveAverage="0" equalAverage="0" bottom="0" percent="0" rank="0" text="" dxfId="10">
      <formula>CONCATENATE($G69,$J69,$K69,$L69,$M69)=""</formula>
    </cfRule>
  </conditionalFormatting>
  <printOptions headings="false" gridLines="false" gridLinesSet="true" horizontalCentered="true" verticalCentered="false"/>
  <pageMargins left="0.39375" right="0.39375" top="0.7875" bottom="0.7875" header="0.315277777777778" footer="0.511811023622047"/>
  <pageSetup paperSize="9" scale="41" fitToWidth="1" fitToHeight="1" pageOrder="downThenOver" orientation="portrait" blackAndWhite="false" draft="false" cellComments="none" horizontalDpi="300" verticalDpi="300" copies="1"/>
  <headerFooter differentFirst="false" differentOddEven="false">
    <oddHeader>&amp;L </oddHeader>
    <oddFooter/>
  </headerFooter>
  <rowBreaks count="2" manualBreakCount="2">
    <brk id="77" man="true" max="16383" min="0"/>
    <brk id="126" man="true" max="16383" min="0"/>
  </rowBreaks>
  <drawing r:id="rId1"/>
</worksheet>
</file>

<file path=customXml/_rels/item1.xml.rels><?xml version="1.0" encoding="UTF-8"?>
<Relationships xmlns="http://schemas.openxmlformats.org/package/2006/relationships"><Relationship Id="rId1" Type="http://schemas.openxmlformats.org/officeDocument/2006/relationships/customXmlProps" Target="itemProps1.xml"/>
</Relationships>
</file>

<file path=customXml/_rels/item2.xml.rels><?xml version="1.0" encoding="UTF-8"?>
<Relationships xmlns="http://schemas.openxmlformats.org/package/2006/relationships"><Relationship Id="rId1" Type="http://schemas.openxmlformats.org/officeDocument/2006/relationships/customXmlProps" Target="itemProps2.xml"/>
</Relationships>
</file>

<file path=customXml/_rels/item3.xml.rels><?xml version="1.0" encoding="UTF-8"?>
<Relationships xmlns="http://schemas.openxmlformats.org/package/2006/relationships"><Relationship Id="rId1" Type="http://schemas.openxmlformats.org/officeDocument/2006/relationships/customXmlProps" Target="itemProps3.xml"/>
</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6C5082B8AFC7347935D8EAA9FF82A93" ma:contentTypeVersion="12" ma:contentTypeDescription="Create a new document." ma:contentTypeScope="" ma:versionID="e174683ecdf02d591b7164c69f35c71f">
  <xsd:schema xmlns:xsd="http://www.w3.org/2001/XMLSchema" xmlns:xs="http://www.w3.org/2001/XMLSchema" xmlns:p="http://schemas.microsoft.com/office/2006/metadata/properties" xmlns:ns2="1b81036d-1768-4022-ba38-75689b8a7670" targetNamespace="http://schemas.microsoft.com/office/2006/metadata/properties" ma:root="true" ma:fieldsID="05a0a762f2be18195b9a6b6ff5c94c00" ns2:_="">
    <xsd:import namespace="1b81036d-1768-4022-ba38-75689b8a7670"/>
    <xsd:element name="properties">
      <xsd:complexType>
        <xsd:sequence>
          <xsd:element name="documentManagement">
            <xsd:complexType>
              <xsd:all>
                <xsd:element ref="ns2:lcf76f155ced4ddcb4097134ff3c332f" minOccurs="0"/>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Location" minOccurs="0"/>
                <xsd:element ref="ns2:MediaServiceGenerationTime" minOccurs="0"/>
                <xsd:element ref="ns2:MediaServiceEventHashCode" minOccurs="0"/>
                <xsd:element ref="ns2:MediaLengthInSecond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81036d-1768-4022-ba38-75689b8a7670"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dd206707-6dd5-43d3-8d36-0eb11e837f16" ma:termSetId="09814cd3-568e-fe90-9814-8d621ff8fb84" ma:anchorId="fba54fb3-c3e1-fe81-a776-ca4b69148c4d" ma:open="true" ma:isKeyword="false">
      <xsd:complexType>
        <xsd:sequence>
          <xsd:element ref="pc:Terms" minOccurs="0" maxOccurs="1"/>
        </xsd:sequence>
      </xsd:complex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Location" ma:index="15" nillable="true" ma:displayName="Location" ma:indexed="true"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b81036d-1768-4022-ba38-75689b8a767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CCB366E-7180-4A70-B335-D9B0D3C97D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81036d-1768-4022-ba38-75689b8a76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120A9C1-D55F-4BF3-8858-8FCA4D698D4E}">
  <ds:schemaRefs>
    <ds:schemaRef ds:uri="http://schemas.microsoft.com/sharepoint/v3/contenttype/forms"/>
  </ds:schemaRefs>
</ds:datastoreItem>
</file>

<file path=customXml/itemProps3.xml><?xml version="1.0" encoding="utf-8"?>
<ds:datastoreItem xmlns:ds="http://schemas.openxmlformats.org/officeDocument/2006/customXml" ds:itemID="{99AB06CF-2CA3-452C-A6C1-9B13D0043078}">
  <ds:schemaRefs>
    <ds:schemaRef ds:uri="http://purl.org/dc/dcmitype/"/>
    <ds:schemaRef ds:uri="http://purl.org/dc/elements/1.1/"/>
    <ds:schemaRef ds:uri="http://schemas.microsoft.com/office/infopath/2007/PartnerControls"/>
    <ds:schemaRef ds:uri="http://www.w3.org/XML/1998/namespace"/>
    <ds:schemaRef ds:uri="http://schemas.microsoft.com/office/2006/documentManagement/types"/>
    <ds:schemaRef ds:uri="http://purl.org/dc/terms/"/>
    <ds:schemaRef ds:uri="http://schemas.openxmlformats.org/package/2006/metadata/core-properties"/>
    <ds:schemaRef ds:uri="1b81036d-1768-4022-ba38-75689b8a767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Template/>
  <TotalTime>14</TotalTime>
  <Application>LibreOffice/26.2.2.2$Windows_X86_64 LibreOffice_project/1f77d10d6938fd34972958f64b2bcfa54f8b1ba5</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2024-11-29T18:46:22Z</dcterms:created>
  <dc:creator>axlsx</dc:creator>
  <dc:description/>
  <dc:language>pt-BR</dc:language>
  <cp:lastModifiedBy/>
  <cp:lastPrinted>2025-11-28T17:27:36Z</cp:lastPrinted>
  <dcterms:modified xsi:type="dcterms:W3CDTF">2026-04-16T10:07:37Z</dcterms:modified>
  <cp:revision>1</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0x01010086C5082B8AFC7347935D8EAA9FF82A93</vt:lpwstr>
  </property>
  <property fmtid="{D5CDD505-2E9C-101B-9397-08002B2CF9AE}" pid="3" name="MediaServiceImageTags">
    <vt:lpwstr/>
  </property>
</Properties>
</file>